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6505ccf5dbaf53/Documentos/Hackio/Excel/"/>
    </mc:Choice>
  </mc:AlternateContent>
  <xr:revisionPtr revIDLastSave="1359" documentId="8_{820A694E-935D-4420-B17C-FD7D69C82237}" xr6:coauthVersionLast="47" xr6:coauthVersionMax="47" xr10:uidLastSave="{AD59234F-9B32-44E8-AACB-6829BCD080D7}"/>
  <bookViews>
    <workbookView xWindow="44805" yWindow="-195" windowWidth="20790" windowHeight="11190" activeTab="3" xr2:uid="{C62BDE0C-87D8-4685-B8A3-7817247657BD}"/>
  </bookViews>
  <sheets>
    <sheet name="Sala" sheetId="2" r:id="rId1"/>
    <sheet name="Cocina" sheetId="3" r:id="rId2"/>
    <sheet name="Tablas" sheetId="5" r:id="rId3"/>
    <sheet name="Resumen" sheetId="4" r:id="rId4"/>
  </sheets>
  <definedNames>
    <definedName name="_xlnm._FilterDatabase" localSheetId="1" hidden="1">Cocina!$A$1:$A$1903</definedName>
    <definedName name="_xlnm._FilterDatabase" localSheetId="0" hidden="1">Sala!$A$1:$U$768</definedName>
    <definedName name="_xlchart.v5.0" hidden="1">Tablas!$L$16</definedName>
    <definedName name="_xlchart.v5.1" hidden="1">Tablas!$L$17:$L$27</definedName>
    <definedName name="_xlchart.v5.2" hidden="1">Tablas!$M$16</definedName>
    <definedName name="_xlchart.v5.3" hidden="1">Tablas!$M$17:$M$27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9" i="4"/>
  <c r="C8" i="4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77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2" i="3"/>
  <c r="C5" i="4"/>
  <c r="C4" i="4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P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R189" i="2" s="1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R213" i="2" s="1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R380" i="2" s="1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R405" i="2" s="1"/>
  <c r="Q406" i="2"/>
  <c r="Q407" i="2"/>
  <c r="Q408" i="2"/>
  <c r="Q409" i="2"/>
  <c r="Q410" i="2"/>
  <c r="Q411" i="2"/>
  <c r="Q412" i="2"/>
  <c r="Q413" i="2"/>
  <c r="Q414" i="2"/>
  <c r="Q415" i="2"/>
  <c r="Q416" i="2"/>
  <c r="Q417" i="2"/>
  <c r="R417" i="2" s="1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R465" i="2" s="1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R501" i="2" s="1"/>
  <c r="Q502" i="2"/>
  <c r="Q503" i="2"/>
  <c r="Q504" i="2"/>
  <c r="Q505" i="2"/>
  <c r="Q506" i="2"/>
  <c r="Q507" i="2"/>
  <c r="Q508" i="2"/>
  <c r="Q509" i="2"/>
  <c r="Q510" i="2"/>
  <c r="Q511" i="2"/>
  <c r="Q512" i="2"/>
  <c r="Q513" i="2"/>
  <c r="R513" i="2" s="1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R597" i="2" s="1"/>
  <c r="Q598" i="2"/>
  <c r="Q599" i="2"/>
  <c r="Q600" i="2"/>
  <c r="Q601" i="2"/>
  <c r="Q602" i="2"/>
  <c r="Q603" i="2"/>
  <c r="Q604" i="2"/>
  <c r="Q605" i="2"/>
  <c r="Q606" i="2"/>
  <c r="Q607" i="2"/>
  <c r="Q608" i="2"/>
  <c r="Q609" i="2"/>
  <c r="R609" i="2" s="1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R657" i="2" s="1"/>
  <c r="Q658" i="2"/>
  <c r="Q659" i="2"/>
  <c r="Q660" i="2"/>
  <c r="Q661" i="2"/>
  <c r="Q662" i="2"/>
  <c r="Q663" i="2"/>
  <c r="Q664" i="2"/>
  <c r="Q665" i="2"/>
  <c r="Q666" i="2"/>
  <c r="Q667" i="2"/>
  <c r="Q668" i="2"/>
  <c r="R668" i="2" s="1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R705" i="2" s="1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R753" i="2" s="1"/>
  <c r="Q754" i="2"/>
  <c r="Q755" i="2"/>
  <c r="Q756" i="2"/>
  <c r="Q757" i="2"/>
  <c r="Q758" i="2"/>
  <c r="Q759" i="2"/>
  <c r="Q760" i="2"/>
  <c r="Q761" i="2"/>
  <c r="Q762" i="2"/>
  <c r="Q763" i="2"/>
  <c r="Q764" i="2"/>
  <c r="R764" i="2" s="1"/>
  <c r="Q765" i="2"/>
  <c r="Q766" i="2"/>
  <c r="Q767" i="2"/>
  <c r="Q76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2" i="2"/>
  <c r="N7" i="2"/>
  <c r="N34" i="2"/>
  <c r="N37" i="2"/>
  <c r="N71" i="2"/>
  <c r="N72" i="2"/>
  <c r="N81" i="2"/>
  <c r="N82" i="2"/>
  <c r="N83" i="2"/>
  <c r="N105" i="2"/>
  <c r="N118" i="2"/>
  <c r="N119" i="2"/>
  <c r="N137" i="2"/>
  <c r="N143" i="2"/>
  <c r="N144" i="2"/>
  <c r="N148" i="2"/>
  <c r="N149" i="2"/>
  <c r="N175" i="2"/>
  <c r="N183" i="2"/>
  <c r="N189" i="2"/>
  <c r="N191" i="2"/>
  <c r="N211" i="2"/>
  <c r="N221" i="2"/>
  <c r="N234" i="2"/>
  <c r="N240" i="2"/>
  <c r="N242" i="2"/>
  <c r="N255" i="2"/>
  <c r="N286" i="2"/>
  <c r="N303" i="2"/>
  <c r="N327" i="2"/>
  <c r="N330" i="2"/>
  <c r="N343" i="2"/>
  <c r="N348" i="2"/>
  <c r="N371" i="2"/>
  <c r="N373" i="2"/>
  <c r="N383" i="2"/>
  <c r="N384" i="2"/>
  <c r="N385" i="2"/>
  <c r="N390" i="2"/>
  <c r="N403" i="2"/>
  <c r="N406" i="2"/>
  <c r="N411" i="2"/>
  <c r="N430" i="2"/>
  <c r="N431" i="2"/>
  <c r="N439" i="2"/>
  <c r="N444" i="2"/>
  <c r="N460" i="2"/>
  <c r="N477" i="2"/>
  <c r="N501" i="2"/>
  <c r="N508" i="2"/>
  <c r="N521" i="2"/>
  <c r="N522" i="2"/>
  <c r="N525" i="2"/>
  <c r="N538" i="2"/>
  <c r="N547" i="2"/>
  <c r="N551" i="2"/>
  <c r="N557" i="2"/>
  <c r="N561" i="2"/>
  <c r="N588" i="2"/>
  <c r="N601" i="2"/>
  <c r="N602" i="2"/>
  <c r="N610" i="2"/>
  <c r="N621" i="2"/>
  <c r="N626" i="2"/>
  <c r="N630" i="2"/>
  <c r="N631" i="2"/>
  <c r="N641" i="2"/>
  <c r="N645" i="2"/>
  <c r="N646" i="2"/>
  <c r="N660" i="2"/>
  <c r="N665" i="2"/>
  <c r="N666" i="2"/>
  <c r="N670" i="2"/>
  <c r="N672" i="2"/>
  <c r="N683" i="2"/>
  <c r="N685" i="2"/>
  <c r="N700" i="2"/>
  <c r="N705" i="2"/>
  <c r="N706" i="2"/>
  <c r="N711" i="2"/>
  <c r="N712" i="2"/>
  <c r="N723" i="2"/>
  <c r="N724" i="2"/>
  <c r="N744" i="2"/>
  <c r="N747" i="2"/>
  <c r="N748" i="2"/>
  <c r="N749" i="2"/>
  <c r="L135" i="3"/>
  <c r="L193" i="3"/>
  <c r="L373" i="3"/>
  <c r="L495" i="3"/>
  <c r="L749" i="3"/>
  <c r="L809" i="3"/>
  <c r="L1237" i="3"/>
  <c r="L1252" i="3"/>
  <c r="L1323" i="3"/>
  <c r="L1525" i="3"/>
  <c r="L1586" i="3"/>
  <c r="L1859" i="3"/>
  <c r="L1862" i="3"/>
  <c r="L1899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2" i="2"/>
  <c r="J2" i="3"/>
  <c r="J3" i="3"/>
  <c r="L3" i="3" s="1"/>
  <c r="J4" i="3"/>
  <c r="J5" i="3"/>
  <c r="L5" i="3" s="1"/>
  <c r="J6" i="3"/>
  <c r="J7" i="3"/>
  <c r="L7" i="3" s="1"/>
  <c r="J8" i="3"/>
  <c r="L8" i="3" s="1"/>
  <c r="J9" i="3"/>
  <c r="L9" i="3" s="1"/>
  <c r="J10" i="3"/>
  <c r="L10" i="3" s="1"/>
  <c r="J11" i="3"/>
  <c r="L11" i="3" s="1"/>
  <c r="J12" i="3"/>
  <c r="J13" i="3"/>
  <c r="L13" i="3" s="1"/>
  <c r="J14" i="3"/>
  <c r="L14" i="3" s="1"/>
  <c r="J15" i="3"/>
  <c r="J16" i="3"/>
  <c r="L16" i="3" s="1"/>
  <c r="J17" i="3"/>
  <c r="J18" i="3"/>
  <c r="L18" i="3" s="1"/>
  <c r="J19" i="3"/>
  <c r="L19" i="3" s="1"/>
  <c r="J20" i="3"/>
  <c r="J21" i="3"/>
  <c r="L21" i="3" s="1"/>
  <c r="J22" i="3"/>
  <c r="L22" i="3" s="1"/>
  <c r="J23" i="3"/>
  <c r="L23" i="3" s="1"/>
  <c r="J24" i="3"/>
  <c r="L24" i="3" s="1"/>
  <c r="J25" i="3"/>
  <c r="L25" i="3" s="1"/>
  <c r="J26" i="3"/>
  <c r="J27" i="3"/>
  <c r="L27" i="3" s="1"/>
  <c r="J28" i="3"/>
  <c r="J29" i="3"/>
  <c r="L29" i="3" s="1"/>
  <c r="J30" i="3"/>
  <c r="L30" i="3" s="1"/>
  <c r="J31" i="3"/>
  <c r="L31" i="3" s="1"/>
  <c r="J32" i="3"/>
  <c r="J33" i="3"/>
  <c r="J34" i="3"/>
  <c r="L34" i="3" s="1"/>
  <c r="J35" i="3"/>
  <c r="L35" i="3" s="1"/>
  <c r="J36" i="3"/>
  <c r="L36" i="3" s="1"/>
  <c r="J37" i="3"/>
  <c r="J38" i="3"/>
  <c r="L38" i="3" s="1"/>
  <c r="J39" i="3"/>
  <c r="L39" i="3" s="1"/>
  <c r="J40" i="3"/>
  <c r="J41" i="3"/>
  <c r="J42" i="3"/>
  <c r="L42" i="3" s="1"/>
  <c r="J43" i="3"/>
  <c r="L43" i="3" s="1"/>
  <c r="J44" i="3"/>
  <c r="J45" i="3"/>
  <c r="L45" i="3" s="1"/>
  <c r="J46" i="3"/>
  <c r="L46" i="3" s="1"/>
  <c r="J47" i="3"/>
  <c r="L47" i="3" s="1"/>
  <c r="J48" i="3"/>
  <c r="J49" i="3"/>
  <c r="L49" i="3" s="1"/>
  <c r="J50" i="3"/>
  <c r="L50" i="3" s="1"/>
  <c r="J51" i="3"/>
  <c r="L51" i="3" s="1"/>
  <c r="J52" i="3"/>
  <c r="J53" i="3"/>
  <c r="L53" i="3" s="1"/>
  <c r="J54" i="3"/>
  <c r="L54" i="3" s="1"/>
  <c r="J55" i="3"/>
  <c r="L55" i="3" s="1"/>
  <c r="J56" i="3"/>
  <c r="J57" i="3"/>
  <c r="L57" i="3" s="1"/>
  <c r="J58" i="3"/>
  <c r="L58" i="3" s="1"/>
  <c r="J59" i="3"/>
  <c r="L59" i="3" s="1"/>
  <c r="J60" i="3"/>
  <c r="J61" i="3"/>
  <c r="L61" i="3" s="1"/>
  <c r="J62" i="3"/>
  <c r="L62" i="3" s="1"/>
  <c r="J63" i="3"/>
  <c r="L63" i="3" s="1"/>
  <c r="J64" i="3"/>
  <c r="L64" i="3" s="1"/>
  <c r="J65" i="3"/>
  <c r="L65" i="3" s="1"/>
  <c r="J66" i="3"/>
  <c r="J67" i="3"/>
  <c r="J68" i="3"/>
  <c r="L68" i="3" s="1"/>
  <c r="J69" i="3"/>
  <c r="L69" i="3" s="1"/>
  <c r="J70" i="3"/>
  <c r="J71" i="3"/>
  <c r="L71" i="3" s="1"/>
  <c r="J72" i="3"/>
  <c r="J73" i="3"/>
  <c r="L73" i="3" s="1"/>
  <c r="J74" i="3"/>
  <c r="J75" i="3"/>
  <c r="L75" i="3" s="1"/>
  <c r="J76" i="3"/>
  <c r="L76" i="3" s="1"/>
  <c r="J77" i="3"/>
  <c r="L77" i="3" s="1"/>
  <c r="J78" i="3"/>
  <c r="L78" i="3" s="1"/>
  <c r="J79" i="3"/>
  <c r="J80" i="3"/>
  <c r="L80" i="3" s="1"/>
  <c r="J81" i="3"/>
  <c r="J82" i="3"/>
  <c r="L82" i="3" s="1"/>
  <c r="J83" i="3"/>
  <c r="L83" i="3" s="1"/>
  <c r="J84" i="3"/>
  <c r="L84" i="3" s="1"/>
  <c r="J85" i="3"/>
  <c r="L85" i="3" s="1"/>
  <c r="J86" i="3"/>
  <c r="L86" i="3" s="1"/>
  <c r="J87" i="3"/>
  <c r="L87" i="3" s="1"/>
  <c r="J88" i="3"/>
  <c r="L88" i="3" s="1"/>
  <c r="J89" i="3"/>
  <c r="J90" i="3"/>
  <c r="L90" i="3" s="1"/>
  <c r="J91" i="3"/>
  <c r="J92" i="3"/>
  <c r="L92" i="3" s="1"/>
  <c r="J93" i="3"/>
  <c r="L93" i="3" s="1"/>
  <c r="J94" i="3"/>
  <c r="L94" i="3" s="1"/>
  <c r="J95" i="3"/>
  <c r="L95" i="3" s="1"/>
  <c r="J96" i="3"/>
  <c r="J97" i="3"/>
  <c r="J98" i="3"/>
  <c r="L98" i="3" s="1"/>
  <c r="J99" i="3"/>
  <c r="L99" i="3" s="1"/>
  <c r="J100" i="3"/>
  <c r="J101" i="3"/>
  <c r="J102" i="3"/>
  <c r="L102" i="3" s="1"/>
  <c r="J103" i="3"/>
  <c r="L103" i="3" s="1"/>
  <c r="J104" i="3"/>
  <c r="J105" i="3"/>
  <c r="L105" i="3" s="1"/>
  <c r="J106" i="3"/>
  <c r="L106" i="3" s="1"/>
  <c r="J107" i="3"/>
  <c r="J108" i="3"/>
  <c r="L108" i="3" s="1"/>
  <c r="J109" i="3"/>
  <c r="J110" i="3"/>
  <c r="L110" i="3" s="1"/>
  <c r="J111" i="3"/>
  <c r="L111" i="3" s="1"/>
  <c r="J112" i="3"/>
  <c r="L112" i="3" s="1"/>
  <c r="J113" i="3"/>
  <c r="J114" i="3"/>
  <c r="L114" i="3" s="1"/>
  <c r="J115" i="3"/>
  <c r="L115" i="3" s="1"/>
  <c r="J116" i="3"/>
  <c r="J117" i="3"/>
  <c r="J118" i="3"/>
  <c r="L118" i="3" s="1"/>
  <c r="J119" i="3"/>
  <c r="L119" i="3" s="1"/>
  <c r="J120" i="3"/>
  <c r="J121" i="3"/>
  <c r="L121" i="3" s="1"/>
  <c r="J122" i="3"/>
  <c r="L122" i="3" s="1"/>
  <c r="J123" i="3"/>
  <c r="L123" i="3" s="1"/>
  <c r="J124" i="3"/>
  <c r="L124" i="3" s="1"/>
  <c r="J125" i="3"/>
  <c r="L125" i="3" s="1"/>
  <c r="J126" i="3"/>
  <c r="L126" i="3" s="1"/>
  <c r="J127" i="3"/>
  <c r="L127" i="3" s="1"/>
  <c r="J128" i="3"/>
  <c r="L128" i="3" s="1"/>
  <c r="J129" i="3"/>
  <c r="L129" i="3" s="1"/>
  <c r="J130" i="3"/>
  <c r="L130" i="3" s="1"/>
  <c r="J131" i="3"/>
  <c r="L131" i="3" s="1"/>
  <c r="J132" i="3"/>
  <c r="L132" i="3" s="1"/>
  <c r="J133" i="3"/>
  <c r="L133" i="3" s="1"/>
  <c r="J134" i="3"/>
  <c r="L134" i="3" s="1"/>
  <c r="J135" i="3"/>
  <c r="J136" i="3"/>
  <c r="L136" i="3" s="1"/>
  <c r="J137" i="3"/>
  <c r="L137" i="3" s="1"/>
  <c r="J138" i="3"/>
  <c r="J139" i="3"/>
  <c r="L139" i="3" s="1"/>
  <c r="J140" i="3"/>
  <c r="L140" i="3" s="1"/>
  <c r="J141" i="3"/>
  <c r="J142" i="3"/>
  <c r="L142" i="3" s="1"/>
  <c r="J143" i="3"/>
  <c r="L143" i="3" s="1"/>
  <c r="J144" i="3"/>
  <c r="L144" i="3" s="1"/>
  <c r="J145" i="3"/>
  <c r="J146" i="3"/>
  <c r="L146" i="3" s="1"/>
  <c r="J147" i="3"/>
  <c r="L147" i="3" s="1"/>
  <c r="J148" i="3"/>
  <c r="L148" i="3" s="1"/>
  <c r="J149" i="3"/>
  <c r="L149" i="3" s="1"/>
  <c r="J150" i="3"/>
  <c r="L150" i="3" s="1"/>
  <c r="J151" i="3"/>
  <c r="J152" i="3"/>
  <c r="L152" i="3" s="1"/>
  <c r="J153" i="3"/>
  <c r="L153" i="3" s="1"/>
  <c r="J154" i="3"/>
  <c r="L154" i="3" s="1"/>
  <c r="J155" i="3"/>
  <c r="J156" i="3"/>
  <c r="L156" i="3" s="1"/>
  <c r="J157" i="3"/>
  <c r="J158" i="3"/>
  <c r="L158" i="3" s="1"/>
  <c r="J159" i="3"/>
  <c r="L159" i="3" s="1"/>
  <c r="J160" i="3"/>
  <c r="L160" i="3" s="1"/>
  <c r="J161" i="3"/>
  <c r="J162" i="3"/>
  <c r="L162" i="3" s="1"/>
  <c r="J163" i="3"/>
  <c r="J164" i="3"/>
  <c r="L164" i="3" s="1"/>
  <c r="J165" i="3"/>
  <c r="L165" i="3" s="1"/>
  <c r="J166" i="3"/>
  <c r="L166" i="3" s="1"/>
  <c r="J167" i="3"/>
  <c r="J168" i="3"/>
  <c r="L168" i="3" s="1"/>
  <c r="J169" i="3"/>
  <c r="L169" i="3" s="1"/>
  <c r="J170" i="3"/>
  <c r="J171" i="3"/>
  <c r="L171" i="3" s="1"/>
  <c r="J172" i="3"/>
  <c r="J173" i="3"/>
  <c r="L173" i="3" s="1"/>
  <c r="J174" i="3"/>
  <c r="L174" i="3" s="1"/>
  <c r="J175" i="3"/>
  <c r="J176" i="3"/>
  <c r="L176" i="3" s="1"/>
  <c r="J177" i="3"/>
  <c r="L177" i="3" s="1"/>
  <c r="J178" i="3"/>
  <c r="L178" i="3" s="1"/>
  <c r="J179" i="3"/>
  <c r="J180" i="3"/>
  <c r="L180" i="3" s="1"/>
  <c r="J181" i="3"/>
  <c r="L181" i="3" s="1"/>
  <c r="J182" i="3"/>
  <c r="J183" i="3"/>
  <c r="L183" i="3" s="1"/>
  <c r="J184" i="3"/>
  <c r="L184" i="3" s="1"/>
  <c r="J185" i="3"/>
  <c r="L185" i="3" s="1"/>
  <c r="J186" i="3"/>
  <c r="J187" i="3"/>
  <c r="L187" i="3" s="1"/>
  <c r="J188" i="3"/>
  <c r="L188" i="3" s="1"/>
  <c r="J189" i="3"/>
  <c r="L189" i="3" s="1"/>
  <c r="J190" i="3"/>
  <c r="J191" i="3"/>
  <c r="L191" i="3" s="1"/>
  <c r="J192" i="3"/>
  <c r="L192" i="3" s="1"/>
  <c r="J193" i="3"/>
  <c r="J194" i="3"/>
  <c r="L194" i="3" s="1"/>
  <c r="J195" i="3"/>
  <c r="L195" i="3" s="1"/>
  <c r="J196" i="3"/>
  <c r="L196" i="3" s="1"/>
  <c r="J197" i="3"/>
  <c r="J198" i="3"/>
  <c r="L198" i="3" s="1"/>
  <c r="J199" i="3"/>
  <c r="J200" i="3"/>
  <c r="J201" i="3"/>
  <c r="L201" i="3" s="1"/>
  <c r="J202" i="3"/>
  <c r="L202" i="3" s="1"/>
  <c r="J203" i="3"/>
  <c r="J204" i="3"/>
  <c r="L204" i="3" s="1"/>
  <c r="J205" i="3"/>
  <c r="J206" i="3"/>
  <c r="L206" i="3" s="1"/>
  <c r="J207" i="3"/>
  <c r="L207" i="3" s="1"/>
  <c r="J208" i="3"/>
  <c r="L208" i="3" s="1"/>
  <c r="J209" i="3"/>
  <c r="J210" i="3"/>
  <c r="L210" i="3" s="1"/>
  <c r="J211" i="3"/>
  <c r="L211" i="3" s="1"/>
  <c r="J212" i="3"/>
  <c r="J213" i="3"/>
  <c r="J214" i="3"/>
  <c r="L214" i="3" s="1"/>
  <c r="J215" i="3"/>
  <c r="L215" i="3" s="1"/>
  <c r="J216" i="3"/>
  <c r="L216" i="3" s="1"/>
  <c r="J217" i="3"/>
  <c r="L217" i="3" s="1"/>
  <c r="J218" i="3"/>
  <c r="L218" i="3" s="1"/>
  <c r="J219" i="3"/>
  <c r="L219" i="3" s="1"/>
  <c r="J220" i="3"/>
  <c r="L220" i="3" s="1"/>
  <c r="J221" i="3"/>
  <c r="L221" i="3" s="1"/>
  <c r="J222" i="3"/>
  <c r="L222" i="3" s="1"/>
  <c r="J223" i="3"/>
  <c r="J224" i="3"/>
  <c r="L224" i="3" s="1"/>
  <c r="J225" i="3"/>
  <c r="L225" i="3" s="1"/>
  <c r="J226" i="3"/>
  <c r="J227" i="3"/>
  <c r="J228" i="3"/>
  <c r="L228" i="3" s="1"/>
  <c r="J229" i="3"/>
  <c r="L229" i="3" s="1"/>
  <c r="J230" i="3"/>
  <c r="L230" i="3" s="1"/>
  <c r="J231" i="3"/>
  <c r="L231" i="3" s="1"/>
  <c r="J232" i="3"/>
  <c r="J233" i="3"/>
  <c r="L233" i="3" s="1"/>
  <c r="J234" i="3"/>
  <c r="L234" i="3" s="1"/>
  <c r="J235" i="3"/>
  <c r="J236" i="3"/>
  <c r="L236" i="3" s="1"/>
  <c r="J237" i="3"/>
  <c r="L237" i="3" s="1"/>
  <c r="J238" i="3"/>
  <c r="J239" i="3"/>
  <c r="L239" i="3" s="1"/>
  <c r="J240" i="3"/>
  <c r="L240" i="3" s="1"/>
  <c r="J241" i="3"/>
  <c r="J242" i="3"/>
  <c r="J243" i="3"/>
  <c r="L243" i="3" s="1"/>
  <c r="J244" i="3"/>
  <c r="L244" i="3" s="1"/>
  <c r="J245" i="3"/>
  <c r="L245" i="3" s="1"/>
  <c r="J246" i="3"/>
  <c r="J247" i="3"/>
  <c r="L247" i="3" s="1"/>
  <c r="J248" i="3"/>
  <c r="J249" i="3"/>
  <c r="J250" i="3"/>
  <c r="L250" i="3" s="1"/>
  <c r="J251" i="3"/>
  <c r="L251" i="3" s="1"/>
  <c r="J252" i="3"/>
  <c r="J253" i="3"/>
  <c r="L253" i="3" s="1"/>
  <c r="J254" i="3"/>
  <c r="L254" i="3" s="1"/>
  <c r="J255" i="3"/>
  <c r="L255" i="3" s="1"/>
  <c r="J256" i="3"/>
  <c r="L256" i="3" s="1"/>
  <c r="J257" i="3"/>
  <c r="L257" i="3" s="1"/>
  <c r="J258" i="3"/>
  <c r="L258" i="3" s="1"/>
  <c r="J259" i="3"/>
  <c r="L259" i="3" s="1"/>
  <c r="J260" i="3"/>
  <c r="J261" i="3"/>
  <c r="L261" i="3" s="1"/>
  <c r="J262" i="3"/>
  <c r="L262" i="3" s="1"/>
  <c r="J263" i="3"/>
  <c r="J264" i="3"/>
  <c r="L264" i="3" s="1"/>
  <c r="J265" i="3"/>
  <c r="L265" i="3" s="1"/>
  <c r="J266" i="3"/>
  <c r="L266" i="3" s="1"/>
  <c r="J267" i="3"/>
  <c r="L267" i="3" s="1"/>
  <c r="J268" i="3"/>
  <c r="L268" i="3" s="1"/>
  <c r="J269" i="3"/>
  <c r="L269" i="3" s="1"/>
  <c r="J270" i="3"/>
  <c r="J271" i="3"/>
  <c r="L271" i="3" s="1"/>
  <c r="J272" i="3"/>
  <c r="L272" i="3" s="1"/>
  <c r="J273" i="3"/>
  <c r="L273" i="3" s="1"/>
  <c r="J274" i="3"/>
  <c r="L274" i="3" s="1"/>
  <c r="J275" i="3"/>
  <c r="L275" i="3" s="1"/>
  <c r="J276" i="3"/>
  <c r="J277" i="3"/>
  <c r="L277" i="3" s="1"/>
  <c r="J278" i="3"/>
  <c r="L278" i="3" s="1"/>
  <c r="J279" i="3"/>
  <c r="L279" i="3" s="1"/>
  <c r="J280" i="3"/>
  <c r="L280" i="3" s="1"/>
  <c r="J281" i="3"/>
  <c r="J282" i="3"/>
  <c r="L282" i="3" s="1"/>
  <c r="J283" i="3"/>
  <c r="J284" i="3"/>
  <c r="J285" i="3"/>
  <c r="L285" i="3" s="1"/>
  <c r="J286" i="3"/>
  <c r="L286" i="3" s="1"/>
  <c r="J287" i="3"/>
  <c r="J288" i="3"/>
  <c r="L288" i="3" s="1"/>
  <c r="J289" i="3"/>
  <c r="L289" i="3" s="1"/>
  <c r="J290" i="3"/>
  <c r="L290" i="3" s="1"/>
  <c r="J291" i="3"/>
  <c r="L291" i="3" s="1"/>
  <c r="J292" i="3"/>
  <c r="J293" i="3"/>
  <c r="L293" i="3" s="1"/>
  <c r="J294" i="3"/>
  <c r="J295" i="3"/>
  <c r="L295" i="3" s="1"/>
  <c r="J296" i="3"/>
  <c r="L296" i="3" s="1"/>
  <c r="J297" i="3"/>
  <c r="J298" i="3"/>
  <c r="L298" i="3" s="1"/>
  <c r="J299" i="3"/>
  <c r="L299" i="3" s="1"/>
  <c r="J300" i="3"/>
  <c r="L300" i="3" s="1"/>
  <c r="J301" i="3"/>
  <c r="J302" i="3"/>
  <c r="J303" i="3"/>
  <c r="L303" i="3" s="1"/>
  <c r="J304" i="3"/>
  <c r="J305" i="3"/>
  <c r="L305" i="3" s="1"/>
  <c r="J306" i="3"/>
  <c r="L306" i="3" s="1"/>
  <c r="J307" i="3"/>
  <c r="J308" i="3"/>
  <c r="L308" i="3" s="1"/>
  <c r="J309" i="3"/>
  <c r="L309" i="3" s="1"/>
  <c r="J310" i="3"/>
  <c r="J311" i="3"/>
  <c r="L311" i="3" s="1"/>
  <c r="J312" i="3"/>
  <c r="L312" i="3" s="1"/>
  <c r="J313" i="3"/>
  <c r="L313" i="3" s="1"/>
  <c r="J314" i="3"/>
  <c r="L314" i="3" s="1"/>
  <c r="J315" i="3"/>
  <c r="L315" i="3" s="1"/>
  <c r="J316" i="3"/>
  <c r="L316" i="3" s="1"/>
  <c r="J317" i="3"/>
  <c r="L317" i="3" s="1"/>
  <c r="J318" i="3"/>
  <c r="L318" i="3" s="1"/>
  <c r="J319" i="3"/>
  <c r="L319" i="3" s="1"/>
  <c r="J320" i="3"/>
  <c r="L320" i="3" s="1"/>
  <c r="J321" i="3"/>
  <c r="L321" i="3" s="1"/>
  <c r="J322" i="3"/>
  <c r="J323" i="3"/>
  <c r="L323" i="3" s="1"/>
  <c r="J324" i="3"/>
  <c r="J325" i="3"/>
  <c r="J326" i="3"/>
  <c r="J327" i="3"/>
  <c r="L327" i="3" s="1"/>
  <c r="J328" i="3"/>
  <c r="L328" i="3" s="1"/>
  <c r="J329" i="3"/>
  <c r="L329" i="3" s="1"/>
  <c r="J330" i="3"/>
  <c r="L330" i="3" s="1"/>
  <c r="J331" i="3"/>
  <c r="J332" i="3"/>
  <c r="L332" i="3" s="1"/>
  <c r="J333" i="3"/>
  <c r="L333" i="3" s="1"/>
  <c r="J334" i="3"/>
  <c r="J335" i="3"/>
  <c r="L335" i="3" s="1"/>
  <c r="J336" i="3"/>
  <c r="L336" i="3" s="1"/>
  <c r="J337" i="3"/>
  <c r="L337" i="3" s="1"/>
  <c r="J338" i="3"/>
  <c r="J339" i="3"/>
  <c r="L339" i="3" s="1"/>
  <c r="J340" i="3"/>
  <c r="L340" i="3" s="1"/>
  <c r="J341" i="3"/>
  <c r="L341" i="3" s="1"/>
  <c r="J342" i="3"/>
  <c r="L342" i="3" s="1"/>
  <c r="J343" i="3"/>
  <c r="J344" i="3"/>
  <c r="L344" i="3" s="1"/>
  <c r="J345" i="3"/>
  <c r="L345" i="3" s="1"/>
  <c r="J346" i="3"/>
  <c r="J347" i="3"/>
  <c r="J348" i="3"/>
  <c r="L348" i="3" s="1"/>
  <c r="J349" i="3"/>
  <c r="L349" i="3" s="1"/>
  <c r="J350" i="3"/>
  <c r="J351" i="3"/>
  <c r="L351" i="3" s="1"/>
  <c r="J352" i="3"/>
  <c r="L352" i="3" s="1"/>
  <c r="J353" i="3"/>
  <c r="L353" i="3" s="1"/>
  <c r="J354" i="3"/>
  <c r="J355" i="3"/>
  <c r="L355" i="3" s="1"/>
  <c r="J356" i="3"/>
  <c r="L356" i="3" s="1"/>
  <c r="J357" i="3"/>
  <c r="L357" i="3" s="1"/>
  <c r="J358" i="3"/>
  <c r="J359" i="3"/>
  <c r="L359" i="3" s="1"/>
  <c r="J360" i="3"/>
  <c r="J361" i="3"/>
  <c r="L361" i="3" s="1"/>
  <c r="J362" i="3"/>
  <c r="L362" i="3" s="1"/>
  <c r="J363" i="3"/>
  <c r="L363" i="3" s="1"/>
  <c r="J364" i="3"/>
  <c r="J365" i="3"/>
  <c r="J366" i="3"/>
  <c r="L366" i="3" s="1"/>
  <c r="J367" i="3"/>
  <c r="L367" i="3" s="1"/>
  <c r="J368" i="3"/>
  <c r="L368" i="3" s="1"/>
  <c r="J369" i="3"/>
  <c r="J370" i="3"/>
  <c r="J371" i="3"/>
  <c r="L371" i="3" s="1"/>
  <c r="J372" i="3"/>
  <c r="L372" i="3" s="1"/>
  <c r="J373" i="3"/>
  <c r="N142" i="2" s="1"/>
  <c r="J374" i="3"/>
  <c r="L374" i="3" s="1"/>
  <c r="J375" i="3"/>
  <c r="L375" i="3" s="1"/>
  <c r="J376" i="3"/>
  <c r="L376" i="3" s="1"/>
  <c r="J377" i="3"/>
  <c r="L377" i="3" s="1"/>
  <c r="J378" i="3"/>
  <c r="L378" i="3" s="1"/>
  <c r="J379" i="3"/>
  <c r="L379" i="3" s="1"/>
  <c r="J380" i="3"/>
  <c r="L380" i="3" s="1"/>
  <c r="J381" i="3"/>
  <c r="L381" i="3" s="1"/>
  <c r="J382" i="3"/>
  <c r="J383" i="3"/>
  <c r="L383" i="3" s="1"/>
  <c r="J384" i="3"/>
  <c r="L384" i="3" s="1"/>
  <c r="J385" i="3"/>
  <c r="L385" i="3" s="1"/>
  <c r="J386" i="3"/>
  <c r="L386" i="3" s="1"/>
  <c r="J387" i="3"/>
  <c r="L387" i="3" s="1"/>
  <c r="J388" i="3"/>
  <c r="L388" i="3" s="1"/>
  <c r="J389" i="3"/>
  <c r="L389" i="3" s="1"/>
  <c r="J390" i="3"/>
  <c r="L390" i="3" s="1"/>
  <c r="J391" i="3"/>
  <c r="J392" i="3"/>
  <c r="L392" i="3" s="1"/>
  <c r="J393" i="3"/>
  <c r="L393" i="3" s="1"/>
  <c r="J394" i="3"/>
  <c r="L394" i="3" s="1"/>
  <c r="J395" i="3"/>
  <c r="J396" i="3"/>
  <c r="L396" i="3" s="1"/>
  <c r="J397" i="3"/>
  <c r="L397" i="3" s="1"/>
  <c r="J398" i="3"/>
  <c r="J399" i="3"/>
  <c r="L399" i="3" s="1"/>
  <c r="J400" i="3"/>
  <c r="J401" i="3"/>
  <c r="J402" i="3"/>
  <c r="L402" i="3" s="1"/>
  <c r="J403" i="3"/>
  <c r="L403" i="3" s="1"/>
  <c r="J404" i="3"/>
  <c r="J405" i="3"/>
  <c r="L405" i="3" s="1"/>
  <c r="J406" i="3"/>
  <c r="J407" i="3"/>
  <c r="L407" i="3" s="1"/>
  <c r="J408" i="3"/>
  <c r="L408" i="3" s="1"/>
  <c r="J409" i="3"/>
  <c r="J410" i="3"/>
  <c r="J411" i="3"/>
  <c r="L411" i="3" s="1"/>
  <c r="J412" i="3"/>
  <c r="L412" i="3" s="1"/>
  <c r="J413" i="3"/>
  <c r="L413" i="3" s="1"/>
  <c r="J414" i="3"/>
  <c r="J415" i="3"/>
  <c r="L415" i="3" s="1"/>
  <c r="J416" i="3"/>
  <c r="L416" i="3" s="1"/>
  <c r="J417" i="3"/>
  <c r="L417" i="3" s="1"/>
  <c r="J418" i="3"/>
  <c r="J419" i="3"/>
  <c r="L419" i="3" s="1"/>
  <c r="J420" i="3"/>
  <c r="L420" i="3" s="1"/>
  <c r="J421" i="3"/>
  <c r="L421" i="3" s="1"/>
  <c r="J422" i="3"/>
  <c r="L422" i="3" s="1"/>
  <c r="J423" i="3"/>
  <c r="L423" i="3" s="1"/>
  <c r="J424" i="3"/>
  <c r="L424" i="3" s="1"/>
  <c r="J425" i="3"/>
  <c r="L425" i="3" s="1"/>
  <c r="J426" i="3"/>
  <c r="J427" i="3"/>
  <c r="L427" i="3" s="1"/>
  <c r="J428" i="3"/>
  <c r="L428" i="3" s="1"/>
  <c r="J429" i="3"/>
  <c r="L429" i="3" s="1"/>
  <c r="J430" i="3"/>
  <c r="J431" i="3"/>
  <c r="L431" i="3" s="1"/>
  <c r="J432" i="3"/>
  <c r="L432" i="3" s="1"/>
  <c r="J433" i="3"/>
  <c r="L433" i="3" s="1"/>
  <c r="J434" i="3"/>
  <c r="J435" i="3"/>
  <c r="L435" i="3" s="1"/>
  <c r="J436" i="3"/>
  <c r="J437" i="3"/>
  <c r="L437" i="3" s="1"/>
  <c r="J438" i="3"/>
  <c r="L438" i="3" s="1"/>
  <c r="J439" i="3"/>
  <c r="L439" i="3" s="1"/>
  <c r="J440" i="3"/>
  <c r="J441" i="3"/>
  <c r="J442" i="3"/>
  <c r="L442" i="3" s="1"/>
  <c r="J443" i="3"/>
  <c r="L443" i="3" s="1"/>
  <c r="J444" i="3"/>
  <c r="J445" i="3"/>
  <c r="L445" i="3" s="1"/>
  <c r="J446" i="3"/>
  <c r="L446" i="3" s="1"/>
  <c r="J447" i="3"/>
  <c r="L447" i="3" s="1"/>
  <c r="J448" i="3"/>
  <c r="J449" i="3"/>
  <c r="L449" i="3" s="1"/>
  <c r="J450" i="3"/>
  <c r="J451" i="3"/>
  <c r="L451" i="3" s="1"/>
  <c r="J452" i="3"/>
  <c r="L452" i="3" s="1"/>
  <c r="J453" i="3"/>
  <c r="L453" i="3" s="1"/>
  <c r="J454" i="3"/>
  <c r="J455" i="3"/>
  <c r="L455" i="3" s="1"/>
  <c r="J456" i="3"/>
  <c r="J457" i="3"/>
  <c r="J458" i="3"/>
  <c r="L458" i="3" s="1"/>
  <c r="J459" i="3"/>
  <c r="L459" i="3" s="1"/>
  <c r="J460" i="3"/>
  <c r="L460" i="3" s="1"/>
  <c r="J461" i="3"/>
  <c r="J462" i="3"/>
  <c r="L462" i="3" s="1"/>
  <c r="J463" i="3"/>
  <c r="L463" i="3" s="1"/>
  <c r="J464" i="3"/>
  <c r="L464" i="3" s="1"/>
  <c r="J465" i="3"/>
  <c r="J466" i="3"/>
  <c r="J467" i="3"/>
  <c r="L467" i="3" s="1"/>
  <c r="J468" i="3"/>
  <c r="L468" i="3" s="1"/>
  <c r="J469" i="3"/>
  <c r="L469" i="3" s="1"/>
  <c r="J470" i="3"/>
  <c r="J471" i="3"/>
  <c r="L471" i="3" s="1"/>
  <c r="J472" i="3"/>
  <c r="J473" i="3"/>
  <c r="L473" i="3" s="1"/>
  <c r="J474" i="3"/>
  <c r="L474" i="3" s="1"/>
  <c r="J475" i="3"/>
  <c r="L475" i="3" s="1"/>
  <c r="J476" i="3"/>
  <c r="J477" i="3"/>
  <c r="L477" i="3" s="1"/>
  <c r="J478" i="3"/>
  <c r="L478" i="3" s="1"/>
  <c r="J479" i="3"/>
  <c r="J480" i="3"/>
  <c r="L480" i="3" s="1"/>
  <c r="J481" i="3"/>
  <c r="J482" i="3"/>
  <c r="L482" i="3" s="1"/>
  <c r="J483" i="3"/>
  <c r="L483" i="3" s="1"/>
  <c r="J484" i="3"/>
  <c r="J485" i="3"/>
  <c r="L485" i="3" s="1"/>
  <c r="J486" i="3"/>
  <c r="L486" i="3" s="1"/>
  <c r="J487" i="3"/>
  <c r="L487" i="3" s="1"/>
  <c r="J488" i="3"/>
  <c r="L488" i="3" s="1"/>
  <c r="J489" i="3"/>
  <c r="L489" i="3" s="1"/>
  <c r="J490" i="3"/>
  <c r="L490" i="3" s="1"/>
  <c r="J491" i="3"/>
  <c r="L491" i="3" s="1"/>
  <c r="J492" i="3"/>
  <c r="L492" i="3" s="1"/>
  <c r="J493" i="3"/>
  <c r="L493" i="3" s="1"/>
  <c r="J494" i="3"/>
  <c r="L494" i="3" s="1"/>
  <c r="J495" i="3"/>
  <c r="J496" i="3"/>
  <c r="L496" i="3" s="1"/>
  <c r="J497" i="3"/>
  <c r="J498" i="3"/>
  <c r="L498" i="3" s="1"/>
  <c r="J499" i="3"/>
  <c r="J500" i="3"/>
  <c r="J501" i="3"/>
  <c r="L501" i="3" s="1"/>
  <c r="J502" i="3"/>
  <c r="L502" i="3" s="1"/>
  <c r="J503" i="3"/>
  <c r="L503" i="3" s="1"/>
  <c r="J504" i="3"/>
  <c r="J505" i="3"/>
  <c r="L505" i="3" s="1"/>
  <c r="J506" i="3"/>
  <c r="L506" i="3" s="1"/>
  <c r="J507" i="3"/>
  <c r="L507" i="3" s="1"/>
  <c r="J508" i="3"/>
  <c r="L508" i="3" s="1"/>
  <c r="J509" i="3"/>
  <c r="L509" i="3" s="1"/>
  <c r="J510" i="3"/>
  <c r="L510" i="3" s="1"/>
  <c r="J511" i="3"/>
  <c r="J512" i="3"/>
  <c r="L512" i="3" s="1"/>
  <c r="J513" i="3"/>
  <c r="J514" i="3"/>
  <c r="J515" i="3"/>
  <c r="L515" i="3" s="1"/>
  <c r="J516" i="3"/>
  <c r="L516" i="3" s="1"/>
  <c r="J517" i="3"/>
  <c r="L517" i="3" s="1"/>
  <c r="J518" i="3"/>
  <c r="J519" i="3"/>
  <c r="L519" i="3" s="1"/>
  <c r="J520" i="3"/>
  <c r="J521" i="3"/>
  <c r="J522" i="3"/>
  <c r="L522" i="3" s="1"/>
  <c r="J523" i="3"/>
  <c r="L523" i="3" s="1"/>
  <c r="J524" i="3"/>
  <c r="L524" i="3" s="1"/>
  <c r="J525" i="3"/>
  <c r="J526" i="3"/>
  <c r="L526" i="3" s="1"/>
  <c r="J527" i="3"/>
  <c r="J528" i="3"/>
  <c r="J529" i="3"/>
  <c r="L529" i="3" s="1"/>
  <c r="J530" i="3"/>
  <c r="J531" i="3"/>
  <c r="L531" i="3" s="1"/>
  <c r="J532" i="3"/>
  <c r="J533" i="3"/>
  <c r="L533" i="3" s="1"/>
  <c r="J534" i="3"/>
  <c r="J535" i="3"/>
  <c r="L535" i="3" s="1"/>
  <c r="J536" i="3"/>
  <c r="L536" i="3" s="1"/>
  <c r="J537" i="3"/>
  <c r="J538" i="3"/>
  <c r="L538" i="3" s="1"/>
  <c r="J539" i="3"/>
  <c r="L539" i="3" s="1"/>
  <c r="J540" i="3"/>
  <c r="L540" i="3" s="1"/>
  <c r="J541" i="3"/>
  <c r="L541" i="3" s="1"/>
  <c r="J542" i="3"/>
  <c r="L542" i="3" s="1"/>
  <c r="J543" i="3"/>
  <c r="L543" i="3" s="1"/>
  <c r="J544" i="3"/>
  <c r="L544" i="3" s="1"/>
  <c r="J545" i="3"/>
  <c r="J546" i="3"/>
  <c r="L546" i="3" s="1"/>
  <c r="J547" i="3"/>
  <c r="L547" i="3" s="1"/>
  <c r="J548" i="3"/>
  <c r="L548" i="3" s="1"/>
  <c r="J549" i="3"/>
  <c r="L549" i="3" s="1"/>
  <c r="J550" i="3"/>
  <c r="L550" i="3" s="1"/>
  <c r="J551" i="3"/>
  <c r="L551" i="3" s="1"/>
  <c r="J552" i="3"/>
  <c r="L552" i="3" s="1"/>
  <c r="J553" i="3"/>
  <c r="L553" i="3" s="1"/>
  <c r="J554" i="3"/>
  <c r="L554" i="3" s="1"/>
  <c r="J555" i="3"/>
  <c r="L555" i="3" s="1"/>
  <c r="J556" i="3"/>
  <c r="J557" i="3"/>
  <c r="L557" i="3" s="1"/>
  <c r="J558" i="3"/>
  <c r="J559" i="3"/>
  <c r="L559" i="3" s="1"/>
  <c r="J560" i="3"/>
  <c r="J561" i="3"/>
  <c r="L561" i="3" s="1"/>
  <c r="J562" i="3"/>
  <c r="L562" i="3" s="1"/>
  <c r="J563" i="3"/>
  <c r="J564" i="3"/>
  <c r="J565" i="3"/>
  <c r="L565" i="3" s="1"/>
  <c r="J566" i="3"/>
  <c r="L566" i="3" s="1"/>
  <c r="J567" i="3"/>
  <c r="L567" i="3" s="1"/>
  <c r="J568" i="3"/>
  <c r="J569" i="3"/>
  <c r="L569" i="3" s="1"/>
  <c r="J570" i="3"/>
  <c r="L570" i="3" s="1"/>
  <c r="J571" i="3"/>
  <c r="L571" i="3" s="1"/>
  <c r="J572" i="3"/>
  <c r="L572" i="3" s="1"/>
  <c r="J573" i="3"/>
  <c r="L573" i="3" s="1"/>
  <c r="J574" i="3"/>
  <c r="L574" i="3" s="1"/>
  <c r="J575" i="3"/>
  <c r="J576" i="3"/>
  <c r="J577" i="3"/>
  <c r="J578" i="3"/>
  <c r="L578" i="3" s="1"/>
  <c r="J579" i="3"/>
  <c r="L579" i="3" s="1"/>
  <c r="J580" i="3"/>
  <c r="J581" i="3"/>
  <c r="L581" i="3" s="1"/>
  <c r="J582" i="3"/>
  <c r="L582" i="3" s="1"/>
  <c r="J583" i="3"/>
  <c r="J584" i="3"/>
  <c r="L584" i="3" s="1"/>
  <c r="J585" i="3"/>
  <c r="L585" i="3" s="1"/>
  <c r="J586" i="3"/>
  <c r="L586" i="3" s="1"/>
  <c r="J587" i="3"/>
  <c r="J588" i="3"/>
  <c r="J589" i="3"/>
  <c r="L589" i="3" s="1"/>
  <c r="J590" i="3"/>
  <c r="L590" i="3" s="1"/>
  <c r="J591" i="3"/>
  <c r="L591" i="3" s="1"/>
  <c r="J592" i="3"/>
  <c r="J593" i="3"/>
  <c r="L593" i="3" s="1"/>
  <c r="J594" i="3"/>
  <c r="L594" i="3" s="1"/>
  <c r="J595" i="3"/>
  <c r="J596" i="3"/>
  <c r="L596" i="3" s="1"/>
  <c r="J597" i="3"/>
  <c r="L597" i="3" s="1"/>
  <c r="J598" i="3"/>
  <c r="L598" i="3" s="1"/>
  <c r="J599" i="3"/>
  <c r="J600" i="3"/>
  <c r="L600" i="3" s="1"/>
  <c r="J601" i="3"/>
  <c r="L601" i="3" s="1"/>
  <c r="J602" i="3"/>
  <c r="L602" i="3" s="1"/>
  <c r="J603" i="3"/>
  <c r="L603" i="3" s="1"/>
  <c r="J604" i="3"/>
  <c r="J605" i="3"/>
  <c r="L605" i="3" s="1"/>
  <c r="J606" i="3"/>
  <c r="L606" i="3" s="1"/>
  <c r="J607" i="3"/>
  <c r="J608" i="3"/>
  <c r="J609" i="3"/>
  <c r="L609" i="3" s="1"/>
  <c r="J610" i="3"/>
  <c r="L610" i="3" s="1"/>
  <c r="J611" i="3"/>
  <c r="L611" i="3" s="1"/>
  <c r="J612" i="3"/>
  <c r="J613" i="3"/>
  <c r="L613" i="3" s="1"/>
  <c r="J614" i="3"/>
  <c r="L614" i="3" s="1"/>
  <c r="J615" i="3"/>
  <c r="L615" i="3" s="1"/>
  <c r="J616" i="3"/>
  <c r="L616" i="3" s="1"/>
  <c r="J617" i="3"/>
  <c r="L617" i="3" s="1"/>
  <c r="J618" i="3"/>
  <c r="L618" i="3" s="1"/>
  <c r="J619" i="3"/>
  <c r="L619" i="3" s="1"/>
  <c r="J620" i="3"/>
  <c r="L620" i="3" s="1"/>
  <c r="J621" i="3"/>
  <c r="L621" i="3" s="1"/>
  <c r="J622" i="3"/>
  <c r="J623" i="3"/>
  <c r="L623" i="3" s="1"/>
  <c r="J624" i="3"/>
  <c r="L624" i="3" s="1"/>
  <c r="J625" i="3"/>
  <c r="J626" i="3"/>
  <c r="J627" i="3"/>
  <c r="L627" i="3" s="1"/>
  <c r="J628" i="3"/>
  <c r="J629" i="3"/>
  <c r="L629" i="3" s="1"/>
  <c r="J630" i="3"/>
  <c r="L630" i="3" s="1"/>
  <c r="J631" i="3"/>
  <c r="L631" i="3" s="1"/>
  <c r="J632" i="3"/>
  <c r="J633" i="3"/>
  <c r="L633" i="3" s="1"/>
  <c r="J634" i="3"/>
  <c r="L634" i="3" s="1"/>
  <c r="J635" i="3"/>
  <c r="L635" i="3" s="1"/>
  <c r="J636" i="3"/>
  <c r="J637" i="3"/>
  <c r="J638" i="3"/>
  <c r="L638" i="3" s="1"/>
  <c r="J639" i="3"/>
  <c r="L639" i="3" s="1"/>
  <c r="J640" i="3"/>
  <c r="L640" i="3" s="1"/>
  <c r="J641" i="3"/>
  <c r="J642" i="3"/>
  <c r="L642" i="3" s="1"/>
  <c r="J643" i="3"/>
  <c r="J644" i="3"/>
  <c r="J645" i="3"/>
  <c r="L645" i="3" s="1"/>
  <c r="J646" i="3"/>
  <c r="L646" i="3" s="1"/>
  <c r="J647" i="3"/>
  <c r="L647" i="3" s="1"/>
  <c r="J648" i="3"/>
  <c r="J649" i="3"/>
  <c r="L649" i="3" s="1"/>
  <c r="J650" i="3"/>
  <c r="L650" i="3" s="1"/>
  <c r="J651" i="3"/>
  <c r="L651" i="3" s="1"/>
  <c r="J652" i="3"/>
  <c r="L652" i="3" s="1"/>
  <c r="J653" i="3"/>
  <c r="L653" i="3" s="1"/>
  <c r="J654" i="3"/>
  <c r="L654" i="3" s="1"/>
  <c r="J655" i="3"/>
  <c r="L655" i="3" s="1"/>
  <c r="J656" i="3"/>
  <c r="L656" i="3" s="1"/>
  <c r="J657" i="3"/>
  <c r="L657" i="3" s="1"/>
  <c r="J658" i="3"/>
  <c r="J659" i="3"/>
  <c r="J660" i="3"/>
  <c r="L660" i="3" s="1"/>
  <c r="J661" i="3"/>
  <c r="L661" i="3" s="1"/>
  <c r="J662" i="3"/>
  <c r="L662" i="3" s="1"/>
  <c r="J663" i="3"/>
  <c r="L663" i="3" s="1"/>
  <c r="J664" i="3"/>
  <c r="J665" i="3"/>
  <c r="L665" i="3" s="1"/>
  <c r="J666" i="3"/>
  <c r="J667" i="3"/>
  <c r="L667" i="3" s="1"/>
  <c r="J668" i="3"/>
  <c r="J669" i="3"/>
  <c r="L669" i="3" s="1"/>
  <c r="J670" i="3"/>
  <c r="J671" i="3"/>
  <c r="L671" i="3" s="1"/>
  <c r="J672" i="3"/>
  <c r="L672" i="3" s="1"/>
  <c r="J673" i="3"/>
  <c r="L673" i="3" s="1"/>
  <c r="J674" i="3"/>
  <c r="J675" i="3"/>
  <c r="L675" i="3" s="1"/>
  <c r="J676" i="3"/>
  <c r="L676" i="3" s="1"/>
  <c r="J677" i="3"/>
  <c r="L677" i="3" s="1"/>
  <c r="J678" i="3"/>
  <c r="J679" i="3"/>
  <c r="L679" i="3" s="1"/>
  <c r="J680" i="3"/>
  <c r="L680" i="3" s="1"/>
  <c r="J681" i="3"/>
  <c r="L681" i="3" s="1"/>
  <c r="J682" i="3"/>
  <c r="J683" i="3"/>
  <c r="L683" i="3" s="1"/>
  <c r="J684" i="3"/>
  <c r="J685" i="3"/>
  <c r="L685" i="3" s="1"/>
  <c r="J686" i="3"/>
  <c r="L686" i="3" s="1"/>
  <c r="J687" i="3"/>
  <c r="J688" i="3"/>
  <c r="L688" i="3" s="1"/>
  <c r="J689" i="3"/>
  <c r="J690" i="3"/>
  <c r="L690" i="3" s="1"/>
  <c r="J691" i="3"/>
  <c r="L691" i="3" s="1"/>
  <c r="J692" i="3"/>
  <c r="J693" i="3"/>
  <c r="J694" i="3"/>
  <c r="J695" i="3"/>
  <c r="L695" i="3" s="1"/>
  <c r="J696" i="3"/>
  <c r="J697" i="3"/>
  <c r="L697" i="3" s="1"/>
  <c r="J698" i="3"/>
  <c r="L698" i="3" s="1"/>
  <c r="J699" i="3"/>
  <c r="J700" i="3"/>
  <c r="L700" i="3" s="1"/>
  <c r="J701" i="3"/>
  <c r="L701" i="3" s="1"/>
  <c r="J702" i="3"/>
  <c r="L702" i="3" s="1"/>
  <c r="J703" i="3"/>
  <c r="L703" i="3" s="1"/>
  <c r="J704" i="3"/>
  <c r="J705" i="3"/>
  <c r="L705" i="3" s="1"/>
  <c r="J706" i="3"/>
  <c r="J707" i="3"/>
  <c r="J708" i="3"/>
  <c r="L708" i="3" s="1"/>
  <c r="J709" i="3"/>
  <c r="J710" i="3"/>
  <c r="L710" i="3" s="1"/>
  <c r="J711" i="3"/>
  <c r="L711" i="3" s="1"/>
  <c r="J712" i="3"/>
  <c r="L712" i="3" s="1"/>
  <c r="J713" i="3"/>
  <c r="J714" i="3"/>
  <c r="L714" i="3" s="1"/>
  <c r="J715" i="3"/>
  <c r="L715" i="3" s="1"/>
  <c r="J716" i="3"/>
  <c r="J717" i="3"/>
  <c r="L717" i="3" s="1"/>
  <c r="J718" i="3"/>
  <c r="J719" i="3"/>
  <c r="J720" i="3"/>
  <c r="L720" i="3" s="1"/>
  <c r="J721" i="3"/>
  <c r="L721" i="3" s="1"/>
  <c r="J722" i="3"/>
  <c r="L722" i="3" s="1"/>
  <c r="J723" i="3"/>
  <c r="L723" i="3" s="1"/>
  <c r="J724" i="3"/>
  <c r="L724" i="3" s="1"/>
  <c r="J725" i="3"/>
  <c r="L725" i="3" s="1"/>
  <c r="J726" i="3"/>
  <c r="L726" i="3" s="1"/>
  <c r="J727" i="3"/>
  <c r="L727" i="3" s="1"/>
  <c r="J728" i="3"/>
  <c r="L728" i="3" s="1"/>
  <c r="J729" i="3"/>
  <c r="L729" i="3" s="1"/>
  <c r="J730" i="3"/>
  <c r="L730" i="3" s="1"/>
  <c r="J731" i="3"/>
  <c r="L731" i="3" s="1"/>
  <c r="J732" i="3"/>
  <c r="J733" i="3"/>
  <c r="J734" i="3"/>
  <c r="L734" i="3" s="1"/>
  <c r="J735" i="3"/>
  <c r="L735" i="3" s="1"/>
  <c r="J736" i="3"/>
  <c r="L736" i="3" s="1"/>
  <c r="J737" i="3"/>
  <c r="J738" i="3"/>
  <c r="J739" i="3"/>
  <c r="L739" i="3" s="1"/>
  <c r="J740" i="3"/>
  <c r="L740" i="3" s="1"/>
  <c r="J741" i="3"/>
  <c r="J742" i="3"/>
  <c r="L742" i="3" s="1"/>
  <c r="J743" i="3"/>
  <c r="L743" i="3" s="1"/>
  <c r="J744" i="3"/>
  <c r="L744" i="3" s="1"/>
  <c r="J745" i="3"/>
  <c r="J746" i="3"/>
  <c r="L746" i="3" s="1"/>
  <c r="J747" i="3"/>
  <c r="L747" i="3" s="1"/>
  <c r="J748" i="3"/>
  <c r="L748" i="3" s="1"/>
  <c r="J749" i="3"/>
  <c r="J750" i="3"/>
  <c r="L750" i="3" s="1"/>
  <c r="J751" i="3"/>
  <c r="J752" i="3"/>
  <c r="L752" i="3" s="1"/>
  <c r="J753" i="3"/>
  <c r="L753" i="3" s="1"/>
  <c r="J754" i="3"/>
  <c r="J755" i="3"/>
  <c r="L755" i="3" s="1"/>
  <c r="J756" i="3"/>
  <c r="L756" i="3" s="1"/>
  <c r="J757" i="3"/>
  <c r="J758" i="3"/>
  <c r="L758" i="3" s="1"/>
  <c r="J759" i="3"/>
  <c r="L759" i="3" s="1"/>
  <c r="J760" i="3"/>
  <c r="L760" i="3" s="1"/>
  <c r="J761" i="3"/>
  <c r="J762" i="3"/>
  <c r="L762" i="3" s="1"/>
  <c r="J763" i="3"/>
  <c r="L763" i="3" s="1"/>
  <c r="J764" i="3"/>
  <c r="L764" i="3" s="1"/>
  <c r="J765" i="3"/>
  <c r="J766" i="3"/>
  <c r="L766" i="3" s="1"/>
  <c r="J767" i="3"/>
  <c r="L767" i="3" s="1"/>
  <c r="J768" i="3"/>
  <c r="L768" i="3" s="1"/>
  <c r="J769" i="3"/>
  <c r="L769" i="3" s="1"/>
  <c r="J770" i="3"/>
  <c r="L770" i="3" s="1"/>
  <c r="J771" i="3"/>
  <c r="L771" i="3" s="1"/>
  <c r="J772" i="3"/>
  <c r="L772" i="3" s="1"/>
  <c r="J773" i="3"/>
  <c r="L773" i="3" s="1"/>
  <c r="J774" i="3"/>
  <c r="J775" i="3"/>
  <c r="L775" i="3" s="1"/>
  <c r="J776" i="3"/>
  <c r="L776" i="3" s="1"/>
  <c r="J777" i="3"/>
  <c r="L777" i="3" s="1"/>
  <c r="J778" i="3"/>
  <c r="J779" i="3"/>
  <c r="L779" i="3" s="1"/>
  <c r="J780" i="3"/>
  <c r="J781" i="3"/>
  <c r="J782" i="3"/>
  <c r="J783" i="3"/>
  <c r="L783" i="3" s="1"/>
  <c r="J784" i="3"/>
  <c r="L784" i="3" s="1"/>
  <c r="J785" i="3"/>
  <c r="L785" i="3" s="1"/>
  <c r="J786" i="3"/>
  <c r="J787" i="3"/>
  <c r="L787" i="3" s="1"/>
  <c r="J788" i="3"/>
  <c r="L788" i="3" s="1"/>
  <c r="J789" i="3"/>
  <c r="J790" i="3"/>
  <c r="L790" i="3" s="1"/>
  <c r="J791" i="3"/>
  <c r="J792" i="3"/>
  <c r="L792" i="3" s="1"/>
  <c r="J793" i="3"/>
  <c r="J794" i="3"/>
  <c r="L794" i="3" s="1"/>
  <c r="J795" i="3"/>
  <c r="J796" i="3"/>
  <c r="L796" i="3" s="1"/>
  <c r="J797" i="3"/>
  <c r="L797" i="3" s="1"/>
  <c r="J798" i="3"/>
  <c r="L798" i="3" s="1"/>
  <c r="J799" i="3"/>
  <c r="L799" i="3" s="1"/>
  <c r="J800" i="3"/>
  <c r="L800" i="3" s="1"/>
  <c r="J801" i="3"/>
  <c r="L801" i="3" s="1"/>
  <c r="J802" i="3"/>
  <c r="L802" i="3" s="1"/>
  <c r="J803" i="3"/>
  <c r="L803" i="3" s="1"/>
  <c r="J804" i="3"/>
  <c r="J805" i="3"/>
  <c r="L805" i="3" s="1"/>
  <c r="J806" i="3"/>
  <c r="L806" i="3" s="1"/>
  <c r="J807" i="3"/>
  <c r="L807" i="3" s="1"/>
  <c r="J808" i="3"/>
  <c r="J809" i="3"/>
  <c r="J810" i="3"/>
  <c r="L810" i="3" s="1"/>
  <c r="J811" i="3"/>
  <c r="J812" i="3"/>
  <c r="J813" i="3"/>
  <c r="L813" i="3" s="1"/>
  <c r="J814" i="3"/>
  <c r="L814" i="3" s="1"/>
  <c r="J815" i="3"/>
  <c r="L815" i="3" s="1"/>
  <c r="J816" i="3"/>
  <c r="J817" i="3"/>
  <c r="L817" i="3" s="1"/>
  <c r="J818" i="3"/>
  <c r="L818" i="3" s="1"/>
  <c r="J819" i="3"/>
  <c r="L819" i="3" s="1"/>
  <c r="J820" i="3"/>
  <c r="L820" i="3" s="1"/>
  <c r="J821" i="3"/>
  <c r="L821" i="3" s="1"/>
  <c r="J822" i="3"/>
  <c r="J823" i="3"/>
  <c r="L823" i="3" s="1"/>
  <c r="J824" i="3"/>
  <c r="J825" i="3"/>
  <c r="L825" i="3" s="1"/>
  <c r="J826" i="3"/>
  <c r="L826" i="3" s="1"/>
  <c r="J827" i="3"/>
  <c r="L827" i="3" s="1"/>
  <c r="J828" i="3"/>
  <c r="L828" i="3" s="1"/>
  <c r="J829" i="3"/>
  <c r="L829" i="3" s="1"/>
  <c r="J830" i="3"/>
  <c r="L830" i="3" s="1"/>
  <c r="J831" i="3"/>
  <c r="J832" i="3"/>
  <c r="L832" i="3" s="1"/>
  <c r="J833" i="3"/>
  <c r="L833" i="3" s="1"/>
  <c r="J834" i="3"/>
  <c r="L834" i="3" s="1"/>
  <c r="J835" i="3"/>
  <c r="L835" i="3" s="1"/>
  <c r="J836" i="3"/>
  <c r="L836" i="3" s="1"/>
  <c r="J837" i="3"/>
  <c r="L837" i="3" s="1"/>
  <c r="J838" i="3"/>
  <c r="J839" i="3"/>
  <c r="L839" i="3" s="1"/>
  <c r="J840" i="3"/>
  <c r="L840" i="3" s="1"/>
  <c r="J841" i="3"/>
  <c r="J842" i="3"/>
  <c r="L842" i="3" s="1"/>
  <c r="J843" i="3"/>
  <c r="L843" i="3" s="1"/>
  <c r="J844" i="3"/>
  <c r="L844" i="3" s="1"/>
  <c r="J845" i="3"/>
  <c r="L845" i="3" s="1"/>
  <c r="J846" i="3"/>
  <c r="J847" i="3"/>
  <c r="L847" i="3" s="1"/>
  <c r="J848" i="3"/>
  <c r="L848" i="3" s="1"/>
  <c r="J849" i="3"/>
  <c r="L849" i="3" s="1"/>
  <c r="J850" i="3"/>
  <c r="J851" i="3"/>
  <c r="L851" i="3" s="1"/>
  <c r="J852" i="3"/>
  <c r="L852" i="3" s="1"/>
  <c r="J853" i="3"/>
  <c r="L853" i="3" s="1"/>
  <c r="J854" i="3"/>
  <c r="L854" i="3" s="1"/>
  <c r="J855" i="3"/>
  <c r="L855" i="3" s="1"/>
  <c r="J856" i="3"/>
  <c r="L856" i="3" s="1"/>
  <c r="J857" i="3"/>
  <c r="L857" i="3" s="1"/>
  <c r="J858" i="3"/>
  <c r="L858" i="3" s="1"/>
  <c r="J859" i="3"/>
  <c r="L859" i="3" s="1"/>
  <c r="J860" i="3"/>
  <c r="L860" i="3" s="1"/>
  <c r="J861" i="3"/>
  <c r="J862" i="3"/>
  <c r="L862" i="3" s="1"/>
  <c r="J863" i="3"/>
  <c r="J864" i="3"/>
  <c r="L864" i="3" s="1"/>
  <c r="J865" i="3"/>
  <c r="L865" i="3" s="1"/>
  <c r="J866" i="3"/>
  <c r="J867" i="3"/>
  <c r="L867" i="3" s="1"/>
  <c r="J868" i="3"/>
  <c r="J869" i="3"/>
  <c r="L869" i="3" s="1"/>
  <c r="J870" i="3"/>
  <c r="L870" i="3" s="1"/>
  <c r="J871" i="3"/>
  <c r="L871" i="3" s="1"/>
  <c r="J872" i="3"/>
  <c r="J873" i="3"/>
  <c r="L873" i="3" s="1"/>
  <c r="J874" i="3"/>
  <c r="J875" i="3"/>
  <c r="L875" i="3" s="1"/>
  <c r="J876" i="3"/>
  <c r="J877" i="3"/>
  <c r="L877" i="3" s="1"/>
  <c r="J878" i="3"/>
  <c r="L878" i="3" s="1"/>
  <c r="J879" i="3"/>
  <c r="L879" i="3" s="1"/>
  <c r="J880" i="3"/>
  <c r="L880" i="3" s="1"/>
  <c r="J881" i="3"/>
  <c r="J882" i="3"/>
  <c r="L882" i="3" s="1"/>
  <c r="J883" i="3"/>
  <c r="J884" i="3"/>
  <c r="L884" i="3" s="1"/>
  <c r="J885" i="3"/>
  <c r="L885" i="3" s="1"/>
  <c r="J886" i="3"/>
  <c r="L886" i="3" s="1"/>
  <c r="J887" i="3"/>
  <c r="L887" i="3" s="1"/>
  <c r="J888" i="3"/>
  <c r="L888" i="3" s="1"/>
  <c r="J889" i="3"/>
  <c r="L889" i="3" s="1"/>
  <c r="J890" i="3"/>
  <c r="J891" i="3"/>
  <c r="L891" i="3" s="1"/>
  <c r="J892" i="3"/>
  <c r="J893" i="3"/>
  <c r="L893" i="3" s="1"/>
  <c r="J894" i="3"/>
  <c r="L894" i="3" s="1"/>
  <c r="J895" i="3"/>
  <c r="J896" i="3"/>
  <c r="L896" i="3" s="1"/>
  <c r="J897" i="3"/>
  <c r="L897" i="3" s="1"/>
  <c r="J898" i="3"/>
  <c r="L898" i="3" s="1"/>
  <c r="J899" i="3"/>
  <c r="L899" i="3" s="1"/>
  <c r="J900" i="3"/>
  <c r="L900" i="3" s="1"/>
  <c r="J901" i="3"/>
  <c r="L901" i="3" s="1"/>
  <c r="J902" i="3"/>
  <c r="L902" i="3" s="1"/>
  <c r="J903" i="3"/>
  <c r="L903" i="3" s="1"/>
  <c r="J904" i="3"/>
  <c r="J905" i="3"/>
  <c r="L905" i="3" s="1"/>
  <c r="J906" i="3"/>
  <c r="L906" i="3" s="1"/>
  <c r="J907" i="3"/>
  <c r="L907" i="3" s="1"/>
  <c r="J908" i="3"/>
  <c r="J909" i="3"/>
  <c r="J910" i="3"/>
  <c r="J911" i="3"/>
  <c r="L911" i="3" s="1"/>
  <c r="J912" i="3"/>
  <c r="L912" i="3" s="1"/>
  <c r="J913" i="3"/>
  <c r="L913" i="3" s="1"/>
  <c r="J914" i="3"/>
  <c r="J915" i="3"/>
  <c r="L915" i="3" s="1"/>
  <c r="J916" i="3"/>
  <c r="L916" i="3" s="1"/>
  <c r="J917" i="3"/>
  <c r="J918" i="3"/>
  <c r="L918" i="3" s="1"/>
  <c r="J919" i="3"/>
  <c r="L919" i="3" s="1"/>
  <c r="J920" i="3"/>
  <c r="L920" i="3" s="1"/>
  <c r="J921" i="3"/>
  <c r="J922" i="3"/>
  <c r="L922" i="3" s="1"/>
  <c r="J923" i="3"/>
  <c r="L923" i="3" s="1"/>
  <c r="J924" i="3"/>
  <c r="L924" i="3" s="1"/>
  <c r="J925" i="3"/>
  <c r="J926" i="3"/>
  <c r="L926" i="3" s="1"/>
  <c r="J927" i="3"/>
  <c r="J928" i="3"/>
  <c r="L928" i="3" s="1"/>
  <c r="J929" i="3"/>
  <c r="L929" i="3" s="1"/>
  <c r="J930" i="3"/>
  <c r="J931" i="3"/>
  <c r="L931" i="3" s="1"/>
  <c r="J932" i="3"/>
  <c r="L932" i="3" s="1"/>
  <c r="J933" i="3"/>
  <c r="L933" i="3" s="1"/>
  <c r="J934" i="3"/>
  <c r="J935" i="3"/>
  <c r="L935" i="3" s="1"/>
  <c r="J936" i="3"/>
  <c r="L936" i="3" s="1"/>
  <c r="J937" i="3"/>
  <c r="L937" i="3" s="1"/>
  <c r="J938" i="3"/>
  <c r="L938" i="3" s="1"/>
  <c r="J939" i="3"/>
  <c r="L939" i="3" s="1"/>
  <c r="J940" i="3"/>
  <c r="L940" i="3" s="1"/>
  <c r="J941" i="3"/>
  <c r="L941" i="3" s="1"/>
  <c r="J942" i="3"/>
  <c r="J943" i="3"/>
  <c r="L943" i="3" s="1"/>
  <c r="J944" i="3"/>
  <c r="L944" i="3" s="1"/>
  <c r="J945" i="3"/>
  <c r="J946" i="3"/>
  <c r="L946" i="3" s="1"/>
  <c r="J947" i="3"/>
  <c r="L947" i="3" s="1"/>
  <c r="J948" i="3"/>
  <c r="L948" i="3" s="1"/>
  <c r="J949" i="3"/>
  <c r="L949" i="3" s="1"/>
  <c r="J950" i="3"/>
  <c r="L950" i="3" s="1"/>
  <c r="J951" i="3"/>
  <c r="L951" i="3" s="1"/>
  <c r="J952" i="3"/>
  <c r="J953" i="3"/>
  <c r="L953" i="3" s="1"/>
  <c r="J954" i="3"/>
  <c r="L954" i="3" s="1"/>
  <c r="J955" i="3"/>
  <c r="L955" i="3" s="1"/>
  <c r="J956" i="3"/>
  <c r="L956" i="3" s="1"/>
  <c r="J957" i="3"/>
  <c r="J958" i="3"/>
  <c r="L958" i="3" s="1"/>
  <c r="J959" i="3"/>
  <c r="L959" i="3" s="1"/>
  <c r="J960" i="3"/>
  <c r="L960" i="3" s="1"/>
  <c r="J961" i="3"/>
  <c r="J962" i="3"/>
  <c r="J963" i="3"/>
  <c r="J964" i="3"/>
  <c r="J965" i="3"/>
  <c r="L965" i="3" s="1"/>
  <c r="J966" i="3"/>
  <c r="J967" i="3"/>
  <c r="L967" i="3" s="1"/>
  <c r="J968" i="3"/>
  <c r="J969" i="3"/>
  <c r="J970" i="3"/>
  <c r="L970" i="3" s="1"/>
  <c r="J971" i="3"/>
  <c r="J972" i="3"/>
  <c r="L972" i="3" s="1"/>
  <c r="J973" i="3"/>
  <c r="L973" i="3" s="1"/>
  <c r="J974" i="3"/>
  <c r="L974" i="3" s="1"/>
  <c r="J975" i="3"/>
  <c r="L975" i="3" s="1"/>
  <c r="J976" i="3"/>
  <c r="L976" i="3" s="1"/>
  <c r="J977" i="3"/>
  <c r="L977" i="3" s="1"/>
  <c r="J978" i="3"/>
  <c r="J979" i="3"/>
  <c r="J980" i="3"/>
  <c r="J981" i="3"/>
  <c r="J982" i="3"/>
  <c r="L982" i="3" s="1"/>
  <c r="J983" i="3"/>
  <c r="L983" i="3" s="1"/>
  <c r="J984" i="3"/>
  <c r="L984" i="3" s="1"/>
  <c r="J985" i="3"/>
  <c r="L985" i="3" s="1"/>
  <c r="J986" i="3"/>
  <c r="L986" i="3" s="1"/>
  <c r="J987" i="3"/>
  <c r="L987" i="3" s="1"/>
  <c r="J988" i="3"/>
  <c r="L988" i="3" s="1"/>
  <c r="J989" i="3"/>
  <c r="J990" i="3"/>
  <c r="J991" i="3"/>
  <c r="L991" i="3" s="1"/>
  <c r="J992" i="3"/>
  <c r="J993" i="3"/>
  <c r="L993" i="3" s="1"/>
  <c r="J994" i="3"/>
  <c r="L994" i="3" s="1"/>
  <c r="J995" i="3"/>
  <c r="L995" i="3" s="1"/>
  <c r="J996" i="3"/>
  <c r="J997" i="3"/>
  <c r="L997" i="3" s="1"/>
  <c r="J998" i="3"/>
  <c r="J999" i="3"/>
  <c r="J1000" i="3"/>
  <c r="L1000" i="3" s="1"/>
  <c r="J1001" i="3"/>
  <c r="J1002" i="3"/>
  <c r="L1002" i="3" s="1"/>
  <c r="J1003" i="3"/>
  <c r="J1004" i="3"/>
  <c r="L1004" i="3" s="1"/>
  <c r="J1005" i="3"/>
  <c r="L1005" i="3" s="1"/>
  <c r="J1006" i="3"/>
  <c r="L1006" i="3" s="1"/>
  <c r="J1007" i="3"/>
  <c r="J1008" i="3"/>
  <c r="L1008" i="3" s="1"/>
  <c r="J1009" i="3"/>
  <c r="L1009" i="3" s="1"/>
  <c r="J1010" i="3"/>
  <c r="J1011" i="3"/>
  <c r="L1011" i="3" s="1"/>
  <c r="J1012" i="3"/>
  <c r="L1012" i="3" s="1"/>
  <c r="J1013" i="3"/>
  <c r="L1013" i="3" s="1"/>
  <c r="J1014" i="3"/>
  <c r="J1015" i="3"/>
  <c r="L1015" i="3" s="1"/>
  <c r="J1016" i="3"/>
  <c r="L1016" i="3" s="1"/>
  <c r="J1017" i="3"/>
  <c r="L1017" i="3" s="1"/>
  <c r="J1018" i="3"/>
  <c r="J1019" i="3"/>
  <c r="L1019" i="3" s="1"/>
  <c r="J1020" i="3"/>
  <c r="L1020" i="3" s="1"/>
  <c r="J1021" i="3"/>
  <c r="L1021" i="3" s="1"/>
  <c r="J1022" i="3"/>
  <c r="L1022" i="3" s="1"/>
  <c r="J1023" i="3"/>
  <c r="L1023" i="3" s="1"/>
  <c r="J1024" i="3"/>
  <c r="L1024" i="3" s="1"/>
  <c r="J1025" i="3"/>
  <c r="L1025" i="3" s="1"/>
  <c r="J1026" i="3"/>
  <c r="L1026" i="3" s="1"/>
  <c r="J1027" i="3"/>
  <c r="J1028" i="3"/>
  <c r="L1028" i="3" s="1"/>
  <c r="J1029" i="3"/>
  <c r="L1029" i="3" s="1"/>
  <c r="J1030" i="3"/>
  <c r="L1030" i="3" s="1"/>
  <c r="J1031" i="3"/>
  <c r="L1031" i="3" s="1"/>
  <c r="J1032" i="3"/>
  <c r="L1032" i="3" s="1"/>
  <c r="J1033" i="3"/>
  <c r="L1033" i="3" s="1"/>
  <c r="J1034" i="3"/>
  <c r="L1034" i="3" s="1"/>
  <c r="J1035" i="3"/>
  <c r="L1035" i="3" s="1"/>
  <c r="J1036" i="3"/>
  <c r="L1036" i="3" s="1"/>
  <c r="J1037" i="3"/>
  <c r="L1037" i="3" s="1"/>
  <c r="J1038" i="3"/>
  <c r="J1039" i="3"/>
  <c r="L1039" i="3" s="1"/>
  <c r="J1040" i="3"/>
  <c r="L1040" i="3" s="1"/>
  <c r="J1041" i="3"/>
  <c r="J1042" i="3"/>
  <c r="J1043" i="3"/>
  <c r="J1044" i="3"/>
  <c r="J1045" i="3"/>
  <c r="L1045" i="3" s="1"/>
  <c r="J1046" i="3"/>
  <c r="L1046" i="3" s="1"/>
  <c r="J1047" i="3"/>
  <c r="J1048" i="3"/>
  <c r="J1049" i="3"/>
  <c r="L1049" i="3" s="1"/>
  <c r="J1050" i="3"/>
  <c r="L1050" i="3" s="1"/>
  <c r="J1051" i="3"/>
  <c r="L1051" i="3" s="1"/>
  <c r="J1052" i="3"/>
  <c r="J1053" i="3"/>
  <c r="L1053" i="3" s="1"/>
  <c r="J1054" i="3"/>
  <c r="J1055" i="3"/>
  <c r="L1055" i="3" s="1"/>
  <c r="J1056" i="3"/>
  <c r="J1057" i="3"/>
  <c r="L1057" i="3" s="1"/>
  <c r="J1058" i="3"/>
  <c r="L1058" i="3" s="1"/>
  <c r="J1059" i="3"/>
  <c r="L1059" i="3" s="1"/>
  <c r="J1060" i="3"/>
  <c r="N422" i="2" s="1"/>
  <c r="J1061" i="3"/>
  <c r="L1061" i="3" s="1"/>
  <c r="J1062" i="3"/>
  <c r="J1063" i="3"/>
  <c r="L1063" i="3" s="1"/>
  <c r="J1064" i="3"/>
  <c r="J1065" i="3"/>
  <c r="L1065" i="3" s="1"/>
  <c r="J1066" i="3"/>
  <c r="J1067" i="3"/>
  <c r="L1067" i="3" s="1"/>
  <c r="J1068" i="3"/>
  <c r="L1068" i="3" s="1"/>
  <c r="J1069" i="3"/>
  <c r="J1070" i="3"/>
  <c r="L1070" i="3" s="1"/>
  <c r="J1071" i="3"/>
  <c r="L1071" i="3" s="1"/>
  <c r="J1072" i="3"/>
  <c r="L1072" i="3" s="1"/>
  <c r="J1073" i="3"/>
  <c r="J1074" i="3"/>
  <c r="L1074" i="3" s="1"/>
  <c r="J1075" i="3"/>
  <c r="L1075" i="3" s="1"/>
  <c r="J1076" i="3"/>
  <c r="L1076" i="3" s="1"/>
  <c r="J1077" i="3"/>
  <c r="J1078" i="3"/>
  <c r="L1078" i="3" s="1"/>
  <c r="J1079" i="3"/>
  <c r="L1079" i="3" s="1"/>
  <c r="J1080" i="3"/>
  <c r="L1080" i="3" s="1"/>
  <c r="J1081" i="3"/>
  <c r="L1081" i="3" s="1"/>
  <c r="J1082" i="3"/>
  <c r="L1082" i="3" s="1"/>
  <c r="J1083" i="3"/>
  <c r="J1084" i="3"/>
  <c r="J1085" i="3"/>
  <c r="L1085" i="3" s="1"/>
  <c r="J1086" i="3"/>
  <c r="L1086" i="3" s="1"/>
  <c r="J1087" i="3"/>
  <c r="J1088" i="3"/>
  <c r="L1088" i="3" s="1"/>
  <c r="J1089" i="3"/>
  <c r="J1090" i="3"/>
  <c r="L1090" i="3" s="1"/>
  <c r="J1091" i="3"/>
  <c r="J1092" i="3"/>
  <c r="L1092" i="3" s="1"/>
  <c r="J1093" i="3"/>
  <c r="L1093" i="3" s="1"/>
  <c r="J1094" i="3"/>
  <c r="L1094" i="3" s="1"/>
  <c r="J1095" i="3"/>
  <c r="J1096" i="3"/>
  <c r="L1096" i="3" s="1"/>
  <c r="J1097" i="3"/>
  <c r="J1098" i="3"/>
  <c r="L1098" i="3" s="1"/>
  <c r="J1099" i="3"/>
  <c r="J1100" i="3"/>
  <c r="L1100" i="3" s="1"/>
  <c r="J1101" i="3"/>
  <c r="J1102" i="3"/>
  <c r="L1102" i="3" s="1"/>
  <c r="J1103" i="3"/>
  <c r="L1103" i="3" s="1"/>
  <c r="J1104" i="3"/>
  <c r="L1104" i="3" s="1"/>
  <c r="J1105" i="3"/>
  <c r="L1105" i="3" s="1"/>
  <c r="J1106" i="3"/>
  <c r="L1106" i="3" s="1"/>
  <c r="J1107" i="3"/>
  <c r="L1107" i="3" s="1"/>
  <c r="J1108" i="3"/>
  <c r="L1108" i="3" s="1"/>
  <c r="J1109" i="3"/>
  <c r="L1109" i="3" s="1"/>
  <c r="J1110" i="3"/>
  <c r="J1111" i="3"/>
  <c r="L1111" i="3" s="1"/>
  <c r="J1112" i="3"/>
  <c r="J1113" i="3"/>
  <c r="J1114" i="3"/>
  <c r="J1115" i="3"/>
  <c r="L1115" i="3" s="1"/>
  <c r="J1116" i="3"/>
  <c r="L1116" i="3" s="1"/>
  <c r="J1117" i="3"/>
  <c r="J1118" i="3"/>
  <c r="L1118" i="3" s="1"/>
  <c r="J1119" i="3"/>
  <c r="J1120" i="3"/>
  <c r="J1121" i="3"/>
  <c r="L1121" i="3" s="1"/>
  <c r="J1122" i="3"/>
  <c r="J1123" i="3"/>
  <c r="L1123" i="3" s="1"/>
  <c r="J1124" i="3"/>
  <c r="L1124" i="3" s="1"/>
  <c r="J1125" i="3"/>
  <c r="J1126" i="3"/>
  <c r="L1126" i="3" s="1"/>
  <c r="J1127" i="3"/>
  <c r="L1127" i="3" s="1"/>
  <c r="J1128" i="3"/>
  <c r="J1129" i="3"/>
  <c r="L1129" i="3" s="1"/>
  <c r="J1130" i="3"/>
  <c r="J1131" i="3"/>
  <c r="L1131" i="3" s="1"/>
  <c r="J1132" i="3"/>
  <c r="L1132" i="3" s="1"/>
  <c r="J1133" i="3"/>
  <c r="L1133" i="3" s="1"/>
  <c r="J1134" i="3"/>
  <c r="J1135" i="3"/>
  <c r="J1136" i="3"/>
  <c r="L1136" i="3" s="1"/>
  <c r="J1137" i="3"/>
  <c r="L1137" i="3" s="1"/>
  <c r="J1138" i="3"/>
  <c r="L1138" i="3" s="1"/>
  <c r="J1139" i="3"/>
  <c r="L1139" i="3" s="1"/>
  <c r="J1140" i="3"/>
  <c r="L1140" i="3" s="1"/>
  <c r="J1141" i="3"/>
  <c r="L1141" i="3" s="1"/>
  <c r="J1142" i="3"/>
  <c r="L1142" i="3" s="1"/>
  <c r="J1143" i="3"/>
  <c r="L1143" i="3" s="1"/>
  <c r="J1144" i="3"/>
  <c r="L1144" i="3" s="1"/>
  <c r="J1145" i="3"/>
  <c r="L1145" i="3" s="1"/>
  <c r="J1146" i="3"/>
  <c r="L1146" i="3" s="1"/>
  <c r="J1147" i="3"/>
  <c r="L1147" i="3" s="1"/>
  <c r="J1148" i="3"/>
  <c r="L1148" i="3" s="1"/>
  <c r="J1149" i="3"/>
  <c r="L1149" i="3" s="1"/>
  <c r="J1150" i="3"/>
  <c r="L1150" i="3" s="1"/>
  <c r="J1151" i="3"/>
  <c r="J1152" i="3"/>
  <c r="L1152" i="3" s="1"/>
  <c r="J1153" i="3"/>
  <c r="L1153" i="3" s="1"/>
  <c r="J1154" i="3"/>
  <c r="L1154" i="3" s="1"/>
  <c r="J1155" i="3"/>
  <c r="J1156" i="3"/>
  <c r="L1156" i="3" s="1"/>
  <c r="J1157" i="3"/>
  <c r="J1158" i="3"/>
  <c r="L1158" i="3" s="1"/>
  <c r="J1159" i="3"/>
  <c r="L1159" i="3" s="1"/>
  <c r="J1160" i="3"/>
  <c r="J1161" i="3"/>
  <c r="L1161" i="3" s="1"/>
  <c r="J1162" i="3"/>
  <c r="J1163" i="3"/>
  <c r="L1163" i="3" s="1"/>
  <c r="J1164" i="3"/>
  <c r="L1164" i="3" s="1"/>
  <c r="J1165" i="3"/>
  <c r="L1165" i="3" s="1"/>
  <c r="J1166" i="3"/>
  <c r="L1166" i="3" s="1"/>
  <c r="J1167" i="3"/>
  <c r="J1168" i="3"/>
  <c r="L1168" i="3" s="1"/>
  <c r="J1169" i="3"/>
  <c r="L1169" i="3" s="1"/>
  <c r="J1170" i="3"/>
  <c r="J1171" i="3"/>
  <c r="L1171" i="3" s="1"/>
  <c r="J1172" i="3"/>
  <c r="J1173" i="3"/>
  <c r="L1173" i="3" s="1"/>
  <c r="J1174" i="3"/>
  <c r="J1175" i="3"/>
  <c r="L1175" i="3" s="1"/>
  <c r="J1176" i="3"/>
  <c r="L1176" i="3" s="1"/>
  <c r="J1177" i="3"/>
  <c r="L1177" i="3" s="1"/>
  <c r="J1178" i="3"/>
  <c r="J1179" i="3"/>
  <c r="L1179" i="3" s="1"/>
  <c r="J1180" i="3"/>
  <c r="L1180" i="3" s="1"/>
  <c r="J1181" i="3"/>
  <c r="L1181" i="3" s="1"/>
  <c r="J1182" i="3"/>
  <c r="L1182" i="3" s="1"/>
  <c r="J1183" i="3"/>
  <c r="L1183" i="3" s="1"/>
  <c r="J1184" i="3"/>
  <c r="L1184" i="3" s="1"/>
  <c r="J1185" i="3"/>
  <c r="L1185" i="3" s="1"/>
  <c r="J1186" i="3"/>
  <c r="L1186" i="3" s="1"/>
  <c r="J1187" i="3"/>
  <c r="L1187" i="3" s="1"/>
  <c r="J1188" i="3"/>
  <c r="L1188" i="3" s="1"/>
  <c r="J1189" i="3"/>
  <c r="L1189" i="3" s="1"/>
  <c r="J1190" i="3"/>
  <c r="J1191" i="3"/>
  <c r="L1191" i="3" s="1"/>
  <c r="J1192" i="3"/>
  <c r="J1193" i="3"/>
  <c r="L1193" i="3" s="1"/>
  <c r="J1194" i="3"/>
  <c r="J1195" i="3"/>
  <c r="J1196" i="3"/>
  <c r="L1196" i="3" s="1"/>
  <c r="J1197" i="3"/>
  <c r="L1197" i="3" s="1"/>
  <c r="J1198" i="3"/>
  <c r="J1199" i="3"/>
  <c r="L1199" i="3" s="1"/>
  <c r="J1200" i="3"/>
  <c r="L1200" i="3" s="1"/>
  <c r="J1201" i="3"/>
  <c r="L1201" i="3" s="1"/>
  <c r="J1202" i="3"/>
  <c r="L1202" i="3" s="1"/>
  <c r="J1203" i="3"/>
  <c r="L1203" i="3" s="1"/>
  <c r="J1204" i="3"/>
  <c r="J1205" i="3"/>
  <c r="L1205" i="3" s="1"/>
  <c r="J1206" i="3"/>
  <c r="L1206" i="3" s="1"/>
  <c r="J1207" i="3"/>
  <c r="J1208" i="3"/>
  <c r="L1208" i="3" s="1"/>
  <c r="J1209" i="3"/>
  <c r="L1209" i="3" s="1"/>
  <c r="J1210" i="3"/>
  <c r="J1211" i="3"/>
  <c r="L1211" i="3" s="1"/>
  <c r="J1212" i="3"/>
  <c r="J1213" i="3"/>
  <c r="L1213" i="3" s="1"/>
  <c r="J1214" i="3"/>
  <c r="L1214" i="3" s="1"/>
  <c r="J1215" i="3"/>
  <c r="L1215" i="3" s="1"/>
  <c r="J1216" i="3"/>
  <c r="L1216" i="3" s="1"/>
  <c r="J1217" i="3"/>
  <c r="J1218" i="3"/>
  <c r="L1218" i="3" s="1"/>
  <c r="J1219" i="3"/>
  <c r="L1219" i="3" s="1"/>
  <c r="J1220" i="3"/>
  <c r="J1221" i="3"/>
  <c r="J1222" i="3"/>
  <c r="L1222" i="3" s="1"/>
  <c r="J1223" i="3"/>
  <c r="J1224" i="3"/>
  <c r="L1224" i="3" s="1"/>
  <c r="J1225" i="3"/>
  <c r="L1225" i="3" s="1"/>
  <c r="J1226" i="3"/>
  <c r="L1226" i="3" s="1"/>
  <c r="J1227" i="3"/>
  <c r="L1227" i="3" s="1"/>
  <c r="J1228" i="3"/>
  <c r="L1228" i="3" s="1"/>
  <c r="J1229" i="3"/>
  <c r="L1229" i="3" s="1"/>
  <c r="J1230" i="3"/>
  <c r="L1230" i="3" s="1"/>
  <c r="J1231" i="3"/>
  <c r="J1232" i="3"/>
  <c r="L1232" i="3" s="1"/>
  <c r="J1233" i="3"/>
  <c r="L1233" i="3" s="1"/>
  <c r="J1234" i="3"/>
  <c r="J1235" i="3"/>
  <c r="L1235" i="3" s="1"/>
  <c r="J1236" i="3"/>
  <c r="L1236" i="3" s="1"/>
  <c r="J1237" i="3"/>
  <c r="J1238" i="3"/>
  <c r="L1238" i="3" s="1"/>
  <c r="J1239" i="3"/>
  <c r="J1240" i="3"/>
  <c r="L1240" i="3" s="1"/>
  <c r="J1241" i="3"/>
  <c r="L1241" i="3" s="1"/>
  <c r="J1242" i="3"/>
  <c r="J1243" i="3"/>
  <c r="L1243" i="3" s="1"/>
  <c r="J1244" i="3"/>
  <c r="L1244" i="3" s="1"/>
  <c r="J1245" i="3"/>
  <c r="L1245" i="3" s="1"/>
  <c r="J1246" i="3"/>
  <c r="L1246" i="3" s="1"/>
  <c r="J1247" i="3"/>
  <c r="L1247" i="3" s="1"/>
  <c r="J1248" i="3"/>
  <c r="J1249" i="3"/>
  <c r="L1249" i="3" s="1"/>
  <c r="J1250" i="3"/>
  <c r="J1251" i="3"/>
  <c r="L1251" i="3" s="1"/>
  <c r="J1252" i="3"/>
  <c r="J1253" i="3"/>
  <c r="L1253" i="3" s="1"/>
  <c r="J1254" i="3"/>
  <c r="J1255" i="3"/>
  <c r="J1256" i="3"/>
  <c r="J1257" i="3"/>
  <c r="L1257" i="3" s="1"/>
  <c r="J1258" i="3"/>
  <c r="J1259" i="3"/>
  <c r="L1259" i="3" s="1"/>
  <c r="J1260" i="3"/>
  <c r="J1261" i="3"/>
  <c r="L1261" i="3" s="1"/>
  <c r="J1262" i="3"/>
  <c r="L1262" i="3" s="1"/>
  <c r="J1263" i="3"/>
  <c r="L1263" i="3" s="1"/>
  <c r="J1264" i="3"/>
  <c r="L1264" i="3" s="1"/>
  <c r="J1265" i="3"/>
  <c r="L1265" i="3" s="1"/>
  <c r="J1266" i="3"/>
  <c r="J1267" i="3"/>
  <c r="L1267" i="3" s="1"/>
  <c r="J1268" i="3"/>
  <c r="L1268" i="3" s="1"/>
  <c r="J1269" i="3"/>
  <c r="L1269" i="3" s="1"/>
  <c r="J1270" i="3"/>
  <c r="L1270" i="3" s="1"/>
  <c r="J1271" i="3"/>
  <c r="L1271" i="3" s="1"/>
  <c r="J1272" i="3"/>
  <c r="J1273" i="3"/>
  <c r="L1273" i="3" s="1"/>
  <c r="J1274" i="3"/>
  <c r="J1275" i="3"/>
  <c r="L1275" i="3" s="1"/>
  <c r="J1276" i="3"/>
  <c r="L1276" i="3" s="1"/>
  <c r="J1277" i="3"/>
  <c r="L1277" i="3" s="1"/>
  <c r="J1278" i="3"/>
  <c r="L1278" i="3" s="1"/>
  <c r="J1279" i="3"/>
  <c r="L1279" i="3" s="1"/>
  <c r="J1280" i="3"/>
  <c r="L1280" i="3" s="1"/>
  <c r="J1281" i="3"/>
  <c r="L1281" i="3" s="1"/>
  <c r="J1282" i="3"/>
  <c r="L1282" i="3" s="1"/>
  <c r="J1283" i="3"/>
  <c r="L1283" i="3" s="1"/>
  <c r="J1284" i="3"/>
  <c r="J1285" i="3"/>
  <c r="J1286" i="3"/>
  <c r="L1286" i="3" s="1"/>
  <c r="J1287" i="3"/>
  <c r="L1287" i="3" s="1"/>
  <c r="J1288" i="3"/>
  <c r="L1288" i="3" s="1"/>
  <c r="J1289" i="3"/>
  <c r="L1289" i="3" s="1"/>
  <c r="J1290" i="3"/>
  <c r="L1290" i="3" s="1"/>
  <c r="J1291" i="3"/>
  <c r="L1291" i="3" s="1"/>
  <c r="J1292" i="3"/>
  <c r="J1293" i="3"/>
  <c r="J1294" i="3"/>
  <c r="L1294" i="3" s="1"/>
  <c r="J1295" i="3"/>
  <c r="L1295" i="3" s="1"/>
  <c r="J1296" i="3"/>
  <c r="J1297" i="3"/>
  <c r="L1297" i="3" s="1"/>
  <c r="J1298" i="3"/>
  <c r="L1298" i="3" s="1"/>
  <c r="J1299" i="3"/>
  <c r="L1299" i="3" s="1"/>
  <c r="J1300" i="3"/>
  <c r="L1300" i="3" s="1"/>
  <c r="J1301" i="3"/>
  <c r="L1301" i="3" s="1"/>
  <c r="J1302" i="3"/>
  <c r="L1302" i="3" s="1"/>
  <c r="J1303" i="3"/>
  <c r="J1304" i="3"/>
  <c r="L1304" i="3" s="1"/>
  <c r="J1305" i="3"/>
  <c r="L1305" i="3" s="1"/>
  <c r="J1306" i="3"/>
  <c r="L1306" i="3" s="1"/>
  <c r="J1307" i="3"/>
  <c r="J1308" i="3"/>
  <c r="L1308" i="3" s="1"/>
  <c r="J1309" i="3"/>
  <c r="L1309" i="3" s="1"/>
  <c r="J1310" i="3"/>
  <c r="J1311" i="3"/>
  <c r="L1311" i="3" s="1"/>
  <c r="J1312" i="3"/>
  <c r="L1312" i="3" s="1"/>
  <c r="J1313" i="3"/>
  <c r="L1313" i="3" s="1"/>
  <c r="J1314" i="3"/>
  <c r="L1314" i="3" s="1"/>
  <c r="J1315" i="3"/>
  <c r="J1316" i="3"/>
  <c r="L1316" i="3" s="1"/>
  <c r="J1317" i="3"/>
  <c r="L1317" i="3" s="1"/>
  <c r="J1318" i="3"/>
  <c r="L1318" i="3" s="1"/>
  <c r="J1319" i="3"/>
  <c r="J1320" i="3"/>
  <c r="L1320" i="3" s="1"/>
  <c r="J1321" i="3"/>
  <c r="L1321" i="3" s="1"/>
  <c r="J1322" i="3"/>
  <c r="L1322" i="3" s="1"/>
  <c r="J1323" i="3"/>
  <c r="J1324" i="3"/>
  <c r="L1324" i="3" s="1"/>
  <c r="J1325" i="3"/>
  <c r="L1325" i="3" s="1"/>
  <c r="J1326" i="3"/>
  <c r="L1326" i="3" s="1"/>
  <c r="J1327" i="3"/>
  <c r="L1327" i="3" s="1"/>
  <c r="J1328" i="3"/>
  <c r="L1328" i="3" s="1"/>
  <c r="J1329" i="3"/>
  <c r="L1329" i="3" s="1"/>
  <c r="J1330" i="3"/>
  <c r="L1330" i="3" s="1"/>
  <c r="J1331" i="3"/>
  <c r="L1331" i="3" s="1"/>
  <c r="J1332" i="3"/>
  <c r="L1332" i="3" s="1"/>
  <c r="J1333" i="3"/>
  <c r="L1333" i="3" s="1"/>
  <c r="J1334" i="3"/>
  <c r="L1334" i="3" s="1"/>
  <c r="J1335" i="3"/>
  <c r="L1335" i="3" s="1"/>
  <c r="J1336" i="3"/>
  <c r="L1336" i="3" s="1"/>
  <c r="J1337" i="3"/>
  <c r="L1337" i="3" s="1"/>
  <c r="J1338" i="3"/>
  <c r="L1338" i="3" s="1"/>
  <c r="J1339" i="3"/>
  <c r="L1339" i="3" s="1"/>
  <c r="J1340" i="3"/>
  <c r="L1340" i="3" s="1"/>
  <c r="J1341" i="3"/>
  <c r="J1342" i="3"/>
  <c r="L1342" i="3" s="1"/>
  <c r="J1343" i="3"/>
  <c r="L1343" i="3" s="1"/>
  <c r="J1344" i="3"/>
  <c r="J1345" i="3"/>
  <c r="J1346" i="3"/>
  <c r="L1346" i="3" s="1"/>
  <c r="J1347" i="3"/>
  <c r="L1347" i="3" s="1"/>
  <c r="J1348" i="3"/>
  <c r="L1348" i="3" s="1"/>
  <c r="J1349" i="3"/>
  <c r="J1350" i="3"/>
  <c r="L1350" i="3" s="1"/>
  <c r="J1351" i="3"/>
  <c r="L1351" i="3" s="1"/>
  <c r="J1352" i="3"/>
  <c r="J1353" i="3"/>
  <c r="L1353" i="3" s="1"/>
  <c r="J1354" i="3"/>
  <c r="J1355" i="3"/>
  <c r="L1355" i="3" s="1"/>
  <c r="J1356" i="3"/>
  <c r="L1356" i="3" s="1"/>
  <c r="J1357" i="3"/>
  <c r="L1357" i="3" s="1"/>
  <c r="J1358" i="3"/>
  <c r="L1358" i="3" s="1"/>
  <c r="J1359" i="3"/>
  <c r="L1359" i="3" s="1"/>
  <c r="J1360" i="3"/>
  <c r="L1360" i="3" s="1"/>
  <c r="J1361" i="3"/>
  <c r="L1361" i="3" s="1"/>
  <c r="J1362" i="3"/>
  <c r="L1362" i="3" s="1"/>
  <c r="J1363" i="3"/>
  <c r="L1363" i="3" s="1"/>
  <c r="J1364" i="3"/>
  <c r="J1365" i="3"/>
  <c r="L1365" i="3" s="1"/>
  <c r="J1366" i="3"/>
  <c r="L1366" i="3" s="1"/>
  <c r="J1367" i="3"/>
  <c r="J1368" i="3"/>
  <c r="L1368" i="3" s="1"/>
  <c r="J1369" i="3"/>
  <c r="L1369" i="3" s="1"/>
  <c r="J1370" i="3"/>
  <c r="L1370" i="3" s="1"/>
  <c r="J1371" i="3"/>
  <c r="L1371" i="3" s="1"/>
  <c r="J1372" i="3"/>
  <c r="L1372" i="3" s="1"/>
  <c r="J1373" i="3"/>
  <c r="L1373" i="3" s="1"/>
  <c r="J1374" i="3"/>
  <c r="L1374" i="3" s="1"/>
  <c r="J1375" i="3"/>
  <c r="L1375" i="3" s="1"/>
  <c r="J1376" i="3"/>
  <c r="J1377" i="3"/>
  <c r="L1377" i="3" s="1"/>
  <c r="J1378" i="3"/>
  <c r="L1378" i="3" s="1"/>
  <c r="J1379" i="3"/>
  <c r="J1380" i="3"/>
  <c r="L1380" i="3" s="1"/>
  <c r="J1381" i="3"/>
  <c r="L1381" i="3" s="1"/>
  <c r="J1382" i="3"/>
  <c r="J1383" i="3"/>
  <c r="L1383" i="3" s="1"/>
  <c r="J1384" i="3"/>
  <c r="L1384" i="3" s="1"/>
  <c r="J1385" i="3"/>
  <c r="J1386" i="3"/>
  <c r="L1386" i="3" s="1"/>
  <c r="J1387" i="3"/>
  <c r="L1387" i="3" s="1"/>
  <c r="J1388" i="3"/>
  <c r="L1388" i="3" s="1"/>
  <c r="J1389" i="3"/>
  <c r="L1389" i="3" s="1"/>
  <c r="J1390" i="3"/>
  <c r="L1390" i="3" s="1"/>
  <c r="J1391" i="3"/>
  <c r="J1392" i="3"/>
  <c r="J1393" i="3"/>
  <c r="L1393" i="3" s="1"/>
  <c r="J1394" i="3"/>
  <c r="L1394" i="3" s="1"/>
  <c r="J1395" i="3"/>
  <c r="L1395" i="3" s="1"/>
  <c r="J1396" i="3"/>
  <c r="L1396" i="3" s="1"/>
  <c r="J1397" i="3"/>
  <c r="L1397" i="3" s="1"/>
  <c r="J1398" i="3"/>
  <c r="L1398" i="3" s="1"/>
  <c r="J1399" i="3"/>
  <c r="J1400" i="3"/>
  <c r="L1400" i="3" s="1"/>
  <c r="J1401" i="3"/>
  <c r="L1401" i="3" s="1"/>
  <c r="J1402" i="3"/>
  <c r="L1402" i="3" s="1"/>
  <c r="J1403" i="3"/>
  <c r="L1403" i="3" s="1"/>
  <c r="J1404" i="3"/>
  <c r="L1404" i="3" s="1"/>
  <c r="J1405" i="3"/>
  <c r="L1405" i="3" s="1"/>
  <c r="J1406" i="3"/>
  <c r="L1406" i="3" s="1"/>
  <c r="J1407" i="3"/>
  <c r="L1407" i="3" s="1"/>
  <c r="J1408" i="3"/>
  <c r="J1409" i="3"/>
  <c r="L1409" i="3" s="1"/>
  <c r="J1410" i="3"/>
  <c r="J1411" i="3"/>
  <c r="J1412" i="3"/>
  <c r="L1412" i="3" s="1"/>
  <c r="J1413" i="3"/>
  <c r="J1414" i="3"/>
  <c r="L1414" i="3" s="1"/>
  <c r="J1415" i="3"/>
  <c r="J1416" i="3"/>
  <c r="L1416" i="3" s="1"/>
  <c r="J1417" i="3"/>
  <c r="L1417" i="3" s="1"/>
  <c r="J1418" i="3"/>
  <c r="L1418" i="3" s="1"/>
  <c r="J1419" i="3"/>
  <c r="L1419" i="3" s="1"/>
  <c r="J1420" i="3"/>
  <c r="J1421" i="3"/>
  <c r="L1421" i="3" s="1"/>
  <c r="J1422" i="3"/>
  <c r="L1422" i="3" s="1"/>
  <c r="J1423" i="3"/>
  <c r="J1424" i="3"/>
  <c r="L1424" i="3" s="1"/>
  <c r="J1425" i="3"/>
  <c r="L1425" i="3" s="1"/>
  <c r="J1426" i="3"/>
  <c r="J1427" i="3"/>
  <c r="L1427" i="3" s="1"/>
  <c r="J1428" i="3"/>
  <c r="L1428" i="3" s="1"/>
  <c r="J1429" i="3"/>
  <c r="L1429" i="3" s="1"/>
  <c r="J1430" i="3"/>
  <c r="L1430" i="3" s="1"/>
  <c r="J1431" i="3"/>
  <c r="J1432" i="3"/>
  <c r="L1432" i="3" s="1"/>
  <c r="J1433" i="3"/>
  <c r="L1433" i="3" s="1"/>
  <c r="J1434" i="3"/>
  <c r="L1434" i="3" s="1"/>
  <c r="J1435" i="3"/>
  <c r="J1436" i="3"/>
  <c r="L1436" i="3" s="1"/>
  <c r="J1437" i="3"/>
  <c r="L1437" i="3" s="1"/>
  <c r="J1438" i="3"/>
  <c r="J1439" i="3"/>
  <c r="L1439" i="3" s="1"/>
  <c r="J1440" i="3"/>
  <c r="L1440" i="3" s="1"/>
  <c r="J1441" i="3"/>
  <c r="L1441" i="3" s="1"/>
  <c r="J1442" i="3"/>
  <c r="J1443" i="3"/>
  <c r="L1443" i="3" s="1"/>
  <c r="J1444" i="3"/>
  <c r="L1444" i="3" s="1"/>
  <c r="J1445" i="3"/>
  <c r="L1445" i="3" s="1"/>
  <c r="J1446" i="3"/>
  <c r="L1446" i="3" s="1"/>
  <c r="J1447" i="3"/>
  <c r="L1447" i="3" s="1"/>
  <c r="J1448" i="3"/>
  <c r="L1448" i="3" s="1"/>
  <c r="J1449" i="3"/>
  <c r="L1449" i="3" s="1"/>
  <c r="J1450" i="3"/>
  <c r="L1450" i="3" s="1"/>
  <c r="J1451" i="3"/>
  <c r="J1452" i="3"/>
  <c r="L1452" i="3" s="1"/>
  <c r="J1453" i="3"/>
  <c r="J1454" i="3"/>
  <c r="L1454" i="3" s="1"/>
  <c r="J1455" i="3"/>
  <c r="L1455" i="3" s="1"/>
  <c r="J1456" i="3"/>
  <c r="L1456" i="3" s="1"/>
  <c r="J1457" i="3"/>
  <c r="L1457" i="3" s="1"/>
  <c r="J1458" i="3"/>
  <c r="L1458" i="3" s="1"/>
  <c r="J1459" i="3"/>
  <c r="L1459" i="3" s="1"/>
  <c r="J1460" i="3"/>
  <c r="J1461" i="3"/>
  <c r="L1461" i="3" s="1"/>
  <c r="J1462" i="3"/>
  <c r="L1462" i="3" s="1"/>
  <c r="J1463" i="3"/>
  <c r="J1464" i="3"/>
  <c r="L1464" i="3" s="1"/>
  <c r="J1465" i="3"/>
  <c r="L1465" i="3" s="1"/>
  <c r="J1466" i="3"/>
  <c r="L1466" i="3" s="1"/>
  <c r="J1467" i="3"/>
  <c r="L1467" i="3" s="1"/>
  <c r="J1468" i="3"/>
  <c r="L1468" i="3" s="1"/>
  <c r="J1469" i="3"/>
  <c r="J1470" i="3"/>
  <c r="L1470" i="3" s="1"/>
  <c r="J1471" i="3"/>
  <c r="L1471" i="3" s="1"/>
  <c r="J1472" i="3"/>
  <c r="L1472" i="3" s="1"/>
  <c r="J1473" i="3"/>
  <c r="J1474" i="3"/>
  <c r="L1474" i="3" s="1"/>
  <c r="J1475" i="3"/>
  <c r="L1475" i="3" s="1"/>
  <c r="J1476" i="3"/>
  <c r="J1477" i="3"/>
  <c r="L1477" i="3" s="1"/>
  <c r="J1478" i="3"/>
  <c r="L1478" i="3" s="1"/>
  <c r="J1479" i="3"/>
  <c r="L1479" i="3" s="1"/>
  <c r="J1480" i="3"/>
  <c r="L1480" i="3" s="1"/>
  <c r="J1481" i="3"/>
  <c r="L1481" i="3" s="1"/>
  <c r="J1482" i="3"/>
  <c r="L1482" i="3" s="1"/>
  <c r="J1483" i="3"/>
  <c r="L1483" i="3" s="1"/>
  <c r="J1484" i="3"/>
  <c r="L1484" i="3" s="1"/>
  <c r="J1485" i="3"/>
  <c r="L1485" i="3" s="1"/>
  <c r="J1486" i="3"/>
  <c r="L1486" i="3" s="1"/>
  <c r="J1487" i="3"/>
  <c r="L1487" i="3" s="1"/>
  <c r="J1488" i="3"/>
  <c r="L1488" i="3" s="1"/>
  <c r="J1489" i="3"/>
  <c r="J1490" i="3"/>
  <c r="L1490" i="3" s="1"/>
  <c r="J1491" i="3"/>
  <c r="L1491" i="3" s="1"/>
  <c r="J1492" i="3"/>
  <c r="L1492" i="3" s="1"/>
  <c r="J1493" i="3"/>
  <c r="L1493" i="3" s="1"/>
  <c r="J1494" i="3"/>
  <c r="L1494" i="3" s="1"/>
  <c r="J1495" i="3"/>
  <c r="J1496" i="3"/>
  <c r="L1496" i="3" s="1"/>
  <c r="J1497" i="3"/>
  <c r="L1497" i="3" s="1"/>
  <c r="J1498" i="3"/>
  <c r="J1499" i="3"/>
  <c r="L1499" i="3" s="1"/>
  <c r="J1500" i="3"/>
  <c r="L1500" i="3" s="1"/>
  <c r="J1501" i="3"/>
  <c r="L1501" i="3" s="1"/>
  <c r="J1502" i="3"/>
  <c r="J1503" i="3"/>
  <c r="L1503" i="3" s="1"/>
  <c r="J1504" i="3"/>
  <c r="J1505" i="3"/>
  <c r="L1505" i="3" s="1"/>
  <c r="J1506" i="3"/>
  <c r="J1507" i="3"/>
  <c r="L1507" i="3" s="1"/>
  <c r="J1508" i="3"/>
  <c r="L1508" i="3" s="1"/>
  <c r="J1509" i="3"/>
  <c r="L1509" i="3" s="1"/>
  <c r="J1510" i="3"/>
  <c r="J1511" i="3"/>
  <c r="L1511" i="3" s="1"/>
  <c r="J1512" i="3"/>
  <c r="L1512" i="3" s="1"/>
  <c r="J1513" i="3"/>
  <c r="L1513" i="3" s="1"/>
  <c r="J1514" i="3"/>
  <c r="L1514" i="3" s="1"/>
  <c r="J1515" i="3"/>
  <c r="L1515" i="3" s="1"/>
  <c r="J1516" i="3"/>
  <c r="L1516" i="3" s="1"/>
  <c r="J1517" i="3"/>
  <c r="L1517" i="3" s="1"/>
  <c r="J1518" i="3"/>
  <c r="L1518" i="3" s="1"/>
  <c r="J1519" i="3"/>
  <c r="J1520" i="3"/>
  <c r="L1520" i="3" s="1"/>
  <c r="J1521" i="3"/>
  <c r="J1522" i="3"/>
  <c r="L1522" i="3" s="1"/>
  <c r="J1523" i="3"/>
  <c r="L1523" i="3" s="1"/>
  <c r="J1524" i="3"/>
  <c r="L1524" i="3" s="1"/>
  <c r="J1525" i="3"/>
  <c r="J1526" i="3"/>
  <c r="L1526" i="3" s="1"/>
  <c r="J1527" i="3"/>
  <c r="J1528" i="3"/>
  <c r="L1528" i="3" s="1"/>
  <c r="J1529" i="3"/>
  <c r="L1529" i="3" s="1"/>
  <c r="J1530" i="3"/>
  <c r="J1531" i="3"/>
  <c r="J1532" i="3"/>
  <c r="L1532" i="3" s="1"/>
  <c r="J1533" i="3"/>
  <c r="J1534" i="3"/>
  <c r="L1534" i="3" s="1"/>
  <c r="J1535" i="3"/>
  <c r="L1535" i="3" s="1"/>
  <c r="J1536" i="3"/>
  <c r="L1536" i="3" s="1"/>
  <c r="J1537" i="3"/>
  <c r="J1538" i="3"/>
  <c r="L1538" i="3" s="1"/>
  <c r="J1539" i="3"/>
  <c r="L1539" i="3" s="1"/>
  <c r="J1540" i="3"/>
  <c r="L1540" i="3" s="1"/>
  <c r="J1541" i="3"/>
  <c r="L1541" i="3" s="1"/>
  <c r="J1542" i="3"/>
  <c r="L1542" i="3" s="1"/>
  <c r="J1543" i="3"/>
  <c r="J1544" i="3"/>
  <c r="L1544" i="3" s="1"/>
  <c r="J1545" i="3"/>
  <c r="L1545" i="3" s="1"/>
  <c r="J1546" i="3"/>
  <c r="J1547" i="3"/>
  <c r="L1547" i="3" s="1"/>
  <c r="J1548" i="3"/>
  <c r="L1548" i="3" s="1"/>
  <c r="J1549" i="3"/>
  <c r="L1549" i="3" s="1"/>
  <c r="J1550" i="3"/>
  <c r="L1550" i="3" s="1"/>
  <c r="J1551" i="3"/>
  <c r="L1551" i="3" s="1"/>
  <c r="J1552" i="3"/>
  <c r="L1552" i="3" s="1"/>
  <c r="J1553" i="3"/>
  <c r="L1553" i="3" s="1"/>
  <c r="J1554" i="3"/>
  <c r="J1555" i="3"/>
  <c r="J1556" i="3"/>
  <c r="L1556" i="3" s="1"/>
  <c r="J1557" i="3"/>
  <c r="J1558" i="3"/>
  <c r="L1558" i="3" s="1"/>
  <c r="J1559" i="3"/>
  <c r="L1559" i="3" s="1"/>
  <c r="J1560" i="3"/>
  <c r="L1560" i="3" s="1"/>
  <c r="J1561" i="3"/>
  <c r="L1561" i="3" s="1"/>
  <c r="J1562" i="3"/>
  <c r="L1562" i="3" s="1"/>
  <c r="J1563" i="3"/>
  <c r="L1563" i="3" s="1"/>
  <c r="J1564" i="3"/>
  <c r="L1564" i="3" s="1"/>
  <c r="J1565" i="3"/>
  <c r="L1565" i="3" s="1"/>
  <c r="J1566" i="3"/>
  <c r="J1567" i="3"/>
  <c r="L1567" i="3" s="1"/>
  <c r="J1568" i="3"/>
  <c r="L1568" i="3" s="1"/>
  <c r="J1569" i="3"/>
  <c r="J1570" i="3"/>
  <c r="L1570" i="3" s="1"/>
  <c r="J1571" i="3"/>
  <c r="L1571" i="3" s="1"/>
  <c r="J1572" i="3"/>
  <c r="J1573" i="3"/>
  <c r="J1574" i="3"/>
  <c r="L1574" i="3" s="1"/>
  <c r="J1575" i="3"/>
  <c r="L1575" i="3" s="1"/>
  <c r="J1576" i="3"/>
  <c r="L1576" i="3" s="1"/>
  <c r="J1577" i="3"/>
  <c r="L1577" i="3" s="1"/>
  <c r="J1578" i="3"/>
  <c r="L1578" i="3" s="1"/>
  <c r="J1579" i="3"/>
  <c r="J1580" i="3"/>
  <c r="L1580" i="3" s="1"/>
  <c r="J1581" i="3"/>
  <c r="L1581" i="3" s="1"/>
  <c r="J1582" i="3"/>
  <c r="J1583" i="3"/>
  <c r="L1583" i="3" s="1"/>
  <c r="J1584" i="3"/>
  <c r="L1584" i="3" s="1"/>
  <c r="J1585" i="3"/>
  <c r="J1586" i="3"/>
  <c r="J1587" i="3"/>
  <c r="L1587" i="3" s="1"/>
  <c r="J1588" i="3"/>
  <c r="L1588" i="3" s="1"/>
  <c r="J1589" i="3"/>
  <c r="L1589" i="3" s="1"/>
  <c r="J1590" i="3"/>
  <c r="L1590" i="3" s="1"/>
  <c r="J1591" i="3"/>
  <c r="L1591" i="3" s="1"/>
  <c r="J1592" i="3"/>
  <c r="L1592" i="3" s="1"/>
  <c r="J1593" i="3"/>
  <c r="J1594" i="3"/>
  <c r="L1594" i="3" s="1"/>
  <c r="J1595" i="3"/>
  <c r="L1595" i="3" s="1"/>
  <c r="J1596" i="3"/>
  <c r="L1596" i="3" s="1"/>
  <c r="J1597" i="3"/>
  <c r="J1598" i="3"/>
  <c r="L1598" i="3" s="1"/>
  <c r="J1599" i="3"/>
  <c r="L1599" i="3" s="1"/>
  <c r="J1600" i="3"/>
  <c r="L1600" i="3" s="1"/>
  <c r="J1601" i="3"/>
  <c r="L1601" i="3" s="1"/>
  <c r="J1602" i="3"/>
  <c r="L1602" i="3" s="1"/>
  <c r="J1603" i="3"/>
  <c r="L1603" i="3" s="1"/>
  <c r="J1604" i="3"/>
  <c r="J1605" i="3"/>
  <c r="L1605" i="3" s="1"/>
  <c r="J1606" i="3"/>
  <c r="J1607" i="3"/>
  <c r="L1607" i="3" s="1"/>
  <c r="J1608" i="3"/>
  <c r="L1608" i="3" s="1"/>
  <c r="J1609" i="3"/>
  <c r="J1610" i="3"/>
  <c r="L1610" i="3" s="1"/>
  <c r="J1611" i="3"/>
  <c r="J1612" i="3"/>
  <c r="L1612" i="3" s="1"/>
  <c r="J1613" i="3"/>
  <c r="L1613" i="3" s="1"/>
  <c r="J1614" i="3"/>
  <c r="L1614" i="3" s="1"/>
  <c r="J1615" i="3"/>
  <c r="L1615" i="3" s="1"/>
  <c r="J1616" i="3"/>
  <c r="J1617" i="3"/>
  <c r="L1617" i="3" s="1"/>
  <c r="J1618" i="3"/>
  <c r="L1618" i="3" s="1"/>
  <c r="J1619" i="3"/>
  <c r="J1620" i="3"/>
  <c r="L1620" i="3" s="1"/>
  <c r="J1621" i="3"/>
  <c r="L1621" i="3" s="1"/>
  <c r="J1622" i="3"/>
  <c r="J1623" i="3"/>
  <c r="L1623" i="3" s="1"/>
  <c r="J1624" i="3"/>
  <c r="L1624" i="3" s="1"/>
  <c r="J1625" i="3"/>
  <c r="L1625" i="3" s="1"/>
  <c r="J1626" i="3"/>
  <c r="L1626" i="3" s="1"/>
  <c r="J1627" i="3"/>
  <c r="L1627" i="3" s="1"/>
  <c r="J1628" i="3"/>
  <c r="L1628" i="3" s="1"/>
  <c r="J1629" i="3"/>
  <c r="J1630" i="3"/>
  <c r="L1630" i="3" s="1"/>
  <c r="J1631" i="3"/>
  <c r="L1631" i="3" s="1"/>
  <c r="J1632" i="3"/>
  <c r="J1633" i="3"/>
  <c r="L1633" i="3" s="1"/>
  <c r="J1634" i="3"/>
  <c r="L1634" i="3" s="1"/>
  <c r="J1635" i="3"/>
  <c r="L1635" i="3" s="1"/>
  <c r="J1636" i="3"/>
  <c r="L1636" i="3" s="1"/>
  <c r="J1637" i="3"/>
  <c r="L1637" i="3" s="1"/>
  <c r="J1638" i="3"/>
  <c r="L1638" i="3" s="1"/>
  <c r="J1639" i="3"/>
  <c r="L1639" i="3" s="1"/>
  <c r="J1640" i="3"/>
  <c r="J1641" i="3"/>
  <c r="J1642" i="3"/>
  <c r="L1642" i="3" s="1"/>
  <c r="J1643" i="3"/>
  <c r="L1643" i="3" s="1"/>
  <c r="J1644" i="3"/>
  <c r="L1644" i="3" s="1"/>
  <c r="J1645" i="3"/>
  <c r="L1645" i="3" s="1"/>
  <c r="J1646" i="3"/>
  <c r="L1646" i="3" s="1"/>
  <c r="J1647" i="3"/>
  <c r="L1647" i="3" s="1"/>
  <c r="J1648" i="3"/>
  <c r="J1649" i="3"/>
  <c r="L1649" i="3" s="1"/>
  <c r="J1650" i="3"/>
  <c r="L1650" i="3" s="1"/>
  <c r="J1651" i="3"/>
  <c r="L1651" i="3" s="1"/>
  <c r="J1652" i="3"/>
  <c r="L1652" i="3" s="1"/>
  <c r="J1653" i="3"/>
  <c r="L1653" i="3" s="1"/>
  <c r="J1654" i="3"/>
  <c r="J1655" i="3"/>
  <c r="L1655" i="3" s="1"/>
  <c r="J1656" i="3"/>
  <c r="L1656" i="3" s="1"/>
  <c r="J1657" i="3"/>
  <c r="J1658" i="3"/>
  <c r="L1658" i="3" s="1"/>
  <c r="J1659" i="3"/>
  <c r="L1659" i="3" s="1"/>
  <c r="J1660" i="3"/>
  <c r="L1660" i="3" s="1"/>
  <c r="J1661" i="3"/>
  <c r="L1661" i="3" s="1"/>
  <c r="J1662" i="3"/>
  <c r="L1662" i="3" s="1"/>
  <c r="J1663" i="3"/>
  <c r="L1663" i="3" s="1"/>
  <c r="J1664" i="3"/>
  <c r="L1664" i="3" s="1"/>
  <c r="J1665" i="3"/>
  <c r="J1666" i="3"/>
  <c r="L1666" i="3" s="1"/>
  <c r="J1667" i="3"/>
  <c r="L1667" i="3" s="1"/>
  <c r="J1668" i="3"/>
  <c r="J1669" i="3"/>
  <c r="L1669" i="3" s="1"/>
  <c r="J1670" i="3"/>
  <c r="L1670" i="3" s="1"/>
  <c r="J1671" i="3"/>
  <c r="L1671" i="3" s="1"/>
  <c r="J1672" i="3"/>
  <c r="L1672" i="3" s="1"/>
  <c r="J1673" i="3"/>
  <c r="L1673" i="3" s="1"/>
  <c r="J1674" i="3"/>
  <c r="L1674" i="3" s="1"/>
  <c r="J1675" i="3"/>
  <c r="J1676" i="3"/>
  <c r="L1676" i="3" s="1"/>
  <c r="J1677" i="3"/>
  <c r="L1677" i="3" s="1"/>
  <c r="J1678" i="3"/>
  <c r="L1678" i="3" s="1"/>
  <c r="J1679" i="3"/>
  <c r="J1680" i="3"/>
  <c r="L1680" i="3" s="1"/>
  <c r="J1681" i="3"/>
  <c r="L1681" i="3" s="1"/>
  <c r="J1682" i="3"/>
  <c r="L1682" i="3" s="1"/>
  <c r="J1683" i="3"/>
  <c r="J1684" i="3"/>
  <c r="L1684" i="3" s="1"/>
  <c r="J1685" i="3"/>
  <c r="L1685" i="3" s="1"/>
  <c r="J1686" i="3"/>
  <c r="J1687" i="3"/>
  <c r="L1687" i="3" s="1"/>
  <c r="J1688" i="3"/>
  <c r="L1688" i="3" s="1"/>
  <c r="J1689" i="3"/>
  <c r="L1689" i="3" s="1"/>
  <c r="J1690" i="3"/>
  <c r="L1690" i="3" s="1"/>
  <c r="J1691" i="3"/>
  <c r="L1691" i="3" s="1"/>
  <c r="J1692" i="3"/>
  <c r="L1692" i="3" s="1"/>
  <c r="J1693" i="3"/>
  <c r="L1693" i="3" s="1"/>
  <c r="J1694" i="3"/>
  <c r="L1694" i="3" s="1"/>
  <c r="J1695" i="3"/>
  <c r="L1695" i="3" s="1"/>
  <c r="J1696" i="3"/>
  <c r="L1696" i="3" s="1"/>
  <c r="J1697" i="3"/>
  <c r="J1698" i="3"/>
  <c r="J1699" i="3"/>
  <c r="L1699" i="3" s="1"/>
  <c r="J1700" i="3"/>
  <c r="L1700" i="3" s="1"/>
  <c r="J1701" i="3"/>
  <c r="J1702" i="3"/>
  <c r="J1703" i="3"/>
  <c r="L1703" i="3" s="1"/>
  <c r="J1704" i="3"/>
  <c r="L1704" i="3" s="1"/>
  <c r="J1705" i="3"/>
  <c r="J1706" i="3"/>
  <c r="L1706" i="3" s="1"/>
  <c r="J1707" i="3"/>
  <c r="L1707" i="3" s="1"/>
  <c r="J1708" i="3"/>
  <c r="L1708" i="3" s="1"/>
  <c r="J1709" i="3"/>
  <c r="J1710" i="3"/>
  <c r="L1710" i="3" s="1"/>
  <c r="J1711" i="3"/>
  <c r="L1711" i="3" s="1"/>
  <c r="J1712" i="3"/>
  <c r="L1712" i="3" s="1"/>
  <c r="J1713" i="3"/>
  <c r="L1713" i="3" s="1"/>
  <c r="J1714" i="3"/>
  <c r="L1714" i="3" s="1"/>
  <c r="J1715" i="3"/>
  <c r="L1715" i="3" s="1"/>
  <c r="J1716" i="3"/>
  <c r="J1717" i="3"/>
  <c r="L1717" i="3" s="1"/>
  <c r="J1718" i="3"/>
  <c r="L1718" i="3" s="1"/>
  <c r="J1719" i="3"/>
  <c r="L1719" i="3" s="1"/>
  <c r="J1720" i="3"/>
  <c r="L1720" i="3" s="1"/>
  <c r="J1721" i="3"/>
  <c r="L1721" i="3" s="1"/>
  <c r="J1722" i="3"/>
  <c r="J1723" i="3"/>
  <c r="J1724" i="3"/>
  <c r="L1724" i="3" s="1"/>
  <c r="J1725" i="3"/>
  <c r="L1725" i="3" s="1"/>
  <c r="J1726" i="3"/>
  <c r="L1726" i="3" s="1"/>
  <c r="J1727" i="3"/>
  <c r="J1728" i="3"/>
  <c r="L1728" i="3" s="1"/>
  <c r="J1729" i="3"/>
  <c r="L1729" i="3" s="1"/>
  <c r="J1730" i="3"/>
  <c r="L1730" i="3" s="1"/>
  <c r="J1731" i="3"/>
  <c r="L1731" i="3" s="1"/>
  <c r="J1732" i="3"/>
  <c r="J1733" i="3"/>
  <c r="L1733" i="3" s="1"/>
  <c r="J1734" i="3"/>
  <c r="L1734" i="3" s="1"/>
  <c r="J1735" i="3"/>
  <c r="J1736" i="3"/>
  <c r="L1736" i="3" s="1"/>
  <c r="J1737" i="3"/>
  <c r="J1738" i="3"/>
  <c r="L1738" i="3" s="1"/>
  <c r="J1739" i="3"/>
  <c r="L1739" i="3" s="1"/>
  <c r="J1740" i="3"/>
  <c r="L1740" i="3" s="1"/>
  <c r="J1741" i="3"/>
  <c r="J1742" i="3"/>
  <c r="L1742" i="3" s="1"/>
  <c r="J1743" i="3"/>
  <c r="L1743" i="3" s="1"/>
  <c r="J1744" i="3"/>
  <c r="L1744" i="3" s="1"/>
  <c r="J1745" i="3"/>
  <c r="J1746" i="3"/>
  <c r="L1746" i="3" s="1"/>
  <c r="J1747" i="3"/>
  <c r="L1747" i="3" s="1"/>
  <c r="J1748" i="3"/>
  <c r="L1748" i="3" s="1"/>
  <c r="J1749" i="3"/>
  <c r="L1749" i="3" s="1"/>
  <c r="J1750" i="3"/>
  <c r="J1751" i="3"/>
  <c r="L1751" i="3" s="1"/>
  <c r="J1752" i="3"/>
  <c r="L1752" i="3" s="1"/>
  <c r="J1753" i="3"/>
  <c r="L1753" i="3" s="1"/>
  <c r="J1754" i="3"/>
  <c r="L1754" i="3" s="1"/>
  <c r="J1755" i="3"/>
  <c r="L1755" i="3" s="1"/>
  <c r="J1756" i="3"/>
  <c r="L1756" i="3" s="1"/>
  <c r="J1757" i="3"/>
  <c r="L1757" i="3" s="1"/>
  <c r="J1758" i="3"/>
  <c r="L1758" i="3" s="1"/>
  <c r="J1759" i="3"/>
  <c r="L1759" i="3" s="1"/>
  <c r="J1760" i="3"/>
  <c r="L1760" i="3" s="1"/>
  <c r="J1761" i="3"/>
  <c r="J1762" i="3"/>
  <c r="J1763" i="3"/>
  <c r="L1763" i="3" s="1"/>
  <c r="J1764" i="3"/>
  <c r="L1764" i="3" s="1"/>
  <c r="J1765" i="3"/>
  <c r="L1765" i="3" s="1"/>
  <c r="J1766" i="3"/>
  <c r="J1767" i="3"/>
  <c r="L1767" i="3" s="1"/>
  <c r="J1768" i="3"/>
  <c r="L1768" i="3" s="1"/>
  <c r="J1769" i="3"/>
  <c r="J1770" i="3"/>
  <c r="L1770" i="3" s="1"/>
  <c r="J1771" i="3"/>
  <c r="L1771" i="3" s="1"/>
  <c r="J1772" i="3"/>
  <c r="L1772" i="3" s="1"/>
  <c r="J1773" i="3"/>
  <c r="J1774" i="3"/>
  <c r="L1774" i="3" s="1"/>
  <c r="J1775" i="3"/>
  <c r="L1775" i="3" s="1"/>
  <c r="J1776" i="3"/>
  <c r="N718" i="2" s="1"/>
  <c r="J1777" i="3"/>
  <c r="L1777" i="3" s="1"/>
  <c r="J1778" i="3"/>
  <c r="L1778" i="3" s="1"/>
  <c r="J1779" i="3"/>
  <c r="L1779" i="3" s="1"/>
  <c r="J1780" i="3"/>
  <c r="L1780" i="3" s="1"/>
  <c r="J1781" i="3"/>
  <c r="L1781" i="3" s="1"/>
  <c r="J1782" i="3"/>
  <c r="L1782" i="3" s="1"/>
  <c r="J1783" i="3"/>
  <c r="J1784" i="3"/>
  <c r="L1784" i="3" s="1"/>
  <c r="J1785" i="3"/>
  <c r="L1785" i="3" s="1"/>
  <c r="J1786" i="3"/>
  <c r="J1787" i="3"/>
  <c r="L1787" i="3" s="1"/>
  <c r="J1788" i="3"/>
  <c r="L1788" i="3" s="1"/>
  <c r="J1789" i="3"/>
  <c r="L1789" i="3" s="1"/>
  <c r="J1790" i="3"/>
  <c r="L1790" i="3" s="1"/>
  <c r="J1791" i="3"/>
  <c r="L1791" i="3" s="1"/>
  <c r="J1792" i="3"/>
  <c r="L1792" i="3" s="1"/>
  <c r="J1793" i="3"/>
  <c r="L1793" i="3" s="1"/>
  <c r="J1794" i="3"/>
  <c r="L1794" i="3" s="1"/>
  <c r="J1795" i="3"/>
  <c r="J1796" i="3"/>
  <c r="L1796" i="3" s="1"/>
  <c r="J1797" i="3"/>
  <c r="L1797" i="3" s="1"/>
  <c r="J1798" i="3"/>
  <c r="L1798" i="3" s="1"/>
  <c r="J1799" i="3"/>
  <c r="L1799" i="3" s="1"/>
  <c r="J1800" i="3"/>
  <c r="J1801" i="3"/>
  <c r="J1802" i="3"/>
  <c r="L1802" i="3" s="1"/>
  <c r="J1803" i="3"/>
  <c r="L1803" i="3" s="1"/>
  <c r="J1804" i="3"/>
  <c r="J1805" i="3"/>
  <c r="L1805" i="3" s="1"/>
  <c r="J1806" i="3"/>
  <c r="L1806" i="3" s="1"/>
  <c r="J1807" i="3"/>
  <c r="L1807" i="3" s="1"/>
  <c r="J1808" i="3"/>
  <c r="L1808" i="3" s="1"/>
  <c r="J1809" i="3"/>
  <c r="J1810" i="3"/>
  <c r="L1810" i="3" s="1"/>
  <c r="J1811" i="3"/>
  <c r="L1811" i="3" s="1"/>
  <c r="J1812" i="3"/>
  <c r="N734" i="2" s="1"/>
  <c r="J1813" i="3"/>
  <c r="L1813" i="3" s="1"/>
  <c r="J1814" i="3"/>
  <c r="L1814" i="3" s="1"/>
  <c r="J1815" i="3"/>
  <c r="L1815" i="3" s="1"/>
  <c r="J1816" i="3"/>
  <c r="L1816" i="3" s="1"/>
  <c r="J1817" i="3"/>
  <c r="L1817" i="3" s="1"/>
  <c r="J1818" i="3"/>
  <c r="J1819" i="3"/>
  <c r="L1819" i="3" s="1"/>
  <c r="J1820" i="3"/>
  <c r="J1821" i="3"/>
  <c r="L1821" i="3" s="1"/>
  <c r="J1822" i="3"/>
  <c r="L1822" i="3" s="1"/>
  <c r="J1823" i="3"/>
  <c r="J1824" i="3"/>
  <c r="L1824" i="3" s="1"/>
  <c r="J1825" i="3"/>
  <c r="L1825" i="3" s="1"/>
  <c r="J1826" i="3"/>
  <c r="N739" i="2" s="1"/>
  <c r="J1827" i="3"/>
  <c r="L1827" i="3" s="1"/>
  <c r="J1828" i="3"/>
  <c r="J1829" i="3"/>
  <c r="L1829" i="3" s="1"/>
  <c r="J1830" i="3"/>
  <c r="L1830" i="3" s="1"/>
  <c r="J1831" i="3"/>
  <c r="L1831" i="3" s="1"/>
  <c r="J1832" i="3"/>
  <c r="L1832" i="3" s="1"/>
  <c r="J1833" i="3"/>
  <c r="J1834" i="3"/>
  <c r="L1834" i="3" s="1"/>
  <c r="J1835" i="3"/>
  <c r="L1835" i="3" s="1"/>
  <c r="J1836" i="3"/>
  <c r="L1836" i="3" s="1"/>
  <c r="J1837" i="3"/>
  <c r="J1838" i="3"/>
  <c r="L1838" i="3" s="1"/>
  <c r="J1839" i="3"/>
  <c r="L1839" i="3" s="1"/>
  <c r="J1840" i="3"/>
  <c r="L1840" i="3" s="1"/>
  <c r="J1841" i="3"/>
  <c r="L1841" i="3" s="1"/>
  <c r="J1842" i="3"/>
  <c r="L1842" i="3" s="1"/>
  <c r="J1843" i="3"/>
  <c r="L1843" i="3" s="1"/>
  <c r="J1844" i="3"/>
  <c r="L1844" i="3" s="1"/>
  <c r="J1845" i="3"/>
  <c r="L1845" i="3" s="1"/>
  <c r="J1846" i="3"/>
  <c r="J1847" i="3"/>
  <c r="L1847" i="3" s="1"/>
  <c r="J1848" i="3"/>
  <c r="L1848" i="3" s="1"/>
  <c r="J1849" i="3"/>
  <c r="L1849" i="3" s="1"/>
  <c r="J1850" i="3"/>
  <c r="L1850" i="3" s="1"/>
  <c r="J1851" i="3"/>
  <c r="L1851" i="3" s="1"/>
  <c r="J1852" i="3"/>
  <c r="L1852" i="3" s="1"/>
  <c r="J1853" i="3"/>
  <c r="L1853" i="3" s="1"/>
  <c r="J1854" i="3"/>
  <c r="L1854" i="3" s="1"/>
  <c r="J1855" i="3"/>
  <c r="J1856" i="3"/>
  <c r="J1857" i="3"/>
  <c r="L1857" i="3" s="1"/>
  <c r="J1858" i="3"/>
  <c r="J1859" i="3"/>
  <c r="J1860" i="3"/>
  <c r="L1860" i="3" s="1"/>
  <c r="J1861" i="3"/>
  <c r="J1862" i="3"/>
  <c r="N754" i="2" s="1"/>
  <c r="J1863" i="3"/>
  <c r="L1863" i="3" s="1"/>
  <c r="J1864" i="3"/>
  <c r="L1864" i="3" s="1"/>
  <c r="J1865" i="3"/>
  <c r="L1865" i="3" s="1"/>
  <c r="J1866" i="3"/>
  <c r="J1867" i="3"/>
  <c r="L1867" i="3" s="1"/>
  <c r="J1868" i="3"/>
  <c r="L1868" i="3" s="1"/>
  <c r="J1869" i="3"/>
  <c r="J1870" i="3"/>
  <c r="L1870" i="3" s="1"/>
  <c r="J1871" i="3"/>
  <c r="L1871" i="3" s="1"/>
  <c r="J1872" i="3"/>
  <c r="L1872" i="3" s="1"/>
  <c r="J1873" i="3"/>
  <c r="L1873" i="3" s="1"/>
  <c r="J1874" i="3"/>
  <c r="L1874" i="3" s="1"/>
  <c r="J1875" i="3"/>
  <c r="L1875" i="3" s="1"/>
  <c r="J1876" i="3"/>
  <c r="L1876" i="3" s="1"/>
  <c r="J1877" i="3"/>
  <c r="L1877" i="3" s="1"/>
  <c r="J1878" i="3"/>
  <c r="L1878" i="3" s="1"/>
  <c r="J1879" i="3"/>
  <c r="L1879" i="3" s="1"/>
  <c r="J1880" i="3"/>
  <c r="L1880" i="3" s="1"/>
  <c r="J1881" i="3"/>
  <c r="L1881" i="3" s="1"/>
  <c r="J1882" i="3"/>
  <c r="L1882" i="3" s="1"/>
  <c r="J1883" i="3"/>
  <c r="L1883" i="3" s="1"/>
  <c r="J1884" i="3"/>
  <c r="L1884" i="3" s="1"/>
  <c r="J1885" i="3"/>
  <c r="L1885" i="3" s="1"/>
  <c r="J1886" i="3"/>
  <c r="L1886" i="3" s="1"/>
  <c r="J1887" i="3"/>
  <c r="L1887" i="3" s="1"/>
  <c r="J1888" i="3"/>
  <c r="J1889" i="3"/>
  <c r="L1889" i="3" s="1"/>
  <c r="J1890" i="3"/>
  <c r="L1890" i="3" s="1"/>
  <c r="J1891" i="3"/>
  <c r="L1891" i="3" s="1"/>
  <c r="J1892" i="3"/>
  <c r="L1892" i="3" s="1"/>
  <c r="J1893" i="3"/>
  <c r="L1893" i="3" s="1"/>
  <c r="J1894" i="3"/>
  <c r="L1894" i="3" s="1"/>
  <c r="J1895" i="3"/>
  <c r="L1895" i="3" s="1"/>
  <c r="J1896" i="3"/>
  <c r="L1896" i="3" s="1"/>
  <c r="J1897" i="3"/>
  <c r="J1898" i="3"/>
  <c r="L1898" i="3" s="1"/>
  <c r="J1899" i="3"/>
  <c r="J1900" i="3"/>
  <c r="L1900" i="3" s="1"/>
  <c r="J1901" i="3"/>
  <c r="J1902" i="3"/>
  <c r="L1902" i="3" s="1"/>
  <c r="J1903" i="3"/>
  <c r="L1903" i="3" s="1"/>
  <c r="L1668" i="3" l="1"/>
  <c r="N677" i="2"/>
  <c r="L1632" i="3"/>
  <c r="N664" i="2"/>
  <c r="L1284" i="3"/>
  <c r="N523" i="2"/>
  <c r="L1056" i="3"/>
  <c r="N421" i="2"/>
  <c r="L876" i="3"/>
  <c r="N342" i="2"/>
  <c r="N253" i="2"/>
  <c r="L648" i="3"/>
  <c r="L612" i="3"/>
  <c r="N238" i="2"/>
  <c r="L588" i="3"/>
  <c r="N230" i="2"/>
  <c r="L564" i="3"/>
  <c r="N219" i="2"/>
  <c r="L528" i="3"/>
  <c r="N206" i="2"/>
  <c r="L504" i="3"/>
  <c r="N195" i="2"/>
  <c r="L444" i="3"/>
  <c r="N171" i="2"/>
  <c r="L1823" i="3"/>
  <c r="N738" i="2"/>
  <c r="L1391" i="3"/>
  <c r="N564" i="2"/>
  <c r="L863" i="3"/>
  <c r="N337" i="2"/>
  <c r="L707" i="3"/>
  <c r="N279" i="2"/>
  <c r="L575" i="3"/>
  <c r="N224" i="2"/>
  <c r="L347" i="3"/>
  <c r="N132" i="2"/>
  <c r="L179" i="3"/>
  <c r="N67" i="2"/>
  <c r="L107" i="3"/>
  <c r="N43" i="2"/>
  <c r="L1858" i="3"/>
  <c r="N752" i="2"/>
  <c r="L1762" i="3"/>
  <c r="N714" i="2"/>
  <c r="L1498" i="3"/>
  <c r="N608" i="2"/>
  <c r="L1174" i="3"/>
  <c r="N475" i="2"/>
  <c r="L850" i="3"/>
  <c r="N332" i="2"/>
  <c r="L706" i="3"/>
  <c r="N278" i="2"/>
  <c r="L430" i="3"/>
  <c r="N165" i="2"/>
  <c r="N710" i="2"/>
  <c r="N590" i="2"/>
  <c r="N518" i="2"/>
  <c r="N426" i="2"/>
  <c r="N316" i="2"/>
  <c r="N241" i="2"/>
  <c r="N11" i="2"/>
  <c r="L1869" i="3"/>
  <c r="N756" i="2"/>
  <c r="L1833" i="3"/>
  <c r="N742" i="2"/>
  <c r="L1809" i="3"/>
  <c r="N733" i="2"/>
  <c r="L1773" i="3"/>
  <c r="N717" i="2"/>
  <c r="L1761" i="3"/>
  <c r="N713" i="2"/>
  <c r="L1737" i="3"/>
  <c r="N703" i="2"/>
  <c r="L1701" i="3"/>
  <c r="N689" i="2"/>
  <c r="L1665" i="3"/>
  <c r="N676" i="2"/>
  <c r="L1641" i="3"/>
  <c r="N668" i="2"/>
  <c r="L1629" i="3"/>
  <c r="N663" i="2"/>
  <c r="L1593" i="3"/>
  <c r="N650" i="2"/>
  <c r="L1569" i="3"/>
  <c r="N638" i="2"/>
  <c r="L1557" i="3"/>
  <c r="N634" i="2"/>
  <c r="L1533" i="3"/>
  <c r="N624" i="2"/>
  <c r="L1521" i="3"/>
  <c r="N618" i="2"/>
  <c r="L1473" i="3"/>
  <c r="N599" i="2"/>
  <c r="L1413" i="3"/>
  <c r="N574" i="2"/>
  <c r="L1341" i="3"/>
  <c r="N544" i="2"/>
  <c r="L1293" i="3"/>
  <c r="N529" i="2"/>
  <c r="L1221" i="3"/>
  <c r="N495" i="2"/>
  <c r="L1125" i="3"/>
  <c r="N453" i="2"/>
  <c r="L1113" i="3"/>
  <c r="N447" i="2"/>
  <c r="L1101" i="3"/>
  <c r="N442" i="2"/>
  <c r="L1089" i="3"/>
  <c r="N435" i="2"/>
  <c r="L1077" i="3"/>
  <c r="N429" i="2"/>
  <c r="L1041" i="3"/>
  <c r="N413" i="2"/>
  <c r="L981" i="3"/>
  <c r="N389" i="2"/>
  <c r="L969" i="3"/>
  <c r="N381" i="2"/>
  <c r="L957" i="3"/>
  <c r="N374" i="2"/>
  <c r="L945" i="3"/>
  <c r="N369" i="2"/>
  <c r="L921" i="3"/>
  <c r="N361" i="2"/>
  <c r="L909" i="3"/>
  <c r="N357" i="2"/>
  <c r="L861" i="3"/>
  <c r="N336" i="2"/>
  <c r="L789" i="3"/>
  <c r="N311" i="2"/>
  <c r="L765" i="3"/>
  <c r="N302" i="2"/>
  <c r="L741" i="3"/>
  <c r="N295" i="2"/>
  <c r="L693" i="3"/>
  <c r="N272" i="2"/>
  <c r="L537" i="3"/>
  <c r="N210" i="2"/>
  <c r="L525" i="3"/>
  <c r="N204" i="2"/>
  <c r="L513" i="3"/>
  <c r="N199" i="2"/>
  <c r="L465" i="3"/>
  <c r="N180" i="2"/>
  <c r="L441" i="3"/>
  <c r="N170" i="2"/>
  <c r="L369" i="3"/>
  <c r="N140" i="2"/>
  <c r="L297" i="3"/>
  <c r="N112" i="2"/>
  <c r="L249" i="3"/>
  <c r="N95" i="2"/>
  <c r="L213" i="3"/>
  <c r="N80" i="2"/>
  <c r="L141" i="3"/>
  <c r="N55" i="2"/>
  <c r="L117" i="3"/>
  <c r="N47" i="2"/>
  <c r="L81" i="3"/>
  <c r="N33" i="2"/>
  <c r="L33" i="3"/>
  <c r="N15" i="2"/>
  <c r="L1776" i="3"/>
  <c r="N745" i="2"/>
  <c r="N708" i="2"/>
  <c r="N669" i="2"/>
  <c r="N589" i="2"/>
  <c r="N465" i="2"/>
  <c r="N370" i="2"/>
  <c r="N315" i="2"/>
  <c r="N174" i="2"/>
  <c r="N103" i="2"/>
  <c r="L1572" i="3"/>
  <c r="N639" i="2"/>
  <c r="L1392" i="3"/>
  <c r="N565" i="2"/>
  <c r="L780" i="3"/>
  <c r="N307" i="2"/>
  <c r="L684" i="3"/>
  <c r="N268" i="2"/>
  <c r="L636" i="3"/>
  <c r="N248" i="2"/>
  <c r="L576" i="3"/>
  <c r="N225" i="2"/>
  <c r="L360" i="3"/>
  <c r="N136" i="2"/>
  <c r="L324" i="3"/>
  <c r="N122" i="2"/>
  <c r="L252" i="3"/>
  <c r="N96" i="2"/>
  <c r="L120" i="3"/>
  <c r="N48" i="2"/>
  <c r="L96" i="3"/>
  <c r="N38" i="2"/>
  <c r="L72" i="3"/>
  <c r="N29" i="2"/>
  <c r="L60" i="3"/>
  <c r="N24" i="2"/>
  <c r="L48" i="3"/>
  <c r="N20" i="2"/>
  <c r="L12" i="3"/>
  <c r="N6" i="2"/>
  <c r="L1619" i="3"/>
  <c r="N659" i="2"/>
  <c r="L971" i="3"/>
  <c r="N382" i="2"/>
  <c r="L1846" i="3"/>
  <c r="N746" i="2"/>
  <c r="L1786" i="3"/>
  <c r="N722" i="2"/>
  <c r="L1750" i="3"/>
  <c r="N709" i="2"/>
  <c r="L1654" i="3"/>
  <c r="N673" i="2"/>
  <c r="L1510" i="3"/>
  <c r="N614" i="2"/>
  <c r="L1354" i="3"/>
  <c r="N550" i="2"/>
  <c r="L1258" i="3"/>
  <c r="N513" i="2"/>
  <c r="L514" i="3"/>
  <c r="N200" i="2"/>
  <c r="L466" i="3"/>
  <c r="N181" i="2"/>
  <c r="L454" i="3"/>
  <c r="N176" i="2"/>
  <c r="L418" i="3"/>
  <c r="N160" i="2"/>
  <c r="L370" i="3"/>
  <c r="N141" i="2"/>
  <c r="L346" i="3"/>
  <c r="N131" i="2"/>
  <c r="L322" i="3"/>
  <c r="N121" i="2"/>
  <c r="L310" i="3"/>
  <c r="N117" i="2"/>
  <c r="L70" i="3"/>
  <c r="N28" i="2"/>
  <c r="L1616" i="3"/>
  <c r="N658" i="2"/>
  <c r="L1220" i="3"/>
  <c r="N494" i="2"/>
  <c r="L1172" i="3"/>
  <c r="N474" i="2"/>
  <c r="N629" i="2"/>
  <c r="L1555" i="3"/>
  <c r="N633" i="2"/>
  <c r="L1423" i="3"/>
  <c r="N578" i="2"/>
  <c r="L1255" i="3"/>
  <c r="N511" i="2"/>
  <c r="L1231" i="3"/>
  <c r="N498" i="2"/>
  <c r="L1027" i="3"/>
  <c r="N408" i="2"/>
  <c r="N582" i="2"/>
  <c r="L1698" i="3"/>
  <c r="N687" i="2"/>
  <c r="L1554" i="3"/>
  <c r="N632" i="2"/>
  <c r="L1530" i="3"/>
  <c r="N622" i="2"/>
  <c r="L1410" i="3"/>
  <c r="N572" i="2"/>
  <c r="L1122" i="3"/>
  <c r="N452" i="2"/>
  <c r="L1014" i="3"/>
  <c r="N404" i="2"/>
  <c r="L930" i="3"/>
  <c r="N364" i="2"/>
  <c r="L774" i="3"/>
  <c r="N305" i="2"/>
  <c r="L738" i="3"/>
  <c r="N294" i="2"/>
  <c r="L678" i="3"/>
  <c r="N266" i="2"/>
  <c r="L558" i="3"/>
  <c r="N216" i="2"/>
  <c r="L414" i="3"/>
  <c r="N159" i="2"/>
  <c r="N5" i="2"/>
  <c r="N581" i="2"/>
  <c r="N540" i="2"/>
  <c r="N352" i="2"/>
  <c r="N289" i="2"/>
  <c r="N222" i="2"/>
  <c r="N147" i="2"/>
  <c r="L1800" i="3"/>
  <c r="N728" i="2"/>
  <c r="L1476" i="3"/>
  <c r="N600" i="2"/>
  <c r="L1344" i="3"/>
  <c r="N545" i="2"/>
  <c r="L1296" i="3"/>
  <c r="N530" i="2"/>
  <c r="L1248" i="3"/>
  <c r="N506" i="2"/>
  <c r="L696" i="3"/>
  <c r="N274" i="2"/>
  <c r="N479" i="2"/>
  <c r="L1679" i="3"/>
  <c r="N680" i="2"/>
  <c r="L1451" i="3"/>
  <c r="N591" i="2"/>
  <c r="L1043" i="3"/>
  <c r="N415" i="2"/>
  <c r="L1007" i="3"/>
  <c r="N401" i="2"/>
  <c r="L791" i="3"/>
  <c r="N312" i="2"/>
  <c r="L719" i="3"/>
  <c r="N285" i="2"/>
  <c r="L659" i="3"/>
  <c r="N258" i="2"/>
  <c r="L587" i="3"/>
  <c r="N229" i="2"/>
  <c r="L527" i="3"/>
  <c r="N205" i="2"/>
  <c r="L479" i="3"/>
  <c r="N186" i="2"/>
  <c r="L203" i="3"/>
  <c r="N76" i="2"/>
  <c r="L167" i="3"/>
  <c r="N63" i="2"/>
  <c r="L155" i="3"/>
  <c r="N59" i="2"/>
  <c r="L1812" i="3"/>
  <c r="N478" i="2"/>
  <c r="L1606" i="3"/>
  <c r="N654" i="2"/>
  <c r="L1234" i="3"/>
  <c r="N500" i="2"/>
  <c r="L1114" i="3"/>
  <c r="N448" i="2"/>
  <c r="L1066" i="3"/>
  <c r="N425" i="2"/>
  <c r="L910" i="3"/>
  <c r="N358" i="2"/>
  <c r="L874" i="3"/>
  <c r="N341" i="2"/>
  <c r="L778" i="3"/>
  <c r="N306" i="2"/>
  <c r="L754" i="3"/>
  <c r="N299" i="2"/>
  <c r="L718" i="3"/>
  <c r="N284" i="2"/>
  <c r="L682" i="3"/>
  <c r="N267" i="2"/>
  <c r="L658" i="3"/>
  <c r="N257" i="2"/>
  <c r="L622" i="3"/>
  <c r="N243" i="2"/>
  <c r="L406" i="3"/>
  <c r="N156" i="2"/>
  <c r="L382" i="3"/>
  <c r="N146" i="2"/>
  <c r="L358" i="3"/>
  <c r="N135" i="2"/>
  <c r="L334" i="3"/>
  <c r="N127" i="2"/>
  <c r="L238" i="3"/>
  <c r="N90" i="2"/>
  <c r="L226" i="3"/>
  <c r="N85" i="2"/>
  <c r="L190" i="3"/>
  <c r="N70" i="2"/>
  <c r="L1364" i="3"/>
  <c r="N553" i="2"/>
  <c r="L1352" i="3"/>
  <c r="N549" i="2"/>
  <c r="L1292" i="3"/>
  <c r="N528" i="2"/>
  <c r="L1256" i="3"/>
  <c r="N512" i="2"/>
  <c r="L1160" i="3"/>
  <c r="N468" i="2"/>
  <c r="L1064" i="3"/>
  <c r="N424" i="2"/>
  <c r="L1052" i="3"/>
  <c r="N419" i="2"/>
  <c r="L980" i="3"/>
  <c r="N388" i="2"/>
  <c r="L968" i="3"/>
  <c r="N380" i="2"/>
  <c r="L908" i="3"/>
  <c r="N356" i="2"/>
  <c r="L872" i="3"/>
  <c r="N340" i="2"/>
  <c r="L824" i="3"/>
  <c r="N324" i="2"/>
  <c r="L716" i="3"/>
  <c r="N283" i="2"/>
  <c r="L704" i="3"/>
  <c r="N277" i="2"/>
  <c r="L692" i="3"/>
  <c r="N271" i="2"/>
  <c r="L668" i="3"/>
  <c r="N263" i="2"/>
  <c r="L644" i="3"/>
  <c r="N252" i="2"/>
  <c r="L632" i="3"/>
  <c r="N247" i="2"/>
  <c r="L608" i="3"/>
  <c r="N237" i="2"/>
  <c r="L560" i="3"/>
  <c r="N217" i="2"/>
  <c r="L500" i="3"/>
  <c r="N194" i="2"/>
  <c r="L476" i="3"/>
  <c r="N185" i="2"/>
  <c r="L440" i="3"/>
  <c r="N169" i="2"/>
  <c r="L404" i="3"/>
  <c r="N155" i="2"/>
  <c r="L284" i="3"/>
  <c r="N108" i="2"/>
  <c r="L260" i="3"/>
  <c r="N99" i="2"/>
  <c r="L248" i="3"/>
  <c r="N94" i="2"/>
  <c r="L212" i="3"/>
  <c r="N79" i="2"/>
  <c r="L200" i="3"/>
  <c r="N75" i="2"/>
  <c r="L116" i="3"/>
  <c r="N46" i="2"/>
  <c r="L104" i="3"/>
  <c r="N42" i="2"/>
  <c r="L56" i="3"/>
  <c r="N23" i="2"/>
  <c r="L44" i="3"/>
  <c r="N19" i="2"/>
  <c r="L32" i="3"/>
  <c r="N14" i="2"/>
  <c r="L20" i="3"/>
  <c r="N10" i="2"/>
  <c r="N543" i="2"/>
  <c r="N505" i="2"/>
  <c r="N410" i="2"/>
  <c r="L1723" i="3"/>
  <c r="N698" i="2"/>
  <c r="L1675" i="3"/>
  <c r="N679" i="2"/>
  <c r="L1519" i="3"/>
  <c r="N617" i="2"/>
  <c r="L1495" i="3"/>
  <c r="N607" i="2"/>
  <c r="L1435" i="3"/>
  <c r="N585" i="2"/>
  <c r="L1087" i="3"/>
  <c r="N434" i="2"/>
  <c r="L1003" i="3"/>
  <c r="N399" i="2"/>
  <c r="L811" i="3"/>
  <c r="N319" i="2"/>
  <c r="L607" i="3"/>
  <c r="N236" i="2"/>
  <c r="L583" i="3"/>
  <c r="N228" i="2"/>
  <c r="L511" i="3"/>
  <c r="N198" i="2"/>
  <c r="L343" i="3"/>
  <c r="N130" i="2"/>
  <c r="L307" i="3"/>
  <c r="N116" i="2"/>
  <c r="L283" i="3"/>
  <c r="N107" i="2"/>
  <c r="L235" i="3"/>
  <c r="N89" i="2"/>
  <c r="L223" i="3"/>
  <c r="N84" i="2"/>
  <c r="L199" i="3"/>
  <c r="N74" i="2"/>
  <c r="L175" i="3"/>
  <c r="N66" i="2"/>
  <c r="L163" i="3"/>
  <c r="N62" i="2"/>
  <c r="L151" i="3"/>
  <c r="N58" i="2"/>
  <c r="L79" i="3"/>
  <c r="N32" i="2"/>
  <c r="L67" i="3"/>
  <c r="N27" i="2"/>
  <c r="N541" i="2"/>
  <c r="N462" i="2"/>
  <c r="N409" i="2"/>
  <c r="N353" i="2"/>
  <c r="L1254" i="3"/>
  <c r="N510" i="2"/>
  <c r="L1134" i="3"/>
  <c r="N456" i="2"/>
  <c r="L966" i="3"/>
  <c r="N379" i="2"/>
  <c r="L942" i="3"/>
  <c r="N368" i="2"/>
  <c r="L846" i="3"/>
  <c r="N331" i="2"/>
  <c r="L666" i="3"/>
  <c r="N262" i="2"/>
  <c r="L450" i="3"/>
  <c r="N173" i="2"/>
  <c r="L426" i="3"/>
  <c r="N164" i="2"/>
  <c r="L354" i="3"/>
  <c r="N134" i="2"/>
  <c r="L294" i="3"/>
  <c r="N111" i="2"/>
  <c r="L270" i="3"/>
  <c r="N102" i="2"/>
  <c r="L246" i="3"/>
  <c r="N93" i="2"/>
  <c r="L186" i="3"/>
  <c r="N69" i="2"/>
  <c r="L138" i="3"/>
  <c r="N54" i="2"/>
  <c r="L66" i="3"/>
  <c r="N26" i="2"/>
  <c r="L6" i="3"/>
  <c r="N4" i="2"/>
  <c r="N732" i="2"/>
  <c r="N731" i="2"/>
  <c r="N694" i="2"/>
  <c r="N579" i="2"/>
  <c r="N499" i="2"/>
  <c r="N459" i="2"/>
  <c r="N288" i="2"/>
  <c r="N145" i="2"/>
  <c r="N765" i="2"/>
  <c r="N727" i="2"/>
  <c r="N693" i="2"/>
  <c r="N652" i="2"/>
  <c r="N569" i="2"/>
  <c r="N497" i="2"/>
  <c r="N458" i="2"/>
  <c r="N400" i="2"/>
  <c r="N347" i="2"/>
  <c r="N213" i="2"/>
  <c r="L1272" i="3"/>
  <c r="N519" i="2"/>
  <c r="L816" i="3"/>
  <c r="N321" i="2"/>
  <c r="L1379" i="3"/>
  <c r="N559" i="2"/>
  <c r="L1582" i="3"/>
  <c r="N643" i="2"/>
  <c r="L1546" i="3"/>
  <c r="N628" i="2"/>
  <c r="L1426" i="3"/>
  <c r="N580" i="2"/>
  <c r="L1210" i="3"/>
  <c r="N490" i="2"/>
  <c r="L1018" i="3"/>
  <c r="N405" i="2"/>
  <c r="L934" i="3"/>
  <c r="N365" i="2"/>
  <c r="L670" i="3"/>
  <c r="N264" i="2"/>
  <c r="L1820" i="3"/>
  <c r="N737" i="2"/>
  <c r="L1376" i="3"/>
  <c r="N558" i="2"/>
  <c r="N354" i="2"/>
  <c r="L1795" i="3"/>
  <c r="N726" i="2"/>
  <c r="L1531" i="3"/>
  <c r="N623" i="2"/>
  <c r="L1411" i="3"/>
  <c r="N573" i="2"/>
  <c r="L1207" i="3"/>
  <c r="N489" i="2"/>
  <c r="L1135" i="3"/>
  <c r="N457" i="2"/>
  <c r="L1099" i="3"/>
  <c r="N441" i="2"/>
  <c r="L979" i="3"/>
  <c r="N387" i="2"/>
  <c r="L895" i="3"/>
  <c r="N351" i="2"/>
  <c r="L883" i="3"/>
  <c r="N345" i="2"/>
  <c r="L643" i="3"/>
  <c r="N251" i="2"/>
  <c r="L595" i="3"/>
  <c r="N232" i="2"/>
  <c r="L499" i="3"/>
  <c r="N193" i="2"/>
  <c r="L391" i="3"/>
  <c r="N150" i="2"/>
  <c r="L331" i="3"/>
  <c r="N126" i="2"/>
  <c r="L91" i="3"/>
  <c r="N36" i="2"/>
  <c r="L1866" i="3"/>
  <c r="N755" i="2"/>
  <c r="L1722" i="3"/>
  <c r="N697" i="2"/>
  <c r="L1686" i="3"/>
  <c r="N682" i="2"/>
  <c r="L1566" i="3"/>
  <c r="N637" i="2"/>
  <c r="L1506" i="3"/>
  <c r="N613" i="2"/>
  <c r="L1194" i="3"/>
  <c r="N482" i="2"/>
  <c r="L1110" i="3"/>
  <c r="N445" i="2"/>
  <c r="L1062" i="3"/>
  <c r="N423" i="2"/>
  <c r="L990" i="3"/>
  <c r="N393" i="2"/>
  <c r="L822" i="3"/>
  <c r="N323" i="2"/>
  <c r="N766" i="2"/>
  <c r="N539" i="2"/>
  <c r="N762" i="2"/>
  <c r="N725" i="2"/>
  <c r="N688" i="2"/>
  <c r="N649" i="2"/>
  <c r="N609" i="2"/>
  <c r="N568" i="2"/>
  <c r="N527" i="2"/>
  <c r="N487" i="2"/>
  <c r="N346" i="2"/>
  <c r="N282" i="2"/>
  <c r="N52" i="2"/>
  <c r="L1716" i="3"/>
  <c r="N695" i="2"/>
  <c r="L1260" i="3"/>
  <c r="N514" i="2"/>
  <c r="L1212" i="3"/>
  <c r="N491" i="2"/>
  <c r="L1128" i="3"/>
  <c r="N454" i="2"/>
  <c r="L1044" i="3"/>
  <c r="N416" i="2"/>
  <c r="L804" i="3"/>
  <c r="N317" i="2"/>
  <c r="L732" i="3"/>
  <c r="N291" i="2"/>
  <c r="L456" i="3"/>
  <c r="N177" i="2"/>
  <c r="L276" i="3"/>
  <c r="N104" i="2"/>
  <c r="L1319" i="3"/>
  <c r="N537" i="2"/>
  <c r="L1223" i="3"/>
  <c r="N496" i="2"/>
  <c r="L1091" i="3"/>
  <c r="N436" i="2"/>
  <c r="L599" i="3"/>
  <c r="N233" i="2"/>
  <c r="L563" i="3"/>
  <c r="N218" i="2"/>
  <c r="L395" i="3"/>
  <c r="N151" i="2"/>
  <c r="L287" i="3"/>
  <c r="N109" i="2"/>
  <c r="L263" i="3"/>
  <c r="N100" i="2"/>
  <c r="L227" i="3"/>
  <c r="N86" i="2"/>
  <c r="L1702" i="3"/>
  <c r="N690" i="2"/>
  <c r="L1438" i="3"/>
  <c r="N586" i="2"/>
  <c r="L1054" i="3"/>
  <c r="N420" i="2"/>
  <c r="L694" i="3"/>
  <c r="N273" i="2"/>
  <c r="L1856" i="3"/>
  <c r="N751" i="2"/>
  <c r="L1604" i="3"/>
  <c r="N653" i="2"/>
  <c r="L992" i="3"/>
  <c r="N394" i="2"/>
  <c r="L812" i="3"/>
  <c r="N320" i="2"/>
  <c r="N463" i="2"/>
  <c r="L1855" i="3"/>
  <c r="N750" i="2"/>
  <c r="L1579" i="3"/>
  <c r="N642" i="2"/>
  <c r="L1399" i="3"/>
  <c r="N567" i="2"/>
  <c r="L1303" i="3"/>
  <c r="N532" i="2"/>
  <c r="L751" i="3"/>
  <c r="N298" i="2"/>
  <c r="N741" i="2"/>
  <c r="N504" i="2"/>
  <c r="N223" i="2"/>
  <c r="L1266" i="3"/>
  <c r="N517" i="2"/>
  <c r="L1170" i="3"/>
  <c r="N473" i="2"/>
  <c r="L978" i="3"/>
  <c r="N386" i="2"/>
  <c r="L786" i="3"/>
  <c r="N310" i="2"/>
  <c r="L534" i="3"/>
  <c r="N209" i="2"/>
  <c r="N662" i="2"/>
  <c r="N619" i="2"/>
  <c r="N761" i="2"/>
  <c r="N648" i="2"/>
  <c r="N606" i="2"/>
  <c r="N566" i="2"/>
  <c r="N526" i="2"/>
  <c r="N485" i="2"/>
  <c r="N443" i="2"/>
  <c r="N259" i="2"/>
  <c r="N51" i="2"/>
  <c r="L996" i="3"/>
  <c r="N395" i="2"/>
  <c r="L1727" i="3"/>
  <c r="N699" i="2"/>
  <c r="L1463" i="3"/>
  <c r="N596" i="2"/>
  <c r="L1415" i="3"/>
  <c r="N575" i="2"/>
  <c r="L1367" i="3"/>
  <c r="N554" i="2"/>
  <c r="L1307" i="3"/>
  <c r="N533" i="2"/>
  <c r="L1151" i="3"/>
  <c r="N464" i="2"/>
  <c r="N325" i="2"/>
  <c r="L1198" i="3"/>
  <c r="N486" i="2"/>
  <c r="L1162" i="3"/>
  <c r="N469" i="2"/>
  <c r="L1042" i="3"/>
  <c r="N414" i="2"/>
  <c r="L838" i="3"/>
  <c r="N328" i="2"/>
  <c r="L1640" i="3"/>
  <c r="N667" i="2"/>
  <c r="L1460" i="3"/>
  <c r="N595" i="2"/>
  <c r="L1112" i="3"/>
  <c r="N446" i="2"/>
  <c r="L1783" i="3"/>
  <c r="N721" i="2"/>
  <c r="L1735" i="3"/>
  <c r="N702" i="2"/>
  <c r="L1543" i="3"/>
  <c r="N627" i="2"/>
  <c r="L1315" i="3"/>
  <c r="N536" i="2"/>
  <c r="L1195" i="3"/>
  <c r="N483" i="2"/>
  <c r="N290" i="2"/>
  <c r="L1818" i="3"/>
  <c r="N736" i="2"/>
  <c r="L1242" i="3"/>
  <c r="N503" i="2"/>
  <c r="L1038" i="3"/>
  <c r="N412" i="2"/>
  <c r="N760" i="2"/>
  <c r="N684" i="2"/>
  <c r="N603" i="2"/>
  <c r="N563" i="2"/>
  <c r="N484" i="2"/>
  <c r="N256" i="2"/>
  <c r="N190" i="2"/>
  <c r="N120" i="2"/>
  <c r="N50" i="2"/>
  <c r="L1826" i="3"/>
  <c r="N763" i="2"/>
  <c r="N647" i="2"/>
  <c r="N605" i="2"/>
  <c r="N583" i="2"/>
  <c r="N542" i="2"/>
  <c r="N461" i="2"/>
  <c r="N437" i="2"/>
  <c r="N407" i="2"/>
  <c r="N322" i="2"/>
  <c r="N287" i="2"/>
  <c r="N254" i="2"/>
  <c r="N214" i="2"/>
  <c r="L1709" i="3"/>
  <c r="N692" i="2"/>
  <c r="N297" i="2"/>
  <c r="L713" i="3"/>
  <c r="N281" i="2"/>
  <c r="L545" i="3"/>
  <c r="N212" i="2"/>
  <c r="L521" i="3"/>
  <c r="N203" i="2"/>
  <c r="L461" i="3"/>
  <c r="N179" i="2"/>
  <c r="L401" i="3"/>
  <c r="N154" i="2"/>
  <c r="L281" i="3"/>
  <c r="N106" i="2"/>
  <c r="L209" i="3"/>
  <c r="N78" i="2"/>
  <c r="L161" i="3"/>
  <c r="N61" i="2"/>
  <c r="L113" i="3"/>
  <c r="N45" i="2"/>
  <c r="L101" i="3"/>
  <c r="N41" i="2"/>
  <c r="L89" i="3"/>
  <c r="N35" i="2"/>
  <c r="L41" i="3"/>
  <c r="N18" i="2"/>
  <c r="L17" i="3"/>
  <c r="N9" i="2"/>
  <c r="N759" i="2"/>
  <c r="N516" i="2"/>
  <c r="N239" i="2"/>
  <c r="L1888" i="3"/>
  <c r="N764" i="2"/>
  <c r="L1804" i="3"/>
  <c r="N730" i="2"/>
  <c r="L1648" i="3"/>
  <c r="N671" i="2"/>
  <c r="L1504" i="3"/>
  <c r="N612" i="2"/>
  <c r="L1420" i="3"/>
  <c r="N577" i="2"/>
  <c r="L1204" i="3"/>
  <c r="N488" i="2"/>
  <c r="L1192" i="3"/>
  <c r="N481" i="2"/>
  <c r="L1120" i="3"/>
  <c r="N451" i="2"/>
  <c r="L1048" i="3"/>
  <c r="N418" i="2"/>
  <c r="L964" i="3"/>
  <c r="N378" i="2"/>
  <c r="L904" i="3"/>
  <c r="N355" i="2"/>
  <c r="L868" i="3"/>
  <c r="N339" i="2"/>
  <c r="L808" i="3"/>
  <c r="N318" i="2"/>
  <c r="L664" i="3"/>
  <c r="N260" i="2"/>
  <c r="L628" i="3"/>
  <c r="N246" i="2"/>
  <c r="L604" i="3"/>
  <c r="N235" i="2"/>
  <c r="L592" i="3"/>
  <c r="N231" i="2"/>
  <c r="L580" i="3"/>
  <c r="N227" i="2"/>
  <c r="L568" i="3"/>
  <c r="N220" i="2"/>
  <c r="L556" i="3"/>
  <c r="N215" i="2"/>
  <c r="L532" i="3"/>
  <c r="N208" i="2"/>
  <c r="L520" i="3"/>
  <c r="N202" i="2"/>
  <c r="L484" i="3"/>
  <c r="N188" i="2"/>
  <c r="L472" i="3"/>
  <c r="N184" i="2"/>
  <c r="L448" i="3"/>
  <c r="N172" i="2"/>
  <c r="L436" i="3"/>
  <c r="N167" i="2"/>
  <c r="L400" i="3"/>
  <c r="N153" i="2"/>
  <c r="L364" i="3"/>
  <c r="N138" i="2"/>
  <c r="L304" i="3"/>
  <c r="N115" i="2"/>
  <c r="L292" i="3"/>
  <c r="N110" i="2"/>
  <c r="L232" i="3"/>
  <c r="N88" i="2"/>
  <c r="L172" i="3"/>
  <c r="N65" i="2"/>
  <c r="L100" i="3"/>
  <c r="N40" i="2"/>
  <c r="L52" i="3"/>
  <c r="N22" i="2"/>
  <c r="L40" i="3"/>
  <c r="N17" i="2"/>
  <c r="L28" i="3"/>
  <c r="N13" i="2"/>
  <c r="L4" i="3"/>
  <c r="N3" i="2"/>
  <c r="L1060" i="3"/>
  <c r="N758" i="2"/>
  <c r="N720" i="2"/>
  <c r="N636" i="2"/>
  <c r="N597" i="2"/>
  <c r="N576" i="2"/>
  <c r="N555" i="2"/>
  <c r="N515" i="2"/>
  <c r="N367" i="2"/>
  <c r="N335" i="2"/>
  <c r="N197" i="2"/>
  <c r="N98" i="2"/>
  <c r="N57" i="2"/>
  <c r="L1349" i="3"/>
  <c r="N548" i="2"/>
  <c r="L365" i="3"/>
  <c r="N139" i="2"/>
  <c r="L197" i="3"/>
  <c r="N73" i="2"/>
  <c r="N556" i="2"/>
  <c r="N276" i="2"/>
  <c r="N168" i="2"/>
  <c r="N31" i="2"/>
  <c r="L1828" i="3"/>
  <c r="N740" i="2"/>
  <c r="L1732" i="3"/>
  <c r="N701" i="2"/>
  <c r="L1408" i="3"/>
  <c r="N571" i="2"/>
  <c r="L1084" i="3"/>
  <c r="N433" i="2"/>
  <c r="L952" i="3"/>
  <c r="N372" i="2"/>
  <c r="L892" i="3"/>
  <c r="N350" i="2"/>
  <c r="L1683" i="3"/>
  <c r="N681" i="2"/>
  <c r="L1611" i="3"/>
  <c r="N656" i="2"/>
  <c r="L1527" i="3"/>
  <c r="N620" i="2"/>
  <c r="L1431" i="3"/>
  <c r="N584" i="2"/>
  <c r="L1239" i="3"/>
  <c r="N502" i="2"/>
  <c r="L1167" i="3"/>
  <c r="N471" i="2"/>
  <c r="L1155" i="3"/>
  <c r="N466" i="2"/>
  <c r="L1119" i="3"/>
  <c r="N450" i="2"/>
  <c r="L1095" i="3"/>
  <c r="N438" i="2"/>
  <c r="L1083" i="3"/>
  <c r="N432" i="2"/>
  <c r="L1047" i="3"/>
  <c r="N417" i="2"/>
  <c r="L999" i="3"/>
  <c r="N397" i="2"/>
  <c r="L963" i="3"/>
  <c r="N377" i="2"/>
  <c r="L927" i="3"/>
  <c r="N363" i="2"/>
  <c r="L831" i="3"/>
  <c r="N326" i="2"/>
  <c r="L795" i="3"/>
  <c r="N314" i="2"/>
  <c r="L699" i="3"/>
  <c r="N275" i="2"/>
  <c r="L687" i="3"/>
  <c r="N269" i="2"/>
  <c r="N757" i="2"/>
  <c r="N719" i="2"/>
  <c r="N678" i="2"/>
  <c r="N657" i="2"/>
  <c r="N635" i="2"/>
  <c r="N616" i="2"/>
  <c r="N594" i="2"/>
  <c r="N535" i="2"/>
  <c r="N492" i="2"/>
  <c r="N472" i="2"/>
  <c r="N391" i="2"/>
  <c r="N366" i="2"/>
  <c r="N334" i="2"/>
  <c r="N304" i="2"/>
  <c r="N196" i="2"/>
  <c r="N163" i="2"/>
  <c r="N97" i="2"/>
  <c r="N25" i="2"/>
  <c r="L1901" i="3"/>
  <c r="N768" i="2"/>
  <c r="L1469" i="3"/>
  <c r="N598" i="2"/>
  <c r="L1385" i="3"/>
  <c r="N562" i="2"/>
  <c r="L1217" i="3"/>
  <c r="N493" i="2"/>
  <c r="L1157" i="3"/>
  <c r="N467" i="2"/>
  <c r="L1097" i="3"/>
  <c r="N440" i="2"/>
  <c r="L1073" i="3"/>
  <c r="N428" i="2"/>
  <c r="L989" i="3"/>
  <c r="N392" i="2"/>
  <c r="L917" i="3"/>
  <c r="N360" i="2"/>
  <c r="L761" i="3"/>
  <c r="N301" i="2"/>
  <c r="L1274" i="3"/>
  <c r="N520" i="2"/>
  <c r="L1178" i="3"/>
  <c r="N476" i="2"/>
  <c r="L1130" i="3"/>
  <c r="N455" i="2"/>
  <c r="L1010" i="3"/>
  <c r="N402" i="2"/>
  <c r="L914" i="3"/>
  <c r="N359" i="2"/>
  <c r="L890" i="3"/>
  <c r="N349" i="2"/>
  <c r="L470" i="3"/>
  <c r="N182" i="2"/>
  <c r="L434" i="3"/>
  <c r="N166" i="2"/>
  <c r="L350" i="3"/>
  <c r="N133" i="2"/>
  <c r="L302" i="3"/>
  <c r="N114" i="2"/>
  <c r="L2" i="3"/>
  <c r="M2" i="3" s="1"/>
  <c r="N2" i="2"/>
  <c r="L1769" i="3"/>
  <c r="N716" i="2"/>
  <c r="L1745" i="3"/>
  <c r="N707" i="2"/>
  <c r="L1697" i="3"/>
  <c r="N686" i="2"/>
  <c r="L1001" i="3"/>
  <c r="N398" i="2"/>
  <c r="L881" i="3"/>
  <c r="N344" i="2"/>
  <c r="L737" i="3"/>
  <c r="N293" i="2"/>
  <c r="L689" i="3"/>
  <c r="N270" i="2"/>
  <c r="L641" i="3"/>
  <c r="N250" i="2"/>
  <c r="L497" i="3"/>
  <c r="N192" i="2"/>
  <c r="L1766" i="3"/>
  <c r="N715" i="2"/>
  <c r="L1622" i="3"/>
  <c r="N661" i="2"/>
  <c r="L1502" i="3"/>
  <c r="N611" i="2"/>
  <c r="L1442" i="3"/>
  <c r="N587" i="2"/>
  <c r="L1382" i="3"/>
  <c r="N560" i="2"/>
  <c r="L1310" i="3"/>
  <c r="N534" i="2"/>
  <c r="L1250" i="3"/>
  <c r="N507" i="2"/>
  <c r="L1190" i="3"/>
  <c r="N480" i="2"/>
  <c r="L998" i="3"/>
  <c r="N396" i="2"/>
  <c r="L962" i="3"/>
  <c r="N376" i="2"/>
  <c r="L866" i="3"/>
  <c r="N338" i="2"/>
  <c r="L782" i="3"/>
  <c r="N309" i="2"/>
  <c r="L674" i="3"/>
  <c r="N265" i="2"/>
  <c r="L626" i="3"/>
  <c r="N245" i="2"/>
  <c r="L530" i="3"/>
  <c r="N207" i="2"/>
  <c r="L518" i="3"/>
  <c r="N201" i="2"/>
  <c r="L410" i="3"/>
  <c r="N158" i="2"/>
  <c r="L398" i="3"/>
  <c r="N152" i="2"/>
  <c r="L338" i="3"/>
  <c r="N128" i="2"/>
  <c r="L326" i="3"/>
  <c r="N124" i="2"/>
  <c r="L242" i="3"/>
  <c r="N92" i="2"/>
  <c r="L182" i="3"/>
  <c r="N68" i="2"/>
  <c r="L170" i="3"/>
  <c r="N64" i="2"/>
  <c r="L74" i="3"/>
  <c r="N30" i="2"/>
  <c r="L26" i="3"/>
  <c r="N12" i="2"/>
  <c r="N735" i="2"/>
  <c r="N696" i="2"/>
  <c r="N675" i="2"/>
  <c r="N615" i="2"/>
  <c r="N593" i="2"/>
  <c r="N531" i="2"/>
  <c r="N470" i="2"/>
  <c r="N333" i="2"/>
  <c r="N162" i="2"/>
  <c r="N129" i="2"/>
  <c r="L1897" i="3"/>
  <c r="N767" i="2"/>
  <c r="L1861" i="3"/>
  <c r="N753" i="2"/>
  <c r="L1837" i="3"/>
  <c r="N743" i="2"/>
  <c r="L1801" i="3"/>
  <c r="N729" i="2"/>
  <c r="L1741" i="3"/>
  <c r="N704" i="2"/>
  <c r="L1705" i="3"/>
  <c r="N691" i="2"/>
  <c r="L1657" i="3"/>
  <c r="N674" i="2"/>
  <c r="L1609" i="3"/>
  <c r="N655" i="2"/>
  <c r="L1597" i="3"/>
  <c r="N651" i="2"/>
  <c r="L1585" i="3"/>
  <c r="N644" i="2"/>
  <c r="L1573" i="3"/>
  <c r="N640" i="2"/>
  <c r="L1537" i="3"/>
  <c r="N625" i="2"/>
  <c r="L1489" i="3"/>
  <c r="N604" i="2"/>
  <c r="L1453" i="3"/>
  <c r="N592" i="2"/>
  <c r="L1345" i="3"/>
  <c r="N546" i="2"/>
  <c r="L1285" i="3"/>
  <c r="N524" i="2"/>
  <c r="L1117" i="3"/>
  <c r="N449" i="2"/>
  <c r="L1069" i="3"/>
  <c r="N427" i="2"/>
  <c r="L961" i="3"/>
  <c r="N375" i="2"/>
  <c r="L925" i="3"/>
  <c r="N362" i="2"/>
  <c r="L841" i="3"/>
  <c r="N329" i="2"/>
  <c r="L793" i="3"/>
  <c r="N313" i="2"/>
  <c r="L781" i="3"/>
  <c r="N308" i="2"/>
  <c r="L757" i="3"/>
  <c r="N300" i="2"/>
  <c r="L745" i="3"/>
  <c r="N296" i="2"/>
  <c r="L733" i="3"/>
  <c r="N292" i="2"/>
  <c r="L709" i="3"/>
  <c r="N280" i="2"/>
  <c r="L637" i="3"/>
  <c r="N249" i="2"/>
  <c r="L625" i="3"/>
  <c r="N244" i="2"/>
  <c r="L577" i="3"/>
  <c r="N226" i="2"/>
  <c r="L481" i="3"/>
  <c r="N187" i="2"/>
  <c r="L457" i="3"/>
  <c r="N178" i="2"/>
  <c r="L409" i="3"/>
  <c r="N157" i="2"/>
  <c r="L325" i="3"/>
  <c r="N123" i="2"/>
  <c r="L301" i="3"/>
  <c r="N113" i="2"/>
  <c r="L241" i="3"/>
  <c r="N91" i="2"/>
  <c r="L205" i="3"/>
  <c r="N77" i="2"/>
  <c r="L157" i="3"/>
  <c r="N60" i="2"/>
  <c r="L145" i="3"/>
  <c r="N56" i="2"/>
  <c r="L109" i="3"/>
  <c r="N44" i="2"/>
  <c r="L97" i="3"/>
  <c r="N39" i="2"/>
  <c r="L37" i="3"/>
  <c r="N16" i="2"/>
  <c r="N570" i="2"/>
  <c r="N552" i="2"/>
  <c r="N509" i="2"/>
  <c r="N261" i="2"/>
  <c r="N161" i="2"/>
  <c r="N125" i="2"/>
  <c r="N53" i="2"/>
  <c r="N21" i="2"/>
  <c r="N101" i="2"/>
  <c r="N49" i="2"/>
  <c r="L15" i="3"/>
  <c r="N8" i="2"/>
  <c r="N87" i="2"/>
  <c r="R760" i="2"/>
  <c r="R748" i="2"/>
  <c r="R736" i="2"/>
  <c r="R724" i="2"/>
  <c r="R712" i="2"/>
  <c r="T712" i="2" s="1"/>
  <c r="U712" i="2" s="1"/>
  <c r="R495" i="2"/>
  <c r="R747" i="2"/>
  <c r="T747" i="2" s="1"/>
  <c r="U747" i="2" s="1"/>
  <c r="R711" i="2"/>
  <c r="T711" i="2" s="1"/>
  <c r="U711" i="2" s="1"/>
  <c r="R699" i="2"/>
  <c r="T699" i="2" s="1"/>
  <c r="U699" i="2" s="1"/>
  <c r="R663" i="2"/>
  <c r="T663" i="2" s="1"/>
  <c r="U663" i="2" s="1"/>
  <c r="R639" i="2"/>
  <c r="T639" i="2" s="1"/>
  <c r="U639" i="2" s="1"/>
  <c r="R603" i="2"/>
  <c r="T603" i="2" s="1"/>
  <c r="U603" i="2" s="1"/>
  <c r="R567" i="2"/>
  <c r="R555" i="2"/>
  <c r="T555" i="2" s="1"/>
  <c r="U555" i="2" s="1"/>
  <c r="R519" i="2"/>
  <c r="T519" i="2" s="1"/>
  <c r="U519" i="2" s="1"/>
  <c r="R471" i="2"/>
  <c r="T471" i="2" s="1"/>
  <c r="U471" i="2" s="1"/>
  <c r="R447" i="2"/>
  <c r="T447" i="2" s="1"/>
  <c r="U447" i="2" s="1"/>
  <c r="R423" i="2"/>
  <c r="T423" i="2" s="1"/>
  <c r="U423" i="2" s="1"/>
  <c r="R399" i="2"/>
  <c r="R363" i="2"/>
  <c r="T363" i="2" s="1"/>
  <c r="U363" i="2" s="1"/>
  <c r="R351" i="2"/>
  <c r="R315" i="2"/>
  <c r="T315" i="2" s="1"/>
  <c r="U315" i="2" s="1"/>
  <c r="R279" i="2"/>
  <c r="T279" i="2" s="1"/>
  <c r="U279" i="2" s="1"/>
  <c r="R255" i="2"/>
  <c r="T255" i="2" s="1"/>
  <c r="U255" i="2" s="1"/>
  <c r="R231" i="2"/>
  <c r="T231" i="2" s="1"/>
  <c r="U231" i="2" s="1"/>
  <c r="R219" i="2"/>
  <c r="T219" i="2" s="1"/>
  <c r="U219" i="2" s="1"/>
  <c r="R183" i="2"/>
  <c r="T183" i="2" s="1"/>
  <c r="U183" i="2" s="1"/>
  <c r="R159" i="2"/>
  <c r="T159" i="2" s="1"/>
  <c r="U159" i="2" s="1"/>
  <c r="R135" i="2"/>
  <c r="T135" i="2" s="1"/>
  <c r="U135" i="2" s="1"/>
  <c r="R111" i="2"/>
  <c r="R87" i="2"/>
  <c r="T87" i="2" s="1"/>
  <c r="U87" i="2" s="1"/>
  <c r="R63" i="2"/>
  <c r="T63" i="2" s="1"/>
  <c r="U63" i="2" s="1"/>
  <c r="R39" i="2"/>
  <c r="T39" i="2" s="1"/>
  <c r="U39" i="2" s="1"/>
  <c r="R27" i="2"/>
  <c r="T27" i="2" s="1"/>
  <c r="U27" i="2" s="1"/>
  <c r="R759" i="2"/>
  <c r="T759" i="2" s="1"/>
  <c r="U759" i="2" s="1"/>
  <c r="R735" i="2"/>
  <c r="T735" i="2" s="1"/>
  <c r="U735" i="2" s="1"/>
  <c r="R687" i="2"/>
  <c r="T687" i="2" s="1"/>
  <c r="U687" i="2" s="1"/>
  <c r="R651" i="2"/>
  <c r="T651" i="2" s="1"/>
  <c r="U651" i="2" s="1"/>
  <c r="R615" i="2"/>
  <c r="T615" i="2" s="1"/>
  <c r="U615" i="2" s="1"/>
  <c r="R591" i="2"/>
  <c r="T591" i="2" s="1"/>
  <c r="U591" i="2" s="1"/>
  <c r="R543" i="2"/>
  <c r="T543" i="2" s="1"/>
  <c r="U543" i="2" s="1"/>
  <c r="R507" i="2"/>
  <c r="T507" i="2" s="1"/>
  <c r="U507" i="2" s="1"/>
  <c r="R459" i="2"/>
  <c r="T459" i="2" s="1"/>
  <c r="U459" i="2" s="1"/>
  <c r="R411" i="2"/>
  <c r="T411" i="2" s="1"/>
  <c r="U411" i="2" s="1"/>
  <c r="R375" i="2"/>
  <c r="R327" i="2"/>
  <c r="T327" i="2" s="1"/>
  <c r="U327" i="2" s="1"/>
  <c r="R303" i="2"/>
  <c r="T303" i="2" s="1"/>
  <c r="U303" i="2" s="1"/>
  <c r="R267" i="2"/>
  <c r="T267" i="2" s="1"/>
  <c r="U267" i="2" s="1"/>
  <c r="R207" i="2"/>
  <c r="T207" i="2" s="1"/>
  <c r="U207" i="2" s="1"/>
  <c r="R171" i="2"/>
  <c r="T171" i="2" s="1"/>
  <c r="U171" i="2" s="1"/>
  <c r="R123" i="2"/>
  <c r="T123" i="2" s="1"/>
  <c r="U123" i="2" s="1"/>
  <c r="R75" i="2"/>
  <c r="T75" i="2" s="1"/>
  <c r="U75" i="2" s="1"/>
  <c r="R15" i="2"/>
  <c r="T15" i="2" s="1"/>
  <c r="U15" i="2" s="1"/>
  <c r="R765" i="2"/>
  <c r="T765" i="2" s="1"/>
  <c r="U765" i="2" s="1"/>
  <c r="R741" i="2"/>
  <c r="R717" i="2"/>
  <c r="T717" i="2" s="1"/>
  <c r="U717" i="2" s="1"/>
  <c r="R669" i="2"/>
  <c r="R645" i="2"/>
  <c r="T645" i="2" s="1"/>
  <c r="U645" i="2" s="1"/>
  <c r="R621" i="2"/>
  <c r="T621" i="2" s="1"/>
  <c r="U621" i="2" s="1"/>
  <c r="R573" i="2"/>
  <c r="T573" i="2" s="1"/>
  <c r="U573" i="2" s="1"/>
  <c r="R549" i="2"/>
  <c r="T549" i="2" s="1"/>
  <c r="U549" i="2" s="1"/>
  <c r="R525" i="2"/>
  <c r="T525" i="2" s="1"/>
  <c r="U525" i="2" s="1"/>
  <c r="R477" i="2"/>
  <c r="T477" i="2" s="1"/>
  <c r="U477" i="2" s="1"/>
  <c r="R453" i="2"/>
  <c r="T453" i="2" s="1"/>
  <c r="U453" i="2" s="1"/>
  <c r="R429" i="2"/>
  <c r="T429" i="2" s="1"/>
  <c r="U429" i="2" s="1"/>
  <c r="R381" i="2"/>
  <c r="T381" i="2" s="1"/>
  <c r="U381" i="2" s="1"/>
  <c r="R357" i="2"/>
  <c r="T357" i="2" s="1"/>
  <c r="U357" i="2" s="1"/>
  <c r="R333" i="2"/>
  <c r="T333" i="2" s="1"/>
  <c r="U333" i="2" s="1"/>
  <c r="R285" i="2"/>
  <c r="T285" i="2" s="1"/>
  <c r="U285" i="2" s="1"/>
  <c r="R261" i="2"/>
  <c r="T261" i="2" s="1"/>
  <c r="U261" i="2" s="1"/>
  <c r="R237" i="2"/>
  <c r="T237" i="2" s="1"/>
  <c r="U237" i="2" s="1"/>
  <c r="R225" i="2"/>
  <c r="T225" i="2" s="1"/>
  <c r="U225" i="2" s="1"/>
  <c r="R177" i="2"/>
  <c r="T177" i="2" s="1"/>
  <c r="U177" i="2" s="1"/>
  <c r="R165" i="2"/>
  <c r="T165" i="2" s="1"/>
  <c r="U165" i="2" s="1"/>
  <c r="R141" i="2"/>
  <c r="R129" i="2"/>
  <c r="T129" i="2" s="1"/>
  <c r="U129" i="2" s="1"/>
  <c r="R117" i="2"/>
  <c r="T117" i="2" s="1"/>
  <c r="U117" i="2" s="1"/>
  <c r="R81" i="2"/>
  <c r="T81" i="2" s="1"/>
  <c r="U81" i="2" s="1"/>
  <c r="R69" i="2"/>
  <c r="T69" i="2" s="1"/>
  <c r="U69" i="2" s="1"/>
  <c r="R45" i="2"/>
  <c r="T45" i="2" s="1"/>
  <c r="U45" i="2" s="1"/>
  <c r="R33" i="2"/>
  <c r="T33" i="2" s="1"/>
  <c r="U33" i="2" s="1"/>
  <c r="R21" i="2"/>
  <c r="T21" i="2" s="1"/>
  <c r="U21" i="2" s="1"/>
  <c r="R284" i="2"/>
  <c r="T284" i="2" s="1"/>
  <c r="U284" i="2" s="1"/>
  <c r="R188" i="2"/>
  <c r="T188" i="2" s="1"/>
  <c r="U188" i="2" s="1"/>
  <c r="R762" i="2"/>
  <c r="T762" i="2" s="1"/>
  <c r="U762" i="2" s="1"/>
  <c r="R750" i="2"/>
  <c r="T750" i="2" s="1"/>
  <c r="U750" i="2" s="1"/>
  <c r="R738" i="2"/>
  <c r="T738" i="2" s="1"/>
  <c r="U738" i="2" s="1"/>
  <c r="R726" i="2"/>
  <c r="T726" i="2" s="1"/>
  <c r="U726" i="2" s="1"/>
  <c r="R714" i="2"/>
  <c r="T714" i="2" s="1"/>
  <c r="U714" i="2" s="1"/>
  <c r="R702" i="2"/>
  <c r="R690" i="2"/>
  <c r="R678" i="2"/>
  <c r="T678" i="2" s="1"/>
  <c r="U678" i="2" s="1"/>
  <c r="R666" i="2"/>
  <c r="T666" i="2" s="1"/>
  <c r="U666" i="2" s="1"/>
  <c r="R654" i="2"/>
  <c r="T654" i="2" s="1"/>
  <c r="U654" i="2" s="1"/>
  <c r="R642" i="2"/>
  <c r="T642" i="2" s="1"/>
  <c r="U642" i="2" s="1"/>
  <c r="R630" i="2"/>
  <c r="T630" i="2" s="1"/>
  <c r="U630" i="2" s="1"/>
  <c r="R618" i="2"/>
  <c r="R606" i="2"/>
  <c r="T606" i="2" s="1"/>
  <c r="U606" i="2" s="1"/>
  <c r="R594" i="2"/>
  <c r="R582" i="2"/>
  <c r="T582" i="2" s="1"/>
  <c r="U582" i="2" s="1"/>
  <c r="R570" i="2"/>
  <c r="T570" i="2" s="1"/>
  <c r="U570" i="2" s="1"/>
  <c r="R558" i="2"/>
  <c r="T558" i="2" s="1"/>
  <c r="U558" i="2" s="1"/>
  <c r="R546" i="2"/>
  <c r="R534" i="2"/>
  <c r="T534" i="2" s="1"/>
  <c r="U534" i="2" s="1"/>
  <c r="R522" i="2"/>
  <c r="T522" i="2" s="1"/>
  <c r="U522" i="2" s="1"/>
  <c r="R510" i="2"/>
  <c r="T510" i="2" s="1"/>
  <c r="U510" i="2" s="1"/>
  <c r="R498" i="2"/>
  <c r="T498" i="2" s="1"/>
  <c r="U498" i="2" s="1"/>
  <c r="R486" i="2"/>
  <c r="T486" i="2" s="1"/>
  <c r="U486" i="2" s="1"/>
  <c r="R474" i="2"/>
  <c r="T474" i="2" s="1"/>
  <c r="U474" i="2" s="1"/>
  <c r="R462" i="2"/>
  <c r="T462" i="2" s="1"/>
  <c r="U462" i="2" s="1"/>
  <c r="R450" i="2"/>
  <c r="T450" i="2" s="1"/>
  <c r="U450" i="2" s="1"/>
  <c r="R438" i="2"/>
  <c r="T438" i="2" s="1"/>
  <c r="U438" i="2" s="1"/>
  <c r="R426" i="2"/>
  <c r="T426" i="2" s="1"/>
  <c r="U426" i="2" s="1"/>
  <c r="R414" i="2"/>
  <c r="T414" i="2" s="1"/>
  <c r="U414" i="2" s="1"/>
  <c r="R402" i="2"/>
  <c r="T402" i="2" s="1"/>
  <c r="U402" i="2" s="1"/>
  <c r="R390" i="2"/>
  <c r="T390" i="2" s="1"/>
  <c r="U390" i="2" s="1"/>
  <c r="R378" i="2"/>
  <c r="R366" i="2"/>
  <c r="T366" i="2" s="1"/>
  <c r="U366" i="2" s="1"/>
  <c r="R354" i="2"/>
  <c r="R342" i="2"/>
  <c r="T342" i="2" s="1"/>
  <c r="U342" i="2" s="1"/>
  <c r="R330" i="2"/>
  <c r="T330" i="2" s="1"/>
  <c r="U330" i="2" s="1"/>
  <c r="R318" i="2"/>
  <c r="T318" i="2" s="1"/>
  <c r="U318" i="2" s="1"/>
  <c r="R306" i="2"/>
  <c r="T306" i="2" s="1"/>
  <c r="U306" i="2" s="1"/>
  <c r="R294" i="2"/>
  <c r="T294" i="2" s="1"/>
  <c r="U294" i="2" s="1"/>
  <c r="R282" i="2"/>
  <c r="T282" i="2" s="1"/>
  <c r="U282" i="2" s="1"/>
  <c r="R270" i="2"/>
  <c r="T270" i="2" s="1"/>
  <c r="U270" i="2" s="1"/>
  <c r="R258" i="2"/>
  <c r="T258" i="2" s="1"/>
  <c r="U258" i="2" s="1"/>
  <c r="R246" i="2"/>
  <c r="R234" i="2"/>
  <c r="R222" i="2"/>
  <c r="T222" i="2" s="1"/>
  <c r="U222" i="2" s="1"/>
  <c r="R210" i="2"/>
  <c r="T210" i="2" s="1"/>
  <c r="U210" i="2" s="1"/>
  <c r="R198" i="2"/>
  <c r="T198" i="2" s="1"/>
  <c r="U198" i="2" s="1"/>
  <c r="R186" i="2"/>
  <c r="T186" i="2" s="1"/>
  <c r="U186" i="2" s="1"/>
  <c r="R174" i="2"/>
  <c r="T174" i="2" s="1"/>
  <c r="U174" i="2" s="1"/>
  <c r="R162" i="2"/>
  <c r="R150" i="2"/>
  <c r="T150" i="2" s="1"/>
  <c r="U150" i="2" s="1"/>
  <c r="R138" i="2"/>
  <c r="T138" i="2" s="1"/>
  <c r="U138" i="2" s="1"/>
  <c r="R126" i="2"/>
  <c r="R114" i="2"/>
  <c r="T114" i="2" s="1"/>
  <c r="U114" i="2" s="1"/>
  <c r="R102" i="2"/>
  <c r="T102" i="2" s="1"/>
  <c r="U102" i="2" s="1"/>
  <c r="R90" i="2"/>
  <c r="T90" i="2" s="1"/>
  <c r="U90" i="2" s="1"/>
  <c r="R78" i="2"/>
  <c r="T78" i="2" s="1"/>
  <c r="U78" i="2" s="1"/>
  <c r="R66" i="2"/>
  <c r="T66" i="2" s="1"/>
  <c r="U66" i="2" s="1"/>
  <c r="R54" i="2"/>
  <c r="T54" i="2" s="1"/>
  <c r="U54" i="2" s="1"/>
  <c r="R42" i="2"/>
  <c r="T42" i="2" s="1"/>
  <c r="U42" i="2" s="1"/>
  <c r="R30" i="2"/>
  <c r="T30" i="2" s="1"/>
  <c r="U30" i="2" s="1"/>
  <c r="R18" i="2"/>
  <c r="R6" i="2"/>
  <c r="T6" i="2" s="1"/>
  <c r="U6" i="2" s="1"/>
  <c r="R693" i="2"/>
  <c r="T693" i="2" s="1"/>
  <c r="U693" i="2" s="1"/>
  <c r="R561" i="2"/>
  <c r="R369" i="2"/>
  <c r="T369" i="2" s="1"/>
  <c r="U369" i="2" s="1"/>
  <c r="R321" i="2"/>
  <c r="T321" i="2" s="1"/>
  <c r="U321" i="2" s="1"/>
  <c r="R309" i="2"/>
  <c r="T309" i="2" s="1"/>
  <c r="U309" i="2" s="1"/>
  <c r="R273" i="2"/>
  <c r="T273" i="2" s="1"/>
  <c r="U273" i="2" s="1"/>
  <c r="R93" i="2"/>
  <c r="T93" i="2" s="1"/>
  <c r="U93" i="2" s="1"/>
  <c r="R752" i="2"/>
  <c r="T752" i="2" s="1"/>
  <c r="U752" i="2" s="1"/>
  <c r="R740" i="2"/>
  <c r="T740" i="2" s="1"/>
  <c r="U740" i="2" s="1"/>
  <c r="R728" i="2"/>
  <c r="T728" i="2" s="1"/>
  <c r="U728" i="2" s="1"/>
  <c r="R716" i="2"/>
  <c r="T716" i="2" s="1"/>
  <c r="U716" i="2" s="1"/>
  <c r="R704" i="2"/>
  <c r="T704" i="2" s="1"/>
  <c r="U704" i="2" s="1"/>
  <c r="R692" i="2"/>
  <c r="T692" i="2" s="1"/>
  <c r="U692" i="2" s="1"/>
  <c r="R680" i="2"/>
  <c r="R656" i="2"/>
  <c r="R644" i="2"/>
  <c r="T644" i="2" s="1"/>
  <c r="U644" i="2" s="1"/>
  <c r="R632" i="2"/>
  <c r="T632" i="2" s="1"/>
  <c r="U632" i="2" s="1"/>
  <c r="R620" i="2"/>
  <c r="T620" i="2" s="1"/>
  <c r="U620" i="2" s="1"/>
  <c r="R608" i="2"/>
  <c r="T608" i="2" s="1"/>
  <c r="U608" i="2" s="1"/>
  <c r="R596" i="2"/>
  <c r="T596" i="2" s="1"/>
  <c r="U596" i="2" s="1"/>
  <c r="R584" i="2"/>
  <c r="T584" i="2" s="1"/>
  <c r="U584" i="2" s="1"/>
  <c r="R572" i="2"/>
  <c r="T572" i="2" s="1"/>
  <c r="U572" i="2" s="1"/>
  <c r="R560" i="2"/>
  <c r="T560" i="2" s="1"/>
  <c r="U560" i="2" s="1"/>
  <c r="R548" i="2"/>
  <c r="T548" i="2" s="1"/>
  <c r="U548" i="2" s="1"/>
  <c r="R536" i="2"/>
  <c r="T536" i="2" s="1"/>
  <c r="U536" i="2" s="1"/>
  <c r="R524" i="2"/>
  <c r="R512" i="2"/>
  <c r="R500" i="2"/>
  <c r="T500" i="2" s="1"/>
  <c r="U500" i="2" s="1"/>
  <c r="R488" i="2"/>
  <c r="T488" i="2" s="1"/>
  <c r="U488" i="2" s="1"/>
  <c r="R476" i="2"/>
  <c r="T476" i="2" s="1"/>
  <c r="U476" i="2" s="1"/>
  <c r="R464" i="2"/>
  <c r="T464" i="2" s="1"/>
  <c r="U464" i="2" s="1"/>
  <c r="R452" i="2"/>
  <c r="T452" i="2" s="1"/>
  <c r="U452" i="2" s="1"/>
  <c r="R440" i="2"/>
  <c r="T440" i="2" s="1"/>
  <c r="U440" i="2" s="1"/>
  <c r="R428" i="2"/>
  <c r="T428" i="2" s="1"/>
  <c r="U428" i="2" s="1"/>
  <c r="R416" i="2"/>
  <c r="T416" i="2" s="1"/>
  <c r="U416" i="2" s="1"/>
  <c r="R404" i="2"/>
  <c r="T404" i="2" s="1"/>
  <c r="U404" i="2" s="1"/>
  <c r="R392" i="2"/>
  <c r="T392" i="2" s="1"/>
  <c r="U392" i="2" s="1"/>
  <c r="R368" i="2"/>
  <c r="T368" i="2" s="1"/>
  <c r="U368" i="2" s="1"/>
  <c r="R356" i="2"/>
  <c r="T356" i="2" s="1"/>
  <c r="U356" i="2" s="1"/>
  <c r="R344" i="2"/>
  <c r="T344" i="2" s="1"/>
  <c r="U344" i="2" s="1"/>
  <c r="R332" i="2"/>
  <c r="T332" i="2" s="1"/>
  <c r="U332" i="2" s="1"/>
  <c r="R320" i="2"/>
  <c r="T320" i="2" s="1"/>
  <c r="U320" i="2" s="1"/>
  <c r="R308" i="2"/>
  <c r="T308" i="2" s="1"/>
  <c r="U308" i="2" s="1"/>
  <c r="R296" i="2"/>
  <c r="T296" i="2" s="1"/>
  <c r="U296" i="2" s="1"/>
  <c r="R272" i="2"/>
  <c r="T272" i="2" s="1"/>
  <c r="U272" i="2" s="1"/>
  <c r="R260" i="2"/>
  <c r="T260" i="2" s="1"/>
  <c r="U260" i="2" s="1"/>
  <c r="R248" i="2"/>
  <c r="T248" i="2" s="1"/>
  <c r="U248" i="2" s="1"/>
  <c r="R236" i="2"/>
  <c r="T236" i="2" s="1"/>
  <c r="U236" i="2" s="1"/>
  <c r="R224" i="2"/>
  <c r="T224" i="2" s="1"/>
  <c r="U224" i="2" s="1"/>
  <c r="R212" i="2"/>
  <c r="T212" i="2" s="1"/>
  <c r="U212" i="2" s="1"/>
  <c r="R200" i="2"/>
  <c r="T200" i="2" s="1"/>
  <c r="U200" i="2" s="1"/>
  <c r="R176" i="2"/>
  <c r="T176" i="2" s="1"/>
  <c r="U176" i="2" s="1"/>
  <c r="R164" i="2"/>
  <c r="T164" i="2" s="1"/>
  <c r="U164" i="2" s="1"/>
  <c r="R152" i="2"/>
  <c r="T152" i="2" s="1"/>
  <c r="U152" i="2" s="1"/>
  <c r="R140" i="2"/>
  <c r="T140" i="2" s="1"/>
  <c r="U140" i="2" s="1"/>
  <c r="R128" i="2"/>
  <c r="T128" i="2" s="1"/>
  <c r="U128" i="2" s="1"/>
  <c r="R116" i="2"/>
  <c r="T116" i="2" s="1"/>
  <c r="U116" i="2" s="1"/>
  <c r="R104" i="2"/>
  <c r="T104" i="2" s="1"/>
  <c r="U104" i="2" s="1"/>
  <c r="R92" i="2"/>
  <c r="T92" i="2" s="1"/>
  <c r="U92" i="2" s="1"/>
  <c r="R80" i="2"/>
  <c r="T80" i="2" s="1"/>
  <c r="U80" i="2" s="1"/>
  <c r="R68" i="2"/>
  <c r="T68" i="2" s="1"/>
  <c r="U68" i="2" s="1"/>
  <c r="R56" i="2"/>
  <c r="T56" i="2" s="1"/>
  <c r="U56" i="2" s="1"/>
  <c r="R44" i="2"/>
  <c r="T44" i="2" s="1"/>
  <c r="U44" i="2" s="1"/>
  <c r="R32" i="2"/>
  <c r="T32" i="2" s="1"/>
  <c r="U32" i="2" s="1"/>
  <c r="R20" i="2"/>
  <c r="R8" i="2"/>
  <c r="T8" i="2" s="1"/>
  <c r="U8" i="2" s="1"/>
  <c r="T755" i="2"/>
  <c r="U755" i="2" s="1"/>
  <c r="T743" i="2"/>
  <c r="U743" i="2" s="1"/>
  <c r="R767" i="2"/>
  <c r="T767" i="2" s="1"/>
  <c r="U767" i="2" s="1"/>
  <c r="R755" i="2"/>
  <c r="R743" i="2"/>
  <c r="R731" i="2"/>
  <c r="T731" i="2" s="1"/>
  <c r="U731" i="2" s="1"/>
  <c r="R719" i="2"/>
  <c r="T719" i="2" s="1"/>
  <c r="U719" i="2" s="1"/>
  <c r="R707" i="2"/>
  <c r="T707" i="2" s="1"/>
  <c r="U707" i="2" s="1"/>
  <c r="R695" i="2"/>
  <c r="T695" i="2" s="1"/>
  <c r="U695" i="2" s="1"/>
  <c r="R683" i="2"/>
  <c r="T683" i="2" s="1"/>
  <c r="U683" i="2" s="1"/>
  <c r="R671" i="2"/>
  <c r="T671" i="2" s="1"/>
  <c r="U671" i="2" s="1"/>
  <c r="R659" i="2"/>
  <c r="T659" i="2" s="1"/>
  <c r="U659" i="2" s="1"/>
  <c r="R647" i="2"/>
  <c r="T647" i="2" s="1"/>
  <c r="U647" i="2" s="1"/>
  <c r="R635" i="2"/>
  <c r="T635" i="2" s="1"/>
  <c r="U635" i="2" s="1"/>
  <c r="R623" i="2"/>
  <c r="T623" i="2" s="1"/>
  <c r="U623" i="2" s="1"/>
  <c r="R611" i="2"/>
  <c r="T611" i="2" s="1"/>
  <c r="U611" i="2" s="1"/>
  <c r="R599" i="2"/>
  <c r="T599" i="2" s="1"/>
  <c r="U599" i="2" s="1"/>
  <c r="R587" i="2"/>
  <c r="T587" i="2" s="1"/>
  <c r="U587" i="2" s="1"/>
  <c r="R575" i="2"/>
  <c r="T575" i="2" s="1"/>
  <c r="U575" i="2" s="1"/>
  <c r="R563" i="2"/>
  <c r="T563" i="2" s="1"/>
  <c r="U563" i="2" s="1"/>
  <c r="R551" i="2"/>
  <c r="T551" i="2" s="1"/>
  <c r="U551" i="2" s="1"/>
  <c r="R539" i="2"/>
  <c r="T539" i="2" s="1"/>
  <c r="U539" i="2" s="1"/>
  <c r="R527" i="2"/>
  <c r="T527" i="2" s="1"/>
  <c r="U527" i="2" s="1"/>
  <c r="R515" i="2"/>
  <c r="T515" i="2" s="1"/>
  <c r="U515" i="2" s="1"/>
  <c r="R503" i="2"/>
  <c r="T503" i="2" s="1"/>
  <c r="U503" i="2" s="1"/>
  <c r="R491" i="2"/>
  <c r="T491" i="2" s="1"/>
  <c r="U491" i="2" s="1"/>
  <c r="R479" i="2"/>
  <c r="T479" i="2" s="1"/>
  <c r="U479" i="2" s="1"/>
  <c r="R467" i="2"/>
  <c r="R455" i="2"/>
  <c r="R443" i="2"/>
  <c r="R431" i="2"/>
  <c r="T431" i="2" s="1"/>
  <c r="U431" i="2" s="1"/>
  <c r="R419" i="2"/>
  <c r="T419" i="2" s="1"/>
  <c r="U419" i="2" s="1"/>
  <c r="R407" i="2"/>
  <c r="T407" i="2" s="1"/>
  <c r="U407" i="2" s="1"/>
  <c r="R395" i="2"/>
  <c r="T395" i="2" s="1"/>
  <c r="U395" i="2" s="1"/>
  <c r="R383" i="2"/>
  <c r="T383" i="2" s="1"/>
  <c r="U383" i="2" s="1"/>
  <c r="R371" i="2"/>
  <c r="T371" i="2" s="1"/>
  <c r="U371" i="2" s="1"/>
  <c r="R359" i="2"/>
  <c r="T359" i="2" s="1"/>
  <c r="U359" i="2" s="1"/>
  <c r="R347" i="2"/>
  <c r="T347" i="2" s="1"/>
  <c r="U347" i="2" s="1"/>
  <c r="R335" i="2"/>
  <c r="T335" i="2" s="1"/>
  <c r="U335" i="2" s="1"/>
  <c r="R323" i="2"/>
  <c r="R311" i="2"/>
  <c r="T311" i="2" s="1"/>
  <c r="U311" i="2" s="1"/>
  <c r="R299" i="2"/>
  <c r="T299" i="2" s="1"/>
  <c r="U299" i="2" s="1"/>
  <c r="R287" i="2"/>
  <c r="T287" i="2" s="1"/>
  <c r="U287" i="2" s="1"/>
  <c r="R275" i="2"/>
  <c r="T275" i="2" s="1"/>
  <c r="U275" i="2" s="1"/>
  <c r="R263" i="2"/>
  <c r="T263" i="2" s="1"/>
  <c r="U263" i="2" s="1"/>
  <c r="R251" i="2"/>
  <c r="T251" i="2" s="1"/>
  <c r="U251" i="2" s="1"/>
  <c r="R239" i="2"/>
  <c r="T239" i="2" s="1"/>
  <c r="U239" i="2" s="1"/>
  <c r="R227" i="2"/>
  <c r="T227" i="2" s="1"/>
  <c r="U227" i="2" s="1"/>
  <c r="R215" i="2"/>
  <c r="T215" i="2" s="1"/>
  <c r="U215" i="2" s="1"/>
  <c r="R203" i="2"/>
  <c r="R191" i="2"/>
  <c r="R179" i="2"/>
  <c r="T179" i="2" s="1"/>
  <c r="U179" i="2" s="1"/>
  <c r="R167" i="2"/>
  <c r="T167" i="2" s="1"/>
  <c r="U167" i="2" s="1"/>
  <c r="R155" i="2"/>
  <c r="T155" i="2" s="1"/>
  <c r="U155" i="2" s="1"/>
  <c r="R143" i="2"/>
  <c r="T143" i="2" s="1"/>
  <c r="U143" i="2" s="1"/>
  <c r="R131" i="2"/>
  <c r="T131" i="2" s="1"/>
  <c r="U131" i="2" s="1"/>
  <c r="R119" i="2"/>
  <c r="T119" i="2" s="1"/>
  <c r="U119" i="2" s="1"/>
  <c r="R107" i="2"/>
  <c r="T107" i="2" s="1"/>
  <c r="U107" i="2" s="1"/>
  <c r="R95" i="2"/>
  <c r="T95" i="2" s="1"/>
  <c r="U95" i="2" s="1"/>
  <c r="R83" i="2"/>
  <c r="T83" i="2" s="1"/>
  <c r="U83" i="2" s="1"/>
  <c r="R71" i="2"/>
  <c r="T71" i="2" s="1"/>
  <c r="U71" i="2" s="1"/>
  <c r="R59" i="2"/>
  <c r="T59" i="2" s="1"/>
  <c r="U59" i="2" s="1"/>
  <c r="R47" i="2"/>
  <c r="T47" i="2" s="1"/>
  <c r="U47" i="2" s="1"/>
  <c r="R35" i="2"/>
  <c r="R23" i="2"/>
  <c r="T23" i="2" s="1"/>
  <c r="U23" i="2" s="1"/>
  <c r="R11" i="2"/>
  <c r="T11" i="2" s="1"/>
  <c r="U11" i="2" s="1"/>
  <c r="R723" i="2"/>
  <c r="T723" i="2" s="1"/>
  <c r="U723" i="2" s="1"/>
  <c r="R675" i="2"/>
  <c r="T675" i="2" s="1"/>
  <c r="U675" i="2" s="1"/>
  <c r="R627" i="2"/>
  <c r="T627" i="2" s="1"/>
  <c r="U627" i="2" s="1"/>
  <c r="R579" i="2"/>
  <c r="T579" i="2" s="1"/>
  <c r="U579" i="2" s="1"/>
  <c r="R531" i="2"/>
  <c r="T531" i="2" s="1"/>
  <c r="U531" i="2" s="1"/>
  <c r="R483" i="2"/>
  <c r="T483" i="2" s="1"/>
  <c r="U483" i="2" s="1"/>
  <c r="R435" i="2"/>
  <c r="T435" i="2" s="1"/>
  <c r="U435" i="2" s="1"/>
  <c r="R387" i="2"/>
  <c r="T387" i="2" s="1"/>
  <c r="U387" i="2" s="1"/>
  <c r="R339" i="2"/>
  <c r="T339" i="2" s="1"/>
  <c r="U339" i="2" s="1"/>
  <c r="R291" i="2"/>
  <c r="T291" i="2" s="1"/>
  <c r="U291" i="2" s="1"/>
  <c r="R243" i="2"/>
  <c r="R195" i="2"/>
  <c r="R147" i="2"/>
  <c r="T147" i="2" s="1"/>
  <c r="U147" i="2" s="1"/>
  <c r="R99" i="2"/>
  <c r="T99" i="2" s="1"/>
  <c r="U99" i="2" s="1"/>
  <c r="R51" i="2"/>
  <c r="T51" i="2" s="1"/>
  <c r="U51" i="2" s="1"/>
  <c r="R3" i="2"/>
  <c r="T3" i="2" s="1"/>
  <c r="U3" i="2" s="1"/>
  <c r="R758" i="2"/>
  <c r="T758" i="2" s="1"/>
  <c r="U758" i="2" s="1"/>
  <c r="R746" i="2"/>
  <c r="T746" i="2" s="1"/>
  <c r="U746" i="2" s="1"/>
  <c r="R734" i="2"/>
  <c r="T734" i="2" s="1"/>
  <c r="U734" i="2" s="1"/>
  <c r="R722" i="2"/>
  <c r="T722" i="2" s="1"/>
  <c r="U722" i="2" s="1"/>
  <c r="R710" i="2"/>
  <c r="T710" i="2" s="1"/>
  <c r="U710" i="2" s="1"/>
  <c r="R698" i="2"/>
  <c r="R686" i="2"/>
  <c r="T686" i="2" s="1"/>
  <c r="U686" i="2" s="1"/>
  <c r="R674" i="2"/>
  <c r="T674" i="2" s="1"/>
  <c r="U674" i="2" s="1"/>
  <c r="R662" i="2"/>
  <c r="T662" i="2" s="1"/>
  <c r="U662" i="2" s="1"/>
  <c r="R650" i="2"/>
  <c r="T650" i="2" s="1"/>
  <c r="U650" i="2" s="1"/>
  <c r="R638" i="2"/>
  <c r="T638" i="2" s="1"/>
  <c r="U638" i="2" s="1"/>
  <c r="R626" i="2"/>
  <c r="T626" i="2" s="1"/>
  <c r="U626" i="2" s="1"/>
  <c r="R614" i="2"/>
  <c r="T614" i="2" s="1"/>
  <c r="U614" i="2" s="1"/>
  <c r="R602" i="2"/>
  <c r="T602" i="2" s="1"/>
  <c r="U602" i="2" s="1"/>
  <c r="R590" i="2"/>
  <c r="T590" i="2" s="1"/>
  <c r="U590" i="2" s="1"/>
  <c r="R578" i="2"/>
  <c r="T578" i="2" s="1"/>
  <c r="U578" i="2" s="1"/>
  <c r="R566" i="2"/>
  <c r="T566" i="2" s="1"/>
  <c r="U566" i="2" s="1"/>
  <c r="R554" i="2"/>
  <c r="R542" i="2"/>
  <c r="R530" i="2"/>
  <c r="R518" i="2"/>
  <c r="T518" i="2" s="1"/>
  <c r="U518" i="2" s="1"/>
  <c r="R506" i="2"/>
  <c r="T506" i="2" s="1"/>
  <c r="U506" i="2" s="1"/>
  <c r="R494" i="2"/>
  <c r="T494" i="2" s="1"/>
  <c r="U494" i="2" s="1"/>
  <c r="R482" i="2"/>
  <c r="T482" i="2" s="1"/>
  <c r="U482" i="2" s="1"/>
  <c r="R470" i="2"/>
  <c r="T470" i="2" s="1"/>
  <c r="U470" i="2" s="1"/>
  <c r="R458" i="2"/>
  <c r="T458" i="2" s="1"/>
  <c r="U458" i="2" s="1"/>
  <c r="R446" i="2"/>
  <c r="T446" i="2" s="1"/>
  <c r="U446" i="2" s="1"/>
  <c r="R434" i="2"/>
  <c r="T434" i="2" s="1"/>
  <c r="U434" i="2" s="1"/>
  <c r="R422" i="2"/>
  <c r="T422" i="2" s="1"/>
  <c r="U422" i="2" s="1"/>
  <c r="R410" i="2"/>
  <c r="R398" i="2"/>
  <c r="T398" i="2" s="1"/>
  <c r="U398" i="2" s="1"/>
  <c r="R386" i="2"/>
  <c r="R374" i="2"/>
  <c r="T374" i="2" s="1"/>
  <c r="U374" i="2" s="1"/>
  <c r="R362" i="2"/>
  <c r="T362" i="2" s="1"/>
  <c r="U362" i="2" s="1"/>
  <c r="R350" i="2"/>
  <c r="T350" i="2" s="1"/>
  <c r="U350" i="2" s="1"/>
  <c r="R338" i="2"/>
  <c r="T338" i="2" s="1"/>
  <c r="U338" i="2" s="1"/>
  <c r="R326" i="2"/>
  <c r="T326" i="2" s="1"/>
  <c r="U326" i="2" s="1"/>
  <c r="R314" i="2"/>
  <c r="T314" i="2" s="1"/>
  <c r="U314" i="2" s="1"/>
  <c r="R302" i="2"/>
  <c r="T302" i="2" s="1"/>
  <c r="U302" i="2" s="1"/>
  <c r="R290" i="2"/>
  <c r="T290" i="2" s="1"/>
  <c r="U290" i="2" s="1"/>
  <c r="R278" i="2"/>
  <c r="T278" i="2" s="1"/>
  <c r="U278" i="2" s="1"/>
  <c r="R266" i="2"/>
  <c r="T266" i="2" s="1"/>
  <c r="U266" i="2" s="1"/>
  <c r="R254" i="2"/>
  <c r="T254" i="2" s="1"/>
  <c r="U254" i="2" s="1"/>
  <c r="R242" i="2"/>
  <c r="R230" i="2"/>
  <c r="T230" i="2" s="1"/>
  <c r="U230" i="2" s="1"/>
  <c r="R218" i="2"/>
  <c r="T218" i="2" s="1"/>
  <c r="U218" i="2" s="1"/>
  <c r="R206" i="2"/>
  <c r="T206" i="2" s="1"/>
  <c r="U206" i="2" s="1"/>
  <c r="R194" i="2"/>
  <c r="T194" i="2" s="1"/>
  <c r="U194" i="2" s="1"/>
  <c r="R182" i="2"/>
  <c r="T182" i="2" s="1"/>
  <c r="U182" i="2" s="1"/>
  <c r="R170" i="2"/>
  <c r="T170" i="2" s="1"/>
  <c r="U170" i="2" s="1"/>
  <c r="R158" i="2"/>
  <c r="T158" i="2" s="1"/>
  <c r="U158" i="2" s="1"/>
  <c r="R146" i="2"/>
  <c r="T146" i="2" s="1"/>
  <c r="U146" i="2" s="1"/>
  <c r="R134" i="2"/>
  <c r="T134" i="2" s="1"/>
  <c r="U134" i="2" s="1"/>
  <c r="R122" i="2"/>
  <c r="T122" i="2" s="1"/>
  <c r="U122" i="2" s="1"/>
  <c r="R110" i="2"/>
  <c r="T110" i="2" s="1"/>
  <c r="U110" i="2" s="1"/>
  <c r="R98" i="2"/>
  <c r="R86" i="2"/>
  <c r="T86" i="2" s="1"/>
  <c r="U86" i="2" s="1"/>
  <c r="R74" i="2"/>
  <c r="T74" i="2" s="1"/>
  <c r="U74" i="2" s="1"/>
  <c r="R62" i="2"/>
  <c r="T62" i="2" s="1"/>
  <c r="U62" i="2" s="1"/>
  <c r="R50" i="2"/>
  <c r="T50" i="2" s="1"/>
  <c r="U50" i="2" s="1"/>
  <c r="R38" i="2"/>
  <c r="T38" i="2" s="1"/>
  <c r="U38" i="2" s="1"/>
  <c r="R26" i="2"/>
  <c r="T26" i="2" s="1"/>
  <c r="U26" i="2" s="1"/>
  <c r="R14" i="2"/>
  <c r="T14" i="2" s="1"/>
  <c r="U14" i="2" s="1"/>
  <c r="R2" i="2"/>
  <c r="T2" i="2" s="1"/>
  <c r="U2" i="2" s="1"/>
  <c r="R757" i="2"/>
  <c r="T757" i="2" s="1"/>
  <c r="U757" i="2" s="1"/>
  <c r="R745" i="2"/>
  <c r="R733" i="2"/>
  <c r="R721" i="2"/>
  <c r="T721" i="2" s="1"/>
  <c r="U721" i="2" s="1"/>
  <c r="R709" i="2"/>
  <c r="T709" i="2" s="1"/>
  <c r="U709" i="2" s="1"/>
  <c r="R697" i="2"/>
  <c r="T697" i="2" s="1"/>
  <c r="U697" i="2" s="1"/>
  <c r="R685" i="2"/>
  <c r="T685" i="2" s="1"/>
  <c r="U685" i="2" s="1"/>
  <c r="R673" i="2"/>
  <c r="T673" i="2" s="1"/>
  <c r="U673" i="2" s="1"/>
  <c r="R661" i="2"/>
  <c r="T661" i="2" s="1"/>
  <c r="U661" i="2" s="1"/>
  <c r="R649" i="2"/>
  <c r="T649" i="2" s="1"/>
  <c r="U649" i="2" s="1"/>
  <c r="R637" i="2"/>
  <c r="T637" i="2" s="1"/>
  <c r="U637" i="2" s="1"/>
  <c r="R625" i="2"/>
  <c r="T625" i="2" s="1"/>
  <c r="U625" i="2" s="1"/>
  <c r="R613" i="2"/>
  <c r="T613" i="2" s="1"/>
  <c r="U613" i="2" s="1"/>
  <c r="R601" i="2"/>
  <c r="R589" i="2"/>
  <c r="T589" i="2" s="1"/>
  <c r="U589" i="2" s="1"/>
  <c r="R577" i="2"/>
  <c r="T577" i="2" s="1"/>
  <c r="U577" i="2" s="1"/>
  <c r="R565" i="2"/>
  <c r="T565" i="2" s="1"/>
  <c r="U565" i="2" s="1"/>
  <c r="R553" i="2"/>
  <c r="T553" i="2" s="1"/>
  <c r="U553" i="2" s="1"/>
  <c r="R541" i="2"/>
  <c r="T541" i="2" s="1"/>
  <c r="U541" i="2" s="1"/>
  <c r="R529" i="2"/>
  <c r="T529" i="2" s="1"/>
  <c r="U529" i="2" s="1"/>
  <c r="R517" i="2"/>
  <c r="T517" i="2" s="1"/>
  <c r="U517" i="2" s="1"/>
  <c r="R505" i="2"/>
  <c r="T505" i="2" s="1"/>
  <c r="U505" i="2" s="1"/>
  <c r="R493" i="2"/>
  <c r="T493" i="2" s="1"/>
  <c r="U493" i="2" s="1"/>
  <c r="R481" i="2"/>
  <c r="T481" i="2" s="1"/>
  <c r="U481" i="2" s="1"/>
  <c r="R469" i="2"/>
  <c r="T469" i="2" s="1"/>
  <c r="U469" i="2" s="1"/>
  <c r="R457" i="2"/>
  <c r="T457" i="2" s="1"/>
  <c r="U457" i="2" s="1"/>
  <c r="R445" i="2"/>
  <c r="R433" i="2"/>
  <c r="T433" i="2" s="1"/>
  <c r="U433" i="2" s="1"/>
  <c r="R421" i="2"/>
  <c r="T421" i="2" s="1"/>
  <c r="U421" i="2" s="1"/>
  <c r="R409" i="2"/>
  <c r="T409" i="2" s="1"/>
  <c r="U409" i="2" s="1"/>
  <c r="R397" i="2"/>
  <c r="T397" i="2" s="1"/>
  <c r="U397" i="2" s="1"/>
  <c r="R385" i="2"/>
  <c r="T385" i="2" s="1"/>
  <c r="U385" i="2" s="1"/>
  <c r="R373" i="2"/>
  <c r="T373" i="2" s="1"/>
  <c r="U373" i="2" s="1"/>
  <c r="R361" i="2"/>
  <c r="T361" i="2" s="1"/>
  <c r="U361" i="2" s="1"/>
  <c r="R349" i="2"/>
  <c r="T349" i="2" s="1"/>
  <c r="U349" i="2" s="1"/>
  <c r="R337" i="2"/>
  <c r="R325" i="2"/>
  <c r="T325" i="2" s="1"/>
  <c r="U325" i="2" s="1"/>
  <c r="R313" i="2"/>
  <c r="R301" i="2"/>
  <c r="R289" i="2"/>
  <c r="T289" i="2" s="1"/>
  <c r="U289" i="2" s="1"/>
  <c r="R277" i="2"/>
  <c r="T277" i="2" s="1"/>
  <c r="U277" i="2" s="1"/>
  <c r="R265" i="2"/>
  <c r="T265" i="2" s="1"/>
  <c r="U265" i="2" s="1"/>
  <c r="R253" i="2"/>
  <c r="T253" i="2" s="1"/>
  <c r="U253" i="2" s="1"/>
  <c r="R241" i="2"/>
  <c r="T241" i="2" s="1"/>
  <c r="U241" i="2" s="1"/>
  <c r="R229" i="2"/>
  <c r="T229" i="2" s="1"/>
  <c r="U229" i="2" s="1"/>
  <c r="R217" i="2"/>
  <c r="T217" i="2" s="1"/>
  <c r="U217" i="2" s="1"/>
  <c r="R205" i="2"/>
  <c r="T205" i="2" s="1"/>
  <c r="U205" i="2" s="1"/>
  <c r="R193" i="2"/>
  <c r="T193" i="2" s="1"/>
  <c r="U193" i="2" s="1"/>
  <c r="R181" i="2"/>
  <c r="T181" i="2" s="1"/>
  <c r="U181" i="2" s="1"/>
  <c r="R169" i="2"/>
  <c r="T169" i="2" s="1"/>
  <c r="U169" i="2" s="1"/>
  <c r="R157" i="2"/>
  <c r="T157" i="2" s="1"/>
  <c r="U157" i="2" s="1"/>
  <c r="R145" i="2"/>
  <c r="T145" i="2" s="1"/>
  <c r="U145" i="2" s="1"/>
  <c r="R133" i="2"/>
  <c r="T133" i="2" s="1"/>
  <c r="U133" i="2" s="1"/>
  <c r="R121" i="2"/>
  <c r="T121" i="2" s="1"/>
  <c r="U121" i="2" s="1"/>
  <c r="R109" i="2"/>
  <c r="T109" i="2" s="1"/>
  <c r="U109" i="2" s="1"/>
  <c r="R97" i="2"/>
  <c r="T97" i="2" s="1"/>
  <c r="U97" i="2" s="1"/>
  <c r="R85" i="2"/>
  <c r="T85" i="2" s="1"/>
  <c r="U85" i="2" s="1"/>
  <c r="R73" i="2"/>
  <c r="T73" i="2" s="1"/>
  <c r="U73" i="2" s="1"/>
  <c r="R61" i="2"/>
  <c r="T61" i="2" s="1"/>
  <c r="U61" i="2" s="1"/>
  <c r="R49" i="2"/>
  <c r="T49" i="2" s="1"/>
  <c r="U49" i="2" s="1"/>
  <c r="R37" i="2"/>
  <c r="T37" i="2" s="1"/>
  <c r="U37" i="2" s="1"/>
  <c r="R25" i="2"/>
  <c r="R13" i="2"/>
  <c r="T13" i="2" s="1"/>
  <c r="U13" i="2" s="1"/>
  <c r="R768" i="2"/>
  <c r="T768" i="2" s="1"/>
  <c r="U768" i="2" s="1"/>
  <c r="R756" i="2"/>
  <c r="T756" i="2" s="1"/>
  <c r="U756" i="2" s="1"/>
  <c r="R744" i="2"/>
  <c r="T744" i="2" s="1"/>
  <c r="U744" i="2" s="1"/>
  <c r="R732" i="2"/>
  <c r="T732" i="2" s="1"/>
  <c r="U732" i="2" s="1"/>
  <c r="R720" i="2"/>
  <c r="T720" i="2" s="1"/>
  <c r="U720" i="2" s="1"/>
  <c r="R708" i="2"/>
  <c r="T708" i="2" s="1"/>
  <c r="U708" i="2" s="1"/>
  <c r="R696" i="2"/>
  <c r="T696" i="2" s="1"/>
  <c r="U696" i="2" s="1"/>
  <c r="R684" i="2"/>
  <c r="T684" i="2" s="1"/>
  <c r="U684" i="2" s="1"/>
  <c r="R672" i="2"/>
  <c r="R660" i="2"/>
  <c r="T660" i="2" s="1"/>
  <c r="U660" i="2" s="1"/>
  <c r="R648" i="2"/>
  <c r="R636" i="2"/>
  <c r="T636" i="2" s="1"/>
  <c r="U636" i="2" s="1"/>
  <c r="R624" i="2"/>
  <c r="T624" i="2" s="1"/>
  <c r="U624" i="2" s="1"/>
  <c r="R612" i="2"/>
  <c r="T612" i="2" s="1"/>
  <c r="U612" i="2" s="1"/>
  <c r="R600" i="2"/>
  <c r="T600" i="2" s="1"/>
  <c r="U600" i="2" s="1"/>
  <c r="R588" i="2"/>
  <c r="T588" i="2" s="1"/>
  <c r="U588" i="2" s="1"/>
  <c r="R576" i="2"/>
  <c r="T576" i="2" s="1"/>
  <c r="U576" i="2" s="1"/>
  <c r="R564" i="2"/>
  <c r="T564" i="2" s="1"/>
  <c r="U564" i="2" s="1"/>
  <c r="R552" i="2"/>
  <c r="T552" i="2" s="1"/>
  <c r="U552" i="2" s="1"/>
  <c r="R540" i="2"/>
  <c r="T540" i="2" s="1"/>
  <c r="U540" i="2" s="1"/>
  <c r="R528" i="2"/>
  <c r="T528" i="2" s="1"/>
  <c r="U528" i="2" s="1"/>
  <c r="R516" i="2"/>
  <c r="T516" i="2" s="1"/>
  <c r="U516" i="2" s="1"/>
  <c r="R504" i="2"/>
  <c r="T504" i="2" s="1"/>
  <c r="U504" i="2" s="1"/>
  <c r="R492" i="2"/>
  <c r="T492" i="2" s="1"/>
  <c r="U492" i="2" s="1"/>
  <c r="R480" i="2"/>
  <c r="T480" i="2" s="1"/>
  <c r="U480" i="2" s="1"/>
  <c r="R468" i="2"/>
  <c r="T468" i="2" s="1"/>
  <c r="U468" i="2" s="1"/>
  <c r="R456" i="2"/>
  <c r="T456" i="2" s="1"/>
  <c r="U456" i="2" s="1"/>
  <c r="R444" i="2"/>
  <c r="T444" i="2" s="1"/>
  <c r="U444" i="2" s="1"/>
  <c r="R432" i="2"/>
  <c r="T432" i="2" s="1"/>
  <c r="U432" i="2" s="1"/>
  <c r="R420" i="2"/>
  <c r="T420" i="2" s="1"/>
  <c r="U420" i="2" s="1"/>
  <c r="R408" i="2"/>
  <c r="T408" i="2" s="1"/>
  <c r="U408" i="2" s="1"/>
  <c r="R396" i="2"/>
  <c r="T396" i="2" s="1"/>
  <c r="U396" i="2" s="1"/>
  <c r="R384" i="2"/>
  <c r="T384" i="2" s="1"/>
  <c r="U384" i="2" s="1"/>
  <c r="R372" i="2"/>
  <c r="T372" i="2" s="1"/>
  <c r="U372" i="2" s="1"/>
  <c r="R360" i="2"/>
  <c r="T360" i="2" s="1"/>
  <c r="U360" i="2" s="1"/>
  <c r="R348" i="2"/>
  <c r="T348" i="2" s="1"/>
  <c r="U348" i="2" s="1"/>
  <c r="R336" i="2"/>
  <c r="T336" i="2" s="1"/>
  <c r="U336" i="2" s="1"/>
  <c r="R324" i="2"/>
  <c r="T324" i="2" s="1"/>
  <c r="U324" i="2" s="1"/>
  <c r="R312" i="2"/>
  <c r="T312" i="2" s="1"/>
  <c r="U312" i="2" s="1"/>
  <c r="R300" i="2"/>
  <c r="T300" i="2" s="1"/>
  <c r="U300" i="2" s="1"/>
  <c r="R288" i="2"/>
  <c r="T288" i="2" s="1"/>
  <c r="U288" i="2" s="1"/>
  <c r="R276" i="2"/>
  <c r="T276" i="2" s="1"/>
  <c r="U276" i="2" s="1"/>
  <c r="R264" i="2"/>
  <c r="T264" i="2" s="1"/>
  <c r="U264" i="2" s="1"/>
  <c r="R252" i="2"/>
  <c r="T252" i="2" s="1"/>
  <c r="U252" i="2" s="1"/>
  <c r="R240" i="2"/>
  <c r="T240" i="2" s="1"/>
  <c r="U240" i="2" s="1"/>
  <c r="R228" i="2"/>
  <c r="T228" i="2" s="1"/>
  <c r="U228" i="2" s="1"/>
  <c r="R216" i="2"/>
  <c r="T216" i="2" s="1"/>
  <c r="U216" i="2" s="1"/>
  <c r="R204" i="2"/>
  <c r="R192" i="2"/>
  <c r="R180" i="2"/>
  <c r="T180" i="2" s="1"/>
  <c r="U180" i="2" s="1"/>
  <c r="R168" i="2"/>
  <c r="T168" i="2" s="1"/>
  <c r="U168" i="2" s="1"/>
  <c r="R156" i="2"/>
  <c r="T156" i="2" s="1"/>
  <c r="U156" i="2" s="1"/>
  <c r="R144" i="2"/>
  <c r="T144" i="2" s="1"/>
  <c r="U144" i="2" s="1"/>
  <c r="R132" i="2"/>
  <c r="T132" i="2" s="1"/>
  <c r="U132" i="2" s="1"/>
  <c r="R120" i="2"/>
  <c r="T120" i="2" s="1"/>
  <c r="U120" i="2" s="1"/>
  <c r="R108" i="2"/>
  <c r="T108" i="2" s="1"/>
  <c r="U108" i="2" s="1"/>
  <c r="R96" i="2"/>
  <c r="T96" i="2" s="1"/>
  <c r="U96" i="2" s="1"/>
  <c r="R84" i="2"/>
  <c r="T84" i="2" s="1"/>
  <c r="U84" i="2" s="1"/>
  <c r="R72" i="2"/>
  <c r="T72" i="2" s="1"/>
  <c r="U72" i="2" s="1"/>
  <c r="R60" i="2"/>
  <c r="T60" i="2" s="1"/>
  <c r="U60" i="2" s="1"/>
  <c r="R48" i="2"/>
  <c r="T48" i="2" s="1"/>
  <c r="U48" i="2" s="1"/>
  <c r="R36" i="2"/>
  <c r="T36" i="2" s="1"/>
  <c r="U36" i="2" s="1"/>
  <c r="R24" i="2"/>
  <c r="T24" i="2" s="1"/>
  <c r="U24" i="2" s="1"/>
  <c r="R12" i="2"/>
  <c r="T12" i="2" s="1"/>
  <c r="U12" i="2" s="1"/>
  <c r="R729" i="2"/>
  <c r="T729" i="2" s="1"/>
  <c r="U729" i="2" s="1"/>
  <c r="R681" i="2"/>
  <c r="T681" i="2" s="1"/>
  <c r="U681" i="2" s="1"/>
  <c r="R633" i="2"/>
  <c r="T633" i="2" s="1"/>
  <c r="U633" i="2" s="1"/>
  <c r="R585" i="2"/>
  <c r="T585" i="2" s="1"/>
  <c r="U585" i="2" s="1"/>
  <c r="R537" i="2"/>
  <c r="R489" i="2"/>
  <c r="T489" i="2" s="1"/>
  <c r="U489" i="2" s="1"/>
  <c r="R441" i="2"/>
  <c r="T441" i="2" s="1"/>
  <c r="U441" i="2" s="1"/>
  <c r="R393" i="2"/>
  <c r="T393" i="2" s="1"/>
  <c r="U393" i="2" s="1"/>
  <c r="R345" i="2"/>
  <c r="T345" i="2" s="1"/>
  <c r="U345" i="2" s="1"/>
  <c r="R297" i="2"/>
  <c r="T297" i="2" s="1"/>
  <c r="U297" i="2" s="1"/>
  <c r="R249" i="2"/>
  <c r="T249" i="2" s="1"/>
  <c r="U249" i="2" s="1"/>
  <c r="R201" i="2"/>
  <c r="T201" i="2" s="1"/>
  <c r="U201" i="2" s="1"/>
  <c r="R153" i="2"/>
  <c r="T153" i="2" s="1"/>
  <c r="U153" i="2" s="1"/>
  <c r="R105" i="2"/>
  <c r="T105" i="2" s="1"/>
  <c r="U105" i="2" s="1"/>
  <c r="R57" i="2"/>
  <c r="T57" i="2" s="1"/>
  <c r="U57" i="2" s="1"/>
  <c r="R9" i="2"/>
  <c r="T9" i="2" s="1"/>
  <c r="U9" i="2" s="1"/>
  <c r="R766" i="2"/>
  <c r="T766" i="2" s="1"/>
  <c r="U766" i="2" s="1"/>
  <c r="R754" i="2"/>
  <c r="T754" i="2" s="1"/>
  <c r="U754" i="2" s="1"/>
  <c r="R742" i="2"/>
  <c r="T742" i="2" s="1"/>
  <c r="U742" i="2" s="1"/>
  <c r="R730" i="2"/>
  <c r="T730" i="2" s="1"/>
  <c r="U730" i="2" s="1"/>
  <c r="R718" i="2"/>
  <c r="T718" i="2" s="1"/>
  <c r="U718" i="2" s="1"/>
  <c r="R706" i="2"/>
  <c r="T706" i="2" s="1"/>
  <c r="U706" i="2" s="1"/>
  <c r="R694" i="2"/>
  <c r="T694" i="2" s="1"/>
  <c r="U694" i="2" s="1"/>
  <c r="R682" i="2"/>
  <c r="T682" i="2" s="1"/>
  <c r="U682" i="2" s="1"/>
  <c r="R670" i="2"/>
  <c r="T670" i="2" s="1"/>
  <c r="U670" i="2" s="1"/>
  <c r="R658" i="2"/>
  <c r="T658" i="2" s="1"/>
  <c r="U658" i="2" s="1"/>
  <c r="R646" i="2"/>
  <c r="T646" i="2" s="1"/>
  <c r="U646" i="2" s="1"/>
  <c r="R634" i="2"/>
  <c r="T634" i="2" s="1"/>
  <c r="U634" i="2" s="1"/>
  <c r="R622" i="2"/>
  <c r="T622" i="2" s="1"/>
  <c r="U622" i="2" s="1"/>
  <c r="R610" i="2"/>
  <c r="T610" i="2" s="1"/>
  <c r="U610" i="2" s="1"/>
  <c r="R598" i="2"/>
  <c r="T598" i="2" s="1"/>
  <c r="U598" i="2" s="1"/>
  <c r="R586" i="2"/>
  <c r="T586" i="2" s="1"/>
  <c r="U586" i="2" s="1"/>
  <c r="R574" i="2"/>
  <c r="T574" i="2" s="1"/>
  <c r="U574" i="2" s="1"/>
  <c r="R562" i="2"/>
  <c r="T562" i="2" s="1"/>
  <c r="U562" i="2" s="1"/>
  <c r="R550" i="2"/>
  <c r="T550" i="2" s="1"/>
  <c r="U550" i="2" s="1"/>
  <c r="R538" i="2"/>
  <c r="T538" i="2" s="1"/>
  <c r="U538" i="2" s="1"/>
  <c r="R526" i="2"/>
  <c r="T526" i="2" s="1"/>
  <c r="U526" i="2" s="1"/>
  <c r="R514" i="2"/>
  <c r="T514" i="2" s="1"/>
  <c r="U514" i="2" s="1"/>
  <c r="R502" i="2"/>
  <c r="T502" i="2" s="1"/>
  <c r="U502" i="2" s="1"/>
  <c r="R490" i="2"/>
  <c r="T490" i="2" s="1"/>
  <c r="U490" i="2" s="1"/>
  <c r="R478" i="2"/>
  <c r="T478" i="2" s="1"/>
  <c r="U478" i="2" s="1"/>
  <c r="R466" i="2"/>
  <c r="T466" i="2" s="1"/>
  <c r="U466" i="2" s="1"/>
  <c r="R454" i="2"/>
  <c r="T454" i="2" s="1"/>
  <c r="U454" i="2" s="1"/>
  <c r="R442" i="2"/>
  <c r="T442" i="2" s="1"/>
  <c r="U442" i="2" s="1"/>
  <c r="R430" i="2"/>
  <c r="T430" i="2" s="1"/>
  <c r="U430" i="2" s="1"/>
  <c r="R418" i="2"/>
  <c r="T418" i="2" s="1"/>
  <c r="U418" i="2" s="1"/>
  <c r="R406" i="2"/>
  <c r="T406" i="2" s="1"/>
  <c r="U406" i="2" s="1"/>
  <c r="R394" i="2"/>
  <c r="T394" i="2" s="1"/>
  <c r="U394" i="2" s="1"/>
  <c r="R382" i="2"/>
  <c r="T382" i="2" s="1"/>
  <c r="U382" i="2" s="1"/>
  <c r="R370" i="2"/>
  <c r="T370" i="2" s="1"/>
  <c r="U370" i="2" s="1"/>
  <c r="R358" i="2"/>
  <c r="T358" i="2" s="1"/>
  <c r="U358" i="2" s="1"/>
  <c r="R346" i="2"/>
  <c r="T346" i="2" s="1"/>
  <c r="U346" i="2" s="1"/>
  <c r="R334" i="2"/>
  <c r="T334" i="2" s="1"/>
  <c r="U334" i="2" s="1"/>
  <c r="R322" i="2"/>
  <c r="T322" i="2" s="1"/>
  <c r="U322" i="2" s="1"/>
  <c r="R310" i="2"/>
  <c r="T310" i="2" s="1"/>
  <c r="U310" i="2" s="1"/>
  <c r="R298" i="2"/>
  <c r="T298" i="2" s="1"/>
  <c r="U298" i="2" s="1"/>
  <c r="R286" i="2"/>
  <c r="T286" i="2" s="1"/>
  <c r="U286" i="2" s="1"/>
  <c r="R274" i="2"/>
  <c r="T274" i="2" s="1"/>
  <c r="U274" i="2" s="1"/>
  <c r="R262" i="2"/>
  <c r="T262" i="2" s="1"/>
  <c r="U262" i="2" s="1"/>
  <c r="R250" i="2"/>
  <c r="T250" i="2" s="1"/>
  <c r="U250" i="2" s="1"/>
  <c r="R238" i="2"/>
  <c r="T238" i="2" s="1"/>
  <c r="U238" i="2" s="1"/>
  <c r="R226" i="2"/>
  <c r="T226" i="2" s="1"/>
  <c r="U226" i="2" s="1"/>
  <c r="R214" i="2"/>
  <c r="T214" i="2" s="1"/>
  <c r="U214" i="2" s="1"/>
  <c r="R202" i="2"/>
  <c r="T202" i="2" s="1"/>
  <c r="U202" i="2" s="1"/>
  <c r="R190" i="2"/>
  <c r="T190" i="2" s="1"/>
  <c r="U190" i="2" s="1"/>
  <c r="R178" i="2"/>
  <c r="T178" i="2" s="1"/>
  <c r="U178" i="2" s="1"/>
  <c r="R166" i="2"/>
  <c r="T166" i="2" s="1"/>
  <c r="U166" i="2" s="1"/>
  <c r="R154" i="2"/>
  <c r="T154" i="2" s="1"/>
  <c r="U154" i="2" s="1"/>
  <c r="R142" i="2"/>
  <c r="T142" i="2" s="1"/>
  <c r="U142" i="2" s="1"/>
  <c r="R130" i="2"/>
  <c r="T130" i="2" s="1"/>
  <c r="U130" i="2" s="1"/>
  <c r="R118" i="2"/>
  <c r="T118" i="2" s="1"/>
  <c r="U118" i="2" s="1"/>
  <c r="R106" i="2"/>
  <c r="T106" i="2" s="1"/>
  <c r="U106" i="2" s="1"/>
  <c r="R94" i="2"/>
  <c r="T94" i="2" s="1"/>
  <c r="U94" i="2" s="1"/>
  <c r="R82" i="2"/>
  <c r="T82" i="2" s="1"/>
  <c r="U82" i="2" s="1"/>
  <c r="R70" i="2"/>
  <c r="T70" i="2" s="1"/>
  <c r="U70" i="2" s="1"/>
  <c r="R58" i="2"/>
  <c r="T58" i="2" s="1"/>
  <c r="U58" i="2" s="1"/>
  <c r="R46" i="2"/>
  <c r="T46" i="2" s="1"/>
  <c r="U46" i="2" s="1"/>
  <c r="R34" i="2"/>
  <c r="T34" i="2" s="1"/>
  <c r="U34" i="2" s="1"/>
  <c r="R22" i="2"/>
  <c r="T22" i="2" s="1"/>
  <c r="U22" i="2" s="1"/>
  <c r="R10" i="2"/>
  <c r="T10" i="2" s="1"/>
  <c r="U10" i="2" s="1"/>
  <c r="R763" i="2"/>
  <c r="T763" i="2" s="1"/>
  <c r="U763" i="2" s="1"/>
  <c r="R751" i="2"/>
  <c r="T751" i="2" s="1"/>
  <c r="U751" i="2" s="1"/>
  <c r="R739" i="2"/>
  <c r="T739" i="2" s="1"/>
  <c r="U739" i="2" s="1"/>
  <c r="R727" i="2"/>
  <c r="T727" i="2" s="1"/>
  <c r="U727" i="2" s="1"/>
  <c r="R715" i="2"/>
  <c r="T715" i="2" s="1"/>
  <c r="U715" i="2" s="1"/>
  <c r="R703" i="2"/>
  <c r="T703" i="2" s="1"/>
  <c r="U703" i="2" s="1"/>
  <c r="R691" i="2"/>
  <c r="T691" i="2" s="1"/>
  <c r="U691" i="2" s="1"/>
  <c r="R679" i="2"/>
  <c r="T679" i="2" s="1"/>
  <c r="U679" i="2" s="1"/>
  <c r="R667" i="2"/>
  <c r="T667" i="2" s="1"/>
  <c r="U667" i="2" s="1"/>
  <c r="R655" i="2"/>
  <c r="T655" i="2" s="1"/>
  <c r="U655" i="2" s="1"/>
  <c r="R643" i="2"/>
  <c r="R631" i="2"/>
  <c r="T631" i="2" s="1"/>
  <c r="U631" i="2" s="1"/>
  <c r="R619" i="2"/>
  <c r="T619" i="2" s="1"/>
  <c r="U619" i="2" s="1"/>
  <c r="R607" i="2"/>
  <c r="T607" i="2" s="1"/>
  <c r="U607" i="2" s="1"/>
  <c r="R595" i="2"/>
  <c r="T595" i="2" s="1"/>
  <c r="U595" i="2" s="1"/>
  <c r="R583" i="2"/>
  <c r="T583" i="2" s="1"/>
  <c r="U583" i="2" s="1"/>
  <c r="R571" i="2"/>
  <c r="T571" i="2" s="1"/>
  <c r="U571" i="2" s="1"/>
  <c r="R559" i="2"/>
  <c r="T559" i="2" s="1"/>
  <c r="U559" i="2" s="1"/>
  <c r="R547" i="2"/>
  <c r="T547" i="2" s="1"/>
  <c r="U547" i="2" s="1"/>
  <c r="R535" i="2"/>
  <c r="T535" i="2" s="1"/>
  <c r="U535" i="2" s="1"/>
  <c r="R523" i="2"/>
  <c r="T523" i="2" s="1"/>
  <c r="U523" i="2" s="1"/>
  <c r="R511" i="2"/>
  <c r="T511" i="2" s="1"/>
  <c r="U511" i="2" s="1"/>
  <c r="R499" i="2"/>
  <c r="T499" i="2" s="1"/>
  <c r="U499" i="2" s="1"/>
  <c r="R487" i="2"/>
  <c r="T487" i="2" s="1"/>
  <c r="U487" i="2" s="1"/>
  <c r="R475" i="2"/>
  <c r="T475" i="2" s="1"/>
  <c r="U475" i="2" s="1"/>
  <c r="R463" i="2"/>
  <c r="T463" i="2" s="1"/>
  <c r="U463" i="2" s="1"/>
  <c r="R451" i="2"/>
  <c r="T451" i="2" s="1"/>
  <c r="U451" i="2" s="1"/>
  <c r="R439" i="2"/>
  <c r="T439" i="2" s="1"/>
  <c r="U439" i="2" s="1"/>
  <c r="R427" i="2"/>
  <c r="T427" i="2" s="1"/>
  <c r="U427" i="2" s="1"/>
  <c r="R415" i="2"/>
  <c r="T415" i="2" s="1"/>
  <c r="U415" i="2" s="1"/>
  <c r="R403" i="2"/>
  <c r="T403" i="2" s="1"/>
  <c r="U403" i="2" s="1"/>
  <c r="R391" i="2"/>
  <c r="T391" i="2" s="1"/>
  <c r="U391" i="2" s="1"/>
  <c r="R379" i="2"/>
  <c r="T379" i="2" s="1"/>
  <c r="U379" i="2" s="1"/>
  <c r="R367" i="2"/>
  <c r="T367" i="2" s="1"/>
  <c r="U367" i="2" s="1"/>
  <c r="R355" i="2"/>
  <c r="T355" i="2" s="1"/>
  <c r="U355" i="2" s="1"/>
  <c r="R343" i="2"/>
  <c r="T343" i="2" s="1"/>
  <c r="U343" i="2" s="1"/>
  <c r="R331" i="2"/>
  <c r="R319" i="2"/>
  <c r="T319" i="2" s="1"/>
  <c r="U319" i="2" s="1"/>
  <c r="R307" i="2"/>
  <c r="T307" i="2" s="1"/>
  <c r="U307" i="2" s="1"/>
  <c r="R295" i="2"/>
  <c r="T295" i="2" s="1"/>
  <c r="U295" i="2" s="1"/>
  <c r="R283" i="2"/>
  <c r="T283" i="2" s="1"/>
  <c r="U283" i="2" s="1"/>
  <c r="R271" i="2"/>
  <c r="T271" i="2" s="1"/>
  <c r="U271" i="2" s="1"/>
  <c r="R259" i="2"/>
  <c r="T259" i="2" s="1"/>
  <c r="U259" i="2" s="1"/>
  <c r="R247" i="2"/>
  <c r="T247" i="2" s="1"/>
  <c r="U247" i="2" s="1"/>
  <c r="R235" i="2"/>
  <c r="T235" i="2" s="1"/>
  <c r="U235" i="2" s="1"/>
  <c r="R223" i="2"/>
  <c r="T223" i="2" s="1"/>
  <c r="U223" i="2" s="1"/>
  <c r="R211" i="2"/>
  <c r="T211" i="2" s="1"/>
  <c r="U211" i="2" s="1"/>
  <c r="R199" i="2"/>
  <c r="T199" i="2" s="1"/>
  <c r="U199" i="2" s="1"/>
  <c r="R187" i="2"/>
  <c r="T187" i="2" s="1"/>
  <c r="U187" i="2" s="1"/>
  <c r="R175" i="2"/>
  <c r="T175" i="2" s="1"/>
  <c r="U175" i="2" s="1"/>
  <c r="R163" i="2"/>
  <c r="T163" i="2" s="1"/>
  <c r="U163" i="2" s="1"/>
  <c r="R151" i="2"/>
  <c r="T151" i="2" s="1"/>
  <c r="U151" i="2" s="1"/>
  <c r="R139" i="2"/>
  <c r="T139" i="2" s="1"/>
  <c r="U139" i="2" s="1"/>
  <c r="R127" i="2"/>
  <c r="T127" i="2" s="1"/>
  <c r="U127" i="2" s="1"/>
  <c r="R115" i="2"/>
  <c r="T115" i="2" s="1"/>
  <c r="U115" i="2" s="1"/>
  <c r="R103" i="2"/>
  <c r="T103" i="2" s="1"/>
  <c r="U103" i="2" s="1"/>
  <c r="R91" i="2"/>
  <c r="T91" i="2" s="1"/>
  <c r="U91" i="2" s="1"/>
  <c r="R79" i="2"/>
  <c r="T79" i="2" s="1"/>
  <c r="U79" i="2" s="1"/>
  <c r="R67" i="2"/>
  <c r="R55" i="2"/>
  <c r="T55" i="2" s="1"/>
  <c r="U55" i="2" s="1"/>
  <c r="R43" i="2"/>
  <c r="T43" i="2" s="1"/>
  <c r="U43" i="2" s="1"/>
  <c r="R31" i="2"/>
  <c r="T31" i="2" s="1"/>
  <c r="U31" i="2" s="1"/>
  <c r="R19" i="2"/>
  <c r="T19" i="2" s="1"/>
  <c r="U19" i="2" s="1"/>
  <c r="R7" i="2"/>
  <c r="T7" i="2" s="1"/>
  <c r="U7" i="2" s="1"/>
  <c r="R761" i="2"/>
  <c r="T761" i="2" s="1"/>
  <c r="U761" i="2" s="1"/>
  <c r="R749" i="2"/>
  <c r="T749" i="2" s="1"/>
  <c r="U749" i="2" s="1"/>
  <c r="R737" i="2"/>
  <c r="T737" i="2" s="1"/>
  <c r="U737" i="2" s="1"/>
  <c r="R725" i="2"/>
  <c r="T725" i="2" s="1"/>
  <c r="U725" i="2" s="1"/>
  <c r="R713" i="2"/>
  <c r="T713" i="2" s="1"/>
  <c r="U713" i="2" s="1"/>
  <c r="R701" i="2"/>
  <c r="T701" i="2" s="1"/>
  <c r="U701" i="2" s="1"/>
  <c r="R689" i="2"/>
  <c r="T689" i="2" s="1"/>
  <c r="U689" i="2" s="1"/>
  <c r="R677" i="2"/>
  <c r="T677" i="2" s="1"/>
  <c r="U677" i="2" s="1"/>
  <c r="R665" i="2"/>
  <c r="T665" i="2" s="1"/>
  <c r="U665" i="2" s="1"/>
  <c r="R653" i="2"/>
  <c r="T653" i="2" s="1"/>
  <c r="U653" i="2" s="1"/>
  <c r="R641" i="2"/>
  <c r="T641" i="2" s="1"/>
  <c r="U641" i="2" s="1"/>
  <c r="R629" i="2"/>
  <c r="T629" i="2" s="1"/>
  <c r="U629" i="2" s="1"/>
  <c r="R617" i="2"/>
  <c r="T617" i="2" s="1"/>
  <c r="U617" i="2" s="1"/>
  <c r="R605" i="2"/>
  <c r="T605" i="2" s="1"/>
  <c r="U605" i="2" s="1"/>
  <c r="R593" i="2"/>
  <c r="T593" i="2" s="1"/>
  <c r="U593" i="2" s="1"/>
  <c r="R581" i="2"/>
  <c r="T581" i="2" s="1"/>
  <c r="U581" i="2" s="1"/>
  <c r="R569" i="2"/>
  <c r="T569" i="2" s="1"/>
  <c r="U569" i="2" s="1"/>
  <c r="R557" i="2"/>
  <c r="T557" i="2" s="1"/>
  <c r="U557" i="2" s="1"/>
  <c r="R545" i="2"/>
  <c r="T545" i="2" s="1"/>
  <c r="U545" i="2" s="1"/>
  <c r="R533" i="2"/>
  <c r="T533" i="2" s="1"/>
  <c r="U533" i="2" s="1"/>
  <c r="R521" i="2"/>
  <c r="T521" i="2" s="1"/>
  <c r="U521" i="2" s="1"/>
  <c r="R509" i="2"/>
  <c r="T509" i="2" s="1"/>
  <c r="U509" i="2" s="1"/>
  <c r="R497" i="2"/>
  <c r="T497" i="2" s="1"/>
  <c r="U497" i="2" s="1"/>
  <c r="R485" i="2"/>
  <c r="T485" i="2" s="1"/>
  <c r="U485" i="2" s="1"/>
  <c r="R473" i="2"/>
  <c r="T473" i="2" s="1"/>
  <c r="U473" i="2" s="1"/>
  <c r="R461" i="2"/>
  <c r="T461" i="2" s="1"/>
  <c r="U461" i="2" s="1"/>
  <c r="R449" i="2"/>
  <c r="T449" i="2" s="1"/>
  <c r="U449" i="2" s="1"/>
  <c r="R437" i="2"/>
  <c r="T437" i="2" s="1"/>
  <c r="U437" i="2" s="1"/>
  <c r="R425" i="2"/>
  <c r="T425" i="2" s="1"/>
  <c r="U425" i="2" s="1"/>
  <c r="R413" i="2"/>
  <c r="T413" i="2" s="1"/>
  <c r="U413" i="2" s="1"/>
  <c r="R401" i="2"/>
  <c r="T401" i="2" s="1"/>
  <c r="U401" i="2" s="1"/>
  <c r="R389" i="2"/>
  <c r="T389" i="2" s="1"/>
  <c r="U389" i="2" s="1"/>
  <c r="R377" i="2"/>
  <c r="T377" i="2" s="1"/>
  <c r="U377" i="2" s="1"/>
  <c r="R365" i="2"/>
  <c r="T365" i="2" s="1"/>
  <c r="U365" i="2" s="1"/>
  <c r="R353" i="2"/>
  <c r="T353" i="2" s="1"/>
  <c r="U353" i="2" s="1"/>
  <c r="R341" i="2"/>
  <c r="T341" i="2" s="1"/>
  <c r="U341" i="2" s="1"/>
  <c r="R329" i="2"/>
  <c r="T329" i="2" s="1"/>
  <c r="U329" i="2" s="1"/>
  <c r="R317" i="2"/>
  <c r="T317" i="2" s="1"/>
  <c r="U317" i="2" s="1"/>
  <c r="R305" i="2"/>
  <c r="T305" i="2" s="1"/>
  <c r="U305" i="2" s="1"/>
  <c r="R293" i="2"/>
  <c r="T293" i="2" s="1"/>
  <c r="U293" i="2" s="1"/>
  <c r="R281" i="2"/>
  <c r="T281" i="2" s="1"/>
  <c r="U281" i="2" s="1"/>
  <c r="R269" i="2"/>
  <c r="T269" i="2" s="1"/>
  <c r="U269" i="2" s="1"/>
  <c r="R257" i="2"/>
  <c r="R245" i="2"/>
  <c r="T245" i="2" s="1"/>
  <c r="U245" i="2" s="1"/>
  <c r="R233" i="2"/>
  <c r="R221" i="2"/>
  <c r="T221" i="2" s="1"/>
  <c r="U221" i="2" s="1"/>
  <c r="R209" i="2"/>
  <c r="T209" i="2" s="1"/>
  <c r="U209" i="2" s="1"/>
  <c r="R197" i="2"/>
  <c r="T197" i="2" s="1"/>
  <c r="U197" i="2" s="1"/>
  <c r="R185" i="2"/>
  <c r="T185" i="2" s="1"/>
  <c r="U185" i="2" s="1"/>
  <c r="R173" i="2"/>
  <c r="T173" i="2" s="1"/>
  <c r="U173" i="2" s="1"/>
  <c r="R161" i="2"/>
  <c r="T161" i="2" s="1"/>
  <c r="U161" i="2" s="1"/>
  <c r="R149" i="2"/>
  <c r="T149" i="2" s="1"/>
  <c r="U149" i="2" s="1"/>
  <c r="R137" i="2"/>
  <c r="T137" i="2" s="1"/>
  <c r="U137" i="2" s="1"/>
  <c r="R125" i="2"/>
  <c r="T125" i="2" s="1"/>
  <c r="U125" i="2" s="1"/>
  <c r="R113" i="2"/>
  <c r="T113" i="2" s="1"/>
  <c r="U113" i="2" s="1"/>
  <c r="R101" i="2"/>
  <c r="T101" i="2" s="1"/>
  <c r="U101" i="2" s="1"/>
  <c r="R89" i="2"/>
  <c r="T89" i="2" s="1"/>
  <c r="U89" i="2" s="1"/>
  <c r="R77" i="2"/>
  <c r="T77" i="2" s="1"/>
  <c r="U77" i="2" s="1"/>
  <c r="R65" i="2"/>
  <c r="T65" i="2" s="1"/>
  <c r="U65" i="2" s="1"/>
  <c r="R53" i="2"/>
  <c r="T53" i="2" s="1"/>
  <c r="U53" i="2" s="1"/>
  <c r="R41" i="2"/>
  <c r="T41" i="2" s="1"/>
  <c r="U41" i="2" s="1"/>
  <c r="R29" i="2"/>
  <c r="T29" i="2" s="1"/>
  <c r="U29" i="2" s="1"/>
  <c r="R17" i="2"/>
  <c r="T17" i="2" s="1"/>
  <c r="U17" i="2" s="1"/>
  <c r="R5" i="2"/>
  <c r="T5" i="2" s="1"/>
  <c r="U5" i="2" s="1"/>
  <c r="R700" i="2"/>
  <c r="T700" i="2" s="1"/>
  <c r="U700" i="2" s="1"/>
  <c r="R688" i="2"/>
  <c r="T688" i="2" s="1"/>
  <c r="U688" i="2" s="1"/>
  <c r="R676" i="2"/>
  <c r="T676" i="2" s="1"/>
  <c r="U676" i="2" s="1"/>
  <c r="R664" i="2"/>
  <c r="T664" i="2" s="1"/>
  <c r="U664" i="2" s="1"/>
  <c r="R652" i="2"/>
  <c r="T652" i="2" s="1"/>
  <c r="U652" i="2" s="1"/>
  <c r="R640" i="2"/>
  <c r="T640" i="2" s="1"/>
  <c r="U640" i="2" s="1"/>
  <c r="R628" i="2"/>
  <c r="T628" i="2" s="1"/>
  <c r="U628" i="2" s="1"/>
  <c r="R616" i="2"/>
  <c r="T616" i="2" s="1"/>
  <c r="U616" i="2" s="1"/>
  <c r="R604" i="2"/>
  <c r="T604" i="2" s="1"/>
  <c r="U604" i="2" s="1"/>
  <c r="R592" i="2"/>
  <c r="T592" i="2" s="1"/>
  <c r="U592" i="2" s="1"/>
  <c r="R580" i="2"/>
  <c r="T580" i="2" s="1"/>
  <c r="U580" i="2" s="1"/>
  <c r="R568" i="2"/>
  <c r="T568" i="2" s="1"/>
  <c r="U568" i="2" s="1"/>
  <c r="R556" i="2"/>
  <c r="T556" i="2" s="1"/>
  <c r="U556" i="2" s="1"/>
  <c r="R544" i="2"/>
  <c r="T544" i="2" s="1"/>
  <c r="U544" i="2" s="1"/>
  <c r="R532" i="2"/>
  <c r="R520" i="2"/>
  <c r="T520" i="2" s="1"/>
  <c r="U520" i="2" s="1"/>
  <c r="R508" i="2"/>
  <c r="R496" i="2"/>
  <c r="T496" i="2" s="1"/>
  <c r="U496" i="2" s="1"/>
  <c r="R484" i="2"/>
  <c r="T484" i="2" s="1"/>
  <c r="U484" i="2" s="1"/>
  <c r="R472" i="2"/>
  <c r="T472" i="2" s="1"/>
  <c r="U472" i="2" s="1"/>
  <c r="R460" i="2"/>
  <c r="T460" i="2" s="1"/>
  <c r="U460" i="2" s="1"/>
  <c r="R448" i="2"/>
  <c r="T448" i="2" s="1"/>
  <c r="U448" i="2" s="1"/>
  <c r="R436" i="2"/>
  <c r="T436" i="2" s="1"/>
  <c r="U436" i="2" s="1"/>
  <c r="R424" i="2"/>
  <c r="T424" i="2" s="1"/>
  <c r="U424" i="2" s="1"/>
  <c r="R412" i="2"/>
  <c r="T412" i="2" s="1"/>
  <c r="U412" i="2" s="1"/>
  <c r="R400" i="2"/>
  <c r="T400" i="2" s="1"/>
  <c r="U400" i="2" s="1"/>
  <c r="R388" i="2"/>
  <c r="R376" i="2"/>
  <c r="T376" i="2" s="1"/>
  <c r="U376" i="2" s="1"/>
  <c r="R364" i="2"/>
  <c r="T364" i="2" s="1"/>
  <c r="U364" i="2" s="1"/>
  <c r="R352" i="2"/>
  <c r="T352" i="2" s="1"/>
  <c r="U352" i="2" s="1"/>
  <c r="R340" i="2"/>
  <c r="T340" i="2" s="1"/>
  <c r="U340" i="2" s="1"/>
  <c r="R328" i="2"/>
  <c r="T328" i="2" s="1"/>
  <c r="U328" i="2" s="1"/>
  <c r="R316" i="2"/>
  <c r="T316" i="2" s="1"/>
  <c r="U316" i="2" s="1"/>
  <c r="R304" i="2"/>
  <c r="T304" i="2" s="1"/>
  <c r="U304" i="2" s="1"/>
  <c r="R292" i="2"/>
  <c r="T292" i="2" s="1"/>
  <c r="U292" i="2" s="1"/>
  <c r="R280" i="2"/>
  <c r="T280" i="2" s="1"/>
  <c r="U280" i="2" s="1"/>
  <c r="R268" i="2"/>
  <c r="T268" i="2" s="1"/>
  <c r="U268" i="2" s="1"/>
  <c r="R256" i="2"/>
  <c r="T256" i="2" s="1"/>
  <c r="U256" i="2" s="1"/>
  <c r="R244" i="2"/>
  <c r="T244" i="2" s="1"/>
  <c r="U244" i="2" s="1"/>
  <c r="R232" i="2"/>
  <c r="T232" i="2" s="1"/>
  <c r="U232" i="2" s="1"/>
  <c r="R220" i="2"/>
  <c r="R208" i="2"/>
  <c r="T208" i="2" s="1"/>
  <c r="U208" i="2" s="1"/>
  <c r="R196" i="2"/>
  <c r="T196" i="2" s="1"/>
  <c r="U196" i="2" s="1"/>
  <c r="R184" i="2"/>
  <c r="T184" i="2" s="1"/>
  <c r="U184" i="2" s="1"/>
  <c r="R172" i="2"/>
  <c r="T172" i="2" s="1"/>
  <c r="U172" i="2" s="1"/>
  <c r="R160" i="2"/>
  <c r="T160" i="2" s="1"/>
  <c r="U160" i="2" s="1"/>
  <c r="R148" i="2"/>
  <c r="T148" i="2" s="1"/>
  <c r="U148" i="2" s="1"/>
  <c r="R136" i="2"/>
  <c r="T136" i="2" s="1"/>
  <c r="U136" i="2" s="1"/>
  <c r="R124" i="2"/>
  <c r="T124" i="2" s="1"/>
  <c r="U124" i="2" s="1"/>
  <c r="R112" i="2"/>
  <c r="T112" i="2" s="1"/>
  <c r="U112" i="2" s="1"/>
  <c r="R100" i="2"/>
  <c r="T100" i="2" s="1"/>
  <c r="U100" i="2" s="1"/>
  <c r="R88" i="2"/>
  <c r="T88" i="2" s="1"/>
  <c r="U88" i="2" s="1"/>
  <c r="R76" i="2"/>
  <c r="T76" i="2" s="1"/>
  <c r="U76" i="2" s="1"/>
  <c r="R64" i="2"/>
  <c r="T64" i="2" s="1"/>
  <c r="U64" i="2" s="1"/>
  <c r="R52" i="2"/>
  <c r="T52" i="2" s="1"/>
  <c r="U52" i="2" s="1"/>
  <c r="R40" i="2"/>
  <c r="T40" i="2" s="1"/>
  <c r="U40" i="2" s="1"/>
  <c r="R28" i="2"/>
  <c r="T28" i="2" s="1"/>
  <c r="U28" i="2" s="1"/>
  <c r="R16" i="2"/>
  <c r="T16" i="2" s="1"/>
  <c r="U16" i="2" s="1"/>
  <c r="R4" i="2"/>
  <c r="T4" i="2" s="1"/>
  <c r="U4" i="2" s="1"/>
  <c r="T698" i="2"/>
  <c r="U698" i="2" s="1"/>
  <c r="T554" i="2"/>
  <c r="U554" i="2" s="1"/>
  <c r="T542" i="2"/>
  <c r="U542" i="2" s="1"/>
  <c r="T530" i="2"/>
  <c r="U530" i="2" s="1"/>
  <c r="T386" i="2"/>
  <c r="U386" i="2" s="1"/>
  <c r="T242" i="2"/>
  <c r="U242" i="2" s="1"/>
  <c r="T98" i="2"/>
  <c r="U98" i="2" s="1"/>
  <c r="T467" i="2"/>
  <c r="U467" i="2" s="1"/>
  <c r="T323" i="2"/>
  <c r="U323" i="2" s="1"/>
  <c r="T672" i="2"/>
  <c r="U672" i="2" s="1"/>
  <c r="T648" i="2"/>
  <c r="U648" i="2" s="1"/>
  <c r="T192" i="2"/>
  <c r="U192" i="2" s="1"/>
  <c r="T203" i="2"/>
  <c r="U203" i="2" s="1"/>
  <c r="T191" i="2"/>
  <c r="U191" i="2" s="1"/>
  <c r="T35" i="2"/>
  <c r="U35" i="2" s="1"/>
  <c r="T111" i="2"/>
  <c r="U111" i="2" s="1"/>
  <c r="T195" i="2"/>
  <c r="U195" i="2" s="1"/>
  <c r="T243" i="2"/>
  <c r="U243" i="2" s="1"/>
  <c r="T748" i="2"/>
  <c r="U748" i="2" s="1"/>
  <c r="T643" i="2"/>
  <c r="U643" i="2" s="1"/>
  <c r="T753" i="2"/>
  <c r="U753" i="2" s="1"/>
  <c r="T741" i="2"/>
  <c r="U741" i="2" s="1"/>
  <c r="T705" i="2"/>
  <c r="U705" i="2" s="1"/>
  <c r="T669" i="2"/>
  <c r="U669" i="2" s="1"/>
  <c r="T657" i="2"/>
  <c r="U657" i="2" s="1"/>
  <c r="T609" i="2"/>
  <c r="U609" i="2" s="1"/>
  <c r="T597" i="2"/>
  <c r="U597" i="2" s="1"/>
  <c r="T561" i="2"/>
  <c r="U561" i="2" s="1"/>
  <c r="T537" i="2"/>
  <c r="U537" i="2" s="1"/>
  <c r="T513" i="2"/>
  <c r="U513" i="2" s="1"/>
  <c r="T501" i="2"/>
  <c r="U501" i="2" s="1"/>
  <c r="T465" i="2"/>
  <c r="U465" i="2" s="1"/>
  <c r="T417" i="2"/>
  <c r="U417" i="2" s="1"/>
  <c r="T405" i="2"/>
  <c r="U405" i="2" s="1"/>
  <c r="T213" i="2"/>
  <c r="U213" i="2" s="1"/>
  <c r="T189" i="2"/>
  <c r="U189" i="2" s="1"/>
  <c r="T141" i="2"/>
  <c r="U141" i="2" s="1"/>
  <c r="T764" i="2"/>
  <c r="U764" i="2" s="1"/>
  <c r="T680" i="2"/>
  <c r="U680" i="2" s="1"/>
  <c r="T656" i="2"/>
  <c r="U656" i="2" s="1"/>
  <c r="T524" i="2"/>
  <c r="U524" i="2" s="1"/>
  <c r="T512" i="2"/>
  <c r="U512" i="2" s="1"/>
  <c r="T380" i="2"/>
  <c r="U380" i="2" s="1"/>
  <c r="T20" i="2"/>
  <c r="U20" i="2" s="1"/>
  <c r="T702" i="2"/>
  <c r="U702" i="2" s="1"/>
  <c r="T618" i="2"/>
  <c r="U618" i="2" s="1"/>
  <c r="T546" i="2"/>
  <c r="U546" i="2" s="1"/>
  <c r="T354" i="2"/>
  <c r="U354" i="2" s="1"/>
  <c r="T246" i="2"/>
  <c r="U246" i="2" s="1"/>
  <c r="T18" i="2"/>
  <c r="U18" i="2" s="1"/>
  <c r="T388" i="2"/>
  <c r="U388" i="2" s="1"/>
  <c r="T410" i="2"/>
  <c r="U410" i="2" s="1"/>
  <c r="T25" i="2"/>
  <c r="U25" i="2" s="1"/>
  <c r="T301" i="2"/>
  <c r="U301" i="2" s="1"/>
  <c r="T313" i="2"/>
  <c r="U313" i="2" s="1"/>
  <c r="T337" i="2"/>
  <c r="U337" i="2" s="1"/>
  <c r="T445" i="2"/>
  <c r="U445" i="2" s="1"/>
  <c r="T601" i="2"/>
  <c r="U601" i="2" s="1"/>
  <c r="T443" i="2"/>
  <c r="U443" i="2" s="1"/>
  <c r="T455" i="2"/>
  <c r="U455" i="2" s="1"/>
  <c r="T220" i="2"/>
  <c r="U220" i="2" s="1"/>
  <c r="T233" i="2"/>
  <c r="U233" i="2" s="1"/>
  <c r="T257" i="2"/>
  <c r="U257" i="2" s="1"/>
  <c r="T126" i="2"/>
  <c r="U126" i="2" s="1"/>
  <c r="T162" i="2"/>
  <c r="U162" i="2" s="1"/>
  <c r="T234" i="2"/>
  <c r="U234" i="2" s="1"/>
  <c r="T378" i="2"/>
  <c r="U378" i="2" s="1"/>
  <c r="T594" i="2"/>
  <c r="U594" i="2" s="1"/>
  <c r="T690" i="2"/>
  <c r="U690" i="2" s="1"/>
  <c r="T204" i="2"/>
  <c r="U204" i="2" s="1"/>
  <c r="T733" i="2"/>
  <c r="U733" i="2" s="1"/>
  <c r="T745" i="2"/>
  <c r="U745" i="2" s="1"/>
  <c r="T67" i="2"/>
  <c r="U67" i="2" s="1"/>
  <c r="T331" i="2"/>
  <c r="U331" i="2" s="1"/>
  <c r="T668" i="2"/>
  <c r="U668" i="2" s="1"/>
  <c r="T351" i="2"/>
  <c r="U351" i="2" s="1"/>
  <c r="T375" i="2"/>
  <c r="U375" i="2" s="1"/>
  <c r="T399" i="2"/>
  <c r="U399" i="2" s="1"/>
  <c r="T495" i="2"/>
  <c r="U495" i="2" s="1"/>
  <c r="T567" i="2"/>
  <c r="U567" i="2" s="1"/>
  <c r="T508" i="2"/>
  <c r="U508" i="2" s="1"/>
  <c r="T532" i="2"/>
  <c r="U532" i="2" s="1"/>
  <c r="T724" i="2"/>
  <c r="U724" i="2" s="1"/>
  <c r="T736" i="2"/>
  <c r="U736" i="2" s="1"/>
  <c r="T760" i="2"/>
  <c r="U760" i="2" s="1"/>
  <c r="C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AB9B70-6BAC-4A5E-9BA0-5C856AC8A7BD}" keepAlive="1" name="Query - spaces_3iWczBNnn5rbfoUlE0Jd_uploads_git-blob-9864c7f811c613c3faab876659c64235709" description="Connection to the 'spaces_3iWczBNnn5rbfoUlE0Jd_uploads_git-blob-9864c7f811c613c3faab876659c64235709' query in the workbook." type="5" refreshedVersion="0" background="1">
    <dbPr connection="Provider=Microsoft.Mashup.OleDb.1;Data Source=$Workbook$;Location=spaces_3iWczBNnn5rbfoUlE0Jd_uploads_git-blob-9864c7f811c613c3faab876659c64235709;Extended Properties=&quot;&quot;" command="SELECT * FROM [spaces_3iWczBNnn5rbfoUlE0Jd_uploads_git-blob-9864c7f811c613c3faab876659c64235709]"/>
  </connection>
</connections>
</file>

<file path=xl/sharedStrings.xml><?xml version="1.0" encoding="utf-8"?>
<sst xmlns="http://schemas.openxmlformats.org/spreadsheetml/2006/main" count="11204" uniqueCount="1204">
  <si>
    <t>Número de Mesa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</si>
  <si>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</si>
  <si>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</si>
  <si>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</si>
  <si>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</si>
  <si>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</si>
  <si>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</si>
  <si>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</si>
  <si>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</si>
  <si>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</si>
  <si>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</si>
  <si>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</si>
  <si>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</si>
  <si>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Cliente_724</t>
  </si>
  <si>
    <t>Mesero_3</t>
  </si>
  <si>
    <t>Almuerzo</t>
  </si>
  <si>
    <t>Tarjeta de débito</t>
  </si>
  <si>
    <t>Reservada</t>
  </si>
  <si>
    <t>España</t>
  </si>
  <si>
    <t>Cliente_538</t>
  </si>
  <si>
    <t>Mesero_1</t>
  </si>
  <si>
    <t>Desayuno</t>
  </si>
  <si>
    <t>Efectivo</t>
  </si>
  <si>
    <t>Colombia</t>
  </si>
  <si>
    <t>Cliente_911</t>
  </si>
  <si>
    <t>Mesero_2</t>
  </si>
  <si>
    <t>Tarjeta de crédito</t>
  </si>
  <si>
    <t>Libre</t>
  </si>
  <si>
    <t>Brasil</t>
  </si>
  <si>
    <t>Cliente_129</t>
  </si>
  <si>
    <t>Mesero_5</t>
  </si>
  <si>
    <t>Paraguay</t>
  </si>
  <si>
    <t>Cliente_938</t>
  </si>
  <si>
    <t>Mesero_4</t>
  </si>
  <si>
    <t>Perú</t>
  </si>
  <si>
    <t>Cliente_965</t>
  </si>
  <si>
    <t>Cena</t>
  </si>
  <si>
    <t>Plato_8</t>
  </si>
  <si>
    <t>Cliente_306</t>
  </si>
  <si>
    <t>Ocupada</t>
  </si>
  <si>
    <t>Venezuela</t>
  </si>
  <si>
    <t>Cliente_974</t>
  </si>
  <si>
    <t>Cliente_740</t>
  </si>
  <si>
    <t>Bolivia</t>
  </si>
  <si>
    <t>Cliente_33</t>
  </si>
  <si>
    <t>Uruguay</t>
  </si>
  <si>
    <t>Cliente_881</t>
  </si>
  <si>
    <t>Cliente_890</t>
  </si>
  <si>
    <t>Cliente_873</t>
  </si>
  <si>
    <t>Plato_9</t>
  </si>
  <si>
    <t>Cliente_780</t>
  </si>
  <si>
    <t>Cliente_728</t>
  </si>
  <si>
    <t>Cliente_175</t>
  </si>
  <si>
    <t>Plato_16</t>
  </si>
  <si>
    <t>Cliente_200</t>
  </si>
  <si>
    <t>Ecuador</t>
  </si>
  <si>
    <t>Cliente_190</t>
  </si>
  <si>
    <t>Cliente_290</t>
  </si>
  <si>
    <t>Chile</t>
  </si>
  <si>
    <t>Plato_20</t>
  </si>
  <si>
    <t>Cliente_972</t>
  </si>
  <si>
    <t>Cliente_210</t>
  </si>
  <si>
    <t>Cliente_88</t>
  </si>
  <si>
    <t>Cliente_427</t>
  </si>
  <si>
    <t>Cliente_424</t>
  </si>
  <si>
    <t>Cliente_824</t>
  </si>
  <si>
    <t>Plato_18</t>
  </si>
  <si>
    <t>Cliente_107</t>
  </si>
  <si>
    <t>Cliente_775</t>
  </si>
  <si>
    <t>Cliente_358</t>
  </si>
  <si>
    <t>Argentina</t>
  </si>
  <si>
    <t>Cliente_377</t>
  </si>
  <si>
    <t>Cliente_361</t>
  </si>
  <si>
    <t>Cliente_229</t>
  </si>
  <si>
    <t>Cliente_27</t>
  </si>
  <si>
    <t>Cliente_103</t>
  </si>
  <si>
    <t>Cliente_1</t>
  </si>
  <si>
    <t>Cliente_828</t>
  </si>
  <si>
    <t>Cliente_874</t>
  </si>
  <si>
    <t>Plato_2</t>
  </si>
  <si>
    <t>Cliente_999</t>
  </si>
  <si>
    <t>Plato_13</t>
  </si>
  <si>
    <t>Cliente_167</t>
  </si>
  <si>
    <t>Cliente_606</t>
  </si>
  <si>
    <t>Plato_19</t>
  </si>
  <si>
    <t>Cliente_710</t>
  </si>
  <si>
    <t>Cliente_870</t>
  </si>
  <si>
    <t>Cliente_230</t>
  </si>
  <si>
    <t>Cliente_814</t>
  </si>
  <si>
    <t>Cliente_640</t>
  </si>
  <si>
    <t>Plato_4</t>
  </si>
  <si>
    <t>Cliente_623</t>
  </si>
  <si>
    <t>Cliente_72</t>
  </si>
  <si>
    <t>Cliente_963</t>
  </si>
  <si>
    <t>Cliente_929</t>
  </si>
  <si>
    <t>Cliente_708</t>
  </si>
  <si>
    <t>Cliente_631</t>
  </si>
  <si>
    <t>Cliente_894</t>
  </si>
  <si>
    <t>Cliente_63</t>
  </si>
  <si>
    <t>Cliente_144</t>
  </si>
  <si>
    <t>Cliente_390</t>
  </si>
  <si>
    <t>Cliente_886</t>
  </si>
  <si>
    <t>Cliente_510</t>
  </si>
  <si>
    <t>Cliente_878</t>
  </si>
  <si>
    <t>Cliente_977</t>
  </si>
  <si>
    <t>Cliente_553</t>
  </si>
  <si>
    <t>Cliente_792</t>
  </si>
  <si>
    <t>Cliente_265</t>
  </si>
  <si>
    <t>Cliente_946</t>
  </si>
  <si>
    <t>Cliente_614</t>
  </si>
  <si>
    <t>Cliente_352</t>
  </si>
  <si>
    <t>Cliente_784</t>
  </si>
  <si>
    <t>Cliente_118</t>
  </si>
  <si>
    <t>Cliente_61</t>
  </si>
  <si>
    <t>Cliente_440</t>
  </si>
  <si>
    <t>Cliente_258</t>
  </si>
  <si>
    <t>Cliente_742</t>
  </si>
  <si>
    <t>Plato_6</t>
  </si>
  <si>
    <t>Cliente_865</t>
  </si>
  <si>
    <t>Cliente_79</t>
  </si>
  <si>
    <t>Cliente_42</t>
  </si>
  <si>
    <t>Cliente_374</t>
  </si>
  <si>
    <t>Cliente_636</t>
  </si>
  <si>
    <t>Plato_12</t>
  </si>
  <si>
    <t>Cliente_753</t>
  </si>
  <si>
    <t>Cliente_632</t>
  </si>
  <si>
    <t>Cliente_969</t>
  </si>
  <si>
    <t>Plato_17</t>
  </si>
  <si>
    <t>Cliente_574</t>
  </si>
  <si>
    <t>Cliente_292</t>
  </si>
  <si>
    <t>Cliente_148</t>
  </si>
  <si>
    <t>Cliente_747</t>
  </si>
  <si>
    <t>Cliente_501</t>
  </si>
  <si>
    <t>Plato_1</t>
  </si>
  <si>
    <t>Cliente_733</t>
  </si>
  <si>
    <t>Cliente_36</t>
  </si>
  <si>
    <t>Cliente_1000</t>
  </si>
  <si>
    <t>Cliente_607</t>
  </si>
  <si>
    <t>Cliente_378</t>
  </si>
  <si>
    <t>Cliente_612</t>
  </si>
  <si>
    <t>Cliente_452</t>
  </si>
  <si>
    <t>Cliente_244</t>
  </si>
  <si>
    <t>Cliente_840</t>
  </si>
  <si>
    <t>Cliente_993</t>
  </si>
  <si>
    <t>Cliente_29</t>
  </si>
  <si>
    <t>Cliente_313</t>
  </si>
  <si>
    <t>Cliente_520</t>
  </si>
  <si>
    <t>Cliente_388</t>
  </si>
  <si>
    <t>Cliente_384</t>
  </si>
  <si>
    <t>Cliente_517</t>
  </si>
  <si>
    <t>Cliente_711</t>
  </si>
  <si>
    <t>Cliente_651</t>
  </si>
  <si>
    <t>Cliente_545</t>
  </si>
  <si>
    <t>Cliente_116</t>
  </si>
  <si>
    <t>Cliente_170</t>
  </si>
  <si>
    <t>Cliente_92</t>
  </si>
  <si>
    <t>Cliente_552</t>
  </si>
  <si>
    <t>Plato_3</t>
  </si>
  <si>
    <t>Cliente_627</t>
  </si>
  <si>
    <t>Cliente_588</t>
  </si>
  <si>
    <t>Cliente_949</t>
  </si>
  <si>
    <t>Cliente_863</t>
  </si>
  <si>
    <t>Cliente_140</t>
  </si>
  <si>
    <t>Cliente_523</t>
  </si>
  <si>
    <t>Cliente_916</t>
  </si>
  <si>
    <t>Cliente_416</t>
  </si>
  <si>
    <t>Plato_10</t>
  </si>
  <si>
    <t>Cliente_346</t>
  </si>
  <si>
    <t>Cliente_381</t>
  </si>
  <si>
    <t>Plato_7</t>
  </si>
  <si>
    <t>Cliente_791</t>
  </si>
  <si>
    <t>Cliente_697</t>
  </si>
  <si>
    <t>Cliente_516</t>
  </si>
  <si>
    <t>Cliente_541</t>
  </si>
  <si>
    <t>Cliente_830</t>
  </si>
  <si>
    <t>Cliente_656</t>
  </si>
  <si>
    <t>Cliente_486</t>
  </si>
  <si>
    <t>Cliente_774</t>
  </si>
  <si>
    <t>Cliente_26</t>
  </si>
  <si>
    <t>Cliente_273</t>
  </si>
  <si>
    <t>Cliente_798</t>
  </si>
  <si>
    <t>Cliente_8</t>
  </si>
  <si>
    <t>Cliente_31</t>
  </si>
  <si>
    <t>Cliente_658</t>
  </si>
  <si>
    <t>Cliente_773</t>
  </si>
  <si>
    <t>Cliente_158</t>
  </si>
  <si>
    <t>Cliente_569</t>
  </si>
  <si>
    <t>Cliente_286</t>
  </si>
  <si>
    <t>Cliente_199</t>
  </si>
  <si>
    <t>Cliente_712</t>
  </si>
  <si>
    <t>Cliente_56</t>
  </si>
  <si>
    <t>Cliente_670</t>
  </si>
  <si>
    <t>Cliente_909</t>
  </si>
  <si>
    <t>Cliente_402</t>
  </si>
  <si>
    <t>Cliente_709</t>
  </si>
  <si>
    <t>Cliente_533</t>
  </si>
  <si>
    <t>Cliente_953</t>
  </si>
  <si>
    <t>Cliente_380</t>
  </si>
  <si>
    <t>Cliente_964</t>
  </si>
  <si>
    <t>Cliente_939</t>
  </si>
  <si>
    <t>Cliente_536</t>
  </si>
  <si>
    <t>Cliente_5</t>
  </si>
  <si>
    <t>Cliente_115</t>
  </si>
  <si>
    <t>Cliente_580</t>
  </si>
  <si>
    <t>Cliente_788</t>
  </si>
  <si>
    <t>Cliente_892</t>
  </si>
  <si>
    <t>Cliente_406</t>
  </si>
  <si>
    <t>Cliente_295</t>
  </si>
  <si>
    <t>Cliente_547</t>
  </si>
  <si>
    <t>Cliente_156</t>
  </si>
  <si>
    <t>Cliente_768</t>
  </si>
  <si>
    <t>Plato_14</t>
  </si>
  <si>
    <t>Cliente_359</t>
  </si>
  <si>
    <t>Cliente_131</t>
  </si>
  <si>
    <t>Plato_5</t>
  </si>
  <si>
    <t>Cliente_485</t>
  </si>
  <si>
    <t>Cliente_493</t>
  </si>
  <si>
    <t>Cliente_282</t>
  </si>
  <si>
    <t>Cliente_850</t>
  </si>
  <si>
    <t>Cliente_301</t>
  </si>
  <si>
    <t>Cliente_124</t>
  </si>
  <si>
    <t>Cliente_741</t>
  </si>
  <si>
    <t>Cliente_610</t>
  </si>
  <si>
    <t>Cliente_681</t>
  </si>
  <si>
    <t>Cliente_173</t>
  </si>
  <si>
    <t>Cliente_55</t>
  </si>
  <si>
    <t>Cliente_653</t>
  </si>
  <si>
    <t>Cliente_628</t>
  </si>
  <si>
    <t>Cliente_715</t>
  </si>
  <si>
    <t>Cliente_321</t>
  </si>
  <si>
    <t>Cliente_442</t>
  </si>
  <si>
    <t>Cliente_752</t>
  </si>
  <si>
    <t>Cliente_727</t>
  </si>
  <si>
    <t>Cliente_548</t>
  </si>
  <si>
    <t>Cliente_30</t>
  </si>
  <si>
    <t>Cliente_412</t>
  </si>
  <si>
    <t>Cliente_646</t>
  </si>
  <si>
    <t>Cliente_151</t>
  </si>
  <si>
    <t>Cliente_318</t>
  </si>
  <si>
    <t>Cliente_336</t>
  </si>
  <si>
    <t>Cliente_560</t>
  </si>
  <si>
    <t>Cliente_367</t>
  </si>
  <si>
    <t>Cliente_765</t>
  </si>
  <si>
    <t>Cliente_679</t>
  </si>
  <si>
    <t>Cliente_512</t>
  </si>
  <si>
    <t>Cliente_701</t>
  </si>
  <si>
    <t>Cliente_331</t>
  </si>
  <si>
    <t>Cliente_83</t>
  </si>
  <si>
    <t>Cliente_339</t>
  </si>
  <si>
    <t>Cliente_323</t>
  </si>
  <si>
    <t>Cliente_678</t>
  </si>
  <si>
    <t>Cliente_74</t>
  </si>
  <si>
    <t>Cliente_146</t>
  </si>
  <si>
    <t>Cliente_212</t>
  </si>
  <si>
    <t>Cliente_3</t>
  </si>
  <si>
    <t>Cliente_176</t>
  </si>
  <si>
    <t>Cliente_551</t>
  </si>
  <si>
    <t>Cliente_240</t>
  </si>
  <si>
    <t>Plato_15</t>
  </si>
  <si>
    <t>Cliente_759</t>
  </si>
  <si>
    <t>Cliente_959</t>
  </si>
  <si>
    <t>Cliente_744</t>
  </si>
  <si>
    <t>Cliente_189</t>
  </si>
  <si>
    <t>Cliente_576</t>
  </si>
  <si>
    <t>Cliente_474</t>
  </si>
  <si>
    <t>Cliente_990</t>
  </si>
  <si>
    <t>Cliente_67</t>
  </si>
  <si>
    <t>Cliente_445</t>
  </si>
  <si>
    <t>Cliente_984</t>
  </si>
  <si>
    <t>Cliente_877</t>
  </si>
  <si>
    <t>Cliente_494</t>
  </si>
  <si>
    <t>Cliente_264</t>
  </si>
  <si>
    <t>Plato_11</t>
  </si>
  <si>
    <t>Cliente_142</t>
  </si>
  <si>
    <t>Cliente_599</t>
  </si>
  <si>
    <t>Cliente_856</t>
  </si>
  <si>
    <t>Cliente_722</t>
  </si>
  <si>
    <t>Cliente_935</t>
  </si>
  <si>
    <t>Cliente_961</t>
  </si>
  <si>
    <t>Cliente_924</t>
  </si>
  <si>
    <t>Cliente_579</t>
  </si>
  <si>
    <t>Cliente_567</t>
  </si>
  <si>
    <t>Cliente_927</t>
  </si>
  <si>
    <t>Cliente_539</t>
  </si>
  <si>
    <t>Cliente_872</t>
  </si>
  <si>
    <t>Cliente_425</t>
  </si>
  <si>
    <t>Cliente_700</t>
  </si>
  <si>
    <t>Cliente_665</t>
  </si>
  <si>
    <t>Cliente_978</t>
  </si>
  <si>
    <t>Cliente_577</t>
  </si>
  <si>
    <t>Cliente_429</t>
  </si>
  <si>
    <t>Cliente_811</t>
  </si>
  <si>
    <t>Cliente_228</t>
  </si>
  <si>
    <t>Cliente_249</t>
  </si>
  <si>
    <t>Cliente_326</t>
  </si>
  <si>
    <t>Cliente_281</t>
  </si>
  <si>
    <t>Cliente_686</t>
  </si>
  <si>
    <t>Cliente_418</t>
  </si>
  <si>
    <t>Cliente_397</t>
  </si>
  <si>
    <t>Cliente_477</t>
  </si>
  <si>
    <t>Cliente_300</t>
  </si>
  <si>
    <t>Cliente_928</t>
  </si>
  <si>
    <t>Cliente_132</t>
  </si>
  <si>
    <t>Cliente_53</t>
  </si>
  <si>
    <t>Cliente_673</t>
  </si>
  <si>
    <t>Cliente_243</t>
  </si>
  <si>
    <t>Cliente_730</t>
  </si>
  <si>
    <t>Cliente_617</t>
  </si>
  <si>
    <t>Cliente_827</t>
  </si>
  <si>
    <t>Cliente_184</t>
  </si>
  <si>
    <t>Cliente_345</t>
  </si>
  <si>
    <t>Cliente_277</t>
  </si>
  <si>
    <t>Cliente_981</t>
  </si>
  <si>
    <t>Cliente_24</t>
  </si>
  <si>
    <t>Cliente_463</t>
  </si>
  <si>
    <t>Cliente_746</t>
  </si>
  <si>
    <t>Cliente_409</t>
  </si>
  <si>
    <t>Cliente_729</t>
  </si>
  <si>
    <t>Cliente_565</t>
  </si>
  <si>
    <t>Cliente_195</t>
  </si>
  <si>
    <t>Cliente_211</t>
  </si>
  <si>
    <t>Cliente_385</t>
  </si>
  <si>
    <t>Cliente_986</t>
  </si>
  <si>
    <t>Cliente_994</t>
  </si>
  <si>
    <t>Cliente_648</t>
  </si>
  <si>
    <t>Cliente_702</t>
  </si>
  <si>
    <t>Cliente_846</t>
  </si>
  <si>
    <t>Cliente_620</t>
  </si>
  <si>
    <t>Cliente_672</t>
  </si>
  <si>
    <t>Cliente_735</t>
  </si>
  <si>
    <t>Cliente_268</t>
  </si>
  <si>
    <t>Cliente_161</t>
  </si>
  <si>
    <t>Cliente_600</t>
  </si>
  <si>
    <t>Cliente_654</t>
  </si>
  <si>
    <t>Cliente_269</t>
  </si>
  <si>
    <t>Cliente_12</t>
  </si>
  <si>
    <t>Cliente_294</t>
  </si>
  <si>
    <t>Cliente_659</t>
  </si>
  <si>
    <t>Cliente_47</t>
  </si>
  <si>
    <t>Cliente_544</t>
  </si>
  <si>
    <t>Cliente_633</t>
  </si>
  <si>
    <t>Cliente_154</t>
  </si>
  <si>
    <t>Cliente_489</t>
  </si>
  <si>
    <t>Cliente_350</t>
  </si>
  <si>
    <t>Cliente_797</t>
  </si>
  <si>
    <t>Cliente_436</t>
  </si>
  <si>
    <t>Cliente_597</t>
  </si>
  <si>
    <t>Cliente_823</t>
  </si>
  <si>
    <t>Cliente_690</t>
  </si>
  <si>
    <t>Cliente_216</t>
  </si>
  <si>
    <t>Cliente_546</t>
  </si>
  <si>
    <t>Cliente_524</t>
  </si>
  <si>
    <t>Cliente_193</t>
  </si>
  <si>
    <t>Cliente_794</t>
  </si>
  <si>
    <t>Cliente_602</t>
  </si>
  <si>
    <t>Cliente_296</t>
  </si>
  <si>
    <t>Cliente_568</t>
  </si>
  <si>
    <t>Cliente_897</t>
  </si>
  <si>
    <t>Cliente_816</t>
  </si>
  <si>
    <t>Cliente_221</t>
  </si>
  <si>
    <t>Cliente_755</t>
  </si>
  <si>
    <t>Cliente_289</t>
  </si>
  <si>
    <t>Cliente_476</t>
  </si>
  <si>
    <t>Cliente_940</t>
  </si>
  <si>
    <t>Cliente_707</t>
  </si>
  <si>
    <t>Cliente_644</t>
  </si>
  <si>
    <t>Cliente_619</t>
  </si>
  <si>
    <t>Cliente_833</t>
  </si>
  <si>
    <t>Cliente_899</t>
  </si>
  <si>
    <t>Cliente_498</t>
  </si>
  <si>
    <t>Cliente_470</t>
  </si>
  <si>
    <t>Cliente_191</t>
  </si>
  <si>
    <t>Cliente_183</t>
  </si>
  <si>
    <t>Cliente_499</t>
  </si>
  <si>
    <t>Cliente_495</t>
  </si>
  <si>
    <t>Cliente_54</t>
  </si>
  <si>
    <t>Cliente_923</t>
  </si>
  <si>
    <t>Cliente_453</t>
  </si>
  <si>
    <t>Cliente_14</t>
  </si>
  <si>
    <t>Cliente_611</t>
  </si>
  <si>
    <t>Cliente_666</t>
  </si>
  <si>
    <t>Cliente_505</t>
  </si>
  <si>
    <t>Cliente_858</t>
  </si>
  <si>
    <t>Cliente_882</t>
  </si>
  <si>
    <t>Cliente_275</t>
  </si>
  <si>
    <t>Cliente_871</t>
  </si>
  <si>
    <t>Cliente_841</t>
  </si>
  <si>
    <t>Cliente_789</t>
  </si>
  <si>
    <t>Cliente_141</t>
  </si>
  <si>
    <t>Cliente_992</t>
  </si>
  <si>
    <t>Cliente_622</t>
  </si>
  <si>
    <t>Cliente_508</t>
  </si>
  <si>
    <t>Cliente_676</t>
  </si>
  <si>
    <t>Cliente_667</t>
  </si>
  <si>
    <t>Cliente_609</t>
  </si>
  <si>
    <t>Cliente_471</t>
  </si>
  <si>
    <t>Cliente_196</t>
  </si>
  <si>
    <t>Cliente_563</t>
  </si>
  <si>
    <t>Cliente_991</t>
  </si>
  <si>
    <t>Cliente_330</t>
  </si>
  <si>
    <t>Cliente_943</t>
  </si>
  <si>
    <t>Cliente_285</t>
  </si>
  <si>
    <t>Cliente_905</t>
  </si>
  <si>
    <t>Cliente_543</t>
  </si>
  <si>
    <t>Cliente_239</t>
  </si>
  <si>
    <t>Cliente_315</t>
  </si>
  <si>
    <t>Cliente_166</t>
  </si>
  <si>
    <t>Cliente_157</t>
  </si>
  <si>
    <t>Cliente_912</t>
  </si>
  <si>
    <t>Cliente_736</t>
  </si>
  <si>
    <t>Cliente_328</t>
  </si>
  <si>
    <t>Cliente_919</t>
  </si>
  <si>
    <t>Cliente_958</t>
  </si>
  <si>
    <t>Cliente_395</t>
  </si>
  <si>
    <t>Cliente_287</t>
  </si>
  <si>
    <t>Cliente_479</t>
  </si>
  <si>
    <t>Cliente_160</t>
  </si>
  <si>
    <t>Cliente_109</t>
  </si>
  <si>
    <t>Cliente_342</t>
  </si>
  <si>
    <t>Cliente_332</t>
  </si>
  <si>
    <t>Cliente_689</t>
  </si>
  <si>
    <t>Cliente_518</t>
  </si>
  <si>
    <t>Cliente_348</t>
  </si>
  <si>
    <t>Cliente_259</t>
  </si>
  <si>
    <t>Cliente_869</t>
  </si>
  <si>
    <t>Cliente_842</t>
  </si>
  <si>
    <t>Cliente_349</t>
  </si>
  <si>
    <t>Cliente_316</t>
  </si>
  <si>
    <t>Cliente_732</t>
  </si>
  <si>
    <t>Cliente_807</t>
  </si>
  <si>
    <t>Cliente_900</t>
  </si>
  <si>
    <t>Cliente_143</t>
  </si>
  <si>
    <t>Cliente_405</t>
  </si>
  <si>
    <t>Cliente_473</t>
  </si>
  <si>
    <t>Cliente_404</t>
  </si>
  <si>
    <t>Cliente_717</t>
  </si>
  <si>
    <t>Cliente_783</t>
  </si>
  <si>
    <t>Cliente_589</t>
  </si>
  <si>
    <t>Cliente_284</t>
  </si>
  <si>
    <t>Cliente_207</t>
  </si>
  <si>
    <t>Cliente_531</t>
  </si>
  <si>
    <t>Cliente_420</t>
  </si>
  <si>
    <t>Cliente_989</t>
  </si>
  <si>
    <t>Cliente_421</t>
  </si>
  <si>
    <t>Cliente_194</t>
  </si>
  <si>
    <t>Cliente_876</t>
  </si>
  <si>
    <t>Cliente_365</t>
  </si>
  <si>
    <t>Cliente_185</t>
  </si>
  <si>
    <t>Cliente_558</t>
  </si>
  <si>
    <t>Cliente_535</t>
  </si>
  <si>
    <t>Cliente_18</t>
  </si>
  <si>
    <t>Cliente_696</t>
  </si>
  <si>
    <t>Cliente_704</t>
  </si>
  <si>
    <t>Cliente_720</t>
  </si>
  <si>
    <t>Cliente_624</t>
  </si>
  <si>
    <t>Cliente_434</t>
  </si>
  <si>
    <t>Cliente_149</t>
  </si>
  <si>
    <t>Cliente_125</t>
  </si>
  <si>
    <t>Cliente_618</t>
  </si>
  <si>
    <t>Cliente_527</t>
  </si>
  <si>
    <t>Cliente_71</t>
  </si>
  <si>
    <t>Cliente_437</t>
  </si>
  <si>
    <t>Cliente_719</t>
  </si>
  <si>
    <t>Cliente_354</t>
  </si>
  <si>
    <t>Cliente_363</t>
  </si>
  <si>
    <t>Cliente_778</t>
  </si>
  <si>
    <t>Cliente_637</t>
  </si>
  <si>
    <t>Cliente_948</t>
  </si>
  <si>
    <t>Cliente_172</t>
  </si>
  <si>
    <t>Cliente_70</t>
  </si>
  <si>
    <t>Cliente_835</t>
  </si>
  <si>
    <t>Cliente_821</t>
  </si>
  <si>
    <t>Cliente_509</t>
  </si>
  <si>
    <t>Cliente_951</t>
  </si>
  <si>
    <t>Cliente_819</t>
  </si>
  <si>
    <t>Cliente_334</t>
  </si>
  <si>
    <t>Cliente_787</t>
  </si>
  <si>
    <t>Cliente_616</t>
  </si>
  <si>
    <t>Cliente_422</t>
  </si>
  <si>
    <t>Cliente_930</t>
  </si>
  <si>
    <t>Cliente_218</t>
  </si>
  <si>
    <t>Cliente_257</t>
  </si>
  <si>
    <t>Cliente_112</t>
  </si>
  <si>
    <t>Cliente_95</t>
  </si>
  <si>
    <t>Cliente_866</t>
  </si>
  <si>
    <t>Cliente_232</t>
  </si>
  <si>
    <t>Cliente_113</t>
  </si>
  <si>
    <t>Cliente_785</t>
  </si>
  <si>
    <t>Cliente_554</t>
  </si>
  <si>
    <t>Cliente_320</t>
  </si>
  <si>
    <t>Cliente_996</t>
  </si>
  <si>
    <t>Cliente_392</t>
  </si>
  <si>
    <t>Cliente_615</t>
  </si>
  <si>
    <t>Cliente_968</t>
  </si>
  <si>
    <t>Cliente_206</t>
  </si>
  <si>
    <t>Cliente_669</t>
  </si>
  <si>
    <t>Cliente_705</t>
  </si>
  <si>
    <t>Cliente_462</t>
  </si>
  <si>
    <t>Cliente_809</t>
  </si>
  <si>
    <t>Cliente_21</t>
  </si>
  <si>
    <t>Cliente_110</t>
  </si>
  <si>
    <t>Cliente_454</t>
  </si>
  <si>
    <t>Cliente_825</t>
  </si>
  <si>
    <t>Cliente_134</t>
  </si>
  <si>
    <t>Cliente_555</t>
  </si>
  <si>
    <t>Cliente_887</t>
  </si>
  <si>
    <t>Cliente_913</t>
  </si>
  <si>
    <t>Cliente_41</t>
  </si>
  <si>
    <t>Cliente_738</t>
  </si>
  <si>
    <t>Cliente_280</t>
  </si>
  <si>
    <t>Cliente_117</t>
  </si>
  <si>
    <t>Cliente_988</t>
  </si>
  <si>
    <t>Cliente_372</t>
  </si>
  <si>
    <t>Cliente_283</t>
  </si>
  <si>
    <t>Cliente_857</t>
  </si>
  <si>
    <t>Cliente_208</t>
  </si>
  <si>
    <t>Cliente_443</t>
  </si>
  <si>
    <t>Cliente_138</t>
  </si>
  <si>
    <t>Cliente_177</t>
  </si>
  <si>
    <t>Cliente_832</t>
  </si>
  <si>
    <t>Cliente_480</t>
  </si>
  <si>
    <t>Cliente_351</t>
  </si>
  <si>
    <t>Cliente_344</t>
  </si>
  <si>
    <t>Cliente_564</t>
  </si>
  <si>
    <t>Cliente_782</t>
  </si>
  <si>
    <t>Cliente_165</t>
  </si>
  <si>
    <t>Cliente_608</t>
  </si>
  <si>
    <t>Cliente_657</t>
  </si>
  <si>
    <t>Cliente_224</t>
  </si>
  <si>
    <t>Cliente_680</t>
  </si>
  <si>
    <t>Cliente_513</t>
  </si>
  <si>
    <t>Cliente_973</t>
  </si>
  <si>
    <t>Cliente_592</t>
  </si>
  <si>
    <t>Cliente_575</t>
  </si>
  <si>
    <t>Cliente_511</t>
  </si>
  <si>
    <t>Cliente_772</t>
  </si>
  <si>
    <t>Cliente_605</t>
  </si>
  <si>
    <t>Cliente_197</t>
  </si>
  <si>
    <t>Cliente_19</t>
  </si>
  <si>
    <t>Cliente_586</t>
  </si>
  <si>
    <t>Cliente_687</t>
  </si>
  <si>
    <t>Cliente_415</t>
  </si>
  <si>
    <t>Cliente_456</t>
  </si>
  <si>
    <t>Cliente_820</t>
  </si>
  <si>
    <t>Cliente_698</t>
  </si>
  <si>
    <t>Cliente_59</t>
  </si>
  <si>
    <t>Cliente_799</t>
  </si>
  <si>
    <t>Cliente_52</t>
  </si>
  <si>
    <t>Cliente_278</t>
  </si>
  <si>
    <t>Cliente_595</t>
  </si>
  <si>
    <t>Cliente_2</t>
  </si>
  <si>
    <t>Cliente_880</t>
  </si>
  <si>
    <t>Cliente_626</t>
  </si>
  <si>
    <t>Cliente_411</t>
  </si>
  <si>
    <t>Cliente_123</t>
  </si>
  <si>
    <t>Cliente_910</t>
  </si>
  <si>
    <t>Cliente_483</t>
  </si>
  <si>
    <t>Cliente_642</t>
  </si>
  <si>
    <t>Cliente_962</t>
  </si>
  <si>
    <t>Cliente_883</t>
  </si>
  <si>
    <t>Cliente_593</t>
  </si>
  <si>
    <t>Cliente_368</t>
  </si>
  <si>
    <t>Cliente_693</t>
  </si>
  <si>
    <t>Cliente_226</t>
  </si>
  <si>
    <t>Cliente_834</t>
  </si>
  <si>
    <t>Cliente_104</t>
  </si>
  <si>
    <t>Cliente_35</t>
  </si>
  <si>
    <t>Cliente_837</t>
  </si>
  <si>
    <t>Cliente_514</t>
  </si>
  <si>
    <t>Cliente_725</t>
  </si>
  <si>
    <t>Cliente_114</t>
  </si>
  <si>
    <t>Cliente_90</t>
  </si>
  <si>
    <t>Cliente_496</t>
  </si>
  <si>
    <t>Cliente_58</t>
  </si>
  <si>
    <t>Cliente_468</t>
  </si>
  <si>
    <t>Cliente_714</t>
  </si>
  <si>
    <t>Cliente_950</t>
  </si>
  <si>
    <t>Cliente_663</t>
  </si>
  <si>
    <t>Cliente_801</t>
  </si>
  <si>
    <t>Cliente_804</t>
  </si>
  <si>
    <t>Cliente_716</t>
  </si>
  <si>
    <t>Cliente_786</t>
  </si>
  <si>
    <t>Cliente_594</t>
  </si>
  <si>
    <t>Cliente_396</t>
  </si>
  <si>
    <t>Cliente_954</t>
  </si>
  <si>
    <t>Cliente_263</t>
  </si>
  <si>
    <t>Cliente_438</t>
  </si>
  <si>
    <t>Cliente_353</t>
  </si>
  <si>
    <t>Cliente_770</t>
  </si>
  <si>
    <t>Cliente_888</t>
  </si>
  <si>
    <t>Cliente_635</t>
  </si>
  <si>
    <t>Cliente_484</t>
  </si>
  <si>
    <t>Cliente_297</t>
  </si>
  <si>
    <t>Cliente_446</t>
  </si>
  <si>
    <t>Cliente_298</t>
  </si>
  <si>
    <t>Cliente_304</t>
  </si>
  <si>
    <t>Cliente_743</t>
  </si>
  <si>
    <t>Cliente_428</t>
  </si>
  <si>
    <t>Cliente_750</t>
  </si>
  <si>
    <t>Cliente_808</t>
  </si>
  <si>
    <t>Cliente_376</t>
  </si>
  <si>
    <t>Cliente_721</t>
  </si>
  <si>
    <t>Cliente_227</t>
  </si>
  <si>
    <t>Cliente_757</t>
  </si>
  <si>
    <t>Nombre del Plato</t>
  </si>
  <si>
    <t>Costo Unitario</t>
  </si>
  <si>
    <t>Precio Unitario</t>
  </si>
  <si>
    <t>Cantidad Ordenada</t>
  </si>
  <si>
    <t>Observaciones</t>
  </si>
  <si>
    <t>Ninguna</t>
  </si>
  <si>
    <t>Sin cebolla</t>
  </si>
  <si>
    <t>Descripción del Plato</t>
  </si>
  <si>
    <t>Descripción del Plato_7</t>
  </si>
  <si>
    <t>Descripción del Plato_2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</si>
  <si>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</si>
  <si>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</si>
  <si>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</si>
  <si>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</si>
  <si>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</si>
  <si>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</si>
  <si>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</si>
  <si>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</si>
  <si>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</si>
  <si>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</si>
  <si>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</si>
  <si>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</si>
  <si>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</si>
  <si>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</si>
  <si>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</si>
  <si>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</si>
  <si>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</si>
  <si>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</si>
  <si>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Tiempo de Preparación</t>
  </si>
  <si>
    <t>Ganancia neta</t>
  </si>
  <si>
    <t>Porcentaje Ganancia</t>
  </si>
  <si>
    <t>Cobro</t>
  </si>
  <si>
    <t>Tiempo de degustación</t>
  </si>
  <si>
    <t>Tiempo de preparación</t>
  </si>
  <si>
    <t>Ganancia bruta</t>
  </si>
  <si>
    <t>Fecha de factura</t>
  </si>
  <si>
    <t>Monto total de la cuenta</t>
  </si>
  <si>
    <t>Tiempo de permanencia</t>
  </si>
  <si>
    <t>Plato_7,  Plato_2</t>
  </si>
  <si>
    <t>Plato_17,  Plato_6</t>
  </si>
  <si>
    <t>Plato_20,  Plato_17,  Plato_19,  Plato_9</t>
  </si>
  <si>
    <t>Plato_11,  Plato_16</t>
  </si>
  <si>
    <t>Plato_12,  Plato_7</t>
  </si>
  <si>
    <t>Plato_15,  Plato_19</t>
  </si>
  <si>
    <t>Plato_5,  Plato_16,  Plato_20</t>
  </si>
  <si>
    <t>Plato_2,  Plato_7,  Plato_12,  Plato_15</t>
  </si>
  <si>
    <t>Plato_18,  Plato_20</t>
  </si>
  <si>
    <t>Plato_16,  Plato_2</t>
  </si>
  <si>
    <t>Plato_16,  Plato_19,  Plato_8,  Plato_20</t>
  </si>
  <si>
    <t>Plato_3,  Plato_11,  Plato_14,  Plato_2</t>
  </si>
  <si>
    <t>Plato_16,  Plato_13,  Plato_8</t>
  </si>
  <si>
    <t>Plato_8,  Plato_4,  Plato_5</t>
  </si>
  <si>
    <t>Plato_9,  Plato_20,  Plato_10,  Plato_15</t>
  </si>
  <si>
    <t>Plato_8,  Plato_1,  Plato_14</t>
  </si>
  <si>
    <t>Plato_20,  Plato_3,  Plato_15,  Plato_1</t>
  </si>
  <si>
    <t>Plato_4,  Plato_18,  Plato_9,  Plato_8</t>
  </si>
  <si>
    <t>Plato_12,  Plato_6</t>
  </si>
  <si>
    <t>Plato_10,  Plato_9,  Plato_14,  Plato_20</t>
  </si>
  <si>
    <t>Plato_4,  Plato_13,  Plato_7</t>
  </si>
  <si>
    <t>Plato_8,  Plato_10</t>
  </si>
  <si>
    <t>Plato_4,  Plato_9</t>
  </si>
  <si>
    <t>Plato_1,  Plato_4,  Plato_17</t>
  </si>
  <si>
    <t>Plato_10,  Plato_3</t>
  </si>
  <si>
    <t>Plato_9,  Plato_12</t>
  </si>
  <si>
    <t>Plato_15,  Plato_11,  Plato_10,  Plato_4</t>
  </si>
  <si>
    <t>Plato_8,  Plato_6,  Plato_15,  Plato_10</t>
  </si>
  <si>
    <t>Plato_18,  Plato_10</t>
  </si>
  <si>
    <t>Plato_2,  Plato_9,  Plato_11,  Plato_17</t>
  </si>
  <si>
    <t>Plato_17,  Plato_8,  Plato_19</t>
  </si>
  <si>
    <t>Plato_9,  Plato_11,  Plato_16</t>
  </si>
  <si>
    <t>Plato_15,  Plato_10,  Plato_2</t>
  </si>
  <si>
    <t>Plato_5,  Plato_20</t>
  </si>
  <si>
    <t>Plato_15,  Plato_18,  Plato_7,  Plato_17</t>
  </si>
  <si>
    <t>Plato_10,  Plato_1,  Plato_13</t>
  </si>
  <si>
    <t>Plato_2,  Plato_18,  Plato_14</t>
  </si>
  <si>
    <t>Plato_11,  Plato_14,  Plato_3</t>
  </si>
  <si>
    <t>Plato_6,  Plato_5,  Plato_11</t>
  </si>
  <si>
    <t>Plato_7,  Plato_15,  Plato_4</t>
  </si>
  <si>
    <t>Plato_15,  Plato_5</t>
  </si>
  <si>
    <t>Plato_14,  Plato_11,  Plato_5,  Plato_4</t>
  </si>
  <si>
    <t>Plato_11,  Plato_17,  Plato_18</t>
  </si>
  <si>
    <t>Plato_14,  Plato_2,  Plato_19</t>
  </si>
  <si>
    <t>Plato_8,  Plato_17,  Plato_4,  Plato_11</t>
  </si>
  <si>
    <t>Plato_11,  Plato_7,  Plato_19,  Plato_15</t>
  </si>
  <si>
    <t>Plato_8,  Plato_20,  Plato_5,  Plato_19</t>
  </si>
  <si>
    <t>Plato_5,  Plato_3</t>
  </si>
  <si>
    <t>Plato_12,  Plato_14,  Plato_4,  Plato_20</t>
  </si>
  <si>
    <t>Plato_4,  Plato_11</t>
  </si>
  <si>
    <t>Plato_20,  Plato_4,  Plato_2,  Plato_16</t>
  </si>
  <si>
    <t>Plato_2,  Plato_12,  Plato_17</t>
  </si>
  <si>
    <t>Plato_3,  Plato_8</t>
  </si>
  <si>
    <t>Plato_3,  Plato_20,  Plato_19</t>
  </si>
  <si>
    <t>Plato_16,  Plato_17,  Plato_12,  Plato_20</t>
  </si>
  <si>
    <t>Plato_19,  Plato_20,  Plato_4</t>
  </si>
  <si>
    <t>Plato_20,  Plato_19,  Plato_10,  Plato_2</t>
  </si>
  <si>
    <t>Plato_14,  Plato_16,  Plato_15,  Plato_1</t>
  </si>
  <si>
    <t>Plato_13,  Plato_7,  Plato_11</t>
  </si>
  <si>
    <t>Plato_1,  Plato_18</t>
  </si>
  <si>
    <t>Plato_2,  Plato_14</t>
  </si>
  <si>
    <t>Plato_13,  Plato_4</t>
  </si>
  <si>
    <t>Plato_10,  Plato_18,  Plato_15</t>
  </si>
  <si>
    <t>Plato_20,  Plato_14</t>
  </si>
  <si>
    <t>Plato_2,  Plato_4,  Plato_7,  Plato_10</t>
  </si>
  <si>
    <t>Plato_4,  Plato_7,  Plato_11</t>
  </si>
  <si>
    <t>Plato_9,  Plato_11,  Plato_3,  Plato_13</t>
  </si>
  <si>
    <t>Plato_5,  Plato_9,  Plato_7</t>
  </si>
  <si>
    <t>Plato_1,  Plato_2</t>
  </si>
  <si>
    <t>Plato_6,  Plato_3,  Plato_15</t>
  </si>
  <si>
    <t>Plato_16,  Plato_19,  Plato_3,  Plato_15</t>
  </si>
  <si>
    <t>Plato_4,  Plato_15,  Plato_17</t>
  </si>
  <si>
    <t>Plato_20,  Plato_12,  Plato_10</t>
  </si>
  <si>
    <t>Plato_14,  Plato_18,  Plato_5</t>
  </si>
  <si>
    <t>Plato_8,  Plato_13,  Plato_5,  Plato_6</t>
  </si>
  <si>
    <t>Plato_9,  Plato_7</t>
  </si>
  <si>
    <t>Plato_2,  Plato_15,  Plato_11</t>
  </si>
  <si>
    <t>Plato_12,  Plato_15</t>
  </si>
  <si>
    <t>Plato_11,  Plato_12,  Plato_7</t>
  </si>
  <si>
    <t>Plato_10,  Plato_3,  Plato_18</t>
  </si>
  <si>
    <t>Plato_3,  Plato_9,  Plato_12</t>
  </si>
  <si>
    <t>Plato_2,  Plato_17,  Plato_12,  Plato_9</t>
  </si>
  <si>
    <t>Plato_7,  Plato_5,  Plato_1</t>
  </si>
  <si>
    <t>Plato_17,  Plato_1,  Plato_5,  Plato_8</t>
  </si>
  <si>
    <t>Plato_16,  Plato_9</t>
  </si>
  <si>
    <t>Plato_13,  Plato_18,  Plato_4</t>
  </si>
  <si>
    <t>Plato_14,  Plato_17</t>
  </si>
  <si>
    <t>Plato_3,  Plato_6</t>
  </si>
  <si>
    <t>Plato_15,  Plato_9,  Plato_18</t>
  </si>
  <si>
    <t>Plato_9,  Plato_4,  Plato_3,  Plato_16</t>
  </si>
  <si>
    <t>Plato_18,  Plato_14,  Plato_5</t>
  </si>
  <si>
    <t>Plato_9,  Plato_10,  Plato_6</t>
  </si>
  <si>
    <t>Plato_15,  Plato_5,  Plato_7,  Plato_9</t>
  </si>
  <si>
    <t>Plato_2,  Plato_9,  Plato_4,  Plato_5</t>
  </si>
  <si>
    <t>Plato_6,  Plato_2,  Plato_15</t>
  </si>
  <si>
    <t>Plato_15,  Plato_8,  Plato_19,  Plato_18</t>
  </si>
  <si>
    <t>Plato_4,  Plato_14,  Plato_6,  Plato_15</t>
  </si>
  <si>
    <t>Plato_10,  Plato_19,  Plato_4</t>
  </si>
  <si>
    <t>Plato_17,  Plato_10</t>
  </si>
  <si>
    <t>Plato_3,  Plato_1,  Plato_11,  Plato_9</t>
  </si>
  <si>
    <t>Plato_16,  Plato_18,  Plato_3</t>
  </si>
  <si>
    <t>Plato_16,  Plato_8,  Plato_7,  Plato_2</t>
  </si>
  <si>
    <t>Plato_1,  Plato_4,  Plato_7,  Plato_17</t>
  </si>
  <si>
    <t>Plato_12,  Plato_3,  Plato_9</t>
  </si>
  <si>
    <t>Plato_20,  Plato_4,  Plato_13</t>
  </si>
  <si>
    <t>Plato_14,  Plato_19,  Plato_13,  Plato_8</t>
  </si>
  <si>
    <t>Plato_15,  Plato_18,  Plato_17,  Plato_4</t>
  </si>
  <si>
    <t>Plato_7,  Plato_15</t>
  </si>
  <si>
    <t>Plato_17,  Plato_20,  Plato_9</t>
  </si>
  <si>
    <t>Plato_17,  Plato_12,  Plato_10,  Plato_2</t>
  </si>
  <si>
    <t>Plato_1,  Plato_8,  Plato_4</t>
  </si>
  <si>
    <t>Plato_7,  Plato_14,  Plato_20</t>
  </si>
  <si>
    <t>Plato_19,  Plato_12,  Plato_9,  Plato_18</t>
  </si>
  <si>
    <t>Plato_5,  Plato_2</t>
  </si>
  <si>
    <t>Plato_20,  Plato_5</t>
  </si>
  <si>
    <t>Plato_9,  Plato_18,  Plato_3,  Plato_10</t>
  </si>
  <si>
    <t>Plato_18,  Plato_2,  Plato_4,  Plato_9</t>
  </si>
  <si>
    <t>Plato_5,  Plato_11,  Plato_3</t>
  </si>
  <si>
    <t>Plato_14,  Plato_13</t>
  </si>
  <si>
    <t>Plato_11,  Plato_7,  Plato_20</t>
  </si>
  <si>
    <t>Plato_19,  Plato_4</t>
  </si>
  <si>
    <t>Plato_6,  Plato_17,  Plato_3</t>
  </si>
  <si>
    <t>Plato_1,  Plato_16,  Plato_2,  Plato_19</t>
  </si>
  <si>
    <t>Plato_12,  Plato_10,  Plato_19,  Plato_8</t>
  </si>
  <si>
    <t>Plato_9,  Plato_17,  Plato_4,  Plato_11</t>
  </si>
  <si>
    <t>Plato_19,  Plato_7</t>
  </si>
  <si>
    <t>Plato_17,  Plato_2,  Plato_11,  Plato_5</t>
  </si>
  <si>
    <t>Plato_5,  Plato_19,  Plato_15,  Plato_7</t>
  </si>
  <si>
    <t>Plato_7,  Plato_13</t>
  </si>
  <si>
    <t>Plato_12,  Plato_18,  Plato_17</t>
  </si>
  <si>
    <t>Plato_13,  Plato_18,  Plato_5</t>
  </si>
  <si>
    <t>Plato_3,  Plato_9,  Plato_19,  Plato_2</t>
  </si>
  <si>
    <t>Plato_10,  Plato_9</t>
  </si>
  <si>
    <t>Plato_6,  Plato_15</t>
  </si>
  <si>
    <t>Plato_15,  Plato_7</t>
  </si>
  <si>
    <t>Plato_7,  Plato_10,  Plato_13,  Plato_12</t>
  </si>
  <si>
    <t>Plato_2,  Plato_8,  Plato_5,  Plato_11</t>
  </si>
  <si>
    <t>Plato_9,  Plato_2,  Plato_3,  Plato_6</t>
  </si>
  <si>
    <t>Plato_15,  Plato_10,  Plato_3,  Plato_8</t>
  </si>
  <si>
    <t>Plato_16,  Plato_6,  Plato_3</t>
  </si>
  <si>
    <t>Plato_13,  Plato_16</t>
  </si>
  <si>
    <t>Plato_6,  Plato_15,  Plato_17</t>
  </si>
  <si>
    <t>Plato_18,  Plato_10,  Plato_9,  Plato_6</t>
  </si>
  <si>
    <t>Plato_18,  Plato_10,  Plato_7</t>
  </si>
  <si>
    <t>Plato_4,  Plato_20,  Plato_8,  Plato_14</t>
  </si>
  <si>
    <t>Plato_1,  Plato_9</t>
  </si>
  <si>
    <t>Plato_10,  Plato_19,  Plato_6,  Plato_14</t>
  </si>
  <si>
    <t>Plato_11,  Plato_2</t>
  </si>
  <si>
    <t>Plato_3,  Plato_14,  Plato_9,  Plato_16</t>
  </si>
  <si>
    <t>Plato_18,  Plato_6</t>
  </si>
  <si>
    <t>Plato_9,  Plato_8,  Plato_13,  Plato_6</t>
  </si>
  <si>
    <t>Plato_12,  Plato_1</t>
  </si>
  <si>
    <t>Plato_19,  Plato_20,  Plato_7,  Plato_2</t>
  </si>
  <si>
    <t>Plato_17,  Plato_13</t>
  </si>
  <si>
    <t>Plato_15,  Plato_9</t>
  </si>
  <si>
    <t>Plato_10,  Plato_8,  Plato_17</t>
  </si>
  <si>
    <t>Plato_15,  Plato_19,  Plato_3</t>
  </si>
  <si>
    <t>Plato_14,  Plato_18,  Plato_1,  Plato_10</t>
  </si>
  <si>
    <t>Plato_13,  Plato_2,  Plato_7,  Plato_20</t>
  </si>
  <si>
    <t>Plato_13,  Plato_4,  Plato_1,  Plato_3</t>
  </si>
  <si>
    <t>Plato_2,  Plato_10,  Plato_13,  Plato_16</t>
  </si>
  <si>
    <t>Plato_6,  Plato_2</t>
  </si>
  <si>
    <t>Plato_18,  Plato_20,  Plato_3</t>
  </si>
  <si>
    <t>Plato_18,  Plato_2</t>
  </si>
  <si>
    <t>Plato_1,  Plato_13,  Plato_6</t>
  </si>
  <si>
    <t>Plato_12,  Plato_6,  Plato_14</t>
  </si>
  <si>
    <t>Plato_15,  Plato_18,  Plato_9</t>
  </si>
  <si>
    <t>Plato_14,  Plato_16</t>
  </si>
  <si>
    <t>Plato_11,  Plato_14</t>
  </si>
  <si>
    <t>Plato_3,  Plato_13,  Plato_6,  Plato_9</t>
  </si>
  <si>
    <t>Plato_7,  Plato_17,  Plato_16,  Plato_11</t>
  </si>
  <si>
    <t>Plato_1,  Plato_8,  Plato_19,  Plato_16</t>
  </si>
  <si>
    <t>Plato_15,  Plato_16,  Plato_17</t>
  </si>
  <si>
    <t>Plato_13,  Plato_18,  Plato_17,  Plato_11</t>
  </si>
  <si>
    <t>Plato_7,  Plato_6,  Plato_2,  Plato_10</t>
  </si>
  <si>
    <t>Plato_2,  Plato_7,  Plato_17</t>
  </si>
  <si>
    <t>Plato_11,  Plato_5,  Plato_8,  Plato_15</t>
  </si>
  <si>
    <t>Plato_14,  Plato_2</t>
  </si>
  <si>
    <t>Plato_10,  Plato_7</t>
  </si>
  <si>
    <t>Plato_17,  Plato_14,  Plato_4,  Plato_15</t>
  </si>
  <si>
    <t>Plato_10,  Plato_1,  Plato_11</t>
  </si>
  <si>
    <t>Plato_20,  Plato_12</t>
  </si>
  <si>
    <t>Plato_4,  Plato_17,  Plato_20,  Plato_19</t>
  </si>
  <si>
    <t>Plato_6,  Plato_7,  Plato_8,  Plato_17</t>
  </si>
  <si>
    <t>Plato_18,  Plato_9,  Plato_6,  Plato_1</t>
  </si>
  <si>
    <t>Plato_5,  Plato_4</t>
  </si>
  <si>
    <t>Plato_10,  Plato_5,  Plato_14,  Plato_12</t>
  </si>
  <si>
    <t>Plato_1,  Plato_10</t>
  </si>
  <si>
    <t>Plato_1,  Plato_13,  Plato_9</t>
  </si>
  <si>
    <t>Plato_17,  Plato_10,  Plato_18,  Plato_16</t>
  </si>
  <si>
    <t>Plato_1,  Plato_3,  Plato_15,  Plato_20</t>
  </si>
  <si>
    <t>Plato_5,  Plato_17</t>
  </si>
  <si>
    <t>Plato_15,  Plato_8,  Plato_2,  Plato_7</t>
  </si>
  <si>
    <t>Plato_8,  Plato_15,  Plato_2,  Plato_1</t>
  </si>
  <si>
    <t>Plato_14,  Plato_17,  Plato_6,  Plato_2</t>
  </si>
  <si>
    <t>Plato_7,  Plato_1</t>
  </si>
  <si>
    <t>Plato_15,  Plato_16,  Plato_2</t>
  </si>
  <si>
    <t>Plato_7,  Plato_5</t>
  </si>
  <si>
    <t>Plato_19,  Plato_20,  Plato_18</t>
  </si>
  <si>
    <t>Plato_7,  Plato_8</t>
  </si>
  <si>
    <t>Plato_15,  Plato_5,  Plato_1</t>
  </si>
  <si>
    <t>Plato_10,  Plato_12</t>
  </si>
  <si>
    <t>Plato_11,  Plato_17,  Plato_10</t>
  </si>
  <si>
    <t>Plato_5,  Plato_10</t>
  </si>
  <si>
    <t>Plato_17,  Plato_7</t>
  </si>
  <si>
    <t>Plato_20,  Plato_8,  Plato_4,  Plato_16</t>
  </si>
  <si>
    <t>Plato_7,  Plato_14</t>
  </si>
  <si>
    <t>Plato_4,  Plato_3</t>
  </si>
  <si>
    <t>Plato_3,  Plato_6,  Plato_12,  Plato_11</t>
  </si>
  <si>
    <t>Plato_15,  Plato_14,  Plato_2</t>
  </si>
  <si>
    <t>Plato_7,  Plato_12</t>
  </si>
  <si>
    <t>Plato_3,  Plato_10</t>
  </si>
  <si>
    <t>Plato_18,  Plato_1,  Plato_8,  Plato_17</t>
  </si>
  <si>
    <t>Plato_16,  Plato_2,  Plato_19</t>
  </si>
  <si>
    <t>Plato_17,  Plato_19,  Plato_4,  Plato_18</t>
  </si>
  <si>
    <t>Plato_15,  Plato_2,  Plato_17,  Plato_13</t>
  </si>
  <si>
    <t>Plato_14,  Plato_19</t>
  </si>
  <si>
    <t>Plato_9,  Plato_4,  Plato_13</t>
  </si>
  <si>
    <t>Plato_6,  Plato_19,  Plato_5</t>
  </si>
  <si>
    <t>Plato_3,  Plato_19,  Plato_7,  Plato_4</t>
  </si>
  <si>
    <t>Plato_20,  Plato_4,  Plato_10,  Plato_2</t>
  </si>
  <si>
    <t>Plato_17,  Plato_10,  Plato_9,  Plato_3</t>
  </si>
  <si>
    <t>Plato_3,  Plato_20,  Plato_10,  Plato_7</t>
  </si>
  <si>
    <t>Plato_15,  Plato_13,  Plato_20,  Plato_17</t>
  </si>
  <si>
    <t>Plato_8,  Plato_14</t>
  </si>
  <si>
    <t>Plato_18,  Plato_8,  Plato_17,  Plato_16</t>
  </si>
  <si>
    <t>Plato_20,  Plato_17,  Plato_8</t>
  </si>
  <si>
    <t>Plato_10,  Plato_2</t>
  </si>
  <si>
    <t>Plato_7,  Plato_9</t>
  </si>
  <si>
    <t>Plato_15,  Plato_8</t>
  </si>
  <si>
    <t>Plato_12,  Plato_17,  Plato_19,  Plato_7</t>
  </si>
  <si>
    <t>Plato_1,  Plato_16,  Plato_9,  Plato_13</t>
  </si>
  <si>
    <t>Plato_4,  Plato_13,  Plato_6,  Plato_20</t>
  </si>
  <si>
    <t>Plato_5,  Plato_18,  Plato_15</t>
  </si>
  <si>
    <t>Plato_15,  Plato_8,  Plato_20,  Plato_17</t>
  </si>
  <si>
    <t>Plato_13,  Plato_5,  Plato_18</t>
  </si>
  <si>
    <t>Plato_16,  Plato_5,  Plato_14</t>
  </si>
  <si>
    <t>Plato_15,  Plato_13</t>
  </si>
  <si>
    <t>Plato_5,  Plato_9,  Plato_7,  Plato_4</t>
  </si>
  <si>
    <t>Plato_2,  Plato_6,  Plato_10</t>
  </si>
  <si>
    <t>Plato_13,  Plato_17,  Plato_8,  Plato_15</t>
  </si>
  <si>
    <t>Plato_8,  Plato_4,  Plato_16</t>
  </si>
  <si>
    <t>Plato_18,  Plato_4,  Plato_6</t>
  </si>
  <si>
    <t>Plato_13,  Plato_20,  Plato_17,  Plato_14</t>
  </si>
  <si>
    <t>Plato_1,  Plato_16,  Plato_14,  Plato_13</t>
  </si>
  <si>
    <t>Plato_12,  Plato_8,  Plato_7,  Plato_1</t>
  </si>
  <si>
    <t>Plato_13,  Plato_14,  Plato_7,  Plato_2</t>
  </si>
  <si>
    <t>Plato_2,  Plato_16</t>
  </si>
  <si>
    <t>Plato_13,  Plato_12,  Plato_10</t>
  </si>
  <si>
    <t>Plato_7,  Plato_16</t>
  </si>
  <si>
    <t>Plato_18,  Plato_13,  Plato_15,  Plato_3</t>
  </si>
  <si>
    <t>Plato_9,  Plato_14</t>
  </si>
  <si>
    <t>Plato_20,  Plato_16</t>
  </si>
  <si>
    <t>Plato_16,  Plato_5,  Plato_8</t>
  </si>
  <si>
    <t>Plato_18,  Plato_14</t>
  </si>
  <si>
    <t>Plato_8,  Plato_17,  Plato_15,  Plato_5</t>
  </si>
  <si>
    <t>Plato_2,  Plato_12,  Plato_8</t>
  </si>
  <si>
    <t>Plato_5,  Plato_2,  Plato_8,  Plato_18</t>
  </si>
  <si>
    <t>Plato_12,  Plato_15,  Plato_4,  Plato_7</t>
  </si>
  <si>
    <t>Plato_1,  Plato_3,  Plato_6,  Plato_5</t>
  </si>
  <si>
    <t>Plato_10,  Plato_4,  Plato_3</t>
  </si>
  <si>
    <t>Plato_5,  Plato_16,  Plato_9,  Plato_10</t>
  </si>
  <si>
    <t>Plato_13,  Plato_2,  Plato_10,  Plato_15</t>
  </si>
  <si>
    <t>Plato_3,  Plato_7,  Plato_4</t>
  </si>
  <si>
    <t>Plato_2,  Plato_7,  Plato_19,  Plato_11</t>
  </si>
  <si>
    <t>Plato_16,  Plato_5,  Plato_1,  Plato_9</t>
  </si>
  <si>
    <t>Plato_6,  Plato_8,  Plato_20</t>
  </si>
  <si>
    <t>Plato_10,  Plato_9,  Plato_3</t>
  </si>
  <si>
    <t>Plato_11,  Plato_7</t>
  </si>
  <si>
    <t>Plato_17,  Plato_14,  Plato_16,  Plato_10</t>
  </si>
  <si>
    <t>Plato_17,  Plato_19,  Plato_16,  Plato_14</t>
  </si>
  <si>
    <t>Plato_13,  Plato_8,  Plato_5,  Plato_3</t>
  </si>
  <si>
    <t>Plato_18,  Plato_15</t>
  </si>
  <si>
    <t>Plato_2,  Plato_12</t>
  </si>
  <si>
    <t>Plato_11,  Plato_12</t>
  </si>
  <si>
    <t>Plato_10,  Plato_11</t>
  </si>
  <si>
    <t>Plato_4,  Plato_12,  Plato_6</t>
  </si>
  <si>
    <t>Plato_17,  Plato_19,  Plato_9,  Plato_11</t>
  </si>
  <si>
    <t>Plato_5,  Plato_10,  Plato_13</t>
  </si>
  <si>
    <t>Plato_12,  Plato_8,  Plato_13,  Plato_5</t>
  </si>
  <si>
    <t>Plato_3,  Plato_13</t>
  </si>
  <si>
    <t>Plato_6,  Plato_17</t>
  </si>
  <si>
    <t>Plato_16,  Plato_11</t>
  </si>
  <si>
    <t>Plato_11,  Plato_19</t>
  </si>
  <si>
    <t>Plato_20,  Plato_16,  Plato_17</t>
  </si>
  <si>
    <t>Plato_1,  Plato_12,  Plato_5</t>
  </si>
  <si>
    <t>Plato_5,  Plato_4,  Plato_15,  Plato_7</t>
  </si>
  <si>
    <t>Plato_13,  Plato_3,  Plato_20</t>
  </si>
  <si>
    <t>Plato_10,  Plato_20,  Plato_3</t>
  </si>
  <si>
    <t>Plato_3,  Plato_8,  Plato_1</t>
  </si>
  <si>
    <t>Plato_1,  Plato_7,  Plato_18</t>
  </si>
  <si>
    <t>Plato_13,  Plato_20,  Plato_16,  Plato_7</t>
  </si>
  <si>
    <t>Plato_3,  Plato_19</t>
  </si>
  <si>
    <t>Plato_20,  Plato_4,  Plato_6</t>
  </si>
  <si>
    <t>Plato_6,  Plato_18,  Plato_19</t>
  </si>
  <si>
    <t>Plato_9,  Plato_20,  Plato_12,  Plato_6</t>
  </si>
  <si>
    <t>Plato_1,  Plato_17</t>
  </si>
  <si>
    <t>Plato_18,  Plato_11</t>
  </si>
  <si>
    <t>Plato_18,  Plato_3,  Plato_1,  Plato_15</t>
  </si>
  <si>
    <t>Plato_17,  Plato_4</t>
  </si>
  <si>
    <t>Plato_10,  Plato_19</t>
  </si>
  <si>
    <t>Plato_16,  Plato_15</t>
  </si>
  <si>
    <t>Plato_5,  Plato_6</t>
  </si>
  <si>
    <t>Plato_11,  Plato_16,  Plato_1,  Plato_19</t>
  </si>
  <si>
    <t>Plato_1,  Plato_8,  Plato_14,  Plato_12</t>
  </si>
  <si>
    <t>Plato_20,  Plato_14,  Plato_1,  Plato_17</t>
  </si>
  <si>
    <t>Plato_3,  Plato_13,  Plato_16</t>
  </si>
  <si>
    <t>Plato_2,  Plato_7</t>
  </si>
  <si>
    <t>Plato_10,  Plato_5</t>
  </si>
  <si>
    <t>Plato_10,  Plato_13,  Plato_2</t>
  </si>
  <si>
    <t>Plato_11,  Plato_10</t>
  </si>
  <si>
    <t>Plato_14,  Plato_12</t>
  </si>
  <si>
    <t>Plato_18,  Plato_1,  Plato_19</t>
  </si>
  <si>
    <t>Plato_14,  Plato_15,  Plato_10,  Plato_16</t>
  </si>
  <si>
    <t>Plato_14,  Plato_7</t>
  </si>
  <si>
    <t>Plato_3,  Plato_12,  Plato_16</t>
  </si>
  <si>
    <t>Plato_12,  Plato_11</t>
  </si>
  <si>
    <t>Plato_4,  Plato_19</t>
  </si>
  <si>
    <t>Plato_8,  Plato_14,  Plato_18</t>
  </si>
  <si>
    <t>Plato_17,  Plato_5,  Plato_13</t>
  </si>
  <si>
    <t>Plato_6,  Plato_12,  Plato_19,  Plato_1</t>
  </si>
  <si>
    <t>Plato_20,  Plato_18</t>
  </si>
  <si>
    <t>Plato_16,  Plato_18,  Plato_11,  Plato_5</t>
  </si>
  <si>
    <t>Plato_16,  Plato_10,  Plato_1,  Plato_7</t>
  </si>
  <si>
    <t>Plato_8,  Plato_9</t>
  </si>
  <si>
    <t>Plato_10,  Plato_6,  Plato_5</t>
  </si>
  <si>
    <t>Plato_1,  Plato_14</t>
  </si>
  <si>
    <t>Plato_5,  Plato_2,  Plato_16</t>
  </si>
  <si>
    <t>Plato_11,  Plato_5</t>
  </si>
  <si>
    <t>Plato_12,  Plato_3,  Plato_16</t>
  </si>
  <si>
    <t>Plato_8,  Plato_15</t>
  </si>
  <si>
    <t>Plato_7,  Plato_4</t>
  </si>
  <si>
    <t>Plato_8,  Plato_5</t>
  </si>
  <si>
    <t>Plato_5,  Plato_8</t>
  </si>
  <si>
    <t>Plato_18,  Plato_9,  Plato_17,  Plato_16</t>
  </si>
  <si>
    <t>Plato_7,  Plato_18</t>
  </si>
  <si>
    <t>Plato_7,  Plato_18,  Plato_15,  Plato_20</t>
  </si>
  <si>
    <t>Plato_18,  Plato_14,  Plato_7,  Plato_13</t>
  </si>
  <si>
    <t>Plato_2,  Plato_9</t>
  </si>
  <si>
    <t>Plato_4,  Plato_18</t>
  </si>
  <si>
    <t>Plato_8,  Plato_6</t>
  </si>
  <si>
    <t>Plato_7,  Plato_19</t>
  </si>
  <si>
    <t>Plato_19,  Plato_3,  Plato_18,  Plato_7</t>
  </si>
  <si>
    <t>Plato_18,  Plato_17,  Plato_5</t>
  </si>
  <si>
    <t>Plato_4,  Plato_14,  Plato_17</t>
  </si>
  <si>
    <t>Plato_10,  Plato_15,  Plato_18</t>
  </si>
  <si>
    <t>Plato_9,  Plato_2</t>
  </si>
  <si>
    <t>Plato_11,  Plato_13,  Plato_7</t>
  </si>
  <si>
    <t>Plato_20,  Plato_6,  Plato_16,  Plato_11</t>
  </si>
  <si>
    <t>Plato_11,  Plato_18,  Plato_12,  Plato_17</t>
  </si>
  <si>
    <t>Plato_2,  Plato_20</t>
  </si>
  <si>
    <t>Plato_10,  Plato_2,  Plato_1</t>
  </si>
  <si>
    <t>Plato_6,  Plato_5</t>
  </si>
  <si>
    <t>Plato_20,  Plato_13,  Plato_16</t>
  </si>
  <si>
    <t>Plato_5,  Plato_4,  Plato_11</t>
  </si>
  <si>
    <t>Plato_20,  Plato_1</t>
  </si>
  <si>
    <t>Plato_18,  Plato_19</t>
  </si>
  <si>
    <t>Plato_14,  Plato_18</t>
  </si>
  <si>
    <t>Plato_10,  Plato_12,  Plato_3,  Plato_15</t>
  </si>
  <si>
    <t>Plato_12,  Plato_14,  Plato_3</t>
  </si>
  <si>
    <t>Plato_7,  Plato_12,  Plato_5</t>
  </si>
  <si>
    <t>Plato_6,  Plato_20,  Plato_5</t>
  </si>
  <si>
    <t>Plato_9,  Plato_18,  Plato_17,  Plato_2</t>
  </si>
  <si>
    <t>Plato_1,  Plato_9,  Plato_18</t>
  </si>
  <si>
    <t>Plato_14,  Plato_8,  Plato_17</t>
  </si>
  <si>
    <t>Plato_3,  Plato_20,  Plato_4</t>
  </si>
  <si>
    <t>Plato_18,  Plato_19,  Plato_14,  Plato_16</t>
  </si>
  <si>
    <t>Plato_4,  Plato_16,  Plato_1</t>
  </si>
  <si>
    <t>Plato_13,  Plato_20,  Plato_4,  Plato_9</t>
  </si>
  <si>
    <t>Plato_13,  Plato_10,  Plato_15</t>
  </si>
  <si>
    <t>Plato_7,  Plato_9,  Plato_8</t>
  </si>
  <si>
    <t>Plato_20,  Plato_9,  Plato_7,  Plato_13</t>
  </si>
  <si>
    <t>Plato_4,  Plato_9,  Plato_14,  Plato_2</t>
  </si>
  <si>
    <t>Plato_2,  Plato_14,  Plato_11,  Plato_16</t>
  </si>
  <si>
    <t>Plato_2,  Plato_6,  Plato_9,  Plato_4</t>
  </si>
  <si>
    <t>Plato_4,  Plato_8</t>
  </si>
  <si>
    <t>Plato_12,  Plato_11,  Plato_9,  Plato_14</t>
  </si>
  <si>
    <t>Plato_18,  Plato_10,  Plato_6</t>
  </si>
  <si>
    <t>Plato_16,  Plato_6,  Plato_15</t>
  </si>
  <si>
    <t>Plato_11,  Plato_17</t>
  </si>
  <si>
    <t>Plato_15,  Plato_16</t>
  </si>
  <si>
    <t>Plato_17,  Plato_11,  Plato_8</t>
  </si>
  <si>
    <t>Plato_18,  Plato_17</t>
  </si>
  <si>
    <t>Plato_1,  Plato_8,  Plato_18</t>
  </si>
  <si>
    <t>Plato_2,  Plato_7,  Plato_3</t>
  </si>
  <si>
    <t>Plato_2,  Plato_3,  Plato_4,  Plato_13</t>
  </si>
  <si>
    <t>Plato_20,  Plato_13,  Plato_3</t>
  </si>
  <si>
    <t>Plato_2,  Plato_1,  Plato_5,  Plato_12</t>
  </si>
  <si>
    <t>Plato_14,  Plato_20</t>
  </si>
  <si>
    <t>Plato_15,  Plato_13,  Plato_1</t>
  </si>
  <si>
    <t>Plato_15,  Plato_1,  Plato_11</t>
  </si>
  <si>
    <t>Plato_4,  Plato_1</t>
  </si>
  <si>
    <t>Plato_4,  Plato_14</t>
  </si>
  <si>
    <t>Plato_20,  Plato_9,  Plato_7,  Plato_17</t>
  </si>
  <si>
    <t>Plato_19,  Plato_20,  Plato_3</t>
  </si>
  <si>
    <t>Plato_15,  Plato_4,  Plato_11,  Plato_8</t>
  </si>
  <si>
    <t>Plato_16,  Plato_11,  Plato_18,  Plato_13</t>
  </si>
  <si>
    <t>Plato_18,  Plato_13</t>
  </si>
  <si>
    <t>Plato_2,  Plato_5</t>
  </si>
  <si>
    <t>Plato_13,  Plato_18</t>
  </si>
  <si>
    <t>Plato_10,  Plato_19,  Plato_4,  Plato_13</t>
  </si>
  <si>
    <t>Plato_11,  Plato_17,  Plato_19</t>
  </si>
  <si>
    <t>Plato_4,  Plato_5</t>
  </si>
  <si>
    <t>Plato_12,  Plato_4,  Plato_7,  Plato_20</t>
  </si>
  <si>
    <t>Plato_13,  Plato_17,  Plato_16</t>
  </si>
  <si>
    <t>Plato_15,  Plato_8,  Plato_4,  Plato_1</t>
  </si>
  <si>
    <t>Plato_10,  Plato_1</t>
  </si>
  <si>
    <t>Plato_14,  Plato_18,  Plato_13,  Plato_15</t>
  </si>
  <si>
    <t>Plato_18,  Plato_3</t>
  </si>
  <si>
    <t>Plato_5,  Plato_1</t>
  </si>
  <si>
    <t>Plato_20,  Plato_17,  Plato_11,  Plato_19</t>
  </si>
  <si>
    <t>Plato_11,  Plato_5,  Plato_3</t>
  </si>
  <si>
    <t>Plato_13,  Plato_2</t>
  </si>
  <si>
    <t>Plato_14,  Plato_7,  Plato_15,  Plato_1</t>
  </si>
  <si>
    <t>Plato_16,  Plato_4,  Plato_20,  Plato_7</t>
  </si>
  <si>
    <t>Plato_10,  Plato_15,  Plato_17</t>
  </si>
  <si>
    <t>Plato_18,  Plato_17,  Plato_8</t>
  </si>
  <si>
    <t>Plato_20,  Plato_16,  Plato_14,  Plato_8</t>
  </si>
  <si>
    <t>Plato_8,  Plato_5,  Plato_2,  Plato_20</t>
  </si>
  <si>
    <t>Plato_3,  Plato_20,  Plato_8,  Plato_2</t>
  </si>
  <si>
    <t>Plato_1,  Plato_6,  Plato_10</t>
  </si>
  <si>
    <t>Plato_10,  Plato_4</t>
  </si>
  <si>
    <t>Plato_13,  Plato_19</t>
  </si>
  <si>
    <t>Plato_6,  Plato_19,  Plato_16,  Plato_3</t>
  </si>
  <si>
    <t>Plato_12,  Plato_14,  Plato_4,  Plato_8</t>
  </si>
  <si>
    <t>Plato_17,  Plato_14,  Plato_1,  Plato_15</t>
  </si>
  <si>
    <t>Plato_15,  Plato_17,  Plato_4,  Plato_19</t>
  </si>
  <si>
    <t>Plato_6,  Plato_10</t>
  </si>
  <si>
    <t>Plato_17,  Plato_16</t>
  </si>
  <si>
    <t>Plato_5,  Plato_8,  Plato_1,  Plato_15</t>
  </si>
  <si>
    <t>Plato_19,  Plato_7,  Plato_13</t>
  </si>
  <si>
    <t>Plato_4,  Plato_20,  Plato_13</t>
  </si>
  <si>
    <t>Plato_2,  Plato_7,  Plato_9</t>
  </si>
  <si>
    <t>Plato_7,  Plato_20</t>
  </si>
  <si>
    <t>Plato_18,  Plato_3,  Plato_4</t>
  </si>
  <si>
    <t>Plato_17,  Plato_20</t>
  </si>
  <si>
    <t>Plato_15,  Plato_11</t>
  </si>
  <si>
    <t>Plato_2,  Plato_7,  Plato_5,  Plato_4</t>
  </si>
  <si>
    <t>Plato_5,  Plato_20,  Plato_1,  Plato_8</t>
  </si>
  <si>
    <t>Plato_7,  Plato_12,  Plato_13</t>
  </si>
  <si>
    <t>Plato_11,  Plato_18,  Plato_1</t>
  </si>
  <si>
    <t>Plato_10,  Plato_17,  Plato_12</t>
  </si>
  <si>
    <t>Plato_10,  Plato_13,  Plato_11</t>
  </si>
  <si>
    <t>Plato_9,  Plato_1,  Plato_14</t>
  </si>
  <si>
    <t>Plato_13,  Plato_10,  Plato_9</t>
  </si>
  <si>
    <t>Plato_11,  Plato_6</t>
  </si>
  <si>
    <t>Plato_4,  Plato_17</t>
  </si>
  <si>
    <t>Plato_9,  Plato_16,  Plato_1,  Plato_3</t>
  </si>
  <si>
    <t>Plato_13,  Plato_9,  Plato_15,  Plato_8</t>
  </si>
  <si>
    <t>Plato_20,  Plato_13,  Plato_11</t>
  </si>
  <si>
    <t>Plato_17,  Plato_19</t>
  </si>
  <si>
    <t>Plato_16,  Plato_2,  Plato_8</t>
  </si>
  <si>
    <t>Plato_14,  Plato_3,  Plato_12,  Plato_19</t>
  </si>
  <si>
    <t>Plato_20,  Plato_14,  Plato_8</t>
  </si>
  <si>
    <t>Plato_15,  Plato_6</t>
  </si>
  <si>
    <t>Plato_12,  Plato_2,  Plato_20</t>
  </si>
  <si>
    <t>Plato_14,  Plato_17,  Plato_1,  Plato_16</t>
  </si>
  <si>
    <t>Plato_7,  Plato_1,  Plato_19</t>
  </si>
  <si>
    <t>Plato_4,  Plato_9,  Plato_3</t>
  </si>
  <si>
    <t>Plato_4,  Plato_12,  Plato_5</t>
  </si>
  <si>
    <t>Plato_1,  Plato_6</t>
  </si>
  <si>
    <t>Plato_10,  Plato_7,  Plato_1</t>
  </si>
  <si>
    <t>Plato_17,  Plato_6,  Plato_15</t>
  </si>
  <si>
    <t>Plato_14,  Plato_8,  Plato_19</t>
  </si>
  <si>
    <t>Plato_8,  Plato_1,  Plato_15</t>
  </si>
  <si>
    <t>Plato_15,  Plato_13,  Plato_12</t>
  </si>
  <si>
    <t>Plato_20,  Plato_8,  Plato_2,  Plato_1</t>
  </si>
  <si>
    <t>Plato_12,  Plato_4,  Plato_17,  Plato_13</t>
  </si>
  <si>
    <t>Plato_1,  Plato_3,  Plato_19</t>
  </si>
  <si>
    <t>Plato_17,  Plato_14,  Plato_16,  Plato_13</t>
  </si>
  <si>
    <t>Plato_3,  Plato_8,  Plato_18</t>
  </si>
  <si>
    <t>Plato_9,  Plato_12,  Plato_8,  Plato_7</t>
  </si>
  <si>
    <t>Plato_13,  Plato_10,  Plato_16,  Plato_1</t>
  </si>
  <si>
    <t>Plato_4,  Plato_3,  Plato_11</t>
  </si>
  <si>
    <t>Plato_11,  Plato_13</t>
  </si>
  <si>
    <t>Plato_5,  Plato_3,  Plato_20,  Plato_17</t>
  </si>
  <si>
    <t>Plato_19,  Plato_17,  Plato_10,  Plato_9</t>
  </si>
  <si>
    <t>Plato_17,  Plato_3</t>
  </si>
  <si>
    <t>Plato_14,  Plato_1,  Plato_13</t>
  </si>
  <si>
    <t>Plato_20,  Plato_17,  Plato_16,  Plato_11</t>
  </si>
  <si>
    <t>Plato_8,  Plato_2,  Plato_4,  Plato_3</t>
  </si>
  <si>
    <t>Plato_19,  Plato_13</t>
  </si>
  <si>
    <t>Plato_3,  Plato_4,  Plato_20,  Plato_13</t>
  </si>
  <si>
    <t>Plato_14,  Plato_11,  Plato_2,  Plato_6</t>
  </si>
  <si>
    <t>Plato_6,  Plato_10,  Plato_14,  Plato_13</t>
  </si>
  <si>
    <t>Plato_11,  Plato_4</t>
  </si>
  <si>
    <t>Plato_4,  Plato_13,  Plato_6,  Plato_16</t>
  </si>
  <si>
    <t>Plato_15,  Plato_13,  Plato_2,  Plato_19</t>
  </si>
  <si>
    <t>Plato_13,  Plato_8,  Plato_11,  Plato_1</t>
  </si>
  <si>
    <t>Plato_3,  Plato_12,  Plato_4,  Plato_14</t>
  </si>
  <si>
    <t>Plato_11,  Plato_9,  Plato_15,  Plato_10</t>
  </si>
  <si>
    <t>Plato_18,  Plato_2,  Plato_11</t>
  </si>
  <si>
    <t>Plato_2,  Plato_6,  Plato_1,  Plato_4</t>
  </si>
  <si>
    <t>Plato_13,  Plato_1,  Plato_17</t>
  </si>
  <si>
    <t>Plato_5,  Plato_2,  Plato_6</t>
  </si>
  <si>
    <t>Plato_20,  Plato_12,  Plato_9</t>
  </si>
  <si>
    <t>Plato_11,  Plato_9,  Plato_7</t>
  </si>
  <si>
    <t>Plato_9,  Plato_19,  Plato_7,  Plato_6</t>
  </si>
  <si>
    <t>Plato_13,  Plato_5</t>
  </si>
  <si>
    <t>Plato_16,  Plato_8</t>
  </si>
  <si>
    <t>Plato_18,  Plato_5</t>
  </si>
  <si>
    <t>Plato_5,  Plato_19,  Plato_14</t>
  </si>
  <si>
    <t>Plato_4,  Plato_6,  Plato_15</t>
  </si>
  <si>
    <t>Plato_20,  Plato_10,  Plato_19</t>
  </si>
  <si>
    <t>Plato_19,  Plato_7,  Plato_6</t>
  </si>
  <si>
    <t>Plato_15,  Plato_7,  Plato_12</t>
  </si>
  <si>
    <t>Plato_14,  Plato_15</t>
  </si>
  <si>
    <t>Plato_5,  Plato_16,  Plato_17</t>
  </si>
  <si>
    <t>Plato_10,  Plato_16,  Plato_4</t>
  </si>
  <si>
    <t>Plato_16,  Plato_15,  Plato_19,  Plato_14</t>
  </si>
  <si>
    <t>Plato_7,  Plato_9,  Plato_11,  Plato_16</t>
  </si>
  <si>
    <t>Plato_17,  Plato_2,  Plato_10,  Plato_12</t>
  </si>
  <si>
    <t>Plato_10,  Plato_4,  Plato_14</t>
  </si>
  <si>
    <t>Plato_8,  Plato_7,  Plato_1,  Plato_6</t>
  </si>
  <si>
    <t>Plato_15,  Plato_10</t>
  </si>
  <si>
    <t>Plato_9,  Plato_1,  Plato_5</t>
  </si>
  <si>
    <t>Plato_15,  Plato_14,  Plato_7,  Plato_19</t>
  </si>
  <si>
    <t>Plato_7,  Plato_6,  Plato_16</t>
  </si>
  <si>
    <t>Plato_13,  Plato_1,  Plato_12,  Plato_9</t>
  </si>
  <si>
    <t>Plato_17,  Plato_12</t>
  </si>
  <si>
    <t>Plato_11,  Plato_6,  Plato_1,  Plato_9</t>
  </si>
  <si>
    <t>Plato_7,  Plato_16,  Plato_14</t>
  </si>
  <si>
    <t>Plato_13,  Plato_10</t>
  </si>
  <si>
    <t>Plato_6,  Plato_18,  Plato_7</t>
  </si>
  <si>
    <t>Plato_10,  Plato_16,  Plato_13,  Plato_19</t>
  </si>
  <si>
    <t>Plato_2,  Plato_12,  Plato_3,  Plato_14</t>
  </si>
  <si>
    <t>Plato_9,  Plato_7,  Plato_13</t>
  </si>
  <si>
    <t>Grand Total</t>
  </si>
  <si>
    <t>No cobrado</t>
  </si>
  <si>
    <t>Hora de salida2</t>
  </si>
  <si>
    <t>Hora de llegada2</t>
  </si>
  <si>
    <t>Cobrado</t>
  </si>
  <si>
    <t>(All)</t>
  </si>
  <si>
    <t>Column Labels</t>
  </si>
  <si>
    <t>Día</t>
  </si>
  <si>
    <t>lunes</t>
  </si>
  <si>
    <t>martes</t>
  </si>
  <si>
    <t>miércoles</t>
  </si>
  <si>
    <t>jueves</t>
  </si>
  <si>
    <t>viernes</t>
  </si>
  <si>
    <t>sábado</t>
  </si>
  <si>
    <t>domingo</t>
  </si>
  <si>
    <t>% del total</t>
  </si>
  <si>
    <t>Valor</t>
  </si>
  <si>
    <t>Variable</t>
  </si>
  <si>
    <t>Número Total de Órdenes</t>
  </si>
  <si>
    <t>Nº Medio Comensales</t>
  </si>
  <si>
    <t>Ticket Medio</t>
  </si>
  <si>
    <t>Facturación Total</t>
  </si>
  <si>
    <t>Coste Total</t>
  </si>
  <si>
    <t>Costo total</t>
  </si>
  <si>
    <t>Margen (%)</t>
  </si>
  <si>
    <t>Ingresos</t>
  </si>
  <si>
    <t>País</t>
  </si>
  <si>
    <t>Tipo de servicio</t>
  </si>
  <si>
    <t>Estado de cobro</t>
  </si>
  <si>
    <t>Método de pago</t>
  </si>
  <si>
    <t>Mesero</t>
  </si>
  <si>
    <t>Número de órdenes</t>
  </si>
  <si>
    <t>Propinas totales</t>
  </si>
  <si>
    <t>Tabla para map chart</t>
  </si>
  <si>
    <t>Nº de transacciones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</si>
</sst>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400]h:mm:ss\ AM/PM"/>
    <numFmt numFmtId="165" formatCode="#.##0\ &quot;€&quot;"/>
    <numFmt numFmtId="166" formatCode="#.##\ &quot;€&quot;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22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45" fontId="0" fillId="0" borderId="0" xfId="0" applyNumberFormat="1"/>
    <xf numFmtId="10" fontId="0" fillId="0" borderId="0" xfId="0" applyNumberFormat="1"/>
    <xf numFmtId="21" fontId="0" fillId="0" borderId="0" xfId="0" applyNumberFormat="1"/>
    <xf numFmtId="0" fontId="2" fillId="0" borderId="0" xfId="0" applyFont="1"/>
    <xf numFmtId="21" fontId="2" fillId="0" borderId="0" xfId="0" applyNumberFormat="1" applyFont="1"/>
    <xf numFmtId="44" fontId="2" fillId="0" borderId="0" xfId="1" applyFont="1"/>
    <xf numFmtId="44" fontId="0" fillId="0" borderId="0" xfId="1" applyFont="1"/>
    <xf numFmtId="14" fontId="0" fillId="0" borderId="0" xfId="0" applyNumberForma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0" pivotButton="1" applyNumberFormat="1"/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10" fontId="3" fillId="2" borderId="0" xfId="0" applyNumberFormat="1" applyFont="1" applyFill="1"/>
    <xf numFmtId="10" fontId="4" fillId="3" borderId="0" xfId="0" applyNumberFormat="1" applyFont="1" applyFill="1"/>
    <xf numFmtId="1" fontId="0" fillId="0" borderId="0" xfId="0" applyNumberFormat="1"/>
    <xf numFmtId="9" fontId="0" fillId="0" borderId="0" xfId="2" applyFont="1"/>
    <xf numFmtId="166" fontId="0" fillId="0" borderId="0" xfId="0" applyNumberFormat="1"/>
    <xf numFmtId="166" fontId="3" fillId="2" borderId="0" xfId="0" applyNumberFormat="1" applyFont="1" applyFill="1"/>
    <xf numFmtId="166" fontId="4" fillId="3" borderId="0" xfId="0" applyNumberFormat="1" applyFont="1" applyFill="1"/>
    <xf numFmtId="166" fontId="0" fillId="0" borderId="0" xfId="1" applyNumberFormat="1" applyFont="1"/>
    <xf numFmtId="0" fontId="5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6" formatCode="#.##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#.##\ &quot;€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34" formatCode="_-* #,##0.00\ &quot;€&quot;_-;\-* #,##0.00\ &quot;€&quot;_-;_-* &quot;-&quot;??\ &quot;€&quot;_-;_-@_-"/>
    </dxf>
    <dxf>
      <numFmt numFmtId="166" formatCode="#.##\ &quot;€&quot;"/>
    </dxf>
    <dxf>
      <numFmt numFmtId="166" formatCode="#.##\ &quot;€&quot;"/>
    </dxf>
    <dxf>
      <numFmt numFmtId="14" formatCode="0.00%"/>
    </dxf>
    <dxf>
      <numFmt numFmtId="166" formatCode="#.##\ &quot;€&quot;"/>
    </dxf>
    <dxf>
      <numFmt numFmtId="34" formatCode="_-* #,##0.00\ &quot;€&quot;_-;\-* #,##0.00\ &quot;€&quot;_-;_-* &quot;-&quot;??\ &quot;€&quot;_-;_-@_-"/>
    </dxf>
    <dxf>
      <numFmt numFmtId="166" formatCode="#.##\ &quot;€&quot;"/>
    </dxf>
    <dxf>
      <numFmt numFmtId="167" formatCode="#.###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4" formatCode="0.00%"/>
    </dxf>
    <dxf>
      <numFmt numFmtId="165" formatCode="#.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#.##0\ &quot;€&quot;"/>
    </dxf>
    <dxf>
      <numFmt numFmtId="28" formatCode="mm:ss"/>
    </dxf>
    <dxf>
      <numFmt numFmtId="165" formatCode="#.##0\ &quot;€&quot;"/>
    </dxf>
    <dxf>
      <numFmt numFmtId="165" formatCode="#.##0\ &quot;€&quot;"/>
    </dxf>
    <dxf>
      <numFmt numFmtId="30" formatCode="@"/>
    </dxf>
    <dxf>
      <numFmt numFmtId="30" formatCode="@"/>
    </dxf>
    <dxf>
      <numFmt numFmtId="0" formatCode="General"/>
    </dxf>
    <dxf>
      <numFmt numFmtId="164" formatCode="[$-F400]h:mm:ss\ AM/PM"/>
    </dxf>
    <dxf>
      <numFmt numFmtId="26" formatCode="h:mm:ss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7" formatCode="dd/mm/yyyy\ h:mm"/>
    </dxf>
    <dxf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Facturación por tipo de servicio</a:t>
            </a:r>
          </a:p>
        </c:rich>
      </c:tx>
      <c:layout>
        <c:manualLayout>
          <c:xMode val="edge"/>
          <c:yMode val="edge"/>
          <c:x val="0.20903170037877003"/>
          <c:y val="0.18118796552142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86480222085753"/>
          <c:y val="0.35881055904742104"/>
          <c:w val="0.57567638458877457"/>
          <c:h val="0.44973814694733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Tablas!$C$7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Tablas!$B$8:$B$11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Tablas!$C$8:$C$11</c:f>
              <c:numCache>
                <c:formatCode>#.##\ "€"</c:formatCode>
                <c:ptCount val="3"/>
                <c:pt idx="0">
                  <c:v>76744.560000000012</c:v>
                </c:pt>
                <c:pt idx="1">
                  <c:v>27372.920000000009</c:v>
                </c:pt>
                <c:pt idx="2">
                  <c:v>25036.760000000002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0-40F4-8400-BA56C04F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270607"/>
        <c:axId val="287271087"/>
      </c:barChart>
      <c:catAx>
        <c:axId val="2872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271087"/>
        <c:crosses val="autoZero"/>
        <c:auto val="1"/>
        <c:lblAlgn val="ctr"/>
        <c:lblOffset val="100"/>
        <c:noMultiLvlLbl val="0"/>
      </c:catAx>
      <c:valAx>
        <c:axId val="2872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2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554700850859"/>
          <c:y val="0.58015268863814295"/>
          <c:w val="0.15401445299149139"/>
          <c:h val="8.2506933355744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Proporción en método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Tablas!$G$7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4F-481E-BC34-E7C9D3B2DE6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4F-481E-BC34-E7C9D3B2DE6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F-481E-BC34-E7C9D3B2DE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Tablas!$F$8:$F$11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Tablas!$G$8:$G$11</c:f>
              <c:numCache>
                <c:formatCode>General</c:formatCode>
                <c:ptCount val="3"/>
                <c:pt idx="0">
                  <c:v>9</c:v>
                </c:pt>
                <c:pt idx="1">
                  <c:v>64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4F-481E-BC34-E7C9D3B2DE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Ingresos pr día de semana y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cap="none" spc="0" normalizeH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Tablas!$C$15:$C$16</c:f>
              <c:strCache>
                <c:ptCount val="1"/>
                <c:pt idx="0">
                  <c:v>Almuerzo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Tablas!$B$17:$B$24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Tablas!$C$17:$C$24</c:f>
              <c:numCache>
                <c:formatCode>#.##\ "€"</c:formatCode>
                <c:ptCount val="7"/>
                <c:pt idx="0">
                  <c:v>5842.4800000000032</c:v>
                </c:pt>
                <c:pt idx="1">
                  <c:v>4351.0900000000011</c:v>
                </c:pt>
                <c:pt idx="2">
                  <c:v>8899.3099999999977</c:v>
                </c:pt>
                <c:pt idx="3">
                  <c:v>16772.13</c:v>
                </c:pt>
                <c:pt idx="4">
                  <c:v>12134.319999999998</c:v>
                </c:pt>
                <c:pt idx="5">
                  <c:v>12933.349999999999</c:v>
                </c:pt>
                <c:pt idx="6">
                  <c:v>15811.879999999992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0-4936-B9AB-BDB8C043C426}"/>
            </c:ext>
          </c:extLst>
        </c:ser>
        <c:ser>
          <c:idx val="1"/>
          <c:order val="1"/>
          <c:tx>
            <c:strRef>
              <c:f>Tablas!$D$15:$D$16</c:f>
              <c:strCache>
                <c:ptCount val="1"/>
                <c:pt idx="0">
                  <c:v>Cena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Tablas!$B$17:$B$24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Tablas!$D$17:$D$24</c:f>
              <c:numCache>
                <c:formatCode>#.##\ "€"</c:formatCode>
                <c:ptCount val="7"/>
                <c:pt idx="0">
                  <c:v>1497.87</c:v>
                </c:pt>
                <c:pt idx="1">
                  <c:v>2003.5999999999997</c:v>
                </c:pt>
                <c:pt idx="2">
                  <c:v>2872.7799999999997</c:v>
                </c:pt>
                <c:pt idx="3">
                  <c:v>6940.49</c:v>
                </c:pt>
                <c:pt idx="4">
                  <c:v>4468.0300000000007</c:v>
                </c:pt>
                <c:pt idx="5">
                  <c:v>4527.0599999999995</c:v>
                </c:pt>
                <c:pt idx="6">
                  <c:v>5063.0899999999992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0-4936-B9AB-BDB8C043C426}"/>
            </c:ext>
          </c:extLst>
        </c:ser>
        <c:ser>
          <c:idx val="2"/>
          <c:order val="2"/>
          <c:tx>
            <c:strRef>
              <c:f>Tablas!$E$15:$E$16</c:f>
              <c:strCache>
                <c:ptCount val="1"/>
                <c:pt idx="0">
                  <c:v>Desayuno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Tablas!$B$17:$B$24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Tablas!$E$17:$E$24</c:f>
              <c:numCache>
                <c:formatCode>#.##\ "€"</c:formatCode>
                <c:ptCount val="7"/>
                <c:pt idx="0">
                  <c:v>2714.4900000000007</c:v>
                </c:pt>
                <c:pt idx="1">
                  <c:v>3028.34</c:v>
                </c:pt>
                <c:pt idx="2">
                  <c:v>1503.59</c:v>
                </c:pt>
                <c:pt idx="3">
                  <c:v>6271.2399999999989</c:v>
                </c:pt>
                <c:pt idx="4">
                  <c:v>3718.2999999999993</c:v>
                </c:pt>
                <c:pt idx="5">
                  <c:v>3681.0099999999993</c:v>
                </c:pt>
                <c:pt idx="6">
                  <c:v>4119.7899999999991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0-4936-B9AB-BDB8C043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14256"/>
        <c:axId val="512828656"/>
      </c:lineChart>
      <c:catAx>
        <c:axId val="5128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828656"/>
        <c:crosses val="autoZero"/>
        <c:auto val="1"/>
        <c:lblAlgn val="ctr"/>
        <c:lblOffset val="100"/>
        <c:noMultiLvlLbl val="0"/>
      </c:catAx>
      <c:valAx>
        <c:axId val="5128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.##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8142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Propinas por mesero y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cap="none" spc="0" normalizeH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Tablas!$G$31:$G$32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Tablas!$F$33:$F$38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Tablas!$G$33:$G$38</c:f>
              <c:numCache>
                <c:formatCode>#.##\ "€"</c:formatCode>
                <c:ptCount val="5"/>
                <c:pt idx="0">
                  <c:v>2774.1699999999992</c:v>
                </c:pt>
                <c:pt idx="1">
                  <c:v>3511.8799999999997</c:v>
                </c:pt>
                <c:pt idx="2">
                  <c:v>2960.0099999999993</c:v>
                </c:pt>
                <c:pt idx="3">
                  <c:v>2770.86</c:v>
                </c:pt>
                <c:pt idx="4">
                  <c:v>1946.6399999999999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1-4FB9-825A-A28B6D7194EC}"/>
            </c:ext>
          </c:extLst>
        </c:ser>
        <c:ser>
          <c:idx val="1"/>
          <c:order val="1"/>
          <c:tx>
            <c:strRef>
              <c:f>Tablas!$H$31:$H$32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Tablas!$F$33:$F$38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Tablas!$H$33:$H$38</c:f>
              <c:numCache>
                <c:formatCode>#.##\ "€"</c:formatCode>
                <c:ptCount val="5"/>
                <c:pt idx="0">
                  <c:v>673.2399999999999</c:v>
                </c:pt>
                <c:pt idx="1">
                  <c:v>1071.7299999999998</c:v>
                </c:pt>
                <c:pt idx="2">
                  <c:v>676.02</c:v>
                </c:pt>
                <c:pt idx="3">
                  <c:v>1129.45</c:v>
                </c:pt>
                <c:pt idx="4">
                  <c:v>1130.48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1-4FB9-825A-A28B6D7194EC}"/>
            </c:ext>
          </c:extLst>
        </c:ser>
        <c:ser>
          <c:idx val="2"/>
          <c:order val="2"/>
          <c:tx>
            <c:strRef>
              <c:f>Tablas!$I$31:$I$32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Tablas!$F$33:$F$38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Tablas!$I$33:$I$38</c:f>
              <c:numCache>
                <c:formatCode>#.##\ "€"</c:formatCode>
                <c:ptCount val="5"/>
                <c:pt idx="0">
                  <c:v>774.23000000000013</c:v>
                </c:pt>
                <c:pt idx="1">
                  <c:v>1109.1899999999998</c:v>
                </c:pt>
                <c:pt idx="2">
                  <c:v>954.1099999999999</c:v>
                </c:pt>
                <c:pt idx="3">
                  <c:v>599.78000000000009</c:v>
                </c:pt>
                <c:pt idx="4">
                  <c:v>745.45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1-4FB9-825A-A28B6D71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31040"/>
        <c:axId val="542931536"/>
      </c:barChart>
      <c:catAx>
        <c:axId val="5429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931536"/>
        <c:crosses val="autoZero"/>
        <c:auto val="1"/>
        <c:lblAlgn val="ctr"/>
        <c:lblOffset val="100"/>
        <c:noMultiLvlLbl val="0"/>
      </c:catAx>
      <c:valAx>
        <c:axId val="5429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Impagos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0" normalizeH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Tablas!$C$31</c:f>
              <c:strCache>
                <c:ptCount val="1"/>
                <c:pt idx="0">
                  <c:v>Ingresos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EE-4616-8A46-8F34EBE4B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EE-4616-8A46-8F34EBE4B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Tablas!$B$32:$B$33</c:f>
              <c:strCache>
                <c:ptCount val="2"/>
                <c:pt idx="0">
                  <c:v>Cobrado</c:v>
                </c:pt>
                <c:pt idx="1">
                  <c:v>No cobrado</c:v>
                </c:pt>
              </c:strCache>
            </c:strRef>
          </c:cat>
          <c:val>
            <c:numRef>
              <c:f>Tablas!$C$32:$C$33</c:f>
              <c:numCache>
                <c:formatCode>#.##\ "€"</c:formatCode>
                <c:ptCount val="2"/>
                <c:pt idx="0">
                  <c:v>106512.81999999998</c:v>
                </c:pt>
                <c:pt idx="1">
                  <c:v>22641.420000000002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EE-4616-8A46-8F34EBE4B8E1}"/>
            </c:ext>
          </c:extLst>
        </c:ser>
        <c:ser>
          <c:idx val="1"/>
          <c:order val="1"/>
          <c:tx>
            <c:strRef>
              <c:f>Tablas!$D$31</c:f>
              <c:strCache>
                <c:ptCount val="1"/>
                <c:pt idx="0">
                  <c:v>% del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0EE-4616-8A46-8F34EBE4B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0EE-4616-8A46-8F34EBE4B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Tablas!$B$32:$B$33</c:f>
              <c:strCache>
                <c:ptCount val="2"/>
                <c:pt idx="0">
                  <c:v>Cobrado</c:v>
                </c:pt>
                <c:pt idx="1">
                  <c:v>No cobrado</c:v>
                </c:pt>
              </c:strCache>
            </c:strRef>
          </c:cat>
          <c:val>
            <c:numRef>
              <c:f>Tablas!$D$32:$D$33</c:f>
              <c:numCache>
                <c:formatCode>0.00%</c:formatCode>
                <c:ptCount val="2"/>
                <c:pt idx="0">
                  <c:v>0.82469472159799007</c:v>
                </c:pt>
                <c:pt idx="1">
                  <c:v>0.17530527840200993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EE-4616-8A46-8F34EBE4B8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Número de órdenes por mesero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0" normalizeH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Tablas!$M$31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Tablas!$L$32:$L$37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Tablas!$M$32:$M$37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7-4F13-B329-22F64C6CAC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2933520"/>
        <c:axId val="542928064"/>
      </c:barChart>
      <c:catAx>
        <c:axId val="5429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928064"/>
        <c:crosses val="autoZero"/>
        <c:auto val="1"/>
        <c:lblAlgn val="ctr"/>
        <c:lblOffset val="100"/>
        <c:noMultiLvlLbl val="0"/>
      </c:catAx>
      <c:valAx>
        <c:axId val="54292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29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Ingresos por País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r>
            <a:rPr lang="en-GB" sz="1600" b="1" i="0" u="none" strike="noStrike" kern="1200" spc="0" baseline="0">
              <a:solidFill>
                <a:srgbClr val="0E2841"/>
              </a:solidFill>
              <a:latin typeface="+mn-lt"/>
              <a:ea typeface="+mn-ea"/>
              <a:cs typeface="+mn-cs"/>
            </a:rPr>
            <a:t>Ingresos por País</a:t>
          </a:r>
        </a:p>
      </cx:txPr>
    </cx:title>
    <cx:plotArea>
      <cx:plotAreaRegion>
        <cx:series layoutId="regionMap" uniqueId="{85E67FCB-7A33-40F3-AA0C-02978B1B886C}">
          <cx:tx>
            <cx:txData>
              <cx:f>_xlchart.v5.2</cx:f>
              <cx:v>Ingresos</cx:v>
            </cx:txData>
          </cx:tx>
          <cx:dataId val="0"/>
          <cx:layoutPr>
            <cx:geography cultureLanguage="en-GB" cultureRegion="ES" attribution="Powered by Bing">
              <cx:geoCache provider="{E9337A44-BEBE-4D9F-B70C-5C5E7DAFC167}">
                <cx:binary>7HpZc944ku1fqajnoQsAsbGjeyIa5Ldpl2xZkl8YshYSBEhwAcHlX83rfZ0/dlO2y+NSu6vrRjii
K+LO5weHCIIADhKZJ0/irw/zXx7s033/01zbZvjLw/y3n0vv27/88svwUD7V98ObWj/0bnDP/s2D
q39xz8/64emXx/5+0k3xC0GY/vJQ3vf+af75P/8KXyue3Il7uPfaNZfjU79cPQ2j9cPvtH236acH
Nzb+pXsBX/rbz3/vi6fG6+b+559e/vfLu6V9+tvPv3nr559+ef2tfxj3JwtT8+Mj9I1i+iZJOE0k
Rsmnn/j5J+ua4td2Du1cEMkwR59+8a+Dn93X8IE/NKdPM7p/fOyfhuGnL///putvlvCbFj249DMK
qXuZ8N+vPq3wl9+i/J9/ffUA1vzqyTcb8Rqgf9X0eh+UszroH7kLWLxBjEuesC+7kPzjLiSYEE5+
i/4fmMn3sf/a8RXyX5+/xl2d/wlw7+8HbX9F4AcYP0Zv4k8/BLh+a/UsfkM+Wbv4YvWvce/v19+f
yT+B/Uu/16h/efwPoP8JjP1te6+bH4c5BcgThDFCnwF+jXz8hjEac/7yxqcf/nXsz/7mX07n+8B/
6fYK9y9PX8O+efvvt/WL+/6+GO+XX1f/A6ydxG9izFkSY/EV2t8YvXyDeRJTJvmvo37G/I/M5fuw
/0/PV8j/T8Nr8C/u/v3gp6W2T79i8AOQj/EbwXEcCyI+B9lX7l1g2BkpBI5fIf8vJ/J92L90e4X5
l6evAU9P/gSAO+vqjz8ypNI3L5H0xZ5/69kFeZMgKXFM5edD8BrxPzCTfwL6156vcf/a8A/Q/wmC
6uZhvH90/Q+0djDmOBGcC/oK+uQNOHaeJOSL63/l2v/ATL6P/NeOr4D/+vw17pv032/ym6G9/+//
+oEk8n8jq/9kHq+Tr9fs/eKp/+//8wPNnb8B3p7wRNLPDgW9Nnv2BkFMZQRC76cftH9O375E16d+
/PXJ92LN920eVgG9Xhn854evrf1i8++39ut+/MFsJiZvpGCMxfiVh2f8DXBLzGJEP+Mtf0X3M95/
YCrfh/xrx1eof33+GvjrPwGVef/UPK3jk/2Bjka+QQjYCjD0z/gmryUD/ualDTbmS/urDfhDU/r+
FnzT9dUmfNPyehve/wnsX/3LhPH/Ubf539T1H2W277vDHyaV/X/i6P+5bvZVSMzu/f3mkwL5jXT2
+62/huZXXX9PyPy8cYfHv/1MECRMX3XNl0/8JoK+daMvf/r7c68fvrq5r92e7gf/t5/jF6cFUo+Q
HGEkKAFBZ3p6acH8DeX4Ey0Fp8Z+/qlxvS9BGSXkDSYCuCqEEokkSyBuDy8jQRvlbxIpEvaSSIuY
vHzu1wVeOLsUrvmKxpe/f2rG+sLpxg8wJENAfdvPL75MlL0IsJCUIElAACQxellv+3B/BfLyy/v/
QfUADCIQojTHNckKNHWKETuIVlHhxzsyU76oEDWDOCljtJoujbtZlCov2NCexXjl9ITXY1dnfdvP
Lo0pXaIqjW25nlFajfJy6uKkSBRbfZFfGUr7cNJUyHabGLVJv19rXu0Mo0VxRKYWe6twM5ZJpjmd
wlu+IpLXammaeEhFRNYxK3y3DPcWYzERZWtSYJnNeVRcNuOwzhlL+oV/QIPxbZImsOpiZ6pZMqbW
Ll/m8ziJ59aptaF52Ex9bfz1JFou0o7QZE5nuaz2vHa17Xem6WT1FpGImSui17b+OESDuGRFw9El
GzmVR9x1w5zFsxNNRvBch20d2s7tbeiDfDcuwrEh00E6kyVhauzHuvBttfcymVaaEZ+7+lBxHZLT
4HxPsjisQiynMVhMtWa+FjFiarbrVJxh2Y1Sp7A8t9wxn0Tr0TR3vn2KZZl0VvngBn1vS2e6LFnr
qXOKrjjJW8WWZiB7U3bYXLa4rPoPJRN6ONM8kpGKeTtFh7qNK/ksx8GPezy6dXhajMCuUHNsNEVq
CFMckcwiiW2RWe6buEvLftblnHm+unVfFbAlzzOynGW6WXG0zR12sG1dTWk8K4/bpDhvJhpLni5x
xTksMOTRXCoJk9UAhLb5+PJ+b4dzOwYXn4WkSdbbaEy8jtN51uOcH4LlePhAZzzktysp5+595yfn
LkTXbCabdLt10O/ihNFjM8XmfdEafyimZFLeiFu68PYRO5PPaRTCLZJFm+UFLT8Z7mVpjEspn4us
dNO0qrorol7VRTEDEPNsL6rCifgmLmg+3nXE2OmYkd4rhmI9oWzQKKqUHFs6ykyMoWFzOtikfmdn
11SqopXbVmFdL/PIt1vY1CioqEQzUiJiYMZxUlo1MAPTmbE2RZroit91eYyrQ8J0nzRpnUwanZnZ
9OhiipK8yNNC8qjPENeaG1W0Pu8qFXeaNQ+c4tznGzYbRs5Mlbj13JLWkBuRy/HO2IVsOhrpMXV+
qeOdS2zYwuHK7+BVsqvaMW6Vp6QzaVfAv9PElj0/Qli7JEWoD/4qalfDS1X6kthKIWfgzHrjaHSr
wzKEj0udJNOjpEMiD4jXEdtHrZ30abe0jjz3CBm3xdGo8yM+dVW1KdEyjmqdY6hrnfdD6/x+jYb6
isa0MqlfuhyD1XUmTtdlqFI6Dj3aoCDonFIRapOOS+TuolB2ZVaZuK1UOYLXOGtzOC5YcE3VmgCe
apKRnLPEGLkXzcrENqEi2lBXdzxNhHfJppCOpSQZbZf2Y1SdmAVVTmEzmPg4X3297j12tFRF7ppS
obaQZEMmV9+GepwGtfSJOY7iPly4pY5sFlcVHxVrqR2UjVlzO5J6fcod5ceY6zUNo54eHZFhU7iJ
X9WlvF1ztlzlA+jWBw2LxsqUebSdyGB2tYn4JkdrIOncgeuEiURSrQK5g+g03q0uTBvNNcysjobh
bk5mzpSuI/1Q5FN009BQnHv4Zmb4oDd2iZcr1ki7axGPd10+LicNsfW7oqqny6ExMTnKxfDMEfe9
ynVDt120tnftmrjrSkxySZHH5DkQbFvVMx6raJFC9asW06aWHr8r4nWVijWheEY+FrfCEm7TeaQ+
1cvMN72vK3s08l6kuZbsPeXTvO7WHHeqrO1cKeKIOfGhFmUWSN6dl0kkNnzKpdlg1OdWNUM8P419
uPY9D6USU2huaYO6d3D4Sa8wjfJ+U9eROYxS0kdpQ3KmB1pkkjVFFjdkObX9kH+YynLFJ9b5aRNG
2wclyVSdi64SlwDzfOB1Yj4M7YhLhZ0ct0HColRTINpnRVMEnc4oJmnTYdzuW8L7mwnifJG1M+Hd
TgRKr2wkOThEUd42SITTIshoh3JM3/Fy6O96NI1bLDnfTrPQVy2Nh01nZ7QPIjpaZKlVGbfvkJm7
s4kmU36+DJHZ99WC07itp5BOPVuOPdT94G+/18STSaG87/bj0qCjeELsusf6I+3a5gjPxYkpE4aV
nZh/j9uWgtUjeiroeG4Wad+167pmCw59OvZrmc3O+TTo/MQ7wlM2+v5ytKM7TtYXFhC3pL7T+SCO
oKoYXU3DYjLfOHeOclNmxETFXaJDv+tqETYdYtGzXQma06SrRqvayNHLGbnOHNrFzWqhgEI6zKHY
RqjSJ3YdnwtdnSdCH5quy+9yTC7EZIa3tOuiTaV7etNFuklj3Z4J60973I2Hqmx1pCJXo+fchFr1
fXlM+wGluKPl+yhCRPliyOampoekCMAUhuGoSyKkahTAscQUubSbe1KqZJ3yd3Pi2BaC3iOJcx1S
Ltyi2nrcJaZyx+3UbJumr7osDJa1h5b0xqquRUGN2p83A52Pgd/IPTjU5KReq2hX1wV7Dwwo4h86
14ficeYLThSyTXdlLIpL1dpuzRIdNY3Kq9zfWNugPOu5TrqMSTfUWYjysW0zUfSJV5IBUdvXBRCS
K7yiSdzZBIePpax5mw1Luex1NTbZ5DnKohY/t8Woly14ufrJQLg/kyO/sS6q7uq+BP/sujXVAtXp
mA9Fdxy3Qe9zn+AsIL0aNbMSHMxYEdUI1J3aOTIp47rdisR7NS+zOanbRd7C0YiWTRXFbOfieCTK
lbbYOqCZ72cbdHSw7YvbHnEheDpiPfqt6JflYS6jsVZJ0M6fU5p3u6Jvuwc2N2TjdL+kK57sB+pC
zbZ9RJJtNYhhUy203eRte06qShYbKkWe0tIVWdTZZVE9pvVJ7jVMoqh86qb1hOVTV2zrtmlOlpzN
KmmWZudIcG3KI4G3EZ7CJjdRRBRQZdspOoAXVXwqpu28knEzhHg6iXPZp62eW6r6wkyPSWWat43R
zZ00zNwuUaC3c176qzlhDqtCrN02oEXeyH7w+xBMs51H97jWAu27qrdZUSF52uKmPnV8GrZCrvax
nki8Gw1F+9JMXHXJ2IN7jOvzPqAyY7was6EY9FWYaJMOZYS3+VTX14TJ9YgRhm9K0V5bjSxwYol2
rlrDE2Fdm85WPDkwgV1I7JAmLIlUW4pCBROugBwMEEI1rdOuS1jKh05ekCYvD9UqitM+EWCoci4g
wqL81LjhSVtWRSlYfZIxSrurHrYwPhoGXmfDONY3NK6jzDXI7oKz5ccJqOO+XCQcs4Fgcz2wxu7o
UDdnbhrph8k19t1Q1XRWkHrMVkVzJHZ+boGPimYpz+nUj8riyjiVC89M2njDUgNJXgNkbA5Tyiry
3Gg2HuwKrEINMxKbSdSkT40WuFDMeAj5ZrLjhrQTP7RmBarQ9A0whYjQQx/XfbVpaokH1RV9Hh1J
uVZtms9y3A0+J9d1VZoELLL1mZPFmKs5J/Q2Ij17ZnyxH0k3Tqc68UAPV9p/WEhDsrUecpf2FeKV
8kPT3sdE1keBT85my0rRpojzNuuivguXtRVlmU18LYDDDReWTPQs1HO/w8gkm9rW/kpgws48wmDW
Q7MwVVgXGkVzPamRjN2q7NjoI05W1CuLejDCuBeNyGZfjea0q8iYjm09pHiehEn7KERKlrVhGSXW
Zrko1xPKhECnDszaZs1CeljNgkmsUBdD1gfGOp0lozDv5nUCNxUtZd4ez6wS+7KT8VUXoWXfOUOr
o9BrkWee0eF6ahGkGVM143QZ6MLSUeCSqKE0eL4Zh+W0J43LFY6MLYFUo3K/lE28Ac7CLuI8RLuu
oPyBkQnFyho3Xkjwuwe6mOpkrtfioxhqORwKVBCxMc71m4mypVRm4eCkjHYk1Uk1G+Uq26/HzDHd
qXjQYZuI0dxFlQTWZ3n/rpgHOIUOiKIqBUPPVPp6w/O8OkTg1W6KkemPocJ643wVbuF2V3M+0qRW
mPedIjGvIf74Mjof17E4l+DSaZoTl9wkSfxCWacFpQvkAueR83lWVoJtKlY6CWwhRmc6NuIscXS6
x8AhN0vH6UNwTru0qRjKla3y/twiHg593tETSXnzrpFJcydkAfy5pb52am59e9W2Cdp2jbXHC/Lo
AzfFsGmqnB+Q76NWQbzJH2nruwzX+fRWxv10iVZLjQLxe/HZTFgBx5LpzegR3bl1hCBVdsm1CQ6y
/yhMe+rFeEON7LdgEe0HhkZ0WGhuHpZGVCedlvLID27atdFC1YQadtRxuS4ZQ/SmxDg/9D4sb5c8
qp64r2y6JPF43DkwxxH5/IEVfFCeDeUZr2dzhcEnQrDR46QSyI4uS5JYMLJ5uHdJm1zqHOVbMifD
hmN5YByNJ5bXxVGTMIOVBAjSprHdW0nr/IP3XX1K2h4S7GnUJ2WtIXhHpVnOGFhyRNje5k0O/kPH
1ZzqmsUfWJ7Xxzwa2pMqLvCmi93bYQWmomaM3TaJK8234L4Xqbpq0bvJ5voIF6NN8ahZDzS2t+/p
OkxxWqwQlEVjXSZqyAHBfdf4MinIcNN0YuApd8sErH0sDE1xXqzQY+LJZVFw10JwbVeh4qaEZBrU
EmDScMNPzRLxvQeq1ChPGE0y0c/hvusdvR3nYbpu8VqzlM6MkU3RYfkeNysNYFJzcvAja5PjZe10
9XF1cM1gX3VA7KekNvGBUtPNWwSJ3bADfvxohyCyHA3TRWgom1To5DOSVbiD61VoOJ5XOVbnDjPQ
jySwe6S8XawSS/7Rdzxa3tWRL9JqJrpRppuKm6hv2iMDPPYChI581+mZR+lECsQOMeuMSFFfLPtp
7hlVqGY6SmsUJ3VGioVvZLX0zVHEqGvU1CXTSTM2qNqsoLiZXb/G8TbJB5lp17FHXqBulxtXTZuK
BAiEia+ndBJ5lJnIoie+LiB6OEQ2cyKgZcDBmC3kpOu06Wsg7oeWTwGOhSTLCQg5vlVR0dXvHERL
mzYsRIVa4DqnCqjtrueeagluWIT9OrMFpBFp8fvRY3Y0VnWVasgls36cogc01CVkujHk/Ws8vy0r
TU+AksYZiFEinWuCzqJKV5fYrs2OTHGsZN+I0zGi81vhG3MGy4TUK6rNHQdfP2RtsfRpP9S1UVZ7
chy5tdi5wPMMYmpVKCmTYrOyZTntfOeESkBTzFNXab1lrq+uuMvLVA+NTTblQglKIcmyFzzSZkjn
3DF0ikUOMqDB9RIDEZhjcTSu5YquepsEENk6v9hjkDZghUaTEhY7j2xUQB6i+G3fDq64iPJ2hEwN
zGqqtSKmpPyJ1uvYfByLumJbw/rO28zLvtWq593q3msJvmM/GlNWo5K5mfNbz0bZIzBBnkc7Uody
TLIWMvViZyth2MUA6Tc95KIyPq3CBKmLT6YkPy5JWNaNRBpGLT0TJ2xu5fNU+Sr5MMshZ1YhD55p
44aY9ychr8UF5Aq0ujbJxL2iS6WHA3WykttydLk8zSGTzS9ZHuduayFPmA7rBF5yu3oDo+qiZo8N
ZMddtsqqUg5DaFY6buoqpFhALjurtqJFki2M5HiTCwHtIQbJ6bKsq9buKxyicQNj+y0Xa4I3xRj8
MZ1Kr7dTDXHmqptEWLfakDrfIThK7DQM0q/HvTEL3TOTx+UeFKFaHFtH8biL5xXkR7WOK86vIslg
8CFCkcwkLLTYgSy4hEORDLW/WCJfLyqWplx2lRQo2poSNfXeDySKLirdJvVuBQITK74MxO0TOvP8
xKK5AYIMiRO65ghz8LlNNcZAtSo6KSMgL7xI1hnGXf0Kqux/DGKRHZpFrpZ1oL0qjCgOeUkETU0S
2nO2dGJJ84WbSK2GyveTZCLZsgbNJ6BiVR8ckmFQGi8hG4Csb6OZ0yyyVlwloxNp1cKJAeJXggIr
xFXu5kUV8axT7cKQjoScFdVwSZx4DxrlBMpm0V6BgqzVPMg4s+ML/VvanYBD3W/wug77schxhpz0
V1bXzRbs7FaudMowK0haoiLs5Rr3dw3z4wFkYP6+HoYxTSBLnhWNKlBBQFHZWkpxOvvmscvn61nW
fhN6eQtGOChZWTgd3ucqcAOqfRLcBliYVaFsEtUhQwAJUqUl+Na0tOVNvwIDCVUrVNVFQzr5qN96
utabrizKXTkP0V6EHnJhCpSs8YkyZtoNseAbL7s6bdkKC6/RonDixw2I4viCDV2eBmromtVzUQJr
7pfkwIbQFUoTZEBaMTFk8TTZyAbr+yEu5ZYBZpkxA16SVJQhRqdrv1b70orjKAzFvopdvaFRuWw7
Yq8Gye41t6JRNfj8y0LmeBdQYQ58osOhXFryzhvePi+Sl2cDJGm9AudoL+wqIZh1DHxa68ZTPI7d
HUXYp2gg9gCcH1WqheE+THC/Yl+yJs5qOGfHhe7mZ9kkTjVsgMPOtQm7vMX8Y1mFk7DO9r0NvrgJ
bcQzyD7EQ5xX4iOqNQiXgO6tGICIhKHUb5el0ArPOJxhbJdNDzWiFFSzZlPHAQSnEJJURkW/BSuh
W9SWN9wlS7XzuEPg2LqpSheSFFfRyNv9wPUTNQ0/6G45j0FWVCaIa9yUbYZN1G5YpxHIoSGoZM6f
aZiqAy5r+dExWaU1qOMdqR+XNuYgMtM2W1d2M/K4UlhQnJUTUPjId/lxEH17Ier5Hnh+lDY2gPAB
h1E5ZooLLReZcQyibCbEeAmk7GMNB1m1eQIRaa4uLNRvFLCWaYvXsrldnembjaXYb1rddm+N11Oj
dDXbq9Utl3hcc0jiRrRZo6k91GMRZdQ2s3I5wtliNU6b2LytyjpSeZf0fZZHE96ZEm44BYOuVh9f
LX65XozZ8wZDucO720j07riq+V5jVOw7A3ZVxdNdg+f1VI/LUT6HdcNjmitatnSX48Yfh7l3p3Uj
5yPMQPSZgOweOhJBMtTCYcSa4V2yNsWZnvy26CR+6hIP/E5I8iIEy17xjo8HEfcPuof6VQdS15Ho
RJfK2e2dhUIJ8Yndog4IWEWTXYCqWlYEPGeBF1NKBn4LfjXcje10RG3ID9r0IY3HiofN2FEB5YFq
2PvEHS2WRBkrWwsaYx03IMViNqWehPgcrnkampWxZ5A79rQ5gnSuKTMM52Xa2Zzr4zjP+VnMwWzb
Vc/7JK6XbA32pkUVxNk+x9fI4hqKfUudQX2pORJlDbSl7pnqWHPdF/y26MEyjfZzZuMGXLrANzVZ
aQqb9ZLGVTO4WLuAJqYHqTeQ0d5gix8cL7vM1BzyNsrrHfCDehN0w05oM0aPST5HChOn03YSLl1L
d90a2NJ5hHpXikHNU50dyBEPlQTNpStuVmOBDM7jsNUihlKeqbpUl7y+C1BA3PTRMgO6tUzbCqpt
kE1W7DIehmnnddSvKi7aeU3rpXiE7BT4B7FYzQYcJDjDFuwYXPvRBAqwymVzMpq8e4/7FqeiAPm6
ymc4lLJr9gLrolCxiOYNKhgHdz/ugu415Mre0wwqhMu0aSZ9MtZ8PAKJ8Hz25ZjOjR0ul6pix7CH
zRNdqxwEhwayFqTLazqOw8lUWfOudEBA1MogMUhJMz28KMTPkQd67YbRXZMF6WyE5Ao0FCgdZbUt
p3RF8QjLxdFET/sWLPYgKPswg5B8iJLW0TSa7NBv/Dyj05C4bsuhbpjVeP5YkihZszHq82qTh0nH
2Wgi1CrSUO52kyDx0Vz1/iYHJfXYLXxItSzbS4Jlk5pIC2DrIKqlSE+Jiksd3YOUAXw6MjvIfvAp
ib29XvNq2cZrA+ba6Ue5sCIDeeoSN8mlj4wER5TPPKWrWbOqW4sMUwRCtqGJolXpg+on0wAj6UiG
WvmgKx+pGsoR+WbQvCuAO/WmVR21VZyStvWqXwoQhDkrUwZFtA2lGtZGscsC1F5BD6LDNugRRKI5
Dso7zqHK3LfTdlkJuKDKkrBtl2XZlsiifUPlDBWOqHlGi9YgvaPlWA84OgdXzXfLAnEZuGuU8YaX
R6BLRFnXBnb5zeWC75Tr4U7Ab2r1DNgMXJOH+60UUUwF3D/7tlbf1cUUxc3ClSFhD9na1iwjhuLu
ItTvDwQXDL4ZSGIZI7gRgOEyFeUJJQKuKn87UD6xyYgcEpE+bmh3VHNN5uOFrRhlvz8QXMj6diBY
BtxOF5jCZTrE4ObuS/s3tw9yuUxVWzd6E0MlVWxcEL5SUF7J74IDKpklAOqqCpaU73DBWdj9/vAv
N/Zej09AVyExEYyLmL8A8c340/+l5MyaI9exI/yL6AABLsCLI8yl9kUq7XphqFst7iAAbiB/vbM8
4xnPRNjhebrR6tJtiQQOzsn8EpoLdF6iTEvpeE2UQZH1Ir8EtOAVIZMb7oRCvYOdqKYzGRv3gawK
qoOn/SyBme4Up1woIs7uMPb+P7C/D/+T1vjdqcWUefHXpN7f/vjvzx1GxPa/EmV//+I96Pf3P53/
OyH4f35q+6e7Q4j9P3/oztz87f/19+zanXT5W5Dtn8iZv2QK/5s6+Vf+8v/H3Lh4Cf87cvMfABDM
33n9O8Ry/4a/wDZIsyEtGLpcuCGkrfty+gtrI/7NZz5YjwBbCPBgcMdc/orbeOLfMF/499QP2HE/
oNh1f6VtANuA24HqCKIwpCQk7F+BbSjSi/+w3EICwAbJgMAFPeoS/OeflluF8GPB0SfFREzZoR/b
WKAthMz6nuVFuGGhPgjTbwnbMkV2pfWG1LOfIbyaeKJNEDdo956Fv4wLJoSifpmrLnW0jpfcRnPx
vNCijorC32asi0XL8hitC9zsGmNyQ+0GhatfmIfKOuwnd0qNhxO8K/LIHXBs5dN+FBzj9vvQ+92J
iV/GjIeF8kgWGWQ/a+rE68uky+ukQs+TW3WwwdRElNKzlDT2e/6oBXQ0782BPj6IJW6ccK9hccUN
Wa/FPPdJtrItzaiOZwtFD467Y87AGGAUO0lbVwfSLB/WnYeoMvVWuwo2M8qQbHHwZ+/T4uxoPRSR
rca0xB40+SeIqKiYDxAYB0wsquTvQZ16qo5G9jHKb6Wg39s3DMg0WWrKdiHkoamnddQH/cGM5EU3
7VZCBIOd8htChYpqUb9064Gi1y1FLTa8Hk5NTyJWyS52mD2K+j4oydhzxQZncH6YqVljURU7b74x
m6F7kPY11Czu+XMo4Bwb/J4+j8cWs1xnr6YqWCxdOIY1/Pm1CotHXQUbU5Cdw8ItOvUTsZ/FVInH
xhXktVNcP6MRGs8k616HgUaOGT5b0aVk5m8uxKaG6A/qqQPQi6gzaJn7uO3LPFrzuYnaYsiTIL8X
OAMyqaNpKH6t3DnX/XocGjvBmVZpv87whjxMZgvbT1kRTVyXr+bO48A7WqOKGEhqxU2uy9PsVfrX
CivjD1dvGcw53y5fpq6SPOMPY9U8GDrHjX6EExHBdI+cJkuAXeVJ26oublVoqihs1xNdgbsY7xnn
Xv9qR/myNHUf2Rb6Qdkt1UZXGSRLAp9q7NytZW4sGIM4OsXoR/2Qp7N7LtfmkQbqCJlngkrWxQP3
4qISl8wlUdbmsJrKHWSjRyWy167DI100Jls02jAX4K5GItiC2tjjvIuC/KyCfRZAwW5JRApvZ50u
yZ0xMrR94dTGfvhd5W3cdcc6bK9Q57qIKUy5wIDGzTJNRxp0kRD9My3EU9n8XvNjvlQvVB3x0XPA
ajhLk5cE0+fa/hL9YwAThBUjTPXtKFRSuBbSxlFQtKRjh5/fXY6zM/xyszCCcAMvunjMKL7OWgzx
JoOUh3E3l9GCgV7q8kUv5AHD9NuS8wtZvc0KPcAFBrAINwIpFfPw0HDZnES5wjZUzzrIH1W4Z7bZ
h9lEk9Z3d23fBXFuOeyKSqMJnPIxUszunN75sWVYHjFSPri1OTM9/sxl+dmasUjXpXrv8jXcFgVJ
9cQuglZDNDqlTuBNLL/dVefvq1IAAhEOxEQih4SgbqQSCmXhTdNhhbx2bVcBcUZB5SeFM+9nY4u4
cvgUSWEeaO8/Gdbdaj6fa2G2VVPJn3pd/NcmnGc3GmE+apo9+6zG550IL0yV/a3OoV72xSEn/W4q
nPNYk8TwFfpT/7lOvIgH+OLAHn+5jYG0PxzN4jxlAwbnsPrwIPdWuRxSy0EhoH0fY4cvd5GNz4nn
ANXSOYSGr8yOEfjMMO4mepXs564ozlVg30fv2K1r3KhxeuNsyFMMfcX3nM02Yr4LN3mFZrLsbL2k
JON9zEKo3lG7ks95rMOTa4osLiTv0rIfhjSsidjCJAz2kOHHqO59J+n1ta76Jalyj+RRNkB1YPq9
pfy5cA3ZVsLpcU6s5Df0eBaLrvHiftVLGvhhqvUbDfV7FTZ+lGXvpj04RvAbWnTVw3zOmjCuwZMt
2GTVbsLmUDaSQeKE15IcvCGPRrEd2O/OxEOOraFQIfVxabp9m0+fQdUWScazXZOzQ92TTY1lqDos
WfZVFijcuUxZicGBexHEtySD+dVZ7wxCDMbpmkewALdkee9Rz2jofJC1SkL0wVHfevXWhx+RNiFU
6oXPNzfjaTWbE+XrSbXVrfCDJ7SdeRmTpmuOquWXUJWfvbUzmDB74vj1JgO1zDyV9NT7yRhkcBsP
lKwYJh65l3+0ZZnks7zzSAkGM8970qivGqo39LtPr+rBs8AYGupt3tl4FuIqYOHybt+bU5+/Z4P+
hCOUFPowsTDygQyMrYkmN0xF2yRFaGAu5Bc9Dduwc86+bT7KEHiRfgF8+s4xfUSogkfuiiaac7ak
YIUM1O0OwlXQbAoxhJdA5UXsGRkVE8S9dXDnqJ+nkzPXjxT/9t5b1RCDX1x3/zX0hheZz9uwEDHa
0Uvj8aib8JYX8e0tBtoGTTg3GHN9+DBF02zHqTzaSu9HePK5QpvB/DD2u2naC9lD4muqJVFe/dE5
3XM2y19eA6PXhHU0t1nSVjRusYKdNdh0Qzc9jdLdFDX/prYO4NF430Mg3gZXKPx6w8HDzo/yHuL2
2ppgs1DXOWYOhBoJvgQ0Bo9JuOIo+YAJhIJnV5a2fRV5c/Pu5ovdW91jL1JuI+6sFdBNTIrTs7bV
vhNiiAen3LihSKvQvPusfXbc7NHVq7sBQrspdCaiCdJarNam3HooVcWwblyc8DVYx2FlRxXYTWa3
I6viblQxYL7XAT5r2Hp4+EoDWixXGxFwIOXapTV3j10H67faey4FGTlTstUhno5eokDWBwnzp6nD
KPPmYym36A66kZV7HGI0rvtsUzXhdm1FEtjy2kGUHYnzZ2ImUiJMxFI+uq1+Uqx9XJzxSgN7c4ou
tSxrPxg82mYMnmo9fBDy04LrHLsfd2GHuT+6+Vfuj3HB5H4mUCOceRfqZlsPBhXhpEAE5PJcqPPE
PzN6INOrix2dwaIu23RWB395k0KmGv49hDUB9ke6Ml6KKXHEK1vqmM9fsNlT39gNrS/ABOPJ5jFe
J96dl1jiP1eNH8vO7ma3wHHRfkKKruKBSPpmGj+hmR93jMMdBCrI7bKjM88jtNpHd23icCoj4oxP
1cyDtDQFhMIK/iK20lgfc28+lR3votBMl6rYY4A+2maBEtOSi7U6KUfvtxl1LCzx0Ml0O3dwNoTl
qLrA9BqwtVSVCZQu+MHdY1BTtG/2l1R6N8N7iszkxC6nB1oG+yZvoo6sduMH3Quv+rtAfnP7MwWA
shb0cSx/Qojfq1uj2pJDX9ADlI8H3LRRgvbgBQiAGnV+fNW5i/5jSLMyu2MYWSr9eaNK8epNZl+i
dbo4TanauAf22tconKxY8EGvqFMoXDaAqaJjYmHx4l1UvOObgYxR2x+Yfx5bcMV+w36CbH0BQSMj
hJPjvBhheVQs2wXLjJGiog+dtjya2kdfmV8BrPBEWLyTwHbHsnJujYTvtQwpgO4rNe51WOr93H37
nU4yH4NDW3jdoSEz5gDAzn71NK4v0ssjYfBAu37PapEUK+CQsONn0gAhMuYVtsOuFMubX8yvdUjP
0HqPOCfg7aKv6chRM5LAHTzTrttRh0KEXcej7TUFwjDBVzY2coKw3UjqbYqioijEVKWqKo46ICnw
6zJakVvQxoX2PT5X/boTTp1g0Hle8MidGQRSi6JSrfI0ScqTfmgg9U/DC28tet2RFOlcrdvKU0sE
fS9R1YA7QjAFzCP5jdbVfAQS9b+2LrnkbQBjt5zkFn7LEGeBWWSCQ9dPskp6JnZCukSOo49hpspd
TpetVi7bccL8fVPlSTlkTw2IngeQczKeeqNeYNWg4hZdO4dXyJn11a6VjSC9k403yTYRvorWlXjo
pSFhA0JzAyjzUmzCEdwWSp9KIUK9Wd5lDw7FqDcxZCXWwW6WjO1Xw9QuHP1n6zgXzrXAgudYkaqz
HAjd7MY+EBKof+uug6yWdNOYcvgBbwXyAXElw+zTCcRDRcDGUx8du0vr61KF64YCxdw39cAjVXco
B16Yqq471CK7hYaRqOvUpShB1EkpH8yU1fEkv8vKTxsz0CSA/prqsnbiqpVfblBVD2WV99+uDz+N
N7yJEZqJ5xKtm2ZshT8PeJJ3Tn8aQoBuQd+gMyjLWJejOAFU5kDwAC9Z4hz8yXumzt3eC3gXN5i0
fAkqzNKvifZs08lR70oP4vqsoWGuQNQieGFsj/5nq1zAQkpB+CVKRr1YOV7SRknjRsF6HcCqlqF5
7Im4tmj/ihKQUj19A+yLZm8do8DkSabdn4A3J7kG13C8R2ywWegYxhQJg3RwHUx/XRnE6yyLq5Vr
v+2QnUmHAa8tW2UA863tN4sBVuz6S4uZqP9Uhr7Pxr2BuN0tiOd0WqcDk1eLlX2syx/tcZDE424W
IaC3Kqll/ccAbi377AsZox1tf3Pxms/uK3P7J9N4z75ti0O2FL+dMPjyTf/Ztf1H6Iy3Eg5q7Hj0
2hamSc0afKkcW4GU6SIKtMx22PdUJazTUVl+txjij0XQlQm8B7CDEwtA7PlBtIzAq+oKjxeNRDWu
b4b4AEAdKN16aaAqqIvjOGvUr49U2WLHmk/ljnmUk6mLSn+4dqEOUr8BhhaM/XltAP+EFXwIf+Fx
y7vNmk9gDshrjyOkB73e30fCcvxVWDlHwPwVCk1gEz5UW2qHQ5fnb40sngAWXjK/vyhaJ36DZkqt
39CGI4aDF2kDN4s02GWN+EhkAzRtUPYXThLSVFtM5bdGTZuh9mroGcsX7NJDaLLpBOLqp0Sb4+bV
sdHTgyTTtxgCneDNYugHVAlmA5ZwuCFBAeAkZGjaZSph75qqxQMifIikEgDfwzwOkc2q3E/I3g9l
ke38NYjY/SChgU4bOMEpRGMMq4BU6Hpo4DGZ3sfKdw/SZUfg5ICJxxefwkkr2hAOTAhqHRSROydl
WUchwjU+WslIoFLVwbIzg43CHPrQyOjbWuVzVHqQN9weYzb4/nnYF2OAVir8YqzFp8fDWOIkHNR+
BHyE3t1pIjHClV5Ec8rRoi5T5j4wxS4Db+OBOa+4eGyKO0dpnLgVJ1GBtnWXg6o/AQoo0Ipa5HyW
HlNrNQxv6IjGk9D0t4ezbnDWxJ3R+vECERAy5f5lWmYkdJiy7r5gS3mZw3tz4rAimOEGc/sYzjkw
0Rl+ymPVIxwANeOJacRDKsKW90HRw6xqiFLgXRCkKmQ8Vv0vHfipsN8V3Lq6HZ6L0l6mkv3ppAfE
upv1JWfKUbHvmeUlB+VRQ5BqITRpnLxeOi7IsuAANjnMf0TCKqcnN53JI35sICekf5Jg+aMVmyQd
ZsciaWWvUweHX/YxiKHmnsy6NnjzjmjjudPngpQb2GjdlgxcJpzQIPGG+zNfmwQRqjgv+xQ+1it0
7JR7kGXG2fdPPsScy7R2wN0xIrNqeVcN3xu1eBsJOy3x1ewdgr67mbGGXbXYJQ1LuZm5S7ftYA8r
w6Fc2xDYrazqZ22USdplIpE7FzXw8Ro5GkhBCJfY323Xpz7g14dqXDbhXaWQoYdJZDcPAMOmaeO2
JN+QLK91Wlos+2HKgwuKfP3GKYS9CrMA6vXHuAxtlM/oXwYYhsYviwiBoOUy+r19Wdpy+QKVlf/U
EmLneNGtsyt1/pvRodzmimXRWPtdzAsMWxBFDo0yEfIyh6l59V3M0R0yU2qqEdTyn8awgLFjdzXs
ie3E9r31fhhwIoChTgqk7BHJrQ2r1s2U5RjIhF7PxajeHEb2rWNuMzYxGKPi1pMpQxTI/xkKs733
KCyYEdA5FdXRgW/SBV7s+f3WNc0zZ7/ZALanUanwxpuQ05K0mp3Dcf6ms8Ypqrv9ZOpjGbbNjq7Z
rfL0WVMX7A6kqWXCV6cBS7+5P5eiKW+mJec2FEDx8smLHM3Ktyb76Ct7osNNtDcdyF23mj0M4By5
mafAz6FzIuxTWT8KQ+1+rv3SxzBKZTqRKlG6uXi9PZfZL8WelhEMyuRfSsPeF5Ua/51CloOkZ9c2
5lN1Ka0DSK3FJFw4iSOz1NP9hFZkfYfmcQAqvHOBxMQhcw9hh9OvcTELuPoJ4T/Mb6X/4ZB2jGSN
+FqABh0qfcRrfiuVH1VD8LlYf8C5LdLA0DJ2EYqEsKKPlf/c52Hio5YNOGJHaAm4XhAEk3sACnLI
SwhAPal2OVliB80ebWeoCKC4c0w9i6AxnaclGoDe26wykZ/xaHa8FpN0hxzKpCM5fPTOtYcovdwh
EpoGOHgW324Xm0VBXyVeuKIcrZnIE5Lb+V167o8T5j/3XRVMKiZSbx1D3ocGBXiS600hBOix5jDL
xEhELsNDH/r7oCCR45eg0IDdv9VYOzYjj2PbfYLw9+NpysDVNHsxoBzPw1N3LxXOM3yrpFv9eMaD
r+xwniZvq+HZmllspf1t3eazF0WyZu8BRIlx2swL/1NhwnEgftZjm7RrEQcL2QbheKjtsCnaVI5p
TZ8K+4e2Xw1/X5opyopvlOyjMFPqjjQOarCcL1A0wLtsFaR2AvQHmsIFWZdN32NkcN2LJ0CBTQiC
+bI/tvmPQj4GQODZZGA7crLlo4iyZTFRoeGU+wwNmx8jpBxlCtCcU7yFQb3BkIsH6CEVXHwWlO1l
0+6d6aEBfhLXwbgzrbcrnRpoQvDgSxDKXw0AMroU6dTRW9tgoDeesx3pBCbP1Ne+rI8IzMHaBTXu
Bk1imUnkCoVaO+NjsM6/Wi//7lycgrZXDw2n8KHzR3/ihxUVT8ty3/AVxkRbyIMh9A1JWoAfb3q6
SLgg2fzqsnKj8h8LLwGJSUPf5HydBz8S7Wu3WDzcHtHStX1YnZEckMzYO/ZWT7AibB9sAzukTc0P
XjmdAOVDEIY/zt7LddiXan5u6GczL1E1hbep97bVIqPAgu7Ijrn/AZp0J9WE9IAIX0a/m/FDypNX
l9tSN0ekZjIwbs9uWUBvcpAqCZFbs5gSAQJnT2WVHYGlwwd3towum8oHAFrPyE0gFO7xeJAPugjj
1clwCN5m71mOKxJxtD0HZZoPnyM9LBB7h70DBDw0Q1yDW5rIAR6Pa06Yozz32KrzSvDoIE4Wh5rv
+3LdO4Cv0R0XVVqjUSxTKV8bxFODduOTTwdHeHVS3cHmIYLFRVzYZ2+qzjOiimTBAZJh7RyEYhFQ
0oRrjURyvbmPhZ7T7cr1O2OIbFT2Edd/Rdq+cW+JgVBHU9OfoS938112Xi+ujxFyZhsi8wcqaNq4
bFuxXeGVF6PPfg0Hq6ttDCYxKaGslXxKPJ8iYelfAbiJ7A3lH1kTmRJ99OXRb84Bmk9n1w2Qijas
dKNO/bHylfVvNEtLIAWuCm+6xUfd7pyVkENog6x4sHHW+p7UfDVulSLqjHoLJEd7NOXrFtTWrptV
zJsR5s7FUKzbfAui+YNVj2ufLBJieeiBk1AnKbcceV7IwwNDYSlRo+jGA9zhkp7HRSjzyLQPAr0D
XAp4H9wHzQfujjo6ydsW/p/XnqemEpHk6idT84giM+5qzF7onRCcWPfUDSLYBEnvIlyLN9jobsSC
Q5SGsyxEKmNMKgWyayo4RbUbYdYUOHlA2WjCWyQyesxmzUm50Gub8dSvQ7eTjroORfY1B90nQ/xg
HcY33+P6rZoaeRBUoCN0a3VehPmo7ftK1j4iff8bF6aeTLuClaoh9IxxOaqUF8lA+KZ1rnU2RHd9
XCzL1oQOanEQqeWaIVLvLp+kuZX9EnuA50bEz19AXVyX0DshY9xubL+1dCmjBZbtXfF9ruFD6LX3
07Yq0xZRxVbhk8vXDJpPvC7uq64ujGag24ZodXTaYYkurNlk9ATa78HtfyM/vy87s6f8C2n2WwUR
lpYPoDxhypg0XJdt7g8p+oS57vZFs1/GtMje6XyU/hNE7otpGdrvYY2pTxFVItCgej08rU1VxM7A
PoQ/J4344JM6qYAlQsFk0yBUQ437Ee7XDDTrmSwMrPEvD9pxMkKmFNQixpKF5UaH8gK5gEGKUjau
PaCOBD9kT8pYzv6u9fv6KjMDjnzNApAn9AHba0gRRuTpWmw5BAnhfGDMxo4KYQL140e9yrio1w1r
2GPeFioiYBizXmM0o2cx5euhtDIdamB6PTPQ5eQu545KqgqLWbsQp6GGIj0U7pB7FfCVaxi8xvnV
OeIi13vkkXiXphb8yMthep5W7ysg2ORS2JsLccgK8zMOer9UmRMtdT7A9YLgL6BOxmaAJWLtoxAV
+Rp8J9j168gPgcFEuQ6x9r8W+OyR8ADp9S0UlnwK2n0olnM/Mp26YR4kMsstJMFCPzp+dltHDB+j
X7zgxgkWQ4hUMcIiBLvqjrS2LntsEcNDyAfd9XUuNNaWM89RW7IvUawlVNQcHDXcj6tGSYr4sMy7
DldSoHCRMnvDXCiwhMR6rNx82PJZOIdWj66fBkteb0Io74nXmp0K7Vtu8Tb07NnUM2/zzHdO4X8J
BmAoQMSKefQ1JysmMLrpG9DWdL0Gk97DIN7kXG9MX+wVJadBkAvwXGSKnCDqqLWHCokNNYridL99
IGlWh2wFVtJDGCxHMOETMg0yz/ey9gE7qnBR4GGb5o2OyqtSCpFk2/ceLRJCq3DElMSog6qSP5f1
qGgU9gW0y7rAv5tUwGDnoEl7xYYDAqNBChOHHUcPv1MP0wES7VBnWZzx0t9kmeq2PZE3n1F561z4
o2LJwqvKqd4yWQ1pDYLpJezVuZ5blmLSBGYYAhR2FUabSRGbtB2UirUgw5OG6JJC0HcfZoTM8tgi
ILZjawOrekSQDMgELZdHPWlY5J5L3I2iGI0JbrUAoOw+1Zn6PfLRrS8yo0zETd6xj7kN9Q8i08h7
UncG5wihqam1+VlLUkcix0Va2IMTzhI2XtfOhACiDMSVtoIXrBx9bvF9ABmWCVPVCsYZ80uO7Cn8
CQusGGqFWnCrQNHQBxOEr5OAQuapbFeB3EAIQbIPOO7wpTs1Xke64p4D4qJ6SASJiCLNxl9L8Z4D
4YcoMcyfnNM/hdTesJPB7J80YklfJofnnQN3+IMmdgYrp9HZExfAyezsRDa0EtloDaEtKEa0Hqvc
zcSTp8CB5tRlO7yL4U7++gepzZ9hcoHsC1wdouFG4si1YYwQEqR+3IjhobWbyb5w0JqRfh4vbrP4
75MUuovdvhc/pLSgPj3iTFvamA1Uj9lPy6pbkgIDzVYVDmTfrNB9GOWwszAGI2X0x3hh/TQOmbpN
0vbwT9YuKef1c8hkuyHt2vwRFeLESQ+dCE7spJBmbUtZPfZjHkbOiu4N95sIvGTcJMImXqM3aCly
6zP9wI019Arsl34MmGsQG/WRH5tXvUXuk16AzOdochSaqg4HDC55qVw3RvgDrFkxZ7A/m0wH2Ndu
d6oqAXVwLvhWaVsitiwN3puBn5LVKthKcq754sBItB7/Vv4EkLZwiEkCwC1X0knxqzGOu61W3I0w
KeOfM2QUNwQtwgECNfoonKfXfnLsWzjZJaaGBg8A8ftN0EwSWqXyg6MxTFx4zcJkUgNAGNzTEzHh
QJCwekZKJQumX82c+2ZbOg7GlqwhIAUNbhYwPcf5iRt5bu6QI7KtWNilGW4siTCALUlXOh2EuXqA
z8eG/gwiBFGOrlvyhxH6b4o5c3qoA4vfb+AOTGk3nDcCNyOdfRdmcI5oOtSpEqMcdPZtzXI/jx1F
3niWrWajW0DNiFvxz6ke8ikmdYtMDU4x50ZrUD9h6HyTrMV1M9WSfbfGo1Er4TkBTnTTEiyVhEKR
iYvIIZogrTQmQxVyvJbS37u9/2Az3eLURIwBufIaFz7g6l1Mih0YaK/J2AP0HWGAFanGvQR1PTqg
hXF1UQCxP67BkKSOwysXe5Z2J0gbkL8rf0qA6Cacdk7Cloo/hshnbW02V0diqintZhBDSMOHO47L
o25ZY8tHhRFD07C9VOglwXzM2U+J1MUMRD5HULwrH6xQy7aoZexKQzZjyODjZitEYkURcp1U/g68
0ztUs/+GTLW+eoO0D5QOSBVVlKX4tSiedZbtoCENR11n7vu9FG5ws1J9pUouLzOZ8BKwJm55Tf3t
YhS+15ZYRZ4hSAV2y3MwBhBdbOuiKwRDU0KeeCSGjo8QqpQD530pZ+QuJxEgfVAZZFIcz1dJM7Qv
BYyEjM9ehDjzfMzqZTjwudfYEQgIWOCrf8DywqTx+bDpFExf7CF4KhoDT+Si0/+u5mK5p65+dUjj
RD1XwPcnGMkD4mHHxq7yEiJoARa/R4c/1Lj1oTA12QWWYgnPbLsIgDP3G2vCENnBnoPk74g+aIza
j0p64xmepbdxtV3ObOmX1Bka7LHKyERwEdxsJoMz5fN4XSbf7lrcZvHKuwqCkxLUG0Ep2PHCYJJo
3KSCfHSFv3qwgy03xV2MHWhxA3TPrgve7YiIq8NSJ6fhrinsa1nx5tEPxHiavDB765yFQHD7T/bO
qzluJN22vwgTcJkJvFahDD0pUhKpF4QsvAcS5tffBXWfOWSxh7yatxtxX6ajzSgLLs337b129mhR
Z9hCerHwYWA6aKti72sXH4Zu4Ruxa/zoi+HRt01vV49rbbSa8+GTNzqx2lRNhMeskT3VpEX19bFt
JrEFGmRfpekKuIkqc8/2hzZSPtNwcelTLvRHb5SwUGUVVIFoJF9M2ehcd43EX5gtXyj0UJ+pxulb
GDo4U/IJ6cUIAWeStrWbMNeuquuhztev0d7VRGRwEMdrWLRFhSqjVMlOjXmJ6zzuWTTYiJRZV+/n
QZ+t8Bt4VxaHmCX8YkeZ5TJhSxxlfj2FQVT52Ver5NGFNroCpyD9ANPCKr9oprFG5YXkpG+K8GcZ
Wd7lTNWvQVoTLI6BkCfNA9PHEWaao3nOC5odfXtU34rMR5lJT/IGDYfDQK065EssafJYtnFt2jHX
XWVwMYaWIkw04aQeNT2gyYk4Pc99eMPbxtE86ZocqVOYfOjRNbLF9PBtpbWdHHv2HxuG9cB7tN0R
CA/OOi/RPJbIsxTGtc6O5Yaq4HRjZ/iuN4iW7WuFa+O2HcvpLLXDFL3nMCzAkLoUY0cEvAgZnx3U
VjT9GosmuXHzRW4rqSlNYzXrKFz40zniVxo6MX9ewv540dal59XNbeZize0mxa2r5MDxKDeaH3Nf
Lb+yPK/O/cWcs52KDBoFjl4bsFP0BQGGuDGYyfc2NahzWwN9QBsj4jsDittuiaz+YhyokuNPtI7L
pLunPkLvH/nAsiwnrzHkNckVZaxqh6ebXXQ8PeWcH/gSK4OCYY/G42EIp+VXnqXFlR+Gel/li19s
bNtIOPApczuYCP+Wamp380zVwrcF0tg8npegXRpErMXotTfYC49TmuFsY0k6kxjUzm3FCp+NU3nV
dHUZJOk830wVap42wRRIe3I/KSd9ir0MT53g6HoxGEMVYCbEdhIvX3Dp1Q9d76POSis6rmrqP5kw
U/CBJ2ZLja5XF9KjqZSOd46MqBh2aBHMub3Om9Q59KU93EwmsI4gyZT/sZVDfaxkPh50YTU7oxq6
O8dYF4ZJ56xCCn6G7sHzbFqvRL20zN71UqK54psx4PVZ7rc24mbGjo1ZJYoauuwllTyPzhAEv2W8
W9K049lJE5l9LdNyOymmiEyk1mcmk28DTcUzusKYMKgu7MbRmPdlMqVX4ZzyjYRRyrcwYgz8Kv3Z
v/Oiqzyk8xFf+OI2LOLiHBxN96OZXFan8LLJlgPl7I2SPVuANlz2uGhYSBbjookoVbpDSb/lQmhE
h22/MS0XRW1x4ZZJH/StLzhOhsvER+85UUsbiGoDGxTxnZaE+8TKER6QKmKNGislvvuNEX4aijI+
5pQzaJ7ToZ82eWsabOxTGajact0AkE61Md0Gl40XHwqrPUZZ8smkAjhsvcWKbj3n3FPGxRCWFPfa
kd5x1S5nucop00QUYrCPU3SsnwaMhka2XGKj/WRU/BsH61huU8gX88/five/+Zf/3xnwPHzofxDK
v7GaEnrlf7YGPP0sfv47MOTf//1fzgDh4gCAKyg5ujhgMy0MAH9ZA1zrX54lTMtkioPMrzzG+Nsa
sP5Hf1sBLJic/GvwBiwqynP+CLtpS/OlEQC7iWPbbFT4MwlAslfC53PfSd3rSSQi41jtGzFl1zTG
dYltmXpdHfUgqDZ5PhXMdVHTGcklrI1CHASykxu1qDw6kwrP48ZDr8ARwykRn7Eh6tk92YVtBQr9
9NOMJxC7PUWFzxky0icIlBQZDBgHiFCNVNBKGEurRkVcGWrcDlHVe1967SBVRSbuUWzdtq0ocVb5
GTaoz6DntP5oyajK9qwqAMjw+LWpwUowUHfYujrGRYFIOU7QSGZGalvns5HYHZKtyDK87ejUVXbp
hdi8901XxpcolYxxlXriUlxy0x73Kp9TtOTO4nW3wgQAehbNMVo1PN8Azc7rGfnlV4/iXkJvT65z
ALsEL6YaAxQGNW8m7O2cgRKCXTgWY3gZD9ij2QaYSQtXZBzEVxAFnvkQ+omYzG3WOgvmrwRwRBlf
pByRi0+l4zWallM3tR9bVgJrW7dTwWZxLFeFuB9jqQ58v4qdYqtm6czXS97Y8Z1PG+jLVBRTfYa/
UcdXU4KnDOGmwGXLbCAMoFL7iEtAFZnyh1kR4Eacyu6h8JIGZ0RUF9EehQfyf4qu8AljTlxpTUv5
3p+t1J3XUrOqFnzL9rKEteYgbMwi3vnLPNjYOso6jj8aY1hIEJh45nwdRA6SFL3Rop8cXAxAd/g7
9vxQWGyd6+ko6rS0EXHhWSyOqfRadCODa9j3kRuhZ6Jmg3/OwBERmnX/lSNPSjU3N9nplj1VNTNM
84smH2pEln3eFlcqHqloIBESj74rW+cY+Yusz0sOMtERHdwMTGJBKrEMfn7Hvr0Letdv7uoB18BG
xhV7nW6UFquc05/hax13jVcM6OdH/7E3i/pbKlNkaLX6bEapgZQyc9y7ymmL77ZH8WpLvdmtNrY5
tI8gMBMW+dTNH6nwmPdNpKeg1LX/tER2dBWxpS5pfluipdzno61jXtqPiXEP34zjTINoeE7y30QH
0X8ZwUDc4bJ0v9huC/XFjl2c9+WQ4FTMF2ePYtFiSRqLLZuW5CIrISHATNg6ZV0CKkCKV3bU/LwJ
FRRf8y/oT9Wu17YAR2A+6Jx6pDfYktJ4yh/h2u2HyCvp9TjIH3N3+lXVaXsxz5g3qjJEjyldbC6p
OWT3yH0q/D7wlTTy0wZ9dsi+SO7yMjPlhcJ/HG+zPkyz80Ykyr9IEgu7toeIw9trECjZdW5aU7pD
bRAXj7wHKW3oNVNgW3RjaF5r+s3YRAV4uicgCDOPdwZLuB2qXNCdjJewpI+WF8Y1u9pu2Rp43dSN
b/SAA+x+bJBp0tz4lZHRgVg6lBRgpPZvgbm23zwr69UmziRdeG/q7Z4/CSGJb3itPKS2gUO+aHvN
y+QXbB5bU1vmDgvQUgfV7KJd7MY+Bt+WWn23ZQuLIooTT7mzLKdBmzbW9H2yNs3UHpUiAXcFOKn2
PHPHKj2CyoHUk0ucjnt6oRE1pckfY/3ZkY03HSJIRjaNhSiNL5vaQz4RTi07PvYtjcx/qrG001u3
bup63yMUas3j0rTzcg+fvjcoC8EuuGhLNiVlACKC3cHq96/+yKmpHMe0KEH7tqIQjPhUnRgoY3uy
M6HAjLX4YeMtYCWzCuq67b8/W0n/3nE8J0WvC9JfDsV1If17HGdlRTsE2OBCfblgiRH7vHJQOCzs
Q7/V8Th/w5eg/7I8/hWZ9w+jwO9/NQr4IQ8CAV48VL0vR1kidrUYnsPNpH3n6NBp2VMeLD90MuN8
Wmfd1Ywn+8Pbl2adLsbrPZSuLS2Wd8v+vTV4vhjnY+l7PKEQgQAutt6YgN6iUsF7p5aUmlSaHGzT
odNcNX6zM6vagVNpuurT27/jpbv3r1usbEs67AuYGuXJLfbzSqVOJxCRlNFnz0yjS5Zamoze3J69
PdLrh4lM0uWKbZ/kJ5pnL2+zx7yZVNZiAL0s/QcBYpVqx2z9Fdf0Hx/m6+uxGcMjdGdN9vLsk1ez
VPBrlg5im/T5Hjrf7gLsHuHlDDPjj78CW8BKh1ThwSmV/uq7fGbjxf+TRkJyABJtWF1gzvkRj3a0
f/uu/cP1UPgikBIlHUVa98QUDdXaxL1JY5RzBZsfCNDhtg+9/tbOUCb9+RVRBuFdxHyt2CeebBDT
LpY6wtC6YcPwaCAtChbOJe+8B/90RexDLXd9B3wkwi9vWy0aB+nlKnd10gqC8TD02UWGToV9VdU1
Onj7Bv7DaycdyLGWAEUh4U69HE7OeM35CDlfy27Yc8Dzd0CZ893bo6w/+vlMZbOhFjh81xmRQdz1
a3/2Ligf0LdbQg2IRUUxQMfZhRz4uOEYDuewJn/88XAcC6RjIQwEneadfEuq9yDNdlKtXbLk89S4
zoWR+/ZFO/jVtTPP7sXb472eIk2qVUDfLZ/Z2D69iRzZU7PpcPwrn1JQ3kdfCRKgpKWt61miXLV1
8c6Ir98SRrQc/NNUBx1HndzQKIkcOgeM2CDG3y+qQZrKfdi2JlkA/8XFrZMGImzAvqf+aOGWHdKD
CZUtLq099KFxj6N7eFBeW9H/TxN6eKOzvPOt/dMF8vLzFViOAKd0MvG2Mo+YQQa18SxLHwwMg8it
smbf1Xn3DnDg9SeAXZfZnf81HZcHefJyRkyAbHoRiFOouEgM/Ewaqdzx7dt4+gmsC5ojTWhC/IUv
4XTm7b0OuWbBO5/r+FvWZsbBtwo67ei5bgphhPv/YjzlStP1+A6YgF9eVRpG+eylTQjEDTtYjNjq
MCTu/KiZVgZiJKLindv4+iNgb4A135eKhRsT8csBk2ExtCIYCwVqudoUJFtvO4Y36trTeN5CnEeL
LRvko29f6D+Oy6xirtcJWOXkQvtJWy0adpaAsXAf8hreNiC86q5sRf99tkx9b9BBfGfQ1++MLT3h
KovgD7YFp/sCF5uMorPkb/qkhV3dwYP+hkq0DN6+ttdfgU1mIagDyhE+s+fJteXsvQAW2P5GGrFz
JqDjMAdVeEfROv4XI/FIKLgwmGeePD2N9HrGmOPjoLK6J47T1MtBX8Kh0xYGgbcHW3/28+XAoVxj
UwgBu2Cy41lzLp8vB5OM2sGSHYOFOd1iSt8keHzHTdkdKGGcvz3Y60flSttkl4AIzAE1cTKTpKqi
pmkAXxtGbWLLCqkMi8p/55JOqCXrTnEdxhdcEa4AsWbHPL+mOAZ+HJfK28whNHJ8qyOq6WG2hzmQ
Bi3grZ497ilawfjR0F67BI3Z0dx1DLDP+5nPA8hxGCN1RTNrqndepH+8CeuWAtyFUGzMXv46wUkz
7ByuWtUSLW84mPtZIvx8+1a//hSF8OmNstq7vJe/K2zPlnmvHkPMSOjV4i4zLqtlrm4j08Hh5XX1
/az65hF+o3P19qCvLw0+iK8AB1KjX6/v5aWNhgoHvcAqwlfiHWKMOEFHJMY7s9s6Pb94ZS0HFAmL
vOALsz37ZJFwOfr26ThIGOULBP8kzyhCJRiFmqANbWFcxw0Q7EshEnw1iVNnP9++ylefjAXvBCgU
dVLWKHX6einSU4pe1oxfF+3lEIF+RUBrTcepnHF0LD1e0LdHXF+Jkyu2+ESVBYgFqqd38pEOZNQk
8cqKaFTslh/dsApp71a4+c8WKx39d9bHV4/RcjjtERIHpppx10im59+PjaYIY5pEBNiPdoB2JUGD
MP3xIrWOwozKJl6yufZOVuG8HbVXx44ARp11e6cEYCEyFxFJZRPTkBU1SEeh3/ksXh9mLeYDwXfH
9onh/ZNRy6UPW+1GHhQTOj5Q7x4JdvpU+uoa18mDKPQ3F4CrqzSEMZqxbz9Ha93Cv3yQct12Uxxi
i0rGxckH0vdLP1ozJIHJAGpsuOZyFkfQa7JFTLeyoYymmj69a7phPBidDSRzK8bG/fH2zzh5vuwf
MbKuP4MdHcpl8+QepFZVlr5DVzpVJUbEfiSuwlHT9s9HkUIwESCYE557cq15Fs0LTt2CRjm28aQB
xOgtsKTfHuVknnN5fwSrCTsAtqiKv335rialjXHcBgKHgsEHPxFK/2vfJchxs2QAX7Np47T09hKe
a/Pl7aFPvsp1aPqi626HnTjHxPWnPZtiEZnWXrziA5w0Mj6waGjCEhxEEnujHajO/uloLGsmW0jF
9phVbX2oz0aTVMeicpL49CM6EBl3HXV9lmJikmr00uDt0X6/ic/eVC7Opd/DhyI9kGpUKF4ON1lL
2CZWjUrI8YyKqYCgqRGrZqfotZooWyExK99G5NzK+aHx+UE7WVKUP0ifJvi12/pLOgYDTRH5tSW6
RQWu7sClK9RPD1pWOCXxjEy+vIO7DC1XqHoU52lm1f5ehtaCrLhnp1w9hqnppl9/X94fdQj/78Bg
N/XP8r5vf/7sr77W/w/QwQRTzn9uAW7/nXj9vxl+6//jryagIeW/2EkL2n1KSGqua9/try6g4ZGU
zoLr+zxUErpdyUH+f9qA4l8eTHBONrDD1gIQ68XfbUHD/Zdt+6wk63aW4yOfyp8gwl5+cUzbbGk8
Et0UnzrnxNP9I4fwWsFxKPZJ7h9mh2ZQhJT9vVn65fr+exTgaDiHoKRRjTktISTeNOb4uBE9kgBQ
etnlOKmDFU/XubY+PLv7t399T8/Lxr/niP/9zBiLzTBL7brWOtTmvJM5xBvSpC/aNtu7VRo3n0kE
k/aeOKCRLmRmFM01+zuydISxhM2vAqOmvJed8OuzrMu76RNRYQ21FbVUcwfBBf7lsZoGpbbu3Lv6
U+GXjrNzdRsOt2//8FdPQlq8IRxlmZF889USsijlNcZUpPva/5jnN3QzQUY9vD3GyVr9++bwFlLn
Y5dH1WNtNz+f8saSPhyNvGRPn5SOy3wsl+VaIBObqX60C12VcMVeotFd3nsur94BVhPK7BL3x+8V
7GTxEl1Xok/xk72z+dJs6kuiO7bjVgf0kXbLIXrAP7wt31kwLb6TZ7uDv68XdLeihw5w8XTONVuL
adHP0321W/Z1gD0yyM69oL4Q53ZQfnz77tov9yJ/jeYLTrScRShMeCeXKIFBmFQRcDbsxPcpSD5E
xyX4QEM2SM7kpgvGYNrFm18QVTb3d2+Pbf3D6yN9CmYmIGHidPyTJ0veZen1HWMrrP9i031Sx2Sn
z+tPzVlxJu66/XQe7967Yme9opOP7dmotnmyV3BTazBJYQL6viWnLrDwxG4wo2zCQH2IdrDBgqhB
Ax7gkd/2V+EOY4yzAYC7ifbgFbbqtrwaL9A7H6O9t3v7jvzep7z6bYrNMIdw10SB8fJdVyBfYI6M
yR5b75HkhcDYe+f2djwiNro2HokLvMCmVuMA3Li34Y27ty+MMzMYL6uH6rY9d4/z5r158PVDUuyq
+MAFXQoX/+jLn8RT0x1JP/HeW7RZXZrCaz+AzurQdFHvfWfDwcpy8mzYEgM6RSLOt27+/jaebW8q
CHixzX5mn1TDhIs0tyl1rK/n9M6dfn1VZLOt3RD6BjY1lvWzeDbQ2NlNMY4NA0Xud4JZYVXwjWyH
ZVHvfM+v5hDF3ohKGJV2NvzgeF+OxNHcwCOGSzpqKDDScLb985LAEqd8bxn5XdB78fasQ7FPA4nC
qoiM5+VQbJasCPAaQ311z6ezPIDsG9T7jlu4jS4Qim67QB2Qpl3X19bX5WO8my/SQ3Nh7N9+jdeT
w8nvcG0HTiwrJ9Dj0y/McOpxKabc2E37MigOHJE3WZC/c19PXxVqO2txgaaZSS+LhuvLi13DIJd5
/VTKpN21yXbBwfb2ZZw+OUagnr9ud7CKsWlZ36Fn70g8xDYRuzMLzxaX/G1+rI5vD/DqEqjJrI0Y
qqR0GjETvhwAZYVDHIMBpGjKae+LBf1gP9bvvOqnoyBEh9pKi4cTmCOVOPmA/XzsdD/DEofEQ6An
6rxt47XhOzfrn0bhIMQDYX9HHfHkZtXNoqe2L4vdFCqE7G3HF7G1gVK+9z2dfrnr5aBAo4nEqcum
qfTypmmzp5It2mJXy1XqU3UyKGJAqoMEGvJnz2cdikI9hnu4yyYN55Oh8ryvWvIQdzGpbx+xI9fX
OLeWP3yRaYutujruG0Uz97ey7vlr1njYfHBv5LulasJH5gt17SrjvW/y9GWmQepINjGCnRR/PWU4
px3NWmsR6U70+fJgjq2+QherzrycI5uXifGdftjr94Hx1u0TTUZKymr9988+HtWjsUNile5qp01I
P0tx8bCb3Lz9hP7xqiT1P46oruAk/nKUIW0cJnlsc2VvGpjyjfroij49ukbnHOsOCurb472sM1DG
MCnGc1EcZNZun3+ybMxg74TKHC8o+g6fj+tem3hxN7KHpGtL46YkqvGdS+Ra1iXi+XzK82KZ5VWE
gWeaHK1eXqXKdEI8cpIFIT2kaycqFfp62ZVAGSCxFTXeLYdyLPwzYnMhKGYRdudJGGBsDGqkDzld
8SXIi9YELSlMoq/yKO70tvWdCJSfGuUvUlmcG85b1hlpgr15iHRnfXPiSsU7bFnmbSrRJcJijAov
AMdS72n3IvJJXUGmq9vY7bwhE6eKtv2AQniTxDD2NzHGjgfZxhbG59azjlGxjOjgFgNbrd8PYtrJ
YZUy4nTqEECkiblcqILpJSjjNFoCG17v9IlnHEoIiY4/3SMGX2iJxBaSxW3qxCRzeHmP714gKaSJ
1mT6bg1yJC0wbQjagIAwHazF9W8WcoMfvGzmh9aeb8KvmLDtIKFp86/NQGDDpvMoRm6xS3Yf5BCJ
qwbPcQc4s3DVVtfK0tCU8o7MYByAxYaslfBmGIokh8CHppCkB23VQW/olWZj1voHAQooPX1zXPGT
hFzvNDxggL5lIu90nRIHseAUxccfW4AR4kVX1yU/amUc+fbnsHHajPuIA4xJzqS4TGgG3P1kaoF0
xIskit3qBRivRREXEuh0zCjwL+LWqz1gnPHcL1ShAQGTm4UCNt+4RUNM2AyGid39EkVEkDCjOVtq
2LD8pD/WXxoHaIx9tGa1Ig7NXP3CEdDVWxQ+ZrUZFGaKrU67qt9EPple24KwYJRjaWtQc4PDd5tR
WO13IDvDBA6EohaXHtqxbr6m9kyiHzDnnm2I4YPjm22n9gHWzdOV31UeJw3iQpjGIaVAKUkF0NLO
BQ8H3V5PTxikse+nxKa3MOOc4l6BJiTG2xkqzicrXGdjm/gygroc+3mbJiXtY7so2o8RMawI5d3B
WS41YrgONt0KmFNyAoUqRj3lQOB4AzdNk9V7unn2YS6oYW28jnb4Jid9o8aZUXIqMCBcflYWDAZy
UfMftleIr6oyFTK7fiicbQ8ZnyfMAngcwRrc800v4tgibbUITPOKr4Us0pV0p7zvQ+KrCpCn0r94
t9ZYKwSL1mbBcoXQNOtHTbxnZ0LfIzhWnfVkK2A8dhx4eSTDYOMYeJ3mYFadxf0aIVuTlDrxevu1
bxTbGLHWx8YWfF4NWSfRFmGYWR7tpk76LXQ+Dw/NHFZeQJCXT8pGiKkVwSG0y7nEdXTl6LK+SQW/
dGOO0K8PkTG18dmEggjUOQfK72SMJlAhm9y4N51eoEiNyXUPCH8S2AhI7MBDvsSQdBvZ5Hrb+5ic
D0QBZqAyK3yYRF9rTILkzpq0NytMd4aa1Ed7TPRTLdIarwulceyARQaeLMKeVxr5cO2pGTBBx62/
FIWgal6Jvv8IgEt/8PpS4+wq8X1tmgJ3wqFx0/6iI0t92bD0mj/taWjWwLpOXac1JY3AMXxIxZHR
TMTGTYOBX520QEgMTWyjnyaEMP2VcVpZ5ZQuXUTeN7ZOje0DI7K0VbQ7MYjZDqopKqxNS6JzTT4G
7LLAN4cGT1lRnCPYnO7hZRp3dqfxrOikN2zwK4b4GZFr6WOEdcHDeWDPHNwnHTYOzX6RSKDezid4
haRvIzYnxW7DNsu6Rixex1sfxKjeTDDZSecEibamy081kEFTlVB685Y33QAWCa+2ahui2iqE0wew
jpGNY7OFIEp7DrcQ3GRODKT8pGTzxGF46KI6s4LeJqFm68R+8oV0cj+DwWQsxXWksuKeFGLWu3hs
5gWUaTtAftb4wTfgE5IW1FFtMSstHUjTNKq6r9EwuGI3FW6ONX2OK/voNhaciLiOvZ/U7SEYAAdt
4WGkDcJplHwrDANlakT0iFw++13tW+hl/SbeqqyuL/O2ti0w8V7OyB4usI1h6XC8GnWYZLtmsur4
esALprduMWgjGDynBjOR+Qk66tR2HyOMyGLrkFr5q0mNWO740uEaES1IYJZbalLIYfcztYM0NQDw
R15HPJc2u5+I6wFfEupeGRsiCZ3bPCZMcjOGv7NLPdT4m5RjyY/BK+AUcgQlDjx2RwF2Mo4AfdiE
TKIbS4jo22RuKUhxmdTA/DSbBgrgLidWnE0pHu4OcP2TVGnvbGLHmjRt7CjFITwIG2BAbqsLJhQw
VmFd9C7/3MusBiFk0vr6KRqcCbdc4c0sBCLth6BGjUtIZtUmjxWAPqJ/x6j6EQ5A0VnWito6jydi
Rbd2k5rqaCE7TQE/5YjGBz08LL6GdLdwbv+R+uVw4YMVgBtHKMlKnXVI0CwIFr2hk0cOY22Pzo+F
TOD6MFJYaHA+z2jsraQFBTAVQ/LQaBOrl9GiSws8pxuzjTNG7tdClOrnrAg6YugY6mMHShkPoW7Z
QKh4mg9Vs/7jEXbPN18tHpgSc92W4Mw2Qbb148zsJeuZV6vocCtDpbEs+rGEh8dbR2rjqVd0NDZ1
Z2UOYOi6/GJUK2fSTgocdLxxKcJuOpIgOBr2HIQ5pF/0VDH/NM3CzoorqX9qWSMeX0azX4597oK0
hnKwuDv61OYvCSez2ajRBYnYeT5IQrp7/VNbOLgVDKMrHCxi9vAJ/mAybQvPWdwAFxlZBCy01k4S
oXIPIt03CeFxyV8ChCQuFbvFr26yAvc91SVgxsDd4t9Frg/JkwQiuQpg87K+bjFveQdW36rbD4md
fMWUYcF94ZM6G9p0wK+a1uJznrnQb/Iey3hDLiH5cvRpPswqKqEHj5b8Ufbx+D0RI5HPhD2DqO1T
2B1VPoW83+GoHhIpZmhejpfsEysT/Z7Mi9I+0i4CWLKJEyral40fD190ww25KwdT/Vo4osS7zpGF
HeRjT65DpzW8hioc0ZmATwSrUo2OC8GwYT9I9JzAdBiLZNmZVIM++r1XLwfHiMQjts4JinTVxfG+
aiXFw0HmmLsd0qdI/ejUdJtrqABbXMvN92hGkB7UxlTngZgc+1cDwoF3sa2gNMsxFO3GxF18CSYE
4Wo9F+JcjLlgimscv7/IGfiCl10nAbBVBPN6qX1nP0YZ2kzIwemv0KtBcUOQCIla7+uZPEI2Q+hR
2cTM1lx8Qs48WLfJnBpgXMJ5bJtfxDsZ80dq9Tjat2yMzHNiV43vKMd7Gm0L6LsxWNj2k/xbzK7m
5UsSLa/pmGXjlS5NKKBOEYXZne4H0Btd3NvjISNe1dmQNjg+xgndhl23+mNwELcl1u8Wrj7ZyXx2
2zRvCKrHUj5ltEgzldx5hH4BosxLEy5Ibs0+sKIwIyTWieLvKtLez2laWI6iqYqtg9EUmfupV2VY
bwvlmk8uvxSmCZG45pXTdIt1TmcioZE/+1FugMnqOBAGGQkB3QVs2BpceMFKfbnYfDYFutBC+zvI
1YYrg9QiNBHsiBd6/golmb9pe/Kd3dIPgCjayP1EY9SpDxmnG+geSdYYWLCZZI9+P4btlllbwCkB
Uub6U6C8Hs1ElhhDcjDT3Oo/90LHQB0SN8R2peLWesy8wSPXAnpJdLDrpYhuNDzW8Wi4CxM123tV
7NpByIVUxkSP5xJeNT+QMEWi6LqmLQ+qJpyGqT70V+pq6D/03rAkj2VUzo+QWWz/APhdLedTaZjf
fcJPm02RmuN4lCFCBJK6Ras7QBfxKMBSwLI5A9FsxfuhWGAxdv004/YxHa2u7TJr/J3GxLtmbQFv
2ygiF/I1DNlyP0CYqquN7shbhSxRuN1PjN/ldGhbtjjnwFbC/Dy1Foszecm6fOMCH7AP8IidO9mw
D7mGUpOan/XSdm7gd8RXjkCKs0yceWwO5VNi8myCZeTwvwnZh/ZXnTkw+/aD07VfwXwAqKAW5Wfo
l8tG7nPC0aJbHPH4PFnMh3GXpybaIH/IJ7B4OLyaIF1sg51kkWH2Kg3Z8ek4XUXos7TI4uUIl4Uc
8+qSHA+cxnrHPOIlT8MQ5gXh9dU8fJhw1hdXE+v/cOMXlsF5pjAqAkScUt2XZrt80P7g3U4DkqsD
eWjtd1GoZYB3TKTWXUX04WcT2eeCJ9fvfTjBRW9dDWalyehQKzTcAPU/Ptnj7EZHYHQVoXXFANwM
fbtlfeizpPxSVHZiHWwv9H9ZyVLnkPo5GV13Jk+KOAbKJOeKaFm5H9s2sm60wv9/posW1gdfc5ep
DSjG3IK4Z3oN+0PDzwsOAlOhAy82WRRTlbk/HCczYCzUCNMIlVjGeiQ2w0iMoE/cmj2gqVlg4fy3
/bV01phFx+jWBgcBRtHOGr1Y3EADs6KLLo2h/OWJbXlbQOCJBUeK9gObG9r0BXa/pRjCc8fOPfdT
5ZosinkdrroYyfYjcbxPIf4IJ0gaqT86om2Ge1HXuMRz7cQ/65Cz8n7xm+67bXgGp+1yBrhLjnt2
cKJhua9qXWNDS+PoJ8HoY0tESJE7P/Bo6fBTO6bF49zE+DyXJamvSGGxI/IUMpVusnbkjOJSOCAc
rye1oDDL5JfdAdXZkvIpqke7IuAvEF6kyouqaI0nEOipT+5BRV6IwEqoOYUkg7wohynig0ZN+dEl
x9UDyYeE5JbCY/wxFxCJzq1M5dlZWfQpKXqm9j435dIQaRr2es/hFC1vL8wmJA3ChUihBXw4js0u
0RlSj2w5pQTGcVwnqOKmh7wAmbut4YYXreb8ME/2dJkXzB7g/XL4jjnrCtfWZSRA+yihPsYFEwJE
6SS7z8yIVT7ORNdfQduS5f3U9WVyawKQt0FOLX13qQ2OIcDvZeNHl7XhVt+QzynqKH2t5a4oOSzA
2aoX2MC2Wsp9Zcv4jhCNFIIyOGFn7yZLKrZ0Kwi106I1DHJPRlhX8B2Iqe6qxrWvyGKarYsk4pj6
nZ1ZxtfSeF60bXWt+8vZEuXtkMee3tZRJjnDLRIaErrLtvzekY15K+Uar5z2BOew7bCtX1Rc5mbT
eCSaHVyikwDPoEI3A7yPBK07LLA9c4BT5usun5M1K7ENqlSXWpPjGTbGkerbEm9AG/ZULeZRp4Gn
MLNSlvPT29nGiX5JA8tsBaGdxGs+qTiqH+YYf+9RRwbHqplPVWzmWZjduYr6cAQ6VkcjxnSoVlDe
GAqVSpRP28kOYTErUM9U/WjBf+l6j1Y0VAPOz1M2/B/2zqS5cSRNon9lbO5RBiCwHocEd0nULmVe
YKkN+74EEL9+HrPbpquyZqqs73PstkpSJAFEhH/uz+WzSjJNi7hFxm4q2vjge5mJ9mks3GCCMKa6
gBqpW2mGXBe3y1zZ3AGyH8PJ0WQyCztxoVLlWXwxqEp435G4NF0XKBXGIeb8JFfz0PrvNd4tWpCo
ebm20pEmnz6qzAVGn4X+uUxUd0ed8L5HOonuXRA70clORD6HEVOvnU4EhA97zLnzcpn7PlyZpq92
Haf2I12HGHuAPSS3KczefOUQdjkmdPiJMHErfiCOFxyUgfD8pM/0CHnzqLvHdMpBmNptZfAgstT0
3Rwr+4G9i36Iyhwm2GzSXbS2gt6kfSRT04/GbuY3XH5OFyaok0Rwy7Q/mG1hF2ttchNtzKhun/B7
GN9o7XDZPlog9lbNNLf8x57ghdJlGuDCS76gK78reriwTZt1K4uE0630Krh+ImtZFPulbR5UW/t3
XZyU8OMZu6y6wchfg0UaM9f3XGEepUUHaiK0v9uGLrMLb9qL77vW87KwTsTyURUQ9FeVit3rfDTY
53uORszzKhdEM7VIzg4ITEKsNRtFv+opQXDWgdt1t1jDWMrnlmRyr2fxRaX5JZ6eSBo4a3+xIPt7
dpGAxb8wzTOf4dMh6phLbZxkoL/NTJAG2K/EaDJ9Y8If5AQVKFD0rV74keBWr/vKJnOKzITzdeyZ
q+cGXeorvFUNRis39axVVwUJJ4g2zvwd2d6CfY8bJBhNEvXdhM0GwLGq472t60sTbWfZD3Xket/H
iXbWkJwwPy7bnvYLoAkPvazSNFSh9SM3WMMQf2aT3b8HHbAJ+I9J+uXKGvSuNFX5NDTB/K1NjPIc
tMXcbIUCVj9bFaBx1qf+s+qk+DaNqs3DvM6WApnade5q3zefnIbmcx4AJWVO4JF0sxoCyupI4yqo
NXYBygjm+lK/YskdKcUwC+OYUkqbrqciYqtmRZH/DuuPapQ0TfXJbVsfpFzaBMeCOKGAj3vZMA1A
zewNCzb7Di3H4BWNDs3WD/riu9vDU+LUiluUnUlHtscGGWCCruvqd/K+FYSypoaB6IPAopPIQeRa
eUylTH7LBViHN08VRLA6OAT2BRzg+jyu17KYC0BBQF/ultSg+GgeAKaFHWfsNJxixRbaGOUIvsnk
uXoM6ql8sDyUC3qPWfBbI/EeabRSj8BiAOF0MTURI1tLE+605HwohxLCc1QX00eS+FEoWk+x96vj
H0lK7GDFHi97MEvgQjQwQzjv4njbQqcHljAJqSjrCiIJxtpVLx6bObAkKsvOpe8H36DElV9NpPo9
SBk5btCUh2HNzE5QFbYEGwscqQvhai2DRp1rzmKPGrLaGYUtuhqcpcLKnBQTUXHUoq3HKnkk3Op9
ADUovA3NvrI+wVPhIaPrTD92/mCcsIyY10IRs1+DWtMfAsgM/ToQIF5jPY/f6lH5yGIiW34E+byA
/u/Av4DodbIrDvIFZhO0ZcCgslD+Ogt0/wMYls1N68n565Im4NWykRb5icz8KmeyOq4NbQRv9jBx
43Hfdc165hFJ/1XT199tkRZ6baoIRAL6RGLyAFTegxw5vrKqNeN1CfKm4hplM7EySOQUbKWhQyE3
1e2hmPuKnfTUlR++0XrPBuFNTBzTUj6mxBGerAElgy7KuWR2T6B8YfOVWdOaDDkAGxD7gFGzPI1u
hqXrHXCGKQHt5NJGEySkH9CFoJmvpTbbe+klzVvM/gnqZZddBAqRVZ9advOTBzH21QHow51pJ58o
lDziIibj2GACu7vKDF29U3DL53DqkpiCTWHCITOnrN0EMJ+fqFIcyXLUlndvxxkn4FRHA6V/g+Ru
jCkfMreOJ0CGd67yPKi5cC42TUsIEjGMPcJ6bGz7YwF/CAC9CcoPjdDBvao8TdFTQyfoyvWT6kLb
IJCy8qK8fycHNFv8fVN9TS2baawsBHwRUo0c0y9kmWm9BeyKkUrkfDmbzA4qdjg5a7lwYUAB57Km
W9Wa7IrywaTSe+jK4M6rg/JJG01rU3pgRm8zzL1qBesErHCCOsUhzbogcGUFUdq6bMpYzogh9Jmp
nJXC/9hbl55RfHn1LHywtZzRgLnXNhWiLR31CcFAVDzC9+DmNsqqszKcR5VS+4KCwGcGeFyGBV8i
KMhqzBaqSXsLdFQZTW44u6DUuF6ahDre0ohGeFiR1dMhw3Hkmqe/a/3NAPJPk1xMAx4uBSxpGPSZ
6v5x+jh6TWJQOFBsSKEuYO9Kaz+76fNfD1b/9CaM2fE+WkwYmU9zPvzjm4jc7YpxKemzFzreyrZN
Tjm42n/TcIH5AU8K1lFcfbiof82MZDzP8M/kxcZqRXOdeWZ0H5dFvfvrz/KrQ4EhMQZZ/ByXJJot
fzUxZVSlJyNTm7Cu02hfixL1cqA5T9Lj+Dfz6D+/Fc4BvKMGTyiiKL86fgQoK9edRycUFsVcdotT
GwIpqPSJdMFff6pffyHsKQG+DuLwFzQQ2eQ//kJct+4yuLCgRJSguiSd74Zda7I//uv3+fNHAvSD
QxjDAud41/rlfYpF1nEQpXSJKCn3jseKYjIrJlebp3/zVn+e5ksyppAUuHvx+vxMkP3Oo9AsPaNP
PEAh2rK857b2WLyFBZp5iNs7qWqzZOAz/10+8s/fpPRB3gaEloCGE8f/4zeZFb4ZqQV1onLrZssZ
3Ty0TpNs//p7/N/ehYy/6zGJ58769feiDdltPGBJYeJ30zH32N1knVn/mzaPn1azi3MFLwQODP8X
F5bowclEQWaHSmvSNGMzbqtOdX9zR/0vnyXg8rMJe5kkEn6NzhJ+cRS6Ez8UQ5itqLPu0avn+fOv
v7FfzSR8FtyHXHF4brl5L4ir31tW0oEN+jg0MnQ7PaO8A3wgVUpYHIJqWBpp+zfu6T9ffjyDPMlX
hwHc837aY393+em6L9lo8Kk4Oljn1PGoIHTa/jGqPAHmiiFD4vtsDv76U/75/uJrhGvB6BYzECaW
P37KYNSAs4pEYmExNVBldLnIJtsF8uefeIb/z1f8J8vT/x2v+K8qZh7zeyQb//k/shWW/RurAmo/
AQvaA37mJ/4RrTDN31zPIo5NShOvGant/0lWEJ8geQNUjVgFDlwT0+C/ohWm/xtuTwx+VKXjJMSo
+O9EK37a9P5lNeKqJ4PArUZoGzGZgPwvT98atDehMY9NMt69XXfhRV4Y/mM6FjtfFsYtmxDnYekp
o2NySevGLAJHMDYMlg/IR96ICIfPoV1AJKxGAvavnU7UeaGo6TsKpVWHjPbUS5d5Le26mJNu7MFN
/FMxsvla28GE44KpunifqG7vYOVfmITgCdn5tYLlHYIPDpZ1kY8BIzP2ZisyfsbM9qdGGJ4IV0iE
dj8OXqB+sf3V5mg/1k5udFsbNttXjI5WMoYoqW8yi1EFa6Mv0udlAfC2SUXKO3hpkz16TqUQ4YTj
1GFNk5pB2QzwrXDqjDnDW5XTng1HvYYb2rTGtE4rc3i2VRrPx0bl2CD73uN03Ma1E3Bmn5WKr0Xe
FTvPqKZ6DmmZYcywUsK69CRchIav311yt//4yX6fKfnjI5MfEs6Gy0dneXO5zS8Znt8/zFTTaMQr
95AalXfODU+9RBHE479ZQf/4MOHVGWHCrMHWfHmSsO3547sEBcaZyTLPisOSDFHcW2rOwG8mCGs6
Tf/mgYmBmNf73eV5sWEC8wggEJFpdmBE/fH9qlKjFtJUh2LRFWHLVu6V0Gb5g1lXX+814OzLCbmy
2o3XuxbNmm4SwJYFjKc2yZw2p5qJckU4N1HfsKTZCRwGlbb9ZzGMRGxe43gJqh1o6vgWMQ8swxAP
Pk08A0Slk1xIwqL69QtmIxLbiI10J1z66GTBeb9jvsJZCi9VVOIKWFVljHRtJmK4lYNJksdGL1/5
0yAZ7Nm0smsdM8olJjcHtEwo51LlhQxPQzABJxCctiw32uN8tmXYh0I+pr1G2xq6Zl90Ui1HL3Wn
hmoxRJutQxD4wygT73Xh2srXTudnGhQ+wMF9nxruHoFuafZUCAl/5ziF8zkwCzgqp1FJqBAyiBLn
Ip2CYdP2s56XEKvQ3Ez4a6wF4GmWmM65w62crjptAcRFcy3f8hbpCxGSsPOqp3CY4hfZkJPCYOfc
zlXVB8fUTVERpOYrWGVJnr8BHY+rrTu5qb/WFkXdIYDkqF07dl2Cejak9cOExwhsMS9BR7iio/gQ
Ux/8sQKVxbrX2rQDal4S7yL11eNNL8veAQlXTmglk4qO8KFiXIIFEIpTxwTDWuvAHl8SGZTEhjqv
qWie4O882o3UoPq4+6+0SqhOyjoxPlKxm4IpjRFCt7rI5YuerJ7xSDfidrMynyZaDAYeBUs2dfV8
Kj9HtumZfR0H4fNVEASYH5o4oocLqVnCdsQ5Z1N0Uvnzbjbp8lqhUkc9RmwYGVw6S+wdZUUJdD0U
ZYWsLWdxSIY8SxDQm7TZ4YyhBs6rEopGMtUa1WY0M4REGlnM5zye2k8VL/lnYjN1ROUGBs/dqN32
2MRdeegsDpzrnNC/ywBgxrdA/OjKDxhlUqtuFLQaOzdWZlXVsUm7zNz62LSOup1tY90v2nmRvp6f
lPCbY4kbbNPMg/qcPWt8SfkWrdCD9UfBn2unNU3gEm9XwfSI4T0gGSyU1tTdungvoVvSA1dtFHZg
a2Vi9aODhuTVmZ0IKQy+4xfcJ/W9k8Sd3vNc6TChMGLw16A1J4HzsmOY7bTj4FA2HvOTFFbqe6FB
XwwwaatSD4vRl+O2kX5J7US+4HJIY05dkTESDi78Jc23g/L8w+Dq9ot5qQPevL4UPGCS6560L2aT
yiOrezSTfP50RiWtFbPO/uDMpoh3hB9RcxcWxU9+ypyyviVWWPRykdCos0xs6lswDnfANWW2z3SD
tBmUWvRUGkBUX8VuOnQh80P/zbfG4losy2yekDP9r4R5NNRpV30mum6IhWNtrkKjKwpmSm0H8bGA
840jhAngE4VC3bXX6PlrLHnyoXeV0SuTLWw1XCP0sMdmw7NKm8p6COy+uV847CC+IKnh2BmDlOlT
2njn2MgtyjBj1XnbYvBEtfWXJn6vYrt5kUmOfDZg86WlS1hFQN87Hps1RYlchBqD076XMLC3tVEH
9xDnGOMDGoU2jqeSkqtisY2WcJ7RPjEzQVYTuR19utqhZ83ljHnButJSBfN88q8GS9b++M6IKkfY
a0E30GrDwH1Vq770rxLLre+Mfm5SPBlz2+2ZjaKK4pZjZrKTdUU7yymy9OCvcQbXtM0ZjpiOLY4O
RiqC437ICN6xVjwjkJ/skjKnvFiAuwGYbO4gE2OZpSs3Y9YK6POsPYcmKbcW8fWcpTH1vCiD3/PY
KGmJwSPxmboxRTFunCxPHaQzF7OCAIvHWQtAeUVukClcnlVhHeP77HZVL5ubYJlGL8S3nRrMHZbF
3JGOp7WakQTsT2QtynqiJKfRTEUpRQ5j4hvPqh/MT1iK/gduR77VAefKGT+BeJ2pIeAij0T6lcUL
vKfILdrxmGIQogiXL5JiZ78v07VFgeMIM3zq+O3Z3Ng8Axxo6vpiSWNeGbARyWVixJvChjkASz1t
aWvUkcYrO9MMvzIL17ZWU4TCvpqCgDUgXXT1mDSxeO+ywP4W6GE483reywXx+F4xbiJDh3WYvQ+c
Wszhll+lIfZpKANmZ0xURccGKjmEEmo88QtnLxmhB3vt0itBHdc0wZCWRhah6tWlQw2mbcu3BPHJ
Qn9bFBu5xWJqKAzycDyEq3VcDOy07IQBxckpa4fyniF9GLjgu3W0OPldx/CdyVFhRGcL9APQWA60
UbgkKb9TkhfqWxNPTrEehU7qcFFMzkK7bMqjg7ugZAbAxD1kKcxvVdaPLD1LUDvrlCaeW1OzowxR
z4r3EpIpzhA2S1/tNFav+RRHHz5TmB6De+y/+tPIr2/iAqHRISpxYVte7X4UidOzl5ybxV7hOapQ
4/PZfdRd4f4Y4jH+Vg6XiWbV0wO1MnIarbaOkTGKsWKdzGsaRgxK3gjwJeHEZPS1BIHwOgDadLaw
eAOPumCadObilCssA9QEp8hE3MpG/VVi96Z6w+6tm5nb7HvdePLd8RRFFwmr7sQMA+xnmJWSuUyJ
ij1dNb5XdKzsKulucbllrxNHAfqAU+ruKwaEyZXochpbPAym+ZpRXYG8H40Ib0HuT5qe9pw2uCTy
L15gBzDuik55bV45En7mzhsKMZxQ5pvmZaFhw17PGBym+zmpgmkdA2R+oOwhsm6U6Od23wk9cEVW
SPL0Y4y1juyZ6bU94P9s3M4x3/CYxNT+GVa8AEcP2GSyPXNb5g/jLm+xplN5YAFcwIZJF4B+yVM2
lkc0mRIT+YzEQekc5Y10zo90GPLTlzme2LeU4TyJy7iQ87qmyMy5KhoENMXOz2JCzN5xispbQYF8
w7yazQScVFiweG4LYCcZ9nn2rgIDPiYMcbvoUQN+HgMR0aZk9Dr5oBanENuysjPvNu8S5+LLu3we
H8p6am/o/S39g4EvJ6C0PplzjBE0Y18qOwO/hsMe4TYIqa3nUzipv3CgydNp8XY9nsf0CRdW4lAn
3frZ+KyZIdZP6ZiU1rbocyN6HLOSyhceDDrF2iZZE4EU91lLuqHsfOuOiAdSysr0nM69TzVHkHid
JjM78JXKPJZRUfHXhnMO1ba5AG3r/mmhAjlo12AbDR6QsdDexjRiu78mzp9UV3QeTeq691qP0UGD
oxW/B0hg6R8iu2uN89jaTo7V1JHqrmmmyHqw+sZ3r8suLkBay2V6DoRm2mfmke1STVuyyfHJIq7N
KLPli0Ln+wJV0Ze03nT0cHkp+Nl9FUv12pvNGG2cOZhOrbukTFjzSLFJkR3LYeX34lGww56ZDRna
3aRArvEYOYMVX2Wu19PyzSHDWFOpocDjE45ck8KwXhNtYRfoeip79m1CpwQ2bO00B3oeAutoQv01
gI+nMI7JuJKxxUFIu2szYFBnZVp0Ckl2rsdzO4An3sCMmvLN0rExpylG2M0xwwKIhT6g7KaGpmeh
GFVUYddV390bTplqrExOaW3syGCDv5jFcDsTAmfocMqmMrZZu72IDyKmlMMCPewcs6OklNhn7OJe
mc74bhG3+ABZPMavghjKawFq+y6Grkz6oqZCaOXKnqY4Pc3wkI0J2m9U2zywHVBzeNyqYFz46PW4
KV2T5bvi0v7suCSYc4s53cPd0hOuHt/hSIEHi/O373S0Wife+DTbcnh2WAaz1aIZM61wnrs0saS9
uvPrmm5re6bLbpf0svDpOGr4wpRROWcTr5QfGsB9Ho3OLb9p9kvuCmvXQDVOBpp22yYi4RZKYv2m
vYxKrWZOLv0dfYSaMBlYFw+EJ5gZR158F7kphSnUNbKmul1ecjoDacSilJVexC1i0gv78/j+/9LZ
fzpoCP+3draGSNL9KP7jv7669P1H9R/3n834VqTvv1fTLq/wTznN+80GowRHE3qUx2AHleOfcpr9
m02k1kZkB91hIhz/j5yG0oZcdnmeW65zSX2gcf0TVGLBKWHKESDCkXZHRPm3OCWMEC5i6r/0CqQn
GNBkH9EqDEJ8BBz/qFeMPTrXgOqT1mUZ0+SjnF5e/EpVT67FpbejM/AVYGU1cH59t7XRh61yhzMR
tfqFLpv53MUNe+FceNU2jszgGef2m2wvIRQOF5gjuSF2DFLMsCQLXa1Tps6fdK8sR6c03fDnK85t
OodiLN4I3TBg6weEtc7z65dkJo51WOyqORhjMz/HuCyuWkfm9zjyOFCbS473oeZpIzKRrTVT43Pd
aPcpSpLlmf2nR9yv/7AXk1fsueEPvZNdykYmea3cRK5BB82hgcdpE0RFdV0wae2jYjgnaZkjeI8f
WTZ4N15RknIppHXIGsPYy6L/wNgsXlKMd+eaHus1DWf1i5hH7yZx4O2PiaDdaEm9G+T6/gvZ7m1i
yH64/EuheEUjl86jGNVH20XLaWqC4ir2+ZOV4s3ZzTlfrUiBTWB83vs6e/NivkDtyfxMS6CW658f
g+m5uyeiUr/8/CtZP/OzYbXejVqaD5Xyr3JilhzvzTDtx54IkOPuK+a/5JYG5wvqfP0SjHan13ih
hvOIxXvvAFan0S9KqIel1o/DFUFNz/niV53blYmN7GCQEqCPtTU5Hix2/sQmmC+gTIytiyV8m5Z8
7Pjyh3Nkys9LRMvU2C75WdluBXmKK+5GuxafRPDnO15jnMaxNy6kzwKPW0crwX5KCnqWTf7Byry4
QSTQhY+S+ou9yiVmD9e5NF/8/PHaZQCeVXvYNvlyUTrcvaZyQ+KSp8Q984q3tip4R6k+yi5763qy
IFbr1IfL11rJwduzJc3PgHHNULblG87maj1RpRHS4eZ++YR9vhw7Tg+y5gfBJUyPsew/JEGDGxb7
5WYRHV0CtcW36E83+eCo22oxgLAApVjxnz4bkXFrFlE9rekioHQYjylHJ9UWD107eJssUd5ZpG1+
Moco3XmTCvAvjab/bOAxD3MMVmeHIO2GtLB/VUKk3cS4u6dVwPxvSxCGqnZu2xvyZOPGoDfrhHwv
cUFeqvKssfuW5rNau/acHpgs0wLhSGyJ3jBz3sV/9aHLztlXXsX64Vg0PHqjLz+kgRuAo1zdYMfi
vLopo475cK376yFuqDCu/eETQztpjEuE8qIz0lXVEeL0fL8/Ky54Hw76agnIOq1o23R2np27d62h
5Esz+uo+s6kU7GIrwXkgl+QHW9HlpLXbnXysEpeyd3WP6JTdcNWPL8gqyB6z3U7rfIRoXbdGfNOz
Xh89ci5bs6SEzu1rQlCx6VLaC23tRlAAfE8DWMKlNQS3o0E+uc1yZ03kB5foEuibuJk7olGWDO18
GtZdahjrhcdGgouDblEqXKZ9YhgK1a+KfVy5gORxF7k3A37PswEE+MGoo2Tb+nhLtOPFR7xs+NWE
P7vXaszlGwlW8Axz4RzogX8fPbe/N3lU4t+kOuZYlI6zISd3gwQpKIOOjLXJfM0Ee6c2qPTdRhqR
3MiLpdPmf25peGJfShA7tFLLPggridZjVarjJDBBU8J5m4wUt2cuPcjskbujVQn7re8bvNi5RXW3
cA0MQGU75Meyt9xmE8S+PJiN+dTT6vsSFJ7zMjbuUWoHU9OgkkcvreqNKwYc8ZJyaW2WC8Xcaslo
UkmGo1310TOn/YSD5rBQm1YPtyPdoZR/+hh9otLR6FNoJipr8tNgZuLa7bzonu0eo42omVoI1OMl
e69MGoUzAVKIXAL2Uz8tPpom+uwuckki5r1MoLMtrk4fxj4N9qNoFmPtc+8PLD9ZtDVm4rn0t7kv
PWUoBxPYw1p1c77v5oSsLlZIsgPIB6NNamVdlNkZdgaCEhrnU6xaTRO76RyT2ohv43gWlFQNftg5
9vwNh2V6oiCDmox+DDY9OssKXCAzl9winGu1ajV2uGyxF3HCi734h6bJBYz9JYdttQPkJ/Gao1fg
MO1qwa1CZuuofV1ea3zcodVZ1mEEmxd2cLYwQFZYSJVJ4KQtZyI8Y7JH8OL2xtfN4Gm87jJ/XtUD
n9cXDlWI8yUKUUwHw12CfUO/JK6e2qlPRUlPboe3+Tpva34Ok/kPIc1JmqeE0cBpsZLS4LFOfYll
Ou19YjTJnk0JRz+DWtEliNQBMcR96Saj3Ajlq3dB2JA9QPPYT1V66OqmfCL+qJ+ZXfunZY6Nyy0h
aRyOsQQ19mIdB7NqHdr6KCZcuUo4d2naL3tHC+cwm2l1hStS72HQThuL8EcI3KAKR0rBNpY2ixtq
XWM8qH27w+DubkTg82w1am4ITBOHbvKOWOvl0aXy82wxy8K/GosV/dJkgVHyDhS8ZHciju+LcVxu
YkfRnDLo/GNU6P115Fy4ANUjExGez6ZFqa+0ys/YXKprt2S01y8Yczmc1duOou3bsugfynhJARG7
kbctOYN9cgIrA0yVS9YT+e/7fRCV1onBuLgzAExEK65U7+jyhqSpp/YcEHT+QKT3Tr3tJ8+WO38T
S2+fDGgEObNu6msCJy3vit6tr5aYh5pLfRsd4FpxOab1vQRygp8dJ/tFlojO2PTuUMLJdjTJteHa
7V16KbxsI8HV3g3W3uH1gbOVt6OYacNDf3mokC3DHLf3juPUmRDbc74QSqO5cQppasFchySxTgK0
SBZcW8vymnuVEuuWi7j37aPyun5dNk159rr2tpcsAIQUH8FYhm6p39jBLmE0p8TfAud7EJlcpoMv
N01nCG5aBgzUAQewHYoHmXrmtuuCeFM7s3EsF+Gs2KaJtUHe/jlSiXfiSUMZjGKMVI9kSasmn944
0NXfUSmoB6A+ujtrx5wPyMz2ua8QLTx7Du6xzwa7vlbUM1LO/dUF3RF74fRgOn10bq1U3DiVP23g
QxDljeUSEnZwQlf5koGGX2+cFCmXVteOtEtBnbSSyzZbXLlt1Gi/y9QnA514S7tZ5AwhduifXBa3
6zKbWxhYiykOZCnpz65qYSnuGovwArVO4bJUxpM/ly648bnYAuS11g7F2Zs+cJtwicZ+Ny5Du2V4
MG9lzekNRyZdlmNNOjuHOhZASUFKkvVROsN1QtxpPY0FOWHXcI5ZVpW7ui6vCztgxNu5ww5GVnUj
BM8JP+3dJzy3Lxgs1UabjCIHzxYHtxwa5m6zBdNhKTc+iiohPPrcy4kyE1eoOwIq2VYGuB5ZHLAY
E7XGrMsjjhmy3tcVnYLapuh2Auq3pvCYGy2Z0tPUggBtbTXufXOgD5lo2U7YrfGx0Be0y3rcpEYv
lw2fic5PoPAnB8D3LdbYHwTJCEe6JXJI2n3vAwZVtr1kd5r9yg7chn1FexC74cm/aZzkjLRCWe6c
qFXWVwajFvPM7B5pzIppfh0Xf8fCQARj8SxG8YHABj5rGgdZ3d6jZAkOVTNxddWGNg8VgAVza5Cn
5TmeC3lNTzkinnkhyYZyGhUZ47o74IeXt9yxzYEJkXPNGJRZYmsO6avh9fkVQl59QxvxEDEhcubH
aRDtj7TRImysOtkHmkfKiH8WmvCUXZeF0iffL0kAd01KfoF5KlSLCWusY3fVHT5p8c2UBBHWhuNG
O1KpqOSsKl6+tq1quZ1AeN2P3KLkmWoZvZFIivbsCftnB30lZoukl4Mgrf+U1ogQaeAO2yhz2h32
H3q7hqwgRZ01vn8LitzYE2qgV57yo/ZuSgLMChIAONmAahoPuvSaN5Ky3gcLhT446TQR22fecEvC
WO8GhCYoKP64KzAbP6s5U4QEEoRdY6rN65jxyKHCl3WbIkfT+Dn1qBopU71rEkTXpugSsgY9oY4S
xzLHHU+ucHwk4cxR6V6YQ2gObKxI7virpCl/5Bk0hrLvp5M/VwA8kqFbzxBDVjFt7auFQO7cUxar
hPlUYn5ZU6b20fF/beISWTquESBH1umrMcrtzSw4nZR4p4nW+T8GSCgbdL9xz3BvurKhjlxN8fAj
H+EptOYotvPEbjwWbNYjLtqPaaAXLS6ne4+AOQWjnGEGAwOHRzelyo/x6KrNxFSM7rtWbINyZDo2
OYxx+vTatrR6w2pKl1ey2F9m0Jh3Ko7TqwAbBp3VHpuyBajFLI1yz/bnzquW75TKkalKJ0ZB3K+A
ZcgwMh1wj57pxFTuDoCH4BuG6dhe4dKmjZ1DaUhKtd41OL9vmm7M94s3mc+RI7qVSx3eOkMcZY4x
XE358sGzM19pfDN7krTbukvIRQYMu0XwDPXhERf7Qzk45XZw+xyyyfJIZy+DQUTHalJPc+n5a/w4
9jcm+ZrEG2KxXKLqSczk0yxPPutx+hYRtr0dHfrDFteM1ha3wnXTZKzm40dKam6Tl+bbfKkUJnw+
QUyo2G517rhWZVZsM6m7JwMS1lXGZzvU7He3rc4ekBhgRoDos3OVvxYpqTFMQWcUBBnO9JYtqfFW
XfZSqZCP3cwqGURkO9jZHrOSXhR8NN9FjrdnMJ2HSImvmZLDWdfn2pi/QT+dtu6sbkunRpz0+uUK
K7s4uoMfbbUrw0IC3NEA7td9xWBqNMWLOVGizg7wSl3yvPlEqBJ2TrYJ+ty6llkzbVoGhkcG5hRI
G41zFLmPYGE3uJvi7IZtKWENw2YonM3RxkiMZUO4vjloi77UZBivJIOz97mmWBKzI3mlzDE1JX/+
FA7BPD8KsjknHwb1d2xWfTj5TryZivjYGhan/UC+G6xcR8CyK4u+eb+or3PGepjuq2mXsRdeIwN9
LYM3HtQiSW0SYyC6oa1tFFGKNo/VKXOD77U9PejORnoNrOs0DU50tn4ptFoZu9uqzY9YHMlFs6dI
Bye4Qqs9pTXrJkrOTRJEuwIZSMjslLWkv22jBNrW+/U2HZbnqhAnEWRPIEbUtQ228L6JMn9NGfvX
Bcs4dtYHFNpDHPhJmJuc5AYnvxnHRoXJ2HTrpU+mDV76l9YIXlL2t+vBavdT5ZyanGWO6QaxbL8/
FtFIRUfO9l0J92FikaSL72KXEt9A+TDLD3J7F8/qFTU3LAXRuYljYewqUB9ZzNF6rHeR7Z1hqDDT
xMiykhmAhQL3ROhbCiQD5nGO9P/N3pn0Rq5kV/ivNLxng/OwTeYopeZZG6JUUpEMTsFgkEHy1/vL
atswDHjhvXvRQPfDe6WXYjLinnvOd9Y/POArf88iOQPsA732rzIPmgdgqOPBStorTKESAaB+sZ38
0NSW2DV4jzm2Xy2dnCUp5SvXHn/Q54hwyOWjbv3Bok7Be3at7K3xrPVBCvujGxSvKzO8O1b/0AXO
T+M3b32SfJkl/yP8+DwhGufeyDSe/Mlx/Mbyws4gJkjNoa4JlBSP66h/FV1vrvHS8rRJb9yH9XDK
dajepWWxSnWc6k6jQnJXtLNz1HTg3CwvYoFfVFw0h3pb1fj/LdUnR048STShWQ5kyraJB8enh6tS
B9ZhYqk5D94BTs1V0+ZMdVZ47PP1u6UVPeXHGTYYe65F1n/wYT5pyoG7BjpVXMBaqqf96NUcq+OJ
Zl/AXIWFIoC17UjPd7+nKDi8a0eLWFSUb4QBguSSkXD6aW+XEuuVbct9VyZpHsnHirt5HkIIMiFj
Ux3d6zo7kL+4iqfwpEoilkwVm8Rg5khCdTUX5SsZ2Y21FAPwqvxXKDwOEbidcWMOiE3ZS6RNnQL+
3LO8aTbTFMkj9/gHa7Vu+D4c+Kc8gia6cwl44b8Kbv1MnPQM92uJ6zeRD48TsbqSejQaGC71hFSM
ivWFCsRlw6LY2uYVasbgE5vl3NqU1fLqzsWVDQvMJ6KV5Z7NUr+YiGwkMP2rLI3L8UgMOH/22kSn
djh+hNlwzTzcU97esO/unOIoeZUdZje/oEkinl7aXOWhkzZFgmBHfinlMoNXIkl1ZBGgtCpXPg5y
ekEkdA5DbUFvyWs7xarmH3xFKnoXl4SZ7yhqVgzkna0h6VDdZNo+woBZkmoEIYQAubYOH6GG9QTl
pvLrN8zB6hTH/Vo+gg5pnyJVFL+JGjkfKGP+sQacc5+4RBruOEyC8SoeIw5gqrvdzUwH1rpLIv4q
uqOPo2spg6ziieH1TWXcOO1dZ3TKjSfFgPuuyLbJLPjfic9YgkPKHFQbAkgJtNy3RMc3Mes1zJ9l
bK6jwfPa0xLEWX0SeN2g3A2TOx9akKcGJS0p6T334iHfWni8613j+766NW6fu7du5AzXVcMDsxMg
f4hWtmDz76QtEVZlUOEpiVvWlqNuoILU3A/3AzszTRyxoVAO+sBWLdGlK63riuVYsWZ+QBIEdIEh
sEFzVbku0nxQ0DHqZXqWdZ2j3CWuup2K2Fo2UC/y+SA7icSU6zogv0TPsPrlj9xYrpM6VvY2EXod
d6qy+/BAuaJ9C1o1WA7LZNpD4dvqKsCY8kQ4DCXUBFEWHMdqXPpTbHyWBDZjQgNyr3nyfJMn116O
E2koY1n8MMKF44GYg9Hkx8PGGTZoukqwEq4K9SJjQtnX0qq+Mpe/+NmuAH/PBe2y8ZVfrNVA7t8g
o5NxF4N9non7f7jR3BfnpQvUN0+vSnbIF1Ff7KKsLrizz3ZhHvxkKAeEmdo3m0D6KLEk9zMWnyFK
+4LR5r5vwoG/tfCdLRzs8DiXK/69haDwcpyLRfBwdp39G9wFOto6Bw49GHVBEbrIPG96xguE0G8P
S3LIS35TR1eHkTosgfT09xg2vbQeqDXX126g2jnNSzt+dTw0oA7VnZYfb430oV6n71a0+X02IDBs
ZcNfLyeP0VTjDrr3DZy2yPvq2WFTfBsnyXhYKnsICGOWNDGRh+Bj7yXNzHPs7LqL2M/T9+UCE/Xo
E/LYiWbMpqT563bhMpo47Qd7AhU8ljZwoxtVtxEN0Zn/Z2mmMUmR24v+XGldmi0fJn9o5kCLuU1m
KX4I2jYzRk8a1+7AhVhbE3eRcw2jDPoQQKqgeHTryL2TeCjxxlk2wUE2Ld20G9o6GPZ9B7+lIjkf
+euejej8mnENzJ7ALUzAieL8UZSxG4Gh6u2w2zbGQrRxF/XtOo5EUmZFThoaIIm6HXFyUiY2DOrd
bnKOb0b3+nXltQ2db1ittyZfTfTWhr5o9hWLFbNdWBZf151LOmlpJE+BC+9MbCRshncTVK66QWd6
Gd3L82GsTP5q8qFdb336tuLDjDnsKi5BV7Ecz2zntZw7y+GV1dr9yU2cfNnSVg+siF/Ly9oFnPnO
uAa7SI7i3Q6G4NcUTPrWMkRaj2DroD2tQUXEz4WoCXhj6gouUn37EOc5ZcQByTA05JyE8THiibrO
2TNuyV8jJsYxuu32MpTskxruTm9dr3aYbUxtrwoGEC92NFRCw0XelYelbuJ7pvNyIwPsGni6DHa6
pVskXy+fhqo3M2RzdfBNBY8nGQohduaCHhsP3N1aFN1O92e37xXTlsDgVabV7A4K6dGBdlhMAgZH
zNrFbLqmaDDntuN0U/BjaAwWPkWiXPYIIQZFGP5k+HDQH0zHSVQzvOapHSX1Vx209P8C4Ou/C5pA
vDsXD1qbhm4h/wSU/95Zve2T++UPe0yWkEMeqAT0R9mK/tFGV7WvMQct1TXyrwy5qsryjjRn7u9G
YyXTVctPTS9b1ldpSzkofIeMPb1POfiDP7kRFmwe943XRXmcwvmzakL+UNUgcqoE3mS0Ruwnc1Ob
U9MnDbS1tlpH/lnSSpL9MKPV/Jm7BIiS4kURBabc8v1LE7ASZNWc5uSti94nGK7uuNINB6vT7dnp
RrHXbBNTbjfgEKR+5r3v8aFp8TMEPXH7echGjrNll40yxKha16+ACW5WLj7KI3ELzmY5geJQtJcR
BsdtO6WYbdoHPk1g8cPybnVLvI2yhUwpRWckUZH9pIu/cfR+I6iSHO30G0dte/ZR9Iul8PcitD6x
MAGA0s6D5gb2DXYInY3toE785uCYgc2L6LY44M31zC1uO5kwO8vQe6JBoklLPz75OI+3VeBCbmhb
LlYdtQzRkhbwJkasbXNHjjm3523RazCczlZVHh1nQ7HJ6XNc5Zh8LFFLyMKxk3T1uTzw+/Oe18Dk
kAXiZ2zrPcs2JIEO/2Bp8RpDYNsRb9c7m3z2G7Dutk17B1OumG0nFSP2im5xd4OqYDZ3DW/EtuQa
q7q1vS1LVb6BVOHzcOVQn2Xf9s/BFDQ3xZK/NL1PZHuRrzhrKpOlSUC/GMl7Pt+NFEvQ3MZZhBec
gQowDTAWAJwI7nJTDRiS1qoLdn7nzPcSiu7VCgnxXqMEHLQOdkVOkDlw6utoNA8AZLdSBPf+Ko+M
vCfLtrtd7wtSKrZ1z+0erFRHXRtI0Ycso3EEdxKG10TPXVqOuNVrlTwCU8hQb81eewBJUHzPNibr
1Cqcu9FmIE3aUO4rmFJpSz4Z1a76WiEz79t5bp/sidowKWdw/9niHtAr8RNZ6zUBxOrQClwAxMnw
yoSkMDf9kIcoHKsvoAa5RKyXwuV3mIv7PmFmK5Q+5LYU0F3C67yH6ZC7yyl3CPEy3py6Urz5frM1
GjwNcwxX8oxby1UiYkYUZ+xeEXvNL7fsmAI0fkZYmG+WpCS29apPYrzF41y7H3PXqpRkq7VLDMXw
i7GHQ6jynZdMe0iV7mnBEoF/k9PJzh6VY2ZwoZU5Dv60HqTwxp8kyr6dijDa0DbLtodkmNaefK1Q
wE9mCOJbbBVMEWtRn+lpty6Kqdx6Q36qLW/e+zayixtw96Hhav3mzVRiai3nx2QI/4Ah2LC5SZ7d
Ibxf2uhkkVXZ6Lh/UIMHchCqrA85XM97ty1eRhrWSSCYlyBweiZ9MM4rlvPNQG/onV9eiAb+8isG
BXX2Wjh8nvB/PIhm8BW69i52VlT3uCBwzhp2lw1sxaZ5huYai19Rg30JLRnBzh1ZLwYLns84MSkV
CE9oXt+1hafczHPMhCT0NlrWG93DhFxn3AFyiV4sP5o58TFCsEXk6o4j7qOr3OiAuXXfL8ER0dhK
u9n/FNNQHEplPU3VH6ISZ1gfv+ORZRsImZX1H7frJm/VsxiRxRynPCaOtXMAbY62Zm63rpYmvHcT
fu2DG9enpfPc26XIHhp3+hLiqQvFXWVxO+oTEp9le23b4tYHVYcv1rqnCcs6Nhr+8eg1XxEBHbzk
bMrF/KbLdroNYGwcrEhgHJujL3fSYHqio2ePR9F1L1PnHScx7ptaO79BL7/nZaFfamyyCFzcVqvk
dxBO867hLaR0+IEhsNqVbb63A57ZIpv3XLDBG3swDvHqHonU3eUyrO8a4AHsNeBPaddY7EXmu7xg
SZhNxE3GxOyGyEF8cXSK7dP3QQFS+Wj783lWQGH6iSIqw8JvoLIKRIAb3ARlct+Ms7lzw/IuDOoX
MrAnfMflJYpzWqPRTUd/Ombz9JUIfG5JUyS7zhK3QX2BpETqpdPFlVbwvCv5y+MaWPWQYvQAISlw
DrDcNOQTiJ+d3RZ3mXbT2hWvedSDzpIYIvRDYnfXg9PeQX4+rnGyLUV99Ep9KzoZXsMMrsiaCMJC
ztRCVQUplrflld/gOehaNhn4fraRclz2Jt1LEeuD1/rZg6pNs+sWa0/J6JUeK0gu7m3V9dfJBJe4
iluxFVYIG7PlO0DCfVPHQKE7MX85c8X9gcl8l3ld8OlVLEEn6F1pxnqGxB41bIKRLe0bN7xIj+5e
WTCy2HCYx2TMvdNkHMZ8R+PccHoI4/1E/g7Krn8OR+3cDj4nmFu4a5bmQTaahUQ4Ptpya9SiG9pj
ympFm+qdrrt2G752SeGz1rMXAIhx2Z6cIrtjtLTuTF0N24BdV1Lxg9UGiU5y2KxT8Aju8RVnZJcW
2I6O8ZhtQPNyqGM6pCPnwV/7syKyyHaYn5FMkZU6QLtI5GSHOS7GE1LsdOcr0IpeRHx3HCGvDa1B
pMTjHJHrPbcwU8616IcUguMD8MHDiqrPVFGprV2N/oGWtPhqHNrqYIb5WnvqtnSCVw65ayyNESAT
bk1lTY5IdU54rDrNQ2D85oFAmXffTw2hGA8bTFxlZ5E7u34sj4wpqKxTf6gyeSh6dQlMfQGIQjYR
2oHXAfttja1tGaiTjszZ0uqMF+PGXr0TUaRXziRW7/PWa7oXWqYwK4348sOOGzc82iz+9uMeSzUA
SnfcsfULfozvlTdAYsUZoTW5yVF2r4qyB9Q+cTvckh71v0OPG13ZN3+qhIOTJVqzbaCALNtoiB8c
7smpWRi6sRglW46f+JawVHhu4q75V3zx/12W/+bjhPzfXZbbH9ww6pcuf/+XwfIf3Z9/6OLnH2lH
evm/uy0v/6R/uS095580qtO55rlUcSV2SAz5P9yW7j8dkBf4Jj0KQePw0ovwH7VwwT89ssyQQwJG
B7pLLwWf/1kL53j/9C8dmPTCEV3Go+n+X7LLjmf/z3goBZCez59++Q8CuvM/Qq9T3E4sYTF4lcsM
rDvJFyTmYSwxGfzp7IH4DH6DuqWfscHruyTGyVikuO6HDC0sIU7IMmjT1AlAPExePIKZCovTpBPG
gYbQFyuoBm0WGdGO7nGt9b/Cccyfior4xY6ZwIp2BnovUUqFUrFRTKreZvKkfQqCChtfGYfIWsKh
VDRdO8LYWyTtkqWX0MiByTghd0EFfLN8tCe+5nX9goesY3Pv2YChwyz3VeoRtrAoQ1vBsY9m0pqh
skEVysM1/F1wEH7woUOs7aqwsgCEd/V3pqIKCRD56ma0yTNtdBVyZU7WSF11nkBSVRh/6lTFplt2
7TKw2TCqz14AJba/Mcuu43EKYvBXS8l3n4Wyrp/Z+2cUTEASJtc3WO3n6EMj2c6D4x4oaSE+Mi+y
3atZRwS5A22ewM/BGNA6wRjeRqZ/A68LJqzVAq+PM5DLYJfntTlGd4eXfNIHC8znZiWg6OpZAnU3
CSuBltDohZDHCRmvZf1J9htwzIQ3iDQ42N8/C+6nu8ZFHdisecH6SecuI07mdNGzLhP5BxWV8bIh
DTGfetbF7ZE7cLnu6SVg8F3tEf4aAmLHtpbAhbsvBwv0TeuK8cmeW/hJdmjZzxK322cZTTVjTqXj
V6iyw3SA5+O9dtkw/K58kqIbGz3smhyPuBhZptfJmxdoezRgo2+SFnkoOsBH0TiBCSOUQ43hnIDF
3Ch4bno7SujAO6oh0OvccYzJmUFMDh8KpulBQWGCM3xqTBzIC8bXlPqGRkBorH6TR8m2QciJd1MW
4x1tbOkdOCOszx6W7K1NamHNDo5si/YYKlB+IL60uFJenlCXPNmLrW/i3EKDHy6QcPBVYxZthJtP
8I8jUypm2Za10UM2RP18CVu2yj7jp9J/Ez9NkN1ijemz3WT7/Hec9Ev5imlBefsaH445hW5Z+Qyn
WbIEn4uL7wDEvKIQoKt4JK9XcdEh7aLMViB44Hb30u2tkZ+4H4HRs2bgPtHTG3AlYwvdUEyXxbPG
KI0pOqsr+8Zql8B952rj50+r15Ycjyy0wd7j8b1UkuKEfZnqOlzTqcXo91lT9Ne8jj0Jnlu7WEJ5
PeJ7C95bthX1dWtIsrgbOfYywcUqpHisI8h1+znhPfRoN+7M3AD0sz/YM3H/WynHaGLtRRidEMyI
0LLJMBjwPsDC4u3MwLj05PfexMMtxCWrLTJ1J/gl8sc4EQDtTaa94KO2KOvYjU3vDNt2KMMvNksI
jrYHPfkjr0vmPtjH9SsogdAQM1Iz4oMVqHRVzRKfl3BAOIp0YKeNAX58Anelf/ypauIbE1XgTfIG
4kNaKWhVd6gkMfl1XjZ6D67dG38thQ+9UZQRYLcwZksO81eWN1zT/GwXTn0zPNptWDH/drH/EBmu
M3t2jNMDbC7Me9zEeTVBrTCCf53AnKGYG9J7RDX3LhQrKHO1wK9ZevxKmaYNmXvW5O4Tp5RongKg
149lpdw5rdo1P5rFxvmSAhmfHAy0AVK9jbPuoRqW4fdaxuM7lAf5u4yEPe5NMJuvOLIWZimPZTYi
HFDX7CufAa8cvYrA8TZJPC5FY1jyMyDNR9ZOmbIeHhJaxWiLbwlVbeqxxWCiFyKISDfYVS9OfHyE
ftsvd/z2B/9Qjj6rAwRFRAsXMurWCos1StscwOIW1HF3p+MgqXgJSUgZfzCSNdVBjHHMsgkVgva5
uG7q/dAh2R+mya6vYJ5hbeCT9LPbqtXVS+jWGFbn0OWlm2R2eCm3gePf1rNXpgz9np3mRVm+637y
PuoI7OmmxcH74YciDHZmaSWrV/aJ/SPIQHkO1pC1I9SzcOZXB6Q5RZUvkm3NFxmdi9TOzpkKZWHc
KM1Hm4voyWIROZBNF85y40B3vS1lk/3pBsg1AN3y9bnL9WAOvcMjdww90MY4x4qLl9MZm+cMHu+4
LedxJn3AmZPgE3JmpBxnkkTmvIkcbz8S4YzE5UetargcaSF0ueyj0QrMxjISbToIXLgOBXLFtKsy
r653EzUHD44KWMLWJbt+x43Y4QXTkqUlxOLfpW/ZbOBBPFFEN7OWT3PcZNzCizF6mT321ojckMch
JXvscXhuPaBdOMVStqGkGjNvZDAqBKPGrrA6+9xIW+Pb45KbpISFh5Al96q4kZsZI3Ep7YmdNRq2
k/rTgN9sVnV0mAOgL7RPyPgZCZzfIWNM8lijrmXAz0kT1JzOLehyRvi0yTAuDa6T4WsSjvcyyZX9
bWXq4Y7nwv4UfTAM21iSwiV3Ebhf3GoCa2+wnbOgNs2Xw2QNMXJwDR+z1yeXR9mzngs2l+9r1Sff
tYsL43INqNjgeiBvidUvnWZr1dgcnUV8EhQ3wc8nEhycbdXzaxwhJZMGtaGbUjdgVp79ucHCSaKm
ZWvuWMFTzPfGbO3WKVi65xKbEQnNoTlH9KY1qWoc6wflLuz2pNOFzzLMwluRk0fbdL5zUbSMk7xP
iejuACMFDbMMWyQojZ26c/MaEIDgsC537izG+yzKen2YJcmBdGYehEWa5S3UyZJseEogd3jE25z1
O2qsiIpXwEP7LT1MdrnzpXexgpYsLNIWJZiipV5yV6nmucj2xD3rs4EaJo9DhV1/a0DQr9AH1qy9
hTGyfEzsm6ZDME3rH09FkG5oP4jnXdCbrDkPcxzO20R36zlUnvyGGG+9VZmbP+cLggRbTZN8ybZj
SOcNufw0RPDG7TrI/iODptPszWp5Z8p6Wb3pxVf+hv+zRE8a1l+eGuNgw/TpY6fPPItnlHAcq8/F
lq+jg8a5WVzKbepplKAPZl4oMBewhsBrU+Lam3vw7H3ZZ1d2gHHwYrzSD/Tplt8GMDR6VTk0Tywy
+89kmsV3ruek2tpTBA98nrzyszfo8BtaXtqXEaT3TycXeS9MmWGIhpH5rKKkuuqNGX9xhc34/TlG
/eZMVg8oE7NKMadFmGaUFK9lUDp/XBLKT0nXr0djNR0/cW+5n5NtNY+j5bQEObvav2zeSYj5A953
Pug8+aJOKH9bYD7+isYcfXVmaP6Sq1KEtwkenLUXcrvKCsL0oEdV/NHwpNzM0egw0TO1C4Ij9E/A
jq9XwB32Be1IJUF8NtHSEJPM8Zdukw6kfGpffHjAYg3elopgNIzIUT7ThWSOTTET8mCzG98r/yJ0
0JZBlwgs0+RpYeFWpjjslpPDax8JM67MG+81G5jDXNPS1PLyzlPrr7lw9i5GQ+Gz1NvJy9PiVlOM
qTMs62oXNSosEZUV8WMILvpHsv6BOooHMw1Nl7EvKnCObnxXW2/Z3JjfYRfaz4I3hkTIvESjSy76
L4uoFLki7Gvdns3beqRTGcNnXnfo5F4+WFmaaeiSuyAAdLqpAEzisYWd2x0lZOpk45olJ+LrqKrd
tSA1kyM1Qh7X5Z4its0acZuGz1/h5Ag6XwpC936MBaOW1nM2ZIAjnL+JVeVlr30pyLK43LIseAvt
ghZZxbm3y3W/+NjsMKUfaSQJof5ZoH03fohHPnT8wUE+nUiRxn8ZFJNuCNCgTDUg6RvR0VAxhcku
M9x2t2AXfC6sS8LpYtHA9YuoWttspDdzABFRsz/pDGAKnAo5kBW2Ls49VgkQJKTNH7orzey983uW
905VBh8qtrw8HUdl8Pkm9Tuy3OhSuZ3oeKcvPvOiyft4H61Y/q6ZL3ESM4X5a9pePOwrJAOfH8mx
RSoJ71MdzJRxzLoEEGiGJLZgAAywwru57Q6cjza1NjGmIPaGeOjbtKmdmNx4X4fFHr48YvmU9QyX
g9sMPEa6duUxthtVpNRhEUQJKyByGxruDCsydMdLx80lmwBaxSq2RIAaeYBjhGnJwTW8F8IHahSE
embmgIEEltq38HRQUzOqW8oPyAfUmIluohlVcA/IwOnSfraybkNrT1dt9bhE86aeSBwQYva5bUaT
Uw+0dyAnYe0Jy/CJppQac6+VM5ZGZi3zIwZrjimyXpoKpS6cxOECeCopkuqw9k1eE7YnHdf0uOTg
LMROQEQ3G5tQBzfxNUvA/HOy4BjxYA0duNAMz1ZYkf3IQpCzG6+W5JP9ygF7U5N1gbGeB8EtvAsa
HAn0W48zaTp9GNQous0Sggu6GdnNXszXMf9qlUmSb4hAUDV7tjFY6mxXZnvJrFGnRRAOy1WVOX15
rGEDv/RAyayDDGWCqJcMrnvlFnaSv9DmpO0dbATDZnihrSolyo+ldKkdHBJ8X4pksw5LDFZ+Vnhb
k5xjiABgmXQHQOhxsVekPC0+3Fhw9YQXzeDnARreDrRFWFsGQioIcJGjEKiRRh0E3nqMiaEPdQZW
ZCiYeeA2QI3qI0Hy8EIQP+YczHinDfR/JGQwJDdg+UsWAoAOc77fOLt3AOkWfZI2CQ6QDUsUbnR/
+at077T0QTslv2Y3IK54n8e2gZ4QJr37naHuyb0k4k9dWO6vbWpbed3fzkAEIuT3ZhUHEeDpOsop
LJwdP2DV7SuVKxpegoZhX4+BVrtqGDK5pWeAnKFtVucQXY73re6sxMOh73L30az647uRSb2+tSJy
J5hHe/zOelkUebxg8UfKvJe5hF270Pjtm4nF5OTy9D9gH7JL/HJVFuxlLMgn4hzKuoNvZ1k04unk
MnhJF6l4P3njYE6GvSkkO2zB0y3FsGNz7fCOqB8SaD3lcxb1cOl0mU3mYwpynkcClLRJP04ro+Y5
gfyAKE/PyryfFl7xi5yUuDI81XVqXIljDet/BnaBmiHsjm08Co7jscc20jPgKoZ01BOMwXmfbGbB
v3/aLGCAMIvgh0+b3lu7XT0DNkmZ4KVgmRbq4ugKXzo7t8ZmTasPBr0tLX3OsAtDOAFfleys9zhq
GjhR3bBicXBhkmPVuFxDUM61PitvWDQnarlYB9gzBAnWfjTyEHoNM2YMMQBFSk6tk7q0QUM4FqZ1
dr5wYghiqyvIXOhBlmnYzyGib9WMw4kDHm06CZQKH3sPZMsjLjKn592+yuZAv2oPz8yUI0F8Akzu
1lmnnJPb46O8xBK8MwHAcdnqUoddij+3hErjeuoRf4T4Zdo8IKCESYYysFFx9VUYUppNN6I4bENZ
D7ckoKJ7m8a+hpxgPX7G2lGHdSbncHD5RoW7Wa2q2xIYk90OJz9XwqLjWTds9p9Kx6YqLlsF68PF
rQmwhGssn0MgSBj3jENeFgmyXXYCUbDE0RW1cVp2Dlsz6jXqe8QBjFhBPYesilSH87ATYY5zVjQf
8Tx3LB5Mom/LtWuWvcWY+16qOHlNpnZhJYj7306zsYs+cbpUX4tzYRj1gqwEvCToJrwlyunK8Wlb
uyQSrZG3JToix3nDPDsXI4tNX9WL3LpNknwCWnHwnjshtxWHyxZHiQiHnnh4N3zz5bfUNolUv1xN
0+Asb6pkPjjR6DS/jmMzkSIMlWJyzOOZq2g1mbFDC8urUdzwZWopNlkmUGG3tfwLkCw7NXCR6mym
Z7rW24ISiZCFdD1vLEi8rjhkI36Ko+eGEMIeJ38iwnuCfRw3i0rHxqefs0oaqff4KANEWty/g3yy
q2SlhRUNKdwFmajM7zFmvc4SLRqV9wNVyM8o4Olb65psh8XFPSt79Aj6X+z22fmLF4pxho1bOvLY
4uUxahEm1UWRT9kMgLWpIhgKV/rW3of7B2NqInmzn1RpjZwASR0e68gjW0cCGZITsyBNQn7FAAfr
e0QZP4BLD8BAkXZfnV8Tyazpsc4vMCm/yAKfX3aYR49tRVT+Z5j8jBsqOGymymtTRkF3QBy40K6a
Pg84eRiSC14XlTTx+LtICpgptlRMdsqL7MnZRB0Q3QKVDmeWtzHGdYnxj32z9F+ZUEv2qd2wGp+r
DKevZJucMSWwoA6RxdgIDhrPedQSMHvnQl0MzwGdaoT/XWzW30S6DGZrXt5z+NSh/oyQk/Bv8lDp
pMRbVFJscEc6gxgdBxJsnw2xcMnex+n1zl/rHmRJDjOrcGZxmIiwaggD5PrtC4XOFRGuCJ/SrSPj
fx+yAbxw67oLwg4XfNhfjX/JdrqYJ2KvADt+7CXrf+QFgkf2lT17aS5sPIoMQJRRTQQzzzAsykP+
l6WH/W4lM0ZbU7tVlo5o1tOKpjJ6KbqNkTFEPuNc6HzzX1Jf7JUOdEMi/iSTmMN5ixGKfRr+Mv7M
X96ft9K0ucF3CweQ/kX2hzxnYKOxCkLBGxZncPH0oyghEdn9e0I15bdF2Q9W3qWynmTR4esXjsRv
uqAyrRiH+WKfWkrW7ieXf1JKLELfIBVhczW9wedlOjp0kTPn4L4lGE9tq9bwSxSkpHlDiUf93cXt
/DqsiWGxV1MHDBCQblPeK4Nc+Wpn5R8HDRT6aEQjDL+gYEYEcOeBDIsVYQfXXTz97j1Nqrl3Pao+
4wxP/07gRHxngYwfJK4n91EYPdPrqBfnN2Navi+junqka6ygYTUuQKvpsH+J6c9oUrx4EREJ7Q7M
Du5lv0JSQ0BokXG+B3FGMyRPM9P47Dk9MBm5Rp/dDJxyE+Wu+pkiNoxbOKvVwxLZOt/FMFvulmrx
Kva1NptsgFLBHeDkeICPk0+PPmNKt2XUK37g4+PMMQ2f0aQVdvZkGcWGVxsEm8kagnurzAFCjjBu
ePcKvs8pdwgBP0nFI7yXtiSeU1udeWsCG4/RJP31JgEdRJJ4XrlmWiSC3c06CWZHtjojVEA6RwzD
l8DbWq7k1K0ywdbd2fRldKz3fyYvL7cZUtEW7pIKz1YWXPwHBN3ArJEy4xtoAa9JM2z/r5QTYWXr
OxzGAGMX80y9Y1KcktrKcYk25RyTLubcTX24CjdzYtFIzh8tfpimyoDPuIvPHlDAZt/lDoWHkytj
Fio8oCeYg9Qw1Uld/glaEuqp0C2Lm0AGqCy+J7gtY+G3aSmVdsSbheJIsYUv1/s7C63E2SnegcWV
GikTFUojI3UVrkiKkiO2cKsT+HwkveU853k9UXBAxTdWvCam3jHh5eRvpJVz32cr1lb/zt55LMeN
rG36XmY9OAGbCcyyHFF0kiivDUItteC9x9XPA/YfcVggphDs9cTZHXZ3VibSfOY1c52GxpAA/VjM
BGPKH6S+Al6QoX6xG8+ZTigdBB+MSkWioIkmMJYJ9abfMbc9RZHebgqqOR1JOcUMU72tiqKEglgO
nzXOk4l+nVY/Fm2qYzyFtN8HbNEhW0YSAzngeg39rzbRvU+VqXnIGPuGhv9tpZDSY6elhI8EhvaH
AjUmEwRdwr/pNTXisj4VYOlOIhUqrrtl8M0pB1+B1mkgleGZPVbpNjXiPdIhJQUdAcB53wB0ASmi
tihYpbW89XwC5SOOYhZyKZiqSHYWHTp4e1j17SORTVh4lEYVfYex2PyJaPZDz4JT/Rsobxo/iaZu
HFCPcymYYgzNINvO26emmBzlTsjMeGwca5AAzprom0gT9UNPFtbcmIVZhfc1v+8eFTDIyFhjT19M
Wk/FngfPgIEPNeCPWeQTJii9TqxRK2o17AypBU9dWuc/hWEhCzeqZf0FfQQfU84iyZHzoTn9/9v0
/8tEg/7/3abn7kr+vujF84//04tXhPiPCYzVsU1Dom30Tx9eAZH5HxNlcdM0BP10zeJf+J9GvKLJ
//AXuvHSwihC5x/9byfeEv/hH3b4o4oRhyVt7S2deMZ/oXoksKhhx9DWR2MJWwB1qdJsSDJ9RRsA
kY2ot/FSe+bY/tCzNNc+B36U//ViUVakrmeR6f+KLAlVV02ABSbaqyAIMCoBYfBS6toci7ScEBa8
nU7v3jn7m0fazYfrQzz/N66NsRC69vSA0k2e2IR7/aHIbySmHtkUnARIU4lLrgdVxMF/VH7U0FVU
qZcqAw3HmmQW4TXDvI3RMKAmu/G7Nqauq5dTL7FC77yEn5XufgT7T83uEVDXPyCZX8P/8f/OV5b3
2RHgytz1hYgVndD/Wd/6+OHbw6f30eH9tP+u7uINZ4KtyQAvefkdkUc1C4Gy+m28+/bjk7+793a3
G5/xEiDyaqsgln8xRDhYfgri376Vu3f+7unr/ePHD1vT0OZFv7ZeCxRKOedX1sg87pyddvgUHJhI
etj6LPN/5cUobHkdBQ6mhBg6p9lZfHrUpRFicqhe5dLsj1Ss7TP0Sbkhub44ys+jUFgVpgN0B5+B
xbcvFE+n4UufBbpM+30Yw+YLGIyGzhGQjesfh6vpYkK6DqIHPzRLR+EPNbfF549HM5piYaVuWWv1
aVJ7sbO6tsJbTs9uUdQMN0xFZnG4VwPOqyhUIKKI+izPNK6AszIMA2JUB7yO9BHcjaCCirAzTkHU
WLvWumkothyDppR3loX0eq31OIVShqFP1PQ/i0LFD4zwuN17RWYfCAxowLch9mDK4EVPikhtenSp
80D5Ssxsthyme2HfFDNcPqw7eTYdLcVfOi6PAHeMgwGF5BT1sfUoUBbcjzJNjgXIjdP15X41ez4q
blDWbEtO4Xl5FGZdNShxDmZL+DtBZUmSU5733VtHmVFfKPZbwlANtPYW+wetEcOL1ak8jUj3Qlzz
OrCfbbUxynKXwvDBFmb2JjJNFZndxQswVTAirTE1T2CLqi+FnSm3CZYxH1uE8TYspFaG0mzd0PAm
QNzPlotjp5M1ywB50RPqWdkhZuTPY9q0ZCRm+3T9C60NxVOOviEGMYYmF7Oi/oOKq6Gap0nzLVp1
VoSeH4XXQA+cjTv+1WbASsEgGieYEJiILI9CpGdT4YWBODnsmCP1rB6+ixJsnPBLwxussDAXUYEQ
EhKY0B+thbmIBxKvpiHRumiO6n+yQptQAkvM8E/iOdxhUy2Lj07d4aB9fSHnhXp5VRIoMTSeK5A0
Vc7QvNAvjHZU6vBlY3beDWE2eYDokuobeN8+PtEMDr82lkTGjZgKrTTy9a3YYXmvmVRGJIGJSqjG
Hbe811K66eie1ImLr2cJJcXPNculM4sKFBbQ6pOOxJv2xpXGjgO+i2YQ6RHUmcsIzE6HKm2w0r6h
IhW6XLj+t0LQzqzpVt8hjJUf/TBvNo7G8vOaFmcCizBhWlI3UdG8XOYI8pOcgqxw4cSgXYOYlgxO
Kk1y+6jAFNf2hge/38eH2X/j9p1HdoRjavgawayco96XH9gCL5Ealp27aTZCclWt/KHMg/Dh+jZa
nsfnURwApjy7zHQ5P9zIYdnEXu6WTU3xP6VDJBKrOVHTVzYm9HqoWTRUMiuMfWYnucsJtXYOKRDM
o9urZrLLLSO4sw2k3LO2Tx6vz2p59PlYXDEwVVXLEgIU0uVQU6vgvWqJ0aXvUT1aXlLNYqTDRuS1
NorDs26bHECArYsJKcCJfZmiS4a+nYIFQ1i5Spn99eapWKoE9+sYwgR1vLib+6ntPTuBYNSEkM2R
rgLd1lFY+X19mNf7nDFIMxyuTN0US6/CnCp9aWpJ7yqcwnfAPaLj7EZ9ojcWPRWjjb75OIy/rg+6
CI5nvy4LJQNc+HhReXcWW1yzkgLz53xwRWb6H7C6hrdjYDsS0bw5lE5PC7YA22FHnjjTrck3vt/K
hpTaM/h7dofijF/uktjgYgv0Du6WFSpHGJ7ACvoAfkwCIfzz9amu7BWpGQzCRMF4L1HcJDVpknVa
78JaiRP6pPS6HF/FPOf6OGtzQueDISQxEKNdzskraiOKDAe2ORK4P1lRWbs2EEvtJmew/Hx9NG2R
e5jEWyDk4WWSevOaW4vdWYdtE0ojUbBG6g37FCSitN/TGs2/ZL6iPE5TliKLkDr2J3ax/ZRVuWEf
EQjvwe21iRNt3GbaPL2LV5FImweCmUNeJnQyLqfvD4IaYY/gLhJ4UQc+YOgc6FmZTE76FJgVliij
VR9Dncj0wNZQtVMcYDi0NyO9kDBKAMedElxdh12qTBFk5KhRvmh0497rQ2ZEhzevH5kBVHPeNR5U
W1tcVAMaWm1qIA5Ar1b+zjyFEmuYTSktaMt/6HU/eq4som6lI8TkNcGHPOyLxwby3PH6T3l1ATzn
KMQzjuBDqssrUzYtxjZpObpA65BYyhxzr/VdeGNADv3mdWZ4n7EMG/tnbVDEaASxNMWVZw+4l29c
jaE2kHl2q2O1JBgkEqgUYXDjOkzzmEt9oC9v+lu2n68OCXN9Oexil2BK0ODQrYxurUfNl5pWI1oK
cU2bsgNJPL313ZtH06SBiY3DjrQWz0TRI67RCWt0M9qYZxlhAkxptpR72F/q1gFYnRrRtZAqwQpB
0OUBCJB6w2V4GF1qqtWuhGTa3uiN4b03UBxBnU/NECSGyQp1+Cv88+IdYvNHHwbsHo04LLGHDhw0
uUayVxK/0d3rm2zteBJsaDZ6wkJS3Lr8dehTg0LC4sMdTeyOgqwePyWtT/9HaZrqzlCTrXRjbYMR
QqlI+5MIaPa8XC+iZE+i/qD2s0h1QpMxRrn/oTRqeF9mCf68MsybvBfKhn/o6qA2ouuEOSq52+JS
VBOjQ7dCn9wSdyMBBt6sjhZ6UB9TZ1TeB10z/omKHNzI9cVd+fTUGqib8PWpH9qLXT3Q1pLopapu
iBIf4PfAqZVjAv/ut+Dbfr0+2MocyYDJAaii6Bjyze/di4UFDQAfQcrRDWJVYROhJID4imgfMYnO
jvwOIO9FW781rhMWPr0Iz5ncFcjrzL/qxaiiM3Lk6sD5qVTVAEFoZllSw4+kf7w+vVfP9fNAyMbS
Z4NZa+qXA9mIFRkJ1V5o82p7IAmK3WSAx/L2UQTvFJMi1NCcxSgQ+/EUaXINu+sq7w6W12fqgVcW
DMf1gZblTt5pWGwUEoQ6+woQh1zOJxMJFiyghV3daGV7NLRMrQ84daDAWnthqhxk2oefczy0bFxv
GxgyRaXPILygAsyG/hTEc6Tl4tANbXiVGz9vbbXJDSiUGcRcvNyXv85zvKwIgeq62AgXDupUMcou
AqWerZLA2hF5OdDiuSW/TLzRYCALUy7Y8BleS5hklMmTVgE22pjW/LMXwQjVKFUlA9E03vbFGSnL
ps1R5ObyUZB38AND+SqiRj/Xw5B+TK1avgsrHTBKatCLv/7B54ksh2Y2aAVgxcv5XFxBowcIK5Hc
BWPqZJ8s5F3UfVU6wxPPAh1wbKXUe1/xxlt8fIs9gCGgVNd/wco3NS2KLkJoc3BvLJZa6nlbOqJW
XYHyBLQNta7727CtC+f+zQNJnQiUghJZJbff5ebJxmSKMViTrupb5iFJcGcA3ZW+/eUiV6EKxwVL
L8haXK41fAnEED3pQuQR9GLSHoNLhBnTX1xEQLJr2qLfrk9sZbNKEhOOrCCbtdVFKI9gTVCUQSIh
bvQS7U1ZH41xVG+R8PY2MiGwT683DE+ko8/XK0GKurhZPUhhqTpFwk3VJv6NWgLw/oFH+dRoTfkB
sokpHjUVaPQNvLwmAvnhVKCxBt361fhYUJ/0GOUjdlLWWUcR2vGXyAfCDTIvIOsI8aOqdk1SBVD3
IvxvMqhIIOND3CQPfmeCF1QzVJtyoGpfNSVMIavhPfnNmOLKcIGPDO9SIXtMBGoKJcCEp1Tc4ELp
FScliTAmGnXF7O+CuATqPEEv6PcOplC4YNqp9hth/uZP0ihljuce0M49bP34S6kEKayjtJHyCJYF
bE/bzeBqmsETULsabfFcb8xfHbSQcQ+iCHYUMBiWpB8V51vrpBJGjjnAdI+tTrFPYOAQwFBQC0UA
Gc+JdzQyuvwpMmxEiqXROdBHqOKAcoIvn8C1QTkL+JOte8cpM4cfWoOtKmQ5XBC7HrnRnQis6gek
PMkvlprys/ag155HjAvGQwUQ9EsD1+xT0WAkvDPqSftkAEH/e6x08xfKDVF1A+5v+iCcpND38ewQ
tJs8iFwoNJDrEGcPlvEh0RA3OXSjjlZCqILRcExfPHmFFcFbxV3gV5A1NNkx9iTrQOgbiw5Uoj7n
bWt570SLCBwI6wjboCSv0sc20wqYPpR5hn1l9Ghg91aW/uihDBs36Hcln8G/aPHRK/v2t6l2o+/C
NUaWFVxvoO1RHLZ+2b4Gjs0oiyy7C9IGeWY5Ic2G4m5MOV+YcLd2XssPQtDOt9G7zsjTPqjTzLJL
sxLcjIBW0uKlihEC4t7R2MFlotG/C4wuhiiVBrobVwXKmQP73EMkKkVxyC977BwHPH9/5ZaPZXKs
abO5mKw6pBuVIvk5oI/xi1BqOo8YMQG10/Qq31mgaY1TZQ9w8NCO+AvlkBTJ8apFu1B6qpIhP2Er
3xRfFQCj66T6AE0IeS61VfkZ7DOAP2rTg2JXjL5mhwy0h/pkSM0jDGr9z/9Gu7sf8CgzeEbQLATC
Jypnh5488obXL5yV6JyMwaBuRpYyW6lf3qTkKTZmWppJ76hpfqQo/L03HA//W6dMUbnENaFqNxLA
lSeSp8GY0yOiSev5WnoR0EVG4eA0WWMa1BsVBGE1KeMjUHFwfyilAmFB586tYCkQTnZYhR2uz3jZ
1pzjIsfkzTDIRgTVqMWULTxWR03zTReyeSlP+MLqI26cafy+0oLyDue54skv/faP2RiY2iKCpn3I
uwQlues/ZOW1xKmTONoG4GCTsFwuPZKrXtarhe42whKPkDxsXAmROL0+ykrQTiOJzhjTnZs9iyhw
GNvGgMahu3qtdDkajiO6jXtbRf4OSG2cARYyEvkX6vR1/uf60Gt7S1D0BT1BoVRf1krNNvcJF6Tu
jvA28FQN0YGsDXV6svBdvBlq8f36eK+nimo9/Riia4eC0LKlBUwzU7Sgt4ArpQjsBR245X3Za0K5
h/IachXX1jScgknxt/L910NT4wbAAvGFSpRpL/aUSogL5WuIzkVcz0RsTRvTXdRi7Qd5Hb7osQXw
0aP9EgBkuj7rlf1MDY4oxaKrTWq2PMLNGAhzFFF6hpsS+G4nEAzfZ9ixAET3CbOh9VCK2lUIuhvu
aLcGemvNZAzIcGVw3K//mtcxBQGTTgBMh4yO7LLwEeNQZAxJGJ/LClNHdHuR9x9rtFMAGds/r4/1
en8xFp+b6gJ7DNHgywOE/nGZ5WoSnzPUvo6BEcZH+sPtQ2BCFrLsLtiY28pHnruKc6WR6vWr9luP
I0Pq0R5zwxiEYZVVntt7fXssGjncYFWm3YQ1apLXJ7myoJJAUGVJ2dq0Ny8naagDsAnLcFzequSR
0KVG0EtMR7/FhOj6UK8vpNl6jgSC/gmlmhmO9TLTrvxAwK+vkVy2Cv2kmG18C4Z6q8e98tX4T+s6
K8ieF8smpuZNpAlFC8ZIjRQeTU/5WAd9B09N7TmbWrBRP9Dns3eZF0ngYBxBFgrFSzlP++V7M0xG
P5CvUR/W84Sal82lRyXDKO+GvjQ+5GXWizNylthpIqTieTd4xAfvQPjL96Fi5njdY4oJ9dGrYACO
Em1eDaf25CHSzcyCVh1C56gLq/kQqU3nPaK1b35vvNH5PPkEf6frH2ltPzh0uWwKi6SZywPWWjUs
AS+2Xb0wKmc/q27gTUTi/B7HFcQA3zyaTXZgCUfSdjYM43LtwhHkJs4hngu5dNCAh3jI44KVkxJ2
qTXEG4/VyuRsXc773EKEwZGL4RQ8eFExwYyiKFvMlqFUpgqeKWX1yUzSXNk4Wiv73SYEod9JXYn+
yWJjlKOGt1ygeW6T1oTvfie+o7dbvb++hKujsNtn4BGHalnud6AIgGwbPTcXCnLfSmxE7Wd14ELf
GOh1XCXZFpoK/55+K2Xny28VS7MrhVl47iRDOR1IRzCL8ZDZruo2xTHPw1CisIfgHhI4AqvXZ7n2
5fjuc0eNQ0b543LwhD+hXqJjI6I04ScqDI3+LY6M7LOO713x6e2DgYAA6QQMAhzo4sP5OBn3ztAp
rlI1yq4ro9kqtizVc6c54cZ5W7mubItmDZUAk525vK7QLsxiUxsV109wyku6BpcuX0cZsxr/Gjke
G3fwyhtD69oEdKrNpdblHWypDVR15AUg1OjBO10tqwNySMl9HSMrgu+Mcq6QutjYOa8rRyDV6NIT
R4Cy0Mz5R724IZsO9UiCBIU7BfQ3QioqfnFxqdXWsRX1gMdK2gsH75Cs/6noHuyyuh7NjThmbeYg
LsDsSpxGuQEufwR8C5FaolVcCqSp5ga4g8EAxYirPxlJN6oHJN39em97Y/Xx+nZaO6GkArztVHt0
c1mz4ygGXVunCrzSSdylSDNgwt7rG/NbG4VYmC4lGETGmo/vi0WulWKyKjvny8a4QyJh7ynGIWud
Wm4MtLZjAY/QAqHZDlZpETGIzjHxqAiYjqRqFTmwCZyw+2361HYrH8D99dVbO/lgSABEAOCcFaUv
5wVdKkoKw3bArNTmwTTy+jjIRiDc2P2LwzF37Ymwgaxx8BdD2RYtdb1NPCTjG6BjWKO0H1CMN8sD
dEwE7DOzYHoRdhVvvwQIZ2f9N4uOLXa8l3OccrZ+g0Cl23pN49K2TeCETOJz0lH/oqibHd+8pnPF
3rQBGvJ0LMezEor3KMTZbqJZA9reWnQYAwQ8UAeqNz7fyrZ0nm8a4Gz8bwbyv9yWgAcyQ0vw2UA0
OHxM0JC9bWcC+/UJrSUpROpk3TM+Byzg4mXHmLtPMguthTqZIOakmL7CpsJ0bzqOaDMopwD+ZHke
yszEEhf/u/wYZEZYUqwbxmTj16xsWVB74MnAvNA3XSamPtCIPqc57/pxMtzZddQc/VLz/3Z81Do3
Jj7vyUX0iTGIpAXjOEBtlqdRgQ2dR1XkuCi1Fbcm1bTTMEIn3nUQQPG68zIcRlqghDUamgWIma+V
Mfk3MiqnjYLvSnxAYMUn1sBhSesZR/HiAkqoYKV4FxGI1EVMY9TO8eZoq+7Wp2C6x202OYaVINDl
ZS03lmFtxenzzM7WHFzetstdFoI0k23K2DSXqui+FwNwMJtvLc8CAla3sanXh3N4ThAsodazaESg
9legE2QRtipOcQ7EgE4CdaH+fV+M6DBvfOKVl4s+BKEkYgwaz+jiZo96E8aTbXpuHfU4oTjUXEqs
mVrvqxnHXQ6rskdWvMorisxBEtneMUTTRD0LlBq+BYWNHEyJKR/2lUMYadzRWpreqE0rb0d6Pah6
eT3Kc9d/9MojMWcRRFCcRlQrF8Wn3oNVaXdsy0mCT9eGQcH+HZYtAjNQhRPV2ViktfGkKgmzgZvg
Wr5Yo8ybVTumwHOdqKr+LrDo+67Gcf4diF4yHrKos/SNLfd6u4MxAw5OQuFwjWrzV3ux3SVHywo0
qMnUbCk3QSVC3MDySvVg2E2D+rY6FNkRCJD5caprR9+Y8Ot7FbTJPwBLHmOGuBw+AKjbNj6mXKWP
JbASJNm5bcxhY5TXG51RgG/TSiZvp8Z2OQo+DhU6ITWjoPV0Ql8AKfAKaDUIxWHj0lyd0NwbJ1LS
yTznv79Yz2DM2wBYMebWHjgWBzi/W+hduxH/rk5IqjMZjBrebFx/MQrIVHWqRyHdQFbZoXYQMa86
1ThLpXp74MLaEZERc2pQB5ae9rrhW+FQ9HQ3eIAwopw90pwA0u6Ya/9mVpR4bbqV5NHL2A/FZBr1
mgq9Mhi+aqbXg5vua1z/in7jkn99zmC+zXBpAj/qRksEcQjfNZ7EIIF05c051DLE2FNUDVFy0OFu
GVsFgpXxYKwh2A8WkH0uF6cMaUU9A1fEKUOs6TZX4SKXyVQfM6Sg9ujQvv0esWcYyLyMug1vaPGQ
ZHEW8Ho2NkaEkfq+pcv9gVSqrO89/Ed/oXsS6RvJ0cqO1FhRuqTzN+JOudyRfo/AOc68thsosKhD
3PywysGrDAGVYuPKWhuKEj2JGNEfkNzFsyURBmsU0JLulE32bWA19YGu13DIzKzbGGrlNFM2hJEx
BwMkfovTHDulgawKs0Le0EYMrI6R91P6jX2/tjtejjJP+MWdYWgRYN6xtl3LhtCOwcNIm3PsPo24
2rnY2orjW181pGZpZSO8TUmbF/1yvJ5AZqSBzbdC8Bxdy9z5MIphRKosz06mGalvL3vMA9J0wA6M
HEhbTFCxcXXxldx2JTYoR1k7WN0BxaOxN2yRP14n6XTMOGdz84qHewnWRCekJi7IWMtK1fcNdoaH
2GRHxkhN7TH2Vd3CpuGOaqV2QJZJ/319abV5n18GsowPPUlIkrmZgnK5tsgA4m8hWNteosXjhpof
/+2UEyzyOLRlgvCCqPP3Y4k91o1d6bIkEDLqj6nQ69uCjgEN9j6I0sP1n7XyysPSJbOYYy+i48UX
z6oxaqvBkJSCLHRl6NJpD4gSy59tW9b9nk67gz4xRrx/tNKi63199HnOyzWhYsK9QNWLlsfi9sMU
VhOlQxQloPmjKEtbAI6vcr4+ytq1QJw2w9PmKHNZp0TlykRMb2KTxeX4WLXZs4CYja5a8ev6SCtp
mg3HCBnzmWDEM2IsPjJmE2gUWTbmcHr3rs9mPW7cYW2xH7JEfDezGoGx0PH7MxYu4rOjIaUP4Hyr
i7SyrpChZ3QcQDmqpouf0RqhASsFj/oMS9nHNi66XTdmb8bnCyZLrZLwj08HwudyspUwY72vNMf1
smi2/6VggdjFaGOZfX1Z522w2CY6DRVuWtoMvP+Lex1FvRlK4tMuCjC9PyS1YpSHKqniL0niifC2
j5LywUBxaauevnL/0mCmz0ImBPLWXgw8VoAN0E1nfyaxdt+w2rcDqmkPpl81+2y0xUaMuLp/NF4u
UH2sqljmmDLXiRFjjcKFaXTfY9srHkQdIDNlUM4P0JTHKp0YFWKqc1NjlXpCZ2pr86xNmuIp5RHc
9qjqL66EwWymCbVVijWVFX8forx2boRMI2dXZIZpHPk/pnjj4Vk5ooTglGsRJpgfhMVCk/v3Rurw
0NmNbPfVhN6hkTvFCZmifGOolRsP5CgwO15vgwLRfHZevKmq2g+ZNZJYiDZQEXImMP7eTvirDsA4
UFrG6Ow9kBNbIt7nJYN7fSuvTfTl6PPfX4yO6U+btVbACwuM43MSOubf6Jni8xWkll9unJu1a4CM
EWwKaFxq8IsDqtN8NIFP266i9/kjOmH9PWB9fSNkXpsSORSlvZlHwrV3OSUV9XZR4Pru4pBXHU0j
9PfDKMxjUBbev5gQzTQyYC43ZOTmN/bF6pmBP2ECQNTltVF5jrGPQzbUyP/FKLMuhvrcyf0H9/di
lKaJeqyfY+EGSYonXJzmhyksi419uMK7mdk2c7kexDud6cU5o6Y8FLNcjJujGAjrTqufRkNxEN03
MeTDP2pfeGNwU+hDeKjxckTlTJX34OXoI5qtclCVHiUeWVaPOBvlsxKdtfFl1+5dQYWPIJcKBxXx
y+X2OsGnDWCpOpGO7kueJugYHDEjUo8Du21j2Vcvv5fDLc4GjNE0VH1foAfZaT+9xjR+Q+KLYPAN
slSRO9MBxElr+iaNMrHu0IkSswSPHRUbHYC1HU2Ozj6b+7akgZfzzk0drQukZl2lj5pvTqCFeyBr
/rvYyoKNXbB2RAm8bDpHxCcUeC6H4ssHIrNHCcFTMfZRjcSSHwDzvH7rrF3pCLVh1sKnnEEKl6OA
oO5DmzvNDYJRnoPaRn4VsBhljjx7X5pdsLGAKxvHoBlEsYPvQdS92Dgw34qmcDxBWD+1d16HcEI1
pcojL+2wHywrAzVWb13sK18N2DZrCVZh7qAuUls9djzfVhjUwD16FyOhdeh7xXL11go38NOrQwHB
oPhHF0WKef4vbohEbZFnjyLUU0UIkiXU9UeEEgci9jLaeDBWPh1Mh/8OtdiLQTB1aGwEbJCwcPYk
beGhK3L/JrBrLFz9vDlc3yqrU5tFg2iywTpaln6LQSYtEGNAzUWU7nxQvu/6Uuk/58LbGGltZuwS
AjvyIgGq8HIRHcOoS0Bd/rnPww4R9r48VrXd3E09MoMREJiN4GqOIRZRpMHjAWiG7IuDvTgEHZQN
A4iHf0aqXSbnxuuyz1GG2uUeo5H+hy0GJznOhG9MByJDv2viLjpfX9yV0z6XlRxaxMCRAI1fThm9
QpX31/bPbVFrR6sg+eMNKjdO+7wllhOF6g/vmYCUjvSiNm3pSZiUpeET0TTFPbIe3QOajvJBoqJ2
73tN7hxYocbfycbxn67PcG1sNCrIfAgGICkuFrkFe24UlkO7H4mAAEkkRZ68NgjeJ+HU3KIFirh2
XKtHBNbt4/Wh13Yu0MGZMkx3igro5eJ6MvcSuxkUV03VHrONSb/xUoTUYgQEN77jc2qzXGKeqpk0
JtiJy34M8p1+qiB+fA5k7uCsNgKop/uT2uY9EsFgx7US6er9UJAzo15TB96tlXS0WDslRdFb91rz
phoE/suzCMW0Q3VNtje9YtvxwbKLCnkIbYagy94stzgSa+eAGirtZjguBN2LTyQ5dGqaTeE5a9Hs
vCkBYUzYvhRJ80N4hv7D7gzt+6CYgELCwLTvY/RgnXdv/1ZcnbPQAFndK66YkThNhWFUcLY1RJkd
u/KOo/R/1SgZb9wyzyX8xacyKenO4E7uGKo/l9sCUcCQGMHiU1VNkP4ufYQ174Kmhm1nxgZ62qGh
+87tiLnXcNOqCLef87bHKQHR0jE6o06YRF9LE3Xi3VhhEnPnZV37GPShaPaN0RXWHhdziZA/TL7x
FunSonrCrCgSfyscsgaN1GLgcxajv8XFX3llwShQPdMBD8xXyuXMojjyVSyGgfE4RSt2QehD/gpb
BfPxICXB2yGC3yBgX/ZttHHFrNzdBOFkiSRrMy148Srp/XwDdLXiGpTm24d0liTfVV1OOSPnb0/4
i7Tl2x9dbjWTtgapxpzAXU53CEK9cKJYcUF9f07KJvusJunntLG7jc25tq6gMYCacExoRy5u6URa
mE7oueei0Y6jFS4UZIUQVG/LXs6uVwAZMjAaebpVbli5wUxGBJTI57SgHl7OcFS1pm2Sng5z0gT2
IS4UXJtpvETGDkn4t/ezZ4Iv0dmccxsAeC5Hi5Uu4CqwPfAYujKvI+U9rS/QkqiJK4b7ln89d007
yqtzOeGY/uX6HbByD3F/CpyVQGrQ2l7sIWqRuTZWCNFHaSe739BTcEPF0VJ0h0nv4ZGAco9wnpEx
qlwtrIZipzk1GsLXf8ZzjXl5QZBK0qMgLjUBMV2uQ54hFTIpUnGrUij+g1MYvnqCERAgGjIamCTL
fBb+bZUaRYRAqGn91UmxBkHJE8/4ExqcVXQj4UbeWoOitHe9ooyPQ0tDZyMdW9se9hw/SGwFSRgW
AS4IvRLvEXBWylD7dwnK8OjvtnDEpJ/+i7NmQ8GE2kL5AKHIyzWx0r5QncpXXDvsWwvBwtj/oXQd
Gt8eBmHm7vonWLtN5uI/HQfQspBtL0dLMcWJvRg8YpAJki6rzK0dfgd4j/pG4f8M0XQaT9eHnI/S
4qPPpQpCMG4x7pLFBKljIWeAlsjZHLX0VBcyP0290I9vH4WXFoyMyX0IK/FyYkJTarU3RHjWpDc7
nQqcWJDg37iMn6ON5WS4LliGZ8jTM4L7RTrSmxjvcluH50KPau9sQHpDSX3GduzKEZX2hzZSi2qv
e6inoG9cM9nUMmv9ZFZl8kMvI9R5r098ZavOUmW0JaidAiFYTLwsdburhB2eU2lFtyrx6Pu4mYob
GWba9+tDrX1Jwj6o0HNDjj17ucZTGlVhNTF53feHmwFAwl6D8rgxoZU3gV1CHYSQdhZHWEwowa9c
pXAXnnGPqfYYGZUJzph08/EzwjzY1JsHXwuKm38xNxaSgqUGy/S5p/TiwyZTZ2SYhsxz0zCddkbs
fg55aScba7hyABFNnYWfuIbn3unlGvrlVAxmjFSJOVbkJY5u4tFcFo9YOXou7g+Be31eq+MhMgcM
AqgqIJrL8dA7QEvdRLs6tZroNAFVdc2pMA7hGIxfVUy9Nr7eylMDABn1dagZwP6XV7zX23Uu/CQ6
c9VU+inwYwNbDpSj0dqWKJtjAZp5w43j2WHxSHOh+4ysC8rfb5614EsSdKuURWhnXM4ayJ4Enl/6
/Iq6OCZBhIB+FGY3qCgNrlpmW+/FyiozHhfPDN8hoFnsWUwGFJMwxj8jDl21x672jGo3OXaLkwyp
qPyZYYnA23p9litHnw6yPmsS4+lr2/NJerFnpdGjq+oV/nnsKsAgWAucRu7aE3TZLWrK+lDUgwkK
MZdbRqEE9hGeVzETzGiMTtWQvyvVQjsXyIqd/8WswGkwGLVQAAaXs5qGSMMdkby262HXTlGd3Hml
b98qadtvEG7WZkVqBCZkprC/umpiuDaANDrH7UvLx6PQd1z6b8kt0e6WvNxayZVm+HPVHtyLvqzB
KCbdfXqUzgyU1R/DqjSJvfL+2Ol+jpdMEBz7tB6OJY5Ah7IK1H2JpNrh+tKulAyQg6MKTr9pjjXm
9XixYera7qtIreY2YtH9yfOhu0XtwTx4SGnuRzPsn2wr/dtD7Pzr9YFXXg4ifAaEBUdTfgkXmQIr
R6SV/mXceY2LyIV4L4d+Sz9jfY3pXs7kUduGLXw5v9EOcrwxYaAh0VHigVUr2JAgoMsx1FOj+g6q
I/qaDoaGfpYP7OisTEEsbszYpAF2fcarS025WZ0TDGT19cufgn9mQnAJjLQaCt2/cRoZBDt77OzG
zSOrytEQtsXfgUz8j5ni1+NGoLJ2Ic1Id2NucQokQC+Hx6UK0yGH/VxXVfwQSn/6Ixx/Qk9oxPdh
9Ipvb54uSRzKyGgnETYvK0JBL31gi7SL+orWhSP+SC18F1TiofTF10ozfuYZiI/rY85fcxGLzRkV
Z9egccLVdDnHugfqjkMTwFDfyL/XXjruVRtBPn+QVDqn4rcaC/PtNwbIEuLnWd4UtObis2LBFGDJ
lEMhcCLMT50Gn6+Mdi3uRRtndeUhpb5GqDmHQCC6FrMTlSVQRTbpDWPwEuI3p1NGqUVUDLuyhKmN
s2xjdYc80Mq//Gqqvb2TVsrbEWXov5EnAPSaD9ViunmVKF1Ysou1QtHTnYxV8VhLy4PuIpoy39i0
K9cxdxP54TwmLL75TL24nnBc6/wh7Tw3rKPspmyV70YR9adRi/uN07k10uKNseph6kyT9B/LKyx5
rdz/UllBtA+NrtxYwpWTKIm7wMRopECv7qQURQk98lqYIOmgkDYE6j0hAl5us/erPeBkfP1UrE4N
SAz3H/w6iHyXi1gYBkWbpPRcQ8XJdYeksdoe9bpJ/za0Sd8COa6dQQopHAV6CxyLRTgbZmqp1o3g
xhVWjcn9EKbRo8NDEB/0cSyoI0SzJROSFeFWV3dtogDmAW8QJVPIWVxxDvZRPW6WHH876o6zQ8Jj
lmNDa+RmeXz7moKc06jkgpOikHu5psoQCt4W2Dw4wkynllblvjZ91dVae6uIujYrCuv01oh8qEvN
f39xBpqgUwuMi6Ub533yPlU1n7M3yn03/V/Ozqs3bmtdw7+IAHu55RQNJVmy3O0bwokT9rrYf/15
ls4BjocihnD2RXYCI1nDVb/ylpoX7fZnbbxREnCO/BMtWHL01WdFZqYsY2GRWcW4jgZYx5f9eSE5
/0fNo/DfBhFlccR91vhKgJDvIdK2vlTSy5B7sCW6aTW6RxcKFrTnXJxiLp47XLExBcQX1AIF/fX2
h24ORd4q4w/00tbypk7VxIlFy/JSoXNwblNjOTZDkt2rQv8PKGPHkygtOZAs6Vyvn6HPYD4VhhKe
uzzWeHIfOmBah7hJJ3/I2r39svFM0BYF/0Z5ER7yGs6DdIIVArgDZZzoFg68GPp9bsDhtRTbq+g7
Fm8iPjh6kf5L8aC698J+/nV7cuVDtHqGuWZQEoSczBSv4/U56trFqIC+YKnoHFrRYcqGYPvp9igb
S0jJhU4bH8l7ZK4uGsNFw0+PARz3k+ucx8aMwcHr013aZvbOsdi4sQHAk4AQttHIWNOg53bAsVcu
IVUG5TCOaR0oOLAj32MtAQ5h9p8/e4xH9ZviMKyrtaNIQkARWiMUOmtUnZcKa4L7Dk/i46B6//z5
JBKbIXhFtAQQYvWcdwOaF4huRkFsmRiAOn2J4ZWWRa4460la7oGi5Ale7wwZjev0J2V6usrC54bu
L3edculBSpzJZKNP1jwJP0XU9piapnkEGjfurN7WRiHXAOlPMMp5X22Uxm4bgfQJvYthFAGLFz6h
o2Q/Q8bsdvbk5veRDNOYkWK++uqpFc5kzqNoISMvQPqPWSqQ5HWtNrH9tOsX9RmPrSU8pjEomsvt
lXwFB6znVgodcMWAZ4ILfH3P4AfuGB3qv5eWB3b+2Htl9YN+hlP7Zpt505GCP+Y4vR6W+QMG6ulj
1FHVRugls79VWmkNB2sBWH8IXScej2hY2bRfLCAQ0CMUM31JItsrsTO3nMRX4r7Fa7fEDH4UnYoY
VId586HU5uQnHdf0CzFAqZyh4mj3+KPksT+ih/DQ4jP2H5gwXK6EhhoamwjJrLYUXOECmDylsjoe
o89gJcsDFRf3S6HoYudYbnUrCKFI4cAu0tH0VgGGZmWNjmN6FFQLesx3YLvReZpcr/ol4k5/yCZ6
N+d+aULs6g11xncIxph9dsq4fHKNdqhfmr53HnvbqM2TbaXJU6RaZvzl9k7Y2O+gD2SxCzo8UdBq
I0xcKwqqqwoiJcXnLDO8u3q2kcpVJ2Nnz21c9MSV4OjoOGrkJavwHAc13YPxznHOuhxBchyx2wqf
2dvfs5XEw2B+HYGQi0+73tlVXZteW5js7MScHpvKQFfAkuLHnsamS0vT/KuGzHya7OzbOMQJ+jLa
zj258QLwEyRZgt4goOT1yvdUnkpP4Q6BTn1RzCwf/SqplxOwDu2sZWW00wfdXETZoXeg+soGxvU3
i8XOxlwg3ZABRvbLcMgPpqckd70Susfb87u5ioSx3MnIeQFauR6qWSY8BntDuVi4qVzQYZovo9da
O7C0rRmUZEVuJ2mK9kb2kp7xIKEbwZhH5YekmMYnYU3JT90Ms0+FWUx7GrJbn8X+l3gf9DYpUl5/
VlI2eH6MoXIRkTkfRAtuWu+AeN6evI0bH8UYQlYUZqhWr0Hjkzdi4Ip5ZTBnU3yZYf8d8EtKTwRc
iPF6E2bJBn2DPx9UtkulsDCv2hpW0dCwKMxopEOIe+8pUpXw3tBE+S5HUBJl+7L5oPdNd7496EZc
KekiRFvAogACrLZJixm6jTUy6KI4qb9o6GSeog43xXAxkuOktMXDBJH4EE884Fr5X5DxKO/RsoCI
ACt2TXhQkfORolmcQFo278quLo+aV/8TupSvJBlyZ4rf7h5ueinzJGv3rPBq96Rap9W6LsJLvDj6
J8eYY0lDnHdO+Zt8i0IA+leMgEweXUL5K37L7Wa96ZpuHNCPr4X70g5t/QzSVuBhiR1vUxgO5Kga
sBjgiz8OnxmayhwlCIIGgACrD8R1KkzR+u8v0xD3KqbWcfNDhMsifYetcI9RvPGhMtHSX/crCeZq
tDTtbDVKy4HRSnRFMyDMxSli/K8paknfXLXpzXMkDGf059jy9l7ujeEpDBIT0YeiVreuI/VLbAwj
3d8LUZJxqDrqA/jW28Ivs2R4FCXIrzrPnXu9L3YSza2RkaelwI4ADxpH8lr8bYU9XGQG1LhGLtew
Rbegzh/U0mwQsCvK8U7DtfuhbZv+CKg1DG4f2NfdcxURIkaDSw4VZwIjUsLViUU+CR8Ezxov6eIM
91nbmZiElsj66UO83E2aUB7rtDe+48U70HBIxDlVjdBvbLHApUd/BWGw+O8+LPckSd6+6PKXSR12
Nj0hq7UKyaMZz3qosLi3DANXSNNXSo5EaLpEz4MzYTqt1UzmYSnrbPYbrcbaN9fHcvH5b6XpDt7i
zRUuNXvo9fAXSHjQnK6XqDIgrMapPlz6UbG/uCVqQSXex3dgw5dPrRcbn3szHz/fXpw3zyHAMS4q
+i4uJQ1Kx9eDNgrVQVDS/WVMe5R7ldBLg1md00+TWY7GqUXjtdx5qt5caQwJl4qsi/+RB8l5+G0r
4mbHlEf1cPHKugNUn8wnlYrn6faHbY8C8FWKMuE1trrShNNpSeUKTrqXe38ZHqEvHurRzmP0FnbB
x9A3ogTN80c/ZfUxdZPAa4Q3fTFHx73rdfzJj2Voa+9zw+FvnXTsVH8UpfW0JFX1HnfByj0SsWHO
q+adOR7//KupXAF8leoCwPKu57Yxc7dsk2y4tKNr3YlhqvBv8fbK4Vtz60k1RSCH8v1f7VQx1zgZ
og98KetKOdRlah9mt3V24u03W5PSDfV2XCCl0wvkpetvqRy41Y7WLJI0num+UXYwwrpcrWLf9ipd
IeOZ/rhkJMekMeZI3hsSSassrqureBAgNy8Kgej73uzEU1GH487e3Pwy9j91Dsn7WQsM4ORnWUOC
s30EmelQmbjgpX3SfKAPqd9pSeztUazf3P40dtEmAujEXUeRavXsRRNy0Ag4zJclN9OTBw710Snb
9ONkxLU/aZFzp2tVc4m6JPrTtpQcWWZLPHhM6zphsRM6DDTo1YuiNPXZLIzkxZwpUNue0v0x6kCO
xesKqJg4mwvmesOQ2bpOVyvLBVymeWpDb37sWjv+OLZmscdCe/t0MJhEE3Oz0Md8s1Mm2k5OZ2NW
MuZK89UY9fiBeNRNzsXYDp4/mAgk+Z2wur/HyDOf3MGbntN08sTOq/HmLFKbe0VP80Ok+NzqnlOU
FByzORiXUsnioxnTnzd7scfTeJMGylFgEr/ywFC7WZ0LWU0CH4SWNgaozUGf8/EwGlP9MenNcidc
eHs4aGRA3aGBCswK0sv1KvIyGhNsSIMGcZ/dzYtwT11RJEdzjr17o7O8Pz6MUiZC1ojRWJYqBNfj
8SigS93H5kW3887yqypF9zGqo+SU5ji7+kC+1J0cdGs2YWIROhDSazSKr4es+gp3kAL1bABX8RFU
yXDINVpSlWKoOw+C/PVXsRcZoaypAoojrYZNfD3U6HhltqhQh2qzd943qDYHfWiqL7lXlYVfObP2
DsaYCBCeHL+P8ET2BEI3f4Ansfc8xCzp6lsthBiTOoYmNepJ+xNVY6e5h6UIsNaoiwp1TTS1rbu8
LfB1oiIblMCV/r79KL5Sat5MAhsHcCACotA1richLty+snrPuwy9yttojYnEfnWEq39hFDF6X4ns
KGfkfZ+3/0RKZz0uk5k8aXVo1F8WE+H5kznUzvg0os0/nceumfMvyjg4bZB1s6NhXlBFxbtCi4uP
VU2FwU/bdnmyB9Erh3lss+VxqDX14wS4uz0pOGP2d8sczr+8tEZhOQmFbpz1cW6OPWIA5WGceeqC
KsfqVcKPNcpZhI7x/TyGfks4801zxnl6UdDkSv2mixvVj0UxaMcyEflHbRGYCwtkPIejLrzqX2H2
ORoXtSDcSotSx93ETrqfStXoIf4YPU18txHxBztz58mv7YwzHXlWkjzIcsjfRh4qmq/2KZEMauDN
eNKK2iIGrl3zKfXmNPuKOYqh7pzLVThM04ceHKhR6iaUnni7rhcN+i3oiqSrg6XPlKPohznA5aY/
jZVZHFEq5HxOnbFzMle3qRxUQqGApOMCAxR5fVzSKsIVYqiCMVKNsxH2le9N4x8iY19HAUogq2qc
fgoZ159mIEFK/Sssg1jLTT9L6vquNnTEPRRl2JnFrQ+iTmFLvrREcsur6LdgeyriqF+0maGGqfy7
0ccORg+aAzux2uYwdG6YMZieaE5dD9NPAlmNuKiCrBHtSzRmToCBlrJzmW3cm+SPKuCW18Bp3SUK
9VHkdVIiARVqit97Dv6DWaidXDf9Y6Uu7k1yQiAuYALIkOQH/zZvMx9T6hHEbHQr4zs4ZfZxoZ6w
szobbx1TxrsKShL3wHVF2WjxrBqo8xKXNQ53hIWYQ231R+D/9R1mFhhr3r4KN9aJHSdhCSj+UgNd
HSqHq7+kpZcH1JDcRytEw7gz4728emMUFFC48CkYyzbl6r7N2x4nTZHnsDqy8gn7w/a4VO4ezXDj
gtDxbZMEenjaMI2vl8gxmyyr6W4Eplb2ft5n2gkNh7+cQVvoNc2on/gRz9/ODK7eM3l2JRAbVAC9
SsLM1cbou06DCNbmwWgl5SfMYMT9EOIdihhtWnl+lTWSyNonAIoRfTHeZy4NzP/yGxAZlicBJtQ6
g1YMc55Mc8oDJH3dDxT2pmcslhy/icL0YCdL+05RvMa357T4lptt/fn2JtqaeLSxQZox+cherS7J
OucNGqq2CnjvkFqcR+N76NiN39VDd9AVvXyH5xLhzB+Pim28vKBpsoNaWi33MraT8OamChYoSS9R
p+p3jT2JL0Kd3Hdpnf2TgKH4dnvMjY0Mh5WQwUFogqrZKqPQqjLvlnYoA69qjOemUho/VtT8cnuU
jS1FGVuaXFKGAjCxuqPRCgL11ShlAMjA/eE2aZqdxmbM6ksJNjE6FnpUVlgJRantZ5WHwEYtwjZ5
uf0rVper3NjAwGjKUQeSOIbV/I6d6/U4C1dBGYbiW2gOf8/lbPlK0uufbo+0NasMx8di9QiUYXWE
Yq1esMrjsWjCsDt7eWSdsdLI7m6Psvk9wD54KsDUv4FQxyKJW7NdykCkJNl0mlu/MkKHnEzZi3FX
6fXr1ElGN8cRZoGxpk4Iy6rSEvebwHEm/cto5BD3eoWz+w5hVksEiV4NdhClcYpkJh5Vey2mta7Y
//4ALONoO6P0RJ33+iqEzxAKK1LLwOqSrvGFil/XAy4ixft8pH5zrkE5P4oG64FjGy7u8KBDh1VO
uHlO2XmctCk+FG39pzQAfFQopNCnxnCSC5r5uf5ZFWxazVqgcFlh1Z20sdRP4wjSD9RDfPyz1WYo
KKig1yW4muthdVKlr3kS5sIIQBCEpZ+NfX6XNb09n7Je9/Ycn9Y7+HU0KlI0gV61LVYPXJSCGksV
Vw+WQRM+58l+t3SmtZPar+9ZOQoIbZqudNC5glb3bAoQqMmbSA1iXU3eAQMVfqIX9iNQlQUMjooB
IWabP29P5NanEZFAGaGcAHhydTiptIeOmahqAGGgeBA8skHl9Xueq1ufRrhD6xApdzAxq3jRTbtM
NxdHCyjouM962RqPBfrG77MsMj+BIlaREovZUH/4hsgZpdLNVU4VQaI1rjdkFxVdsiS9GmhGrb4o
Saqeh9xKzoNdIANF+zweUHxKhz280dtJ/d9BuY5IaqiDXY+rT3GeFIu7BBZSWo/IK5bHedD3cv31
NUS1lJ4obFoKGkD4173CaCxKxapNRJEnzYFAO7Xo5iBLkOpnFUu0xk+QY0CYKbPRDhlEme2t6isa
4LdEWxoncfykhhcye6h6rNACk56afWTPWtCZ2tD5ouwjZFMz7Mt9W4MF5FvqPKq+aSv6B9TPPNvX
G8P8W7Ei75tn18bfKqZt38Ji1Ba8NhSM8ZpOdw5TrGK+OdJL+OHGIDCexjSOcRWDoZr6utaLD16b
zw05Kl3GAK/b6NnwyvRnFrvWdzS5s+akAJGjpSic/kdrpcuDIZDc85MJ0eYjsJRhL0RbRfavMyG1
dmCpS0jDGmZgpW4lMmqiARZs8XHWpwmtpkg5tLk1H8qs7i+3j+36tSOkB2EDmk12xRG/WR3bdFKx
AkSHIhgmu/ngWaVyl8/8o1Y5u3rJ67HggmM+QkWJCBiZurU4XLLkhTsb7USyh8uvL1CtesoVnr6n
BZQIusbt1D2Y1RwNiNMk8XfEEhUM//BUeNaF5T5Oi2Pg7KWIST11xmDrh3QknPyWmjgDPTW5Whxa
UoufU9h4ya/Wyr1HdeyI83y3iW37Hnq81RwBtmkIZeiRhc9QPFlgu3jCKnQ4crDWUW6H0aXkYfq+
zN5i+3WV5N15yiFiHPS6aaejIuxcHJRZs1PJ7c8EXm5tg7PipE5fLUXHndTByqP3u8J1Ixztx7p8
P46jOFtTN8xPZlj0mS9IFT26P15ivG/wneeOjoaMYlZmmXWgO1kSoRDfCfuSg2iJTorbpe7n24u/
vk1ZEIi84ATIVaWdy+rYqZWTK5yRPkioyQRDOYmW6ik55aMAc9yc26LWv3lVPEXzzoW6LoODreeq
wTAXKyXZt1yD+u0Q3oSi2ENgIB2QHdy4xiMuHqvoh1plznBAsGFW7u1OM4tA6xTtiwtPb8bBBxG3
nVbDxizILQmzkqoK0LjVo+zQZwB3WA6BO5UthS6XuzwT+j+emQ4Huy4oFuA7tfNGrxuAcgJo/AH9
lmQUKeC1uto9I9OruuqDUYRMg2tExpNWqFZx7CjcFQccg7Kf8YwF6btiItInSWsoJihpLeITGD60
QG9vhrenk0uAB057VaV/Q+eLyyRNxiycAynd+xz1Shq46mgcl0bsYR7Xzxo0ICabCJvAE6DpmrOf
c09QVx8pKc99ejG7Ir+v7W4vkN8aRQZBIGC43+jlXs9wIb26FH1QgyXvi2OMte2d1ubmTgVrYydL
ZB+NHGo+4MLWjRTLyZPRzbixMRbQDkXaq/cEE+LkNL121LMi/jSBgKuS5sFTGkx9y3LcucPfbmB+
gWxA0vOkabYOvRBOqWJhzmrQjzA6EiGSS+N0yTlxQifIjHY+QGDeg+m/qjH9/mbLRZTFTqJUiQ5Z
C0Si4BJX+WgvgcQsxxilOFV8UKahic99OeEHVWeN+ahwBA6aPgu0T0yVOYBWg4ELF/v3wTK6fwdn
VJLj7Z38yt1989NIIAgleGneqJPkkZeaUdwtAaxB/aFKR7vwiRebv5zF4zUfsqGY7uIaYu5RWObs
+o3lkfCpaFTEB3UKo/KgGA5WKXM9lokvHIGHZ9sRd0jWWjz5tlLb7YGmEk9OGI/2V/TI7MlvaxB2
x15vxHtb2D0qH1lcfU+KVtTIOTVD5AMULH6OnP1nKqxpi04QgY3fdk1R+mqkjv8OsGULX+mcNAGU
HEWDnw9G/N4souK72nd1ero9V+vYT64iaaCk7wJwotR7fUhMuw4TrxNL0Fpa+KRapfOIIuSUAkLO
vF+lUfT/Nn3Yt2enau1Pt8feuAMlaBMuGWxACufrMgkgDB1dlGQJyMyS6uTMuvVvFlmDgboSbs++
hYjtc5P22FWLIh/KowwhvubdVKRHzexaa+cKXBdUJD2ROF9CPHkN6bBdT4ZlRUrWopkQQPcalVMD
ogdwD35AJ82YndDv4gxWojabTnGcpVipL5UXdxKpjXuYu4qOGxU6sql1sXoyFWyg53YM6qpNg1Bg
jaBiy/eRMHBPImLj4pCWMORSAO6hhqzeIFOEIXH/MgWLOnvPTZcVpxnphsMY1ep9ycWPkV26J8i8
vpapF/HwyU6tVDV5o7nh4VIdKWJp8RuyjU+KVY33mtfre9eyTHJ/vwPkMBIeSIRDTRnU8/VaApkb
dVMv2iBSTPWzp7Thc92qzp3SauJQZyb4E/y/D8OwdGdMmD0Cr6n5ZClFtvPSr9fz9YfQh5JKReD7
10zxZOpbvYujNgDaXz4NtlV+BWHQIIweDXe3D9TW1EqIN+kcEgBUlK6/OSWGmrTUboIeOORpKJEI
pKPyh+hdynyESnRkiV+YY30tmoKgEc+q52SB6pQYMuRUVfia0RsIYalHqtIRU7yP9HCMdi6rN9/H
yJRrZM4CJAXk3fX35SVVo7RBiiOJER80OkSMkKLpd6SS1gJ9rx9IrR7cC5VV7DxWAWFYl0J3YpEG
ZT0bE41DlaL0bEYFieBERHdSC8Kkuq0Wx4/d1PvboKYe+gRlavoQxomEJXZZ5qutRiNmsg3xXZtR
KTjjjRx/Em2d8b5EWbJHH9+aHjJGHSdmas+Afq+nJ/TarnS1LA2E7fR+iQKMX87NXsvuza0t1x8c
LMUCqupkcatbssijhF5FmATR0NCqmwvY3L7VFl79NGTFGH7WeXrVeyp2wjgP6pDACi5ILE+gzJbM
9REHTPXg9s5/c8j4TfQzZGMBWAR/e/3pZj9QgkmNLEDycHpI7TIJpioPX9q88HZavZtD0dozX333
oOlfD6V44IsLb8kCA4epyyJi3Z9IWS68TZ///KNea7Og2GDPqqv1jIqqToeoSzlohe13RtsFeTgZ
6Jnlys7JWhv1vu551Cih0gH0IqhbHa0BE5IIU+AsoHiv/6pMIJbIdxjeZwVVi9nPu7z40TDxP9JU
zdJ7G4Ub19cwQv6O0EebH5q2Nw2/oeXev7PqwXrpAMUoJ153h9Rad8u/1DA0NX8Qk/Glcodw8fW8
AEEwRsa89zVbSyRh4bziwFesNZpRb2AWg85NA2fEdBhSJWgHtW0OA5i8nZBh68yRxUitFXhVBPbX
uyGaxriEyJkGZqKZl6Wfk0f4PXtw0a1RkMNygUITqgF+vR4FkEXn5Y6TBnbqudDv0Pisktk+3t5v
W6NItA80Q/oeSMhcjyIQXEZmtE8Cq5itI9GJcXZN9w9ND+VOA5yFZAqd8g2oRAJ/Pq5wpQ8wZove
Ty5GO5bdFzuX+Ma3MAogW5ma8f+rGZsVeyyNPmIUdW5PSDBkZ6yfjJ0oY2OjATSRKsSvncX1KK3i
VXNKOzlAamt2Tk6UCcTUJ9ctfWTt3fR8e4HWwbqcOnAt5M7cuiYFlOsFIpdEVb1b0gAs+XzpBxco
lpajEuIN3vJ10mJ8ftTU+Knm6V6rSv6nr8IphubCoyeGsRtFYjkTv+EacjC9Bv50WRCrQ3FnTIIr
SIrKfei0tPwYZ2mi3zem2CtNryNyvhj8CcEMJVFJnFnd63ZoZWXZehnFqaKazwR7bgvpMO/dwPYo
+uMD3rQvAqZUf5rnxTDOM+iFvVx3Y5nhwtInY5WB+a77dHgMjRhKWEVgj5YxwzAtG8tPcOuBMgpA
7M8fGErYcBJpSPHKrKGvlUG1ObbKMqiwndd9bTHbD43bRL8mY7b3QqqNdb0aTJ6j39Y1M8PGstqQ
FmSfFQ+Km0ZHi5KpL9LPSqp+q0Kr2tnE8uStdhItIhk6EsPhSLha0j7pxsarzSywMGEZ/CxPx0+i
xMDjUEyJ6koB0WJ6d/vgvG10so+IwKXiOkRb0rvrz6wEedpQx1lQuM3ygnVShOTtNF8QVjaOkV2O
9HMabLhSW8OqvhoOadS0J8qn7V9iLvf4+Fu7mkq/xJ9AvUPh8frXiNixJdwjpUPWGsfWiBoFWRMN
7OrkqtU7LZ7GLyVcv39x93F+Nar16/Z0bC06LxYxPMKZiFiuciN2bzIJ3SWwoN9A13fo7yfPrR/7
KE6PIXnTudezaq/mu3Elgz2RuQk5Cmye1VNJrSYrqftkQdgVy0tXwWRqVMX96/a3bW0vJOHJtWCm
Ae5ZXVStvkwjLhxZsMSuci6VUJxhMTcfW4DrH7Kk31M12robqBvL3hXnlarm9VraHVGu8CiWqgYA
nmGZqpMV9bhO2sWe39bmULDyqQywZqjJXQ+lTvaEF16RBXarW77VTH/VprYcZgxSd961zaXC10tW
B6jRr2PcVCSKksN1D+I+LR9VRxnvQ8AKl9tLtfGcGa/Ed141rvg3Ir5qK3pnJF8x02IZnstQRJM/
ecnSnBKMttrATiJDP3rh1Dj3ZVzF/94e/zUhWl1FJuEuKQOhL3izVb68mMJxxEIon5Uu4vKDGs9B
VTmlc8zNuHvhOChzgEqfVz8YWuLkX8umKmlWAFga/USZ8ZbyO8+pPs9Jip1IWqetOCxWapanEut6
++zVnrbnr7uxNvxoabAglwdPgutdAFu1NOKWYyQECU5Gg/iBOsfOKdoahKWnNO/Ih2jdE3FLzVHg
fESBW3TiLowzulmJsdcE2TirEuknpcdeu0Hyz397fBxoakpcDFGgVFVzpMWu33X0mt65yvLdAMF/
2llvCWdZrzewNzqeNDlkiHs9HtCVBOoPIppq2DqBhzvspZwM83mw0YG0vGn5FzVn1fYTjM2fcgM9
7SNmCPbL7Z+xcYxlzQ13NUIJCRNd/Qq9NN3ISlFhmM35RO9gRK/LMI5hJ+bj7aG2JhjBZ7ib9PeA
GK2evdzWkWHBFO+iTppy19td+LERQ/nD6dF5TzJF3yvubQ9oUndDxwPE/GrAkNmiVN0rl1HrnWNU
GU+RZpJ9mWK4Xxal3vm+rW1KnodaHoEiZJrVcEuRqf2gQv0PVVUcE8OKjjXukzv31NYosK4AgPBk
A4leRSxIf+AJ4qLfKYy8O5hKVtw5Fdqrt9dq41GmjfL/o6zONRbw+WJOSIkbilkf6mjU/7KGRnsQ
tA8+zLMg4G/EXli/+WnU8SiqsVpkMtd70baXKR7kiYjytvUzHp074IJ7DvQbFz3xHqcOkWVCgDf9
viSecvzRoiB0DLzvMk05oRuVnKEQ6PeF3cZ3kZurxyifkx2C+tZ+fE0cACURvLvy+3+7YXq109FQ
4Kz105wgohBld9WQa76X8bnjUFg7D+cbJAv7kL4mXfVX9Dd8susB6xD7zbEa4qArmurFsJfY9GFo
xNYRalD5URvDoXrnhqoNBYSfexn7ZQAsaY7zvT0vunU2+sxNjyU9TetnmhZGAXUqjeej3RX0RdQ5
i8JDl5aTeegnXYN1rBlxdLKBEWRgBF1D4gi6SvHLItWUQ8UXY4gjVXXP4COqs+ekSnvfhK7R+e2U
p8axSJ02+xyNXuWcW22q9rpxG/v61TCEmjFoujc8KQ/SKimrg16zOSsvptDcc0aR9DxH+Esj/5jD
q5n3OsybgwK3Jk/mLuL6vF6GDqBrnlpuHIyaHp6ycRkOfRtbAWqaznGorO7iUcX0b5/gjYudaJqS
E0VYuHWvHdPfNpsj7CZUFIFECO/nU53ZHaG8039RBs84/4eh4Jlg4EAYQAh//X2IbNqDK9/nMknc
c2+HuV8oRfTkNsOv/zASRX7J2pWc2tWGTkuvsIoaSWbXapr+oCW5WftJUxXfiz4c9xiuGzcFkhXE
BMjN0WNY6xJGdeM0VY43TqI1bM0s7rATjpXnYmoGhtUq94CgLzcxLcn/EB3QcCM3lMy3t7qW8xTF
dZfFcSC6vn80XSU7O2ZeGD4oHvujGF0EH61iWYqDGQrzh1kZzWOzFMUeKnfjzpJBEVkSKFiTHPF6
bZEIKEdrwoJJZD3yTKnzqzB04Xt2ZpEr2nvgu61dC4Cb4jkPAGCg1QLn1WjqYYWBgiLrf8dq6hMk
Z7r4rw7q7Z4U/sZ7wwsAXuA17AYDdP1tU7Vg7FjVyiUpxvGA6Et7P0vsxJ/vWdpucEHpUmENLHfZ
bweRHqbdWzkKUlOdiOFoQZC5zBmKIf5AFPv99mBbVw0KCEB4UGdj78g//22weFTtqtIRsxlaRMT8
qCqju7bqpgP4tjnQyLCPUY9Mx85lszUs/GHaPci1WUAFr4etTWeigYxUG4mN0dzDmnKCYujjn06l
NQgk1o1nHay8cNSdJ25rCem2ULxB7F9iNq8HbmqFpz7voyBNUo5CYXow0e29UbY+D2NgYi5qFNC2
VhdciIAFWQmpQVsqPRh420iauxYIw9kdjO6ho18BjMSIrbvbq7lxGrDaoB8Oh1CCWlZf542UweJS
ZYNaqXYfx1VyyozR8UOSh50VXJt4ykq4lHShV0e5j7riKjhBJHuZAQ0nwRBHhXqnF2EHPLHMw+XQ
j3qrfAnBK9pno9CL5FLaltIcwlJAStABNrW+mqruR9WFxXnGk6C6ZH0xfM4Lkdrn1AJYshNKbc3M
779W/vlv+7xV5jTvRAG/FHojrOoB2e2x0304FMPOFttYfC5gkkKpHvmW/J+LlA1IN5tK0TJ8Uqel
OlQlTWZDEc1z1dfmUXRdv7Py8p5bJYdUCAF3v6aGb1T6MeZqm6olZHBKL33pRm0G5qPFhz4z9INr
58qR0oz5neVRj0PvFTtZ4catz2nm+pVVUWCyq2t4qGK7G9MoDmy9NMpj1OZ0l12rK/S7aMKVz59V
p9/LDzeeW1In9GMwBZJ9ktUOLJBShgOHlZqn6MmD1ldgVMcx8xcl19hEFIM1/L9hacV/qO/wuvep
LjAk9zQ0+lWANkV1munQ3wKlDu3nylFrWoOxdtDT1tlZ2K2Z5XDZJG7cTBy3643rzDY0qUJ2TdJQ
JjmNod0Vdqbf2TU1zkhtlp2TsjWrVFdJAyQ6gsT7esC0L1IDclYaxNEQfR1FVkMLbtITEKvZuU9E
71U+V6Z3JtRXip3BXz9nvY8hjmj/51ayvsGsXgvpfzfMbB+nPVpJitkc85Li1r0hsAI7AR0d6IwO
UXw0uq6rTvQwVd1vDbd8VmIxfo5aBUZiFumifJ54oi2yUS28dyiIZC9hmHQvTZ2XX5tWLKpf1269
nFvXqsqdE7Hx0FDlojbHPpHOGetYoY0bE+OGOGjqdHq25lqL/B7/2fPtG39rGI+MjfSEHgGCA6vV
SqcMmfY8DspBmR/dHmJ9aTrxzigbtyepD2o/bEEwxmswqi2spbfBIQa1ZQ7L0YhqD08epYbHbVJA
/nH7mzZ2ICgInk4kVCTVczV1TZLr7eQ18LoGLzP8kufHPoLlS7VzF8XjPZoYk+Kng5LeVbpbaKfb
w7822Fd7UMJ0+FypyAii7npOBwxt8YKjqxQawo3OoainwWcc/WNSmGN/sOO6jHxOSccp1EbPPEao
RgVZTUr+rtAhWpyZxSQ/zunc/zIQ614O5qS3+cWpHP79qVBwR+w9NxR31RJNLyNiG+OzqcbR+LGz
bRDlZonf3qFvwki5x32k4b0c+vzBjPryBQ/1pfnzBcaNUhZlcSYCFLs69Kh6Fr3TG0UwaGne0hcM
i0sYTXkL21WYu7GDDO/WMyzl/XgnoTPRtb+e4SUvuwFjcWY4GTT3gMhCrh36Qm0Lv7TyqKe6p2b0
8hav1H07chL1AItQuL4ytFpP88AAszsuRd0cb6/9xkYnaONORzQAUtG6JFf+D2XnsRw30jXtK0IE
vNkC6G56UqIVNwhJFOGqgIItFK7+f/pb/aNRjOLdjibYDXTVMXnyZNqO3LeV7equgUgf22o5WpuZ
0kCI/9EY4JxD/k9fFI8wlrkhyfzzHcx+X1XYLIpLXCWcIxoc889CFl22uHv3+b8/FSAZu8sMwNFY
+K0nK8+jd4WI6aU99/HRtF6Yz4DJWdh2T//9SX+6umRFj/Vo0Lbk935bF+3S7rBdL4HE3oWs40OC
VH9qg0x/8RO9ZpittLl2VPPtvz/4D3EQ2gdKjgDF6Ev8zmMvZhZBZcDb7PtZHTxjolsDwet/H25T
YFFwQJmBnhP/VkWKyRfdNE4cD+yhL/bWUoeKvZ5ba3H+ZmH1hyqSj6KcAnakuv79JNazXUjHbnig
uKyuKqm7bAxpB+vFOOQ8q8qEsvvn/36Lfzj+CbUUEy0eERrVb21ZMTO3CVaEEmozTjC1puK6cTCI
7qP6LwyXfy0ecPz5vTCVO9c1jDV+P/61m4yO40A+2avGvvT33cd1contt6RtVI+0y2ZUNngbe/17
02/b3QonNnwsy9gt/lKx/6mXOevIMsohv9EmnH+M/687mM0o7bK3kW6w/fpnYYEvXqAo2zw5oRBs
FkehfEIaDXDszOcev1pGIbEwUnCH6RL49b07i7A/rUheXENGiyOai7L0U1Gs8n9UOT/HDb4r7GAY
wowdf69668hfl6Zl7IflYXGS7hamvd3uF33g7ZmQtBdFva1/2TL6w72m3D1bztC70Fj+FrBj1Wu7
iNb2comE9w1TDP/JlGbPkdCcT4UIxmvJLI78ZgeX/30k//TJyFXSSZ0PJbsw//xpKmcwne27LUtl
pupT07Mp4uADmOQC16whZyQhBB3Vglz+WsXL+Jez8acrcUb9AcXPEgy/zxg4kWLliopLWUZWlIa0
QW916Q/ucS1Gqz3899P+IYydRR7oHmnjiWS/lT709bLqFfkHWmKUT8uEzQGa8fl/f8qfnum8G872
Pmglkfqf77SkRgEuXPgU4URfIJ54aWWb7lCSFv/yQOcv/FumZ5uaXW5wXqh/v7PysAFvB2sOkSsJ
ivY0SRnVmbdV0evW6spjZrN0z//rw52V4ZinQT4Cqfvd5BvZL7TokkZedtCdO7ZoLSYJCDgxqBip
K//yaX8IHUC9rAKCZIeI2fwuMdv5QJBWQeiI1xgHpqVvzr47na7uSxjU28mXUzxkM2ow6kvS66pM
iyKB2m7GwDKnkDxs0jpa9uKgVdI3h3DwdXcYOncuUhl4g/8//yBgEmeHFya4DJJ/v8nuNCGJhInG
ZQAz61AnW3AVtEpdcI/a+zmZ9798XvCvAwDpHRQPXUnWpFls/+dZg+unQHp6dkHGxsuoOlhSjPfk
ovPW6OK/f/k/MCKIT7StZw4oFfy/zvU8YKHMxvUlL8BMuUVx7WbMlrqTGmGqZcliyzZFMGHoT3s0
1pTy5TjD2uhFi91CN6gWYTFZhdcVAsFtKgdG3blbal3m4P2hztdGk4P/8rXPLfw/78gZI2TRi21C
Uv3vRI4NuwqWeEmF0m7gROqCaIiUj7uH2VgE/i+60wRBMJkQdNrIbx5l20pzE3bi7GFDD/w3CODf
lxaBUy4QPB3QPbQe/vmb8QoX/Kb5Qtrp1ZNTW2Hq6SQ5rKitPatle/3vF/CHj4NQwErNuapiTP1b
eVpbttZirQXKKKs+VZg63S3NDr8qCUGO/L35W4f375zCbaX/YETJPALrhH8+X+PPnWe1AVSkeq6/
6gqKuNOaIkczJTk0qqsOezjUz1hCNX8pe/4d3+FZE9ZRUj9H99+jBcsZ/bSwwXepWns47PEkspF1
7b/kTFrkc1r87Uydx9W0coRA6P6/vdNQ1oW9tiK5nMrRq45oIzTlXWei4JA4xqpSqS3tZBov1G/O
rPvpUAXbFOUIXq4mlbG1fmCOSfOFTFv4Nm9Bea8KAa8kGKatzEZHrsMNU6h5ynS3mR5ewYjIAgPK
EsKNKVASH8p5Wx8m3QkoKfvS0fe2hZivdy4h24d9lHwfbWG9+UMgH2Q7hyWAoVu8xWVZ7WkoqKBy
qJjW545suMm7fe1ZMS7n78ZsQt4k+7b9DJwVDQN7DNYu81pWNjIepRIpAvJI4ENim17GZLOrdAOA
DY7DHFQm25PItA/IgIsnu5PtW9S4/Zuz7c14qlwxvVQxCPrBqfd9T8Wo9SzTpWjbXyieVv3lAgpl
pXEiKp2qQIn5URcdO8ApAjitf9I6ZFyTWItR38vaA400Zgi+WnYf/6h1MgSHGjkJfXKxxG4RwWzn
8aZFU8W9kaxwlfkSbKK9XqRl7GuI7J73YxVJbaH3wMbxz9VWLeLRg3Ch0Dt7V2R1YgSYQ2gx6BsJ
Ig+iK4ZHGVgFy5dQ7hL7Y9+GpLuw3EF7t43XA+Omq7XZLiE5sjpa/HhqIet+uHG1hBmEsI5d0N4L
PphhdOE1zbo5tYZ9umyBDRpdbNtYrRciXsVHVbjLG5NpKhQJ0+N5sZVjXwAbVCsSAZ3u8mY27pZi
GBBh6MoegMKLu9JDBnWq/Iw75fkZ+n/Nni6dFO+oJ2gUvGSpGY8McfwVuyBHQE2T1SvGWmpg7W0U
32asSETmxhPlt/HoL+DdQSY8YNAohxSSAUIachfkfTF2SZsGyKJ9FCVq4pnjQLlhRaA0ZQ53LhE5
hdL2UpjKuWOEPH+D2zB3h0pN7XhYRalHqoZ4XdIQTzaRxQm2PdkY7NMnQ5ggX+HTfDFTwp5tbebw
xuqWGPpfxLBT9k7rZAxq2qwpVLhka1LVX6xpxMEnwKVoSSN/WK7bJhY9bvb9+FIOrbhuAtKV1Un1
w3ihTE5uaxyVT+yTiSzBUOhLPfdIN1idu24Zx79tWMMFoU7HPYh+OatXvO34gV/1zVZvBzZ9cCHu
bOGJfLb3wruphsFl4aVV/hWaN1TUttLT9VIjbJ22UVl8cXa7fksWukBEPOvysW+L5glNnv29sppp
z4K6ckzWuEX5E4faCjkRdxV11qKDWKYWhscmL9qoiy+UM28vHlInD4mCjpbWfdm+bO0ePCelv+hs
H0x4t0jYrnlVx/pn71vGTZe1Bykd47hHQEQuHvpuk2qwxYpkbedVv5oFJaV9tfjvC9Gair/Aja9v
7iG/lQ5PVkdDky9Tj1qGZ6ba/GSVkKs8JXVQ5f0e++LCmlnulgzn7veiSnKJDBk6tP2iTQr/0d8z
zHXWPu/BUmQqkaLPpJj0V8sLRyzPl9i/t7e2+YbpXNHkiejEkLXRXFjpGqnxLRqi9hMLJ2q98rxW
h89sGc2cwq57GMxQRVlg6uW1KsVUZsNWyj3FI5ILsiIhgslT0A0/2gAz4rQgmMl8GoAKjzMiIC+h
3ejPKYzFi9ct7XaYw3UOsmQKq4dAWWF5gmPPcpLphgXtDjEGZyiN+jyn0E8cipuymFJdWu7Jn1pZ
HlGNmZp0LafxdmtduyXSSf1cuKy8p53f89r6qPF+1nZdVgczDmY6tq2JQXSY83zz9q6p8hiErE4X
FpOfJ6sqlkzWYfAKljfOh8YqUcFhV3T/tLq5P28VbvGe7o5lXvtNo1iRlJa8GH3650wPrYOiIDYj
bR5yZpLUsRAfYeWweYPJARNvneZ1SxEDmd/LshgwmO16+3sIEvsqIHWgUze57TtiM+FwKFGFD9NE
z5gqRDWflTV1faaqswEXpE1Rq09dQ9/KxyBs5GFdtyjKhtgW9y4rEl8c9kW2bN6qas7CpvJe0NsH
erTrJVbPxWyHM7zAtfu+n5ksXEfHGg972WGd7kb4ufuOnO0cx6p5zLD02l4Um0NTTpa1AhxxOz3l
LeU5opdo5jrpPrq4UrBxhGVN2O17dIgtHUH2iSwoExBm8QTxfQXB1y6C4jT16ryAiWQVL8XdmC1k
Qdu6VoapgSMPjbbcF5CAfkghkEGTXPre+5hkktyyEcX2Z4RaDNYOsl+6XPnCfPG2Vd0EbTVFqV+O
EMtIke29cUfz7Pft/tyLgbNaYrz5GRcUc4d+p4omdrTu1da0WJiIsYyHo79hv5UmapkNbC+8NlKr
kb648YbVv6wRBfpe9oQF3N8rhGZYUB+eJ9+r2mODeszHykChv0I4eR8YNPnT5aYm5zs25/i4rYq/
sGArVhPmF7s8dGOkP9W6e3hBOT7qcp2cCIP21Ce3LH4UZW4WE50ct5uGzCuCsMuQ+Zp/BR14Rbor
u6qOjZkjyS0rk0+mDqNJO6KJle492TKTkDGr1ArqQaRMu+XnUofrTm1R9UDQvfCpGmExzJlTjqVI
EXpL7quyQhnTNsGWGYEBcOp7Q/O2iqX61StXr3kRoSIEmG2FX0rP7rn/geV3zLZEQIGBZQhMKBJr
O/A7p/7STfd77C5TZpjVfcVZcjHHidh/uYRbkeSbLKiQFZnIBSI0Swyvu8a6g/VBsm4YFuOr6/fu
znJK2T6NZk/Eoevh5aWY+8b3SnnumkdbwZns3XmbLlo26H55ndU9tBbyCWmA5IPOyjhWbaabZN1y
056jFhML82Ur+zq8aNymvkVkHJ3kCRv1IOuCcX1o8WU0J9Mjw3skStgP8WKNG0WBYw79IlVyh0xU
8wUd5aY6jP6AJkEXGDh1Bn0ymZFvDBF5L4U62DWeEakqbdIOrtZVhOqpsOsbC0mBPp3HXrDzzwII
+XHdFFeUaP+r2+fmYZ8M2uaOX7kqQwN7dy/2uds+EmcpT1PYBQn3Zd6e+tD015Xx5ifblqRB3PMa
nXbDNBRp7xJhM1wapUb+wib5W22LFmYcwXAIRx1+E3HDDUNEybsqkN+ZeQIAz7QYCcqZI5BPSn2r
Wvu0dPvwloau3tIIdxiV+4232Ie97V0XmGIgLo7eFgQ5xCCoSwIhQ5crglIcxCP8LqOiKtrU0gal
vwBa2c2ESLNMFZxo/rFek/tegOCRZyJppYVOtD6tM9NJJnWCwqvBAPCXcoOlRi2AIhYqq2yCVEwu
Z6UwS/ux8N0KvF4q51FKVT5bwZK8RegqQgwSxPSl2QL7pKuqGI/jPkv0Z6FmjQDTyuqzcdpCiwPf
WUxOwq5/WxN7VZlgJnDhm7HqLsRWe09yXIRH/+HUXqpGF/JksoxOd7QHy4dnGsAGyZG5mMkVuivu
/XhHS6PymUnT6wY4N9BhiTFVxq30sWJCM6Mgbw3najeylxRrl/bH4nb7eNH5lfVVShsl2gmK/rNz
pqJkwYj0fdqEsFpTeBjuRSetjVkdBiLYM296eUxqNdhZO8fr+2Q75U0Vce2ydvTEcBG4idNkrHmQ
SSyanZbyEGm20S+6Jm3jyrnSxnL0SUKym1IR6+UJLcyAb20HAjNkE9rvrWqaKx0Wus26CO+NbB7U
9jpA0ZvTyplCnSZs7m9ZtYzIySELXaisaHVbHZyFQjxLOjqbnKPqdBkTpPFn1forkrRJHTUpWcay
bx0Lysk1zUEkUrdxKXa91ZVfh7rupxR9V/cnKgABJUjS4QQVDUoedNNxyHzsT3VqJ93wUMKdRMEO
nY0f3uLML7uS6IdtFB8d7+ncCYwIpY/5atqz+ma8tSjCMKCE5zMM9ePU7Mk9tAby/x6iCHKc9lj6
aTMk5c958IrvjDgdmQXxYCNUVfiKj8UV565nfPQx+gEVdmWHXyVWD2PaWWN7h64HynemC7bvyNf7
vCZnc+PM79Wkc5Ms3Q92w8fXs4y0ddTUI2/W7iyf9Mhn1GcDySVISzOnLdXLdyRZeDx3MmuTCejJ
dwVr7ProWqL+SYu2fQol0J5E4oUj6ks1tnQT66DTpvIJwsUW8IW1dhAxF/QYcnK/FYU338KdQDSo
7ZT4icPv+NMvE7KG8FHxTodq2ut8biz/zV/ozTIo8/qNhpZARsCCJBoTnm/aUvp1Zpx6rXLKPHV+
P5IZ+LwL8x4gdadSTHHpLQN3997Zt6Pysep13vI2SBjfmmTt3+qi1h/BIiGNNJLWKYUGY91TsQe0
r8sgitM6SEenyzJv/MwiGOqDp3ABy7Ggdmay4ma+yRql8XSORhsRvzJurgqMTYk2Y2t+WLqsr3t3
m5ovnQPpqLdk+FKxvN4elTYJKyG9Srxr3MVqlceTLE9xAckwp+5UUGUcs6qTXFFeSLfReKgLhUWP
hungLnTO0ne51nITmV2EZ6BYlqRxXFbHX5h/xm2qzV7TA5bzIA7npP2+W/42pyEkpDYnRhd32+DV
n2E4+00eTJb4uqIn2uXnQ33dY4s6UvaH9pCx3eHeePDIQdumGZ6epnp8jE3IKGHSerMzyCcW6c9q
l4+22OFCJtbegyYjLn/RNcngpJRW43MZm3jLogZxidQaR+u7IGn8KLawf2+9ck9SLZKF2B/0AR1x
SNXl+JsTE/6UlWSNUNOrEVFQp6O1jdGRvG8eG7uvv0PIGb5E0Sbfx3B3otO2OsOcMV2jUZpCo8gY
skMDsNplRPiXkH9TSYdDc9xW/vdlGec7r+Zz0xory49NtVLQde+6QNug8Ug15Oogs4dNPwj+7auo
rcQ6hdIx3wopk6/FOjdJXlhQvLgJw0hm9gHuU0hZVFwVFIbLtSl2BLTE4kE8i/fAzTXiU88tte8p
kXHyrvfQJ44jUBkQ7/CAg3tTJL9Q5R/alGJwHA/JWPjiiFZD3GReXBFQTaHlK1Wjc6OxA1tSXwUO
DVjkTNOxt4cYscTGvPvana8C5yxEPqDD+UG45qzEc8AHJnLpiJJwE8vUAQL4mE0Q3y/RPuyZFzb1
D+qjxE9NbHVX7KvMESjFAtEAPGAoLlHZAkeaBnvXpybRSPixoU72CPcxSmhoPXlq6My3ixFHC4tF
/cByDtUkplsYMsZk9RzXPYlpAILqrJJfH8O9UaST2wnSmWd0fG0pbT8v1bjcszlLMbT7srqhaKZd
MxVunTAiplWmKKcC2NW75VEXwikUaaUwtztItCC/2NhgIvvo9l/1Pk0W3oz4paaFE299rosqUiny
x7pDtCKO66xCmO9uW1hnAS5bXXOI/Ur8QNQ3ebeteWwwR08cZq/DnizpGhu3TFUMNp4ti/KePHvt
35s5QWWrHmOt02qblH1J37hoKlY91hkW5LaTVaDLZRrEm3osfUW/EaKudmdbCd0yFV1lHVmWZMrB
bmbwtalCp8uFi38vx2rAucN3QvRnmmjrP0KxzlNartFOrk/i6aVttuKr3rwCN2cGF78mnuauTVwW
GyNHxF+2et74jrI5b2i70XsB+UumbUNThnAnyHbqj0n5fUazv8xkPygyTFnFw0Epy/vlejquclyx
etLKvHp7GiiPVdU+cZO7wpPk1AGAZjo6RsXiat6H9d4SjaxgHs7JgwrHhQBt2TvARjR6c26BtnaH
PegRBN36kQ0eW+7uVb/0oc8XLkLEXyuWbBg1yi+W71S3uF0y143HrX+NzDL5mR3W25Nu3JL3VZrw
yhp7K7piNTF2GCgt5ZaR5KPwqkCh9FMhwI2nIky9T+UbYJnSt3FnkkFC4BxnsXx0a9zSvhVyuqUy
M8tJnpcc06QG48m2Tm33I2Xse5eEC7JBzN2fE0zYKxryCelGqv/4XXWJeFoxLiRVbJjawLiM6cXa
vV8fEiZZFZ127zoHX+4yZLEtsh8ZBFrjZYcg95AmhRveiaDwriIurpvGa7m8IxUpf1DBuZ+eNAwE
qtpfsXxXHho9qogY0szz7oynoqvta5ZZ1QiFu+i3PEb063vtLSZmdJaUE8ISSTgd5r0cX1awNpfi
vWwVSmgJ0CLjtnpKK1kNn8LGLJvRTyF/rmNJ+BRgtnGu497i5u2bfJhap/qEmEOP7Q7L+rQ703Zv
/Ep/43x4X1lD9n9UoJxtuk3wUPE/KIZ3iYbFbVn2pXva27X8bqgY42xsDJhQEtGMpTsCmq+lXrtv
e+vYb2vnqMcR6aY3S05jeNIwFe/RMIi+13VZqIOaTNvkAwhcl+8Wc0UoaLabUWS6v3b45t8m9Ine
RLfJLUPFiMaVStX9kAacP0fdKuTMLVySJfZajGRsp30K/QI7mdYt4JL45H87TTDVSlIjRTJmgY1K
8CkZQVgoW/r5hYG1+6WJkv5xCar+2hnqqL2YpW1XeYteiZ9pksmGypxnYzHqOvuUGu2XT4U1mDLd
Ird51UllETY3bXuHvh+DX50VGeBU5j5vCFRjq4BitPKBtltbHRj86CsV6i2C4BDNL07pVgNBrfSi
U4f5V5xyLiFX83TIL5jFviEQEd7qoi+YuCpn/YS0SFSxTYVbEROm3jryvs5DPo75k1HRRr8w0+Vc
emrTAeQC5oepStotTik91veBJYUuxZg3BotrqGVTwVSgSwdV+7iGzkSYVEL1rhmZIF8J0OWKXxMA
A3i2Y0P7HCevO/rQCJ3MnxeP9rka0aRjNYXQOFiClnhXKL2kQacwPGLxgnclCiEelnYoeB9ahj05
t0+SrGyG8Uq7SM7xFZu1yWVUerdikAg74j1svxTbGH5OjC8eu3KlxphbzueC2dAIThj0PuFpspLc
E9Bf3VnjgrLVUf28Lt7qPeOS6n8dYJCp7hgrht2vzKqnX8vgWsT4KV485LMncl1wwt5O3bYu09TM
G+R449RwNy7YwVpR4Fv74n0hdlxSGW7y2KgoEJkI5/7Dr4tmP/SFiEdMOkKgZ1zrE1rnfl2eh0lX
oKzE7Oq0RvNym8wzS+l1VK6f1aDPHRsN4pfAtOrB1E7Uob4wepriv5G3WjnuQ7tudn0Y2ASrU2So
zWcjQ++6ryLzFDBcfZWc0gA7m0E/mM0bv/fNEL50DNhB0Gr0W9POa5ZnAbG7v4kwpR3piISmrRxc
iudVOg2Q0LoG9BIE0nq4U6Cro3Mh+thbW0CYwAQe0L5t+tmGuBQhWg9YME6oH3dLF1HlNIbK3YaC
3B6q0SnouRyvvlKDAH22O/y/UyveHDsfia/PjdV6DzHIKeUGrJtf2nbd16WdrLeR7+KknZ0UhrnQ
5LAaSrf+Ec0eq7cuLTKT7l43VzOYlsqrSZ1xQKLMHe4homcFzdXDoSn4Okw1tvCKJYzOP9qVlzgf
wmGJMvWbcZmPcVisVDIJBSUqYXT0BAfYZzPybAW+A3fB5ttbthqZPHZ62IYLFz8Wc1olVh5ncMFW
F66miTsErtzWg/C68rWz4MQCX4xAOmLXVZjZeHs0eWWqfb62w7IpDpu3R0nedWE8p/WEA1nen136
KEvm7iu7IaZJRzQIIX1HmhfRJqN+BIjop6xJULr+qGwRMBWMq9G+mhZnD9KI7Fllk/Ioz+a4EC2X
iTL9xGBov3CnhcZhCNUg80HKwYCfsiRy8JzOPpsPwOMAWjIQO46Yk23OA2sYK4xNctyra4o4Rkcn
ONOQle9J+4BH6PayRsuc5BoZVvbIQ0ZZKcayer/n5xvcbA6ZuOXzGqtrkrZ8W0ftXSSNGH62ZLDq
Yp3arj3G2sjmGA5Dci/XSbY5lwUIoXGj84ZUE7bJoXdYS03rJaBArAHY1fGcHp3LUtd9dNvQKPws
hI8wwLB63/q5Mn3eCDR80w3Fmj5LBFsxiADuzmfQ+VQ2KXDYHJ6cSLnzgwnqZX8D9Nim2x0IPDz4
lDEV/Ald/mKFsTQnh9GdvEbjH1imX6pIvvQsRblHZ0DFIAcU9Aek4P2mPK7RWPV3vlHFlpZ6j7pL
DZw+0on6Jsq4FxTBoNG1uZKePzlvhC06mgQVXu5UrcclTEVNDr7bbFEHD1aCGIuXWonZ5gNbquKJ
qqoIL11g/PI+HFYauzYOjJtLu98/+hoo8Pty3hI9zRy0mStvM7irats5eIS85lCXMfXwOleiIOp2
0jlC/ljoTTk/jFIdjbBcjT/MzP/ZF/4VClnhfA0/2e2fscGMt5+NsJaJG0zwSVvaR97XVE/bnfDj
hdDW282IIYvwvNto28L6im5XtplNYqQS07qC6l6Q8cOffRio5ASUL8tMxBPzkQqrgPXAbCJ5qUxi
QfsbdvenZ/xp+yqKcFoOvW7bhKlqN0+32l9Zp64Sf7BPonJd5xbDNcs5WUhki8waCb1H4tzwuXnW
aB/1UCBYMTMLPYrd0R+qbMBB0NLeNMVL4nyu/PH1BghuaI8eIOb8jPZZJ9IWo7/tpgqa1csUaxAU
t6gSeRkPPaxvSBYtNw4KFeMHiSTWGZOmznmwiiH2sipWifXgU7Cpo7fsy3qXFDpmJMl911+cfhn1
Ldh05L85KJFEh2mbfCYrvXH1VWNiPd9y5p05o6tUaIXOXIDc7+PITdd1CuyfDnPtMY9roPhLTwuh
LoFx0XSAW0/SmIPYnYhTJIeLMZhVlQdhraeTu0AbSrGjNe6TAA6aUtlqLDJaG+g8G0y/dbddNBH7
BX3rlOuxg4e+oZ8jU4G9j0ghRtjXtrM2gEy1h3a1q/xkphVCpPUqAWj72JVhpsxy4jQfaFQL71gO
BWqErBDo9aZLBs4NI+19y2dKnf6xQRfAJTfVSPNsy7ZYeY9VIbL9zlI0yQEOQLhlGM2s7267r37G
co2/pxywObwoRdTMx6ndQ7qGxBblwe3Wbs5Gv1nafHIZBR0KFEfcvJr9wby2sXRthpP+Ej4Fk3Ki
q4RZKk0h2oqZZ3V8cWzk5+dx2Ao3U/gf9tnqeHyBaVa4s9RiXUNqdKw+tquzWZPJt92vmwP7Oi6P
Fe5s6lTWqPu7RHfBV/44CbHn4V6mWU9Ovs9LgqgIc/wPOqfpjvWQ0lyMXPaXsMYEKsW3MrZv7Gqz
9VElmkoCqWPmgGFjUdZVYSnVVVPO5MG2svYwh/GxM+2G16wwoLDCwbvCgtd/9GlnYdk1MyJ7KeBk
29EmFMv+Ar10kCncobhgnNBp9x4fmKI42lBe1TODh4kfZm1keQ1wcVbXrucZTJl5VngQW+Vwh8U0
MbouhbO+ALtX5XHfCoRDkUsLh1zFLCdfVUE8b3fdElm3AXSK+BL4IFSppezauQ7AOp7JRsWaz+AK
xHcwpEeXtwAS57c+/r5Rx4jObpd4yUp3GvTVHJUh5hI1beOV2gMEibu2dr4CwdJLuCZhgWUKLdYu
+Q2a98p3+j3v9V4XmQx3NWE43/t13nQQdb4pKSlxPeZQTRp5DLcvxr6e7PukZS3zKFcZ27c2dtyE
6hVsgOElAxHKG6j/XnBAMLVBM5MxlzhgScCi2jJObAtVjQDNdaDzWnceCtHTl+AsgPLazlVVMfVd
GcseVFPQ4PqwqYNHFdb2mi8r6sYfzVzEA1MBAqagEAeoAYW1OeGoixXDyR/BJu9212nq3ILZ6h3m
QCfzRVf603JMoCtXj8uIMUw6QsnqjpuFhaYSq+kvtJ7mJwl98Xocm3jM3XreGR9C6Mi9ygm6m8hr
ehwtYoz1LsKtBgup54mJ4Fh7K6aoXi3fALaKMKuHuKjSuAiWT7nPYY3kgFj8S1WOKEKtrHp8KOVM
95op1xuaMNv/ASQ2iP88G+8IJmy5l2XtOt0jr21mpDX50ZC7qrGKNNipfTcUmJluQSPwjl2H1NoT
2hnQ0KPe6341y7TtVx3RTx8sXcfQPYh1uJop5jOae+Z+hWjR93YmW3DuX4jfi+aEGEiL7cj/4+xM
luREtnX9Lmd8MAN3wGFKBNFl30hK5QRLSSVw+s7pnv5+sSd3b5WsZPuMq4nMSHBf628hrNVe1Mqf
Dp0LH49TbbFM10RqywvtR7Y9Te1dak01HUEBWMwtolY9Hfy86d55RpnliEFZcHeQKEpZq5Om6W4Q
m4ABmbb+CwtDNT30XpjdYlHu02PWr5M8NODAAAFTATU7hJtTo6SpZbJvRVH4UT+PAQIevwf3Gzrb
VZGHxa2KFkvOdxpaPjzqmfNj5wywgjuvWsR6El3PwmasQZtDXXTtcURPle5kicvgVsCLVfvEYD8+
BeRyIbBd62Ld46M27a4Rq7Ptx9RrzA4agUuZm1xLqGv32mfrqfRuoQuaWrF6DgDvwiK7H5FqIhbK
jMcvpp0t9rUzyuMa1v3XvO7T+wkLNHIXzc/tEMFcHTZWpc9Z1vn3Kz93vQsTWnqBLXXzZV5K8UG2
QvHsemX7niZOhbhi2tzt8SquCe4cOYGrIk8aSAsC16YJqw2aLZoJrn2nkEMVh76k6be00RQet8Wq
/3IoYKoP5ZKM9aHutecdef/GIBaZmsoDGRAIoMZmXdujsPxiOfqoBYbdoFPlHfD4DMnrZFiE973r
Xg//erS/8D9z+tuRYdT5mNsx9I5NYzli32Tzlh3awB/Cw5rTRvlskkl/cnOXt1U3ffK1oHIZdGJx
5TtUDhqtvC/ml3EFDIyXdPbe+xRTSNSxvMEDM5DwlnMWfR7A0zKaCvruJ3lQdrXX8D73oH0Fkhl/
VI+kDPQIFwJvyg8w58sKMpAldmTLhpT7vjF2TThi6oN6V3b9KWuW8FO++u1PhMBueUf5hEaQXGFg
EFNTVju6IMDPPFu3eNM6frKX0eua7IQsq+G+n0ClX426EhJM0ebJn7v1m4POhjoFSlkrEsCa7gfk
W65vZT1yuSe+P7g3ch2H4W1GC6kOSSEG99hnHCmXtW46fSzqSi/7bpATehgxVxhZE5aWHLhoORut
xheigHk26Z1p3yvsad/ongierJDk6F2dklQDIpyl6pQvhA7sfTW38yeZ1hPaKWn0espWCpuP1tQt
z9Myw/YA5JMsM8K+h3sRrPBCqVXiiQ8yPa37tmV1Ragxr8MJkZKZ9/yn9iOZ9SBhDZZEAk3ZZbMD
Sunqr2YKFoinVUE0d0gduptNiLHZ+bSyP1dm3H4kybR0Z0R9fBEMDi09WfVaHYJirfMhAhpbq8+w
2KgjhqDoeYmDBq46wt7RkMTcCopjDNBqflc0uf6czUVZ7LuGIJa4Vl3QvJWlzN4wGdTo1no/zNEH
VsbZrYmTcJYTYTGebGd0Z8KbKvvbmMzoc9DaexvKqXn6NozWRjxDp81IKEVOiSA1CtRjBzPNqntF
sdGDrbJ+/lF2BijFSFi43WwPWJLL2sqaXQf6og+Ze5Vwh8S+EAwo2/bzLAjZPvRz388nzqVCxoUs
VzRFm01B3+A7PNpDV40zZIffjrdl7RgfAadAJlAvTerwtItSQMla/sWp02a54/y6jp2kfZKRoTxU
Hyk+dRDS1E6QFcGi1OeaqvNuP9VBCjg6ij7bd47wK3KLhmGLkjYA4qMpq0MJDByEnpA0ay8yLf4v
uHkI3P0yZRA9qCVtZAwcwFa0pMsm9pspVX/S0OMf26ABwBTo78RklhZMEDrrXqdJh9N5yRbnL3/I
/CTuQbCf8m1AJsQdmJ1hU5V/JRgrEyNf9zGDLJm7hxH0XjsEMX6MGSH5i4RD1DXY753HzRdVfjQ6
oeksC3qFilcOUnADtB07rbfZqIDYyLNDyiAYHD3+pj9tRZEgE+uo9LFEalx+DD35+xGzBKwyrota
nAD20wsuesucXeGFxVXJsrU7v1rY0AUgYvfc+ODhkagDYLohD5zlhtMxn3de2AZxcDV6RSOcgHPy
iKOtjqw6GTa9tMjKC9rjYkFW6Q2Y2BVY2YGnuS7uHCSiFe8ZOEWMuT+51P3a32Uj7V2HzTf2C/TX
9Ix5I3zv0VD0VyIva2wQZjtzo2Wb7Z+6D60iGqEmsz1UjiMPRbhAT4Cjl2i6FqBs0+n+Wc2uPe8p
N13wYpq6DaIR6duM9HiYRQxuXkDbOVqgAAdl1zcFLd28fb0zplDxIFNvqpaNdatla/Q+7CByd65d
EPsnMmFtT6guwM7GLgn9/Vza3l2Jiit7Xht+4jwat2owO3Ql+o7iE6d+kNvcQ9MN1IcdpaX1tZpg
cJ5tDJSkfllaLE9d2KRz5Nvt+NfSjPl8s4DiNg/MGus1/yBIGHRru7GPkKdMG64/duIRbImyzQxF
AoVXYulum2Eu3EgmhOC+biC4zElFCrqbMChYX5yus6bbla75GrVXaHn3AFjldCDq33M/WU25yT3C
rAXw19cyuO4dMxYMZEfZfmBi1VEx56PF19SGjzkrFwA01KZ9QpIcfpXot/PDaFyemzAsF8SIUq7f
zRSu3HRFB3mcooXhoUrG9KeFOWV6TqUF2xYkRSUf3SxY0YEC98yPmzTTO5LYokeUivYu6qbNr47u
iJwpTsfQGvZyW4dh1yxqetxMLiYm1KT5OjLnpNhIGuvr2lpMgaUnyHIIZTXNrxRehON3H1gXMbg7
j/hbmq1dXjbSuuzHEcgH0YMwrtud9DxxDaVo2p6EWl0XJMMLv9ROaX90Ya8+S7T25rq5dV+rtMzD
F5HkyL8xteTh7Wy3afm4bPKKOQU66I4ipb0TeBQ18K4V0LVPmwYbuu37rgtvnVbBELjjVLx4+EP9
e2s0Ij8y4CQiFrTKJRTKhpMFUmUlPbuqn+rlNvdAlOLZ+NP3kAt12g1Z23IKD41dHypu522XOA4l
TiXpeQ85qkJqFHVLj51Xs9s+rkBAzZ5YsDqJmCeq8eC2WzlFCFt7kj1pDgd9X67JByxUE7NJuwn+
9mOA+G50t2TcqX5tALMaYeQu5Xsn8Mp0c8MM4QftDr9af51QcXTumxX2GmgeFeQl4RUMd6sGhdwV
XRU0TCltV1Mft/ATBmFr9z+peZIiuyqczRrjYvLEzgHY/qqLuZwjHLRSxEZlyr0byG1K9+5AJPUd
GRiIoNtQtMNrCcq6HVaaT65PYwishreCUqLNH+ry4CI2WRFTsrbkpH6gapKAAZz7vvfmtEBFOwZZ
pzoW1tD2N/NU6Fenb6thNw35au3Ngs4WTlWiOnZBoB826jGsA93ylYzrNk3by+x0eXbjBu3EPCon
VJZ8NUyZtZ7X+5qIA4LBurJZjgM1oTnb5FAPTNbhesHRkZdvWJXViShC89zJDAHQ0rXtx+yp8ids
YvBK5w2gthEJAvpNbHe4EIuHEsvy41w3Yx8vcA1oNM0qnkvGXVhrCOtnd+ISgpUkLokJaO7HXVIK
BMy2GabDXA8yvAVodNTeBNnwztvQLfuKpR5y25npimiYNb9Stjdhd1h7BG1r6gU/0yUUaZzroVh2
SNuG9hRmnfxZWQhUY79EFsGGSDU6Kbxd3vowysXyzSDi/7IM3BFXVtofDu7WFfaDQ9/tvIOIEP1Z
apNsx8JN5Vd0TtgYxFoFr44a/f6hRWY3AkIpZwY5CZLmwQQrh/QQTCTeTUvgfWS6yNUR8AK+q0kH
fZFqDbElEOVdnrjUR8SjKrVj5am+ilGlIn8byt652doNjoHSsyC7VCRjPjXj0JySukGSJLqEX2rV
czLG9Py5l0BVnLKyb4avU2UJ+6CynPOdhZxDlh+SHajQpd99OFwon5bMH/od5YytjG0vk8Gp0ozx
MX4mt0VrQnPpziRpo3CutGjDcn+uvi9lYL6sq9WZi6Xs+VyM6eQ+t47Xrm5EMaX4kSoFP+bWAjB/
Jnzs67QJcLyORGjrsHF8kYlLbTWuWiLGDpvxWLLAYJesOjjW4misCLN5zCyr/kFKB+vuatv9Oy2a
eXNAcoXuOJ8mIPqmbhuPWby2v9BzPWSv+GnmT2wjGOSWYA3368btifpB2rhkem7jlbH8G730Mx2c
jeE468kxGNlRAmTMFXvkfY528hMxlNBmbpd13/ESFGMUFAQ4K9k0bhwkBqxm2Ap9A7LBU0Sg5jJQ
Pym894VSxc+rDrSKBoiPLOpX5BqRrvQ2RW6ZafRUVxLwNqDSZ4mdZEBjoUbqU6MJIrLbzdISACTD
Sl7YSBDGq7tVKfwDeofvyuBWPqtp3spzYW8+hWoCwfcusRfZHSXDWnLl50O9myAk4s7KmMFI52++
a17H7DLW2M8ACYUo99YsOWaN1bigUfxC+W1VQU2gyO/QiKAMRAhfCzNtcTkE1hC3Ybrck7U0+982
vkmyUZgb7ZtWuRVup9yI6ZDp0MjYn+VanEq1uB3fl8dJUW7liHNnyha9Z4Uhmz9aGCd5HGw4DcD2
tnknrQvzFn8KqfdwnFfhUGuH3+wWBRX1qVup7zd7KOnS9QM0WswlrsuX69ac0HU3JebQY3oZToEF
eA4lu6F+7UeHZ25Awzrs8Xs2IcqZFamubiUgV5iSXxOTFi6QqGTjfcGmdqfUOKR7lY2puvXl6nyT
C9GoMKTT7B7BjZb1OOhwbj8K+vzETk9o3S9X1Ve7d5BQtkcQvGDa+1aKW4sBIwhOgzPn+d3WOc13
FuH1mVOt0EccMfqOEljTHucl1d4NYu/wlUAr/V3NI8r+AYJ6vmNM1RlrO2ngUaUmrmZ0UbWOKVyt
kh12AQxFELAp6FHDMnggXc2FPtOSqxkpnbcd53wa3UesUY4+JGLMb8l33cZ4YNQt7gc2jENtJBld
9Er2nJY01f+kGsjNL0gHp7fQTfS9mKD29kPlme8ofMP3TKFKuLVMPk+XakHh/FFWYzWgHQg6H+Nm
iC5ZCSwge1bCKeSKKhd1pmir/otjz/m0OKQFQ9bVibvjmt+KiLvPED7KsjSQ4uvU7tGajWvt8RnU
z4DR+mdjTdb3FgleHbG/oN3qM1N9WFXNbEhsQLed4Ht8HXtZWTA45UsWC51f6aqAij3gVbu97UEM
6n1nI7GNAlcWblw4yvJA4Df1rV4yiDdnwuXD3NIV236pcYjGpdJoASfC2uTJt1B/HHOzia/KoIba
O4iqy6Ptq+SbP/Oj9rQc4maGS3vA8YFMyixIWq4BNuhwxqpex7MHjn0o/HXpUCvw/FSY2er+S5ZP
ljghQSSnsJfevBw74MyOg6AKPjAByyekEeIb5/nkX3VQRXoAP+yyF4fq3RZdPrfz+JQVcwMbg0I0
ifNqWWcuHk8XJ0ekggnbX1krWe7rZm8Bdb81Xeaao1xZsuCj0qa6ywQ9EvjyksY82pnXDvupW6fb
YipqtKIIG1maJCzeHaaJxkbSqjeI+0q2hbV3R22Wk+WAWEeAps5JtKVvo9FacOZguBjyPRk+9Y2X
1537QIdG1h986wqzDFOoH/mB6nc0wnw/0QbHxaS2Ohk4QS3S9kUmCwQGOccjEl1y8XG0zM06XHLV
hFVMjJp6L/DKoaMn/zg4cq7Z08nKEJ8ibAgHTkTw71fE5SuTs9eJ9C7tTT3ez+G2GTAKxVOI3zRl
EepH/CqDwR5/rPokUc/8UDWQLLabZDcntvyUNJCyu9bRLLoqy8IEIV3NARxmyP1W2+Abn6D+bxNh
eepQY1i4KQoe+idlU5x0YkNHXM92hQDO7xwreSuLxQB01s3800NEsJ1ZuPrlaEHRygtSd0ZMvy7k
AZl6yYOU6+LONM6MshR9+6t7fSF2W81Z9MTYGX5Hrljg+VWp6XbYsQS76tik2avfZekHGiG1HlpS
Pz12CLr+cFu5Shy66l8LJ3l6kvcOGP27mNt+jtDC5nfTBmx5oTmimnZLVQw/F5EBXBcKWJIz/apn
sOi4tCm0gYA72J5pt0vDq5zSgqD1o06rHHeF4lX+zI1co+OH1U/vMpTOwQVRuJZ7U2AlRegIBbtP
1rG7qUqZJzsQuuBLR1pOccT3xwxj6JNsz6p3iuziCN3MO0D7EnMNdBEZm/Rt6ihN4KzpO3eH9stM
EXO1EyIn+pIsUroUvNoexxgYOygfENnSEeAvK86SVbTpAy18DTftVC4xuL6bxFU+g123lgw+1Sna
JH7TdU7ueMmQR1zXuBc7dR1zKreAaSVRAUeE72Ey8jHqBvvBGbjuQ9k2/q1ZFJYBBQDAsevM6m4u
/O1N9x5atwG0PdxVMoFBCwubbUbk0/pY8Tl8K7gMNC9wyw4CwlzrnQ3178WSJo85riSevrh2XMtm
sDQN506PSopYBeEWR6Q0RXAQOqjc42JBfBKjVfdHO9BIY7thlfrk+ol2D5PO5FX75eUP4zgnDfq0
wm8ftqrX9RPvb+OfE8eaqV6fC+Dg0jUPmcIFu2vabELsyZfIFE7ilLBbx9wR5LMEl7Dt6/t0xYx+
DleSQpCuFBvbg14DlCtJ/nPDpdqfoSpZnACjQm0/VpYXtBFRaIXL05Zv5b4aM6/Z91Ci34YKGj5W
g9X0u06BHjFWbenTgKZ/+ehGSXuGZkor4gRhh39sJwisUzv1immREMufkssRf4ai+Glv+yKvj5Nx
p/lxdJrCx5hXrp/VTBMCH+FXAWYD2d8EzZLaR3tEsxqZLYV3ILOBg71O8RqCQHXcPFWBjCVaCt/h
B01yCA1guRKpsW35P8JMpT0k4ZLpXdCvnRNX5F6fl5Djc4dSkjBUjwm55/5a+uHTMKWbH80DbVEN
g5KLvSo166ehSIKnFO7GYVxAjr+33THJdw6iIrTKTYZluSbuGUdG6Q1z5CWq+4DjgIIP61CyvboZ
MkG+HA1awSxYnBCCO0UspNoAaXzjaogtDMExkTepOjg94P55RQYDXFUjHWXsKuwBGBBp3L5Ts7Z2
eTFwtyXkQ7rnZUMMfvKWKvgBp4CRykowAsRy6RYZb021fuIthiHESLlGgbM2zlHWJNYShjC5rx3a
wea2Ced1vKSdN33mBb82/k0mjauwaX7IUa4/kdpq3F+dtaLnChiYgbYFRmnMogeu2UrHdtiMsNcY
4sKjtQxbv1vSJNniXko2Jx73R5qs858Q4uEe/d7VRwTc3L9t67Tl/HA+8+/MioEtZEq7B9injpFw
Qa9CkS7EN7N43wdRk2ycepLOZ7HDNlM3MdUjHtqV65KzXzKy4yMG2fXLFHrji+yc4etSqfVUEi2k
L91AqbSyA/dqQJ0xzpS0saDBVfQmgGYl+W2Hfu1NZH1QM042TouEmoObR151S0z0VAKWSWeLOgWz
FRT7VWbYesLZDY5ZgHDh2CLSI47B6gLUBUFaP1K/1n0lFDd71mthfXVMDXFTKW6TWyKsShkDUU7e
DtF6cKvyBRMIDT4uIiabkkBZKMQOVSLm05XXhLNDMD9H5JvLu8Fd2m+21+g5NotLiABhCPi9VdCk
/nGhEiCET0Eu9DyufshSx90TsSCFnwd0dBrPS2L8fYg39NVDiZwfwQ+WV+bC7ovvFtRoSafJPkZO
vSUuK1t96yzUWhEC4XQ5El1vf/BIkC/KamKzC6l5eSAcwr2G3G2eSzVBXxTxEJpheKy7sUcQLTfn
u99xYUaY8FHyNor07X26qfZF02Mj46416aMm9ukHl7ny95Yp8cSzmJKTgG2r/FbDxC3IxzvFLrPN
Lgo5WUBZ9VODFGiTKyL0Fr8putag8E5KsJDtMjTzwEaCpGaIWrIldsLJoCncJQ3Jl9BEEI2It8yx
SJuJomh+oTcSOme8KbLyHlKVsv84eSjfpkQJGP1GLU+5LtPyxkeE8tNXk34brJZ3ueLd+hc4upk9
IXWV2hFnlH1WTZNPp05veC1UqsKTRav2fI+3i96yKVwMWkih5XoJfBSjDI8TOEhT0IkaFePif13n
BeZ/MeGYHAvD1uJguNOH9tpdz2g0XAFjzIzucbO29dZ042zOAvtcuPcLFlXcgnOobmBBh4qXsOOn
sEwDBI3HMi/gOMmD2HvOmLf31FcTT8HTa38qOC3qI3IruqMsWazDc+Gb/LEY1u27g1PhvDg4ImHd
zIqVcGq69ICiztswFgVA1WHih2LntkwB59rvXBtZiUU0nKuzIj165CrAs3tuk+4Xl/nyCBafOe/L
sMyvjTtZwwFDon+3jWnVH33iHL5qw2YBsNpWz4gx6zmaPb44HoOwBmPk/C8xe/jbc1Mab40AD1aU
t70VMJU4PsoUY61gTGz4a3pKQSdjYS+ax1dXjsvgMnU/RhGwJIyoBcZonP3FZdvZkqfKVNI6SMT/
321oNv/szkL+ZbbWq4BTfPsx2Qoq4OsmMG/XSuoBrVffMiq4dehdNkSSOs5J/HioyZtyMemnPFrX
QJOHLkR+H69Urm4HPOM1gldMMZFHZdnHjA8e5Dzwho/QrzLrbMDYXjpsBnmEs1nfj4iBqVKXrfvo
gIfzwK0SQkCsjU7usBFq7JpFHz4MTlkuR+yVVBuLKy2DPqZ7sZwRdMquRZjF3lh2vElWP5qHcE6X
NF7nkpaygaj45sRJxfAVVg41yTyZJcUkS1CUPFqKSBBdowzJUigyDqUxkMdWuB5+yH8BRNXV4Am0
wY21W7Fp33jNMvHwVYiTmKEy6BiiWAwKPwfi6lvRZ+FDzk1HyAt3yruPS6u/6CxJRWwtCvgBPGKW
sSIqRO9x0KpnkWwOynXZZhX1Fr16HLOOA38wzHtW1WFyJdmm5Sgn2TCEGgjLVO63ImkB2USrDjbk
FNKlOpPezkDAAELadvPMvMZMNze2g2Nt4MQ6bp5cH0qH4zSaVri02cv1dZruAZ23yc8Bxhqd7fSC
nDeaEqpabmRrl8PVVcJU+Y31RimCPTzxwPfMteJ5Ng1kcMXrk0uu1pek6QYyFDKJnH7THCaHxQ7H
/mKzzDyns8Je6nqtRgCEL2qKmhxV+R3YAzhY2gzu5yQokscx3ZI7G7omuXEbf1M7ojOsOQ7D2ami
bXX89aZNXeLPltGuflKs2H61MpN8XtGAbudrutZPGBBNQVqN2iEKxm0iRrzLgMacJKxuh/7qKpPu
lH0jlihTR2qD6IFc13L12XBJNzhbqu0ekqxzgOF9drDY6+H7+DNkNXYkz0/kSVlo4bHV4yPbB33X
X085X0QjBqOLW1doV2lv8+hS0pAWyGDyZO9uKkCYhmqZEpGiNPUz/gXzuOZmepJVM3BsI04fUNZn
y5feve4reEGmC7kKKMOColLzDWdeYr/wSGKK8FdZT8jRiOaM0yQgr0H1aNMiFtVrXL89zjdJsKCD
9CyPkEtovGrnB6ljp1FBadVfHTT6VY+GazgCvp++GidAzc3e0j9nY4v8nmSbmwYhlBcnK2QcGUwp
3rJEpvpH2hln2SP/Jsblmn8hog2JR3LwwGFGzP8y/OIlIvtMwHvzUiyat0e79Xha/ca2IWQy9waz
TSqinCeHwgDmnzz2CklCxKrt8NiEubyFnx1ris4BvB9qUyK+AbL2XscwmIaoNbLnbUDnkwAvpNyg
LuPkcL8lugujlOApbzc49dWRnTLnxFbq5G/+kHfboYNyMY/8qMtzz2VFnD/YFCiq78kx3rAOoJXk
LvP5ujy4zsrdhs/EN8EDlWXQfh/CSfWRk/oBV0dpcGEg2kAj4vajNUbptVJhl8uk0sfeXlr4AtNT
/QE6JId7sYX6FdDf9+55GkuiPoVvktjpPO44aABI9NSgnAa49Lo0touZdBf+06mLSTAmgyBXW88/
DQE4dny3+KeAkwBfiWlQ+b6f5jE/DJ4KMxaubLoXYrKvgQBBdrdt0gpe0sRdX6vrGwlckbP1tk3o
v9o9YCYSqba4SfuglKTlhMPbBP25HCv88vcVFwSNTTXluykEVMNVYeb30crnv0g/cG9dq3KJKVJB
EuxSF0H0BVeaTQhz2yxnkoa8S99T6RhhUknH3cakxfPK3u+9O4CiXxzUl4xRaIwANZFMqhdflLKN
p37ySa3hgt4NGIbOhEpM3ZF/lhXRMC8QBaXwW3svcQmhRHHN+l6qGXR7m7Iw3Qs24uodYDaIsete
IR6J8uDEumfJE5pBc5nkBK5kBZ3HG6y88AMeTZQY6p3sekkQ8Iz3oZzlK6lq9ssyiPK7xXPydaiW
5i5z0/VqAUk4Rr1krb9jurevbmMH+Cwkle6vrLLoy4KJ8Zdo5RK7CXnS15vSrcpHq8gLb7eh+c0j
TyE6eCPlIsW5RjUrTjMSlsHuNzZHLhto5/24tPPzkufb+NxA3OGBCvvxcwVGifrTc703tBZzcEQu
JjtUPzXHJUGlyou6jkX0NNuNNbxDkdv1Tsy6a2/BOZpLw7y1HXu0LyLO7NTCnoBki8Cdasmerund
706aMI3WGwIS9NgjYrfNzruRaBz6IqIOhqkBYJZtfty2cMUdVpcM061vhzxzWe0yNnMALoc1RNqz
M062jo9h7Rb3GGP6/HZuSy8ulF0hsipSWaMEzt009kCVW0bK6cqIdolyn0g0w4buOTqoz4hlfLlD
h5V8kKaV5o+t8fr8QIGGqONehDO6y0B093Tadl3kaJufGtOMEBcRIO1GgR2Ux9KpyuwCYNowx1Fv
hAi+Hlb7bQxa6wfbec23OzfqafUrF3Xlmvd+RAKk0S9dug0HmS6riUuxgABsYhrQuMqkOaCiyx8d
UouIfWqadrvXXSeptcU2Q3sfAtu0uv9fJIC+NepxPvvBlF2I2GzV3SR0EkabWhdn/78ikb2L7rU6
b8lEvZZT1W1NfI5bl/FMmO9yQGFuN/yvNuQJTd6up7ZfaxWXhmtrNfzhMEEU8x8SOn8TBur7ijRY
onSF48pf8qWhQVfIntacrWmzd47XSBQiSHQFe+cfcnud36RqEvhBxrp/DTvFqPc//5HpnC+EEePO
MWdD5ME+IcAo1r4I7leCXnYgRurdSjb2i5BhEHYbyXPDdI6pL5d/SA3/XeijkhQaQA0pShp+SZe2
eKSBz2xzHtQ2HgwBl5ds0NPxn1M0r/+XXxMfaa3kl6V/hez6X4JWrRRYd2UtOZukf+EPmH6RGbuj
LQPrDJ7AUtWVmKv/+UN//y271+tL+rThur/8bjV2xjkBhDzP0+Q8ImgIjvzb1s5VJc9YYpFChNIm
rgZ/27cznuNRbeGunZs/lf7+7tFS//aDXDM//y3Cm+SkXvU+X/JUVSTpIbgKAkffYP2cbv/5d/7t
nxNBHaXchKRio/3PT1L+4pfK7c3Zh0M+Sh69e7/dgud//pTf/jkBl/mVJH1q6pdXRY6pj1JqMecW
6/GZzoc0DuBxvpB3VV/yHh0j09j0f3lS/+1DfwnbnpDHGGeQ7M4U2wKRud6pmXsv/udf7Td/KvLL
g2v0tK0cW/7yKSFTLsCja86KbMMY7n68N8WcEMSGhe+fP+o3fyvi0umY8BEuhcL9JU/bEJyEMiQ3
Zxr3BF5YCM4DikkI9P/2c4Qt7cAnfNhxXPXra5DVHOfIWXj68kHeN5tAD7ot6R+eib8H5fIpOBQk
/U70h8lfcnkJXkQA7vHkJUQnHoKmE5+ScLGWy6ZzcQYXTMQfquf/npRLi5VNbvP1L4X845dPFFSU
KLKFhjMjgvmceawZVl4W8VL7qYn6a0R/4TckuSVC/CHE9l9pzf95oMGbyIAvFOOpzRPzn+8ZMUAS
k5fezuNk+c65SGosMlANIVtwW4vmPCkUiOfeMI+dYAn8jjXF8S7GYEM4FHbYsVwl+IPh6clg8Uq1
VjtcD4l3qrHGIiSoyPSEeQ3C9FIpDya+HYh2K7HXVzElUiMpouSXoBmk2/ZV9Zts/3B8/v3xJKma
19tFO0OWv7z+8387tJywbLTWYkXTWvivhD6hZdgy++mfH86/v2/XT6EWg1RsUqZ/vQn7wipcOI4V
6orIgMyax501ZeI8t9vwh0vot79QCFQZutca5V8bEm1sp1uQKj5qSmC5XZDaq4jwD2/1734hmmq9
kNsUbaX89dKx+rDvQ3c9X7VPu3XwiDHYWOrwKPz3RYUE69kOFzf2T4omfzmrQDfzyrjdcgazsID0
KvjTZkYwx9p/03V2vvdl0/7hhvnNWxc4DiCXQzOzH/zajYG0usYIGSznlK2sicpqJmDKzNdMJBIQ
RXZLTmv2MYcG1a8orTX7w2n2m+83cAgDoQNJBOTf/vJYtkmrczX26zm3dHnJ/LmMVW/mWBJh89//
KQOy4TlhXFu44tfCmNTPCYIveDZzd3lDuGswcMH9cgRWf/ikv1+o/CX//yf9mjI+dhZxMKZazyND
6DP6Lf++DpsVK4yYzv+PtPPojVtp1vAvIsActjOcQAVLsmU5bAhZPmbOzfjr70OtPBQxhL97FsYB
DLinm93V1VVvqFAsoUdrm8d/Pno2B1vFvXn2j1iabwNXUzUzSmm4qWaFSkMmuSGomSNOMv/L/Djh
RBNgJwq52GUsgV3HW92GK9KAG/mlgbx4y0reSWEUiychbOXbSNP317/Pz+YZCCrPUVTr3R3hrwCG
jjRP1L4cvF5H4LvXK8hGUfdfO/TOxk208vmwHrEpDxLE+G+RdVWjXuSdYvZe3HTiEUVQ7Ti2U/GV
Vm91Z/sBQMZIfrs+u9UxddWBXCYjGP9uFPbX7KKRsqIyt0s7AMIZXeAmvU3RjHejAREk+P4yUj4j
uHL9fH3gjxe9psyvBXwswPCQIl1+S/BweYLGUcWlZ4RQo2m+p3qX/i6ytvhPQ3Ak2DgcH+M2A2rk
7zY0VBSTFhG15uD1IUxSdOmlhjcjunBZEjUb33B1FNx1VJnOh/XB80dpcpQaB1F5WTEAJ3EA8D85
saluTOZj+GIyZOc2qbdqYkh5uXoKpVO980Xt1T3aZKB5mulkUk/s3RAl4j/XP9XKYLODEUkzoRKn
v0WeTrdrtKooFB7iOdKtwLTwGA5+9mmUyy3PpI/XgmbOnqKmCZIIe9mFpr/TGwZdBb/xTGpoI7Ig
8oCWO0KDYKc7GpHdTY405yOmQymvXIVr/vpUVz4fYkb4DiGdSFb9/hb86zig5Dj5CeVUz/DD9k4W
LdAXKEcv10dZW1DON8GaOxDKzXw2/hrFjqZCAKltvTBTw6M/Za8Qc7ODpYM5vj7SyinjXBNQGE42
dHuR3NJd6ENlsGrPjCf51A52EFO/RtSZ/nPXnpBOFf9uV817kFtONmWF77h0EyoLTBE0JAc8uZaG
R8Iz6kDm5Nyq8G6P12enzNvhMn/WqN5bjMN24cwtIiasvhBMDOJGOjzP7Gb2m6vpnkPS2cGt0G8a
oy7+g//av2IqoB6IgfKzilz3Rixb+Z5sGNkgjmmkuEtTFpDNg1qpM4YBTO8zGrS0LO2okc5jBsj+
+pxXvqjDLa2RTMvMXNcu945lZanZRlHrRSC9bqW+NL76VZvB6GuomyDniMWL+69D6sDI2Uc6fzqc
i8shQe3keRrFjYdVBAoNhnmgD9u4MvLl+7yHkH59uI9nkOFMsnjkkQEtKYtbfuopTIbCrr1QCVsP
IQsYncx1Y5SP34xRLNwvYaRgBLscJQVXrPu9X3uRcKZPyObYpzRwAFfPki3XJ7Qcii9FFZmNCuTJ
pDg4T/iv4y5VOgr8rUQzHXHVm6bQGlCrVnEMjOhfrbzehyJb0WzqKfy5CNU0X0CU1ans4QiSn0lY
vkMf7GduVrCxfsuvtBxpsQ+VUXOSRBQYTYRlf+xb33R1CVmO60s3H+C/D/g8CncOhFsKHB+LG108
KgqQPsVTyERQTjXMF0qvlke+bh3QTYgPqDs693ifNIcBrcKtw7a8jxifdzlSYDK/QHXMxXoCa9Ki
xgo1jK6DYDwOZR2pT0aLydUtwsAIxCDb1N6qsiX/zlE3gBuHDAiA1CZ5RuJOfnZ07qt9ncUV0Ejk
8fNwDyTYglSE1hZE/UYotRv7wn4BvUg/UwnV/M/Ee/lLV/LmO/rIJ0q3SEH6b2ZKfXwnGWHwlepj
kd3ZIG7tXdxaqoIzBrpPe7vzzbe0TQzthJ9M8mYZNPHhYErGfyi5am81wm4P6G7avwTcLRxtwll7
I+nUEmG8ympOoVO21jP1S8RQEqAJ3edmSOP8NoHe/zTlRp8c/a6cfqOwV+OeWkAAd8eerQZNo1Kf
ezqu7G3Ujos9ESNXjkOfoBSCpWSv7QL6z29p4ofdoRhjARoF19v7BE8HeQ8jFbSBZCRDB+FTOL8S
yDBP4Cfq8B8TtPcvytOPLWWaDhna5WFM8MvGWwo1TxVMzU0u2e05mvkj1/ftMkrPoyg83wkvNqdw
aUGGzpqpR1wWXp4YSAtkEIwjeeqx+ImcvYFTzz+aLs3jQTMhoqkYtTnvXkl/hZh2kkhufUn26PPK
3R7cf/y9ri2kAq/PayWUYaI+P74YiCb14tR3gLlGKTdVaEktkH4fuTvkrwR1echT6FJsDLcSZCiQ
qcrsVzs/vhaR0ygqaAFQSqiCGLDLqji+wxnP2ijDvfdkFlGGwIxkPQcVb8KlNbAqzJjaCCBLwkDj
vERFHlKv0ovmuSolIH42hnsRJbIgPOZ6M2JMUqkqGdSEgCnw5E7dS7ighEdht1Z0DBy5PhOulGZf
k+P6lElDTm7LTYmqAO3Zp6LOheSifWQ+TkCxqMSlkqYfzT6JnB9oZo/Nz7BUO+D1EEVUepx40NwM
Pmo46DpNxBAMlGSoAQB6x42Uau0D25wKNq/sWLY8//1fG2kIVCSCEJT1QtmOvQki6S6W0oIyDYf8
+l5aOSNUwQ3NxM9OlylBXQ4VxwiQIPU/efIQdt8szIU8eIa92+pt+d8wdv9ouc0R0Sgtk5WqAPs0
fZFW2HXf5pPMcDgnIgE1Bdkf7D7trwEmInt0idUHNFmw/86wkrk+UWU+FYv9RXZI1kbhnFtkGQ2y
NIibqgJNR6k+MG7LXI++A29xPneSbczutzZyg2EbPNCHr557tPpvoG2Yz5VfqN960WUPHRXgw/Vf
tfKlaU5QbqDux8tuWXvOBkUJokSfeNU1xhmTwOYGvZbiKwDJeGMB1oci5JIGccyWt6ijT8hPSCZf
WsjIeRY1CCwjyu8LCdDQ/zArlQxZNSxSVnuxqbJOrWJcA2XcRSvoaOiXCzeVwvAzUgLi8fpY2uq8
KALzJua9g1jM5Q42A+Ykw1L3CmlQSwjikf5aO5gxeMKq7PqEaahlHzHMSaJDXychFOUKJDs4qcH4
3sN9zh8AkCcqCs8RzAS/0HvbLTFOwmYOjnBybKBuyuei6uKvGTpFs9qFP/t1AyNrgMarqIgDqp2+
xqgBAjIYDRMgGPAT/acI4FTuIRmIt0lME9Rvmx6/Cxy+eh772EIp1a4GYLYtqlS3CGBomHhcX55l
aYkDN+tJkMo686lT5tX7K5Q4qP1BRMgGT4f3G8I1lhUJYGSG8xy6ewmSzeE03cXNGL9eH3glsGgK
G400mMo5d/zlwNXI2z5u7MkDhjMlL4FhyV8HMDv3bYq81puqjtJWnrhywBVLlynwaijCL0vooZRF
gZLkk6f0pYWoBSqsgE0xR2oD2h1psOXhvrK03MI0pImcBiXbxcZrOqm0qkSMXhIGqjuo0Iy7EtQi
KKgMgHbwJjua+Y+P3Dl+0l3EfdTkccHaXq6qEwKfzgKDizG3is9gsCBQg7w/FX0a/T+HWlz7ogAm
EiCT403s8OiQ49fxlCVA8HZSKqvjxj5deWPwZNeoQtJutKmmXU4MBYA2tysWc0Te9wZY0HjUc7pm
0WS1exom2cvMXjkHU1m+cFjVL9d361oQUS1eujA7icfL5GOGwpY9xS7PgPX3aUCd8yR4ZpzmOspG
lrjymtFUWFgKJR5EOuTFFSjQ742lMWcoULn7KrMA/TkjurhD7pz1QWl/d2EDlKY2i3wj7d4aelGp
iZsadYfcGRDnUGlIBkV1hpasQI9OEPLrSY2xswt2OeD7jZHfX/LL21fjyufYmcRbZ1H4rYyyA/GS
jJ7T1XVBriX8DhzxGHUuGtuxvY9aX6/cPgOgicY2sL0dinS2spPh3YR7O9cDVOGRIxDIP+jGi4EI
OIbkrQE1FHKK8hXNRSe4b3uEtQ7/vjfoT3E9q4Qx2h6XWzMLM18ZkRD0qtROj70jWS6qHSn5vWxv
nIK1oGnMxSsybRSVlpVXuUMfXe+nyevqajwGRdic8ZoqXDkYpzuUecbT9amthbC55Y4jLgNSn1xM
jcpWEKCc7HWO76hHvdXae8BkfvDYaYVqe5k/C7ooSSM+Xx94ZSfqXEY6xWXz/RRcDlziARJ2Quo9
0KLNL4679Qr9LvlNox7yfKgh7wfOUkGZvAk7ylzXR59D12Iz6pR8UXhgO+rYRl+OjgKk1vnI+XtB
hgsGCs7Mfgc7N9y6fVe+JyUg+u264WhkAosYWgc0HYaaaY665ZMaKIDlBSfgaEjD8KWTnY1lXQlj
CNMhGKbTDQSOsogtUx83pmzQUFXRacdfw4xG54DnkdYdOtVQN9q3a7PT0VYm5yKQEbUvl1FHA2ms
YLN5lZhapKUEyqp6JKmDa4kJuRgTBfiNs7i2bwwZRpLKE5NK6GJIuwgDoYXVBAwMndJ7kcwcbTNM
THCm2SvKo/dWbmnDPreFvxG312YLTAQzEVs3LTL2y9kOcd6YSBgMPIMJT3u03lOKQknY/4R+EKfH
pm2j6nh9o67cijquJJqsWPTJuZsux0TmLpcbHq4eGWh1Juikh0yAxKxtPfawAdbPJl5jbl7H0rQr
u6re+MJr+8l0TOAB5HBUfBdz5ghlpO0Kcxb5k43/k4dLxa8J65yNQPQONVgeSd4KPEEJfnQuFpEo
ySvINFU1UlSEpAyhEQPOz9BMpNxFmInWF6JdNlU8PHryn1VT5WeAePaLnOUaSFPYrL/IdCvzJgKb
JDzYC365UaB4L+ovfyK3AKVOWrTgaBa5l6QqeDGivukpXAHpye+ytrwF9B7ctDgtQRvv+lqD5aTE
txaWpqhuBfn0g0p6gc/rkMAugr6Qn2QrgnJhWbXyu5HB1aNRrWrYxUyqJfYou0n5Cd0kWD68CDFN
87MRxk3sOLH1y5Qa5IIR15bVW55z6Xi2mwr7atzekx6l2MxCf7kUY+lGUVJiZSAInnfdOMa/BsqM
T3oUBH/U0syE6/ezYWzHVgcaC74V/kDX1TdagD+sm0nmmOM11Ks3mtxk+Y/ru3ol/ALtp5Skq3Pr
2VkcYhBdwnKyYfL0EOaz2go08Bs4/NdHMeZ/ZvG9UCYEPsl737KAll8eHiJI7BcpxXGaAkl9Eh3s
HURMWmxwKaXKIzKjpvppwjvvixOHCIIWuj1+g+SOkwkwBB/upW375iGYJtuG8VziQYUqXA8xpBdN
uCunaoh2o9PXigvKuawPTY/E4b7BGcw82UkxzGoBE8y3QPOVP5mDuhKEpWC0sFgsrS9KiVvYbgKj
/8lvFeNPYilSeDQGKLWeRt32uQhwY9t1uDSwuZv2i9MDrDo6VKygtwhDwrm+HhFZ7SysSWCzmImH
kAZUW4OOm2ciTdr/KUKIGx4NKRynUDYycreGSOXvFXSuB8xbMsjF+6AKTWMjXL7DUxfL/w6nY/Ow
/hyYy+VH5bSgZW2bXo/AvbSHwGx80sD+6Xu9Up3nNlLjP7ybMVRVKmcsd/PhwAmt7nMTUhtlxl1v
BlZ5BOkoFScsInoFc9YgTo6d3cJnQsCstt3AMcv6sc+E2rrKbNjxmCM5Ij2M00Qjgkf4TDmnqw6n
h/5Pv7cm0/bQCsYMoIwT7Y3yequ+Xd95ysrOmy8Ia377zn3YRZ6dojiNNEtgUNVhmm+67pT9fy2i
Yt9QcwibR1lvdO2+ykJnOEMpQl66HVAfzqlVh3uKu+MfCx5K5l7/WSvBHDgnBwKkggNAbxG/bAXN
3LRSdE8rINbsAkP5SuVJf8SqdNh4Tq3clQw1o7p4i9MfXZxw2anzvigNrHglOozoRooK3a7YwpI8
EFDVP9PNDDcKQSu5LKU9egqELLLKJWg1mCI1wilEQ4AmM80z17ETHXsVy6rvZm+XkLAiTAtJFoLh
9/WFXR15TgsokwNjWxbIw2YEzjApmpdpKEhocKROtYl5CJ4N2TfIIv0xk8un62OuJEK2AtmA/BWW
GrHs8nTZVPk6kYc6GBoLtDsCa2qz7+2sf6w5TWj9d1RRgym5RYAh2KJXrARw2wAbDKSaaxCwyOXg
PNJQ/MCpFQw8Wv+wK5Htw5Fh68LlX1kEEFaTUgetR/oqS1RUH+G6hGiv6SWt0eNqa6VuHCrxRpxa
ORXgDylUUmkHA78sH8bCcHydPN0bMM5wHTQEMWkU0kErwCpc/2bzsV9OiA4HOAkaUuQQ87L+VYuz
kMFCHboxefkXo3NEgMHpjhKCfNFDU+uOtCOAWWfFREIQSQALfTJ0CWN/K9Wat8byZzhsVpbWgY+9
bFPBPUK9AIt5r+4sFDbMzLjTbREdIsmYztZocTHqmfiut53mhpIdu5PWaRvfdiVAzCg7Tik3wwzq
u1wKE94Vinqx5RlQLb+lsSEwaVD8Y2H3xrexwcFiIxt4PxCLWbNfiUYGMBWNTsDliHaTclFAlZ+f
YvmznBtQBKccmrpjlC49dHxHR+y9kn5AaTqIesxlJ2sjAq/OmlfnexiWeXhf/oZklMchTGULYWJH
PyYoE+xx+0KnDyiVW2hWvFV1WTmoAKjAWFCK1TV7WU9A/CM1Y7+1PHiesY1IkpMcKjTlXGFjzWSV
erunfR19BuxF49eWm71j0RQbjbjedfRFXBrp9ilCh+vl+lFYCZmcOU43sQvtpSVVyUC4LYvkyPTk
RAkOXJM/bUeo34Zef+2QH79peqFtHPS1tfh7yMXbWClw8ehlySBo2fpn8hAsTNsu2Fhybe0b8/7m
vURhA6De4pbFagOSg83dX9ZZK+1KS2rrY5EPJXZOOJrvBDZUcBNTsryHvAkb+JklImv3atzm2l0i
i+4HUtXjGZcuv/sRpZKOf42aI0I2ohaFUBLoVARm0SkI9nXfJ599s8eNLVE7c8+FMSuGSOnwQqNT
wsE1CBoDd1GjsVy/Ih12NVzLIVjjSILbVR0rvoupkuF/tv0BGGahzfXdAOZR4DY90ja7xjT0LdTK
Ssil26jSFdCA9PL9L4+BE7XK7BFlehPNr0NsBpgpxipWgE4mb5y4lWuSoahsceTxPbHmr/VXyE2M
BCIj5WavC6LwdwKLcmfjqHnIgnq8h1o7nFuUT27I5IyNgLO23YArk1tyTzoARBcjZ1XlxONkes2E
xGRuqN1eH6Kt9u3aUsKBoEUsA3MAIHo5ClKvYxIxe6+fBqxVAyUjjsTaN0Sxv14/sWsjOSoPX6pY
tNmWBXq8dnCU0jJuYwiyuySJite5aHofCUBb14daCw4ELUrjwHcpCCzSCylHx7Qs2R/ZYGk3gSFV
z2aWqXcRFaY7dcDAwTLrjXxqdXp0ycDX0TD7ECmDeNCSOGIhLS1orYMELSqjrdeVBxSd4h/XJ7g+
mA56kFI42Kn57//alXrtVBlmX4YX5dp8GIvZEUGJz4jK6RsH4ONQCugt2hrkGzS+358qfw01kvRi
2k6gddR0uuW9iDS+b0xfyincKl5/3PEMBSyFQz3ftOZiL6IwkxDCVMMzkPNAf4ErNUNa9Xh97T4w
QcFs0Cifm7a8Lej7LqJHJGQZz45E8+CHRf5rOVchd3IVEqywPlf0+67UemAgSYxVamg6KSr91HqR
40e4FMUPu3TqjdtspXoFhFiGPqYw9bmbf/lBBwwbEgG2yKuL+MkskwkZmhjBPEyqh/reHi1xUEJU
iwjq/9HncNxQD2MUsTSN3o+UuGoshueNdZoDzGXCA9JexwVvTvNIeBYp1pQV6J2mherp6dgmSNlg
PX0X5WjEAFRzgm+8hHXnPOSRLu8aFPnjfebIk3QDVUykNxnrGh/1KMP+dOOHfbwhaZrCLlRsmWwY
tsrlYmHcB/R5LFBTC4uiQzTPL+NDOvaVcz86cvs6SU4y7romsYs9aqOy2GMDhpHaTsei7kXNxCCf
JaTINJenZ1qiUiLEK/CC8aGMlO739V+7sql5epCqAfKHmWgvdpuBbyxuu7VGUzmTvySY4Q77UUNn
dGNV5q+x+FoqxSoesLwPeNkt0oauhRdoh7LmyX3u/Ei7ANMQcMUPGlkE0ksYJGVoj/foYw1NiiYX
l3mubDTQP8ZdLNjmu3K+TAAMLOYqIUWAilXFAeZ/vvDrbQSMMxUJHKwMAtSWR+ecgtTdSJnWlnje
DRpPEnq/y2gYlYiMNWKiWjJ1Ku7OWXwDV0zdOKMrgZCMg4cXtSgeAcbiOPgpwhLwlnSP/gieNNQC
nbfWKYMnHdB+vBWkVpaSNytcHvg8cLKWfCW5ieLah9XjaT3uHy4H3cy/9ElZt7d2Lg1QmIbQyfbp
ULbPHcLGDTJyMkLxQAoi8SOEU9q7QkKi7kxvBf1AGf5mdVvFvaUdRqlHtExBX3arP7zyJfjVJBNk
rxSI1MX7hDyxG3JE5r2izAxvJM49TSIONpoKq6PQ1QDJTokIuuPl+a96O4/RotY8UqfgxucRvGMv
Vp+uH9y1L8B5osoMCQLg9+J755OwfK2vesIf1b+nHM2jAbUT1UxcODo6yrIN0eM+px29MfJKfKO3
afGy5hokYszz/+vKzSdzsK2iGrxQsqqTjZshApx5fKdKeeCNBeaW12f6ng8tYsf83gDZBY0LqP5i
QRsNJ/do0DqvS7D/uc/UCowiXhd0w4CR1Y+sD55vuO+KWZc5oHONkJ5xCIwmLGfXBShufRlixRNl
Way4AUKlwcOAFMDXPpqAC7V6mt5baZVjBJKEpfIcBtzruwEiPDbkCRfFq4YRUfKjpIjxKolQKc4J
ga45NoiFWMc+TdBfzkghg8+p3WXmLiy2Oc4rBxwzQAIIfC9KgEtqWYhdUqk5sfAQWoVkiZoMLiBD
PgY/0NFv1Ifri76yvXi3koDY1C8w15g3wV8f2QpBv+mVEF4ca+MXX0KDPwKxXQGOEepx4NrD2Uip
+s/Xh13bW8CZaQfS3+UduQjRYV6hwqhDPFFgPj6mAeYFBnake3jq9hPAArFxLX18Pym8Yine04Ok
T79MxaHst+SkMECiITSe+lxp3lDfC/dInaAeXIvpzWRfzdLM+cauXokSMykf+DYMPlhvixzZKNWm
9LHZ8Vod6wBaBuJkBMZwur6e74F4cXaoL8KnmYORKi8DdTXZcV+VJsTSqEVnSBi+3JzNWFE9s6T/
wPEokom2jy1Jbop22HRrNOyJLy0uwMmuazVf/B5SxSyOLQ7A9aOv1irYoULqv6r4wesbv3dl2xlE
Z8p2KNsArFysCu5AmIfXMQ1ZGC5g+szycUxTvDM6oSXtLqr91CsGkTru9XVaG9eGJE7FGdYmpY3L
7V7GGmpPeHR4UmGV57QV0ZNeF5hyd4nyQDLRoKpcRy/XB13Z7HRQsCwhtoHBMBaJYtcNWCHMpF/N
nkpkTmWM2OzOPgxt8eJjBOddH25lxxGz6ROShYDiXzYt6jyR9Q4vWa9pWvR6rM7BRUUv0y1QyNoL
BhAUXWRuCP5bXk2TUdFFxlXWM0C8T24faNGrVUFEQgZCN8RxCGvdUxDh7gAVJNEXWQp19dTplXGH
tJc+vl6f98q3tXi9YK7CdaVgw3v5bQc/lxCFlhuPN2g13Nh6U1EQVOmYtmpxm6ANqB6UNCz+vXYx
hzEIBRBo6apri2xjShI5orIPDbhDzd/3cTVNk6A5d2Qhh+tTXMmuZ+KsBUSY3JaH2uUUR2cEyBuV
jVdMobI3AlPZVbXs7OU4Yrm10j8pviyOEWfpGGJ1+Xx9+LWrSdNJq+gHUnbXFht5gDqERio0twHf
ddd0gJXvdLLA2m26opY39vFKqRsYLAj3GSQ656CLfCCe4EtEaik8NHwm31WtFtWyHDeTx8LnfO9L
K/OjY2VxRx20KNUpSsZK8E0OEQvfuD9WjjC5NsBKWJnke0tdnKwSYPFFAymzL0D9ibA98xhtdw4W
WC4+F/lGkXflvqKxSXuTtiuohyUkCWRGiSJpLSBmtmLfSgpeF4ZSeG2sSEdrQHh7oBzzVCGqthEh
P45MqQo2KIBnir5oVF1uMTMeHZW/Gj000Uv9yyzo4fzBMK0NT+jeg3MIsxqSidGh+b3Xwe4UGz/g
4zGefwDgZ977Mu+ORdWsCkJM+ixp9PzAzuRnmA5qdR9QqT5RaI8/gRBpHkaIwd+v7+2PX5i6Ehcn
HQYqdc5yb0cNrYMp0SZktIkQsoVerIwr4K5HB+c49lyS18f7eJZonM3YPfD+cx1hcZTTxAqreRmg
BjX5IUKU/mDU8n+ia/v99ZFWFvTvkZbNk0FV8wgjEtkT+NIfxOC0uGl1+BoUKRbxIU5OxjBWp+uD
fryEmN58eAnERItlY0TEI5ICIdNTfdBOfaTZN92Q1BshYmUUVm5uHdtU0gApXG7WquimEU46njVV
Hp9npZDbSc7bjR25EohmgR4+BjeLQfBdfCuRWzEIFoNhzGlAZbOOHtuxTn7gmYMvq6YKRaPNlNL8
SBpuXLWuilMj2n5jtivlOR6BJHnanEl8hEXaSWlEcRrZEEijoAKUE9pHPVP1V8zozS84nWs/S8NI
7+tSq++jKLCPTaCa/c6qjfBn0OWDf8C60LZ2qKIrG7fvyvnhjUqPAl4yZc1ln0AyI9UeWgk2re9X
+9JQy+PgOMNtLtfjrdzlxsauXvn0aGIQkBVSHF6Li29ipmVmFhp2RVhMzoarSnI7ZmqwEYfnf+Uy
rX5vFBAPkZwi7s9n66/nUQvQXzg+G0xKNUAXUP79AbuPXvuUYzz9UldhfquDCb9DFTL4glyw/3b9
HK0cXgesHq9BdFxMihqXP0AEWIuJkk8ec9E/1RYusTuha+nZD2fsVh6ZzvNY+O3L9WFXohPDcudi
cquicLLIaagHxaqoGRavC+E2+Bzhlgu8ZsDM53x9qLWNQ1qM/gD5OJog80/5a4llKFby0KosMc+A
nY9pMFedpOyQwnY+KQDGN07z6tTeqXNUGEgtFveLHZQVVUDd8qxuxJIkMKsbu9OLz4WD+O31qa3t
UU4CrUF4arBcFlODbq0mKs8+D9A/ILe0Vz4ZXT9+vj7Kxy0yp4QavWYKWWCJF0HQH0216pTB9oxG
km/jOJBwRAwtVlGUZ0otxb5X2bXXB/24ivAfKczPyEQeAUs+ljnZWZR0vF1UXF4QjEN5ntzYALbZ
KRuruD4UYIOZSKB/KFFgMlD5cl/bXjHino1WnbYLdWM8ZbEfHq/P6l1A7vK8z9PiZUiI5fZaApXh
cTZWXbW2h2CauAcpbNGvxr3zqVElftveb0aJxEAWarUrRIFYQSYnueYluaT18E/kQMFp1ZxeQbLC
gwckGWi7poiVYgf5SGTouU85CtZky+nBTuL6phR02vf4eEX3FXUoPH+Stv5hdgQj7A5Cu+1cUOSV
fAAr7LzZikD0Abc27ZOT4TizA1ouFXs4x9hCalOO7hm6xc5GEPq4j4kFjELvAFQ++KLLI4o3UxRi
HGt7VQgytwLkd1/qabVRivoYCBiFpJdkH8w/iMrLUSycgsa242CmmdHJB0BbQbrTINyhIRXbiMyM
s5Th9Q++trcclFoUSqtzsXgR52ozxPVEix1PHfAMwe0wbpS9hfP73oiMaqNg/PEymdmdcxeThhb1
gEUsl8A4VzCFDE9MoviJkEcQnnsMtgHv9MDC3GHQbPyhB1xHRzSZfFfpSiXb2OIr3xLcELJEiIfM
dd3Ft0wnSypBEOlkg8p0iGIlA6SOuPz1daWzxNdanCQeS0iWzgGC8RYrm2djL2gGzeisOO9ftA4/
iZ9TW6XDq4XWdnYr66Han6D+Wwj5RzVePj6eMlgypeiXH/RGdSqPikJCfw2+QLwrzVFMrsQln5yK
IpuMnaaIstql2O/O4tRlGd/GTko7ODCTskXbEvKrC9i5rbyG7do9UgKYVLy27O53qfsoz4RRJfB5
Cf1JwmpLUfKdmM1pjxhX5MkpwCe6g8Y8au2jFFoUiGBvhcMzIFjpqxnFaM0HadAGt0ZnY9fs+H3w
B7/1xHL1EgsIt2ojUC26GTa7qUfJez/FeRSfZNksP4GWitLD3B6bUCSMzAcdZECIjJ/I3wrqN0fd
8JUnG1bdY80PvlV7RwndIAxkrsi6rxt3mmhK4HcTx9UdIkEGoht4Kr0oQrGTfYi778CUhPqpF8oU
f28mzu8OVRCByog/Wg4v16wuf9pxa9e/RFr4ALS71AlvDZS4x0+TLMUvYhxD362qpi+OWAg4p07N
NfHmaF30BSH+LDmZJu4rZxtL3OJRLni/vOX4ddXMVyoDDM/NBp8zMalf8MpCgbfp2zg9lDSLise4
QhtgLw+GHb2qDf3dm8augbRLLIy2V7JaRSXcyDvnTJjzIw9SCQZRE3Z2KDOVAnOnpFbGm66i47mH
8SSkh1R0Zg9NOcekzcZTz/9hlrF5I4SKQy7CIEibaPSrv0tG3XS71FSS4TmdStVxbWiu2oMfxXp5
gFmYJXsLUxT7pQ+str+bqrY3X0w8borXIEnITVSrFmetVtl+GLJYw06PUd2/k4SPsQ7nl9A9AYfS
b+sp0uNzkBU1pc4GevcOpw1JccEumtHOQBWlOSJADto+tWv0T+TY0MpvXRNZ/TeyoEbdpahDvAaV
Fja3RZTjrRc0IQKhA49h+TxWUjvsMTphQEdoxQNFV96stGct+Yjlm4xAutl2T0MGadrlQ+S1K8AS
RBg6mIoeH0Tt47wTiym9kYssm/YTmftPTKt9XCqwpoYIlYrxCWtaXKttgJ6/HLxQNP7XHO6LLBnh
s6Ah0e4TgFK/fL82K3zjs7i8zW1n+O00VpQdqH3y2WlWDdptGVqG5FkCJuIujaMwOk4mxY5Diu+a
yW1mYHQNJUBN901nC2WvYQv6qzYAvB1QvQE95uM8J+8zst/MDdRajtx8kKLsrGStkoHN9rHDikon
fimGor01cUrG9cv20yfZgLJ6sGMITzeAgrvxpnSUqDlak+V7PIiT/oGMILrHy08uTmlvinqfjTkH
i/sAKM0QjllwJyui185pKvdfUkRF3xCUEvgnpwj67yfDbEO377vZnLKUYlTUzbpNSBoQ3T/h5zXd
j7Vd3bJqLDp4LWR8KuR3st1oy7lymGIH+3SAjmb7Msiitn5rstyaB7tpsdDlke7XlPtUCiGjkc92
1Dxa4GtTP/idl52pvA2q3L0MkcgflVRVvhrwb4NTFKaR1w9NprhjgV3wbdVWdX3in9C8zqYouitq
A9AJaphbzaWVG52nP2m7Dj7yI3/AnwSOSZDrIcjgk2GkU3+Ue+zt4IYMhxrHl8frt87K3UbFil4L
9Rsq30tmQCbXQ6f3veUlNH4/TZgA7wEk2BtvwpV8G5kRNNpgUOESvhT9cVJt9oxAN4qg7vzA4Ttw
cBlU9u0ESMiOOuWM0U33P2QqlIso5CAJgMKsvHy2EDXTGhqIlw64EUSlRA92DLC3ckJ7I+Fe+Wyz
ki0ouXl2iMxeJmKUQMFu5LIDkKEvnF0vJckfSZOGT3CKZK9sbWMDsLFSYKF2865qNrNYKT1ejjgE
FYuoZb7HhQr5GafJ34BntG8ceed5ABPj5okghOjQxnDsqr7HI37wG5nROzl+kbJYIMy0meljakis
XP6KGI3FYHIqiYSjMd5Cw845jRLSD52Cm90u6Sm/7yy7kf+TJSt5jGGaYdLijNGDjJneq6pMxvSc
hUns70zADiHppDENn4ooKzK8jsa42YMIj2YL507gNBBIkXIUQrF8/EdiGT+MNnAINJgnT4cOusRd
A3ofEY82RV+0MVP8bkJztDELxkY+uetS7vldh2aWcS6DQHkGjuP0Z0WK4Y6nQad9bvrG/wYBP/os
6jxV3SRCMv5AKhOK0wjT4mlCaALDkH52uBW89aZdOlY6torJ7KDZRfrwxUzgKu6TUpcHbIFb5QEF
dRP7HSNLP3d5mJkuroD5c9eGFg5mdslVJHwJBxYjApeyr4esBhhRCatxs84ps73AVsnciUDBPckg
J/vcykqHslgZYrUTtkNFLlUM+ZNRhDiQoC2OOa6dp4P6mMdoCYA50zAEjBN7vMlNUf3JDKFihQ1C
rBydID70Qft/nJ3XbtxIlIafiABzuCWbkrolyzneELbHw5xj8en3K+9i4aaIJjzwjeEZoLqKFU74
Q/kNVa7c8xeekz5QIaz9gM1ifOjKtPxBfTf6OnZx99Mt0BK/ZGO2fgTJi8mTy1Q7pERG9wmyBgyC
zFGKO+xvYHdFkkuJM5wkJBag0M2PpeLYyUGNb+cKA/yARDf6zobsKF3vQZwC3ULpEu8c91MZGkg5
3Gl1XR2c8J20h9MNTgndUPhNvwuNf9RcBnWNyrLvnDMSbeOHfM6IvnWjX3zC1Db++xyLq1LWQUA6
cj1vrpMZp2yvSz3rXFW0+Ye8SLFBSuHIrW2hH2n8yfXZnGGq9+BfHa4pl5N8vX4ZZmVDrELpUYh1
g9FbxJdplVm8C1L7jUm1tIV766hPqTEc6gXtfDzworZEUtAVRVr6enBDnWIjt+FmtI7en2Jh58Eg
rKMixd4oFNXJ4nTsS6C+XI9STmUEeCZzz+7YF6HIF+OB1/AI3rizRfhk9PpkykorRv6KP7ZI7amR
HS/Uc1N0I4JlcLggqC+8zloxHzyouxOSUCPKp8xpC/5OF6eqge27Z7vokzA3s+lEK3U5gDPtTuiP
UTYFY7LQrDXNnGXT0xXcXFPexUs0fciwmTs4xPILbDch9SPKtUC/VALp67UTeaIZqxW7Z6F0+Suu
6ZY4XuunH14LBgTu/Xi6HfjsVBYk2hFoAbUMwEObWwPie41AXx1fartx6lPpZPPjmokFURKkGj4l
tEk8HOGSPAk8vYqRRdSqJj045ztHDwEOqdQr2/Bw0K5nbVro5SaLp2AXtabnBdTDmxpvyGBKRfeQ
JtDASGJ6dhEuirenv7PejCwvTCziwLxvPq2TlNDnEcI8D5q6Ct9TlVIAp1XEv9UacTISO6kPSmK/
v+HmG/9WEyC6BY9El/Z6tuqQUvlQTeVsrSb1GnrR/mhbzX2uYSmr5v2rVai4A2rxJ68n4XMGFPi0
KVOCqIveAqv6FlnZ34PkqWBRikF5nWwWOdrr3yRGtze0cVRgxqafxz5Fv1ixCjU0zSo9CLV3ThMg
GgjR1HZY8y1KrcX9Gci2zmlqu/EtJRvl2ZnW5pxifhve/ro71wMqILZFIYnbCPmG61nlC903HPXc
80C6+5Bje/osMtzD/n4UCJqyqE2/g8D3ehSCszijVAKpWqAToTjT9KrQYZjdHmVnp7oElmCPaAh4
EAyuR7Hx8qrq2XFxmNKUL01pqK/otOBTKi3MktNSu/V0MOTel+JsALKjK8eDv4lq3WTW2tRhyLnX
1lM+lcvJHOefhjrnB9fe/kj0VKTaufxS15NT4G5VRaXSEzD7IsiRibgnH0+DAXLcw+113NsTNEH/
f6jNTjdtpbDthK/lYAsufT9xl22iv29i88ByiHmXYECBf76e0Fi1bo6zoUcCMFphTxH5n15xsh+3
57KzbOD2OCsSbUGLY7O/9WgCTz3wMAH5iU5QSEHo9dOCHBSO57eH2rmioSHjJkAiCaR3i62I7Yr7
WReU2CndKgGGnRTootzNUAeFzF+FFa8aRgNYcz5rtDHe3h5+Z/cTFwFc1+l88dRvtmJiIB5UrnSq
sKcufUUoeHzOSWPCamvEB7QE4oNtspOq8+Fo0kIeJZHdVtzXgjJ8Rkn4nMAiUf3RsjszjJeheq0U
gLNAhqvP/dRF/yF4IgY0qfWTklIj2EShKwI76SgLEeD+1ouctHsnLZ9eU3A29YMDvnMWqEbA6QAr
A9xiyw3sOWfR6tQO4KDYDjvDK5/dUi8ORnm5S9HsYwVlNZ8vt41pJmPEKrHvo7NHsfWBumrvj31S
v16cQzePnbeV+oaG/hNrhx7T9kQQ5WjUyJLoXLX0zE6k6yI5yQ5cSvRguB8JYbo5wAbWnk/9UPZL
UJd4mgNyNCtMbudibFO/bRDCPClJm3xWrRUP1dt7+eXWkr+R5w90OD3JLQ/DKWslt9tUOZfzIsDR
ZA7Za9uAnAoytR/MQBdxl1I86Yw0vD30y1PM0Cayui5MHiq6mwtjcWtcNFQtOqfjaJUBVthiQjUH
iLivxH39OM2q8bnWjSI6UZw6fCn3Zi7xMPIJI//YdpB05NzElFGsSSCiIODiTqd06M3TlJnKaVXS
+IPZLEeUjp0SEfGdJIKh1MCct+vddW0LKKGOzqqBU/pkDqXqQ+y178WIi+moDWpoaZkW6I07v8GZ
GONIc27e3V75vUMAthQzTo436n+bc81Xmfre65RzssxGILwFCfNiqEK9cqyD8/byVMt4lhwP6AA4
jC2exsl7O67nWqEziQGFmRHLO3pp/IetxEvAPqbzyjnaPNn4a45NVblyVTNxp2oFBo1DlYVLjoLL
iDHKqchn45Q6qLveXsq9XUQZkxwJFTLpbHj9tiYjgIZoNaMzUqM2uYntBSNKTfdxsaw4Gihc0RCM
jmoRe6sKU5VdS02aPbzJUTLkWkp8bz2MglJXC+sEWfOHSm3H/uDl2ZFpNhHgJG4AGQyUYLtfcZAz
NcsavPOKhIWsl5W5/g2tq7h9Z02rXd5V5Vh9dobB+Lh2mG4HHNQ6DVeUvpNwTcv4PEFeemvUfXWE
3djR9eG3GeCHKfMCKdoCa63cXQu1awAVFVZe3k1znr9X7Ux3fXs02k9Gl9TzHZYB1TdV8WLTR5O9
emukjt6d5tHJ1qBVGi0/2PAvc1iSc3TpKDlbZLBbsaE+lwoDneOcs1R9J8byqQbEc596vXURsVaE
VdL8M7r6eoqLtvjy15uRpAkIkoRZwYfZbAu70hOkWSnpx5r9aqzyU550AQ2Y4rmoE9p9kycO9sfO
TYKKgWnxYANeo5pzvf3rETWoOG89yvnWcqKlhbKh5cU/MjGbB2H5zp5nKAlN5/IEPLiJlcdGQEFB
m+qcOiWCLEo3nmChDAefb3dCSEX838OwVSnLU4PaIaXvM+3JmE6vk2NMr9eYNc8G2cDt77U3GNxJ
MlyKbDYibNerh66LbkYL2Wdsk1vTc69OyExYvq1HRxnb3sMDJBj4kXxrCfE3e8OM09TtFQ5yW6pj
ifwav8qPFkwZfNyrljpQ7VSL2CNu/H4Qo/0Lm+34s/DG7OPtSb+MnrkxXLJqWbQFJbCpOFDFdQnz
+CGqq6wnF0m2cDWG9lQ7UxHAqDmSMt7bNwiqAo+RJwO86fUiQ8XTNSFz1bG35lcSLoiwe3qEFNmb
le0C+AHsDbBc3xwEMSm07ciMzrHw7PRixVr9vkwNbn61caIxpDD499BriEdA5cDX87ai3HI9sRm/
yF6PeQSc2filq3331JRr9IpeSHHEO9vbqLgckUZSvSBG37xyQilHb2a3npdGncNJR4a9oysUqAni
Wre3x85QgL1AQyOiJZl1m+2hroCzDGEb58QB1B2uM41KmhaW8m+T9HkZ3h5th/xDK1I2Eah/QfTe
xidTiu2gQpP0nPPIm0FUxsVXXFILCxGSrKvfGt28Iiked0hBTN6sTqc817ssaHpIdiFljtI+uBR2
9qsrGYVSGU7ipDf3HMY3bV7G8K8LU+k+r2r8ebEq5d3tee8MQtGBd5NYlAd0K56pJpGh4TBtn7VG
jxGqqdOzIpAnuz3Ky0MhYdRwI8HwUPXaEpj7qNVGMydPH926eavYoyfwAEttX2vX7HsqYvNg7WTK
cF3NZECE9alW0yowtqcwR9LO6TV0rKAXRW8H2yzhPGT9Z/AYFDKT6QvyjlXgZVZ/UPvfnSn6MrLo
JjsAMkz8o83Qa9FgZOoEGhd8wz0Az4amr2EHOjRAEAPGEaP95ff7XSYn6iHUkJI61+OJ3LNBarZA
6KNpua+XSHvoptn569edIqw0jNBVZsVOuR5l1FHRM2g7nbuYMrtQjfip6tYfnj7Vf79+zEXqdbDp
oUjJD/vH+pnOOOX6DHoaCWj9WR89ECFDj4hqp2h3qwrY8PbOfBm2yyIpamfUGcB1bA35OmfKEjsz
qGxI8eDMTrtwgW4fTEq0XOAJewiEDNl/WE4Ua8myMTCmOLt5iQDYevraN2AfOs8+pTUWCOAWmlB6
UXy8Pb+d/SE9Yfl8nD24jZuhwEaO9MKW6GGx0+Tt1M/d2W20+cjSSW6AzXljGN5WqFa0vLbZgTAG
u7GRU32oXVNpAkXT6hNSiDSGVD0/KqDvDkY2CdyddhTlt+s9gt6vyc1YRg9CtYv7fmyo9tlt9JBo
7REr4zdA+mpiBiaKAKg1gBTUb7acUA3vNLe0u+SiCBescII6gROqY46GTSfM4acom3k51Zh42L7a
Faj0j9ZQfa9WL6vC2LEqvESWpf1cWXX5a65I4u7GdRQ19Y2i/pEQBFFrAUcbBaY1OkWAZRTchMVw
Fee1EfPNdD+Osb71izUzHV+awhRBXdUoaZY6Mkindczj6EQTV3w22qj9NYs8Q7QVHCz+DCWtQC52
gYapJNsHBj5s/Me1mimNjvRwgmaO2teWslJfK9cYofV+NcrP/A94o61dNf27ZnH3AD7c0k5J5WmY
vs9jAdZNXfN3y+qCAPzLDSsXHAYuxwJIMcnc9cdtKbRiIKXF2E73TjCkq/cwtclRi/bFFgL4zQmk
DiFFiOm1XY8C46m3umJRzkh1Ku949cCCkFN8ymlbHDxFL07g76EchpFKljyB10O5CeR0y5oBCXZ9
GhpTpz+uVbnc/e2yMSGyL1q0ELuIza5HWYtxtFEdoFU2F949gpVKWAHdPZjLi9sSyYr/jZ0lLR/5
outRmtXrssm1ojOtOT2MnKEA8apIEeGKMnvm6tmpXbz10+257XwsdgLcesrs3GBbljANrN5e8Ty+
YBSOHGSvOvcR8befJNNhdvTi/WaGlDfoXtDCIPbarGOtCb1NVJq+kS6ShCG6OQqGNrbfLg23RJgW
YzGD7F5njkpiDxfs6uJ3mZ4t7/RqUd8vljEkuKEtyujXtZ65IQe3+gHqpzvq5uwuC4cEYzvJNdpy
O7A1HWLFMZTzbCvjWwXY0JdERfO6W9I2vP0FfufU19cguRrkKYRt6YWh/XD94bU4V4rW9gCWukoK
CCqJZ4+H2SDBEB1Y4Yd8WtzV76MU+UOBvY/yEAOaGh50bXC/l6lnJG+NKlYmNMwn6wsWKyBGE7R+
jIe8yjvh08IbnHBWuUEfJ6RL8sBKrC55q0VLbqFjUdoZEo36YN0TV/UVl1U2YzwSr+57zxR9FmKY
3Ruh5Yxte5cYKItRZldBuan6CthJj/Nu+nl7UXYONi6J1G6xY4Xhsb1DFCvTrLgVEcZlZsI124qL
EbWg6G8Ps/eZJScUcT+GeqGrNvX6bFVjFZ1bU6l+jpaRvGq0YjF9O53sv0Zlsv0dmChcjIC2QJBv
vvOE6IA6F9G5yKYcrPWq+5ZelE9gXaeDPfWyECHHMkj+JXLLdrZ1HG9ZprQnATm7iIX7sw0RvcwL
NxTqOj31KODfKxWuXqsLwna2Cw8o/XgUbsrwZ7uvKUEwY8rwyHvJ6+CPcLPqSvzH84VaEvlb6jci
tx7SktcA3842wNlgCnW70IJptq2nfjo0ltnbQySVXGwUCF2+7/X4s7bisz323tmqouQyJ/YawEo/
4sjsXdt07ag6SBwomvvXo+RwApJOj7wzAUHxcWnxQy+spPgqubcPijJ/72anP3gq9rYtpCe4rJRB
qRhvA8/aS1Z8u6OzNa/GfdMZ6v0CvhSSWFPd//0JQa6D5dMtuZM2l1NvToizyU0buV3+VBFAPFbt
6Nx1zXSUV+58L7YrVH7sPwjdt+G0kEU6pBniCzq9/afWiCXWvZwOlNdeZK9Sco28BGlU6hGkQdff
y67jRCwmIlzG5Ob/xvo030+Fg7+R4fQGVAytNBzfsKrkvsyb6O72au5NEbQmkbWUa+Buux7cyRXX
Hei9XRpcnO6hGxkzygGQI0+3x9k7/4R3SIlSfQDLsbUWsfESivuBWdZV30+h1jp9E8RpbxRB68xw
VrxSS617DdbYEPSitQq4gFX5zsy7qjy4ZHeefV58GdwANZRor+tJe8OaV7Qx4ssKLTiEvPiwllPo
pcPygFvIkWf4zvflbpVkZEmbIzS8Hk0YIjX1JE4vidG0YVE43l0zChsPGTv7aLR6e9bdsvsywKI7
OCo7NwGFHri7slVC93sz8pLXHmqGXXopbLDeizZZ90NR5B+g2huPxdr9C08pOij+7I7psp8QQoNi
sBXhbL1KG+cCnhPlZXpG5aoNml/q3mz5fRk39v0s8F8MlqztjIO9LKezud6xAkTTnQeUNv829l57
JUXst0wumTMWw30x5THY6z42rXd13nevNNOefyh6br0mlBz1JwQt6Qkd7HMZFG9/hGRHcqhRR6XH
fP218U2X9fgyvZhtPyqfCsuA51uA8UPFue5mzx+RkVwDBcvbH5i/WB/HoUFck/3TIwTQOtN7yDyV
4WMjU59v/7bfxf7tb2Mf0CeiNgCQS367P96/1Ugb1o1w13O7RVxSJDQ0v7ZrZ/DBG1bdI6A5mG84
KFnaW6upTSUwcs6j31uyjauTIZZ+rmelEogsX95H8WoC7QdatPjLqA6XUevN8TQjD1X7OqYn5Z03
kicHWVwVXRAvwn2VJiPZtLAbdYXslqc/88Ec2Yir/aMcV+OdVYsZrOEALcpX+yTNwlxfXPsUj4rV
n/rCTetQG1tbP80Th/sOTsTyqe6M0uTZFvFDXVvz4Jeppn5rmzT6VTaR/azZAg8XLMLsD/j2GD9o
lGCJMlRe4z1GFRQqv5mbProT+Tp97dakVPy8TQGzFbGSzWE5omT55MRNLPx6BhRx8rAO+Lgkg5Lf
rej+nUVeqP+4UeXMvmJ2w4+ynUQZ1JQRYhgRcBN99muqvcrMdvmkdWjr37n0cK3TnAkjPdiDe+eA
0B3zE7kB8eG7/szmCIyEOkV80bErOskWbJg1InouCprGUWljjqlU1Sldlu6U0z7/+0iZhh0RiCwB
cw9sbtdITPXceWV8qcyu9V1FWE8Rgf6H25t5J+JA4hhQD70knuhtLCVcUlNA8owSkwKDBIOnyih3
c7seXaP7Q0nlcrRgMC/ehMkUL3sn8nKei1z3wmFczLdGps0neIVHqdf+UBgDMy1inG3HpYlH4qss
ji9ZOQ/4R6nmqazW1R+n8ahjvfcio87E+0clD2O8LZqzm4ukqrH/OxdVbj/CBa5CJTKsD4ZS9c9L
WiPfpFak/Agq3g2LhpSAERWfbn/Fl818mhBsUhgB1O3pUG6uyxb/rjTRCLFGTThfacGmsd+0XfO6
V4sMdilWmeX9kptk50PO8/FKaHO9nurYmL/WpqZ4vm5jMX9wgvYeMfRgqD5IFWAW6foEqXm5OtzS
8YVbdPqRNNMCvamI1Y9ONPSPKBDip6TPs30Ql/zWFdpc0MSCFFWpfNAG22rt4bQ4oZOhpBe6QW2J
zp43/KjhKn2vF6F+rfSxfTcJp6je6dlUwyZt1VH1YWpkcJ6LTsE4Yhicd4vlZh9XNE4Lv3RW5TtW
fFMVVOuofTAaD4B3WrXt5KvGrJgBzGJtPLk2qKhTqjTd3VSbOgIJXj/4LZcicg9j5rxHlZ3mmNEC
0gb02GEVmqxJ/42+SlU8lngM/gOdZfoGcs9pQnzXftOX1nYMYGUnUJlEkb2D9tb+o2RpPQc13DBI
U3BQLdjSSWaEOSwKGGZC1N97V6s1P/VEi0dXZpRvPBCz9ZfeterHOfJ64328LnlYmv3aP7b9kv1s
6dz9SuNk/uf29tw5jlffYxNAcd+7IjfYnbOVf9en1AlF57RBZebrw1+PJIMlelc2VgU0sq533ChI
5uYhzS7CBApoTbgFVfPknKp0sd7cHkrev5tNRsda1tJl3wpk8PVQVd8ijKsM6WWqvfpxWFFXsevu
SAhtZ+koudI6JikEfrBt7Tjggm1hLNmFWv342Yzy9LnyELyrcMs4CDl/69dtZ8STw/KRYUhdnOsZ
idKG4egUxQX2UhOFwCsUpPbcOu59Z3bHJWwtynsAxJxJv48WuCyXEjIdjLkpiT8XbZYtvkC79Sck
ft3yJzOtmhDkCw5ZujdaftHXnAZjIk/ze1OJ7zVlwbGv8zrLJYO31NdNL/rpEXRnvz72SRcNPkGV
qwcpyt3/uKVAE0XxUkBRY6f7Te2lz22GCJy9RvOXKFbnf9NYxZo0bmEK+AkqyT9BOhdfKzxw4tDu
RzV5tizRfxtyy3w3IAj87JCwkRyuqi0CTAXaD7c3ycsOuWRGUMwGZw2IleT3ek3hLCApa8XZZVa8
9ruKreM3BDDXL1btrG/GZphfz11TftfaKW0eUjWZ8aqZjbEJZ2iu327/mJ3rmFgG+y6JeqNvLWPu
P+LWxILoN7Up+ArT6p7dYYVrj+EGsZ/thFad6V88q7APjsneBoaIIm9iFSnBLWV5xhByqNI1uYih
1C9QUdGJjKPmsmqrcfoP85MNVzqBBJ7buBztiXGNmeAlS1MqilKa+32sVQ5/LdLoK/AOUIUmNUfj
4MHZuwrI1YAwIvgO52uTEAzqpA26w8JWuIn9UrT5Fe0Y5yAefAkmZCtJN1G6L9RQmOH15xOYWw8O
BfaLbgjjvRs7Uh/LLJCnHiITXY8mLt4oMOJ/tlW0nPupKdAS6XGWDedyboNhUDPtrl2n9j98YQkE
Jvhhl7PVr39XrEMn6caEVFXX8udZceb7OXK9p3zNjzqmOwsN6ImrkGMDDHh7vdd4N7kFemuXRffK
706nG3d1NioHJMGdc4IcMZ1SirkSDbg5syDGW2/1zPjS6txXi7Ge8PMOhJqJIMrJ0UbMIA+27s4p
wV+SP1R3pcT+BiI0L+wccKKE4VZRnEw7Vu9tbc59G2Wtv38ikf6gM4srAj50Wz0yAvsE/+8xvcy2
07xd00wRQVGY2nC3rsh5BbfPpNyUmzcFTILUxaViRRFwM7F8wHtDKzOORlvVb1symPe944pHrDrV
S0IW+2jZvasEedRoRxD5vUWlXC4pssDFKVNtNqZai8Fp7eTSZK0Xei5fbc48imPC/S8bkyGgqHE+
eQA3W0bkIMgmeTZrZGdf26r7XQVRcgDz2Nv9ssAJThphAi7l6/lg+TIbK2/tReuz6nFBrDQJE8Ps
1Pvb32xv/0vlM+qZVIhfVL57HT/ELJ45ZZUx+2i8rhcF58cGiQC1Cbx8mNIAZnD7H84AqQv5ghRg
sLTN9OwKS1Os1LhHFDN60zVzGbgavi14iB5ZQWt7S0mQA5+JNjYHbvMUQgcy+thuigvc0CW608e+
zV4XdOhE6CxDbJ4MSsmUi22z/+XpCD/RIEy6jz3Ir59qHI/vq2JAPqisLNR/Zq9xjnKYlz8QvUWp
Ua7S/qbStdm7WpqavShFcWkIhvx6jLQQu97m4HTujUK6yI41gKhzs17vKNcbyRGcmIhvrtJThixY
KNq8CW/vp5fnUAYbDu04pL4oZm4+bDMmlHiGFnWh1S7u2N3FfddpzTnvoO7cHmpvQlCuYYZIighF
husJtZ2b6f08ZxcK/9apKfom7OrySKTu5QGBhcfr4wISl9n2ptVQimEs4yHLLuqAfJmvD+06BKVh
F6/GITbIpZtF68IJCNERtGan2gBGT+b6kOeAYGyLs13fDSgoVNlFc2urOKV5Yv7MOjvSfAEXKfdV
T6BDirr9j6kvKJZKF6CfetziqXx7pfc+qqRbOxJBS/tzc+PBEwBWaujppamG7L7AwTvU6yYPaif3
Du69veWWnu0S9cyibyssTSSSWTGW9LKgdOUD3LV/0M4A7uxM3XsoQVrgLv1fQ5LBBlC+5DaiKCZh
YNc7aRoHzWipXl70VdceegHfSK09zQe5q5zqejm6/V4+lJIDQHQDio8rfvth2yzJlT6a0ovaZFUU
TJGIP1DcLx57MZdP9qC2Z1PvRvVE4nbUoNv7liwu24opywDkeq4dkDChz4xdFYUHc21CPSyaTaTJ
CuVg2+wdUJc8gLPD7oC8dj1UrrQE4SXfMkLJLVzcqnmovXI4uHHk5ruOOnjuQVoD8JAQoq0ucCGM
NS1WO7/oCuXjoizvIxoavtoiBmUfikqYO5OSUhySm86IMKmuJ2VTGEK5LC0vgDANGlSi191g0sdu
OTX4zwDy0VbTm/2kIAgHCOflj+j/YRMe29P6j8Ou/1GhQTcRnoywzVfSYjOYsf7+2ZaDZvpKG8fY
ImNbET95dZpANICT84uEd3ltIdJnB/DdzNeml6TvWs1GYbTVva703bo0ltM6aAVOigPnJkQQz4C/
k8S6uAfMUImAdUJL34omt0Cmpzc7ZIi0cgjcToqZFn1ppkHdqOan1ajRBJo8C3hDVgsqWmbRuThA
Wfzz7bvlN89++/3Yx1S+aX+psPGvFzTGDU+xoMdcYn3UTajImg11tnLepNVsFndy+OVkxT2EbHei
HuZ3ba48TSWAsS5Ni6BSxrZ+sIyydAOn9trHTI3LA70qfefUUJuXQbSkqfIOXP/IJWaJQVfwrMVo
Yt2vIJsAORlpiuvQgNDlk1YYsRq2YzO+jqPFHAJ2z1SH6dgUHzSxFr/yLh30R1tN6zPw70GKNXYm
5rFp5oR2KrzspAKxh9haqE19LqggKhcPoscUuK60O4rcNV/CMrL7/KJk2XQER9jb18SzZNLkmwCz
N+GBTd0iFSOfQau84oNZmp5voI54IPm696ZRuQZYCHuZXsu2RCDsBEsUlA/PXb/ovpmo5aks0vQM
Bld99vqsps03VK9KZRhPA/lL4DjjkZ3171r0dsvZOFlL3gQ5/FZ4Fo10o8xn4Z5RhzLM0IunpDm1
Wd92z3Zae6OvUKjNH3PPm7P7cuD1Q8pTydOHPls6yx8Gb/buwWNF4s4wZsQ2SwcNqxzpbsu3qHe7
T/QixPhL1fjogV7a1JJLOnIf1dHqi4feXRO0MeMOGs+iTGr9rhndqbmrh3z+URYO2qcIPGr1K9dd
vVf2Kmzz1CV29yazlOyL2ygWt0xh5miMFUvPLx9KIQKld+bMV1B1+oosseU8rIlZzu/gM9OHFKg+
VpdJgA+a+3TEIZR9tpwKT2ivVWPFFMvxeAAPHoCdUyMtUlDr53ElI9y8q2YUOUsRV/KgiuHJKsfh
g/QPPuv2lD/cvkZ2h4KiS8wpSRrbLhAijZRqxlw5N/Rdf1lO/53mZ57Swc+Lgxtr58GhTw8IX5Ky
Zefh+i7AAkc166xEQrgnUQhsIMynWYPQqeR9eyKYVN7enttOYZErQVL94eJLD8DN2YxqiTHuFFQN
0HLwMxvAyZyX9SltRvpcY10EbtmDwuy511X6mI8I+nX3Ri/0g+hsJ3ABCkZFESgWuLRtyI0uZpnR
FOGHwIc7zW2+Piv6MoRsAOt5GNUFDdLSubOso3LmzudlYPJTxAHoxG8lGB1KvZ7RyBOretVd1Gdq
QJ5v3kkBrvuD1d4dy5MvEVxZ+iSbaLezhAOce4rOOqO+QkkH35PMBTbu98ZKd9gu8/Vtlk4IpDqt
So8T8tqYfhhnZf2GOHgS805Fs/hoRNCzfN5TW6BKINIjQYKdG5snCUI1MSR5oy3n8UeJVywYl8xS
Oc5VuiLM03K9GMtcnm8vx05ALmG+9NAoRkLd3jzPjmGVpSC2A+9boNC76KL+F1JNJwEHo3dZxtxx
/cxK0qPo8XfgtrmlCekMRBjpI5N2bM4ZhcZZQ3uAI71yj4EmpXVsZSg1Indbmk8rWqdvC53eWVNr
6uMSxXrnAw+1Auhg5jPVHyRllUl57RmLcre6o/o+Fv38AKRG+WKY/XKfFMqRIs5v/Of2R9OblTgC
cmCa0tcfJSvwPfdwMDy7Vja9G+rSrEMbEfmcnp1n0TNxZ8eEGTE0SOdbk/ixWOnyi1dheIeKOL3j
KhcaRreJMXihrUVWS2iDqcApcprpswDhR6/SyZS7QTj6mUcpiR/cRsTjwX26c8mh0Mk7TfhOULCt
p43e6vReAnaa26U4Z2uZ3M+NWf7KliX/kJaK9u72Nts5dBRYSPhk2QCEwmbdkryFHDMwHjyw4mcB
VaYN6mns3sTUE44oFLuDSdlPOiMIWmwHG7DSwBfMVs5iGbMTtReUtlM9e0DO07q7Pa+dQ8o4smJO
yRARlU26VaMhWisN86LxvATaqo+nWlhH3ZDdrwUYkS1iczNvFQJdSwWMk8iHtgCq0rRrEZrURu5j
YDSnpNaP8Hl7C0jPUNZ46bhDabre5Qqcmg6J5+i8lPZ4ssDlhMqkk+P0tX7w2u4O9cfDvrl/kNbW
kiXO2IiIwNzRERqCCN7wxzhK/9p3gnzOQ0yS+xRSOw3Y61k5tD1nXbWjc4YAeeKPwugCvU2XB8RH
poPztXOtUlSCVUq9WrZT5LT/uLyVbtAz0BreuczHOOzNNXtOyik7Odb6rR2TX2avzQcP285KXg25
edfmarXyxVq9s2anMMIqW1/e18gaT0So/VFzXu7rzT0IwRPkNsLJaJFt22StRvSv4lNzbly7elbQ
437M2958LLUMqBkUGQhXygdnKsXnBaGhgzhlb6pAnHCykakG4h/Xq8s/rkM/Ri6uj2p+sZOROl29
6ncxDu8H+3Pn6EkPW6jRHlg46GjXQwkcJbV+IDarJ2U4rajhnmZjiAJ4a2lALndkMbM3Hqg7LMiR
SnppQgwxOBqnCnGHfJyyu3SY13/m3vpqInp/Se3JO0jYdlYSBCNifKgvAIndPv+pllZK0Uk4R5IU
T9yn+OGiN36Pou+RL9DuUAh3/X5ySLO3J71O4Sw2xFPcV/OTUVnimbKA/WZ0jSPtih0MFaRnPht6
APKsb6dl2QVmD3bEtUzkcYdMOtScNM/vF9r094rmCCL6FVIt5LTnzmiGT+WcV4GuNcpjHFODuf1I
7M2c3hXELQIs6rybmRutKJWa1sN5RWw6FJDfHuC7K2FMXfIA+LFz70j5GRCtvBRkMZs7buoITZ0J
Xh8WEOKp6ev4QUsV9a5b4yLseuvNotTZt9vT23kDGdOjwUFETRi5eS3UvizQ/RXKOeurOPRElb+l
RNYd1Gh2F/GPUTaL2KhlbU8uWpiTnaVk5zqls8yTumDpBD7o9pT26hg0aqgVu0CQXmI9xqhYzQHX
i7MGbOg7eiRZ2DqrdzIxIRXB4DVF6Gjp+lprc9MJ0tUAqNVGf01uB8Ijs2vK8hKOsHWzMToy+swg
kGmEWlwG2ykuXuwdic3urqw8/sAt0ETZljwVNXPirGziC7Zg2KwWLXYQVjI8e175H3o6LCeHgHaL
QZF6EwbO4PWytgWi6i4JAEfdqx6KqXx/++PtngGiFs69lOrb0mHQH/A6N5IW7vgH+sIRXWjZOd4q
GcLjU5H2wZgn32+PubeGNJJ0oMVQjelDXj8TYFW0xUGS/GKKuD/Nk177zcpq5hFc4f8wFE0MnauN
JHYLI6u5OQt00khBoN8FQuRlUPRqeY7Qiru7PdROPQB9QKqF6I9Qgt+CPsmDulptSdEQUi3uxxG3
AGce87sZaYlT+T+kndeO3Ma2hp+IAHO4ZbPjzGgUbUk3hGxps5hzfPrzla7U7EYT47O9YRg27GpW
XOEP/Zh8I++yvnTR9B/Klb+RRlIF0ZF06Ov5HCdqFMjzc4GLyjuWiG0FTtzPG+iQezcXDXxZ55eg
1nXPNI2ENloupxxYLwogjaKeU13fwk3c2xtcxr/DJZL5tV66ri9iglwK13pQ58viNtm/XqEbe9uZ
tP+w9QkewErTC6SetJo2bVYb+vqZco7K3A0kQsWPbbU/Vl0xHNIUf7y8LJMNtta980azCxi2jCJ4
B67XSqriikYFyaOE44Byo4Z9Dhrc+9RSPtjuDKweGtF/OAQIH8jUlVsLZPBqTIoVQscc+OJokfkp
LZt4h4tA8+/sLN/efAYoFgEdQnGXbGhdLsqTRavaBASRUqAxBAnCbJ6MONLewZHzsKaxovyT3ZnV
coRfOW6kEXc2KCRzKR0jy6zuukbiJF094h4VXawJkKivNSpgOMT91Y3pvDsO9R+a0RJNtJaANMvQ
FnVrwTBv0gqciDU6hxFn6H/ePpeklHB5qQAAHlhlyyJHimExB0pqmVVf6JEiBzXnsU+bMrxgmdHt
vAieXZxVW2nmvQ/k6zjkpH+kK6s9qlfKbLfhGJ6bPh8+QsOpoUU0W8/b72tplRZJ1jyHAF46QN/V
ME6v0eXzEEFUGmuJfGToaorzjimsfdJHcSjBt/pHzi79u2bRpipo2nlojnm2WLLKO2EzQz+o8wJm
D1i6rhVafLBDrmcIPLm+1Vy9V3rmRkKry9WhVrjrim+Ihr4z11L7U0gF2Lxp+zbQFMEmUKp5ofQ3
FpWzzxMvD304HyOi76EYaZgsRu/sjKYwqo0Q9t5SgQfkzsc3msxZ/vM/UufSnSIrKaHa56Y6v2sV
bwJqP23F5PdSBA6oRopAs4Q8cnVVll0UZW1me2e0QKpdvVjFbtKb6uIWUxlENgQKI1N0AIJ59I5+
8OR7oh/OaufVWDQlW2JfdxeCAAyMIvKzQF5WF9po9crAVeOeMwUBkyAX4AVgfVtxHRT27NgnlId6
5BvVGl89nRxlX6HN0hwM+vqunyr2mJwfH9Y7z5a87pgfGDEArFbrwNWbN7OVhud0jrNDQ8v42Ugm
7UDBvPsPSy69QBlEcvzXpe58KUMkxWJOp6OKvdXVyV6Z6i16j1zR9eF0CJgkQgrR6nVZcJqL0Ghr
7IDslJ6+qKvoNKhaCtalCYNqSf59+/xR3JZ0IhnArPNdjzy6zErpRWZP5k5tEIOoigGDpyHN3v4C
Y6ZK+s5a4bi7hu1SmqiRpIoUpMvi8NgabaL4pt1Uz0O7WAaRqNAMP7XEm4VJiLA5PQBCwS/JMtf1
UcVUvZnHvk8vdZl/N6y0Oc1uj9aXyLZ0Cm42oxwJhSVyMeI1mo2rkUKzMZKuyy59n5d/daXb+UlR
ehARZnt5a3WJsXgK8RBFx5WhVhsfIQTd6NEkvbiVvXyqHMmOTaowcKZhS1fsNs/8PRbbXmpAADhd
HXuw0aqwzCK7DEIfhpMpIisKZmAggR1jaIjLIWKUPvoXtu6LBtMnP+5TxPFzTJa33sjbO0j+GMrZ
7FVpl7UuWi6lWSg22fzFgrMKBmzWoaGmVfkP0V31PCVaiJNmWx+niOLXHmDrQDm/6DV/pBQTvPH0
yN9CB1b6Dshy2OolndumchXNAvZjQ0jpm1nbUdxrLlkGrvP/N9RqF5d1nw5gxFPAPpgblH1fB46o
83eKwa3/eKibUFl+FWwm+CMypV+XZ1o8ipTW8hgq1cqd7QjjNIkEeMTUpcca3bnTLKK3Xq40saXG
NhE6tYqbVGrS0ahPEPq4iCmcn0vMWD9nDX3WjU+TC3J1u8phLLlSOKtzelanBn1kSaSr8outdMnP
LqnB2Tudah3dcHKwpE3TM3yd6a/YVaNiY+ybm12OLWUrYaNyT6y9jQyU4yl8J/llGNx5H0ex8dKO
ShGESmE/x22r/IfxKH0T6aEiC7RJLvMfIYqe1qUB6SW/IG+o+W2lhS/6KNJ3ujHYtFCnfvd428i5
W8+txEtKrSPyq/U9W9iT17X1kF9AFTqfegVuRqdq9cYot3cs2AqKwCgYg/BHhOz6q2Izt1vb5Y4d
q6UFrlaHB6ziphdDTTfeq7sjyeaILAQhV72q5ZmhEPmsF6yX1anvAbClh0rM8yGthXJ8+9QZfwy1
+qh2juHoGuD5Smha5xZX6OcYJauNqbu3ASW226ZbT+NxbTaT9C2Aa9ujPDej1VFAnEl8TTGip9ju
22PLv/Ph8WfdXiSESwBppXQPveg1P8rGF4hCr5GRNeHDZKMU+9VdFO8UdikYRafTovdD1Xpb99ct
mo+ThsYhilt00UAzrk75RJWyR0Qjv8DSx0+1Qq4y8zutBLg7TKL4XNUp3khC9U6KEfaXdOqV5xpr
412nVeLvNhX2D0PPcBR2cUXEMkQLt7RjbgN7+RMJS6SOnoXEx+onuqhZjLy2wO0Ly/oYpSX1Ksri
n9FoH57nOFpOqCDABcqK0q9zV/Vz3kLU2lv3hXBNbOyMW5gDP4ffQfIPLp9rcbXXLTWJhrgbigtQ
9qrAUyoPm12SGuYFKpeLbaywwOt7UZbPB2UsqzJwJ8XL/VjDKndXppkJ+BMfXhcUaTQvwajEU/g6
LhqK5qVuT7Pv5AsKLbFwkR6bukZXNz5Bvn/r24drjmofnp7oQBjX94KAgVnGnp1fPD2096YW2od+
nMXOwWr6RQ+z6hhm2o9BFPEF27L49Hin3zlaFpJ0BNISsIBS9vXoUDe8ORF6cXGHRnlFd7g7aBb2
uw16Ezvky8ONr/3d0Vt9Lnr1VB2laRQtztX+4VwpRRTp+aUg5gaQVKb7MDKfwcDspywxjx5q+0/F
YteHfl7GpwJuduU7w4gBolrryfu+UptPIqSR/XgibpYBULJOfkgJgyobtebriSgL3PTmWZoRZtbX
ujFz/M9n2y9iyzo1VZO/GkuzfHXVJcPGvHqzTixS6ejSyvYAN7azPvhVOdgULif77Cml2Jdt5L52
wA9emMbpkOuVtauWKNx4Z39rHVytBdwoPJEB4SGlZQIsvf5mqsCLm6gJzrUmPdFnHpS23rVjaqZP
pjV5f4GUdS+kwH3s2zgxvx+YfNvP8z4RQYpr9yv7SlVOIZXk0l8wiviEBZR4p9qwsBfI8k885fpW
HH2zY/nR9PooFoIi5M+r6CASvDJZScsY3c6/EyTxjkhZpYeWywoMn7klkHFnODrTEouEfK/rrD1M
4khvQ6GO3tleiulj6GCQmteG6dOJUP7Bze3z42148/JQLJfAOaCKNDvgiV4vCT7s6mBOIBtoRBid
n6Zh/2wM+lclC833eWo1Jw079+PjQW8CBokwxOGDcAtAhbZmqEx5VQ/0PL1zEmXz2TVrd2fO6bwf
R3cLsC6P92rLkQBx5VBXRuVsXYsY+nKKwhZFPM/GCjpw4ZdFJ3NWw5+PP+l22fBfkoYHPOEAiH4n
Y3/EkIOUXw31xTnXY+YGiUnR3ukjUOdLHB+6qt5Cv9xeHxLPyopR/eRRXNdeO31061xvcSXro+aD
l5bdqbbU4hShanTRJm/wFacs31F963azgZ7R48+93Ta/S3pcB+idkerKFf7jc2sz8wBtaM4Zi7zw
tQmb7BtsxZ5RrcL6juAbr7Tn1FHweNjbjcOwFO/p4tKUo7x2PWwPxSpCIMBGRF9Zjmk99LtBS7wD
uUSycVndWVANJhdJCOh3QParNniURzQ1jYEGda1+Ca1ex09cdQ4EUUUwVNOWTsyd4SgZcOaRhZXY
zdWElpGWg4vUORJ2M+a+Og3tN0SL43dTmafvu3EeN4L2+wNyqdGRs+FyrO5iNEbLkZIAeNSxcD8p
WGPh2VxqXx2tt4lWmv89Xrk7Gwa0hCoFDqSy7/oZ7jOB/FaueWfYxOGL1E97N6e4VRuKA0cE0cjz
gjbf4fGgN0ksW5PjgWc5V+qtSW4v5RPcBfpCB0EiOoInQkvay4WDlJIWO+m5bCflu5UV2o8yb7ot
SuDt3cPwsgSDrhKp9LrkKsqsH22bq7zhow+za6SnkI/cqG/dG4UkhVyP/EuWXK/PhJsYRg+JAQOU
pjb/RvoEqnMcbQkG3Tl5KO3RtSJgpCy53p9uY5rRaNMV1Gav3ddeZQVlaKDNExtbD+6dD7oaSu7c
P+6WPGoh8OBVcXFiACit0ur7vsIa9/HeuDsKJElOnFyddQkS867CNSOFlmO31IHWz/rZ6N0w+A+j
SPAOkJrfrMXrb5lod4+K1vEtTb6ctSkdsVBZtsxR7y2OhY8iEAEZoaxdL7QIXljdIHhjJMVfSxdm
x7zRYmQn7XFj1nhi+MXXDyqRu2xgogoGC3otuajn9ahPMTTXdnSdV6eso6+DodivSL+KxO+NVNAh
LmJz8scyzxKguq6e/VUMVv8+DYfevpQo1eCvao7xKZ3havsm1clXoWTJ/1I9ciufIz0Vu8adivQl
tvUyCkTSq/+qyO31fqsJOm4dTJVdQX1P+EUymC/CzbPZz03qqH5KSDvQQonVvdOJBUJ8Fw/6IdO6
Wv/MxYsxHfw09H/j3nMINLNcTYKy9rII2lCcFzT4Svu9jYImvb5KcbK9Mpq8bF6vuT9NN1WrIJsj
3pu0mcz3LpCe1m+jxVt8AQNqfkeQaz1ZbQOvFxFpFWUrL/mfEIbzQRdS235UEg/5j0GrfpkNSlcQ
O+vlWHD7v5pNiNAz6g9j5au9kho7FIzqvxOlKL+3Q597u9GyQAJkQxWO/jI74nPqhssSdKZV7Y3Q
HftT2E/2i00XbPhgozX8qbI8aebZhsbXpHPjlrqzYb3PCkit+7GXRj52sijKIdXi+jmf4BvtxlRJ
v8dhX8SnwsZSyHdarfEOHbqBxc71FKS1MIlXAYWaU6Puet2qXwuMuOognDq92plZXpvnpY3ynzCz
kr/LynLqg0fkxQ+Jl772rRbKo2+nYlCAE7gOVhUl/0NLz6pesblU0qAOK28IAONPKiuFoSxELl7h
d3NTWSIYndl4grwyNS+Kns/thzYy1F9FibHHLq1xmPOHul7q93oITDBBpyD3UWVWFR8fnubfisUe
duOShsmubouZPehO5YfFmUbHt4ChNSdF1+v/LYubiXPDkKyHnlupb8Vu4r23k0pXX4fBplhDdtI+
c+F2QPPGvEIn0smcH8q0iNT3kiFPPoaRiMu3Ql1+80jonyCRgKfo2vwpNIEfY+QFuTBDhMBetPAD
7ff+4xtvr9+jyOBHijFAK7m+vTyjWRQb+9lL2wNKV6JavLPzZPj5xlG4sIhAiNA9jT+8VW/AjoEf
z4j0oEMUjU+a0YYAvIrm/HiUe3ckcYekgsEt4xm7/paZx2tqUkVccH6NA23Mlj0eNknQgHLZCDvu
DYXfiwtlEW8uHHWvhxLZEnewnMGYLNhT9KRS+6mL0yNpXftWGCVhMIKmTJts2NHYvR5K1dtytBKa
oGHSGZCsmvxQ1Xb0bHSD92bsNGMRYZAkahLJ/Lv59ce73Fl2qbvwnS+aZfZ7e1ZTpKms7IeCt9Tz
qJkIZD1esjtPDW8zfjKwu+hCrCObrCDkKQek4mG3TEHeFnVQc2VsBMK3FSISBnr0krMHxP+m/N9h
MpnRkyeAIjQMsrr3dl7TNDt3bKjFjrr5rwWO5oTCqhHkuH4+DfX8Dy3pLIgWuziNld7vuqZ8M+eA
zA6dTAnIl+dvHaBDrssMsUTuubWrwTciT3zL9Frdd45bfjdn2zoSYJZv37okO78Nc6Uw5I20KZfr
khUJpnJUhQNIG/UBGenqaPeKs3GFycvjOpBgJ8k2Kd0sZt5eJVigUdD/sCr9rAHd6H0RTWH8F4go
4zQWoo1/lGNYvfm00EZ1aKzbZCEIHcgN98cOjgoza6d20M7xNLpB0+COFOotYJ6i3pIDv927RJWw
/Ygv8ThAz+Z6qBDRcXqQi3qWgMhvQxR2fxH7b41yM4d8CELHQB51RKoAyF+PYscOVgodwgZAWdPO
j9Rk2LsWFYe4xqnH463aOJI3VxsvAo1tup4y+4bScD0gNgILWOIivUQJKO1OUY2nNDeXXSTCZiOv
ufNtsgYmpVS4byCbXQ/lDKFSGg2EkDyq81ONr8a+QaXhWJdIHUVmulmdlEtytSHlt8k6MWhcGuZr
QAlNBcvu4jG9mF2czQEmqqMSpPg0f8iVZGl+6XpV/3LRFfg8z8lS0safnFPvNN3y1kPID5GSv/Lp
gEW7ZuMMfW1h+ytQ2LbK5Tms55+ZA+6yiI10//iGhQF289FyORHL0eTCgjW9nuWqx+fDrekSJubg
1nv4U/ZBV6PQ3nViFpk/T5Xzv7ToNCLErEtcdO1yxz0YZVglO5v+5RedBm2EcqAbh8E0RnnvkzVM
xGmlU/qpocOyFr2TprsRA5nXOE60KRAE80WgZ6OZHpR2tN57iOGlx7TtpjhwwOQ/W96MWjz4wRJD
zWgy0mcMTBdzB7jIJBjzJv2n3TVWe3DbbPzqlNo0nyorb519SCn5W2G6UQyEM2uXA7Yu2WHBJIze
blNazpm0PKsOGlLqbmAPNA+elL4lzI2csTEDy8xib6cqY9/t+rZTw70oJxCvsFjz77mnT+VeF3kN
8gfGtRXErtLpfgND4hOy/8NImOqC65jGxNF2ZdhTnZoRD3SQ3xno5SlTV4a+4iHrgkpHlGrfJpgQ
5a6qIZX6UWok/1hxE4c7Isj0X1iWhglEy/O+KugwRO88dMafWs0Lm2NDlFzCnrVbcehns/snzbUw
O/TW1H3U0qpP/KKMy8kvDLRp/RLjg+dxWcblyag8Eb14GCMMO0jP7ldrjDELoeuYZbvcS5cnoc5j
FriF7H4OamMAP+rD8mcXpiw6qulJHmhxmCpBphrVs+tl6bAr1Gk2/WSKjF8Lsi7f064znuyZPHuv
ZyDKESdPovqUpK16KoCJd34PpgqwSaH81O049l2tsb7Po6dgvqNn//RNW39tCsCTvhg+Dl2A0lZs
nrLQ8D71S9XH+3HS5mQv3+vRt4lLCx+LjuEXi16/JEa/aO9VlGbsvasPffZhKejbHQa8yZqg1pX5
8xBPvbXLs2E4KskcG3szzDuL2l7svbrNrNRBy8Tg2WUv3T7HC0qci94Iyx3+dNV3XAYY1owbqzu0
3qKmJ8cOzV/lVIEopCyk5P4gWjMNsn7JP0S4/oSHWo0qaEmd2cdB0fYRW0BVJtyCRm1qP4apGg4B
Wi5G/axGZJ5+V7SWE4xqaKR+nMRN4k+L0p3sIVu8E90uLz1PABpfa3RLOQ32+BHknffSlqb6aRb0
4k9V1GUxBD47+0JXN5tZTTNq9nXnutGxdYz2e0RHH3JDgfrkj0hfRi3IvVojdU1nqz6K2Cs/53Hb
4J7W1aXAzN6txsCthvw0xVqFvHqZ6x87TVjLO0+Z2m9NaXv/OIUoladpGdTuSYiI/FSJYqSNBXoi
0KQAofrxZGSan/Zu99ogQDwd2wrfp+OsmIPYtVbofbETUNKfnDZiKvWEHc75JAx5LQlyu0/aRC77
YdGLFjn/DNmQC6uifw67pfs7FDTMjmaxVJ+rsqmX4PGl+btNdf1QENWr1NwBA2oaYf71nTkMjlWW
VZiRsDj1dMyL2EZ+pVa9au9gPhr6BhVF50MTetUvt5NW3J1HXWRXFKHzJc9SN/OrTtiOH2lI/m+8
0PLCvvlxJLjYOMH1JfK4/nFdYlslhdXsYiqKtW9mRHeXsbaPBvfisaOI90WjVrFLR3HUxPL18dTc
vtky34FEJbnhkoVxPbiDWxtAzCW71IgEfcHTW/EhA3d+mBsooJWaUN8a0YEqpmeMGwbBCMiTVVZn
JuPSDsJJL0aGJPFQUL1Y8lrxdVFtdZLvTSxxCHc6k+rRUbj+tg4UhGrWKPJ5pdqfor5xvnmW0A7A
it2/SxwMv/BmD2eM3ZzKV5RoK+W/Db1os7DbqO+RheE0dT3+5OEu1sJ8uiABqV2qxTaP1IQUTFJ5
zB4v402xnlmlac7/AbsiALQKCuq8nymWSPHBsJwObq5l7+zCTv1xpAvpi5BCVNkuW13Be6OybWm6
SLy4vQ5m1VGoodIBnpxQJPkL4WplV9ucprQb85e+ShYZR2zpLN6b1T8GNVdxOrhxdMSTOLssTVke
rR5Zt7HO9KCqHe34eFZvUgJmFVYlcm4UaU1UPK8XEEQd4vK1m16GSSfAIKN/VcO02aAAy214c/45
97IYAJB3bThpiD4L7ZAPomqpf6wSKgLtABoeQLqp+SUSAMdEjF8VrfU2gsl73wfvgKwROvAtuwVf
SMXOXQSvCt69d0k2u9+d2PpPo9DSYVlUEkhjtWD5kCqhQ1XqMlCt38dm0xMme9np8Vrd24seFS+C
Y5Mazm9B9j8yRTcHwBI74MxaZJamcMr2utab+ywGW74srb0fSvc/HDrZjmMGkeBDzuZ6ezj4ruAB
mOYXNx/HAzz1fF+hUAftS2/OzuLEwWCic/z4O++tmSSjSh9kCIhrsm9RYSazhKCrUkRr/8K4xvxA
8VcEj0e5d8jIaOiEcUciLLV6FgbNiJcmjfJLNtX5DgiVtrNrpf7Ym+WwccjubX8yYu5oxDh5pVdX
F9k2gFaHt1lSj2J/7KtmlzVY8PiRooR+56DlhShOdkhhfX19/Jl3Nw1oGi5MKlOc8OsVLGN6fW0P
4LpJhbNrq86hCW9O+8zpSJanOFV2BPvqBl/7zuRKXSH53pIpUy67HjXPoSOWI2+uUsXuc6b02Fo4
SvJ9KcRW1//eUGSllAGpOOIcIif/j1MhFJzUJjm5y2Kmu2FO26OGB1/QF7mykf3f2ZjsSIoM2DfI
4tyqPW24YWtOWQhgvNBeY+pvT02tLxulv7vfw4uKspyNKJO32pdzlrOHLJ1BUvd/VhaJz2Rh7XHw
puLt9wkFTDCDgO5A3a2RT4jAxVGmK+nFC/vmRaA9tqOwTvqZhr9SPW4/O4hunB9vx3tfB64HMJEu
kW/r1QpTTnaaTSleK3ryMk+Z9SHMFyhfXTqN8UbYeWe9eNVktZYWMR1v+WP+2BqNmhleNOYJAP9U
3Y2GiA+G1mwR3O58EsqTUFM1LhKpSHg9ymyn2OXMenIpM+V72hZ5MCm5fi57MX58PHl3oj0I7ahX
smK82+tgBKxgSU8C28C2svtfEYWThcez0UAOIEmd+LILFX32CD3bYBH6gjpfltpbnrj3ZpXqN6AQ
mrsqirfX36sNCN2OeRFd+G/PQaSJ6GAqmxL3d0aBlCqxS2x2OrurteuWcqLMSL8iSYbuyRsnPGuc
pHK3Yq2742C4K8tMshOzupsBfUydreKb1S6xdnFR9XjNvE7feNLuvABgKilq0acgmFwzFzQ3tfUx
V9Cm6vNiRxvY83PkQagq1Po7t0r0nRhUYOqA0zZCrzu7k7eFdARspQO8chXg6ZZAFHSg2R9HYeab
lhLu0TNwgz5axEbec2cqJaCAa4slgyW2GioyhlEnOBcX4WrKe/xOtR8W2OSNUe48aCCgwD/hpgPN
Vl/d90tcx73Sh2i8YJ8kLS0j/ZeV2h7M0gmF2QNl4mo6lxGF5rffzPAJJLqNAjA38+r6z4qhKV2s
qy/dSD3FE2kTxPNSBVOhiLdfkwhl2xAWIaIBCFrdKaPWxhlQOXGJqri8NJRzEQdNo/ighIX+Hz6L
xcL7G4EOjtvqPKdwBV2EBiGAY4QWYn4i7NM8RAlNa/Rz3yychnAM+SpwK6io8tK8vj3GxvIaJW7j
S1qTvDm1C7agDq3AjZWtZtW9/UhyDChEp3x+c+iwEu9cVGNoRBRh9EIBaj4iUvy/x3fyLb1OfhAF
cfh1cqHWB6z0Gmu0Kbdc6ERX+8RImw9jhWBG0YzGfoJdH5AbeEeMM+x9GI/WcSrmN2Nt+A0ggaV4
Ne8cGm7Xkypip0/QG8OkQ83rc2bU2tEYVS2oo3be2C33JpWEQN5mRAxcFddDQQ3w1KTAaTPNRHdy
p2TGKM6NNwhld2fVAnRI48/g0lqLc5CO0MWFtXBRK02X+nPOoVzyxXeKMtn1ap8FY4ZoaZlAgW/m
PscrxHwzWUnOqiHVfTkVJnJu158az/OA+1wVX+y0LA8x3ScwneXog6vZYtfeu6WJXmnO4a0I8Gv1
CgnFwqSqRdsFbGzzo+1n9Bsxivw+t5vtubtDyXyfVq5sLa2+qnYMYVoNAglurCZ7vaaBjVi+Cfff
2ELG3rI90anh0QFBgfQ/ajyrG7MoBBWVTMsv/RwuQZFOwp9ytdjVRjEGTjEZFE4tFbs5R3sXInT9
PNFXPNqIKG68v/IOWxUgpNqsSeNaXnNreSzXgrncGR0ERcMVfhvO5UVvEuXII+x+yq1oDh7fCncm
mfEoBQAjIe9b1xxVpU8iJLr5cJRHBXoLevdsUGV9D14s3DiRcsHW3wbkBjCMRK7TlrzepoNZjZAm
JPkSIEASWISCwaB1CIe4yKHxN8w0Oard4nx6/I13Yhowz/COUBIgkV6XjlSrNKoqI8fDqzbZi1CE
QYJS9KsxtKpfaPhIDnWvvhZZPr49ppHNci4BnPtAGq3ekCnPFfgRFnYs3SiF3YUI2gHByinflA24
dxFRgwCqD4uDFHM9u60910AaRHmhO2jWvhPb077StemQFLYdYTCrQ9LBzBfvAEBfAU4Pvf1Ue0b/
9+PZvlllWJMSdIKGBmx/vvp6lUuRw7urLNTC0CA5Nr3SXFxSgacwcTV/cAzjMrXGVmrzuwhytbcY
VYIB0DhF35+M/npUUVUU6LDRviDvlxiHtkSTdhcLj0be7BbIkukAfS+9SzPUTwzR/Ns3rvev69T0
oQYjCZHpUVNTCbA6dOZTh3ld6vf4bpe7uuHa3rsiGz/MC12awGrIAH0t7qcEo4O+qHzEtwlZyxyf
qUNXWu3XsMJcetcMdvNN7TA4fN96w3DuSvxMTknVuM5uQNAj2rg7bvY5cyDleehdwUsicrmeAwel
kriuKpRKFZquNImc9LmeK+9QO4le+Rra7seuycwfk1XFx8erfvPa/h6bocl1SBzWMLTMwre80Orw
jJBqvO9rozvmcbhlJ3ZzO8pRKKvzkcRl4JyvvxDEixOqI8o1Sp1kJ0ttVHx9muYYVhYYmNJIN+oo
t4dqNaD87D8T80pkPQlPeG6BtSLt3uY7o1yi12jCEoa/8mAWKcCe8K7x9VArEeYCBfV4au9+tBQi
kkUj8yaZroQDygD7U6Q6nOow0eY4Amuzd+pgti+RVxYbIf3tAeZtZywSF2Js4DfX31wmWCN4Cbo9
ljEsOzqSygsBzbjz5t7doSptvFOXctioGNy8Q1Q3/xx0tbKYt2JrQufiDIl83HGYsTfGwXJH8zk9
PJ5PGaJcXxUM5Uk5F9IzAvzVpWzDwc+iljUVShN9mEIv3uXV3B3SJtfR0LDb8kMaoYDpKW0Z6PY4
7B+Pf+9Tuft4GKiRkMyvavDMLl4HXY9929JYn8S0FM9uT9/v3A1pqm7Ep3cH+10FlFEFb+D1Ylr6
iPWoVTBY5VUXZ7HKk+KE03uU8vSNfXNvKKkUAu6NAIrr/3qoyYxmM2ky7IxsrwpAu1QBj7u+b1Mz
27jp7g3FILzpRLyUU1dRqNoUlRp1GDDHc6w8zZqS/ST+7AJnNqbPj1fr9vQBRZMaVhJMSOKyugGy
Pldm8jbcb5COU1qeC8sYo0MajmkAinXZPx7uNhLlICB0SZWHJiW3qfz0P2+cFjQFXBHgS2B9Pw8N
LbyJSiRm8bm2H/p+9tXWNg6EbZS0lDh9rqoea41UMzYQhreviaxdgGOk4kT2u7b+s7NRDNXADwnH
LnnvlZa3M8Cz74xEcXbmNFt+XAMuqCEnfNiYA7kp1yf0z6FXO0kp0swa+hkpnUVVW2wf6AZYe9VK
05fFHcPar5olHnwqnIDpc60xLj2VyOpC8049tLzMHbNXG1v1xDuvga0C6aHaAScJ6ZLVAzv1hd0O
sLopq88iKIrWPnbKEh+SYUKtLc+qJ0LKJOhQ3mDRGnGEJbZFQL+39ZE34tuQmaXJvNr6ram1ukTc
XNLOcnZh0ajftB6wFRCeLV2Fe1ufjFbydglf2ZTXW3FQoxqZNXwm02r528ujQt25elQESls5nwqE
ADfuqrvzSwDDSHClqCqtbkbyvaEmchSXMOmzgy7gkrsxwGG/h2cflIAw9lbTJU+lrolXq0a8dBDe
Fm763lcjrwRsmP6v5Pddf3WLxwOwmDG+aHXiflebzn6lV1McOidqn0wiuMp/vN3vDgjv1ab8CRR1
7XjiaEkSZh73puaytWDYZB8RPcqfnFERmD649vHxePID1qcLJSFeQKkoZ9+876JPjcrFujTvS1Tm
x3HaDQXeMX7RJzMab0MYNIlpbDzwd79S9gOkiCkKEKuzIyJC/2SI4gvUnunbVInOpxqZvBtBK/l6
FG/Jtd575T2U2ri5KFTgUXG9jDo4J7UrXLhjtb342Zh1Ry0fvs12aJ09Ojk+fmPpbkY2zi+y+efj
Kb63k+W5kSBmSV9cv/HWUKJU4pXI7qLV3AHP1vLpoGm4jR8VIHGHfNB6EnuKRdGQji8Uco2PxbAI
Z+NNlkd0tdYokVKABjAhUQWrzWzX1iSyqacFQinHzyhEfwKXq26EyXdHAS6F8BCPMgoF13PtMsNu
5iKaPMe18RO45pe6mMy/H8/pLdiWkAnhDVnOk8Kc6zTeQACwhlWFsFuMWiQaB8nyTzV66XeqOlR/
Y3gjL71aQcWdEc27qK5wvnKGszSY5okWMjXlxkQCtmNBFBEujT8D5Rx8ragINBd7KosgFbXV0ZEd
8ESYyhSW1+OPuEW/yY8A30WFB+AwAcz1VGVE3F6ca3yEbdbeThnF8pxMonWPZZcn06FpljEMMlvv
vragi51AUYfkSQM7+iPq+vDZLjM3D4gKymkjprpzQKnrkWT8Fs27ialGRLqywpKdHyUaD1PdGQcx
j+FPPSvVD1OxdBvX3r1NY5Kzqwj2EGSsi5ZsGkcZYo6IDnoSCH5oIgiD1fD7xzP+G2yyPgIUR+nw
IxRCHXh18bgKCRqqGNEFPmXm+qNuiB8itM0v7aLXqa/kCLbs8BuNfui9o00vCoT/k9kXzbBbakQS
3xlzmTp7PZc5EMa40zfh2OjlG3rhRgFifybdAStDvcZVhvlrY+TOP82QdOpRm7gBAsj1dY6SQZ5/
Kt1wjsE4D7PbncY8/j/OzmNHbqNt20dEgDlsyU7To1GyxrK1ISTrdTHnfPT/VfMtfjWbaEL2wjAs
QNVVrPCEOxTesexhUfsWlr2uv6g4IZ/GiarnZe7cefFnsyyfMYnxhA8AO/0jDOtOuWoJ1shdm+t/
QxrtK+RKUTE4A7Afvzn8dem/oO24yVujEc6xrQiejnqv1+KPnZXduFuIjKnOAn2h3LlaWEdf0nKZ
adh16mxc1dqz349t+9u9fw4MHw8Nf+4xfETltv0lHh68GN6USy+rSkr1uanG+tku4vaaLWn+HrfI
V68Mtb8ez2wjxsJqF+eANwIVU7sds0MtSs9LjgLe9BWoEzN/QhcvOoRi2fPy3jp1sN0cCvdgQ+6S
e3x0kqxe0EeZ6xJmpTu8qFE6/xGbi/chFF6xp562MR5gz7cUg4YdxIXbqc2hK7BcyFHRDw0Q1Jox
V8JXCnekctV4mP9hj6kmr4/Xc2tQ5Col8EVWMd4cJ3/5hhp6vvXc4zKG4p92XEb9hxMtEC/nKjrn
AF53bpaNz4deI0VXKoHEU8bq6a+duMXfER3fvilHInEhb3OiessMythIjo8nt3GPmcAN5bcDJUIc
d7uiwjQqodbSHaGsUdJSUVbDWsfYeWLlllvdYrSsgYYgagPMYJ2GGiZ21pWNbnqjLig9TO2YW386
Fdo/Hqj06Jhldvc8e81SHqumFPbh8SQ3lhRfZnrzFISY4jqemZPBahUdWZZ6NOuD7rTJuQex4o+L
yH9/KI/wnz4M+nuAEFbria5TEhkJEGyvHsqTQ4r7kqXET8FYzPHOFfYmnLFaVjA+UL8AlkrdIP32
42FObCv6gnSck8decRxCDaNge1GtwbfgLaLlQar5T9M78bcYrnLum9owpbSgMvN/aZrUL9y91XIw
Gjxnj1Wqw0KZRORi6ho3JeyMmDIyRuco9nswMHTe+679oQ26+tNwBW3lpEzGP1wnWX4bUSSVsQgv
AHdT93HWVt7m1FNGmIBMQchoDjZH7RC6ZXV5vC029j57Xu5HeoLUK+Sf/3KwTZ4naxIk6pa5ZJdq
dJfAM9Bl+/1RaGpSjSCK5R1fXcez0JBBMIbsimVO9y7GzjRoy276/XNM0+3/j7JKrPuaYUa9za6x
FAkwJjs66TaM0cdz2ThIXBMo9xLJokK6xqli/YYJMR6G1ypXFZBeFJVQqy5PJoJAv31lSJAvMTky
wWyEtY8kyutT2y5JetVCETcBKQeETTDGnwfNzsXBGC3nVOjqxXDSaCeTv5+l1CDl+OIMSL9/LVvu
ETLa6oSK7FKYBZodseob5jBfI6WfdzKc+4tRDgXrVuppMOJqC0Z1nRek5tnViPCGPaOY0Panxplc
EWQFvur/6M6A1bSZG+G1m2Z73HlsNsen7UaJkHodDbjbIxA36QigiVXuKqt4NpdRvA/hvflua0UX
0KXJ+7z21BMepntclc1FBn1Ji00ewXVg2+lOh82yHHlRtSWoUA76ge+sJXxXr/b2rZzG7UVJGs0L
RD5NtHKHUCzGKuvbrOd0kG37uAFH74By9efHp0Pe7etRkLjDzAIgGLHCajETuu1I9EBiUGOsk4Ix
mqz8gD19W/pDWHO51lEXvthUZ/Y6Sxt1VyBMcseiksnOXT+wDUK8fWsAIEf4eX4Ny2Z6yTKEpY+5
0Ip/os4aPnVt4RzgovXPqaGINEgLkB3wNUfIw4/XYevTynQFbSlkBuno3m4qgfVYgh06TCBYWHWU
O0+RFekHNY2jL49H2lpx6k4EFYCFgQatVhw7Lr3r7Si/omKdPQ2Vp36aIen6Xla1XxqvL04OnkE7
QICN8giypNBmoa5TWbyDIrUDso1DDqS9GMrqNNtCOZSaNX0cXUs79I7+c65775w2XR9kWVscKYzs
dYy3NjTUBop8FFdASq+u+1gZoXkscJ8aqujnvnYRgMAA6/h4eTdnygBwsWn0ECGuSiMKTFpNDZHu
nrwm+2RgPeP5qo6ojZ8hAqudpnlEh7oT0dG147z0i8oeXxc9LPZcvO5jcJ62Nw6URF6Qb99uqVAf
O7PHIPraYP62+JXhjD+q1DMqvx4ncSy0dO8wb60wNU3KHSAfwMeuUg0q1VpttQnS8aWyvDeh0V0n
t2z2mgXyr1nfGb8Oswrhmr4wIZeA7jCNzPiQkONf09Qyvk+T5T57zdj8dHnWn8cWUALEvdCufVTj
hzRo9KGxdg7u5pzBYVHkJHa929gTlVWBVjSfG53j4goALkz8MBa9d3i8sTY/J81ZYgig3HfmRlLj
kkyBZy80wXVYxk/Tin/ovacHhdfuQY83LgnwJK6MJaXzmif//Jcwr+/USTiQq68pYsLJl1QZsKmt
uqVy36W2E54tPA6eVLWfLr89Sakg7b5dFqjQykX4ZdzOnE3621Z8zZDQ4QlYyBmCMKFkFutp+6wX
/bBTLdo6rzzkjEU0QQdunRCQp0NhbihTIwJFYd4fEeyq38FSV1pozLS9F1UfjJNA4NU7VblQnWvb
8TKd8lF05pfH89+oFuKsTPQGZIpA6q5V3dYm0gGENNd6KJxPE9zxfxR4jN8xKkYxhTQlts5oA8Yv
1Oeq+uJ1TnwkJe4P9tTGX9oFHkECC2onutvYe4icwN0llZfAQ3kIfvksA5WnlHWJry6OZy9YVZeH
Sm9QWQlL8S5y4IXvLIM8wqsjzoASEIfiO26Q6wG5w2n5DAxo9IWfRWF1GOLZfNfQRz83jo2yDRjn
oJl1iCGG0gR9kT6nitD+JhLdA+tuHQZCTjyHKDCgj7j6MbGX9KZJWepaRulgwVCHrX6yWm/+s25c
aGa92T55lSb6natlI9CEN2EYeFI4hhQRuV11MU5jmOZ044QI84O5FNkBEDk8N8uOh3dD5300EqfY
eanlZNYrT7UI8yFJCUOz7nZQEFCV6wweLUA1dI42pKz33lLu+bxuhDtE7+TfErcma7W3o0Sennvk
dvE1sRQJxhANihNzeJhz19hZxa2hIAlSepc8a+6W26EKgDqlsyDA5y0j3qY1smzI3XUe+K18MPPT
4527dVKYEbkXNwq9r9XrXyuYbreRklxzFR8EOHNovwOMuHhL/GMBL3b4D8O99Zt0esN3BrYCXRU0
FSD46C3oatr37qEYjfaJrDY9JqHVnh+Pt7WYfDi48rT0kGVYHYUi79xeVxhvGFvIFGO4HDut8A4g
2PWdQGpzKGqkcJdM6Sm52ogZCiVovWvJVcmJo6ql0I+QLrWvHZLSO6t4v+dpSkC3pODF/QYc/3aL
tK3wvKSSzC8vJSQmWT6iOrELOZZ/ze3RYhiEuQi8OdZky7fD4Axos/Ghz4WNlwWAfNMzGZh5rDzh
nqPMcD/W3lCfnSVOsAaYzINtIqv1+APKIPf+NwDjJvAH+rwmsAL6n3p1Jgi2rJ4Nwy1+mQZlfpfw
vYOx8ibL5z4v/VgR4jjNibNzGu/vNLkGNGfh4UgV7dVSq52wu0iH1D3pLQIdtt08p27bHAV9y6AH
0eQP1TJ/6pw03jmZmx8ZRyrKfgbY4HV9rNPavkncnNUHintEurI8t4Vp/PaulWV9aWDNtiUClrv6
l5cSnGwR1ymk7ilSQqB0GuS+RnMOom32bFi2lhKSA8eQmwYawmopmaimeF3FUGFXXkbH6U6dNSHG
ry4exqiTegIdOp6srrV+34SVWcJfoQAIpO5uF0GnGgrFsAgPhV3PIL+S8POyoGdyUBqw6zt7ZuvL
UfGgZ4j5i9SuuF3TSVQZekhcOuHsAg0ZURP9UrtdO+ycjc0FJdYF/fXmfbwaB4nOHB3CErak2TfD
KSmr9NUd9GV46rHle6ZdS9rPz8uEn5lGuJPW3N93GItAK5QoV2Lvtc+E5cRhXhZpcm2Qzrzm6TQd
OtfKLt2CntDjS+CN7ra+BQjkgCpIORYcG29X1DGHrOo82KfLstTpZz3vpo7uoVjEQdObXv3Kd1D6
C3pV2nDFg3Fk1RPkrw8GyDvD17WZdDZ2zSoCM2ml32cief04Wa3bXjL4/n91k15B/eyr4fLm2kDg
PE/xRVUHI0SI1Yz2aEb3viecOfrYNLiwaEBtcZXd65hE1uhJJdcIQNaHWlT1yQm9MVAKNTpVSh4F
KSqFARS96cW1xhkf0ThHbiYC3qc1v63JLH+NbPIhm0dfY51UJF3cCwv57Cugxe49yj5K4OS5s3PZ
bB0MeYkCbJXhxhpagDZ/VHQuyIccafcny2mUSxN37l4hYWtnwhaRmqPocNAmvd0ty+AOpWbPNGQb
zUaLLLaDtsMHGQqss8OgvA+fqPbbYC5594H3r6VAuSlHpCVHQoul6l60TteeMpPS5sRGROvJnQ+P
T8JG9ifbCxb/8CyzlKsoo0+npY2MmIRzMdQfpmLOw7FzisF8zjSn0A4NRfPazzzcP3wk10rnY9wX
7gc17XAHffxbtpaZXhupKFhaYLWrQJXarlDc2RMQgTLl4CJufI0SzzklueHsTHtzKEdWAR1GRHf1
9ouaAFEwXgUjXELCGg5aprbay1jNbhBqA63ixxPb+qgkc5TcQMHwcKz2T5RHRBeoZFxFJ21GwUc9
iwS4gheH5j8gOvewwpsflalRu5ZJBmpxt9PTq/KNoi7Q4xl1xKPEnD0bnWlWl7kFw4CyHgWF0KnE
l7mIkvpYhY24pFNl7NVsNtYZNJrFPkbMgGx2dc+2CIeOBtY5lFGWKci1JfV8UAjJZSjG+vffDyr1
spZOrQ+V9tVO1rOeTy3C6ApWWr/YXtIcPQer2lSD0vL4g27cO/SESQIgZUDPWPP0BLJ/iPYyrbJc
1HOet9UpVMM9cssG/As6kUY3i2MJkWst027MEzK3sDGutmh7058RZ/hHQwzlG9go972hoaHtQw3R
i+e+HNAXQFNMn77bC6fmmEVG9Vo2tp2+jlUyphCRcn3ITok+VpcE9OPgw9h3Gj+N3VSif1znaM5V
9tsCoMSAuuQSA4Yg+Vzrq5hlwXVX0pVVbCMNrBpGVJaL9JLambVzqDeOGUOxUlKdH0ztagPkQ4wR
zYiSUZnP3J0Im7gBxdDqb0jp08kww1nbOdhb21tm1jQsKH+STtyes6hb9GXOCXah3s8vfWu651oR
HTSL3tuJ3jdiM2gGgEhlzAn2YvW8V3O5DNjk0idCqPKjUnjJExI5dnmWWeoLFrRU5ZakPlUI/O3h
g7e2O31NTD+AJEn71dtpTiIB55EzdryMynEG03nsLMQRHx+qrcVEyAugOVEuggirz1cagxZ2st/m
4T1o+2CgrKs+Ksm/9mIm58djbW0VNiad/P+zNFvd/5qSJIneShXT3E6OMepvz5MiPlf6UB4Qm9wj
RW4NZ5LvSv0/qWYh//yXpGiMuxEiKH2BAuzcoeWd+VP0le4jXpie8Z/ba3FtLSV5NtEXmicUsVcv
KY0e3iGNpqKInM9L2PZP/J9XTy/7y+N13NoZsthDaZBUlsz2dmLkZLNKnECYFw7hs1YN9TER+V7D
eXM6ZIo0VaSQkLMaBYx235suNaVuFniJUgh9X1ae6S+K2bw+npDcZKvEQPaKwCrwWADbXb2c6VAC
pKqy9OpKmV6FW5EeWeR+KJQlP7dtmz5ldaj+dsnRpZnO20Xpn1tyfbYLwH51jUMquFBCZEuQc6hN
9fPxzLb2ILBonkhaBuB+1ocYwlejY0B9NQAA43ne+FhFzCcxD6ggaMXOOu6Mtm4CmjWabrrbUycr
Y+tdleXfkzpNP3YcvKBq5z1d4q0dQj2FNjaMZ7bIKsLy9BlyBlZP1xmbDL8HkhAoERxWUXbaf3hl
qElrAIwQUrm78z0XHF8ysRnRy/ROuNlkF73FNAvBVfXYRNOeOcDWEbOouZNOka5Surk9Yoa+eE7h
UuXwUi07uR6kn1BJ92wWtxaQcjTvlCTFo2p/O0pltmXu9WV6td3BO1pweY8zZUFkK/Xm+Hgjbg1F
V4N6I/9GuHp1z7vUZ7PR5jIUiR6fSjxZjAPixdNxBDCZ7wy2tQ8xIGJbAI2Eo7u66EuxOI2A3X9V
0NqhAR2NQew0xVVdaN05ZbuHUNm6P6jQAGFAdYowRE7+l5seVAr0lYJHbPby4hXh2dYXY4m+etWq
r2qxLEc9VvYQrhuDEiZKNC0Nd9k5ux2UfZjjVEF9iOJKi9RVhHtJ1tkYudmdCGwlt+egb9q/Hn/H
zVHpQyHbwH6hPLUa1dHLvHYWzD6KwTnEZM7njH7MKWsi59npteK0LKW28+BsbB7AP7AhqNzwz/op
qAZvGdCoZNC5Td/3xRJ9TrQ4PeT6ZO6AyTaHojNKjA0IlMFu56c7kekNoUiuk4OK8Sm0s/qDSDlE
TyVSw3v2UhsblfsE6TCoZ1ILY/VkT7qosW8IycPTzPlWR3V4Rte9PVvxqLQ+/dY9P7etz0emTWr2
Rvhe62KyiChcDxhhwq1TgjjGfkjHf/5iRPpwKkDSB6ba71VS5CxWzyvxKBUUTgekqPXn02u3H5Ch
iq91oVUfHW16T/pqo9/i1AGm6/F5FsV0nsL2P0REjIlKLOErQea6b6MVTZ8CTKG4qIg2CTrNpJ+f
j1ChBtveU/7d+pboUOFfDxmLqGj1LYEJhJFNmejaO8jbn+ZemJ8ro0Je0SmhZX2MQDa7O8/SxjNB
Yxrwo40aLtDU1TMRdnVO68+FUif7GrZXZC+u2AXgbY0COUFWh0FE00m4PROJXUOt6qh71zhxHNJZ
lhurodi5tDeQadDYKAFhdKvDir0bRmRjZTng/AajLT2/syfzh1dXCJdxCpMgRfqi8LF3QYhC62Pz
IISJx9OCQdcBNmu3U1jY/jmWDC1sQguqcrez5uItcwCORBcGqA8xlChIFUP+TlsK+2uF3+lfhdb1
fqIp+QW5l+jQp3X3IqZS7Nx+W0VeGBqk0RQ8qSStw9PIQ7s5aTRp44TVakCsnV+6cLCDZSyNkoXK
vKtI5+V1aEZxmUtr/jBWkfoSNXPs+tbS/T5hVla0kL6TDV8iy9W286II29mSOi8Spv9kgzeSt+Fv
hluvfh4TpfYfvzlvJY/1BSJ7PZSSuCcBgd5+ipZ3vhQZG1Atl2Q6LsKh4WPj7Z0fl7qsC3+Is2i8
4v9QalAdR/tzYnURrGGLWn4wOZX2VdNEfYTbM/6LgnRWH9RWH7qgQ2LzJa1CkUEN1evYb1C5cc7D
MolPsTZ15jHVu+o5LPFo8csuEQnskbb8y2xKbT4TuaWZT3+t+05Ruo5OlNSbPydjiU1cFTAGPcyZ
F7uXwrLn+JBrovzY5DncvDnCifIrRThCSejny3Hp8C2+TDUGn191vZu/5PSv9pqgd8dY8ny4JmgG
gv921iEYc4AEY9OEjHLde+Ggmy9dlewRfTZHAVoKtBUGI2Hl7beylGpwJrwIACFX9sEjNDo4ar93
2d4903Iuv4wiL+NfIq5CZDX6ahxOne74F03tx5Mu5vAdrh7FTtnv7l5nKBqbzAcvdPQaV0Ppxjw0
KhLcVzPNi6OBQTiyxFGI0I6q+TEj7+z2u9dyNd4qwsIKMqpaKXCejmP+PY4q8arbjXuuUM57MpOC
NnmnWQX+FGjyvD4+afeXnhwcXB/aMxTTwODcrmtZJ4RYChkBjoUiwrxEZE9Jl7pf8TJIEQYkyUr8
FjOsgzoTJfmdlxnvLFEuLzg553vGRVtfmfxHiuDQVEJV//bXJOaCuKXicc/MsnAC2D1+oY3SVHBc
x/7L47lvfWfQV0ibSrUBgrHbwRDonwwPO5XrrFXfCjAspygJx8MIWf0ALOO3PbRY6f+DVkkUnrvO
UdCErXFUhFKixQiWRKbZBomDMFMkbOt3FS7kUEAsJJqLDt0auq8TVo6RMWB/0BiVh8VhGH0alXK5
qFGPzc7oCHyKmtgOpwNA5nRnT22sK4hc6vMyGQMivIoe8EGZpQ5TCtZ9sbEHqv+nzrU4WnrVf0pg
Be4cn409Q5JOO1v2ROUddPsZtZF2WYZl5nVohu6jZ/Xmv7UY67+rQen3SqSbY0Fy5kL1SE7WEQta
PmnUQ2m9do41vStC23oCH2E99da8d3lvDUURGAVeC1VjGr630ypCacWgceFF3RC9X5RxOdkiH77w
2urnxwdh4wZHOZG9woGjtrJWFEh5P9UyhNSSTVbyccLM8oLRzH/4TnSKHcmycKhT330n8gG7dlXp
GllHf8+AS4MOo6CXAXbCzoTeaAQ38QNgSnR6wBDDn+GsrY62Etd5Ei7cIxC3HAXDzcppjiUUDO80
Ye2D1kuTJ32ASTr+Tnrh2D9CwNaZnzSG+q1beiRworKkfmVZWvqlzSlGBlE32tkxV4bW85tM8N+d
NVu2VBHOYdnlbnI0WnuWsWmbOIEXeUoMkCBiw4syN/5XR82YnFSLOq1P9xrHoMdf8R5Ti+ov4GxH
Fsh0gwNxu2Pc2TKaeKQYZ4Lo+Atfh8zyxxjogx/ZRnykvY7XddKAOOo6Txn9mKT/z7Bty/d1MY+6
37IL9KAdsmgvRNjYy9I7jVCORhfl+NXnwOCqx20WbGJqUjrGJX0+esXifoja8ePjRdh4Synnkv4h
Y0OFZN3xVdw0bJsaDKvV6nEA9Fg9u5OdnrvcKgMnzVE568WE0pAZHh+PvHHrUfuQVUl6krQNV7de
73RNmOugaswhyY8J6+FTCh3PSSc6Py/UPUD3xqGFoc5xhdknq/+rEBlnvTlSSiRletsUx7IMl78w
qvX+eDyrrS+HMSKvCKhBrvTVrHI9ihYs3dBKAtvxlNB4+6yMTX82VJRyfn8ogNAgMNCGwmBmFQYp
CGOjEUo6PTZ2eahjsLL4Lmd+Og5i51tt7RIpl0nejhcKsfHtSVHmfpxVXVZhzEQZz3Zn4CnW9+3X
2lS7Y1rP5Db5lOSfBqup9vq9W0sKIBhmHahnOgKri70eNWcRCSl8FmGYZtrm9HceTu/70Kk//4cV
RVMdAX4Z4axRJojhY2VpwTJwFJEcE12YAV0NM5i1cu+Eb+1+Hn24QJSWgeStVrQb3yxsZsTE5jkP
bLfOv2dhpgaWJ+Z3To0qzeOpvb206xtequ0gTuwA8Fo7PBXdYuN556VXUDTWX8Zc6F9r0HOfVNz+
vlpVHn2ZsjoFveU00eALPdT/LbFr/MPFrFoN1N5R5oB4LKsOzlAXTwhaIEDmtlF2he6Qd8iQOcN3
uOFovXVePeEfPlk1+iR6acGFLMwueDwheQXezUeGvOhOgMszVseZ7vNgot+XXIveHbCuUfKflV7F
P0onQa/DXEwX1eNGnw4L0cmrMbrtsvNobl0osr0HTRAZbRrBt4eitdzJaRDUBCxnlV8NGzeWMhXT
TrlV/i3reUp6BWBnSU1fu2livN0NlvSOVpq58PUkbs9TnL963gTLQ5+awPNifaeesnXiGApwHnQq
QFerS2yhhNeGJrjnwVF+YOOtvVRpEl3gtPc7Lb6tY8DlBXNJmszcreEiEN4lIKRws6jKN1cxte8G
EHXhJ8VSvhuhWe5Mbesmw1WG7/WmNbO+nyNvKHgHQTg6UVN94EjMgRcr3aFSXNNXq7H702iVGREF
9u7jDXv/IYk26O7Ac+QZggm32i6U7HDu5LruvDGDZVdREzLc6ejWYRNMPYqaFA+j3949DErNEJlu
SCpAcm4HTQbS5FhSVLwatttop2aQLXAPlCizPlhqKw6eKoy9cvZ9PU5GViQYcCpht98VUgBt6zpp
IRmNlTh/Yu4HidFqM5xNLW0o/qeUmYrUjZomXxYCje8OjqxNEGJTEwednhPp0YfO9+Bf9+eVHwXw
Eugl2R5P2e1aaOVUKllPPK3mfXcxhsQ82Y3Yg0Df72iqGmgPQ+03ce5bU6KcIsEhrCSsQVrMulrG
QhW0z8XHMTWwjOlND82pxxvrfkszomw0yZqE9GS+nVev5bELkodgMUICM89QJ/fUbAJ2WwHCUo35
1IvSfDbdqDw+Hvn+npAjI8NLz1rKQ67uYBxv8x4+HlnDaOJGOmDq1dS8FvTN90zTtyZJcxQyJbV8
WhWrK6k22iQfchlXiSh/ivCfjYMi9BTz4GZKMfkzejZ/1mFbPSeLgVTP44lufVRqEHxT9g0Zvtxa
vxTTRCLsxKwQ5quNuQ3mLE4/OcKJ/IUS79nU02jnaXHuXzeET6Bi8GCDIaEwcDsgRpgIqJVDdG2R
pH6J9W4sAwjSRQdEocnjA/6+ecPHxdg1WEq3qvwMO4zvTuq17lEBt5x9x0pi/iubIu/ZRQ+h+gpK
Vsn8aIzH94OxdO7XgRZad6xGimgXG93qv2B2wk2oe1wm0THJLVDDdjqF524Z41Qq0GveITJbLUET
zGuNYz5gYw2zNSxan9JFb/hLN9Qvo43mld8soY0Qlq6FzznwkSgo3cX+iucJMGQ1qgtp21uaL2HV
R2qA9fVQ+SLuys+ZEyf2YZwUozx6ZZ3Hx2bBp9V3soYamuAdGvzJzAZpwmksOk6s8PyYfVxi/ovR
2+IPPdqvgTXbww8LY239MFqTg49GM2Sc+NidnaBoF6UMdKuTXMVWQdl/UVs6X/E0pLZfLdagH7I2
tN2T3scR0DywqdN1wB+2uiLIOPWnvlua+kLcZLzmSND2Lzm8uOpQT4P6UcVHJvb70B5ovnSjtieg
uHXsIANIaV2i/rsOLPg9j5cCIaw5EcaBMo84KoRj53rsup1Ha3MoEl3aoVgA0b6/3YcQDRDXtDMg
ut6SnwaFa1pgwfvcluqX3z9ilJBJdjWpxLwWfLCW2UE0HWYn9q8WOp+NnXwm6EdXdXK7H1aNRsrj
AbeeA/CjPFOEH/fBfucsw1jWdXydcwfNbiWk03wMFc7Uzv28dXnw+CIrBeSTo7y6PFS7t2krmPF1
UZMmGDH9OPQaAlG0cgaC6XlPvm/rm8HRlItIk4H23O03m+CBRxMaAldDXarzODX1oUyH9jPclb28
cHMoOiVkMQ4qtO6qgiJ4cQaVLs3VVvvhWdBNu2qV0R7n2Tb/w058q4PR+GEd143cYsZlN0smVrEo
zKOClLRfi6g5Ribkm8c7Y2tWIHDodb3FCc7qQe1sezKiKpU7Y7JdlJqm5FLrehiS78AzejzYxsOm
mQRJdBQImIDo3n6t2NSwz1NtXm/DRUh+8dzex3m395UOe2HcsY2gm/vsPXn1Hjdm45EBXCf7pgAP
mO7qTa0ygCqhSuCQT2b8g7ZKfUxNrXb9xpoWqI6TgWRBZ2OX6ZPH2q8C+O5eHvwGdb/Nb8htOPgg
dHhhKUPezt9RG+5l3pcrTqGoyBgo9bxXvFEUfhXV2TsHPkX+GWk1DZHOAdJZMFNy5PGIGuOD3lnp
hxr9LKTFu778litdtNMZ2NgLOOURQFOLw3FtfS1NGuhwOwaZwc9Ynqawtp6sqEmPdhcup8c7YaO1
JJk0Klg1th4iIat956GoBuaGKCPSE93vZm+61D10kgTh/0Nq1enFdhBJMaFjHdNlSSjT9iE/DKzR
41+ycTXSC6G3BQxNKsau4jptsNQ4d0mSkizrL05oxZ+83Az35itvh/WnR5xMVlp0NHDXa9vQuGux
nE2vidsNp14p4oPrzaZfuYv13A5u8WSMw+BToGxO8Gr+NClK7wRaW5+XOAtALmeAxs/qAstCdMuc
kb45wrDiAMCcW8VKl8DW470KzMYzgBEbm0gW8ylcrJ7SqRKFrVcsalrVWOnhtBPMfPH3CdHGT1s4
w5fHH3FrPPbtW1JApGCtTneulUun1DHlCSUW0SG3nSjzQ7K9n0Ohtp/zAcTk4xHv+TXgTKX2FaCH
N4mQ1RTzFp+PHEPYqxnWxuCrJWYOh1HVm59EitUHvH6T1zLurQuMtOl1WYTxlM3OHmZTjrLeVuwq
UCnySYLycHujTLrNXJeKb2q1yoUgLBue6Xf1H+0+RmMtNZs/yfOhUT+e/cawFH4BjfHq8tqv+0+i
66iJUcN80orJDv1ycSMtADVWnBoKEkWQt06h+m3ltu1OJLMxMoZVFJtJFSjOroO0CjlyGx0W78m0
OuekV0Xx5I3OdFbMuHxO2tA4wZLfA+Zt3BFAkcj+JD0OhJX8819SIiAceAAXDBpraIcjQZAd7YHK
wuNF3TifoKkkFgN5cglwuR0FW2+XziFCmonmVAe8XsShMTH1GdVwZ/NuzIebyPFAmgOjvGu5iGWJ
sMTD2qUCIeFPRqN/7EDi7oyyMR9sa7ja2Z8UCezVfBREx/Gt6VADJ1U7lXlpv46pI7n1yx6QceM5
wf1IgkH5ONLsdXUBEE9jRhOhXWsXzvKu8MJlDkwYJl9t/m/u05VVPiSaV5MDVkv4R24muhkglR2+
Ez1Z5k6cs3E58HOIM6BtIVxCH+b2U7r1EA09V/61tMvwULplHDQNKAKfhlt4SPVWO7VRNQd6DJ84
jycdGx3T/t/v7id+BBcDhU3CcbARtz8CaV0LkFylPCEPvhwEv8ef+K1BbVn5ztbdnDD0dHp4+CCR
ya8imwpOSzQI7K9w5NC4CkSdGH6MdwGAa4AMl8jq9O5cRqqS+E44WNEJV7fminaMXu3cTZt7AUwr
FxPPrEXyeDtvhvPSzrIEvaI2wpezrOw/kkjJ3ueiGv5JFCO+0GUxP89ZM8Nqd/LlmCqtafggicUe
n/4+7gQB+suPWYUXlabyAi54AuuFWnyOeE5Sf9Rm512dVGOQzZp7tGcXXq0rPkJfmHfO4OaHIX2G
fw0EnqrO6pmq28rohzmKrgkpIIRaMog368sfUwhrjZi78t7PsMpOAmX/z06neFfWQtmDc97fODBO
4OVR+yZ5gtm/+iYmm1HYKPKnltNdciBwSrBkcdsfH+/5+0BAMluosvM600VY+8iUneNFyqiJa2tO
ii+cBGs9q+xPi2VHvqBm+OnxePd3HOMBW6DGK5Wq1nstgiOymN7EHZdXyqGdquncLEMPT9Pwdmjh
W0PR+qR9xlME9HP11BfuIBCs5k6RckG+oH91EO5SfmsL1dwram+OxTrywdD2hI53+7mcxCryokjF
tUui1rcyuJtWq07AvKy9ztLmUPTEKf7J1vw6lCiQUtOmyFaehkyNPkVOZr7m9ji8L/Pc++vxx9ra
hNBoCJV4Jnj+VmexDZUatG4irrU5jEezCpWTk2Z76kf3EQoJmnyMLFyW6ULKCf8SLJSJMRL4KLg0
eToD9NMfRZOV3wB4AdGlveVb4zxHOy/OW1X2NhDkhBPUw0ri30Acbkc1cmGV4TjjRIdDX3xyYprV
L3M0a+JjZ2n9VxRbEfzPnYXu7lDV3fcYAZPkPIiwSIOoRG8u4FWaYzB8XvIFoYo2waQDRrtfd7P6
c4LQgXxiOJVtUDpNnAa202XmuSGOWA7DMlOpbCNb/BtjhoV/TT2EgGKMeEqCssmg13etonT+4lhx
FKBe4f6L00CoH7i/p48I5UyhT9krmz7UYckZUt2p6ILR0ws9QPffcS7CVWsT45vILgJksrGCMsno
UQHr7eYwdNPkHSlkpNgjTWCJXlR9cV8TLZ3yd3PrdQh4a119xKkLZdU21cxL5hQ5IAynipLLAqPj
m52ZWuiHRS9CNJaGfDk7GbSLo9aVffWhUrEqeEdgP1+EmAoMFEyAV4ZStvhujEr/Z+NmSK9HRtP8
VNXci46KWqUvet3VOB+MeTMjSZN0/bHDe9Q5hrip1n6Ti7r0WzpTf9A2ygvQfrHe+ACcx9gvCm2u
wKI0FANjxSy/U/SPk513e+PwAbkhOgARA3h7LUEWxuxHPSoBb5hj9sy+sjCNEeAqFqrLu3uULbja
opB1kDYn6JRAmFWMEDZNafw/zs6sx21jicK/iAD35ZWkpJHGY4/t8fpC2E7Mfd/56+/Xvi8WRYiY
AEESxEBazd6qTp06Jyww+3HMMD5QSJjcJY4XP1/gVZg4oRZ5FvuKFe0NvHEikXKDLGfRdgJWuDob
iCj2WmNhioPZZfo5GRrpy6iMie2RUnXnKU8JALoqNHfO5MbTT6bCLSrsN5B6EmjYXxeBTStPX6c6
0HVUtu9oOHUeCq17N+r28pg4+i84WdKpmQaA97Kvd16LDcKXkJol/oP9yC207nZxjEXR866PL4gC
FA4M9KE6zRGwltt3ONu3jT6UF60N1Nat1SX/Dpmnf+41h9TRxHTDnTAYO8VRPz7cv4Q3thzUGjYc
yA8ux+tuAQv92yVuZKhJpRkhM+KQLSb95E9Uw3Z299a6g48hkk0CQnC6CjpidOHUJWmii53H5iVJ
FnR1nfxfWQtLN+kd5wDhba/yvTU9CraibIcQz02rZpTMeTbaAQGBU6lHLhDlHDSa9CaRlP74+i+J
laKwRyAXJzO93l9pB8eLqI5tjbi6a1Dr8YdGGY5TWsyn+0OJE7I6ush3cHbpDCXrXuczAbKrkD90
Xs5kDjS3xJrlzYjgRAdnMOlOMYbj8s7p2RhSxFMk07Sjgm+sHuuwxJmgN22UYNIqOiTwFV+oN4VH
J6obAMJJ2jkwG5tFSASLBEbQktcAXYZTtGVODhlkXPdeM6jmO4nmEW+c2sxDbatDtKVqdjRFNyIS
NgtAOOwBOm/X2ihLNDZlW+MrPlfICHohGCfN7XYU7PWkbn1NxDspXoucFN7r9V5RwrY0ceCSzlq7
5C4FkwhHw9Km6baZT2Wc7Tk+bU6MXSlkrkWRa3X0gjTIE6ubMO5Im+o73nK9Z6fG3pptHDYBqEPA
oJxAmrvaI1I8LImV2tIZtWx6jea+8MqlsPFJaIzXnwAxGchPhHWQS1YfMIHfa1IrJZmOnNiNIuxo
Z63ofESA1QPMqOI/bP+/x1t9wHmanR7FJemsq2H5NEr0meSa8zVJavuAMvyrJVo42UKRkHeKz4hE
xfX+6LSonTFIdc4zWv6uqvTlJQon3esHqXu+f5dsLZoQxkaHlO0Ieno91FzRUaE0unNGAkB8Ouw5
9GpiVlgOH3aG2hgLMIhXHxwasHaddraNWYWphb8c+6N4MKcRl4SpTsbzVFhJ6aF+r70b08ZJD5lj
JP80et/g7gLeC+G5nxObzpLZXh66QhPt1CTP5kc0+pfuxWonvTvoSQiNUaWyVPs5MkDGM61c6sku
UuNLonfl6BlwZB6jrDA/WuVifEEFlTDaNJdMe9vVWNIeeXHLf6pMywcvGOzuKSAXCn/axICzSwtG
VVCnh0PlTZg/xr4FnVx2RymwHbfSYau7DrwG+2e7DJ18iODIfo/7ppvdzBhl/Ww3hTx6QSwPX5EO
HPsTYgbGZ1A53guShSzxtSgiE5KUMHUHq50p+89W8jtHUIii1P3FEOu6ekMovZERifyVx1xcGX+F
Q4tpJmZc1dI5UlPzMRtTlG6VST7YU2mSB5A0S5A0/s1kBG3uj7yxC6i70F1ApZ132RR//tfIrUIs
I9e4zzWBUR5HmHl+FrXgPbMxfbg/1BbeIsxHFGAO4Qq+dmHqKowOi1LD6W6xzIeZ3JZOMSmdCXXZ
gVI2S2g3zqPXRKb+Ti+0H72SvVoFS3SGUl9E+AumITjY9XxzLcYPo4B9l3cVvj4wVr2gsZYXrUuX
nVfz9p6HJS1eae5ESFnr/r481wsrpJ/xMqJ580CgKT1kad3/vv9Vt0aBzCYKSdwaCPpfT8hYoM9U
BZH0VNnKm3Ie9bMupWij7wyzNQ56DYTi6FJQpV5tlIIKC/QjUvdwULofA1hZ7pbgSekp0Prxh2lE
XeVJUBxC12mG9iM8Cmp20Ea6HyapZPemC+X5NOntoEO7IcP2p8VRf1bQaIx3kU0XgKsn8zIdo1Du
wHCkEiu+mgbnlzDL4y92k48IeFEgfJjVKcn8JAwUke6W03dIUbVGatjQk1JRU3V8zVwqkm5JqXMv
z6c08pTQqDBkL2TtRwfmDtCXlQbd7dwWvyf03mw0BMzQBHqek9pTh8kOwB3L+GMdLbuGsn922fV5
FwJzSPlhqi6kbVaL1tG/mvYQx6Ag2v17haLfj3SYFtMziikbPKjZ9LSCaXTvyNK7T1kULqc5XrID
Ppfmj0iv41/J2Dg/pcZcHuNFLp5G7oZP95d8oyRP2AWDEZc9wVNdqxfBoBRiHYgtDkuIbgbAF1bT
fZT/HiQb6RMJnwVXpeXxzVyEA/l8vrzkSzoeKvygfWOw5ONg9Xjl0gN9vv/Tbm8tak5omdF2JUpt
a3GGqF/iyU60EIPcdjhlet48GEFneIWpZP7rh8KsgmYyFRyAQPf6fNmSTTEvE56GUi/7ctanp6So
g0OmpXsOXRuz4upHgsgEjma0VVFCotaUtlEZXXI7Rm0CG/iDCkX5/aTtWnve5t+ixRBdEgIN5DvW
JOTeyQwtcEjFED7/rvRadFoko/OQz2181W7lZwfmv5+zJ9y46PZUNcU3W21/Q8GgiEIbfVf0PVx/
UwUOg91nIMONlsp+3jidT4tu7SGzHTyp9EBAKayTnet4a8o0rXBH0t7Jhbz6uuFo5amk4/o5yYl9
aCjAnDsT52xP78fgQxEgHuzSiRScoqokx6/7RlJ3LtGtc0+XDmUnNISEb/gqLW2abpyxVAzORd+l
XEdOlp+pAwXO73lwSuUXKvBx7w5UPs4d90f8IA0Rr+JCAVs6NIWuQh9O7M/qUhi/9bEccx/WuBq7
tpzrh/v7XjyE6zVCyALcmTcbGH8FqeeRVnfYXRAYSNA2fENyog9TCKTjlXPZqMdsLqzP94fcWiER
+QpQiHBofdScWoeZZjXBOcc9uPYqjN2h9WK+MboVkhum28WxatEas0zNQ2WGkfxJiREV3FmljZeO
A09sTE2Gzth1OlPEMtlY2jBzzZm9UTWzZ73oqp2Oh5tRaOLgbmUrkMNTEF1thTBr8Q4x4HsNSrJ8
MKw6fRdh47AD89xcKX94H+D6yMWyljfkjzgw53DmoiStHQ+tZv+a26g7omy2R/q4CWFFpxsFXbhR
qgk/Ssz3r0AyTMvBanJVVHuyaYSXVSbTObfb7C0AtlOBgOcFJNuamHpWklg73t87W8ML6jst6bTk
Atuuhl/sqs0Ql7xIaOSijo8XSVK35VFppughrXVTwPHpAUD31e25TNxEJpvzjMIHSdv1yH0YKjPU
PSSJ5XQ+JJZk+9TO01PZdHs8+5sDwlBkazDsEZkUqN31UPFkZXLcjlQKl7a7yHLXPLQ2rZl5G04v
BN0FUKY+n6xo1BaX3q89RunNncD4iBgK+RzRiPzHWPmvNQ7aZJwgDQHJDOkB89HluHQLFqpdS8Nu
/WpomvIaeucwMDmGvIvi1/w1mkU9JowUroMiccKHQTKGN7YVzV4jN7MPH707RKMcvrx6Hxm4Jwk3
G1xVgImvB0XMMaU+mfDcJ032domX9oSjT3HMpCr5N6lQfJ6DIkJYBbL1/ZFvHkVkpkFqsNKD+YfQ
3Op9igKlbooRFW21ispLo1Q4TE9R/x55RVLcIWy8rE33TPw2dhRCYX8+soBw1oFoTR/50jtEN3kf
VgdnyWQ/jbviS61q2ZGAszpNYTF4rYWrzDCV/bf7c964nrjo/4RxbCzexeuvXVpDgi4A3kqjlcrI
XBUxIFVou7SM791PG/ctaLDo++FyQghuNVSVTzOkQsi8GUKxoWvZ8+CXWTG9uz+j7WGAidixgPjW
KrRJ2oW26Qj6ujEuRe7mc5j/KKIy3XmjNk4is+FIIyMPOrq26QB+CmeUb6hgRI7xVNm1c4pbTbSi
O4ZfjsueI8DmtP6sE+3xQhD9eqG0cewCR6TNRSdVgqeZfSRR2evw3R6FKRGZAoKtA+A6lHs5dWCs
t60xUMKfZQPHR1jgr38VwZVtmhoJ7KHYrmZj0R6tRCpFL23Uu9AdlBJ1t9JqcVYfJSz3Xr8lSJ+A
zyGv8TquIqmoVNQkr7HDyYpccpsKgZyoiboduHzjAURTAbYwxkwCzFmNYnZ9D5umgHMZatJbzpTl
J5S73yx22rqtNVk+10rhKcrU+/fnt3WIWTBaoiABYhm5OlmL5OBcm+IIpSzIpM+lnHnotfTv8TD+
+l9GgpwAaYinVl2NxFbQJnSh4ktoVsO30ihqZha3LxMx4s6ibR0wbgvOFi8tu1Fs1b8en8QZNDvu
FiZll2geN86lU7PMM4vlcxd1X+7Pa3MwIDEaa2jM5mG/HswpQ1vSRDV07MPuyYEH4Oa9bB8rgQJP
fIvz/fE2zpmIWKjmAIRpxlqwOl50NRs1Ek0qEfMR1vt8XrC2fv2+4OMRSnNNWQS4q1MWd9k4gWJS
zYRE/W5qDc03UR5/07fjnkHTxuYHqgDRo11f0KjU6w9oylGXWjZK8HqeOfolkVPwW3Ppm4fSlhzD
RcEkOTVs0s9OvZg7V/7G/geNoKwplJHpQV893IVWKpGl0Bs1jVmT+sGYKx+DZEwqX47U+Xh/6W4Z
fKJ1n6I1V5egc67FE6UMVopZm8UlY30PyqzBmZQnFFjgp4G3qMFDrDgvBBq6KxmF49WIuvp2n+4c
xY0ty6rCf4JaTuFzXakYsph25WTIL5lahueiiqgBYkN3NHIHkbYh2QtUNlYY5hoREt3hdGmtQ19V
LiVQL6u4jNokN75lx9FXeZLU1reUYCZ8ic13LW1I/gzG/s/9b75xXEiC4WUgOwFzf931Wdsjj3mg
55c2x1WIBQ6MZ4LCrtq5czYiQNBJSgAi7+YBXIX3ar50iMJhEpqh3OEmIzpUxMbWoWhpbUIFR/ba
ps0f/sPkCIfAIXlICY2uj06YVCZiF0oBV19uH3O9yc/I7dQ7XMutqXEyqa5C+eRGWIXVWEzpVUrN
+IIOtfGrHRb1IVCs9JtTCV3GIazsxO/HdM+ObmvlYAAQW0JPZ/jV0UQBpsLILyrQ4E37Q9pY8RkV
qHEHWdq4ACBQELSL/inAi9UnDJDZxfM0Ky+yVpWyi1mI9q1J2nLw4jKkm/T+gm2cBLpHOHnwQ0R9
XHzqv16muiNCG6SguNjBoNKrMmiRQQ+9OXxtHSUqfEvDP8nrE6lXUPGYp3Kv3LsxXcHcFmQAQUqU
V/e62mLPBq6NZnRo9K4c2vPR0jL9gUROPt2f69Ztx46Bho8xG3jlWttGD5SUHWoz1jLhcbn0eiq7
ON80P9rISTKvqI1qeRi4oiLXTtJO+DeqdoJYbhcqroS5fLDz+TcuPlorDJ4zNDiQpBDL89fnl3Dl
M4FuMmK4uvKNpRzedL3Tu2G7VAfeqL3L55asxEWg40EOL1PItd1c+EYW4nE+ZJfeCbq3bWJSSXUA
UI+Zlc3ECBFAMYy4wbGPbbUk5kXLzOajWdUJLMHOUpPzDLL2iK2e83oLRn4aSbpQbkKBZb0TcgTA
CrN0sotZ2sUholf7Lah2csjaSXpt/x1fwcCmAyQLNcsb9FZS7WwizsgulRb/NgLdeWM3/XDU1K76
dH/PbW1vZGT+OHlwE6/vjAkT0CBWDVQlZ3QcZzmOyaoAhHOVhvH7Q91WRJkVcRiu4+jUiT6E682U
SIMxR2iuXbosSL7TbLG878ZsCdwxddKzMjr6yWxqyJh6kpe/Krs0DmMH82ZnT99OmbSBBj+KPTxx
vOurn6EUSEeWWo6sgTJSnoupcvg46QjLnFltlsP9aW8NB8ILyMHGpv6wegwofQ22HAntFXFdlumc
fZ5N8we9SdqrHzeIWVz7xKFUOW6KlgO/oQhmPPPUEETMkIPlXJfZnnH87eP2f/oXxChhrrPu14Qd
NmqDTevqnJntJ/aJ/FBGU/Ld5DUMPTky+wPd0QT19z/j7U1ElQjcGxYlrhjYwlyvWspbndSiEzqW
zfrtApvi3diW7Vtz1uvwNGixoh7vj3j7nDIixSmBddKf/0et4q+7zyobEjODDvYxDmnoG7vclypL
2bn0tz4nHQOYOgtoHEz5el5ayWXXYgpwaessfGjKUjnMeW+/jXtbOwKNdh+dPNzTrt04ivD52Sh/
Ej4+6eooRjEJirKQxcYJmhRpwNFbnD7yAGHmj03TJr9HtHrOSt9kUBfl0K3wj9/jgdzqL/KeCh4h
4CpxBJIq13MXHdKQ81nTJI2zxkuxjn9T52MOR0KrW0Tg09AIvdCqUvWYcHpe5LzMw59NWAq+qNp+
Gcyqfyd3Xd74nUn5/GRbbSiycnS/3CWilunC1taQXZ7A2I525xiHIqmr9kR5szpUra1nD2FEO+xR
mRY8IRwlLi2vjKtEd0N6x6Wd1d7aU1zsghUiJLLXLqWVrY9sAxSygbzzUxA5wSNx2h7ic4tzUm+D
t8B7zRckb7r+rhhnzIoTIfFYSYjYUUvXnQeJ2OElVBPTOardIMteo0bZBxzN4t5TE6d5fv3hQTBY
COeKHuc1nO1kBfpoKhoJeTCEZ02TFFpi22Xnndy6FKC7UhQXf6eMtpooH7nvMhUU2Q4XD+GC/jlt
KDiyCX4mGS4i9ye1dZWDj7BbgbcEseZ6uGKahRw+FAFZ4T6XGo3ONiOiegnzZue627oWhGYd54K3
+cYyE3s2mkcgrCFvhPhc7xh49hkB2WZsmRHEhLYLH5Zi7j/fn+GthhVH0mF/Yp9JAAbAdT3Ffpaq
UYaAdwmNego8GwcTb5oC+U2Ik9hvI28b1NH1WTkZKMs7LmkxEpn1gkpnXUoSdZgitH/d/01bZ0Yk
NAI5J+FYFynynpe8mYUq0BhrP9PQLp5pubB2PvjG2kIMIEKhBKpRdRJ//tdtL9nS0kZNDEXc6ALk
ApvpCbG9+cmEoe6/ekIKsheEdihgCPOL66GSciTAk5B2nErnRekz8wmByWYnB92aD45V5IFwlSgE
rI5GqGWQVTq60gd7gJyqqRQA1KV+NIZR3nkoN06hovPJKOYQqpIsXM9HhZc918JOQx9lxVcQTno3
dmr0ZC2L+qOQp2FnqbbHI7sWKwU+v1qqwSpUOHU8zFImJ5/i2PxaoEP8MABVvhttJOVev1yIfwJm
k9PRPLJaLqlyBnS3ouxiNXKPGL8y0S6w7Ck7bq0XjvUCXBJ0wTVHpQ4XpS1xdkaTIUseFeSj/VJS
FQ+32Wong7/NqZEHYC6AovwTdO16vcqmHKsqoBgfNcb8i9q/5vW8dQ9Tn/UekoDJG0sLomdqguPO
zt+YJMby7HpYn3Aj1/UiAwotJusIH8qFOWjuBGEgdROnSt/qYeHsnbONfUKVD5BHAIfEF6vr2myQ
Vc4mcslYnuNjNC1l5/U6FhFF2kqNKxgmO2WJjauKNj+RslHfI0MUf/7XJZJq2lJMcZVfFkR3PXMo
tFOZIypzf0NufUXuD+QtxDekd/16FFOijwdr7vzStDqANs2slzjNTQ8Zhn7nqG0NhdAuoSLtJRQS
V5/QiNTekeQkv4RKsfwY5DkMYKrU5leYO8U/96e18eQh7CWqKiSHgHOrmHQgMKMrT8axUx2zJ2Ua
EUsP8lb9GEP6KVx4z+W5Csrs9F+GJc7HlZQOuHVi0bOKRoXW0KWh1ZCeKC6WykU+wyDF1yXDa2gu
vszy6Ly6/0lwZcktyNTAp2ElXy/jDA1/+ONQOk696ceJEr4UGoTSfJLVD/fnuLWMgvHMiRMWx2tA
UkoNdUpzi8egKwx/oJkrda1KR6d81HA3uT/Y1vUCxMrDBu1TGEpdz2vsFDjySMlc5NEwv7TZpKhu
orXW2cwa45wslfagVL31lBSJvsc525qoA0bP4AKsWasP6NhyzToygRfDrlS3rPXlINdxfYxjO9w5
61u3y19DrUuQWT9mYTUpFInRDDoWid0eR96P34sWO66OE8jrK6sgoXDTgCFtIb67Cs00qa2rGGHT
S6+MdNcOwZusjfcSFP5vLM8VFQ6DPNFALMAKcVmvlq+z+5iqAgyfoIoM/SU3TXrLXUsfJMy+e1U+
ZkvcWm4QqPCKkf8zem/oHeUS1kGWuIZWFLlnKb00n9DxNys6pgz5fTu02herzUMLhSea7Vw1zCfD
l/WsNZ/nJW1+o/mODrNtN84LWntF8eCYaZueNLuGe4J6Q9m60kgxNFMUhGudPA1kLyqm8bcpF7CX
p9KWvypm4ah+iAfT+2GA5pgO5tIeRpC7yjfVSSnRjgqHN9LktN2xdhLtq11I0+Dr0JNrONLakvsZ
XFXHb4166N1SriXpIgXL8nZStQqVlLHHSG+U8PPzHLyzfxktydWHAKte7ozATJWTWjWtApC0gOIO
Wld4c1ymmdcFkoVep9FRgV/wQ5pM0pWifYubaZa7dWZnFfFFOf3Mo9yK/ACgBzZKEU6fp3BKP3FL
Wcu71rEoQ9Et3GXGPzD7p5luaiX61iZ1PJ7zSndO+YAh5VlSxxZ5xAXVSg/SqY3En5yl5kHOQz11
Cz1UNe61WJO8Ukvitwv0gMwvk7n9l9tjMh/VbIrVQyhJjfQmHZNi+JTMBPr+Yut58byUdfuxSmrz
KVRkpGQXE7m959ms0BXJ4Gh/tY3U+TWay3x0Jjh0bi88BB4kxWysUyHXeU+zyjC87dNCTZ/GdhxG
F1NrXNDIrUZS+9xIQ3/Jh6H1UmfUMSRptTZ0ocov8cGJcyvzlbnXG68azUk5VkBS7UMqD0ruhllV
637TOfEjbgVt72I07XwFDhxtr5sK41PtGG3hisDZflKlcbwYlTJmLm+nrXgyD830METlXLuFYuc6
ZNO4zRW3A9is0Q9GQsnP4ETVZyWNTFibPBa1iyBD90+tB+roBplk1u6gUWD22nrO5UcM4IzPvRRE
+D0ZSeFlfdEWBzOlJO3ONMiEzwMJFUrytllLn4upUU0vxLP9IlXt8pHevNR6Lmg6X1yitmRgUzrz
cJ7iuvk0zK3RuXrVaV8qWneVo47tW/kbKV4191QlH3Zxo5v7FewbryMKIrxYCrn99d2umpJZTvNI
iSnJktEXef3j3Djtz0Uv7H/NSGdLwfJPVRcedfFTqmwetKDU4+Bx1itN8k0p1LpTP9SwJuWggHEN
IjLvZIybv1LIH9BJCQF6jak1Tk8fVtTnl0IY6XD3KGcpkRGjyahk3H/sbobitkTJEAUwQnbGWwUt
UzK1SzbW6QU6Svl+iqb5rKjYA5Vqkx7/y1Di+1N+INFahX3YtBehQ9/6JRj7ws+LENFXszKOqhRo
O7jKRhzL50NyAZBeEazo62WOo6Vse5rXLko91v/0uTT/UnoKTa+fEIJ7KCORh0BlXX27EInuiL45
Uh5t4KQ1y5Q4nm0nxo+oM4Y9Jbqtd40slegcUpwG2no9J72rtNlB9OOShmPzxom18URrrzmdTG0i
0sQNZDrr6KQfSlnZNQvb2iakkOBAJCQqbQDXgxfIjeSwKhLEUyrnmHd6I7sq454LqetereTJngRQ
ZjOK5iVcgleDmbHcRQvwn6okDk513Cp2N51aKdwrpWyE7AIrETjRH3GY1T6p0ommygYlRqPPtWcc
/4IXp3bsXzl41ce6Vf5ppmreCS9vPiVte8An0MnpzQLiXKENbWqPVo1d6YW299hrhdVeFUvJYZaM
n/f35w2MymXHXoFiwxmnnLtK/MtMlbt5snMaYDEDQk/Eyd9ze5lwDp2k+4qilnPq07bkKZ6nz1k2
zJp//xfc7Fl+AVwMm3IwjRQ3J2TCtlqPI4dfEDSFV6gaT1e7jJqfVc4Puge0g21PmRcExZ6O2k10
Ky56QGSgCKjTfPHrPVQqcTSGNVfoLAfTQdKK/JBV1XAyUlTV1NiY90CdP4DUVdwpRqSaT0Xuj2Kk
WPe/cmdNtWfouRaVSHVBLEwdsaun2XU0Ql/XuoYHMqjtEo8ODZw+q4saD445ab6raVK+lzEVeFGN
WJ/9ZUaT52Hoi5FEPzba6EFzautT3rYm3b5jlX6HJZB9y9QAztKMtml0GNRSWQ5jrS2/iknqDa8a
AkgNajxg9sRD26ifOUl950J4nYb3TQRod7BarKupshVl7hL/mOBrsPO+1WEolPSU2MJYKM4TXKCm
augwd9Ka8C0V2PRjMwdIJSqzPX65v11urm0+oSWqVRwLoOM1WSKQpTpQypayMeQvTycUebAx5tvZ
lJujCBNt1BiE6MTqAMpWMiyRnOUXOetUbs9Yemryek8h+JYMwWQozdCuDfCGEMNqB8ZJkpkZXNLL
YgXxKcuC8UDgI/tTnPSsvxJ4NNzr76K4ix9L1Vi+R41FDzd165353lxy4ocAShAC0oV3Q4gyxwBq
hAYrI071+RBkCk+I1FKblrXJR3OAPVnA4r2/lFsnH5SODgv+onFydbOWs+wsggQCGBIW/4ZGPpwT
KbQtl0TTOiLgqn/HhjZ5CpbI2pOI2LhhxRdn0tw5XD4rYIKtVXHIquJi9vP42MjZAM8s6NxocIbn
+9PcHApCNykno/FmXR/6RKrI+wRlKR0DG6xTCumvCNG6Txd7J3zaWEYCQpq7EDkiuHfEtv7rfiGd
CLUZ64ALMlDladbT6lKllnlQqDd6VR2Vj7IVFDuDbswPNpbo3hSNhzdQXaPVJiH6kl8Cs+6+a0PZ
nOKm77B2Uxdrj1F323AHFEVdCtiDYphocb+eIggaqcTApmnIH91mMJSz2TR0LmNCctDjGcEAOiAP
Tdrbv0fqZj72i52bmnL7kGCee5KKBaFn3egOYY3+U1DLe+5zG08qXlY08/GyoEi0bksckCBSpoln
JTYsqExR36Yhsglz8ogJRfkSa0n7dYE3jHRNClC70Cb/cH/HbTxsNsA3pRdQFFDt1Y6rbeguDTn3
ZRHiA3JvPGdFPXn9mNPfE+KL/PrhRMsCbzcwKq/49ZJUZo2DXccLXtmK9MkuW82XjDw88CZkh8Wa
u2lnwNvSPpuAOxMlL0JqBUHg6xHboSpotOzgqgZm9RYeUXig+z9q3NRIk2+z04zHrO4qy8Oydn4J
umQ443Fc/ro/762NzyIT8lqC1rAWd1InKWtyHZJNbrbxY47rsV+MQ+12Ej4e94faWlG8i0WjCx37
xpq8nmfyUtvpmF/szOwOVhg7JwTeswenCq3Hbmmsb/fH25oaID+kBQVGCpv4+gNjM1CNo9nj3hRG
7XdGMhYctxP9kzEMmDjfH2xrcgKLgDSl0HWw3q59XS3hJGO8i1pPfUqVdDkptVqfSigyXm9N0X+Y
nKAnwL0T/LN1j1KmFKkVLIbIZ+3gtATFh8GZpkNMe/zn+zPb+ox/j7T6jLBKlHAhHLp0VFx9aGGY
tDUAcEpg7iGnm0OhD4TXpzgbqvjzv65+lQabyFFINOe2KtFxGMunrO1MBFXi6NN/mBWytxgMUErG
teF6qJnSENpUsKMSueguscVhR/U3ncCGVbCR+4NtRGKCqo2IE2EJa7ZKaVMwMxm4KLn0Udh7o63N
jxEy8juhyNbXg+vLx6PFC0rH6uuNrRnrHdTUi5Qv2qdkidLD1BkL8trtXm53S//k8uLdArYhdeWK
Xs0o6Ls4LCLYtrrTqSFmhIE5gY5iWjUk+GxAEbJzbN0lGn3dsnCwmCyRB9XcNO2FybeS5y7l4f5M
8PRqTET8NBE6iFsc8Gu1sgO6QH1eU01sw8w6GJFVX2DZ7LHrNuI+ISoEaQb9BYHAX++fKVXMZKq1
7IJ0f/bQyW3k6vbcno0BjTyEQybykaE9oWCxd41uLbOg/cMgFD5m68aO3MxgQPHgXooyiekhkWfE
keXUy6Z0z+N6a9+iaw4/iA4AHqnVp2zNycxtscqE/vQPzx3qRYO1R7zcfAnJXgXdnz5iHJGuvyWV
5mhqLSyf48DpD0mbLKC5cvRx1pbkCMRJuWJG3uWgpQvwwdi3fpNY5U6/zNaCUqwh2BFicjeEZnr8
kyJQqQYU0KUfRxOL69a0pOc8Ln+OwST/QOKz+z5Qe9h5ObY+Mg3UIugQDKy1ypIa2KaEJ1h2meTB
fLK6Mf4i+oB3Ht+t6Yl3iedGuKGt8U8nK9UirXI4vWbTv9Rh8G6hjvAt7lvZRXhyOcGpmVxnSuvT
/btva7sKDi+uhti58C/Xi9vpvZLaXZJdDHQ7nnJlzis3cKxOd+EoqT/vDyY25AqbgLrMkQSFIBVc
e8aYTWsvcs5g/BjaabV4rE5kNQExchPppyKAjb+zfJtDopqPdCd4BdYZ1/OLqixUsp7rhqKS/gHN
qn/SKXN+o/gWkf72w6sFCLnenL/GW2X1TRSogyPK4F2mDJlbqN3801nU/wAewPmk1RwmvZBhW91v
QOh0NEYaDJCylJ6kmhZlUrWdIObm21HFlwV4jc4rXL01QhGCFcxp2wVnLTXtxm+kyjy1+TA7B3xm
nI+0Olqf7m+Qm90oRuQdxlMLv16yzOvVapUAt8E2DM74Az/XaLgdOg2B5ylL9zqY/sTvV3uR20z0
1oo6AFHG+p420hrDyLlDD3Ci9Y5kNjY8tA8X2YurafoJSXJR3BYvHeyCqiKfz2mixD9HVDsLXyqq
5odGuZJAXKudfwOaIUtXl0zlyUhH4xn+AXWZVqkTxVsUmQxMyiW5PTaDVBiXWa3QS7VaWBr/Kq0M
UVYNaXqkjlOFzkNlTM2Hfoz72FWB1apTl6rVJyNukdOFyhLlXlIjlHgYhnoAIOOp/2lS+dMO5Ar6
y6Bg2EK7sFM8S4mknR2UTNHH6yTd+UAzpPxY8OQpvj7oZvlED8jUvYc9DHfZ7pN88QMlw+Zv0Ovl
PdB6LXl24aRAb3khNQ9xWlQF/6WmN1BSG10GsAnTU2TZ5fQhLwM6h9SSgq3f2M5keLJWWZ0XU+ru
PUDE/l2N9ESO2ISFVn+UyZ/61pQ/0nJkNq4UScNTnNUVVV1Ab3S9J8gHZe7YHzUN/T4s+gbrrYaX
0WcbfpeNQcpkBT4k41o/RoRAWBsuybT4BWhP7ebNgLa6k5boH3R8l8Fdwrmp3LoIItvnybRxX8yD
rPe1bkh6HwNMmbMKk9vAebjM8BtVQ0l2rbQqvmGOGaX0UozJ5/ub/fZhBWbkYNG0TkMW+PgqqaX2
Rx1bDc1zTf6KMCoChh8SxKnweRvDWHJzQ+GzDF2fZkdNqerKTYDR7cMso628E53ewDpE9MIck8eH
ciSP0PXJG5rOsNG9N84ymsaHTlLjrxm9r0c5HwLhxjwd51jbk8m6pcmKUbmUae8DniPSvx416hDy
M4zGPM80Clluo9e64td6ORvo8Q8Ud0zQ3n9DG8mFA7WMOf04kgv9NigwfVGjZs4e7SRJ252Fub2F
rn/V6lvwM9kykmVQnM5Dvwg6tDTNmqZq2Q523v2Nzy4CC+oikExJDsRP+Sulssyc4z6q+llBKsnD
XlK+9EYZ5W6SLs5x4fg+ddr/ODuv5bi19GzfimufY4wcXJ6p+oFGN8EkUomSTlBUQs5YSFf/P9CM
x2qoxba69sEuiSLCwgpfeMP4x2Q8ahp4Da0e8yY9iS0AGyfmPhHFoAUDm/khNOVmt2QxJqFj9OHl
OX5iKFd1SlqgP8Sr1DW6+un9Ero8SZIOSgAyJN81vZG+7uVYvmmEEZ+51S+nFVDgtSJF12MVaNji
3tCWT2q4jU5Qq9LrhWG9VsburdMlTgcPIjp3VJ26Hdkix9Sqvwmv5fjNlFKvTEVOnQBNQdNf4l6n
eiEpnpOGmqcXi3EmSf1lJHk9QLMU7cBXg+7b3G9s2tgI5cUJlNAq3oVDH9auJVXKh7pcpPbMzdYo
5ehwXG+2FmVo2am0JTfhhS6wnskJCQIjS5LwqsRMx/DyUi38RjU74S1zMyGBUThNxN4d5686sZR/
CgzjGSDuEQQQK1Js2EwdYiY9ov1jBTY2CnfRrFv5AQiC2vjw7ErwIOr09uXJ+mvazC1/FAKoSK09
ivWb/zRbdc6UAncbJ4gz2+yuGqXLl52Gpvu0K6KwUXaaSNvGg7lZajt0yR3QR8DC2+vYzqJ3Nb0+
vD3qDu2MbMz7czyf9YW3H+VHAQFUHgHLdrOU7IWzUGqdoME7661aTfk3eLznMudT82yNwqBskRGQ
GhyPgaPilixUrLla6rmf6mI28ReasZqIxvgca/LUGyESt/K7mdlAjI/vVWkOIt0QRYJ+iCcfbTZx
k9SJunv5s556I9Ynmx2dEZrsm7sQahYFOn1M5nTMvEwsxQFt4TXNQU/45VudWjcYuK31McjTpIvH
L2SOKPnkjmMHnYLilWsZg/ahJoh4FKIIn3LMMWIPq+WWODqccK8ykQw/V/w5tTFxhq9m02tCt90o
lHzU8z6d7WDGGyvyIPc2lpvX3ZAiYlxKcoD2wrn3Xt9rMzURQtdXxjxSheB/j997zkuFPEE1A6T1
7B3QxeZKy6M4eHl0fyQc29usIRNTgrYMNzq+jd4qNgCkiOEFVFWnuC+1c3egCZe+KfrViywFp2/v
lK7p+p1dmnHtL6DS2geadDi5LIlRNV4HDsf41Mad/iDCDAIM+OIIxqWy9PO9U45mfB9acfWhr4xe
ugH/0Wfe7FjR10HXi7XyXi77aImdzpONSD3oIBIVDwwesMuyU7QcdGMVvu/Rw/6Kgkb2BuKGZoNE
BLV/peoiR52obYZPsjWT21dtYz9LWJNXOzMTlnMm+z0x9WkHrt2LHwiWLfxATE6ehGXpBHmhwMRD
b2Q3GFRyQB2e265/iWTguBG/wDBi02adbYKmMp/j1pRUBM8J/z2cSRy30+N0p1DuPBhqQRYnz6H/
8oz4VW12vSt1GdBpKzV4W9dHxDirDaVnx+5HaU/VuCRDgRj/poJBfJ0QUEYwk4flbhoa49XSZcWd
hKLnq97M0sAkU1/cnnPgk9Mi23P18sOdWBQUejEKWQ8vg630eLZyahlLWiNFp4L2+xJKxvI4R1Oz
f/kuJ8fdAicOpJRKwJbWtSLC+6SxnUCClxSklEEqL8xjvb218NEUtLu76kuTZsq59vbJG7Pi6UqB
LmCrOX69sHJCfUiHMBic3tktkxN6s5mW/phW8nVPkcWP1DJ6evltf/B3NlsA0DNQBIRdHE/bmgTK
HLMdlnkYoOlABEQBve52cZ8anVtacgc2OKv7b+kyxgx2Zn1sjFi/wVJjVA6StmjTFZo/8acw1Dme
Sz2JHqapQWjy5ac8cQwYqLUS9VJTA0SyWQtLF80oUEgOUa8hAp458aQ0L67yVtTXAPnz29YphN+J
Ud3XuaGeISaduj1JHGceZWjOoU30NlP7zpUmITQFB/6exFN7ZWiVzLSwFDdRunLXKHnnkm+P3mTJ
fywfypqE6IX2Mdwy85fa+9xmFjJvRKpl0jafJjW1MMhIZ4oBoxado0KdWGRUiyDrgy5D42gL8LCi
aZLaiKhfxcnNM6ze+G5O8jnJwRNnKsE8egdkaYACtpX2MlZyWZIqO4iyxbxyqBi9o9ze7+VQl2Sv
b/7YQ5kFDZQD4Y41DmX3Pl5bGUCtemxjJxizMjx0SpekvlWItji8PFFPnA/01OkT0ZJCBm47egmC
b+pUNXaQi3beL8gzPapJHvkNNdkzodGprfroXpsYYVFn1KNTYiOMxuTCBfsfvYYph2kV8v7RqxJB
6U+S3UvVGyech8+dqhexCwqlf1bzRJfQPdbReEbtESlBq07OAed+rcYw5muesbboaARuW+2NVkIc
qGU7mPRQHMY4QcW6wv/Mqpz6qmA1e9iMahA29MTr44mamSjzbHfBB1lBmdAjkKzbOupxLi8ZgHVi
fFiidzoctR2ONiH6k/k5IM+pb09hl1IxKnzA8tef/5TslGJpZ6NgjlXIGX7v+kH4YTf17y2zevvy
S51Yo6tiCWBaom+VntjxnRSDwl6CiVPQGZ3uF2FUvYYkbJ3pEJ1YoyxQPh/tF1LTbc662CjNGy1x
7xKjt4e4W3o1OtH4kDDUEQQIYX5++bVObLPEOWzygC3phm/P9z4teiuCNRNU3QD+JOrT8ROiL9b8
IVYKx3L1yomflzYXr6dccAQMTq6dm7WnnmGlGTlUz2jMbzFmStpZXVOOVjDG2vhJg4s2QaPQytQN
Cf9jt3W0coFq2LY3eGMs17MtodXy8jisp9nmSOaUA8bI96UusZWfmJcQhTCYNYETU4eNhK25ijFm
fqrEePHWef84i0XyjC6szhx0v4IbLWQWgVcAsnf435YyDfYpt8DXmoFt1TQ+9anT940WUiBWB1Ub
bqtQr6kuYzFzGEejfIp7K3ybOtZyP3dZeG7xrrvydiDQ4SB1JjWB4rw59kPSqxiApRGoBTjbOOTT
uCOGnzszQS5Cqdvat4t2eX55+E+sLrSAVpchaJ+rIM/x6iIVxKcRuZ+gEOanZiGwx4MzPlOMObFZ
oNzMAYEyA6H2tmJISpnLRcer9eDurgt5amTcXsT8eQFn0vgvv9HJmyGJtrbPAeJuV3KYRphPpzO1
aASMgtLptOsa6P/O6Ub9z2N0UL4IRKB8gcrqdgK1cmGGuTkZARUcjDSKut+jH5udWSEn5ynKtITK
nFJwfjaJ6yQX2hjOqREs+tRkvi2XBZFqkaevqSohudUsSnorkirNPHoF8b2oQdWhtjKiHlrKxZie
CVBPjTABNLvXiscnUDueM45VdV0+Z8xUtYpvBopKlTviN53t5MHWz2m9npqhVETgq6+0WXCjx3ej
PKlPi92ZgURuD30srL0ByuKZROjkO1H5JQuC725uj059UuwBeqMZgFnEpFozRi/Tm3mPUcof07nZ
diwH1iqIIcTGf0mriT+MuuRWWFJmbu6MU+Ckk7MLo1Y586VOjR00JfTp6YpS8tis7jhppaWGXxPI
llRcI9uX+W0z1WfG7kTwQ3ccY3moxiTTv3TmHcoktgMYLpCTwvnaT7MeeuHS9yOsxBlaD2LH3Vei
I9N3YOLnrokscLbT9JGC1suL/9djnCdZtzKAgcgSb/HFXVSDeE0UI7Dwu7kbsmyo2URNwMx1aRW3
6tyr53KIU7dkw0aSTjbYbexNvmTi1JZEBIcBGIzoCueBlA4cMsj7qJoKWFXiXCX316mK+B3Ks3zU
tTSztWimbj4UKAVbAR6Wwy4t2mhPLQlNpRYnrZeH8+StGDFK6Q5FwS1QQJtkDWcwwwxgMRT7qpDz
G4D4nJJdKp9pIf4ai/BW4OyJoym2wq0+XubEXnS8QcsGWt1aPnyXYT/3w7OSTLqfpRbl0NgOvQLn
8mt5Ts+aTZ2aw1AMqPHQ0qKptTWTkFNNinG9sYLJcFp8OKL2jTwkyo08hB1oT2U8LFpbCWS6StxP
tDIe75eyrN9eMOAEQuAlVh2E7VOAr6tTQ4+sQO6UYq/i7+np2pxfoeddnvm2J1KqVZ5OIwKlqs2E
2mzjSzXaVjJRdsVsUO+9DhzClzyNZ9IVW3qbA6U4AJx0UCKbzGCaykRxBXDuWxT7ISTYWnMQyZC+
tkQ2fX95FOgV8bWPg6EVOQ+8F80LunFbmmUhqfIy2Koa6EYsPdeTGYauDPE+cs2l1XKvbZFt9/py
GAYPGJu8uFnXdbdNqMnUxctxLPw5wvIvmBwnzgKB09+z2oVdi9BJrKWuHslDs2vlUcy7cED/zS0a
2XmetXZJIGU3lbFDBiaKaCqr/ZMeDdL0NJaNmkE2Lo0Pg5zpHBBSki2ACWrzpqvgp7tY4gBq06UC
7cal7SElY7wdrgLBkOPgADqIGnGVcLmpdXYLNwkjpd3FNf3dzLW70X4VUvGbX3cNYsO+NBS1fZia
PH5oa3nWP7WKNmlum6uGdKX0SFV4NZsuxtBx33fRSkeTClfGMy08VL0U91e4xrfXjtNVWetFJZ5S
92mhiOmKQpKKzy80a0LdppBMT5b7UOwgo6NVZKeypBw4yqdsBxfEMPeJMykl1gVDKfBrNpvqqpmQ
O91HqprW94Op4OcLtKVJ31lGXUuubQApusEzsal9q9ZrvMclquU+FdjMfKcnqvwKmum0eKnZa6jd
iHTBbRWOeOeaHVU21t0sP0yFPSBBkhXGGyDK+EPGDo55/hBHOEMoTlTVu8kc0sil42XoV/VQLc/T
tCjvkcNudb8t6jq6lRQLuh45BgxFHeE67JWTImkP9FGaB+Ho1eJiTFw4bp6r0/oPJ631VUuasUQj
4IjdOZQWmxwsqiW/H9qk9yzs6hN3EEbaeWXtdI+SZhcWpHeJ+E/qG8bAy6pZe1vWZi6QEnHMsXf7
TOTNfRHCZPueLm35ZMoJMgaJoc/2TaLY0a1ZmHHopWmdCY+aaXjdtFkN1b6UECHs5LzqbotR7Yyr
WTJJzrCJLN47Zd6YYHpUg3VAheRpQBzhuq4n1Tl0mN5g7FhEM3Ayo61gaBrhcBiLVFlQ6rPzDyLB
h85dlkGPXRCm2hth1M5HEcbpm8lp1JuIZFDyRGwU+W1t06V02wrdzqsVhYtc1ow72ZgtVnqVL04X
el1GsLbv8xQKPkQfo9opRilql6UqY7veqPZ9FqcsnLwsYxwCmqisvbxNinu7tMxHGwH81jWQOJB3
elTEI6tnqXUfazeZzDCKQCzhjKossOqb1NjhODi8FnKpZ7dyjlg62hFz+KQXaP14tEuSD+iTW+jn
Qw14i/KA831YGnnxmyif3mbLVIuDpEx4nYeStl4TWctsn7WD+Tpa+hXEI1v94LHay3toIk1FCmpo
X/OhWaS7eXTEm7EUq3MWJouyn9tJk4Hsmi3rECLekbtdUYhuX1Fp+CblZj0Depr0EVGCQitcKzfm
1+YsNaUXs9urgBkXUQROXUJN6grH8XoF+rcnz04ke5NtFuUNYhCG7o2OnPDJRA/OB7FI5AtiSQv9
JKtDx5WRPcj2uBJphyECZcunlYy9Nq5KM7kSTjdCHUTqEQJOBTZ6NWUFq+rHt0PS2iSbjtq9TdvK
UneUdkzTU4wqCcgBcuEuU958AOmuqwejiaZdmA617jZwjGKvjzo5yFptGvyibSXhZTNV9mBSIytx
lSFMH0zEij4VqojbMwnYiWMCDeyVgawA8ycWOg4ahmHtTMWZEhRWoQeZlIpx18sZ0B8NCVbWpBxG
N53WpbcpAnbnFMZPREec1IDxf9ioAqE+vrsB3iYPI+7u5M7sT3aUPBhVWri1mRZnQuwTt4KXt1Ku
ETpYC8nHt7IXq8ilPtGDsKvHHWIkoWeFYXc193Xpv3z4/poz4KCATDn951Vte8sOqzQZZc+xMYKy
0ww/VAj8IjaRx5fvciJqBomHfPIKFFlLYMcvVPW4TYhqNILCyFfFQkPU76dxiN9o4djuzVCOvrx8
w38Gq7/EFHQYASoykqAdj2+ppzbhFOJvQZhFzvBcORS8HkcjVyRPkzSr2euLiXS6FQI7u8Wsvsfb
Zpbm2Q1rESv7KRYtbMHSaOTudZJhBmk+ctiVXX1rZLqRPVA/7BK/Kbi8O7RTxRlhZc137ELt6ttc
mn20bxTcYG97uUzV28YBJPbW4DCMXFRkRvua/SzCeW+Wq+VjnDtd6ZmdnmSYKjhz6gO5iNJnGtvN
uBu0WWgHydIK5aq3lV7zHLTkdC9uRxF+t/LYLCBvT8nEBiZbUXrXDWOLvn84GNMOiRyDFFevxHNu
xmm270cTO8S40DvFi9A1m73SFkW/QxkbjAPg/Xh+FafqABBAcjq2NkSAr8WcjCFnZ2nDhjDDkqN7
0tQHO6lAZLRdgx5Bls0KEiha0lHPwmrYxkFvGj63RjWYXqLGIt7JDUIsbpugdGepVSOuswRS8RVw
GVn1RwVyC0wPhGXeZ0IrVHNn0Wy3npexVaJ9qXdW6NcaJsksvgRFIxd+35I/gT2169spTZTyZkyN
udq3CFyrn8cKVS8Pq2hz8MpJ1Ss/KUWm00ZPxvZRzmsp9/JlmT+1jVHqO1zT8zc9oobSZ0Urqvuo
yjR5JyqrNMagQ9an7l1hRrJ+l8+NkL1G16bboVVIOZuhNz5bQjXCB8Xsom5flHXzZKCOm+3UysgM
V+lj1XSLmkAXTiBhx06tS3k44JgADGh2uuhdn1MyAwM+TbdFozrjAYF1pXhtVGHxDGbCalBtGbPY
HeRY+TCHqtS9Qo1hgnOqlL12C3BEuzcQXxo9bdHTr8Iwo/o9Kgr5fKB1Pd72dl0VDwuBeOwjrqym
bjpkaOD0hjldF4U0hPsRrfn3FiUEhxhWGl8roWHcyHImvXdm/vP0ZZ5J7BOr8MQchx8rasWGK7dh
NuxQDV+kFDHfEmAC4kPx4jkir54LMGGRpyNE89DSMxluzEJGj0meeUdXK4QGEVhrlsiNSVreWWPZ
P/edLVTkplKgEDJoZHGThW2hHQjANXGVIDPwDYVxNsayL7PPhSOyxs0co9XcmvI2jnFm8pyAlv1U
WIpkuKac2xkzfXTeJV0MSdekwY2c/iCmR6mWKDARhCWdS5SzFK5ozARRH0xSnb0EwGPnSPSBdlMY
AtqKB0uhcJwUZdCnNG6vMq2oQx5ST+7gSoVf+9FWmp2i1NM7Ec1mvKNtYz+YoYQ14c5sJ816nJSw
0D0tCYWxB6WH93erY25CyVco8pPWNQn5d25G1U2LvXgoea3ZW/NOGzhWPeTBwJGX9ert2eoWceGI
TUG4i8RoUE4SiAO9hkpeWDcE3/27ogc49GzPmNW4c0ekd6e0qWK+n9I5u6IChjd1UsUdbsgNlor9
zZRFWvjKUpOkvUuN2qq8KOmdG8Mk/0CaypnvakeePg/pQssPdZJ0wB+50R/rOOvlh8Vyaoe9MCI3
6uZc/6KApsi8UDTOdK3ZnT4cQDZ1txPdBdPN5RIEd0VCSGY0EPM9JCCWgz4cmmYHC0KJ3VBTBnD1
bVo+jUmT4B6uiwUJmYhW5IMg8LmXqhDI4RDW2eALGlQRk66YkRHUk+p1XZUK3s4zIwa1unnTNVk1
vldiEeZ+xP7yirgqtfCOl+RPJgqLrzQphcuidZ2sBM1YQRkXdLlm18g4kV27760Ha9I5lsmgLXGr
1EscPRrj3H9YWvTJPC2y27vWZG6jfEkwpYVtZnuyiek90mVDM3umlk/mrjRYSE8a8mDzPkJly7yp
FiUZd2M0JdVTLHW9ctCVtH0TCzxQ93xb27mngjALz4zN4RWKjNHkwXgYx7t6tgDad2ph9TstaZfM
jVZbHTdP5q5w9UaOc6I+4th9nqlmtK9LanSccauchobUwyNVDqXaG4Xapl4SDWDbh0w1viDa2Stu
KVR8KABcKy59QSYvKoPUZua8eo3m5vBZkUTyzbJahGgKTCVdYyzTr0nXjl9leP7prh4idOtGnKXJ
HcSsv6EFn2K5qiwyjvPMvydO5K7YOaKaPzpKE74ZzKm7qaZy/k4cPAFDy2fxbqCYzz6BonjvJqnU
PI2wuxB7I5Zo9wSF5TtL6+qPdagkb+gc46mVZHntN+gi4huZDPYnJGsStn7KGtkO9ZDqu2kDOLgO
5XioAkWUVbwjHJFf4eaUNQEyZii0CXs0vQzT7tDtB8eMPSLS+F1Og9Ki0sms9lLZKuqgh9yS7gDS
mfNtX5nGUwy0OHSLUqDDFrf19H20AViYmS5QdyZNuWtlKozkPoZ8KHLTiG71vKwzF4v4uHrS5r6l
StGxn63KL3SWyff5ZJAfHoupw3Gp7SOyaalMky9LHS66T6UyifZ6r3efhqhS6qcJ7P97YEqj5EpJ
NSENZsTstFCmJSsQcx0HdoRaIvuG5nwah7n+ohtCJ4tm75A/zsPUGPuwDZV2T4VI1v2+qct7FArb
j9qy+oGqo9rfCalVP9Ck6BfPAAc6udqwljkqlesd6mpOzF3TTcBn3T5favsauzahebzZADG+zbG9
6A0n1/ERrcrHEc61QSe9QA837OQwoD5lfTCpIEOHtMbwrV2m8eDZc9O1D9SlVM6XPKnbXeakDi4a
CGF/Ka1BxopLGCLatSiLUJC2zFm7nlbHlp1lx7PiQ5Kf5IMKsu2qU3rL2ElVOsS3uWotr9sB9coD
+G3mOPDp6T3FFw392l61hBfbDkUFqEBU8bMW4hGQZtj9BwKG+n5qxDJfGb3F8ZtF4fKuj2Le0oE1
BNslGRVPR9MkdadZK6TYa4dwMb+Wfde0Ty/HvacyB8hXwLBXrWHwJ8dR76C3VTHmDmh9ggVfGXr1
diyt2VPzTDtTfD+RjWESBIoPe08QTFsR12kY51nFHZn5VCmNv5iJ7Yc1Qn1XCC92B3Po0UAs+rFk
w6sV7LteftNfUwoMzAFOra0pkN/6Jh0rso76INYNVPsifW/JyN2pOcQL3UGwhnL6ORGLXxOlVRoG
aQWoYLQbtm2wXBllGfEyLVjWoIeOcLdTh8g5V6ZdH/s4beE24MphelCCB1py/AEVq2QbaVI9ABwr
Unc0uu6VU6ZlS0lpLL9RQS1fzV1pHLJYUhTXMdMaUn3Zq9dSp6UfXx7jXz8xPB9FhWbHEMNqXWfb
T7APe8mK1CJqCRy6ZbdOyIkiqaq4JlS3HonKU2/J0T9GoTI7vHznU18XkjIjvqrHUBk+vnOfN51q
dZ0WQCy1HycxKewKc7HXkci7H5XwnP3oyTddYezOapSDUsrx/fTYHuuxbrRgzV/dyukrjM+1ZJ+H
1afQKcwPbGoF6UU7/HGqD0sa4CfgSBYSvKTjG0vpAEkSjhVKvdgpFKkhdpOa2cSh8jlnv7VqsJ1a
kM0BA0Fd0OhsHt+KYCRLUyPSAlAPyy7H0/kOQRrzVYRk6T7T6HwOpmWeWaYnls3KplXQGMOs9pdl
OphzV4kllYNeb5rAEeEXY5bPORufmC3ARliUtOcBMG+RLTXqoQk8WjmYlB6FUBtlmc9QRvu7Plyc
xu/sxDhjrv7rPgvyi7bRSj4FerAtBiWm6AwHy59gzijfyQZ64JNRJnsh2cUZ4Mo61TefDS4PYCUH
8hd7+qYYhJWsihi+QE/TqXA+bE31M/io8ACbTb9GKZtkwlJaP9cE53KnS2d2pBNjC+jPYE3QKyPQ
045nTRJn2IBRYQlWCWu/HQaOPzNFkpzmhydG/YIFgZY0UNAfJA+gOsf3KzIaYkUvL8Gg4kdYL1l1
oMc7BIYx5GdQYD+efTO0K3jPoqGrAJ7cyti0hjmWhjDloAgrVrYsWd1zN8BadZUxbr84KNkTT6da
CZsydaTUo4419TBXW+Ve9E0G2xGrvMptJ6f844rZqnuG1xOJmmki3nQ8DHrTd6ag/B9ghGm8xvZk
/qwMU5rtRrvWv9QKoc6ZlXpie9BRbqVJyKa/6jUd37FBS9ExrQxeBqCLYJC7aTcv2kx7pxbX+qLb
aN+cozSe6MOqdGtYQSjnoZmwPe5gcqr6ACcwIM62Vth/Sw0pb+3lCcYriIJmbI1w13Hy7utkWq56
pS+KXVZ2VuK/fOKcWNErMsqikggZh1Lo8etLPZh7pWg4eNHG3odE3oEqIzmnNN05BMWJW9F1Zvvg
TkzzrZpRafV9gs6xHuhNfR8mdn+fKb2MvKx0zj/vxO6LG4kD1pFXssCgHL+U0vX4daGSFqgkMM1O
Cg0Sd6MqlH/uUf/5Zfqv6Fv18M810/3jv/nzl6qe2ySK+80f//Gq/la+6dtv3/q75/q/11/99z89
/sV/3CVfCJCr7/32Xx39Etf/1/13z/3z0R/8sk/6+VF8a+fX3zqR9z9uwJOu//L/+sP/+PbjKm/n
+tvf//pSibJfrxYlVfnXv34UfP37Xys86z9/vvy/fnb/XPBr/w9GMVcpn7e/8u256//+l2RofwPf
J+NnBjTbBHrOrBq//fiRpf0NuQTcovhLYF4/dOrKqu1jfk1V/maBZgFkgwyFzBfk1zgmf/zMMP4G
93qV7QTd5QDYN/76n8c7+k7/+93+oxTFQ0UM2P39r+MJwo3Alayx+ybM1BtRhVUYUwjJxdPizJ9D
8f6ngfjXnf4PVzY2Uy43IsphgivT73dThEiW9pzA228eeosNS5aZIGLSMh+K1YOsSQ+5op0LBH93
7c1+WwsLIz9gnr48astdZaiTF+K2t7tsUNZD9qdAOkSpED1Ae83I9nJlUFZrz2xfv3vuda/56cpV
KqfTbCuZv0zlcL2UsthRVnLeXPbc611/uroatgvpY5X7MAwsL9HTBTVx/emyi28iC2uOrVE3p8wX
RWZeRVR+RzmzLxyXTRgBhDDRG0umyAWwNoyW2wTr+MueexNHM7x1Dco28yn1q/cdTe8vKPrL05nz
+HdfdLM0rWZsRjMvcz+1xXRTpUK5C+1zbqe/ufhWyZkKhS6A8md+rH5BQcMzI8O9aFS2iK7QNMPJ
StXcz9PSpZwKAEMq8gsvvlmdyQBPWq+szEf6/xWqOdGVUU/nPLV+NyabxQmnvKpp7+R+O8/5l6Ut
oqBLISdeNi6bBarnOiohQ5f7xoel9rRz9LHfPfT69z+tzJAobk5SLjt2dUkPiBKzviiXLZ4tBLkE
2t3Q98r8aMLVPhpVAB4I01w2IJuVORDr1E3S5v5gRR1AlCT0cBBrLhzuzeKMofst0chOazv5wSHz
8wj52gsffbM0F8AmIzbMCFFHSbFDn6t0oar1lz36NlgzVYjfS8XV6/S2E2+r+gzm8jdTZUs1gBNR
pos0536iDnco2eBmUtZnUqnfXXuzME1tiVFN1lMfmk1QZUXxHFeG9umimbIVdmxMu+umEbvn1DSz
TzRWusx1uvacYPDvnn2zMpdCpqmkmylUpmS/jJV+NSvSdLjs2TfrM69modAsppGf59UuNMrsaqCR
d9kZsaUyp6BG+jItwl2LUpEMxkodvl723JvVCVq3SdH3TiGc6ghUCP2rhjL8ZdferE0M1FIpj8E6
2jXZzlR/ipX0nD3C7z7mZmnSqrYaHGxTn3Km7iZtdwVIqN5d9ODb2m8/WP3ctjx4NkbXhWbQlkqz
x8uuvck7BzvGpsLgwVMuK2vlO6BkD5dderM4S9rNDsUM1KeBxgW9Zl3L7WTtL7v45tTM4PDrAD9S
v4ixoDJ2rX7hU2+WJbSsri04z/w5H71YZfM2rfTPqBL/znu2GkNdWrWzDAyGtF7SPeAAum8687vL
hmQT0OahhMSAKFIfTrWeH0LFmY2PVjVW9R95xfzv028WpwV8D6hAnvoxXpi29BS32oVfc7M0Z0sS
U6hx5UoCPxrVCpKOy9vLhmWzNNEfTwVSo7GfFuNnSRK3oVE3l22EWzGRSrbENMUafhLaZL5O5emd
bkTnOPK/2VO2epdYTiWJ5ojEj5T4DtcYkgh57C47lbdkHTWiwz+D9vblBKFuLNw+khCdc3D/3ZNv
Fid4CDKp3gDp02elb0ud41ZFe9mZv7VNRRbGwfqdi9fJRwfZlDiWL4uAfnAYfgpqJblO00gDoBQp
YNXbWnFIN5VzTNDfDcpmefbtGElCYq5M0TNnReaGAjzVRXNc2axMAMHKKIr1a+Zq5dtR/x4gm31Z
wvmDMfjTsIwDLQA14uIoFripcQA5eOFjb5amQGulWGY+5QixkAbECMQtO+c59Zvx3pLkaQvpfQwL
zS/sRnahZ6pe5EjjZXNlLZH9nACl6SSls6TGvjoP8CDGKPXqKRkuC9+2HFZjGMQw2Vy9ksf7PBu/
gQM3Lxt0ebM4U4AVA9qcsd9Ktu6i9OtnC3j6iybitmWrRzaS/zHC1YgQInqkyL1HVTs+05P63Sdd
//6nmai2kYjkmUe3pdpb6gez/nDZY2/WZlvYSw/WM/axtgGZODrD4zDa9oVX36zOqBrLMWsqTqAm
3c0tBIY/U37+94m8leUE8+eMuNAxx6UKZo72eRKUPy4bk83ihO0859J6QmS02pHsNkpPTMWZRubp
L4ni0PGXrBsbZ76qY4ILZ3KHZdgNcAIvevJf/DDiLjeLWMLlqepvkxmDzIvOTLQbjx8azLDoh0Vg
V1nNt3We3y3DRRUPw9msSZmO02Q7PU+cu0rkdhcdlQheHT9wqaNwHnct57A9BaAobzD53l0yO5BU
OL40CmalHccDK2Yxr4vxTpuTMzz+302NzVoEMCmPE0w8v4nT9HWsde9KUWYX7SD06o8fe4K/iuQP
n7DK9TetfVc34UWLHBTH5spoX/etznGjz28j4ZfxhZNuswyVXJfatmMZKrryZVYWaDYQly76iPZm
FfaOGfV9wbSbanRkwmxuPA0hkguvvjkiC3weO3laJ3Ultf6iVuHOFn9miPE/Ox+omOPh1gpLm6um
5OLwup4tu1ZuY2ORzimH/X/2zqRLTlwLt3/lrjfXXSAhmikRQWRk60yn082E5VaAAEk0AvHr3xeu
uvc6cZOrGL3BG5bLJiJAEkdH5+z9m0EYryYkcJmdrRJcfjRLDDf4fBwEeamE7XcXX01LLQYvNgpx
Jpedebvkagwz1L/wedsMildzU5xr5iuh8Yavq3vpz2kV/7NytP/d9tXkVDYqattj/jRoBilq1+7K
Rm5LzaJ35vkzVSa0EXpK8EybYxS4Ozfrba+beDU5XcUgCqSYnKyNL2S7mKPH5irbNotWM1Q2supD
hlUW/f7aZZFY0NcQVeO8cTCuq9FA/nDY7+ADOhIsV7Iev6AHM3jY9O3X1oFRL5rRycO65T/yqE99
VIhvu/JqiqLOnU7wSCBELpJdwfJ+FyaNt21xWVuLIqNKMoMmc6gndVGUN2DJb4q9+boWr47pgDwY
li0Z96/qmPhZWLxoGPzN1F9TVyO3wBWMyuwDSIT2evS89trgIGJbGLHupgsBW5eA6KOHuupQg2yD
9uTQXLfx6qvpKVu/wqtoCDNhdXM8YyhP+SDcxtu+mqJRpAeUz5VYCfPJoqZMuEMBMc7G776eoyAS
o422CzO0fY8X6BFBix0245t2PXwNN/DyhiRgEIdZPOrmNuEC9Y2uegl3/Jsxsy4N0hN4+krgzoCu
T/bgAzU7B5/XttVrXQ2UgDbgAekTZqEENoBBvwQeRSxfbVoD1lXaOq9gcQAzJssh3jrUXiyuShFu
jF/C1YtUuYLOk1Nhhq739t4EKKCVdfKSl+V39/385z/sNkM0IHh5jqt7JvQeUNON6Mi24cY7s3qT
lmj2jXjQhtk0xmiqR7n6uyYYx20vvDVXs2uWYgYDIMxaR6sLIgv2ypphuN/2VNdztWng6howZhTa
4tPWA6p2AidiW/iyLg4iLWHGi3BnmmqE/hdCxeXGGzjZ9uXXFUJeDxCmI7g8endVhkZRf9/EYluR
EEqsng+aCI7fOCw1Hqsp7g2Zm2tt42nbfm7Ny47LfqFeiaeK1KQ4EIkKfEltvO2+81XMi7b3JmlB
qMt4MJtHrlr6DYXN0bYXNl/N1RH9f007YwVOEmhIgeQFrjIp623r+xqcTgZpOz3gu4M6Ra6bWpGd
X5div2m8r13u6FcsppKLEM2duX9AuVOYEtQPb1uB1ww5sBkNi3XOM7SmFpmZsDGQaMvatn9cl4oH
qMaqugBv7aGSNOvPFP4+aLYO99V7dYZeLO9UgbnaBe4InVx9EQlmP2267+tyIZRC64WrCVcf6yiV
Na93s8/Utqe6LhkKpQFZKmow3rmlFwgg4x3Ir3LbUw1W0W9Cu74trBdmviPj7Tx4JAVimTxsuzOr
uWoQFCi/wrtJDZTfVWhEhiGJbMpt82A1VY3wk7avI34e7u2eTdQeeKDqbYHemjrFR6ztZrQIUnnw
ikZdeYM6+JccQb95Z69Lh4hNppDbPsyKPnSAFJXLAdJKtfGrryJgNBvDfeMxLO5+K6690icX3qLg
hN/2UFevVdcX8WAshnscDnxnc4OW0cAfNl59NVWtP1K0EgLRAl5K+RUwouCokIM12y6/Lh8SngTZ
PUAmAylS/2Asd6cJdIIXXtrfD5v+1zPx38TDuoqoHQCMQRNhmPXjlBx8hR6linnjRZQHI2htnMEY
0fcnN3ZXMBHRYycr+igR4m9c6dZ9MBO2C5oovHtzeBbeKRf13+pgarZNuXWt0Qg6YTM2Ps9AqJCX
8OcIlF7q+IWV7rzm/OrmrSZ0bWp0laP9IKtgdTsN3jhXaB5u2jLtR7iOpHXdHu0OYlvwue5rqbkc
scvCwlrAM3cIeloeULNKt2221sVHlueqiVDakPkxPYstenCKAr4xr7jmtgBPWIT9gs1Wkuv8DvFt
uwNrgW1bQNY9cMW5rD4q6yhz3EHI44NSEsXxttMgNO88jz39IZ9KUSFM8YZGf5l1D/uoaN3jptXp
pyokLnPrn8OUgVF6AKAjueiGMtoWfP4kdfMMRjJBAFcN1tV7gsbPr3AP0m01VOgFfH5v5ijsJu5w
/R5tw0EKogLYWTYg87blb+1jmomWLba62OgKPbyNvb4EulDZiz/f+99M4LV7DXWItgzPo7Jn0opd
jTV2lyQquQPhh4Ed0y8puv2d2DbF1mVKFmn6ChC7KGMU6po+6PStmvxq286Xrna+qExY4hYd6Jmo
jUnhzip2SGcE23YClD5/0OE8QaqgEXc5nJ2/acu5S1FkELz+84P4TXyxVphwDBgHdDcehDfZKxyt
DdnSDdsKrNAI9/y7x4nfyfnMQNRVjT7gLoEN+sBwUrBxZV7XK/k4ea4Flp7MNHR5GuM8+NYl8bzt
wa4LlgJU/GhLcXUUQCeHmOp3Ja/dC++w39z5dcGSbNlkLTrXs8nO82sLwORdAC/3CxPsd1dfxdMN
VVRGJMZzpf7wCpAnfwcI2j+zYP83eFmXLMUehzUUTYNZMkC4dMpjX70eMAvItjH/U+ESOlm0R5sk
492YpIC51xkBumXbDnLdglsZdL0HWiVZ31fstqkb7zrpZfRu04xaly4FEjLPAnSLLO7RPEQglnoj
YBTZFoqsa5d6D+1fPigjWRSY6qQddJVCz3bjgF/N1zZXoLQQAPNzoAqAlWPN50Iw9XXTnVkXMDmU
hCd2pLjvIXFPKIwa4Nq0onnYdvlVpiqMCpmUkQNnSlIz7PlSh3KX5Inblqxa1zB1sgAuRug8U13V
pcDIh68ilDJtO8hfVzE1LJ8r27V55vyO7suwtyhlgl9p271ZBczKC6uwj1SOfAlHjRQS7+nEmN14
9fMi9ENiWZUc/HJ0YGZMDsgKNB650EOdbHyuq9erkOgHRQVMjqR42z3oKgKjfyDbWvIgkHj+3Zsa
/UpCdnlWaIT1IGiw26Edg401A+uCprIA7SIuAIMzyvMOBEisjw04TZ+2PdbVfO1Y78RIW5KVE4r2
gPOlGbc4P9xydaA8nt+aaE5UXgU9yYoE0qWQqXqvp6L/su3qq+m6aPAAEdeTLG/cfBiRdztOA/E3
rfE/CTvR+91VfVLnmejhcSCdk68iJtnnbd999XZ1s5Lz+ZAsq1lNbwqfmMcCaP7dtquvJuviFc0Q
jo5kZ834OzoLeZlHIDhsu/pqsoIyB8HFiGUMvm6aTbq6LfNmW0IJBtvnQyZvJvT3qynPIk70wYdE
PZ2XotgUFvzEssht2GoiLWSDlmuIsr3qONFu2+Eb+GvPvzvNGfKZCyfZ0IIdczK1NuCphppt/Par
yQoKB+trwUjmRxL4d2+atL+jY+ltm1Dr4qcKiF/AA/H9kXYP99A05W9ZUJbbJtQaZyH52M59gaVm
dJ25KpyrToGYX9oPngffzwmdYF395BdBUhDN88ziHX5J0Sz1FMfTiyXC53n5q8uv5qsGz1A4BUtl
XIxcAKEIZhlanMbsjB8D8l6F0UvOtd/9ktXkRQlaXDfBTDLXR1OqBKPoLlH9tqVhXQlVKtA3S7Fg
SWYzu/QCEaQd0gubgssgXs1eUEZrQPCFOPYTn4JLgIDDNwo5nS7btPSs66GKRLlhjj1zHEY/zyBX
mC4q3W9cHdY1UQMBk7aJ4F1QUtT70VnZposql2/bvvxq+gawppc+OpuPUTJ3+6Hg/b4pZLVtcViX
RAELSMKSNuQYjIhdC1VPR1Dat7X1IBR7vrTlRQLyKeP5kbvWFkhRkPBrALLoplwXvFHPL++htL/o
5SAuJCVeuz8Lo25C2c0bR/26Nsr2Rqk8BnAAOgQvtcCwXw9aim2jcl0ftUBxW4KbA4DhOAD3pCEr
AJahaLb1xQIQ8vzuSAjLGznG5gIumA4+ODzVFuSHjQNnNWcNRPIemNn8AimW5IhKAH0PheW2Xclf
VPAfI3s5YhEuZ3JRGv3WQeP2FfDI/v2mGbXWnXexraamBPHTsqD+wP1Kf9ED2FB/vvp5bf/Fmh+u
bnsXAW8iqnk6JRExU2aRfJov+tyfvilv8OVeoo/jhUAZuMRff1i0Whzk6FEX0FGfoCZl4oojp5b7
x2hgjLfXDrBukqBjB96fKx2rKLiR00TiI/WZy79OlHngQkG71pVF6vUKRg94CRYy3JAgam27I9Kx
KItCUlSfgGR2UCBQD+zLlIAfSy8LNUrdgFOdJ15WlZbJT2RmWtF0ASbTfx+d/8mMWLU0y0M4O0io
2zwpm5uoiKr2kotYi/djO5qxTLXq5+61Z8xYw8MBz2pQpfgRufhE6OQDwyo9qqovZCLDtOzmZJzF
mxzVBMamQUAKjG/lOpwz+EEF8PYwL2G3630bD3sfVMP8QUPIHd4ob4kXsq9QXgoFjhmlb9NpFt4c
7Z0GCf6p7rq6OKI9odWnJB5jDsUjyH5qD6Bu3eD3F+NiTksXJOgv8Ehh3lFds/Y2Vn5iSli+g3C4
RkkG/Cy7aZrj+EsTaN/c4mDNeO+aobbU21u/KbHRU6C7Rt2upYUABJ0NsXTjyeKaACf3Bgi3T3D2
8AKKByDwS71zbM4hUUV5M40gkIjROdClxlWePoh8ytVt5dqB33eC97hCzAmhHId5NOHuIIAow/F2
D2P5bUIXW18k2AZp/KA8UC4bej+ur5Y4Luv7am70RPeIJdRyLLjj/U0/Mhx9pSXBAf/rJeF0qHcD
hGzCpHxehL4AjpuT9w0bgLRMSxQgRgCczyhTUUjmzHyCRyTWUz/uUfrIummHHjvH2JWraov8oOe7
YUnzuY14dQQKqBY97Hg94XkKUH0elruzyUt/tKyfpjdjSePijcm5sR060MFVKUFlpTOa8gkTrDiF
o+Lhh7KndfVtgEINch/UnC+0BRcR5CwD+LKt5otqxq/yjw4o65qAC9egSi0F9hyfe2iTUuSYE5Ma
429eL87yobKCp0imJh5b8o4sA0wyu65Y2PIZ+kRHvgDZXzd7NFwMZldUOmkOTE9mbq9aJ88TLDJD
YQ7oW1bJvC9aZZP5CnhrdobzelE4tAeSFAPzdnxkBcoFIBNqpq8UqY3xAXaMqn9vzKK9r+De0zqj
uWbgGU+VSUVH+rdjhdDSkkCdYoUwIZRzqNOO27mAwgQyKuDdPUyGzkTl8NmHXGP6YqqeAt29tI3v
LlvklaJrtFT39CE2JkLnMDay9T2MIiU4odJ7BQR6HXwx4HVfdqjJuGYUFGAGgVAGYU6V+qWP+AGU
+Op1IP1JfBHA4QVHAdZytKSCzYXJb+ZaDfJ6GqQLpnEH6W4ixbuxwBiUN8FSJLS8bF3XYPKESqju
qcdiAuB/V81RWexRUjmpy7oSDhaoSlWiMsA1u3B6GxKvX75CqSK6N72NdFKlQ4HMvAeUejAs94Wf
I1DY13hn+e2uniJZwV5hUFZmUoVaylJnNpBNRy/AAQTF6IhWx7AH+xkwHPMNbWfaTakAKGTQKE4H
LySGQt7FFKVXY1WZ94B25dD9zAgz62QHsI0ETRCI51Ek6UJA7zZnUn7kvYMrxCUPHQWR/j1zZBA0
hReuC/DdJjsF3+qhY+q+LPrYvJvBt/bB/p4DPd7mXkXnj5OwFQp4Kger1hHWUduBXgTR7lin3lg0
IN5PIozgj5CuY5JeS+t7QK/XQWuQdOvinJXzroZzwH83j5PzDlEgw+DbSLA9rE+9Eomqs0ji9CQD
77nvbo2tANVOJZwUS8ZxuhS9LgAM8D7hsY4wScRzzEtYadBqlLyadRnwOeuLwdZflmo25AM4aYOP
IUpNG7QpERA4jEdp9EAMODc6FHdhwYjZU0jdPYgIgwFvlyi0sUjx8sy/AHlvi3sZ1dN4p3LD6RG3
RgSfa7BqfTQYxjwGz7+qxwqunFg2UAYWfdNOp9gEi5lRKB9PMHXgzE1jmRgC29JpF0FBLd5gI66G
C6+j/fSur6egJTvDgcmcDvUwm2Ha6Wn27P0IMxRMHBUsr8DFoFRl50exJ/cC9qS4SXugi++jIhjG
FCKjEjoGHUxz/ZbkY7ioe2w6KpzcdOhUq/QVGO9LBEFGr+crnJ4S7qWUtv14RB24H4ANjqRdHaeN
p1zziddg1MMkkRTTlO8LA6Z3lY4FODUSzABR3FXRCIJxnedz8BHcqrpt9outBn+CjyHqgBNuKa7x
tgfuvL9rAI1V7bHwqkLGx9a3XewdfOETGL9U6/XubooBjG93Se+oWG7YsuBZpcYfoHpCVtV58Dsp
Spqq2behjNp2Z/R5158OCyP6Xg9xH303EDsKiPSE7GObDh0XbXwH57x4nxPFEUDM3UDnrz5++5Kn
MMhV9gt8GAlqx+bebye4SuZ2uABSc2JwPXj5ZKBWgY7hwRvhFLsRSV/aJMVpGHIN38p8sYD0a5zG
JW+wXnpw/NmgTEjm0XAcw2MXaiurFOIq6j45LJ/dVU6l8y4rA8T3Y1svvb0JPKeGs9FdlpwhElmw
BshUYzouxZt56jFAAGQdAGfdMc6GUu3cTJv5Ce+AinwYIwe9SVrRJo+OokpY8bVK6rZ77GJ4nsQx
UKyI/Z2pQ5NcczhORLgbR0jG+13pa1VeuHYuvWSfWL/VNjUEi9PDRCKLpTkITNC+YqjqGk95Mg/h
/QIpl4VOLyo5sK10GETb7yCwsTEKKQWLzjvodgS8vAA/fk4jCHXq1wkUqWegOy/48IHA1yO+6ioP
emhx4JkdXWpR4VC9T6QGvyQlU12xt75NKlakpoNVAYK1GDZnlUKm06AmqV9Aucd8cwgfeWqhFKvg
lrBd+IADb5a8Lhdu6gFPgvoG2eHQlC3ycnGI64WLkPoyDnJePdXLyNvPsFRo6lK4JGYsFHXS+eFn
lIgqaMNoGdblW+FEDguOiAkipXRGssacmr6o8jLFe62gT31tSu8sn/AKghsYDgOGVu7KSBx5iaiX
7kqQGYEeqS0nPhpGQCYZEW912K+nZVPr/FQUY487KOFhuUaEEsRPrMbSmGl4VkSftgvAZe+cYlJm
s6FTJ9Ogx8nJ+2ZJVH+Pr8IFNBcjWMxXk6d6+ipsgpiA6j2HfhrBIKB2JJGDX+8qEOHyBziq5w6A
VujrsiXA80F4blXyZoiKuUMvJZwk7/Ml6uSYOpjCmiH1C08FN2TBnLiHSVNXZ0tKAqpuijYAXpfo
k6oHlAIbp0TF8dKAFaRFAAM8qTwwiGmir70Es0un2gOtv0yhi8yDC97gJfV2cXkUXc5VrPg7AeNY
8HlRuGH3shu4vStUw+ztTBC/XOYw2KCPD/t6mI+Gtu+Gb9BntPbwnVwK8vToF+oCbsZqfCc1yBiv
mQnq4sFOhI0qVeiAdk+y7KW5wDF0MflpDFC7euo8HBV/WSCfaP0D6+wcTinF2ej0KBNztjBYMWl+
AlF9KqOLRlTQKBcl/IRN6ud65F/9UVYcr1cpmqcJiwjuD1KFJZRJ3kxyPAXMZ2Ou5qWpl4+e1tW9
wx6QX0ewH6BvehhhLgTg2s8g3yhhmClLEL0hpAs6fkNkIuV7CuZRdSeRHaFZV2EefhS9wZzcQQSU
QA00+wlDc6YffLW5Ism9AyBgxlZrIh6/aD3gY044e4+HR1XTofjkki7Gz8dSL90dfDl1g9lWu6G9
EcRVY0pFMbXv2IygM9UaKPBTpYU2150H4enRjqWUj5zropEQfTjaXNQ6QA0iQWz3NCY21HdjDsjz
sa8GQgx0Qy30oPA5CfpVokRtPOLNZ+a09anzocOjEUalX9EeFhxbedcdJBfJU6tbiB3mDuzgvV+O
sX4zt8FYn3CXF0yCfokG9C1Ap+TsPemnATnxEarV6mC5IfBQxnaIHojoZ3rZWRFEF9UCvTW6Heak
vmX1IiEMahasPo9z4ma+U203KrxtRN5DzVH1I7RFUxE+gC7XnBU0bVQPAnXj8Rg8yMELGwiLApDF
IAGDbe6o+yaGhVb30JXs0fUcTAcQGor2GlFnZC+jWPjhoelHIbKKYW5eNksb5qjJXSpsiqPSN9e5
ld6ZNDmqUl6B7jvVqKzxJzmcPDeM8Z5iX1zf2oXr/jQWCw6Vw6JWDWRg+G7hRdSiv+h25nHMruHd
ZfWeh6TSWTWjoyxKYZZZvKu8C6X6LGBA7d+dBXf+nV+zwGGjh64ncNx1L7tD1w+dvQ4nGupTkJsB
qz3Ewd6pDDp/vkZTKtATUCANQfJBqlLPWVwutn2UmL/gOVSLb44wC5PlLrQ9rE1pBGNJYZHEoklz
U8uWLlCA4ha39W4ks0erE4d7lSx7G+ZlW+5y4qIEFEgaEvZCZuQ3Kep1dxdvUPWrqkCc0EXTwjEl
k9ikDQ7KP/w58/K766+yjYbmmFG2K05Qg5gr1BN4t7JVctv51bq/izbDGCFCWk4cqqV0gvf40aHb
4IW63N9993M26YeEV8SXzrRMTaezt+qSFnX19hwrv/Ddv9e3/SoptTodqDiTShA4dVWRwyh2CMLl
vGcLuvzEUdkF4w/gggJ+UUow7F2z8MwDMPlrmUhssiol+G2JgTQgh4uga5l3gU46l5Kgc5BZljE6
GvfB2MT4C70ORH6kRiWgrUtNI/ifuCdu4wji4UthS7/AsO5xTFeNpXuRgPO7G7jKR85GMmJ714N4
3s3ksobRjnBIg3xP7QHcRw4lBTQ74HukAkgMDwwOEV2KKkAfbjHiFs+lWMCn/uDzAT7UuYZ2+CJp
IEK8Dm1OoBCG020aD8EgCVwZkenqtr/FVjxEfDQMeowH8Gn7Xnd3qImc0Kmg8wKxPGrRzeW5hE6h
5TCX2OMeoD4aJT/Us4K2isLTN1W7CYsBPcpQ0BlirM6fHhugt32S1qFtijnN67z2JPaW2E27owHI
H1kU+Nb6Yuflzqg9VD5Nc2gEmXt7GcRzYm+bOBSjvJVTP7Xl/vsc+/+k8P+DBfCH5eZMIn+GCn8c
O9n/62P75V+7j+Vn1f/r1Nf4r/5Hcvj3S/yNDo/8fwNVGAYwWpxl7PRcKvgfdDj9N+QwIfUAdKc8
is8lW3+jw0EOT0L8bbgikCbx4nNz3d/kcPwvGntA7Hs0DuFyQNnnPwCHn9fE/y0IHDYKNEdixxrh
UmEcJKsEMkyZJC+GRWQU77gn1yAv6U9K7UPwblMY5b7ZrtJPzFcff7hpr/76hB+x4s8T1n9/bhLi
94HjiA7N1XT1R+OzxeJzbc+6h6qfza7vCeybvCP/DAbz12dBDh/Cwhj6EX7m87UVt3KEcdyJrEbF
zS5u4NjqQ7r8NSOeofN//EV4Ij/dSVSdA/ce4oFiSXv+KegLQAuUj0+BnbU5DH0zZVHuy4u+4u3l
VKCBEZa7Aw2OXf9it8PzcubvvzCEvQTbYowkAOVXbw8+jWKJa3z2zDk7IB1x3RHQz72xzGhX+ocO
seHuHz/AEKE5jcB+gRhmfSKM1Hw1KK8W2ZQj8Z23HsPtrWAlMLx4ofDtF3c29JMIkir8uBDdCM/v
LFzwupsIIQfS6/IVzWcPYsG2PIEVKq9I72CF867ic1Ib7rbkhd/5veZzNUMwAzHhELpTuBdWoyck
vcRnc3JI4rqGq7LzDsjlMaCUi/gCdSfdntGzVrB1I3ABC4Oi2ZK9H08pR6L/ApuqeF94JX/hpvxi
Ap3lKsisYWBDmHO+aT8EDAtAFsg9MXIIghpBqEEVEFg6OhXlaF44oPzVLQClKqSwJgfnVWx1zgqI
51TWQVlkEGWpK2Vz/qlQcf2htYa/Mdaze8jSd9qr2tMor4lpvB0b8+pQmtlki0UCVvo5iDt/HoHf
WwFWTyaB/gcjw4/waNb1tP3YBQJNd+IM/e1gY6sj5Jc8F6t9qZHcQ6q+jh9r4fxbZhcmUj25Ytfk
ubtNFJsuJzqRt2M44185vy5Qnh/CZ9/C+XpNR5q5lsGTMjRi33dxcF0K8qmRM9sVRRGdd9YFhdom
PxvhG+zC//zTvhdhP/9pMUxL0Ichqw7H07pxQEZoBfU5nm5XRBK1dct4FSU4yEO+0YMNN1eF921G
S30aO9A79khy5/MucZam49zCa9jNhbtpZsKHnbY6eds05zY+IwRqopCCVoc/f9/vbVWr78ux9EEv
hIOkGE6l56MR+aGRIbDMD5Ns+VULBmmLzRySTg3vmquqUP4D0Eu+2oG3It7gOKXeQxEYX7ZiiVxa
Gm98qqsBOtHKIdZKYZDE0VTABobfQ+GZnWQ/7LAZwx8MNEHyeKbEejCWidcawd0rXKG473KBpBBR
c3SFPC5/VWKX+VDW0DTUbSbK8/lHjqP2o8EhxyWPOX+AAjmed/5ZDvrnG/I8Cj0vyIkHWyM9k3kD
1CuvZgyz3MLQFeQHZNztm1o779jGhr/wyvn1p0A8wxKED8m68Rbe0ipHH2V+SETc7yfqviodxi8s
gD9HCPgpEX6LH0Bywtf9t0SZcjF8yg/+FKK6uVqidx1lKP8Wbb2H8RVbX1gldq5r6enPN3G1W/nr
LiL08QNGIYwH+Ov5qOqKsMTRM0sOEDWK7iy/jIrdvKjwQPsKCuik42Tf4Bw2k+UEwaTnvOVC4fyS
76bIRq8KQLkeC+m5L1WfX5upgesP6fIhlW3dPeYoR7myRcQeFyJwFBoiTfxAZNt8DmsS3DGcIr2a
kc44/vlX/eJ+QhCHwg7fT/Ay+6niph8SnBP0CXIkDKcWhZO7YpJL6tDnDOnrm0l0xROJ25cY4z+/
RSEpgq0ogoXsbCVcvTBm6JnRPOglh0InNgumOHmNfO8D6mewpAPllmGA3caMFseEzPKFQfSrRwlF
EsRM0OCwKFq3QssFp/SB1yUHJfV4BOCtQIahxek30dGxksbe1aQBo8LhrIOA7ryHIE5mOABnrxqa
u4Np4ycZ5eccNKR30IYiuY3+5wutgvCQ9JPZNR1OrbWnvwrGdTo23Ud4RfPbgbKX3DKr3tnv4xKz
AaszQ0mT95N1B/Jb38IhHR2QTYseFjj30jxIyivUz6LLmE6RvnBRhGr6IQ/2NTfJqayFelUjE/fm
z4Ppl18F9ZU0QiyNB7SObee2ZqyUCqOpkyiC8Mbuox2RVQvZ2J/ixSd3UHh7qYGMLYVy1abSRdc+
64aHF74IxVx8/gZIsI1BY14C5xb8dqvhleBp1meJ9cGa7hq+4dOycO/ks7C8RlA24Awy9HY1E9eu
J8EF031yRN89KrtLyl8YbL8Y6QzCNQy2MPQRIq1eRgXYOw1BwHBASTB7I3DghaqwcrrCAZPZ14GI
jpHwPyZQU13BFGf+UTHa98HB8ESwWmLbhsKDc+D2Q2CmTD5EwIpFhznJ85u8T+KMNf9RV/yj/fdv
/VvPnF1/9Hn9P2jqOod5vzd1paoubYnN5l/Wr7Pa6/wP/uPpiv4doKDlrOBE2wC2YXhj/r3ZDpOz
wiuE/pCHQcDZD5ttgv8VAhOUnNWM2A3DR/vf3TY8qP+OEfKGCeyejGIXT//JdpuihffZRDnH6j70
lizAuxRgIn/NEQHXt6MTi7yDHbtZHHIcEzfgFtFutDfIHtPpkXw/osSZNzKvXqHCZd+hrsl94vBm
fRLoBIo+YJ2pxKFPCBl28A46mAzCQLBxp2G94+mgSPswqKQoM5x1yLFIhwo0LdTEg7KeqsW1/p2p
4yHZLbOeFmy6GTfXHo6YYr1rWFTgbNTX/GaqJtPiOKfjih2s5Msc7JbBmP4wQIMun2pljDwFRnVQ
unbR9G1q9PChEh2Nshjl7GnpovAAaG+1R+HX7QxY4GM3Ni3SWCpCHkzdEegpDrIZJ/zV8gmHtuoz
AQJpD7m02oNd9glYdXa1IKMnPJHvCvgS02LAme7SSpPqEtKc89n5EUqKK8+P9ZWUvN9FQg6ZH+Jk
z1l473te3zHZinCPt/0uYsF975ZyLztt9qWbxMGiEfgW6zjKKBAE7VVU3KOlANF11d3ycS5OQ+G6
16PV4SG2Ij7heJnufMeHjPHhKwpo5r1vojucxHUnY8kliu2++cTdMy7Pnj5Bsm4u39SjHY84fV2y
yFXq3q/ppwTyz12Hwpp9kGvzRjcQiknatAccMH0iIv6AEiqWYlyqY+gtn1lYkDuPjfpAUY6UBt0y
7yXKGaGyLO1rmYzvHCbBg9b4qV1MRhT3ifyNBIzlA1wgyQV4Shq76HDeDTh92vmiwfFGHE3j/Fj6
c+F9mRYjn6j1ygrKxmgMX5u2dCfgBnN22Vs7sC+5RUctBqQiZNezhk/0tirh44XXkQ/DERW+3rWm
0EweklqY4rIY4+g1mYfWx5GwI7auUJFngFnfM+vHbryJh6BAR5sbkhjEdazRPP6mPTE4dy2isU/o
q+L/sncmzZEq3Rn+L97zBTPkwhugZpXmlrp7Q0itvszJmCTw6/3UvY7w/RwewntveiN1lYAk8wzP
+x43M3RGEjCZVnEeB6+TCQ2fuT/0XoNzoZtt6jkzIQAvYWuSkGfGYL3QL7Q/gi0IYxz/l6Mq8/7J
ogL2NGsqu5w6QYxF40b3e0rz2C8mn7iW5bEZKoxax/eA1sxmOuZ4i16HtOz+gC6bIpnJFoSMiX5n
LbP1XtHXGcdd26W1Mb6NRboCmJRVGlc01eIsYwK9tTiPWdA6Se87TTyFxlxEzCLO3aRKCX2ikL7P
fGnYL8KzbdUrEdEImrQdR4CRGLWDcdFWbR4xNl4iWudO7BrGuhO53UV5kfbj3UhfD464oy+ZjGRf
A61W/Io+BdDVsfbmTsU6T6cpcrMsParUyCIGsH/Lh9b7aWgcr0OqGURf2tD7VXX5o9v66yEwaJcL
wxL7NpTm3u2HKcLVtovDNPQju3HrCF8rxmFBgaST7E+WJh4fyn6LqnxIIyGL6omSyHa+GSVRT8xc
pwwfxsIuLkPayVOHQPUCnLzQBR70HrBn+N42q3FpJ+0kup3Ca8is+48sK2RULSz7bN24GQ5Ylevd
fmXLZaQ1QzrCSoeHcbTyjKnuQXEJhzk8mO0QHkJwpxNtLDMulbdFI7WBuwp2576VrpO0ojSPpluU
F51r4xK6jvut8HBbB/oj2x6Zb7Vu5WnMl/7F5D2J/vzKalr7F3dNw8gUf/5V4i0b2LEiPYvCT3gc
fG8xDd//fILt2JmkJZuThPbtEwxf/x6WQdJ9zz+qFgRn0a5xxv5Jn7JcLq/hyi1h700fJrQ7AEdj
HedDV5zkPE176hRcX6/1HtZAHDxF8gDy5pzoXDfgrKv90Aez3oU1q6dgbEfcLf6PMF3Ljz+/vxV+
/q4Dvz5UI79h9pm4//Megtwtr+bSTKeQ+Hy5ZrWXv5u8el/Z6IVX6eTO11JO5hOeRuXHGNSS0shW
flTKGb5LnAg+l2ZukiZAGxiF88rWh8L/R2UZywkCU7wG2C+8DJs03oouB/ZAcxOV1PtofMvwTlvo
Zhs71H8U2siuFeASFjSbiK1Bii58d8i6jeCEFeICf8U99m371s1p6/nM1JCuzGnFm1bWRlTh7RxA
pVPT2TWtcYi6wKtOBs3A17HwnPMSrBgRa/8hbc0XwJ/n1ZfHRTpb0oZ6l3v6YNfjSQZqb6v1qBzn
swvDNjbLzE3CbJRnM4CHzbvwQTs9Cz20HsNse58L0cZO1ROI+9AjW2ONB3BqWmOzYjGt27ovhmmI
RDZWjED3ul3ahg44EUhFaBTZLiuEGaHbdC+jg6DEzKWK/blwYl8GgCSZlx0HnyU+ar+x4nWcPoLe
suNFEdinen2jHFFw/9vXyk5/qoEh3ZjaJ5Y0XqxB9/ecJYJZz6s8EjU39N80qztgK1awl7uZEvJR
TJX/bWm9JbHzbfy+5hCPpNLGZShm4zC21I8kDeiDP+YnkOeVjdsN/1jMcb+twdGEp26Y98ORVWzP
45SqC3jFYUydZNa+k3SrVT3YlRFcOw8yNdRTFjMCOLystTTjqpqwQ/YFvEP+LZVA0YZO10j345n+
93s/bYcO0Dfy69k/TKGzgadVvwq3WEEGb1xnaw8QvwxjMNyRGvHIxCuq30FUW+txU0a/Ux6leVMs
0LUUig2S4H0GMutSOEvW0q/vspqcONLNkrRShztZ52yDXmCcZ5OM0xzUife1PGBe4e+U1Z2goNmr
2zzGv1V+lCt45UjV6omBmM4h03MagyuJxwYo+NkaKZI6QW0mksLkSzsE9gFXGedYNSmgtFEXS5I1
Y5GMphVgfBq4klljlnhKmfVONBiWSSG0jTMnxByLLy/ut7GpH0RtNXv2agQ2WKSZT2Cew/uwun6P
RqtQp7AIREJAGpZR1nKM+Ks9nQORfkGNrfepbekrvd46bivXSsKua54Ks2/jre8z8rfZ2qXNkNYc
eZR/MIlyDkOAaVTozjlUquz3g1kOr01XkeNog9aRohj9UwppHALlDcniDWO8MczvNM+Nf16dct4X
sKHQFWF18uRoXRy/DI6a/eprUS2EbVAaD9QAZpZpVt1ZYtj27IuMLvfdFYZs0Uvc5YaAd3TZZDAD
clYIUsBDjsPA3qJy6tYkKwwNQ+bn4q7YgiwJukARK7bdtS2oL5RVBYgChBnJxRxepC4qCHsiRj/E
/qWrgvXnbBtTVNZ2kcXZEGTPZAc6CSjG7uSiwfy81ttpqcpD3+e1H+XI1nYKGX2Ea5AXmUTqSbrp
9bHTtnjq0vEWQoPH+pVxr9Gq/uKDq0ehp3o39ez/szlt3+ZlPfipO0WUvsoTHOXZ0asLz72uvzO7
8b/CLjAPhh+AX2ZVUlSOeyxKcBkvTfVhYRAbByJ4IFKudCI+5kwKy/QP0TSIzOsgiDiTv0+VHq/W
ULRPbiVFrGX7xiTHatfl5nKWGA68CkLGJLC94uSDbcbORAA6rcrflSsfFAbyD070580eYAM5yiJh
hvezUM+p6eaRtpmIxLFsYxA8cJqkIm+ewKUL6MaFXa1fgvdaTK8lof0ZtcJXINQvs/aJvTzDSWTV
uTDaFodZZm/+xHYph/1sl5++LkWisvIjqDdOv42CkaX6B0aL91EVum60Yop3bDuKS4QaY5yFvh35
lVnTIze3HTDStZHSvruJUA5ygaBczDp/M+l6wH2KOrxkDvtxi7E8obIdi5uAQeWt3i+SfXQgt4sy
Q3Z7SNOPEOr4SMAlPzARYlMU9XntmPxk5K04pm7RPSFo0LGy6v6CYE/ymGwG/dViPitz2YAS15dV
hv7R7XszKpzAjuZR10lau/fS8z/CevxWStfem0G1QZ0rL8Yv09iPfepnkVlXvPRb92wExJTYrt4e
6m+nwO2m6H31yKyUZTdV/W9ICwLdfmiYw0Q9fsR598XOA/WEg9nU3hhL+7wZdhd7fViy2FT6BlFu
dAkBFh4xREvR2qF5qYrBPYgApQ2I+y/sNKq48pWMXZfnNA52epo56o61Y7xWrXNyDLCH1NXmcXIK
/2GuekRF1nYw8iY7W8LNkrqVgl0kFxFGRjj1GIMd12rcDprbGHFsO3JHSzw70eNhOROBJ1Oxmc8p
wPi7ZmxiNKfL0yrVh7V19Teph8id3O55NJzyNXNt+zC7g/ODvGrcI/786k3hnyE82AuD/gEq8GEz
2/smkAcdEmnJjFE4cIHyVPnNerJaZ4hYuJ/VUtyZ3Nf31PKZ2gS4WJQg1oyBFucKJCYa0tGKJy9b
E69mjuuMu97Bm2zbjARI3p12J/ms3XDCIbfs4zUF6a/sytzPYpuOVb2lO1dm4jKnGeGZ8TOQuboG
Yqap0xjz77QMhzcoliahby32rqG9I/tXxmHZpW807OR9XZj6sPleetWWwRGWhmaC9KgGfiHmSbmZ
PmOVHnXgyARHfe+haPOqQ2GBOhjhgr56E/OzpOV4V8+xmzhv1HRfsjnHoKfM/V6bHs5lbQ5Dt8C6
WGTxcW5uX9IVW1Iu+fy0MODmsNzyUIIVP1oxMCLx7tWnm7u0VwYbB0nLx8xfNLmMF2P6zGcwaidA
2oMjv33wC0/dAa5+aKDRH96mQS8BUM+F17usf0yEKH18X3WdxX25VBHMtPkujWA46D4NXusxMJ+y
eXLvStFRXFi0QWAuthj1dXYpZPU0M/cJKZfv7KVdv4dF7h9Dt/MSPIUDXMD6+aTncIzCvNdsG37R
7308BB65uuJWRbx3t9t0BuVo72Ur3R+D727R4le5ovnhikcp5bYrhD1+tpC/sSxDbnpjpVXkmUQi
SkmQQu2riLmz9RHAyLxIv7yN8SCHItoQT65Tzy9jaGfk7GVJIbt11ue8zawduXB1bOl9EP+V6o4U
ddq1QRac5twaEzXo6rUVTfvsyJVjwGWfvfaglccGLcnFab3qXqXh/LUuFft40yNxqerspcH1Lqrx
D9strWt8p/W2HFuhcH+8DZVtjKr/YfZudw5U6/4spIlPSQDRMJFEEjKJEeDdM/c5+OKRYbcq6e26
x81ISyjWLqjv6tUr72ybwoc9Q3rV6XpArbDduUg5TVj3S6bz7S6lBxtZrlqOTrVMRAkqQNjGqyTK
bDy60sp2nuE2UZdmv9rFGXdpmX7OPYqJemiuA2nViCnpwxAs8inwV/+PFBU8lGWGUJdI7skY0uIQ
FGorIrD57qeUXn3HLSmSAAXJIVhtkZhmPj4FBNmPiiTqGLYpYkmKCbEiKLIir1d+Yvi8BNHkokgL
hLChidNNBix0YSVm7nvJlvdrEa3MpXrGqWQ5zoUMsBWxplh4jT4IGRixGHrju+hSNza9LU8oFDcv
4LBLnOVZx43J+3NHmLMHoCMGLm09kc94NovLWeCL6ZEwLWS150PrlMxTmdL+vipVer+IaowJVBFm
QOf+bFf+KAjYcqR+0ftHu+ub541wmVE6lvHNn0g78mGZEoUz3UHesn8zU+beKDlF18o8id6cjvxd
+UksFImoIdRXd66HQ+bCA9VbAQ+FPmwPMIRJcduMh7lv1h9jx6ZiZmJgYrhEouPbvRPTnA0/Qq+t
dmUn1XHzpvDoj7Ldr5RjvtemWnclWsg8KtRkfQllyrcp7EbElYUSz1YXmg/9Vpq/pJjgdOdwiKcp
cH8rykRJVq1Z0pbhEqm1lHuhqLzYae1RGFm6N0pL6aeSZXsPqDLFcgpaqFm0eRlDxH4VUO9O5lb3
Oiv6o5pGAhZPLO3PdVncZ3thgp67lMuPEDEjW4Mbfs7Fll86w5yPFQdyE+OX7z+PnlG+zGPK5tr2
HRDfLYGWq3FuF2tDxJkjTew4XNqcbDjKGiiZyG2t8FpVYXFBu1h8OpWuh9txkvnAuU35OA1bkNQQ
9F3kjwUzc8YhuHd8xAkXvYmiO+S+M6Jb8HeGPVWJ2wWjgzyg4DAprfmC4rcHGA4tcrCsFw9yKYNn
qmjV1UK6/lHbyMVQ2TRFNOhtiIFY5veGEcdJunKuQ1Rsr27mpxfhK4PhC4a9t0Wmz22BAlU5t9cb
Gua36lpUX2bxOPbZ/Gg3wXJu04a6GCwyA1N79rxquwrc1Q8zdcS7MqjSJ4PHRrC5ikd7aSwKl/Sq
V/S+1y410zN7ZnOfV5aza7x+ebj1UaJgzaYvQYDTtdmnY4tPJFMvLkXTO0PK98lKXwpnI865ISim
BwgRsEzC3P5qGqVi+lU/fVXu6hosYHCa7ELRsH6d4HyIbuzErIJvvu6KmLkKAc3jbG9ZAAYali+x
eBt2zmonHgFqZHR5Fue1bUdMUt9Dyq4H5Kds3Z0mcFy789xm0wtzAFk2Y3Wd88xmu6u3/VxKht9a
tn3uHXtO6ml9y6T63vYCkaindqOc9y1ZJioGc75aFpXBNG2OvOBbhCtyeu2myU4YcikvgSmD42LV
dKptTRiGfVSSIa6M7XIqT7TCpuO6jOthHbD9NEV1bod0upL+lCB9i/s5B2WZ4Kq28K7ZT07b62OP
UsqdnSK2Cyc7dMPm/vbNbnjxq9HYbRUsoHZIkLa1LmMHYc4RjA2ZDAbosZ979o6ciYE0gaquWgpq
quibddR7qCPDsvyuGGeQwKKZjyUahGvRGzfF3qbcXagG8QDVkO9EMb82RW0l1hikYLiaLuU0IZfy
nHrf+2n+NE9UBUwdGAmi1euWEamPNWVZpYbsJEa/vUpqRPtg0ORHDsnz0HLvQ9OLB98yzth6cmUs
h9dFrs/ihqQUM+gA8STRXN8PDCmUkS3yedd7ZhAX3nJOlb0kYyC7e122J2Tn792YXefO+OpmOGeD
+esgYEFxb2YjYhz0hbfB0nFmpsERdbSfmFlIVOeFn6E/DmQh8julmz6eTZ/VhXr5tCIEiLv0Fo83
9r5dqOtuqtnRtHSe5s5hAWg0PxIx8EiaEDP2vY9rYzaiSjhtGC06fMh5uWPX7ordXFbNKUS9O00j
tovtd4SdXrRijtuufRhXbvE+lkW7Iy1II5+2zx5t5Lj3Kr+na7ExwrsYrm7Zvi5eyfk2UGuVjn8n
RTVEzkAnAFtBveudYNltzVLsyrDbg4dStcu7MWpTZIL2UDmvgTH+UILyG1RMiHgvWDgxUTu0lYrL
NdTYloTjxQ31t3EVBUWr1tw3nfm9DJ2MraWaj74Sr61PKNVPznK1c3RCOMkPB+F0zrnz1HPgd3Q9
lnq+xyQpA7XzwchFuxR7T657Yc8/51y8eCmlDvTBB3Z6lVSTnbL3duFJLZX5SlhYHgrxawNkoi4n
KSyb4pX48D0rlgcSiBaxcpu/FEp+rfRp7isrMPcK1uDqGtZXkCIwEV1iFltkYVh6EP0mj9pR+dkJ
lwMnZs2expIIrEIf1lt4jxpwX7vd1zw1p7y1v6U9VEBbmc8buudzmTXl3dCQsQqrTGwhP3x826Kh
IZ+xipmWFUq9U8XcrWhNOT4MGcq7rSzPZD/ZWQdmd7AN61dtda9ZVXzMBfKBrDOsY6XL+tiImg4R
geglmzLv4BCmIfKuhpx8WR9HnAp2q7+Jh9Wxv5xmrl+wWVhOrdGvMR6k3ZMTYrCAr2SbZLnKY5Ly
4SnD3P8gpfqBP0dT3OlMJ0X+ypauT3Wju8ip1XqwsfNBb99mP7ulsxLVSpa4OZYxcdcJ2XrJ1RhY
4nrzwZHNqdbbj0ZZd2Om9puzLFG/qHNdIfpVLMDCSxEk1+WPtXWfuN+nxXF3Hu4HDusuctbe3FFN
PYxV8bKMabKUtPR6JdPHIueXZtVchn5cE/DRZzpoz84y7JWdnzovTJjIizKyh25qUBxuKJMvbjol
UuWPSlhvRsar3i2nqkK8uPXqq6qXKkkN63NszJPH2zCzNA5aldfODE+GHb5YvlPHs9ucMW08e06F
xtqJNlHZj0vZWhF9M4XDog4TiN5z3TLSWdS9/5YP8rtXToS/svvRL8ajV+Wxa40vbp+v8bhZJ02H
MScL3NG/7b6bW3mfp0tkNFPCEZUsdffNzHHSIIrdS9+5d6wOMQMy45MSII9Z2h7bqUjjISzcXdE0
KR1Xeli2USQ6Wz438KuzMYTVeTbQ5k9T+p0pZk7kGURQfq0SbBV01Kls3NXr8qPJTb1btvRqk454
Mx6DQ5+yN/Ae1SKgM4unckZjYB/2wTkLc3HpR6sgc3Nk8E6hy8OiqiwimU76IQzMC9MBKeySQu4a
fyr2lBC674hLpsclcMuzURbFVRhbR4UgKKmSMvmodvwD9ZPilI8GZvl2jeSehmH3hkGp/nR7AvZx
oZ7CIpf1R+F7ZOHE1WipaAegvd+Z49DtFkI5LKe/fH92Y8jwnEYL9qmL2JCS+yO92sYc6dNRUspn
N9g5PBkfFBOLCIfTm9DETa0kGIedp6gQZ1QpYOJeCiTixxklPq7t6pdbVVQUaD5Ri4iUKk48wZho
sKVYrmTSg6+yaXje2dbNs9X4M60KrLbU+uam8twH1RQp03z01Vbt7KCrgVj7tzpXj3q2v9HirCK/
o69v+G6Z9FY2nOQ2QHt64a8h6y0SbhOJeem3r6qdA9S35fO0+acwFc5e9U4aI71dI+VuT3a3dbtm
mFvkengR1WtNn936wUylMdZ9V8YeRffRNasnjycaBMxvQURJ4ApTs9LwjEIKr04uxrip0ypZwvQe
Tf5zACnojAHafOwAYJG245zXJnIZPE2V93MMrZ9qXup4oFe4m7vi5j0xvWWt+iXMKelTQYvE93az
mxWsY+cR64Fu39YjLZ7a/AXb0xwNHzG+G9B3C6o8IHSwd3O49Ymq68swzUmmtH9qg/KH0dJkqJic
E0zT/WBo5+DmvbXfxv45TC1Sae958oPhIVuCJRnSxb8bWlcl6UTZem44ldk+nfMNzwt01ib0lvPz
NBfuHsVdi6sKYTttcYrkKUlo4LdNPGThmyXK8R7VtHfNp+IyovnfIRU8orV9KF2WIZLe+yolwRjK
aofyZ0dHEi175QxUdujMVnb5oM2giNrRtKMyYF6kLopqr2jE73KXQKFiyjVv3Vqc6pBiNDR3kBik
BSiH5juPIa3zNvu7xdNPiIeoHwbmGzbECL+yzuWfNj8Vs/3hLJQn2uaKrrzZrbasr2bm1gSgoo4t
l0QlWB2ym8YIJNVZEjuMTXRJPdN5m51uqZvHNuss5/dmd2mfpD1deTTf+LefnFZB6y8Y86wol8fa
udJrRVJveXM1nEbGA1p3fTfgxkcJoqfDNGSGUe69UWhcz3p3+Ci7vKb+Po3be04JbnkaKRF1UUGR
UR/4ofauE/lnu8PmY80fOd/T4WEw2vWPrVrCYUcLvaMO34C6Hxu45GpfpHLGgWOhBdLGTda3ZlKi
P7HuoDoICP01yH8wISbDmhUutnu2aXYRTbPuq+Ju8YpWPc9DKghcMbgoEwV7JEGac6H2gjY2RXlP
KD+GvJzNAxZ6Az3kamsr45JRU13v9ZJycYxGo1TlOe44JWVYki3gCTJbxRINEwN8v8teb+ZZMLIW
F5pyca1pR9zjhw8FUATrWDf4FeKWtybYXBRzZDWheISSCO/dwPpceu8xHNBBu/Psx7Uvi8NUjfo5
dHBY6suux5sqTRGgFSr72ZS6ezQqA/+DQU6bHdsmZ2lsSis8AXA8b3PgvTZZ9T0bgr1f5hS2rTS2
GzXvs8p5DHXz5aSYT0PWYLG8Du4TDfH2nBlhF8bshmp7c5ERh6iKBvv2/bN/YUTON92ho9Z9vjey
9FfuKuvQ1MGBeUuHbiYGHuq71SusJC3BK5sSlZD2843mSkE1MbD3NCVwL5n5oSwZpmg1cIVDL8B5
gml56zdMyoalvaSTTfJG2HvRzSqjRiz2pfHyPAluN0l60qGkPRwGw2lPI4Lkg3a6T2mE9zmaWXKk
/qw7YjyyIxzmGuxFeC0Zr2xk7KO+3Q2xmfOGaJwivqUjDkjGYvvX2jXdhKrkCqJQpidjHtz3dVH4
m+jtvZuqr5agI5mW4VCOW3oMur6Ms0kwD3bz0IB24stew/KkWnXfYghwaGf9mi/FcpmpfD31aBx2
ng7wECrMn3KSeYx5DKeMY1BnHrYOpTMJmozyuWyZ7ktCK7Zt7y70v5d8ZO5kvuwkTBpJVU+DoV/P
NOOcYyA4BMVqdzvX0uuhzmqfKCHAq6ckU5bj8oTO2I98r8li3xbMSrfSDJ+mQFzxtHp2Zdi9BgK7
pFJt/hOsnjjqPgsSmib9r1TX2EAXTF4TPbN6M2e0juMMuzUMI7lESQc2H/DUcLh6/E/gdxXi2BNv
O/XUMLwUQDJfPQ0BivYbk2i13h5CezVjWSHETz3DjnRa/ah88s+x4Ghr7fKlKuclbvCr2dFefdmW
prmKCtHEKHqiwUBNIvGacnlrXachmIF9OtPIVisEBfc+wn4Brwsg/O0D7Mv+rEXttU+TIDmEzZ2t
vaxxAHgM17Yc95OZm2evbLrPjTlKcCQzF3rn1lRKY6N236vCKugctt03iDXvAsyo8K6icam24bzd
tqxoGlMskcJO0uaSdzUYYNyb1Fw6gTe3vgU31mhsR2KO8g2VLZMfllxjYJouZzYwAuswrat46FgH
O5kOGnmMsoi6Rqk782zZ5s1fbVJL+EXSh4fIrDwmDSypvBtElbRur89L1rrPhueP51A1drLkhv8o
mmXd02so76c1l895J3/ZQ2ZfeYllXDW18dRWzZPNGOnTwJDdF9odBzuof3tDGSZYI6OlRaffQoM/
dQo9e1JYqZFsflamsD35Nl3QrP5kpP03OooqWRk7pXrTOJUpKbJdFM9LRYPOXalNcQ4fw94xfsse
dqAVQTyu7aG0ZRsv/aZP7BB7z4MPCnlJdo1RropFXrmJ5aUWJ7NfXbPAfJkFPTsTIzA6Wl1ku/rS
uZN9sh1jjFNUYfFc6P0WVtx7rcfiMTDdmXBe0mec8gC/DQRCHo3/b3Y3BfeZ3wSM/h1Qq7TlYMZB
aE8nK6/WaMzt4dtWVm/IZzi8Vf9FAjQ9g9ZBL7T6JWfb3eCpluW3H7ivFIiKvaKPQgf+OWtMcPlB
BMTf+pUQtMQjiH0CAzu9x1P5fRONoDxb63M6mjwaa6LXrX18X0SkB22C2KyLmMq7zPM8fNx08M3B
+Olaa6/eAygUhwVdcgnfs4pm25EsR3w39a2bog+HPr/dNXCz012QY+S0ty3jU5mhv6NOFJ5s/Gvu
Q7W6vHWssNSCP9G438RwWmaE/NE/OnT9deRP6xRbW2Xdb+30s/J6fcWBrzrU5bjusGRyLzQZx3tn
YV4XfhVfkvWYdDhdXPoBHDVqZPbbzwsIoH6npwU1WofHIW+a6F809in7Nss52vv5LjCCxBJzfmwc
QA1n2iyCcUwNWscsWOr2SPwjQC585lbSaBghemipn4WyjopWm71OdYJPRAxUH3IF1ovIpvug6e4a
BIpUxtp53zUZ4Cz2IFh3uYHaZZvo7spyMMByyjzyIJASRtnSJc20ha0n0oW+CNPjiI/TUVF443oB
ugqxvjXW1MY19vJVyV2qxiID1y1x+lvKZ2M03hjKuNK3Qk8vPIytJ71uHPXeY4snxqWWHr0qOuG4
aY8Xo9JyD+R5pAWHy5xFSN62FCodbIOAGsIfNQ5QVFCMX461vmydsjHFypiTiNeE1qWxN2Zva6N1
Iz30QqxMKD6f9Bb8tnCaCGPLn6ddRagQaWvbTpKbdWUKsyQD+RPq/n+8/V8sBxXTf8+3Xz62jyoH
3JJ/R9z//E9/Me5h8A+kL75NBdOCPApvHPtfiLvr/wMltY0W0odXt4Kb0vzf5eSe9w/XRWcewrf7
yIQFfwO98yn/139xzX8g2ECTjDG3QCLNGMH/g5z8psj6DxVIYHmg8p7lol2Ep0fjdPv538QPMndp
HsND8Cqi3sIeLq1+A5I7UNquYV8mr/Hu3YLU5a/18t+Kr/9ZDfvv33v74xHlWATwAPx//94ipw+s
YTyga4C+zM5N9wP+ckdb1//bRMTbR/3nSxQ3OTDjltF4/KnI+dslMhCYGvZkrvu508G5dtSbmLZp
b2/bjOOa8fi3p//41+f+XVX+z2qxvy5MWD5sAtIrh6/95wvTPTKHcuLQxREs3FeBld2sSP2kF1RJ
Oq11TAPLihu/ffmfv/i/uEzfRzVvmjcNquX9JxlLoZkPWrYGTzK8uY2OvvmHAowA2r85gNVje/y/
f5+4KefRhyEgvS3evz/BAR/HPK0U9Za8biiklEwuS7Jhm598DHshH+hnN/9G2ZksSWpsXfeJMAMc
p5lCEE1mZF9Z2UywqmxoHXB6ePpvhf7JVf3XJLumgSRTKSMjwnE/fs7ea//Lqvm7f9LjY8Wk6cCs
5abJqnX+IO8bnbO4DraFveTKDEt0yI66KNx/sSP9uTZ5FZRSOJUtB6uY86dNOSPJoq7dmfOK4N4t
EsCMXoq25TIPYc48/fPH+N9eDEc0hzFObfn/rZchs+CCuumyNxMQkW62PKOhIn8st9/++YX+y2fn
cXWxfVu4nuX/GcXUiqKucw+8rxF4d5DjuoPOguVfFsV/fRFHXnYUpCdsKH9fFKw1z/d7jvpEOB/C
KbksbIn/L8kC/+0jc/BDSoga7Bx/pv0BW63c1OedWL47Hdpte8ztoDlXl6T4f/7MLmv4P7YO9IFo
A1gCrAPKRDarv78d115n35B0pMwYB/m/LOY/fjjAicueb0ofZ6LPd//HD5+zaVstpUqEGlvvhFtu
Jh3tbq7MD42q+vy4DHbrRfWWFED72mZqfxIUmCyP//we/zgBLr+GbdOswC7FO8RL9ff3aBi98LfF
KrkE4Wp9RU6h4cVheG2inOK9PSJwEu/L1Gbu/7b0/3plNmSmuhfKB57hv7+y3FZRddtIQZv71WHN
KYzWwl+jjsX1439/k2wbnL8eEkK8Zn9/KSebalEHZrnXmeE9AzjrPtjKx9OUONthox/ySIjrePu/
v+jlkXbZITFE/+n2Tgrm7d7UoVrNrbqORxqYL1NQtqfapX2wW1J7bOmoNOLrf3xdG4BNQEMQAgfU
1z8Na4ltNnUJK3qfUgU/USdryGd1/QY0VR/mfmzu0VQ5L//8on88+QK7uTBtU7qWEJZJLfHHJzzb
IMgDhM16tfyHefDp5Is5F//Gi/rj4f9/r3Nh3zgBTz5F0N9fB/tMMAOeUXtzTJMbWU7OfQvz5CEj
t+Nfnv4/n4xAYhqyMaFBgkbB7V5O3P8oHBw0wkuZjtYpG6LhPf8XHgjFwB9HNv5FYDpsxg7fF0yf
4PJe/+MFxIiM1RW2c5hIiWBMuW711ZSVJgOeyqhoyJVTi5q2U4HeeU1hc3Oh9cOteFgsVMNW6mZh
hXyyDoUjjWevXfMgXIo0eOU24RhoRQh0DcfGQzKkvcDrdnRRSQLZGu29NU51mdg1iKcZhIJ43Wjr
7EYx5T/bWgDnbo0aGspce0j+y05c0evo5U1lb4b/gLJZR62TC/9AM3N+Qd7GvBMJbvZIT8d9LRHa
vCUkRt5yD5Ef3iq9T5Mr4kNlFKNg/DJ4b3kpU2zGpmAuXqab7FADe5y3XNpN4LzZ0MwX+Xp/xOuO
OGdoFiwAZmrjiuJNB7cZpj6PQXU5321Z54g9aOe6pamQbukOFWhzFEysRCysIe93DjPV5ejmLVxR
+JBoEKd+tOPF14sbSSvl86d8X5wjY3SUxF5grL9FttqvGVBAJLW1pSrkkGW+YvCy9VXB3r7GiTVA
7Li4INu9UacDWE+CZ1/TPOlVnBhm9aAZgQ8RJZ+4RlIwp6gFIekek8FlHK79eRsiZp1Whk55Qp/M
Jbum1dg5KN4R4vQ/krLieQXYJmjvZctGs90sRYQYACR6wn/gxh4MwaESm6bjQdV18gDH2XjXBqPc
z5XffiZKbncSLa69F2snhpNRttVNmxuMZsoune9xc8xTNKdlM5zHHJAwW/88ynAGElEfHX+0Pslg
Zcoh6rp6w7Ak3m3G5QP6S1rI4DrQLO+Gqc7QYgJjaxkBpZZC1wmD/6aUjOnCwYPnyQRCTA0ExkE8
TmXZ5XAgl/o7mAoaGFXiAynOpnJ4S7y8sU8eo4niHsX2cg2TNDAOwvYo9my5qDeqPkscGiune6cY
0fbHKqUHFq0zeRyh4/b8houYu3hl0r+Gytig/cK797dTOmqDVtqWSdgGbqXxRmqDyLVc2ktUKD1+
CCOxTNrbK5EKi5jsa1wszKhamKVWVI+j+cCvU7hhZ/ZjGyXJKAxWrbYYMTGbN8NOY+hEt9aiTSB/
l/VZW2Ud2a5Y34PUZn5jp97CzCiph/5cJiuyBCMHVBobjP4Opr16ZMZYsm/itEALsxdVOiQnUndY
+7a19SnSLJC0uzVw7Cs+ibWI8cIu18nSYWhKmtHSkZ/J6tmCdJpFJHCa9VVirSy5bYQeEm0NCp/Y
E8HMniIybz0AhdpUmM1bNYXGCNWX2V+vAxRFOFIp7x0hFbNRL52i1QFsGm3mkP7uummWO6Ur6ZBq
v9g23GQxZwe1wMf/QdQ6BM6pLQc/drYJILU5+LiXMlwGuIJJCHlFXUaikhTZ+IK0pZPPs2y9n3mO
eXhfinL9NIJBXvIpzME59du69SEt/QbaqMj7q0V7UkZF37hviVqS4ZSaVZdGjed2LxUbHERTKKef
ecKoYLfKyjVCVQpw64anciPyNDNUNGFWdZdVjOJ2PmDqF4f6/1xrs1uRLNiZH7dBffGobUzWcPCp
BnEiqpxDt65Gxij90mfmJzvpPmiz8XueFgPmOMM+rDpStUzEqu2r1TV/zLFH+bO1lDVGflOzDtpe
GMPO84bsF33N5nHy8pT/uUoC5uVNmdvXJU1BekLKwzRVO26HybWl54ixKpvkKU0C6GsLA1XuskTc
BqFrJR2y5dZr1VVfrfpIC91KYoPbboU+3sZbUdouWejzX+utV3rfONvQnBj+Y6qy4UzjlF6aetxV
mUrIu86c5N51+uoDM0x2M6wef0ybxQR+fSsrJOmGgwivKAf5NZqu4V16lix/RvNBEBtaMsOvuNpP
MV8Iqrx8rfMswu4pmG7No5tjopsuellOA/do6aCUh5UqmAWSBsYPk/SVCtHkaD25VWG/I1N/U55h
PbUp3ER3UEtcFQyFSGHAt0fAZH1jTEP+Wznik5vCHOVeYt6peUlx0sztQWwV4vmG+iImDuNRNOw9
O1xWGc1rmvtvfzU/IpjPBtKqwp/5RMs+uOkpFJqwXhd9DTV+QkZEuxFJuZquElFYZ0QlPrtCE9OW
/1Ub9l0vVRDXSn3WRo0ip2kYjxjDp8Qw8TTb5bfte3tOsCNOhadKj82+XM3XtUtBj+H3UcXRae1H
xryYGHXfh4yUihvhbUxaNvns+AxkUPUsbGz6rLNuvV7BaWI04LlaOeIiYvVqBKPYKZlt8BYYzrk2
TUuyC87d5GFRGIZsR4TCvfSAGvhFTmILUjzoU/kYrbKxo85TGPrglV8VoH7h5aZ7gyHoyUL8dJcp
jwYkQ9E+7jN2vagvurpD08kDX/uN/hLaaj/dXo0L+rOu+dGZk75S3kp7FtR2gEC0Wg89ir/dDKHk
o98aAH+ZyRoLdartpy1PhkdHCapYWq643VGGs6xpRBW8kcM4zSSzBXVx5+iUIWVvvTMd8s6iSaY7
UhexgNH3yF/TNp09UkL86k77SQriuwMjHc3DQDSGq2hcWGpMzB9d0GeIMZzSDZ7naf2FafuUrPLR
HUk6KafheTOQlWaZ/TT4ZhOV/WI/XuQBiDOTVZ/cSXiPXj6L73Hq3V0q0hW5SkbtkZs7Zlco9Eqm
zxGAuAvdrzO732QHgBHtmQCtkU9KJGr6CVSdLEWdRDV/M3YCuf276IV5BuRfOKEbgI3WXs+orZn7
e9+1mCavg7413E38Bi21zT8Htc4CuRAI9hgoMkLQ1tQr8/1+ucK3+tVIet8k3A03Cff/3dQo+TIR
k/BZ5av8YqqHfqMpqSqwUf1cLNd5WHyaIZdHhOVWmO58NaUjFAfdCfutNafxFMyO+U0mx/sS1OLB
3kT9tA7rkdqoii3DMr4NeBGE7CS4aUrrNfN19+JI+ts0PK+QHqf00OeUSIwk3bpbgGSnQgeMn9de
P5DrgHAP2wUjmDRQR18wi14aADkrxDGicO24HLwtJsugZ/SA4igc4Wr9KMmf2YHvTmPhiPmQX3jM
ppWtXwUyz3u/xV1imdrmha360c3nY2AykzQukN0Set2VlljRd2niul99tjKlNSB0oEMyqvHXnFTV
hL62mePUMc3QxTO3X90piOfZBLFlCxiL0mO3z5nRzArPbtLJfOd7W3kyqeRgYsmlvUo2xSNrgYLW
o6BNOLrBrhyTS/YXopHfjpO4iPmXn8nolk/kLU3UT22wXmko8WGQmGm8zEn9JsrR+gGMwTr7xUql
SpLMPSEg4kftJfkjMSRTzwnhE4+TDxZQbkrbu3zrCVRpBhaV8ufy7HCWoSRtx6u2ByjVCWfeuds4
hoRHsaUwQG0Oa2HJo2Ek1yUU99gH0InVOcj2ywZyPK9gKqQFURdB7yksRDX2ilGNOK/TnjSLPO0i
CdQuSlrp8sUp17imsmZmh6Bc3heOmn46bb+gDixzrSMUbNkBwsbyloO2h5o3rQidIDYw29vs9I4u
K0bzSazKCwPykCVEjZVdgwKPob9R7bPAyoyICrDlOVq9/TDRNEUkUUFCmzd4zRGg72SLMckgcarm
1H4oJNX4schH+aGsZsqv0dz54iSQVembpGHHRCGpp/ksAPVenFRjQ7li1SKmLQtixQerkvIsc9Tl
jWH9cIg+PyifqpbbF5lRF2XvNke+ZW5qv+Xa4ecpaa/o+zcsybyHsQAQfjey61O4Krc2T3OgRxDT
fclS8LvshzvoZnzQptPe+b3xBR9M7tZVW7HoA4QXI6meQoA3x2E4PKPrG7/gOo/qoCvbe0wp6eIm
78272SneRmE5u24p73JjxAiQZxaHMzUZMBa/89CXuFw1O79dDuxDxbgrCg7kMB2ptsI1DZa3rRyd
YWf2oj4s80rSAocsYtoOjyniAHzxiDM5dA1jR7YBG61LuyNLLe+Er+Wm3oqX1EidqwxKDCTtInYp
eq6qrPVuPBAHZ+yO45NrZH59cPAZIVBT2RExmSD6kzldmLsYAYYqz/v7FgTHOR8JTuDhse871THq
dFsXL1pnXoIeApf/7vTurVysdmfI7jgZlHRbkZqMS/M0vec6BYqz6ciO4CM+ogRZ29AkWeOuUMZL
1/bNQWBr+9CWWn8iEs24kthcjaSRo3BR7Xot2J/QSyAB2PMJ/GQGYOqdSAHKhTWTh2aPpFQxcvWF
FGFaOQG3x1bWJ0pC7yA6zXy/gTxzQKVzZvj+YW9pcBrs4MapV4XmqZrSMqzBxhy93Hip13Z4xnAw
3cL2MO8z1V/Ml4hrq2357S5a3bWWVHedbpZPVtZP+myX7DHCHkBPeNl5mjFXKi0OvplNj0wtTt6c
G7j7mpTPdkxn82RBS8Fv2LxlKfa8oDOXg1X50MMzy9oeEo/mEsrxzbwuUj/gro1wymFTjOpa2S8U
D/mPoSJ6K+xceunk1A0pvjKM6bir+iX94QMOGC8PdnpbpQQTRpey/p2TEUVMPbQ7coDwLRmKAoNs
FZAA6R1uxgTUhatf5xZ+ZFRAqXk2qsbkY7UH+2IAS57SxJnOve8mkRl4iukvQULLGa/3GLtTaTxb
9WoiBDITn8myUt1uHs1Xh39/qhq3W6K5mn6tvfVMf8lBJIUUfU2aIpRCIn4ApXBRwqBm9L3qnE84
sBjqJtSWEPk0sgSf88dV5g9j0PMXYKz8mKr2pZfEIxIChIKaWdfEQVp68E1rao4vuOxs7ALJQX/T
qaVdnk0y7T4zSfIyXeD6LfVQIA1olvIdpALsjV3m//aWNcHD7Hb8mG0wUVK1nVz36QQJIETrZ94B
sqz6nZ83X26RYnqxUuPG9QxfXblTajzo6nJnmMBlvPnSRqScUkTcJipIpgNdNdSEal7lM5EdZK9w
WnTvxG45uwJaxJfd6/JGJ/76c0ZJ/IRw2QtH2kVz3MiBoD23AZ8HO6WZDqZhIW7cClKFOkxfKB4H
cY0jeMSfmG1dwO9qQ2cdfZBXLbaJXVsbYxIFG4mDSKWX1g6Tflg7tFm9HcQq49tH9mv614UY7GXv
yE3Yu3KaahwUozv8HP2UUn+Bq3nV95774mSll0fZqN2JHRsjS9yPpuT7TJe63k2bp288Mo5SwFAj
asWA0MAbGwu6Ebb2UKPIQdD+i2CgMkdY1DX3yepDYyLN2yIXsLFQ7qhtXYm1sDbzI+/Z1HfB0rp5
aM30UMIqH9WPIjAJAbNa00aoXJszSt15NYD6SwO/KBrY/nFeiqqL7H6AteW1+MrwOHnWt+FDNOLj
H6w0lL2nXXT2CTwRv6yQBdTLVPTUd9RfO62d5kA/oWw5CgrXjGEHtN8J81u6aBOhOdhaZhDTDEnP
xbq6WDwKj10d7Mt0HwhEHhjKeuveIEdoCZFB4mmYdcdVglpuGc7Bki7dsWYyvEV0erkN2gWXkyyZ
nB9TVXJFWRK9iagjjETvVmfcXunWTMOun/vhXPGN17smkctEXFkm+Vzhrd5pDvDt0MAA7rjJLBmV
+0U0g6piyxh8jLVFb8kj/MaH3TNGTr+yTHi0UJh1zprWpxkPQh9vBT0YqkdLnptZdQFNKPzymEp7
gy7MwgUPUzmleu15aKyIKAOPQnSLV8QejhBi97Km+1FVYLZgVRi0qTws878nZF4WKuuciwd9v4l+
tqhySTgBWS1mYXJoNtjPAVCIALGRzmlV7EpEGBkl1qTeczHiyiCITU0RSkr5LdpUvmqs9BWZC0Fh
IHCVkxe6BprqCEDieuMEHTl+Ti/0HSrxTUWlNaa/+Ynud5MBmA+TqU/fpD34371AmRuaRDbuhaG0
ExVu4GAmC0oUVN3auw4OccaBIexS3caNO9OxTU06bxFKtSDHfumJ1zUvU0yfxPHJo6trbCY5+cLF
LoCwtLJJjutZDmSKXTpgdDWSFpV9TFtrukvXdYHU5QeLgnJiGP6O6KmebrVUi7/rqIp47GtDc1Xr
LRyOpIamknZf5TxkpZuLk2u5FTafKasPoMnNArKdbsfQaozSuyfCTXSRQWerisGWM5FCXsWTQB/O
xQYt3PXdI1LrmfdMfJW/kuCsbUFS15IHXXdVjxNvC1/yysHpQTq5hiVbLqeqxJVu6oxbPTBI+xe+
Xh/TpEd+3a7fTKg7JIBiLzGCFC/6JbsNVkVT1JHFLv/UIxiHoGQ7ZvqxEgKa4LOwzflGEyA9YW3y
EInm9QazmhZ259KUXwJ59sfCElFhZgF9SPz+NUW+JS620KbNb0apzFvpEH1z2gjZa51vylSj9yOI
brLfIvIMPUvfpwRNVPl10FuD4tCEaj83sYmRNa/CSTJFhH9R8rm6EDm8xkiPTSMh9NB7q5o1mssm
a+59TmNCmui6c51uS+7sNjSYCt4pX0W8kk1lnvzRR45RC4r7Hd5X8o3bzhTQZ5teqRdT1N0QNhYX
9EOKvdmLxoDcDWTjYOAil65eG86V6U+7stQjJTe7dWTrARo9BoEq90DScf+N+LwwG1UMi4vkWkFK
0XGiq3R5nVptbSdcsvjB5pq75i5bPPrTtjHjoKaJizUIfkPbBTvHgSmUiVk0L0TPzhQgOXdr1n8B
1jgTZpO9dRLL+jVz97GKdUt22y8OklFc22XTfE5WSnba6udc1NbZYOZCQ1h2e9Gn3O+XlrKWdI8e
vz2gFZG+0DzoMEeMvqLaxbKNCleY2rgwJHojXAjqEvQJplR/lU7fgtLp/FrG7aJE8FZUPXPUUls9
BRYEiGxH/vWcXbl1Mb4UBf0R0EaeAzqOczHfIaMf1LWxrpu4mhSg2h4dK98IYw7FA+0DjBhoXknn
B+Dc6vJhV8vXgE7zsXU6twmnHLnlmQCS5cVeu8G5nvE85bh8gaKcnYLODbtahnlIigWo4zR5U9RP
gevej4TOPNL1zdmPs6U3yOVrEwKjSP5NA9bUONdxCi4F8omFluU1qQ0zxQk/OSMEutkoD65HDlEk
DEeSyFe76y8hezgyLCXTpWeGQCB20sL7LmZmOiqkuUEUMZWEw1VzBBe0Iy8zN69AYWnvQbsetL0E
mxgcO+iQKJmHYqAbKsjGiulmIyevknRRx3aonWGfQJLG2+fp5Zu6OwfUOCVj8JDPi1hgIgDiRClp
mcsOWUfdxCWUw0tkXsl9PjKVJ6pPksuqlUpnhWFNExNHgKmwgofGxCAMdIqVPfkb9dPOt4CDcZOY
uy7KhG6zL4Q/hBEajeifgiRDXOlA6nranLLx0Is2xtOWrlZzaGoXXTP4Ea8/2Jvyhkh7ywBjsTHh
Z20E+oHwIXB1lyAg1CBwt80Je3MT9wQTO09QQ70yskw1fgaADK1rqL3dXyAD474V08wBDJHryeE2
/EvaWVPcINJNv4VZY0aVJUbDx8T33UejLjHmrkMfBG8k+ybLfc0M6GkNbO1Cw3T1dh3goEiP08ol
8jwaGXy0CqpQcBACxgTnCkifIu4qIj3vSGKsnpbUQ1bdC5IeqSthYgeXnhC36UFyRU/GT5pkXME3
Mnj9w4Kd19sn1mjVt0lG7Go0sdKmSFabo/ZZvUkn6lndd1ufdLcUYiR2qd7v6oNua7884LJ15/PY
FhzxSIXkWy5yeDCMvkYdW4nm+gmeauaZ1EXyQe0yXquG0zWEmZauV37XZdN+SZ3sCVsuRzP6YApI
Y1C0xzWpvBwHlKdxrdPyWePGzQ6LvXVUKaOJ6neps4p2jkXzuUR09tmmGLnBQphJHkm0WXmzc1wA
y9fsqaV9y7WYmYhJr3bgQbfEXg6L+sb6YoJUGwJZsSy3WoDeMMHx9Yx+rVNJ1nK1l2OrIL9YJQMl
mE2Zmo7tJWQa/1jqbfJMLBdVfzHgXLsrYR3QWWp0ke29PNfNE3LPao67ZBuYfqwJtNkGc84WabtO
XxW+1JKJJjPqMGCpTtdNrbhne7QgnItRoqy4l4+QDPNeFu/BsmELRdYfvGPOpngxoUlk8dAxKKE+
y4SqeOiSfL5NIcdQBBOsaV7jBafJJp3N/SIvVrZRw7/DlgXMNtyUyNmJWNsEdlATWsnVAA2NKssU
y29HbcU1YzySGpaetBBVOC2P/LyAOXEbjxv0ROOaunDOni08L/UtoSMMeUqOkwNfCWObhEXrxhat
Q28XGP12zIfKZZKfXABZmd4CIx4V7MNzxxuhvMbPA6JonToyzvDSZld6kUIdtoZ8PLwxljsclinN
cHNteE+vZsxJ3DE4E+dwNPDN4gVk/svQgz477R4aKQw4DRM7a7U9N1ml8QQVjj9fOQk30NPme5SH
aTO0XZxKGKZx72dtcZVdPIx4LemPOm5Du28xvWk7mj1BiHE2mC0zJ2fuLxmAuQn2Y4bP0tvIDDN0
lht1UlZMYdC2Cz4fXTTHWaaUyF27LmeCWBguczrwjU0+1ocjWWIOvVRJlb1vmNxC/KH3Ch29dtYS
DkMQGBGbnPmKB7oBO1zWW3qFrHsgDjFdyhj3XUNHqx8uBRhtGBXnreVaNzmHY7tHWrpRjHL2Ptru
DGVAzZRuO2PVtXvwwQkEIQBGsFE8r2K+r6YL8MqcCm299ZRukIc5joRJZMLR3SR8IxiflcGJtclm
B9RADY8dFQ4Ds0QZXxtMSOcIWl2eqlrbPylKSrmrONZJ+S5k8uw0NpA0PuvLjXQr2RxWK8fJMYjE
WWO/tFdQq8vkAD/KF0thiDAbuoW+hUPnWLLeXjxm72tI+JHVxmg6MCAPJhE2oaqwDDzlIOQZ8LtE
Fue73JVbR9AJWZ+/5sFNhgcC5fNzknMVOY/wyNNoE8hpQm3YmIPoIMn3ulzI5B5KEJUnTSrbGusZ
9s6eSG3pPskCCMNoS0ihle30j9iTcEjgLiU9AXgO1jwGja1gbu2SwmmZ63zIzAGTKr4OdOzQ/J3g
OIIh5XrcmnD5qJ62aQ9jVawnz9rmlrDMvOCXBpk2306VWpddUM7gyJiQiCLKk1G18WgsEBqDVcLX
3NLaO8MK6iC0j0mv31tdosqIVE1LIi5IpO9fEQT070CnvPHidGJcX3iNS+IwOc034HSdj1SnxY+N
b2+pgN3bhnOWLs9sDGHCu12rFHl74K7kXGeU0mhlZKLGQz7RCjw1AFHdcTdKWkCxWGdcgUyWvd8a
eC2J4m2VeuGyKLumTMNOlYKZbI544xwMqsBGi8PESaqvbFANgAs0qsirLQWA8Z5YWW+dDYgfEp4l
MdweXBgIvD+9zaZLfEbsA7zEaROV/vQgpHHyB5iyhyos/Kl3SLNQXMAsm0T46wwgVxBil1UjviVX
96d2aezpaim558UeKM/5SEB5SXxpXzr2V0JOSbubM4G9RU6VBcx2oB8X2b5ffAg4eya9nlSiIV7c
zr2eKdY+SwmUZpeDZZ3CSnfSewChtMknr5/nKlzdS549c4Hya0IgIZhHcBG7Ki+vNuCe+2TCSROm
m/Wsj2hUxvZAN6sDZUqJ7oLYkPNVt3T2+Djb0/LG7C+rYtygWCT6adL08M3M+e5LcpdueaSqZ7Cx
5nMm3fndG3J5P3D5oqydxvY3WqYCm4rwOuLwpFQPk6Ae2LmOJpJEwsfD3NfSn4CqwuwsxDm2fLtd
kRAN3JhefypSac/gHBmI3xRc2PmDDUl7EaMN550yjIZDIxm7nul1UjghttF5yMOsXu3V4B8Nppdo
ojtfMIzK84VMzqTTI3bcyi7yGHNr5Z5Xzyj8fYMorLtBHZmBS5Sis8kb9GiOigXj7R6HXA/cTI2E
Tfu63PQeOV8xHoxGOlXc0vZ/1YsgnrW3FLM94rHTInINW9TU1FiJyQnmjDgCnSy50Eo4PGGe6SU4
I6d2LVhJ+NOOFM3JK52GnqqgNKwtdtETfmLiMxiYzph8iqFLzFiUUEj3LqquX73CEnifrSuFs2HU
Joy+ZJZ6PVbBaG/XfdZAZ/H8gXLCcAlpQT81KTIebJs4W3wxs329VYlDy35um+uUHrvaYaByHgPD
ZGqryD6+5tsvgLECNDHjMpmHz7zsSQZpLGracNH1xfWfB61COdqgsqiJzfaifKIKj7ZKK35rqjl6
WBvf03XhWNS9tZ0naORH/u9TRii6PBg108yossf2zh3MzYUCj12CH19e4DPFDLvOmUvtRRcEQkZt
5OvzTMyx3pl+lX34Xr8oyumxfPH6lSq/q/oESHTBWDMqusK+STNtfKR8aM+IIi5Wf6esvi0Hrcx+
0HCXd/Mi+cp6ua63RNIG9h0KXBrR/Fr5ISeftgyRBPR5aEt8dstEBbir62Z+H+lH2JFP5fQ4tHMF
OMHzdUpnXVygjcxbcfdw4bmf0tq9HRhe/mQZo4qBHw1WwEgXnYYASrlk0ctiiufMqQm/zwb+PzMO
5YrtNoSMwxanc4V1mpKmQjMYatecXhNu//ikAtQRl4Fpf5dN47CgDitZYPZQ6X0Ok/WD9CD54IlS
vGkJQC4sjITihxyZ/q4kYcCJCQv6RUvTO5XzuKwvUKfkr5nEgi+PJmgdymZwzslojuauJRP70Vy8
KrsjicugdzjycO0KOm4foOBKAdh+w+U8AoH4kGptjPsuEIMVlsCm7KNTJO63rwoXrINQ/b5CH4UE
apvIRgaelt+4S06nvmdrCLhAGlZyNeZjqd/dXnR005PiYmxvy3WGINMzOldl0sOo0xC/QY8Ypne3
lMkl/qjnd8RsmgQqVA0igjOTE7C9Fp64adeWdcez6kwYwNKMJAW/lI6JNMWjvENUTJHRbdDUMHLb
YBG4LPYEYiVDu0fV5RsnIEYu33Gf055RqUM/ySFu/Vhw/cbHpWht3ciFIdCEZC+AAOXZ56woAujt
UOExhlnmd2CVA2zNiagB9GF9cyMdZ2Mn2JbtW6qyfDbQME9hQVv/k+NsRE5h4GAIB+jCWzzIzarR
GwywfUf8Bkg+exKtPjunKjT8GVrQ32Rkm/mH9nUOswDEKXA2pyE6qFJB/pv5qMLCNo8NPJmUCjj0
yF+3KWiX9ebSoxl2pD4UNxrVU4HK1GywUI4uPKuxz+R28EBu2R/IC6YxzmnQbS/8xNXd1+bCNSeB
gMhgQJlTFW1zjS6naXyFYGUc1L7OgfvsjAraFrh91a/OkfdBM3CSBDOcVOAttP77hJ6+IridL9PO
O/hcIHj4C75FQraG0UGRC2nwMYBjbJONkTRp3qNTSNyX1k2UfMNbon1IZBWzWFOXVJILKozQtgEd
RspaVXmyU0SMP3zmiDdLNhBpsfRNlUUVQYbq2MNiooKaOns/pIALdr7w0CSUdHqaW1nDb2QdebR7
Caaj6VEQKGuEuEeRYtnTmusXXNIJ4qd5pT/d0vKlk5aEVUq9964rbwOzEaRm93My28a+o8DBH1Vw
kKmPYnNkc6U6i9/LqIAZ5zcriblMQK2yIbiWi1njb7DPsFji5q9aO/a5svtnpZsCBvk0N/WZeIqB
TorEdpvsiMgdmhsLKiE04KElCPjYuqYBiTTwwWGFgroPs6GXgUcAgApEec73zOmIv5gwNOaSIgI+
+/+xd17dcStLlv4v84674M0rgPI0opFI8QVL5gjee/z6+cDbPa0CawqLd16ne91zpEMTlZmRmZER
sfemyYIerBoOgDJqjoUyIahrQ+MS97ZfDdkvQpGu2lYwVcGRAx582xYTdYQB/3hOO1pF3IYSFBl7
Yah+iFPmJ18k1sTY9DTrpCdLCGCrTfIehhtVVwf/Ycz7qn+FNElsb8dMzts9zX5JuMn6yaPNlLZf
UYbaRNReI99X/kB6T1xVon4JV3cuJ3NRsoNGlzWrqfGIXIdQS3tCmTwW7EREu2mp7V24/zUNGlk/
esF7wfp7FFn+SfQ09E5S3XQ0Zo51Nt5GCe+9gxfpFX0QWgQ/HvsdCpGoV5FPGFUemT/SwTdVGDmA
xkDQygUkcoeIFP2FtOD6CLtR8+8g8/Gg++685oVGtooG1SimHA4xfujvPTk1ycrCbUQTmRml7U+t
TcGsSulU6PRSBDqkWGWUdceMqrfpOyDOjHo/yYUmEADP3JYPdKWkZCUmVfk1k4BHGzFSVZH0TsYE
k8nww01bcK+W1ByyEpE9suJT4UYiPV5bFUb51yBUaFGIUpoBtmVcDSp5aL3oQPNWNcT4QdA2LgRj
egJPYiiYe6oJNZBWsRTLn6lSyMm2MoHiHxrWXb6HlKKL7iFHVaefFDfL6psgDcQmvGzGam8a0BXd
E8CX5latw8kn2d10cKOlHcw2CqweHOIBj+/7VmzgoU5I+Ihuo+hGc0w9kJQvNT5AV7UBo6zwKkGj
S2mjDHAeqlp0MzaOp7XEXzrVY9jl6FElYICeHKDv3aSYZkB0nIM4z3lKkm0pIVh9KNA1C3l2KSRs
crkQ0pe6nkiqO1Cb1T+EiJreF0h+8/pbldPGeWPJsKhtYwtCLchYcjU0f4fVREXHjgKy1xLBE0Tt
d3KvDlTnejhpH+o+l9qX1odcGprjWhXooqFzuYFPGnby6nuTmx0kCZTYQdWDLU0gcpiISLQboevD
9BWGyQAoNOeHh3Se7BXtM94qdgi+ijB4oyYGh0Z6Bwt7luw6CCRh8AjaEdi3Rq4QWdBQqKoD/ASQ
PkNIR+8FEnQVCQWq7ubvPDTz8MWAl0U4tGjudQ9TU4Gnd0p0sqX7qZfann6Oemq/500sybcFYkDm
TPthlNC+dzEN7QScPhXbJI4m5LxyX/fj+KTmfp3J952VoGlAE7vgVW42UdDYFWoqJHekxKr8hgKj
Fr7oBk0vJyiR6/G+r3P667LUyq35npJv0kmM4Rusa+sQ6plS2joZTU5iGCgVJzQLY89rlTJfSMhF
30ZFayEIBHr7bFhl1V9JU9Dl18U8YxFD0buT1aozPUTHF06tyGtIMPbEcb5Bv5FGId/bNUPgq8PO
6wktiycrCskTHSKQCFq2p2ohI2tnimHO/okTegzHk1lIdPFPWle1D50otjKJHw32lOZbR2IECpQu
hZNo/JXWOU+1LQeRLjZHdegC9kI/NOS0BoF+a99VpClUk22XyIFEk0I4zmzW6ajTtlkUnkXMGZQa
1fu6Nv2Ssw6yKETlZL/SBXpmg3SsXUROAqqGQdP5VrjpRaXWH2GXCSKo2lC5VmoYG0FFfEkUWeRg
RxAgtp4UPfT6PQQtwNp9o/RJYiZZysbqa3PXQHb7rYxbirah6IsPvTKlf0IQLK2tRb32D5dQB38R
Jb0XY8q8N4uWWmj+af59jlrT2g2iNFX7FFn7N6kqNUijNes1qLOgA7yS1lG+rQKLy7UDL59sQP1I
IE7CvHSmjFr0v5Gg/x/V/r9msN3/HdRuVz9gBf4b0D5//39ptsnmv0xg2+hqyaIuanCw/TegXTCU
f1km7zBEBQ2k26z5S/+NaP8XmDQkZ2lboKQjcRL/H0S7oCj/MjSE/0QRFQ9q0qDdPwFpP0eIUay0
MCCrOvhCgI3qEuuXqzS85n454vB+0W1jOkyNI4zeM3cjKfJ2BfL60dw7EN9kzLIiycYC+OYVEe+K
CpZWMYZR780fwlF900vi5d+C3uhlYP+1EhcA5udAu3l4KnEqcH0DcVBVW8JGRdjRIYyFywjQCppx
hqI/l6Ee7a5bmRX0/oK+aobM6hqKBtCaVQYMvURMil3nQW314L66z9udvXE2e3fFxIws/R907cIE
oOsFWJj+4DKaMHHrvj0fMOCsIOLfgcDXDCygrXVZFwjQSg9be7t9PTw+bg+2c+NgyNmfbt2T46wo
SV6fNEa0QLQ2EF9xAWPQfXj9ee/b9/bm+50j2isz964mfW1gCxBkGlVw+kXM3Pb+7bB93m5Znx/O
/ug8rVgiB7yySPPX/8Io6rpECzdDOh3ut/d7F1P29nS73bru9tbh77cu/3Rdx97zJ/f2xBwf+J7b
W/56dF2+tnePfG1z5I989/ZwuHf3fPWWHz7wrY5z4LfhYvxKfv38Lducnz88b+8PB36bza+zN/OX
t4et88a38BFsZ/4v/Jm/bGzb2Tt77PK9/MYvu3t+/cl1+VVv/JfDxt5s+I2v7q19ODzb+Bo/s9nM
Luc487dt+Hl+3/zLnBv+cMtI+ESPs/nd3jl+2xznb90cD0z0nePyZ0a93+UM3uHTbTd7/Gp7uGUh
3j/bjp98dH7wW/d86/Huab9/mqeJiZp/2r29Te3Z7JPDf17ZVktt7/OtixcuYKW1XBheF+IdD6ft
aZ6s7e37//Pv+7ct837PPNy+3W7fbu9Lm0W5fXvDieybHR/68Lg77Ha7zW53Y9/x6Y/Oac9Ufb+5
eR/qje3c7XE0VpUpd52Hk2Oz9pvjg3M6MbLjfuV4ld5PmmvOvoDhxp1hdDnOfmKhWKz7+3meD/b7
mWRvS/ueZfs5rzADuZ2/wjfebh+3j/Na4FusD3965AcO9h1usOVP83l2OOzu+Pf+iTG6R+fh3Z3v
mal5I7FQd852e3h3kv3xeGQZ3RMzyHa7384DDew9M8kcMI9bl5k68buYlddb/Nvd37v8zPWVXV3Y
GbD8116k8SMXDGYCk4yRT2fvbl08jamwGcK/fctZ8ad34pBr82+eW538akTMgvnfvt37GzYEG401
eHerR/4P+0zavJ98m/U//tlDrG//cff7/Z/efnhaOWSVd2aRax9ocTVNxthTxeCUfWV5b5/2zrwo
/MG9d53T4cDm3b/h4OxdDgAOjd1mU7Lbtts9S3zr7udDwX3d7rbbN/dwf497MJj7R9+2XxjallXF
bzZHNs4rm/hov5/kh93h/vD4z8G3/3mcf+nP5/u30H6e7J++feCo53q5f+Sv//zDFHE87Z27J85j
/v2wf9o87f/gaBwC9jOHymDbvr1jd73c3N293B33m6+H4/7304Oz2TkPnA7OZvPk2j9uZo/C75/Y
VfbmeLzhfD/uWX6Xw439x244bP/wb85aLHLU7G85pm9Pzn5zh2e+f+O3J/7zvI+f3NPD66vrPjm/
r/ulNl83VxZEWlzkKKwNFGtmv9zf2q/MTjdP6ffdll03b78NK8KHPc076IGzl09//RNI71HPtY+w
uOpT5DIiuC0fuDPYn86f/SG0WeF5J3Ik3DNqNj5/ZT/zD5sbid3NV++3z+7z4fHWfc35yDv79fRz
3uC49/3O3j1/6eYPzznyiBc5TxuOgU1hb+5+RPYRx+OCk233gSP0zbK/bu7mg8e19+6GUdrH+bha
OQLUs5kmk0xp0oQxStdpJ4T7ZP76XydAN00kCNsM4RuZpDW44W5Wx20216fzPPb7Lyu86GClMeFN
WlLFkDsoAL6kNW0AkTX3UWgAZ4aE2BaCXiQEhBWijI+j0kSCfxFyJiihTH0RziTUGdDyMCsbmQFw
xCbUO0HSSZ8KnOdRIeMMAQhkKzxdVGvhpVJrUtyGY8WO1EB+EcMyPTTFMK244se5w4pFWA47F+G5
vrh8qxIoaWMA3x1ieuwcshLkoONK01qbZg6Ay1LZB8/X1+v8CfI+MnhkNNjCzPkdZS3CTotER5F2
9OzlZSYfRTC3blfH0a3Yoo38aVO8/FSMIIYNadlieHKRinnaIjSAiCf5ACubtkVILruO0mSF5ufC
TELyAQ2aoWp0tKoLr9AKiuJQUMAHH9bwqYaRvofHsrlREcW876vcWIk0LsyirhnoipPXEBEQWcYZ
XluIdCwihKfBiS/HwU0thNMdknzqyuPqgr/rGrUBKJ1hGKa79nwX0z0kQyiN+qHVGLE75XB/W+it
rJwVF8fzl5VFtOCl5jSGOdys0NUHHflOMRznxtPxTfG7cmXy5l/2P+fvuwvOXFkIRUCvo+nGIkgA
R1FUtcSQYCO8DwLDhz13LL+NphTfDEkmvcEv+fp5V/zb5CIMSCelyUFll7ZMcRDNy16/oxIAaUXR
+v9vpszF0VHQjS42VGtmZAsahHQ3Oo1R+5txUP65PqhLrqFTtTNh/aP9x1zsrxoKgWoS6DgoUDz6
EgMwoMc+U1a4Zy5a4Qhkd+kqR+JiPBRBESkAHQg7ObpCypDr27DL9f/AzcnCkA9STH3eVOdujmYj
SQTAesCv6bx7yGoVAmOAIGm94nwXh0MphDOC5lMyUueGxiafch1kO7cU0oL7VPLoFYw6PVyxc+lE
0pFNxcVlZk4yz+0ATUGxudTprKCCrTumlcRHakLeHwo5SHByIjYrFi/tYXyBA5d+STiCFmFNJEBQ
DUXQLGVm6Luka7+T8Popl7Kx+bzfQXEmyvPdaAJhOB+aromg/LSZyNmj36un1ZYCNqiy61beP+/5
MUG+wFJNKL/096vq3EwgmCFwX4DUpVIpcBsrvYO0WgSkpPB3SJspdqFrO8+L4x2U7sAOyy4DfiaC
qVn5JPPtsfwkCuRKs3NqGhof559kqNG4gOaiguosiI9iInfbki7E57yrbn1dGI4UtfJNFaMAouCy
zjAi78HUIBFnHVp6iVZioI++ZbG8kLiDSpQM2Zp9/K/ILstlj2a2Bl1U39IfcxNMhBLX0U5sk+hn
Q91oe30CPh7Y2JNNLnOIP2dqzHN7Y1egmEFpzuYl1aHRmsh0l3jCLkVEarS+51QC3esWP+7Sc4uL
8xrSoAG0FvfrgCQSuDpEqSZQYSsLe9EKyzrHkbDrLdcVmTBVpZhM8wgUObZmaPSVWIO6YmWenXPv
YSyqBW0X+dX5n+ez14+YFzqsFCKdXTadNqlOew3KA24PRRXUx1UQvvVInz/UdDgMK/vo0uK9H6ok
d3QY3ha3hN7SJFTmKorsaVad6BvKD1DPTLdRK1Sn1qR3XkRbbuWIWDO6OGWzikaUGR9gE2SDzOlK
UzjJsBA4ppnWtzQ4AH/LpwG03HW/ubQz5lhTVObwXZYXfjMUJgwwM+IbFnbttRHaod3IUEbt0DBD
rSLIhOblusWPp641lyO4S+DP0yCaPF9dyBj6TKv9EsHaOnN1RMdcJaUIKmTDWtB5wV1hmYNkkmoF
efbl1RUDbY/pqyrAIIFSQmyi3Q6N9vlQGqo5CMkojJg0sy2nMBvrPFdnRLtgFP1OiVU6OiLjgR4Y
qIsqceVoubA5DEMzxHnReGaJi6MF/dwwAdwLZrsT62NgCimol1Q80vpmbgrAds/ovQox7V190H/e
WbBICQkfnF/Ji41pxIM5xQ0XJtrGFrrJefq7kLXykFf6RFk08LSVXXHBV+gP5OGKLRZxJmr++9wm
0tCJDMGMapJHHRPdFaDW9GaEIgRJ193ywgaExePfAbY+Py7PTZlFPdaqj6AaitXdSW9hhkiVRjuG
HFT7hi4BOjhL6r3XrV5YTVIO5AG4tk2IXRdWq6CUp6bBqtLqMqi9MDTdPszro5Yr7d2ggo3PTASE
StDuK6Y/bI73Oh7EoBLBHZfUYm41r6ejsGSP+0jY0W0JRIYgsLu9PsCLVsirvLurAuPr+bTC/KHX
g86ZTcSI8Kjud0LqenI1jZ91FYaj0SU7vzCJgvRFjJVOtVQNDfsizGAnkGCTewTQSZ9GFMQPnx8T
5wpBISgk7C1MQTSihlrR0A+HJDokoxDjvHWCnBgrLvnB++chEXXjGmQE2O3ncxdOUQFPA7wemhSP
bl2M6klM2vSAGly9cqpcMkXHNVqePJi59hamGqhu8hymDVuj28Ym3QFXwDR+D3Jx3H9+8giK2GqS
JsLlvTi/ytQMwkGeceGqGG4qeEjgxQvKFW/4sK8sWGENlcuYyYOZdrFEpg9SqfcCkiiieQMDL/Vq
nSalZug62y+RA5zMfVqph+tjuzCLCm8+fAKbJroe5ws2Sn4hRzWN+zA3EL1AH7vJBzN6QPlp+n7d
1IV9pZCt1FTuHorJinJuKsvH0ptGaFUsvftmGtDkZDQkfd4rzozMH+KvsNmAhzQQfJASagmlBHCz
2omVjjY+yVqpO1xaL9KUDIikAqNZPMWkBlKVXKK5WoPo0OG9iQiwGrcPcptOdqr0+cECkgupUg87
3/WZlOapOgs38RVNIvSBohlm92XCaCqTCO5ebKu+xShLKYBHAnIKL6/aXwR+6B8CTdvQlWkBK0+l
e7VSMzoLiV5qLSu2IH3ix+uf6dLqsq66pkikbQlgzic+ECkJoRZAJ6URvBmtIGzKQO9WUoCXjBho
J6gG6TIyjos9opf9FNaFBgYwrGSw032kQyghWsUa5fv8aZcTbFhUv9Ek5nhZpl3o/QftPuJGWQT5
KboqUCv0whY4yD5rADR/fu5MKucWIg6o5i6DlHYAuJJ2eYHalQadVgeBXMEh6/4HVlA3V4nCZsrr
xVY3EqNSRthnwKtB+pe3QboB0Bh+fomYNh5bHJgs1HLm4gy+BivkGBt7BFGS3lLhvtSCzyasaAsS
SRvAKk9BG7WMc28zp05ohHkDxKGS3gJMk13UeM2VI/ljemI2Y8g8MyixzO5wbibVp1wDCJ6jguWF
N3kdqVsdLW1FmTKHdrwvXZvdFILo4euGdyINftRBWu6vr9uHMI8PAWRZIcAjRUJ++PxDTKXYWo2f
AFXWO3luEi1SBdxTOhNFtD0I76G3kvBQdZa89qy9sA14JtCihUYAwlzK4o4V8kATW7op7TGNlBjQ
iY5GXRHeKKqv0ubv8c/rY72wwbmLQMuZBF60jC18tJWNgZZNThE1CJBXANKxNUjsruyEj5eeNL8c
SWtBrkWH2cKKhFTRUBksK2JEPoK2Rn4YM7AtqmcFKy70cQYxZSpEq7yAuPQWi8dZiWqgxgzmsRYK
LrBFuEtEupy+WrWi/Q76tPdWRjcvyvnZRTedrBLtqRxfqrFYtCBGk80v4eUqslRwVZTLvpVtP/0s
WyNxJSmTf5IuGU5FoOQEFHL9dn0JP7orYjfECTq5f4IlbXEvpjDl+h2oEcivYC9NdON3UhlvYPCA
tlpgc1p1Lej86DSzRV6zFNnm1OhijuseqU0ZLhY64mVes2Xb7tkq2cpKzk6xmFZ6BxVuOPyTu2dh
BZF2uuNyoAJVJICZN7MwfC2BcsKZV3jqlzLu4FaPzQA+CgPuoLU74oLPosxAtEuIiDKXtHj7oARo
xBmNL7aQeOVW82OkuCxgqc95XYHFvb6GFw4+SuqE7wa1B6Z1uUMQjY/VHnYHoKL1FzJf8TPM0bAn
qxVoOxV8z1OspDzW0b+skc6hRdiwhbouv0K8nhUrz74LM09NAhSuSfQ9J9rPD0A5qZtqQmMXTAN8
wSS9m5+9TrgPkggq4RGdvRqBVvqOP32VMQlU10mp0cepabPf/RVLimhva1AQEeGNMPk6DQCcaYdU
YFivTPelteVdplqkmJBnmHtr/zaUZhl0GC1qwn7del8BfCnGZpQs79QARzdWgsdLxizyWZTVLdKh
ywu6UWUZ7j3Qf5Oqi8dCQpeyzwwAnnreP193o3lhFltGxwQE4uReZ8c9H9cQAVSItBSfjdTxKWqk
8avZGN0OLGuy52Vc/L5u78LQyODTjEydbC5+z1//a8ESVQBuN+ac60AsXdgeEMuufArt/Mznl8yk
Ek3wz9Bwy8UpF+opiMoGZJ41qpWPIFvbetQ6M+UgUcvN3OsDu3CmmsRUyL1ystIXrZwPLBoyPfFb
GJwBLkdE+eDmbaEEVeV4Zi3/hsaoE3cld83KG+eSXfKQmFTmHpOlplPb9FIiK0DBpZ4CNYw8oXqH
TieSyHB2f+1zNb8xu0BYCe4uLCN9C4QABsGXwXPxfLTQD6lpM/Nxzrp58N6wy4u4hETDqPWVo+WC
hwJKop8AsRLEuYzFxE5K3xpdj4d69TShTT6BFYP8aw/fUOTCdC/cXF/IS0MzZWsus4g0URuLoZW9
4ZeDaUFZVKv6QRYm2U19LX8EHpiseOh8Oi02HxEbqAzmkCZ8bbH5VL2UG3/00Cnyw+RORZrbjVQt
2F4f0EUr3Lvggynh0ch/vlZiWsSprnGalAjDbkoPIsZACPqVlNzFadNJUNCGQbpaXxyQdUBhTh9R
T0BYYDAcOtSTEaQwVTdY/E2xXDkiL3kFCaz5HUNQwa5bDAp4edXCdIoDNk9dMz2keYn6JfGUbZRR
ubJQl6wRg86dVSSqVXnhg0UGPaMCWyYsfaV/zMJK2daxbxxglChOUz+1K6O7sGScyPp8LhvYXJZ2
Y0MuemQlEIzpCjC1E1By5NVzCQ3p675xYdUwMefNSBWrVODOpxHYuIRYOvuYFJaRuikdDK4R5yZI
oNCrnq4buzCLTOKsnMPT0yJYODfmDbCZNb6ZQYoeaJlLWbX8lVWq5tmewGuY2oMafP505Ma2iHVV
Lm1u73OT8FCnQzDIoOW70HNiwXdV4Lz2TLqMlEc1QDUCjP/6MC/NKQEJbxeCdBKFi2HqBT1cQO+Q
Y2ybsDtwgEKqno1xVzhhXDDB/4E5Qt458U6WS14kXIImEopUIHdk1MkR/CAcQKni2xCFrJUVLlw1
HL+85efYhOfmvL5/3d1pU0HTUCNj1AxTs5tGTfgywQDtglgrkUGB98goQ+/l+vAuGqU5iUe1Tipt
mUaAfKSXQhO9pBo6DriHkvgreLmv4GerraiX8LbDyLti88LzzKJYw4kp8qonXjkfaG1O5BEUOBZ4
KUm2H2RHAKHJywjI7leeKukbDJCVqwlidZD7IV3Zkx9j6bk4pc2v0RmOtdz8ogovMaylMOwag/TQ
yhl4x6Dyfwhe2d5Cfultaq+sb4WiXrn5Zsc8v47mLCk7haoACYVlsWOUrTj3SFLCzKyVD4LnQ1w4
5u236wv6cXhzx5mJQgQ3HhXHxeQGTSoEYsV9DvVW2sPBmmlfrHaKfbuiBrKFrRYN8MwXO9ujFr/W
0fDxDML63G9EGx+5/OXtjkJxG4bUGG3C+eDNn4IuQKaqzrOt6g35W9Nq/o/r4/14HMAogCNxS/HW
J6I4dya9pPqGxGNmy0OsHPjfj7hQ+x0qNeb2uqVLM0t7mEQuiOcQ4dK5pU7IxVBSCXjFooDszhA4
bCga5EHvWH0SShSxvKl3i0Es4j25aemf6/YvjJRgm/vq3z2Z5mJleTvI1pRwS2awAWTuMKI5R1ha
N9oGSfIxWDn4Pu5ShZWkvkmK0WKzLqKnOhJi2MRrrhM5KX9zgbhxH8WQg3jSpmmyfOenY/m96I1i
F42KuuLGHzcL1kml06EsGhLIyfPJblrEzVtErdFEqqKTVOjgseEx/fSWnK2YdABQ/JlRhOdW8FGT
5u2eCLEXLERd1LvOHITD9XW7OBQ0hdn19LeSUDg3UvOchxkII3o/FV/oVfdGauEzM+F1Oxf2nslW
wD0RrkMmWTm3YxE3pj1K1raPhLJrlSAgUR/0DzTpDUfTbIRPh6Q0kItzsQOdZgXo5bm92pfHHCGe
DFalSNkknZncwbbRb1J/UL9cH9olX6T/EzqjOWFJJuTcVBqFIu+tkUvY6OuDGEHuTDJhVjnvk0NR
V+KxpOz/oFVR8R18Y7GyFT5eknOkyHuFfL4uf+iD1pK4oyeE4NsbfEG2SzKKXxAcMkwbWHwJdymE
UXCAh/5YrQz8kmWJqZ0ryiZVysWaIl5cUG1OcluacvE7CxHqMEOxEZ028JOa3sQ4fqS5S1s77C4c
NjzpaXFggUlGL/P+DSISpd/xABgl2MwEPuGhM6fgVTLa+On64i7GSI6FuwpOTbogRaKBD/eiVMuh
MICZH7Ic8WQFIoQ3xmkad9noJ+ZX5Bz96EBVfVzLgi925mx5rtbRE0eSmJaQ+et/RVweTNspFOGh
K/a15kpmUu9QOYk+d2/82wojZHi8BIB7n1tRYaNviC0hQIQO2h40o9q1TTnsTC1TXXhdA0ev6aDV
aJPbXJ/ZZRLzg+nF5ZgRAoihgkxCRE2msZLW7fxJ2ORihFSZXot3FFGzI8JKX7zBQ3SHYu+D1zZr
23fhTO8fg9ZDWnVoSCZuX3gx3B80iRstej8w0B+1UkcKym87VGC7/2RJ/za1WFJ9QpNES7vQbS3o
GxolMV0ZwqKVJV0ctfOAOE11dGlIxmqQ3J0vqZbx6g9N3XdDA4REtC3UaoTFCH1BJQHbwiWScCln
Za0511f0gscaXLXzWUgjHrW/c8PQvEBlmFu+S5+Ef9sMSOVlePCKlUvDm7MmnDc8JT8A+Asthf+z
lwndmt5Qf5LwhZK+UVJD3kswik2nYoRlcsVZPwyNaj7bgKosvf7clgtfrbrGgOUkUx2tbPy9WCEC
ptN/uzK0D65I+hwFYm5AIps5A3A+gcGkJrInIGc6xirEkP2EOFskI33UTpV7fa0umKI5zCKhTTcQ
N+RirQpgT1UMd73jEQVD6JpN7sAt5cZQ+6yM6sOCSTKPKeARBlTKBP4LU1CL0Oyfy2hDhOMsR6kk
+X1UQhEmjQH1IIRzVu6lS2MDrcPJ+a5uvHxEWVEuQnyVKvBu54H0ZWZ+Kb+FTQNXqV1DetislNQW
AQDIAjwCugyF/xlkthcbLor1UhqQMYNPTsxPgZchD4pYmCMLhv/I9VvYXt9GaJUOyk2vaP3KcC/N
L1E3j+S5bwcWqHOvkQXLIuQN0PIkwbITpka2VTg4oRASkKxVc/Hhuut8tEc3DSVn7l4eHPRuntuL
4fMQyljxHErrBjIlOjqFg0QUEFgPXado9nVzH7fembnlywaubmhnPRV65CSGLxjK1E0ZIvH8eSv0
7PD4JuAmq72YxL6jlz9H3tAZ5cF7MiWKZ3Irq58rWeEpHFqcjZxfc21nGbgg7pAEyI+r0NkqyXcL
4W9EbrJiJfH1ccbmTC/B/NzpN+e/zhcoguQKln0rcgsDAqGy9ZsdhGnRCgLiopU5NUPISb5iia6p
c4RjC1OI3LGfxJ2fm802FOu11f+4lznj6VuiDRqQJm2752MhQ+6NSmlG0NGOSFkFIoDTXor2g0eN
/LoLXDRlso846WdIxyIUqiA1RGKUAUEfX1I0pcu7ljMI2QSpX/G2D1GlNJPrUNPgeULW7oOpfIbX
IjnrlnAF/0KYLX3WNL/covE6uLWZC0efNOnKRro0Ph2ROJTYCctpPzifSsqlpdq1FE6sqaxeJk/S
DrmpCQeiLG/F1EffoNxPIDLjHcimKfNH+St2FacyHIvWjN2in3L0w5I/laKvVfw/TiIdKLRsUK7h
akFd/txIrUDAqYIzdQvVGL+2+YToeJEN0MqK1a0YIJmdTQK6Lte95NLQsMfwqEpxxyyselBbA29C
9kORoHmH+wxyeuiDP+2L1BJps6G9DewV0cD52OAyTjOpCSJXbCev3eV9UcvbKapiBEVTJNUP1wc1
u/Zf2T/OJczRD0I4AP5cUhfmtAFhoVIgFBfMNvySxkjljsaQwR9cyCcpiNDuDHtP2atB4/24bvrS
fLLneL+CXAcQvdjgw1QXgjAMvAJ0fXD1Vo5vYjRw3f/ACqlrjkNprifOn+Ivh9SiltSZh6inIXfd
VinyeCuhDbiyrT/ejLwj6D2hcgicnPfiuRUYgtWynNCl9aZSnSV3podMCxPX573a2+DkrZX75OOW
pmmJ8vZ7uppobrHPGoEeTKnsIhf9FGOrZdF08MKWJGoOMGcNS35hv50ZW4wuaFRV6Iw+QkmDEKNp
JOpShpCbe94jzbajtfymM+o63VxfuguTyoGsww02M2jR5nY+qSh9jIaF+I9bI+iZOx3tBYpD0d+E
6VyHom8fq+gor+zyS2MlF07ubc4zECmfG809wwsgBgvddBAjjzbTog0nx5jqXqpgZjcGy2nMoOt3
flvS2Ht9xBdWVQdmTocEmQdWVT43Dqt3X9dtC28k8ZdDPsl7RmJG2U+oX/+6burC7qN69N5CCzpO
XL5rRKnwaa9rUjcAvbEJMlg5s96aVk6zFStL/HLTGlmjBmil0MBvOJ3UaU4yWb+vD+XDrLFWVBZ5
8VKoJTW7mLWBdxsFxSh3tVgoHxIS4K5YV4gqIAXyct3Uh+OSCvbccmFRoqE1YTlrGdLZfpaksGbn
mvLs0Y3lHcJpBCmNZl4lWhD7lr0ZOCq6l/Fb1Lfkwq9/AsqmH8bLMUZ7JMHx/FHIO557CbXqGHhm
XG5GTYxBoAuTksjJly6Zaj929FStaXTXw3RWmR/NqobHXzRTUUeOiHKdV26sELF2JI9SZQx+hDH9
F+qhRxFT+BYYmVE0L94YR1m0N4SuFn5nKaTjKMiF6HtEdojkZAwpLVznnuKguNyV8Ll2lHijXWNF
lfLcDYUl5I4eBP38/cFUQl6O9kLzR0IUpX+Z5ElX7qrUqNLfZaw2rQOxMGLbkZCHKH1FMEqnRwSD
wqNoILNLQSzqxtchQGu0hQMU2XVjy+WLzOAoxcij2lTVTO79ZJRjN1KCxPxGgkVWTwCEavG3VQO7
+ooMY6Ag3AoiS8ogGO1kf1NntGIlbmEhpnmCgZP3NuVTxJUkpPXAbKK67HluSmE8hgy1saqvgwqV
+X2Va4ICT7/lkZ5jLLn2HZHCVoHWWbOoqO+LsAf5vaGAoaSkCyBpKcU9JLtCv0MwHj1nPeEDGC6A
lTA0HDg3rdQex8IT3TzwlPGRhKOU/U7Q5ZLDXQNp4EtZ82jvXNhVC+GOHtncu2tCa6LBGV1FZDM1
JOZcpCyq6BXeWhF4Mq3Q2fRU6AV9rJavmuNmqEV0jVoDTvKHeqakSV1BEVrrRfNGo34r2ip5J+NW
0fOt84hkK9I1qF0GvGc9S9oHitwMaHAPTcwTxp9QTUS3QRQQxE3kqp1edAgW/a+hZnalsIW7oO+S
Q9Iiz/dgBG0BXMaAEVR96HsjT3q7Sfx+jBxubYMAPxz1IX+pDF65ZKyywmq+TaPSe1DAdtokPJi1
4ie/VO5v2XdSZAz92p169AFMqvyi1j7lOlCHf2RUuGb5XbkuA8j4/c6IkKk1u0qaBazRfW5c+MB7
lMwbNrL1HHkjOqJpCxvztBt9Lcu+N3IqxTHiQaXSc58mrdG/cYp1smg3SBdPX8rWpPVxJ9TWWCu2
HGWVhmS03ygo94bmJHv/1FUmI10KY34NVAGBOEl8NeHyrUGxq8NUdY4fCeX4vQisSTr2cqFOX9Ws
av0nxfKa7Bn04pC4muUJvUN+ZTJsU2w8VFDzcBRvU/jFQOaThJ++JQIdI8B5Wx3j6IIYNygIwtFM
XBfK2xyhIllzaLWrA9EFTYS27L4cE+qddlaiJf49U1M26jYVR91UbCMWJ9pCsggJdfGEkkZaWM7k
aQ1awFkgaAbya4HpCaY9yTE1gBPKTQHy3lKXttNvLRCoXLleUNP5gz7kKObqlragzER+RBKmUUKW
fsr673RVChEyWRPjuJFlVGyA2kUVrcj2mJt+/EMrqwHKdAPVZ/FRJ8quTeA6o2chvNbQFtMiKVFo
7a80GqMAoVHZtxBBmbst6voI7XGpNndxLqKYcJg1o4p2B7F5jdJCx4vE0N1C0T3tBi1rHakXVAuC
LDg0nNYRfdGSBRpPgc5Gc2RVEIrYCdveLOTDpKQcX1+9RBvbFi5bpYwtzhDL6KWvFVpVqkGEbmoI
ZJOUEYxbEITDcDJpFKrlTeFPam/31thKm7oeaZJE6qqPqi9pBAPpvoRJJIzoImxy9HAspFOs32Yq
U+vYNtGo/2k4UoyTJMa1+GaEcp0/pwacAHT60aBEsyEY1vw3upqiZ8uQtedOj/ZJdxKR4vOeR17n
7TexyatklyS+Lp8IQuiVFYdA+Gk0KVxHYTsWB/THkl2v/W+OzmtLUh2Jol+ktTDCvUKa8r7L9Aur
qm41RiCcAMHXz655m4fp252ZIEXEOXF27pLmsA6Fm7JSUdyGuVfeJ2wbnLwmUfdoaT06TxslU/AC
lLFVR2ZOo/WIMi678j7sF/CC7NcOUrx7/rT133ymyn83YT3h2GUBKTnzz0J4AMU0b5mxoN7PWKyd
5nradB7A3KVoz1SdeMO7P3sxaC7Rwii/EYFKmicPht1w43ID5w+DrOx2w3nXv++SqeJroZMh/472
Km4fayXi6NEMAOjf8f8M3WnqRBXB3+qX7UztSrL0Ampxk8dBtPlPx5Ln+IBVtWohzlU2+eKR7Xjm
cheLy+MYelr/l+SyDtk1HPkejt2+jP5PJRdqRYiCo8dTzTPi2EclbaDf2qZW9bPe9mG/IlFeTgpD
at6o15yEfwcq+TqFU3RygrGw7oWl2cst1IW4Hv8t8bY6P4uSA1yL0rhyFtlkhPS+vNHa2WedXlvg
9mxlLKDfiFYpCpsmSVkF7Gd05a8TdSz9wU5ZuOlB/0Rz6zhN2sXDxKIuCAiTfMIyd/rXqJJtxaUE
42EtU9xge+hlqtv8ADeKO7dGc5DGdgTXBmuKTVUwsbcVtDG4XOAbiJfvLOc5dodp/mjxgrJwBwxk
5mh0lZsp3Bf4Kt1OgDSwXYWViOxvGb/aArH0NV9F+1+h+zpmZNmAdwqIt391BfO6zOdZ9DOSq8f2
e5r3+AlTF3jipCXq/zHUq70oeL/yG1X6pc44fYZ3eF3Lmk7+oj4mjDxPzdbV/4VVYGBPdtZ/7Nc1
fGQXtTD/vxY+iphdX7YQp/BKr0M5P1MpxAzeyyBpz8NOvMaZVJzcHJ0ol/CkYRMGF/vkYCbB4tu+
dm7Ej7XtkEXGzYHNXOelk5Y98QcZ5juyCYKhaepTHQb5jRM4W5v2AOI+K8H9fdkbb5DHvpzWi7o2
pj2OA+iFMN5ceZIw4M50PoRS9JvqIR/hBSoPfas7J1swih9GhIv5vHK9ffj4L8EA5twxGVRwfpQK
cFadLThZTbaN66wup2qJthTkCc40apKkILvIrsDSNzHZq4IAE5BptY4uVDsa+OrtGrsHh1jvPHV/
/6oMmiT4OO3OOcROtwvFwbeedTHWFeUTx533NvndL2F3S6Y/so6KP8C7838lS+uP7ki6Bt+IEM6p
JGa9PDjR6PA+dMBV0iSeKFZJH+rDG1hdVj123a4Bb4L66y9tx17Oaf7liP9RLLkPBzlEgrT4YAIT
AFdjPIdT0sojzG+YsDV/5v73d2AcvqlugSSYe15GjdJFgBWoRfAibvBf+CeCVg/17H0ma9BeFz6x
GAfczFBw2MQx/rkS+8BC+17Vfzt+miqr1kac/GoivkoTn3BidtlrvHet8jI6qvZUy4b/yQyYGrwA
XlECiHCL11HVdX4hi3z10ohKBdtFHSddlrgNNLcmjEFBwukGYDXNoTn53QSK1wH1m6TdPoEGLhfc
vKkI3FLy6rdOcNzntn9ao6kNnltVwP9eQ3i0aWujfkoViCp7G0RwRA994SdFpos1cg8dv2d/N+yO
dwG6sGUQ6Dc25w8JSXUZwXpNfbaBltREhsNs+n9wvW4Xce9h4Oq+3A6uHjBpsKlDaGdghsXAf9ZX
UaKOC9VvcxnCey5wh+voOmnqSJ7jhjOc0j3R6kftvl1/QiJ03kGdc5/UZVX5Bw3edDyZvXD4LO6k
M6ol2aR6RcC6AnwSvHrBNsVXOsf7D8d1KZ72qNAA1nDbX9slp7hc1pUibwE/5B3CThY2I8QHJG9c
2uphGzzv7yST8qZqulamBmQIhOQYDkCmczAc6bq78s/oOdtf0SlgM2KRlfvkzYa0hABrQ/uuxmFh
UqYmM+s7XssNFpW23HxhXjnioaSufdlnIfuD03nVdecGc5J1hIDvKXhMVRyKooz9C36qYDntc7nC
WKB+eFpYMamPua1MnhaoxOVFtYohPCnsOQrIQVwCYDU5A+JdwBBJy86673IVvyYoNjjrExPQ6Zj4
C17T3Jb5efcWh6yboCjaMzTBsn8ra39N+zhSAJoKyFopmnCk2nRlLbK9GNlxfWAS5zUHRKTFvRwi
4/4CD+lZeL/CSixnXEq2vtAyHvtrahW6NsXPUl8wZOC/49RzAJXJyt3Cg47KN4T19sdz9+K/su/W
/8iCKT/XQjU3OsABiJtC9A97PasXnYPJOTg8UO+zr53p7Chfv4xKOJyZrbv7p8iGDUWBkydAnCko
/HPoWldd+k07veQVxfee0e+3JtuN9p9G9uq2I1tH/aGE98JdILi1Mry0BFnljYwrikFNg7qAuHzw
gThRVLLAlJzw5TvjSURjZP/UOonVpZGKctgsTnTcm4V7KJ0AZppjn4BhSUMhyo+6YK89ZenPaeEi
bOt0WNoh988cxd1thGLNWq+/A3uO5iRM5V4THYClIvnnjJ795xiR/JtkQGe71DmYUUhdAAO5WbjP
MNUBZ5Bu6x3zgPYcv8tvdiSQvOFzXVe2W34RSyqdkt3/ZuuPHsjApqJEFuOfGMDYV6s34V/5rKWf
0Uyhc6FxjwMxIMyET2yrqD6Dt4n/oiwH93XpoNZzme/F31D36124y/wzgfX6OPve/JiIZIXzQcWD
SdMAXk2jFsXrWNX1cFolZLtj4to4T8u52m7XobHOqZGr/YpIJ1VpIDbzXftD15IvA3T+kFsvOjcO
GzIMbor9c3Lk0nBzxtpeLGryv9ZVzr8Ay6377Dk89mM0x/WtV3vOP3b5AV+KpedRGqbwcyma+qUM
CM5gjbGZruawoEQKkFeWdMMtsVw0GG+3wwB75Z8dHPGlJ1t7nG/b9lx1hkSYqdsho9XVINFO20X/
uM00gmTfEqWOm5ANkwLbzNeitT3QDb0N/4pQ5n83vy8eZ67wh7ApzUdpgrhNF76172gw47VtB5da
X/Obp3h9rJs1SlAHNqBsWdWVE0NER26NRUUt5zvIxzRyNYAduqqt/G0T4qB6cL3W6hOUFvh3m0u8
0WmZtmVO66EKojOeD/cjNApIKWv4glCBgNfdY9UyYlBFD3+wrLKPqYxsRFeK8B6jP4ktOa6+ZW1D
Wdtd7Qi/8rR6NPZHUPAYRow05hzVfNfkX7YmzLrZg4kzTxEPWb5IeQ9PvnxlDtq8rN7MHIjGb55S
v08GB9pRxxnShrF9Uk0R/Cxd0tyuUzUVV/QdvjwmMUUMxKk2Npmaf+UcJ3eLS3eIGnOyNkleuNO7
6rAElb6uQ2cxwNua8G+3+OLW1mIPTm5clm8FBet8FRVj8lQm+WbZd1TsFUy+DfJsK4fhGLs2UheD
K3WdFcC5/4sH2JBHo/PmWu7j/irXuTfZGEyhznL4k2u68cucW9TW9bQs5f6OrAqXl9MiaE+Jp7xj
K2OzZgMOA8rZvqC5y/nwfDtbsr0z9vNfAmj0z2pkuTetDNOltBDUAAdPbc6/pqrba1b8fo9wplfh
aVwq2ItszpiHyGwLOb44xPgC9jXMCN117klg8y2C0w5CaokFYNaCsj3IRCOdS1CzfMyExQdSKNs1
ilLe519gq8j/OL2c3iQW+r9oFNt10cw11sCySd7iden+YxLYPIxz337V8GUvOz7mmCG+0f5aNCNi
MvD540Jbk/zS11MT8/fOG0+UyM16BDe7gNuU+cA3y5nBHMQLpqeGJBGafQ9rBKdnNDwsdKkrDMCx
dnHpiODvsk3BLQTr8bOplHzzIyHh4MnGfKmpgthoG+af2dR2v7jBoG68dJyn+DMvVorkuUyKmz0Y
7JhufIm3+fyLVXRgh98QKUqR4rize9jyqOlY5RpEmG70HR8iKKuPGKwi/26vZw0E90Z3ln2dQwBb
RmA/IaukNP87mJozpOL1No/dHRoe4qxJh9KLigwwZzwfqZo2MPPTXr9jzc8fvDlclxT4VwOfrvit
2lBcIdiGpBSmSx9GXVb4LOlfxeM2fhLBJl/CPYE8NoldP3baxG8wAN3tMlGFeulN3X0bbNW3bEZ0
GyTIKrFpR/LFOz17a1KPG5iF/2pwn5pFcwXkJRmXHLFh9Gi1E73Nfk8rh3NYvpbLwtWxdhubPuGo
bHNlnNq/bshi5QrTfjcffO2Kd5BRRMbRM+Q0pLEkR2qiagHUpM2U9rIZIEMOTvglxNoUx3JYmwu/
piPOGsBQ99qnn2AOhIp+boa8vhl3whHOEKHdS/DO0U/RSn2FZ54qplkoMVwT2xcmy9FwwHoMZtDG
IgZQFPRY2RsGYuRasit/WyE+fa+NScKTMZ13CsKFil6beq8ybxynD2dYk4cQex2ud9hyrHoDaRqz
hETIa4TNDhLaqKpnUnxMn/VGgzerpoXaKyazyk+NX7TPwMSggLcrWLzMSNfeyLjYEq5CA0as3oYo
bXtTRSc/nl0wTgzeqNxYb269SXxgoWLFnUV3b4JeHEw3DRtx64VConqJxDqWV5B5uBxLyuoSSLUV
F0np2OXsFH0UHcYgZjMdWuL+LhmWXeVus99PAECT425Ldb3pbQxowILNh/u5TffVGnKr6ahA1Gzm
UV9UEULRcVdB+R7k/f45JNb5patKdTNb47mHZJ14uBsoZm9GqP4raRtZZCEVyjciA3C8aDXlgZ5Z
3xm7iebBIX7BFE9JzxD4YDvfjOB752r8cH0oYikngJzvZO4V4SHW8bB9KfidU6qV4S0QseFXcCjV
6QwnX/nnpUoi1pqrMfkOg2rUx2Gc9vVjzWf3OUZIvNgWp+TF2Zf5vWvX5LudYTmeYlfrV3LU5dvc
iXrMVl+0H07FrZs6dNx/dlEnJW1I0p3cMeQpTcJ5bY5impP4aOe8ry5GZt1T6mnp7jcFEDWyOmiL
n0MJJhI1xCMNwGeA3RyqXsUW0DZQzSP45k4x5vDbZ2UJSyBJfdcitXArP4ysKUO9yIV73Tb8Yw7d
MvBX23iIpoOzb/aW4nmgl92abYBVSbV7ZCMfYueAJvQptgXu33ez/44UNmcYHuNaxPHRi7G7ZOs6
bGu2V4FmMhXNxsnEZveOS6Ufe7i9bvjP2yKH0GF+h8q7CJK1/zvkM9mneTQPfsaMmbZmi/yZSY8I
u/5qkp4ALM2FxHSISD+mxGNftpne9+Bhrld1szhiZW/DrLRCxR6G9Fd2JFO+HE2/njyPGgP7TeHT
WvbtyGCchb6nepw9h//70t25fk3dttW70552pr4yC3UVPrYNHoLUbnPPxE210R2JeH6Umj6c/8NT
ZMGMOZvTH7Cz6v7Qjr+w0rFPiodlIwwnZVCinPOCb3Y9BJas1Sxok3jk0fHkbZPn01MifwmeZus0
ULVlbD4rK2eOafR5/nhFNZ2K3F1evF0m95Bdoeti0a8fJl243iEgF+LRJKQ5ErttCIDX4eohV7nQ
EbPRmTxXnOaEkdFrW9bFftjrYnFhoYJAvVVS0aoFXINA51kessd+F4RqimZfm2uY1e7F2PdA/Ho8
HC8lT5XBS9TEoL3ZzC44jCteqIp9CTiY3aRoRMOgOEMTBA1KinCPlJnXBvIy2eB5Fs65/ZRQS51z
SZd6yUzVv++iNfxX+omcObcKs2UTD1CUBk2zOye1F2o/jLm3vKyBaEXqukDnyMOQTYQIU0UtqNse
2/c21NbGWDD8HWPtPVZYdbcSqxZkiMHrQLW/xreIROOfHHOxgwGAUUhajSvI7tg1CAHVCrs32/IJ
u6VbcTc1rmy+oIHuDCVlol5yXAn9sY1EsmWQI+OHxNZUTqEHTzx1nGlnzrw16jL3PawSxiLLpAEr
VfoQUbmO2YzG1/JL7h0NgJUB9PG6l8/J6NJXu2w+PiH5uIwwBnemEJpnlRoVo0ltkekf5oqS9wBa
TF22qqTGWAqxDIdlLZcvKJFOQ7239jeArhv30jO5eBkhbz5i+93bNDB5woTV0eN4bFH7bvcuYABW
FoH583+RIU2WpP/x5tHeC52bV5F3Q3NMxqH+CXzFddovdv8CNzne+5suf4aO2A6aAz+/7zcdcgTl
nfe6NJJ03YXp00Xkdd53PnPk8VF5xtBF9/kwWz3+jbRgML/vCylbc1w2rCET30KaWh0cuefkPQra
9ESrCtXbL4LtHcuC+KtRJrjIktJOaTO7or4lvhQ9qTDD8txvcbmdI3+HgtB70fgzOuS0UK2HP4IM
SSejGY3vPG+tmfSOdvojbEtlXZrZuW3q35PGlmX+qLk+TbYad7lGHGHjFrdvJNK8mtzw1ga7DJFm
2ubRuqBYGcds+t6zIiTtcOG+i+EQN+nIYuLTEOt6uJ7yyLMITO0SQC1sGFOSdx178Hwl8VgBqSrB
wbh6+8c39HtYUWqqrGec+uquJcNSNdNtpYFk7FGs4RZccAkCGG3bHCHc29vuUf2mC5wS7W03HHu+
pv2gvE/DWHT/ctFKmWlbDrTCi9891TaBHI9eXk2nRGqCXjxbuY8jJYiThTi1HibK/5HjIC4Rn1je
AGVM70vyfFnY4FTlbQ/Ok7OOlaSlirZLkM/rTxzUtUxbd5ZtxkOyvS9zLV4Ktx4rpOBx/NQqZ1q7
EOGv0tku/UNIMur3yM1zz6TZfSA4uPMeBpwpOSO7VkHi+FWIba3d8S1n8ueca3+bH1rHndrrPDT7
ng68XuGJtUD0v1r8xldbNPJjO03U8n5cJRXuHmAKGW7e8ksrZrOsao40tGJUCpmoV+WDxwbsfBzN
Mh6LfELit1LBbYcBTlExNk74qNBPSfsHYlkQ8eF1X5Bbx/qoJ47ibKstT2zcOdE/4zvbk9zmZbru
45ArZ2Pjxc2iJbCfzMEjmU04kc8hObjlZSXxkP9ec7ZHaup8yr+uYG5H9IyXZ4x19/faLu7HpprY
TRdPiWsW3bufMFoZPBPZTdZrjQT8NjfREmEkaNHwgyIaLtsJYC9B0MtASSujJsgGFQf/0D0C1A5c
BL9iccuelZYTbRYJ7843sxPG4ppDbckU8qF3s42t86cREuFfFHtQZWuFys8cOUeMj0rmvwfy47on
tfrbl8WI/MEHAthCs9HoY7TVSZjJYZnMeSWE/4qBj7OmHY/QM9WSxkrm58LJgEcL/7y5xv9wAl29
YpEt/87MZj9I+HTLMzp1+zrUVfAz7l1pU4oeh5k/2txX3w3y1ibxsI7HYEncb9zj/Z56ec3iP7QN
qS4d1axvGpBUcOWVGrarwQ3Cg0xy8z/eRzswPRzQiaul2SjxcN4Mx1CJsj9OYyWvJxImkJuslj+5
3zIJcLs4P5TjGq6nqNrxFlZz4Ag6hk5MxW0R1C2fGWVAZJbndTt18+w3Wctvd6XdzkFLZgnzR/Wr
eez1TlEr8ikPso1xtX8MdGDrrHca37ne82bMU8KIgg/hWRQhXcSeOdU0sE+REm6fJYEQ22U1lt4L
UBjSAIAOUxtEHbktnXGZzhS/dUBa5Hl/32i/bzjcV/0sRuQxbumaVOLd7aNHZwqX4rQK0/6Neqqj
rNIMq9NGFJDYHa/pX8xgg/9wzzOf0WruonQ0bMPId0l6oXvrb5u336hRVrCjVc60aSmC6B5Dd68O
MffwfihNPHAoiWBmrW4hEeJUwHJpznkzRPW1x/HB5LkcjHuUyVi91KrYGPcEq6iOHb4k1rdKj7Fy
b8I987YZP7GrdvXqO3QOaUuGRcEfH/dDqL3dpFyRaBwzN83PRH6vPKD4uFfh2uaK3bckvApVLCwD
/dU+l3yVr/2+s9hs66TqMqE4+7Kl9ErSjnU39CdGQsXDVP5mcjRr6L4Kp5zf2Grh9dNzjgFla3s7
HUoZTxKaeI8VQ+axdznVvH+f+AQ4IGWkEbo8n8NWUWbxcmpv7FO3YsRAoAkGV7ISJ5rYKhwMmKDW
9c+NIb+J2yDKj9LSRKRSbclJL0bUNwEBrmEaW8dWoLtJI8oazUD1It7C4KcPhvJNc6SUfAnRfNm5
lESHGA+UfNpVM99s0umqG6qz8GbtnUifg0UDag6CFlMNlQPTGtdd3PEALkYwgNkLHp4yCLqPZZv5
IINfFY8tTdebpSdgD0Z0hBrscZ//UXHRb2xR7hE2IK6O+ojUO173PWXKqWWmrrKm38aZlVl/vHPn
tfsWjQiqa8s69gUb1/N3uLDU5XjlPNwxukfzMixDbhxKQ/gvWdrqvw1t9adh+voq+xDrRA6q2WS+
KqjezEBpfqiWXt4b7B44xNBgyU5aNovksEjFVgSZ5ARtruNnVHccgnPJtJybxERjVqtq4qdYIx59
E/daprqc5GuC9eizbFz76gxRPKetp+2nJp/aPdTlIh6pJ/ZXUw/846O4/SPlPL4q2zlJylnt1iwK
4TvBOSZHipatgMDurqGGxYy6adKK0BdGDcTJM+bqozFO3dnKz8A18g+rSPOjFDSo6RQv07fnFJp6
hCaoP+TImpctH5CSLp/964qSNMwawlc7PCtEZhPw6ZOCu/SYLHj12/7MXVh+RXINDMnW2+6T7TRU
4UHihKkOcO9jN8MTHPGu5jwHWeX5FSZmcsLQz3sMW+nvmcx+DD+wTEcIUzc6ZtyJIqf6V+Jtmv+U
XcaOvYO9udcNledxW4oeWQt5tz0k9SLtydbI2oMN2yHbIiX5ZDmbksc954JBG4/t31456pOGgN3t
qhX7i+duzpzGYlhfZLHVT962QAjx3BUVjuuj6zP8GijTTWy6+8Xkw10rPf/PqOn0Hxk7+TIbcF79
3fC5fhTd1j5PoaLExg9e4wmrcv+1DLaOrfut8u8EMnd50eli+CyX7teBSA+i0pXoNnOeHa1EuswJ
94XY5ho5CTHxJQwxtdQlnl8o79r8AOjO/4a0oAX1hs/76VMkFEwg3X1Ly9hKvFeJmsPMK6fgsYr2
gP6pJYU6nWfPfbT+ah9b2GQ940pZf+Kio/HYzPKfBUPTpuX0++ROk6y6i71X+r1DBOYhThpbZYJh
gJOiF5RJyqCJ8dMeqvK2ZKUgykbpjdy9K3/oNJRyLsFGlAzEIatvzYVsc8xCU2HNYzHl2CrqX6t9
KuVabnjQZvFOP97c+wHjbb7tWtz3oykeWNwhJDd3tbz0XMPcd/y1JfGSBQFBkKqb40PEIO2VQWL/
4RQEcxwjp2EWu4yVe4dPUocZ2yUMq+jRQpTo2o22jLMVwwblln7cZvgtBzH4/MilQT4+8Nizy1Lg
0nsXpd/bg19uzsUqkNw5twv7GfdB/hJQufA9hWL+cv0dZZ/F9woGjBtsNOdiLV/dvAryK6JX13s9
kAxz4vHnMMOOx/3YBRi5UV2XoaBa90dmTG0fcj1s3XgjJOdJGpnCqINp5LCnItzyey/xlqfFi83X
Io0cL1zSOa51g/xOtdblSJEy+GR2t3LkRWMB1J1NeuavVXd21gE3j5Wiv+ajTtgZIq8ssw3j7k8V
rlhaRG7JbHLa8F8vyyY8inHRn79HAp0ZOgfgA6qHyyi3LfGFaKQfQ7y6bDyUfqG5lUTMSIa5xF0z
sl6AJSbM7/aoAei3M3zDf1Du3XJI8q7oKYNkdbUHmql1n+PHZ2iB4+M0iE3dqaTjwmyHdvV4fEb/
SgXoTGTbOF1D3xSqJ8fY+nvt9uhviQd8xn7iO2/TPtAIBQ3pOtKWOGwKz2G5sJidnFI8XPw3nsL6
Bjv+t82nZsh83VPhRRU1ebTHHsmPunEuaq/Hw2R3hE0O6Xooj3VMmZ4ugu4zrZHoMBglq3eJEaeM
jyTasfYdauF/agxwnFA+V2+tF+einAZeCYb9ycPk9f5Dz9RZH/LVXz8Gj5uSh0+uX56GBZRifAqv
lwm/V6qTrnpdNyQy5lBrcMvm88oTjqGyPM6Y+UYyoHpJBx8plItwdJ0rfrgRf4ay4kUltsC89ms6
7AJQVedlWCoO2Vx/jKzHvq/+1N1pp7L+Rd30zkkLa+SZA3VQWWQ6U0qcEowBgQIxQ2iWK6XRPN1f
9RAfXZyyge8vFzYJWjSGtgqnbBQeA14ILSw7EJmPpL34iveJHyEf8S6ZIETsWOJbtVZOw9yUkfgt
W2xMDLRVYQQZaMSTyyiCCQV3RWmOSx81/gkCDWPsevbH96721h/Wr8qQ5C1U5kNttuGZPVrR3GDu
ra5rTos2i9bfTgpdmX8EFpmqSCPqrXfyRsU1O95I19G+1p+ylOsPuh5/66gmlRyYVTXx/ShbhsAA
Dnd6AHJuUVp1HIxvLN71wXUZdNUfjAbGUGQt/YxNphL4RCwrSCobe1xXFwVjtOmGReHpdsFcPmcx
I679AkBiX5X36KvWe8FVsX9RbC144G0k8+nVFIp1kONI1FZ0KZDvP0nzXt9t4dv5jA4fd4eEThhf
xSxIgaSnZqBdRLv4SIg+I54rDpO7clZJiQOsjCmou+55QrrHTOVUzpfAEqEPe6WC/IghJMEORTva
HuSELwh1+/cFkPNGKKGn42XI4lFMIVV1hLsMdS95Md0QP+6zvzoIlDsfk93r4Yy7dr3dl2ln5LZz
MhwQQ+anAqP0jCbkqoE5Zqxeqw5p6jB33UjmDs4/CkvVbsyHp4AjZ3QVjX6MGcTFJmaMwYsiSoWs
IHhs0GyJa1T9HuUXA/PkivgjitqsczxkQmQ3HZ7I++qLY01kWnxiWq+4m3wPOU5iHSelaYROkelx
8RCqfFE8UzCuy7FkLfSK0BiXqYqjhaAhnnh8V+uQZTDU7ZanauN4RztkyHNJ+jcNNCaTCD/XXruf
gfIUi8OauExSVRdlD62/yP/KXXMGigocTSr8lrlsUuP7TWcO66exGZo/mBH9/kgnb1+XomzLS0Gx
jZ5R9f5jVHgkaVm354k0oTYuSqHr3q4UNJ9DvcTPxAInGI7AJOXHJtnZId19z9yNceX9LTsvCg51
bZ3LPSi6/n5MuvFx3XTg4NeIca13v+V8m/tqzKQz4wSjChesXOtwetNlQ29bE//JIY9xMz8wDZeP
HAfoRmyZYcP1dSMEhjcxP3BM7Uvm1wpfY18Lc1qH/98D0iRL2jmdueVoRBvGO5S/s33RXGwy2OwB
kwOSINae4WNjQ246DJjchiswLc6/wurYPzuCuV7GaMDlKnHCejtwuIj46K4+LScB4+a/tvCmlSJa
Fa9k6S6PWzku3DB9WHyWQ7X/c3PUkpMaE/WVcEmPx5AXC/VhqOOBqJk6wgu6UWZmPPEI3LIUvDds
LlDs0W6rb+by+rPro2pNXSLgX1Fumcusk9luu25NPtm9wsGDShwMTP73GpuyL+L/mrrdvyr6KT6V
2+Bjm9tokVld1YH5lfCCJXOqqPlbkeEKIsjdCRKQTOdQOqvfPY5pSTCI6m5vMZw4Dj9+gVR3Na2b
Z1In8vDWE4klSpxFdTEe4z7Bas3dAlMpLuReZIiwwx28M2c7RE7o3ASFBipQuWvTnakZ1dvQcSpT
xGE3mr2eox+TY/uNxbR+YHvX4C2svFYccYHnD4bzqcwo7V1as6qbnz384X969JqXABjlp+R2vGm7
xn+qG1/qx6FeZyJ1kmrZLrx4sc9TOU3Ene6jT9xP35j8vHV+/TT3/sS0ad1YVNmcnQkjtQvhqLsX
q/hIZyTCYyU7WkQ7DeF48AxvzbEwleV8TNZR/4+581qOG9vS9KtU1D1Ow5uJPn0BIA2T3krUDYKS
WPDe4+nng87paSUyhxjW1ZQiKsSgyJ3br73Wby4ydZBbSMe9alrkUzXOB01p+HYAhedHEU6F4KBq
lqPVEElj9N3MAUvsIKl13nXHuwYQFy7yDwNYuXeV5wBTLYk9Rk4++XVPDYCQjaBegDQ0YvK9rwbv
ySO6/4n405xaHYde5SAgBtxAv1Fe4YCA7kihBL2W4cBFXjWStSuTPqayCiso3Q9gOh94nxT4Gkdy
DWRegxDUS1MpOXUC9dGOZTlJQJWQGHE9D2oMcaRh3JGPJtrUYAJcRhWQOzfE0NKkYNByPQGoUV7k
sQy/DyZoXidJDKJcWI5V6ZSi6d1lkQq2KO9jglxKrUG8zZVUfxRSGfBOC23vrhakZnJK02uhXJo6
CKbCEPMnOTSqb0DNJmE7GGO1C6AGT67pl96BJaUmm7hKiUwTQcnuJbMxH3BWzF9NpdSEbQeQ4L2V
wuF7F1BuIskSqTf1JMQP9dgzTj3r4a2guD7w3uzLiwrSVbeR0HlvHD6X+KROVrEfhMgDEEPy9Gcd
h/7rWPjRt7QZleeUR+/PthzSkHIsa86WlVQYbR9cNskkDaUOuwYH/yVJqM5IceqRw027iYK8YRY7
sPal7PBG8nNuQ+pwhMyA8+1WQSVt41eNcdNEmjBwgCeSRhYwir5WRRw+WV5s3VFAJPfSe94kzKmu
IbdNXYDkMoQqj4CR8+6NUIIHiAze0sbClXmEYuV91wOSFtvaKiPVHUFFWCC+mvGgTnqK9IU43zuR
WCbhRu0CErQJ2A5lI6WmcTu/QDWOmna6qPParxyvxVTHRcFJvqq7SX32Y842GyHNEHsiHitbsyoI
cpBurv7qUYW5Csu0kd2uEqmchyb8AhsJo6FztKb0E7ubRuErWnXM/DAiiG6Gk/SkDAZ6LSUITJn5
I3Cz+ziXoeDEmXXfxN6k2TzbA0IJT5LYJqIsPPehMj17YddKQMPnjDPeCO2bGtVK6Uw9GRlnwn/C
m3UMR0pvZI/uUmZVAEjLA9seFUO6hjhW3ZiWD/TYkFLifV9FdtulYtQPnP8U6uV6pOg7DXHvbYGM
qv4+kWrrXsgCVC4si9r9pdL11DUojNeu14xjDdmCCOBCjlRLsOsGg+UmqwReqA0F+A1P2CyCkBjl
+b08SgAEQI/V0Gk8lhNlkq7dlEMwFm4lDpLqmBPUaGcQ2/atU3qh3/RtJUVbK7Bidlpg6cRfQFEn
gHS+H7kSycHw5+CTotm0kyB1TprDwydcG2PAF1YphwfUx6z0uu9C804L46R0lW5KIGzloO1uIf9Q
3m5hLDAYpZL+lOJMqrdjMHmDOw4kr7Z+QLjsSoxi5U4c7UQcEfUqBjYpBIn8kOw9hKVBhFFifCEA
+ewITUa28HuSDbishzBAHvJmRNGmxATgGjuE5ivoWZVyZF7r16VGBdpRprEAZGwWEfqIqieBweU8
48kuRw+NFOkEzeRUweT1ALTdBCbRz9wrxuc8kaJbFXy6OEMHySKTlzV4nubFX6bX8SQkw0vWkDwi
cVikUbppjET8RhzYNw4Pl4zAtKvMW6lQSmnnqeb0zRd68Rr5kE68hFam/Ow1SZnTNAlATbQ7/AtS
xMFEpVTMbqEZKBJofqUNKLhjb+AAB2JHGUMk3gdYHsROropMWCeK2lNbVxSYy1an0BuLtXUxCn7T
73rm+3HiXh/2KjmOi6gKqIQrHdkktMbaK6AR3J05OJQbYgYukUSs886ealIbOzMsK+AXVpD7T2lr
UXYCYC+DnMpi815Pc2CxXEL+bZmAKbY7RvkLWPXudn7+AcoRE5hhgpDXdzAmvR9xQS7Z6ZSBd4c6
mAmAEQxVXq0AhTXbL4LRAKmVkMRII3RuN7O84I+EtBu6sHIRPAVq1vAeFq3yFf64npBuy5IfvlRW
4CG8mOSSZZGQB52eFU9SDhaAkxYkhqqheGyHNU7lLrt4/GaN+tQR3SugQnqSthp4HIJJENNq8qCG
sBoc6lH6d82sjHtuplrZ5p5PxZulW23Exq8I/KtCKZz5dB63ckTKZxMNDQltzZyASAZmejujUUc3
GMrhmngmq/W9T2173AQoFJRIvJXCdd1xl+7jPFcuTDIlSLEiL8/DPh8K6baGFviz8sTpVg/NpLF7
IBbtXs0nM7w0izCTSM/7jXE1NXpSvPBCEF4Ei7QoRaBCBJ2vR8S7TV9Ir0k2kVGTiOujH5YfdYLN
QwyEoidBmdoVJZjxLwbGpRYFFyvTOBgUkmSgbH1S8MB/wvEZbGmHw4YFcWmrFDB57Lwd8Yz9mO28
FFiCzI3YJ9INsLFkFS2+Y6pzIo2aVQL7oRysyt8wivXsNi7bnRH3w50gJLOFgeczXU3rJnEr7T5u
fkn3npvHthUyvol0rL50bIHBWjWAVlIb4hUPowQgc7sXwQgqcDuLWyoUlj1pqn9ZDQmg4I8bl5Y8
71+ty6JIzRGmuS4ueN6qVBBdUT6246SLEOVtqH20VJoruF6bpOk1NMLMcZdlvLXl3gd4PfK4B61h
2X6ucjZSYHRjkCUOGVRz5dOd/XA4CcpICEioQi80IcqBk7BVeZBmqU+yE7aaD5QiIRcY17meuytj
ITPRv+uUzGNhYIPMxkD4VZXm7/8m45GJ5DkpYmZ27BFybCrJ4yBJ8UzcxLy1QgBe5BZ9OOogCULe
mbBlN3EG7obYjtR/qTdfP/5ES3GKf30gi2WBqqksL41Yil7NeurcGeewZn5XQ0MBIgdlyrDDQRu+
e4QYK+IQ5xajQVFA19CGnZU/FkMA5imPa2rxUALlOx2oCWGvBB63EYcLEHTWrsjgb+eKvmL7cNqw
qoM21ud1SG3bWoz9qAuQRYoCMmAm9rO46Xg9UkO7BCOhgN8uG7c0y/LB0hJ/+/Egny6y45YXXTZz
+I+gbyg2osAH4YtEdFg8p2oldxfkpCisf9zeUq6Cja5ryNFoIircCNbOn+e3VVaPWi6FKscNzkji
wQffypVb5CuaO6dLh1ZwCGTZwMrgb8et0HSoWCVrWeml5qDN8DczlQ4U5vtHA8z1yro5N4gobs+S
YBQFkX86bg5DVc9KBVZq1XCPNaSKHTKQXyDYSPvPDx/HtSriY4rk7/K47LFJUCltkjpHCKJ3on5s
TKcw6i5bWRfnRtDEgV2E/A4rYSkABW+sqoaQq8gr5fKCIAniF1zl0AFNCgW6Io+8onm21uJCJ0ni
aV+mLcddEQj9D28kw2Y10ZzCrIL4DlXINR2osw2qwEDo4awFvbj5egMUbRzQxYb6PQD2oJ4OiFu0
UP177QakRXv3+cnD6wg9LQnxUIRnj5dJ2Oo9wQsNTqVRArBuLIBOQ/k3Zs5CWRcjCJBLnCbHreh5
pfmjSSuK55PH66zgos9QWnAG3zeETZsQ06xs6vmaPL46wFfLHNRIu83bbh7p3zY1iid+lM2r0pNj
aQA4HdfRDgi6VW5huCAfAOEQWk0gtZG1+XhMzzatGGwGnQFVtUXTudUmRN+wn0n9SN/mZ2hDdt2J
+Nd7s85mR2ah6V4+3ShiVCwdlo2GLORiqXoA1ocG6yoy/p34FZpQTBUi9sJb1pD0nXgHkGYPBdFb
2f1zZxbjjAgs9W4cFDjalpJUnRzmgVlyztRea77KUL8j4hWp22OR1m59GNoro3vmtJ6DQgxhFIkL
8eS07q0GlF9CZQ2AqqshsLltBeWTJumz7y83AQ3hMI814XLFTp45KRq4XxuZCEi6kuHt6pF0upJG
2zLxTJJMirpTFTCsKwv3zMFt0LO5eQ5vSNLHC7eC+25ANaV/cTEcyqY1HJB7GrB8tV3RaTqzULEE
VLATQcwULdPFFV8mojz1WsqagQToChUYs0GrYOCGVJXuC/DKX2PJWrOeONNBaxaGxzxIw8N5aZIA
cxo55I6hDdmBrliBS4Lj4u18EbrCx5vizFqxZh1aLDbwvMHA6ngsI9jnpJPooIcykGs1AJr6UluT
gTttBdku5JIQobK4B5e+amJnYuFR4soioCRwG/cxwL4g6lbisTOtzJJ5/OEIRYhq8S5oIa6kmWZx
zRqARQsp04DtBJ8VPjYxBCFeQBmbCwGfhXnyfjs2BzHoBl4auFWCHklvK1R2cjevhCZYOTfOdIfz
TkLKXuSIxLHquCHKTKqfaRhITD36qGEqVw7IxRWl3tPDadajRN0TIRHDVLXFoSjD2OiHjBynLGrx
gTMsHDdhDSikGKD/b6BaF+PrZ5cc0rwIKeMSAeGMvh33i/J2axgkQKjgCzXlM1w3gQImkyds/0ZD
WEICime6WHvHDWFSj9dIQpSsKAVPo8AstsU4DO7HrZwZQRxciLhErjL8LhfdaXN4rHlUcpd1Ru3A
z0FqyBhqMJYxdRuw/18/bu/MsqA9fTaW5DLB5+C4V7kue1082/EIQNBsMBzStub03Xy6FSR5yIZp
CueQaC7iEVLusdAUBAdU2cx7RCjQiYAcsPu4lfmzHl+N7B/OcW5GJLeJfI774ukBalOzlqaCmx1A
bURZIM30jwSu5RWE085Rq3Dm00Sdv+IlcnqyYw9BQD5XWLjBlm7ocQ2RQxxgxLR93e3jSJuTW2Cm
viUC9cIrQeb5fkfIUCQr6+XM/JnoUiOry3kra0ttbHwno0BGYNDugka4iTQ1teui6Fei1nltL0cW
tyQqquwzdI8Xd2ReDPDqTQBZVmJmOziGXkMxvdXFjQoiqFvZaefmEeE/8nHziErLLESrYEkFZpT3
oTmEO/J5sCTDWB8d35DlO16Pwr2u6eVWIch9+ngJnRvOOX7F7cPEnkpZbAcjJHvs6xpIfEBGdxL6
S5scfcOVt+KZTc59TJBMeK7x/8XVgv5SoSCWDkpYjw27BkjwTRlQFQULW1LG0uv9x706N33zkxYJ
Wk5Kc6l7PyFtkkPXg2qTBho4RdWnVqhTNgWDhWrVShBwtnc8uecgYI7KFw9vpKLAaSKZgKSKB6gf
e17qFnVuDck+TjWxfpig4lifb3R2K6G5eURPNOInGdxwMUF8GbFNo1QEp2rk0MwRmsEqfGXTnRlP
4jd86LhviIqXD+O0j6G9onMDR6mB7eOE01AmXyFjGeUAZXvs5bXX1YmZBwsFCxFdnkNjiTh8sQOH
1Ap8nQqBbbH30k3YNeJ1PyDpZYVNtvdMKjhSWNaUXSlJA52lSmT7o0FdLkW0bmX9ntklFkokJuLJ
DIGxzHUEPbBJLJpygC+Vv8HNFnydL689PM73+bdm5mn4LTaK9CbpRA8bGm+aBt2u2lntCr9GVXNS
xWpuWc3ChdhT5jIT9GuLBDEgZMxN7HEiceWAP7Oo6fL8QJg130V1EbrnqLt5hkqXfcDc3CNW/V4D
P7ptqb3uu5oX78db9twQk4/mQmGyNTLcx31X9QlvBXQSbUNTSoTQoPQYY9qv9OrcQjZw8+ZZAJoK
fdrjVoDtqsnQEq8T0YXvWaAHGw2cDdTLflyRUj43gAYoMbLKlGVP3j5dKIZliYuXneuq/xWOrPZ1
ai213iY5ula2HoO/3f6NMeS5NUuki1Q1FnOGYjJAAYmoo8I83PUqEIKUa4KVjp2dKYglnHUwJghG
j8cQbpNXyNilYg/sh+YWqSK1dXlkwYL+uDvnJovbkCudUsB8eRw3VBH7mhBbaUhoxK0AOt018s64
L2ANP/6dprBr4H3FrbFMgqf1UDeWwLoohqa4Nb0moDxiAusFXdRHz3+jMXxEeQCJ5JCMxSJE0iZA
npoIvqP0sG3bBsNLEONu1yTp31gRxIWMHTrs81geDyGYJlWvU5IniqKl98hZmDe62Zkrx+P8WxbR
0iyUbMwJGi4lc9FKlnT6GE6su6wGR2m3YEcvOI/7l4CUxrZoYfx8fgRJ9gFZxFuSwHcRTyik1/xU
p4CGplbmRBMUuSrCIAz/p2Blsk77RopPZVFw15LEWPatJ/BOajDWM6MakI9X3udmdUCVTt+LVdit
dOxMa+bsGqWw3mUerouO9a0i4DJOYV3rBf3gp5bwFFmwMsgiTnfI9Hkrce7pXkbFWsIiiNCFYHrp
uRGKOgB+IYfYTnX9tZhpEaki9w8fT9fZVnA3ZBuTxaCl41UoCJ0+TCg0gXBDhVXt/OoGSOeayvmZ
sZvDLwotPErmZPBxK2TRYUiZ4OyzbuzuJMmbwRIwfw9q2utf5NJL/vp0t1iCMpUrEhm8XRfdUvSk
Cv2ApwgqYzwSUvlnmBmf9KYmT8g7BBMnDvS5Jrq8F2UBwYls6njj5QpKujX6MWR31cwBhAFJTWTO
Vnbz6WzNOWXNIK2BnuDJWVh2BSyczgLfl5TtlTFF3rXY9ig/fTx6p6c7FAuCZYxTOd1JlBxPl5mC
9AH6EaOO0eSbNE7fpxlkVunRmgvWSYcwKeEZblA9kmQ88BaPcdR+K6EVISNK5Ri+prlQbOImWMuP
n2tl3rS6yrWk4Alx3J+E981MuQU1VCVgVMJKCa7UUEtXbt+TtyKdoWiPAxYxEiXrRTPgTwGZGzRT
wfgt7TgzUd3pxz5Wrru2ACUY1RYoPSj5nDGIapafL8dxncxuYlzM3Mzq8voSkYhv1TmDBzXMdC2l
f88AHa+84M6MpkqVQaQ+T14IIOrxaEbk9Qc9oBG57b1LGDGgZgTfWzH1nIPKo4uLA322KSE+I2ZC
ivq4lSrM6qqp9W8tbORifmWH+1Q0trkk22QUCaOgl+GGsbLyT3Inc6tQnMgbq0gTLc8NsIroAg/6
t6E9WIF5lXYbOfecRI/cafr68SZbnokkp0VZRxGelwvPtxPXUiRiRr2cgHWxMr+gq+I5bZ92lwLK
7htf9YLNx+0tN/WyvUUUX+U57mHajAoMvN5G+ch84Hrh/hoab2UjnG0KKyDsUahCE40ezx2lbh/h
4RHdSshVtGUJc64XvSYHBvsaUGS5HH/167fG5u//9jLzR8kwkceDjoqR11WQQaCdOiVZGb0zrcw5
cTh2c17vxKRH0z3PmEpGDwJkD2si9XYouHw2JqQvPEc0rDFUMPj6sr7VtlIA1B8JSDAo2q6n7k49
bTK2H6+E076QL4B2QSWGNBrhzPGIQXGYIk2HDemFRcHLvA42YB4/e7T/ykr81spiXnjxIDwwdCgh
AGK2Eed6FWPp9eOenC40Uizov5pox7CF9EVMNiRCI/sTem153ek/pQHRiAQW8CxeYayZQUnzXfT7
iUQEQ2OkPajE4MMhL27FHiEGdeyokKWTOR4sX4QMz11dX6Hxnt5htxo4hHPFJQqzsjOEkXyBFG/y
ycOXNys3Mi6EItlIUV6+ktOyzeo0ML5aIZSDEi1HZ9DJxn88rCcLZG5E5XH3K/I8GdYUbRm0iv3X
eCxTa6OUinbIMnW0dh838yt5+tuIgrnhP8aSKF6n2rmsA4mTJldGJGB/KfeSC+5PukJzrb3RWl/b
BTwt4UQNGhRGmE99jOUItOLWv7B8pLFE/L8/ty9mCNC87WQiH9PE/HN5QmZm1hfF0NsTYOSraojR
RKqVZiXPsRjcf7VCRE+NSKaNZZFI8YwwzgjkKZrDbtP1TnfbRJBWjuBzrRC48RAjGlE5tI73eJq2
HUWNAKWFDK0cyBfjZTpWxcPHM7jYf7/6wraDKs5KISJdhNmhmclI9CFFAR0CVjE6vDd6GfduCI9u
JR6YP/DxWiHWoMYKNpMHs7gsecGVgG9rIngvSpWlvKeoucaHrKZUedeX+DJt43BK5QcU3sIfU4i2
9AocaInN/NVX0BUEPRKGjuqyrKKqSPsbI/MWRNVTC5EJaTBlN3nxHknmvZZX39qw/9ZK2AOp3mOm
tV8HCusjEW3ZxBfo7q/lYM5MMSBMblh5TvsCkjye4lIa5WCE0wrfWxcuYmbpivi3ffx4itdaWZx6
adf2ABYgxZV5Y9iKlCubGKn7z289+mLNyUyiIU6D475UsGe9LGG5tpMfbGVrELaFjIzV3+jLnH7j
CFdPscUWBg4Jqm5MYR5F3yBf1zdCJ+grm+LMSuXm5lX4Ky1vmIsRA8LhF10KeTsOJWBHaREYUEwk
n6DOb67EAsEIuS2Kg9JF3fPHHTzXNEkDEVTXnJhXF0sCBncm9SmTpZDzux4krX/DckG4gFGu3aUI
1qHKput3AI/XIIenywQkPs84VEmInlEiOJ5AoadSJVQR0iCmWl5HcZbvA6teKx6d9s+koEk5jLIt
HVyeaoFYdrpYpKMN++9B1LW3TjWfvEk/dIjDIAfb7A21+hxQhn0/l/0QJSB7O6eMFzEGhKae13w2
QnBFE+GrVaA5vi8kJdQd1GuLwJXMsEWXpPcM4f3j6Vw8EX41TYIfrAyFJEVfPueA4wSWFdO0qYNw
VgYv2uRFUG6wUYI90VRrCY3F6+ff7akMLW87ck/z5/ktlEY1XQ5bC6kdb+ZJSAjrfUl839sCMo/g
UBrFPsvNcP9xJ0/vkLm6CcybYgZJ12U1CSPsCP410o1oJQlOLOaCi3p7s/Wnvl05Zc41pYNumV8l
1I+XaFU04CaMIdGvQZSwlzm7xVjceFaYpVspmiR9pWcnewIQJyh08g2z9yv1wMVwDlC0TQ1KhzYg
ESJUSGcVMZ5snxy/GZJPE3NlgdW5xDkpCfQ+E+cCB3pn4Upq/B4ZUuOmZdKttHTSn1/gf41m8Hvh
eJu//9vyCKYxEJE+QjN0LNsL9ElSB+ZP5n7cn5NFTyuKzurDcxoQ3jKmtzwweRNyXWgKpma9Gfsg
ytxED7SfkOdMZOOKSF1ZF6cdI12CwgBTxG3KX487hmBpFxklZGgrrrVNGXSQRT19Wgl3l7uLsIFd
BSxAJXXCHlvsLqheEnZSIIJazxPxNEKYUyeCwE6P89qylAdBNlaiwJMmyevOdx0WmZQLlSWeMMFL
cFBqiENhXUnugDS65lh5I9xJiDbdWmYzS+GNzebjGZQXLyV2s040SOX716amuHE8noNeB7DvMJmS
d0AKbJw1NtINAiwubiSOtqEIZl9W9gExe3v88nHby0LtSduLkJTordXLue3C/faSuXh92D8Pd28r
rcy/5fdodNnDxXWnhJWkRnMr1+Xme+w8vWu7t5fHNefHRQ7spC+LDZcMfduJMa1gt223Tr/Jd8q1
7K5lhn5xqj7qzXxu/raxG1MprCCinc4lqmW+ws2Xyf7xfBPYd7X7RlRmo6S4cpr8QpZ81OpiP6R1
VhsoWtZ2uUHUySEd4WB945iu7r7tXmv3GfmblbNFmuflozbnDfNbT8EVJ6MU/moT+KmDOIH9gvrm
LX6vzwh6Xqwsk7XmFgeLguCEnMzNjc73aSvucHTa1NvgJrzw7GTXroS3ywzFyXpZPGBjFRYgBLl5
HgMn5Y9qo1jpIC62Mo5nzpXfN7i1uNlMI6rNbF7+pva19fYhCrwFXppaFiN2sVbCXFue1uI4iUxB
1pC0+le3klvU/11ji7OY8xy6ofsXBG4OFNH+a3U8l1fRYpcvi2O9n6JQX9Kw8igf6pf8pjwo3707
8kvVaBdv41N2CG+VO+1pZdmsDe/idPGbIdTzeR5RinRh8bNquj0XouPZhlNsso3vmo7prOF/T564
y/4uzptRzuKknpcrJa1tuJfcp9SZ7HfPLhjefCvbayfPMiBbNrg4eFQBS6aA6q0tZUicdx5MkLxq
D11srM7lyom9jG0t3GS5f2mqd76zkuwfmX34y3l8+Xjq5g39wfmyBGojbBIlwtzKtMVZyUF21cmc
td231sjiVBmSDJGgjEbUe29XorXyAqvk4K3c4munyTIwJ2ObqNXcF2GvOr0D38r+YVwbh7VH3dn9
TZ0RGOJMwtPlxaFcx2aaifMqwN94I3F0Ka7Fhac61mXq4A54X98hlr2rduqVtXZCn1sWv7e9GEtk
a8ZE62m7cfuN/pJsg22/Hd14W1/I+7WU+Ll9TRVB4fVKyYfCz/HtE6GBHZGEq+0KYXnM3FGo7jCs
e2+zyo2m+4+X4nJvESbPMHSZwj60AXCIx43pTSh7QaJOjqA0yhYZJgSbpSrEvm2cVq6D+Vz4fdXT
FEBV8AM8ckyD9+NxU4kp64PcYcrlQXu/zK0sA0mlJCvX23L05lZI2qg8QCDhkp0+bkXFABurSVSV
GujHt+hZGoeqSzA1HeX0NirS9BmOknT36VEEBaRSCiTxQFF80bUc5YWqLrCBxMuy2CD5yjGlNuk9
SvjJ2lpcXjd0kDecRFHw1wthmdDD6KeaLEMYHSPrMstBTKN+RmMOqaZKy5X4KZG6Bi3Z1EASlyRy
LdhIMKZ3STR6L1qTNbldoSPVXZSpLt8DUimxL6rCwrQLEUumj8flJM6myCrytpVINVHgY/ksZgN/
jqwxDEwjZSPWCleuAityqtkF1B1qLGRRmNa6Idpintq9VQig/fBryzddiXLgtI0KRV+jzy/Pxfkj
8Uk03vYzMGhZPRPQggpxuR8c3BtiNIwV2cbnIn2tlRClg77ozMNYyEREYTesHJanm01h0kC9WfN+
oz54PBqIxAr9CN/EqRrzWwkm5LlB4+gWYc81vOuZlmSKkDp5DLIKvPyPW/Lr2U3PkidU+2bRkgD2
lJuPEaKkVKfeP57k030N+1u25jMZLAH2MYu2DHFIcxSzHANtnU1TDT85tPyVN+rpqgcsQf6CUgUJ
RE1cbOtx6no/L1nYJgrN+sbPPeFRjUVQflaDrs0FosTIsny6YzMhFS4V+XxKoYtAOUfKhhoTfvJT
j6RwKdThPqya0f24lZMblAUJDZRKoTnPFdfMYvyonynR1HaOJwSePWDDakepr9iJP6aHsJ3yjZF4
yUYWI/UaYELyrqWjtPIhzsyhBUx7znmRECazsvgMfSdnwRh16MZgFYq0EgLG+HSvtHK6KlVRMSiL
z4wXEI2LSYxHJTYa8CZO2BfZdaLWEs7lkn6RtsNnq3QzxYrG5kQzCGiywMcdkkexTnC4RXV+Cv1D
lAvThYfTi/Px3J2eJSY4HugQFFdgkP2a2t8eivB44bKMZu3gOpu5ooiWToJU0J7ClLAxU61He3ao
uwtPqP8N8vqPH8P/8t/zu39dnPV//Sdf/8gRjpqBaIsv/+u2eM8em+r9vbl+K/5z/tH/80+Pf/C/
rsMfVV7nfzXLf3X0Q/z+f7fvvjVvR19ssiZsxvv2vRof3us2aX41wCed/+X/6zf/eP/1W57G4v2f
f/7I26yZf5sf5tmf//7Wxc9//gkm9LdZmH//v79585bycw/9W/bz7eQH3t/q5p9/KuI/YBqQH/6X
Ogyn7J9/9O/zd2TzH3P9H303ygKEkXNFNcurJvjnn4L0D2ConMqkz/gJqJpswTpvf31P/gf/mpIi
0Ymug7LU5T//u+tHk/Q/k/ZH1qZ3eYj92T//JCRg4f1PFKTBeyLTC06T1UJ6D+Th8cLE4Bj9act4
bGIk/Wzs90wqEp51URZ99SLLjbqpLT25CXQzv8+m0byGkj18F7NGc3ACVVwjSGPXb5X6BmnT4VUe
vP5x5C544vIvtpC5Ruo4SfQyjdKTgGjys9T7Adu69u8x9Jwu1QaL4GAUBtKJnT9u9ZKv8eFsLpRW
NRwDDPOVEgbmIW2wv7WbJFT8bSRUrYjwPrqqZdB0X2O8vVRkjpFZd4FMat+0VBpaF3lGGeV0Xalv
4ZqYl1GpVTqKS3V60NseI7oKvRXDHlB3Mrcp0MXEEfGOx4CyrwUX14twz/1ZxDaQoZxSSqMW9ynS
p8FFI7btS61jJGSX6qjeQ2gxdnyU+jr1IFeUqFLdqcVoIKcq9dx0WnFBjIGLRoy6KELVsyJoFvlu
U0iHus2znaeEN6oeiJeRKuHkUwx3PXAJpb1r8DEaI2E2ASz/KpVvGroO937fH7ra/F7F4xVmhxsv
vZzy8NB3zbORihhrt9WmHwzEuKpHMUBD0bO6Q1n1X4vcSy9IHMto7prkweMAdlFtuHKkf5fFwbxC
q+TAUN2agfo4WGWBNl67DUrUn7BQ979HEcrfWJ/+0GQsjwLNGN6g6f/UdfBLRWpJr4NWv4alddHL
wiGtfK5630seegQhd1o55D8zUX/UEclTJ+nZlNRHTxNxVZPQNqy2QAtiJxP4WynXqtuGispDI5yh
UV5eEXzhhDCmngyZQ33Qi/SpQiX/CoHiNw2zCt8O0apFuKop2tbtq3iiisk1d6m0uLriq/hUI/TR
23AAfR3BNBG32r4S/8p75kvGGlc3ophyxIA1gZ6gnokS3w5TKlwH2otSaaKXXvXGw2DoeBbMUtBf
uyTBI0wI20cYs66fvaLZ1mpO09W4eqYAyXKOYnlTIj/t4FtdBcj3V6ija1rlmZggKjjMh97YHjJL
kJGnwx2nuwJfWb8JuDfc1fDoNqYCdEQLUCkAPMhbAuOpLITtTo44qNMXweclLXeFrc12i6Xf3oyh
xleGdWdEuLv1Y73v1foL2fZNpaQPSj+66Lg+RhMaTcmouo1c3KNdikH4UIs2Hsn1ZUv23UnU8FUc
o60uazDdcuIaGPmHOqE/bdFeZXUQ7Is2vFIIX/EWI9rCaPQq1mUTQdW+3KoZ9um1Vt+kcSUeJnSp
cdxE/pHLUYO8LyDfaEz8Dz8cRB8KY4dF4S3aZbVsDyW2KOKAqU6aXAkNzh9pVqVOLYBrNITMcpGS
o2Kb+49pEJoX2TjIT0Kq+fegFj2niBlKBWf6rWX0SUA41v5Ej/pLGlYXQvJXM8bSU2JOJbq0uvCS
4bCHk6u1D4ryC74Q8jZJURNEzx+mneG2uolvPcrBjhj12ga/9sHp9Kp3vdrELFvAn25qxBqJdBPN
f/wI9urgmVsJjdOdUqvGd8nzjS0O2h061ZP8Og7WA3KOexxyoFsX0T7Ihu84Pt5jlaIiq4z4c4T1
RN481t1o8WiKZ1tg04d26EW7Ft8is45+eAydW/OqdFFw/xF08cVYxm4SBC9+Uf/Apyj+Hmf1PqrU
0q56UF1l63ipOguDxw7jfxviiphJ2oMA39sRhU5xZLXdD6b4VazYjqKV70MYhyg9OnXYDy4i5pgK
Vck+yzztJjKS4o7uVA5+9+FNqilIyEm4xqM9RrLfVA7YvPkb3ev3hi8ZezUIX0SUTPNGll+tUO6Z
cSPwnhrg9Yc6lYItCp9IyuohQnyN5z8TXX6JSnWH/LHiKvqrYSImNeM5qGDLoeJtOGzVLwH35x1M
cuW56PGfgcD3XQpl9q6KtH466jaMthIGpYEneOhDeEs6DDrxVOPoweFObjThorASnwp1IFwqYie2
b0ncpJfUYprv+aATvw8w2X9kspCpruGpveJKIU8CdLSx+EnRn9mFUtjdoDoRm9dynkvPbYwmzaAi
YLdDTvAmsaL2Bo9mxAlBSCp3QyU1TlNR1eLktra+MFYXPe7kl4aEFomNDwKHBh4LN1XWk9LJZlPZ
uEcDX6tFN8IuhHDcwsUFUf89PprjbkCV40vh+xs1TTG6bPZV6+9wSs+HLtlLcpTtFYReZ9Pu2Nbh
GV90eb9XEv0vwcrLS2UQRdfHwraz68Fst0hCCHsTd4ttLoJTM+hLbXXTZYVnHaq1g+PrPUNAH7pB
f2mGvucDhcUDgtjIxtZv3RSFWw8N+Wc42x4qtmntNiLS4rlf9/tIrdEuNUv9xac89CYoyfTkm0a4
GbwuvVbKOHoRwj64GONM2CH77R/6KA8OsWwJN4gSjPdCaBavuMchXxoQinB7jqZ3EasI4qt9oz80
lZBd8ZjOXhopz74Hkj49IrfvuaKOkU+meuIWVxMP0COavnomehfkZaYfv4K/T8XB/9fo9igi/jBa
/v8xDp5lQv7jv4PNkzj48Y0Q84+XMPtBVP0HMfEfTfD+x656z96gqbzXRxHy/2bvPLbkRpJt+0Xg
ghZTiIjUikyqCRYzSUILhwa+/m4EWd0ZYHbGY8/eXXdSg6oiPeBwuLuZHTt7/at+3ZAlU3mHcgON
soxcfu13Jkr7dUVe/5NOZwKSh1UxRgH/33dkRXun2asSmBYqFTkw/+X3DVlR3xkErggLMN5CFonk
7Z/f/P9wQT7cf1/cj1EIIppTadUyHQJje2u8EDooIKSlhSEz4NeOlyUuFq7pAOPxaqcVeHm2mfoo
mVP2yYmxxkWlFdt33FrbRxnfN5lO5sjVKzXccRPH0ClVJOca584zPBodv8d6lYtsF9dP5TiGLqb0
8ce5q4o56PGBOEtb9YSQ8yD43T6QimMKrfNrK5C8Ce8TRyILlVLzGpO29aPZLripjgA2cO3yjLlt
+ZJbC6R3p/vyXOXXpBL1+96us32M8sF1hNN4TZRcA2p4nEj87XIAf3QMK48w6IwgXNr5DLPfUwn3
40QqzduI38jcsRZo2NV5K8eBig1uwwBSkvlQl4pdNy5TEI3Fx3EpMdMtIBt3IfzDFyv492p4GR5t
ciG/BiVG0pCd6zhybaUIKfYFWmWrKRyIVH3M0vkjjDcaxXvV8SpLh5gDUmVSW83PbWekM7F0Tgi5
DgKLzfuiXQV9HCJD9PNbqwOLQGy2Bn5CXeKmb2oxlV9dKT9P2O96uRFb13JrN9i1Iv2gSUcKslmd
PGfupMA05/gyxnDb1ersuS5GMAIacL63J0k9zjocJsnEkoTsHhkjUkebnP0C8bPoS/CljvYxGa77
ofIaApahw3B+hUxitZ+ntybQj0WeLtTCvMI+GOEYaEcqJaHhz+peioo9NShvgSmkWaWvOV9mO3Ul
/RPOGa5opV3ivG96/URK7TiN9/unr44Oq8YFXdNmUQlUOmWh0ijTSrCJF3jCflVaMZIaLsiDtNTn
b8/VppS/Doggj1SrTW8rArKtZNQ2Bt3pHSX1wR3Pu9EGw1uKZ0zpIQYNYxHkRRZeq7321OPaR+Kr
mPCaU5zAbk1zTwR8Kn3/5wTwe1hWKNoJt7AKOP6qelDFudzze5wGd3IpblSviMf6jA22QgaMnfdh
Av7qePz/7+Bj1v7zwffInar/Nh+fb/yJ3+ebob1bLTUo/VDIwaiKhM0/55thv6MKgTGrxiHHSffi
fMP/7R2fFAoqKov44x0UnP/kgDT9HX+Gs+ifv9T8myNukwXFymptzKQTZdWnyuof1jRmh7PVKKkB
tmPylxYy/A49s/iAXStW2C9m5pUN9XirINO0joXnB9VEHovD+3i5zbKcaInItMAqCV+y0EzuBhpl
dpBTe7jSUv8ebQ1YqQYn8bdHXvNY/95Gf4/MmHjz0pdHKfN4ZPsQXRM9BEBQ6DTE+cKti1PSp219
6dfzaTwgHzhskG0xTBkqoNcOo4zNkNz00D3hxjXSBwAicCnqsO33K3sIVlzeVxhuZZ+SZb6PMT44
4b326kt98UM2ha4CwriWVfyQxLDftyDjy3C4hrX9X0wqAlisk1bXyO3jluCsTF3KtWCthvjCMK4k
zBtOvLnN+fL71b0YZfPqxhxesk0/ajB6MlV2TL2ucYzZA1PYK/xTabxxB//Abbzc63z7fkRlUjyl
XntBf/P5KWHPdmZppls9FnA4WgufmOMeLyRdn7mo9aUW4Lhg7CQIIjd10sK2ARJy9nfTa9FVoFDw
obBKfpZtYDMUzlCF2qVLUBYK3m9ldQsrvDgxyC/ftZefBsOgJF2lvvhSUTXeKBnknnNOShkma6Y0
dHUJt/gzFZt0tBpws8s9OcA43tfk455oAYKEpJqhVn/tIo67zKXtpRvOsdoNgcCNYAcBLcRhvZdD
+AP32SBw23XpDNNvMZjL4OVotQL/y4khXMjUXODkEgK0l00ObAYeT5Vzwy5rs7qHD0KaWZ/Bn7tV
OmRgJKVcta+LmYk5T7Pa8LKkmm/s2IJbapAKXKKUuF8GcCBlwiJ6jbB9Hw8W8KPdz4/W2FWm1wxC
t1cgX5efYaPc5XvUyC1JoGaq0/eaCuiqbEbRwY7/ZS5fl87HUKCAve3Jxzl7TnBqs9iYD5KrHtzp
i4NTfT9iWr+QqSZCPXjZR6GBr71U1NJHcvAcqbQXTHiblEQCnQ6z0CsLO2p3y0KOz5OLRt9DkygA
pBgthqFRCOaNrCW4HqwatM9TrIyJDwC7O58OpvrRIknXcCeqDOpfZ3/XDwb8ZDUw43cOxvwTuRtQ
QrmS9IHRy9J1QmAg6NIkwxSMZm5/xw5i0uy95Uz2JRkJzPQda27DnaTZQg6yFQ6gpRqcACzKYQaU
yaTWHlV+sbh1I8qgGPHfAia4cgYaNQnpDpvtO1G25V03atY9pDGIBHwiXAPzLn9whliBbRLjioop
2YoyCA9YA02a258xFL/eNw7gg+YAQYCIOH7I6Fuf3NkcgaDQSAgxIVYE9IQBAd8zxydMhVEZxJfk
QFpowfx+KA78BU4C/Rnr/eQm0guJAOuAaYgPyIbaisA3dCvJQXfQWblkPgE8jJJd/8zMZr4WYRI+
RyTV7uJiWYQ7JhMsGNXqD5yI8tPM1Qk/I/IvtwmMs9i1VroE9RIFWFjZDrUH43B4Pw2d+D6Cq6jP
53Dl17RCAk6Rm1L8aRH0R5DwX8kV9oFioStNftMd2BaTsLur/kC8GMx2uOdemDdupc3jjRZpIEH1
YU0+q1mX+JEqt492njnnzQGkoeaWCTaJhngOnxW1gTAd7IaUDDLkrhXGsaQrmAMOCZCO5QDsyKQa
5L3UgIcDGCadyQe4h04iHvuxTNG+o6oA/1E5hXwNTXX5qtYaeBD4D/bteICGdAeASL+yREwHB2NX
PiBGKoCPD84BPALVt/pZYdH2jaQxYBKnqVIZGBW8knIll7Ck8u9xFIMzGQ9oE8Ifg01GEukDNoRM
U7pyUFr2EMXVlxWPIpyZj3pZqSmhUQBQ0UxYKvNgF9f1AbCSsGIeigN2ZVkJLKWG96TbHMAs9WyD
hklmOpz2QylU80wHQ3dpKDoJThu5tHGWqXzcrlHVZFkh/GhFoGfWogdzM7aF16t9j/9slwuaahYI
M7Bf6+qrNhoWuwD+xXcAY/SJANEWP2RZ6nuXlkQIibOkTFdGX+bGVZKJDoRwPCYzAHJrQcglIkcP
RkCSciDM0IBYPBgqFImaD+G+BiCSQU2rSO/HmPuFvlq1hn0RtjVSn8UQDQR6c5Lx+11Es1wpjWRB
Oy561VuiZHiPjl6O97SJyrEHPQhYkFA0Iw/oMGuWa6hPw90ixSRTlVnJNeiE7a0R9WkdGEprTWdF
GDZcF+uW5gPoUYICM0iN0dOaHLqlXlnYDaZyV1KBM/W69Rb2Pkow8HreAySGxCXyjv+9lKkG7Umn
U0oqG1OSoNQo07BXQZ6SI+60EBLsXFFjwxsN6ylSlFkNnnThBGqtWpZxxiCNh/N4XdQ7GzP1McgS
uRdnWWePH/TMoIWtBUj6YDZ1IntxiE3Y5aIyz76Zz5hbNkOc22elDnTL15bJuJvUkS7d2po0ipJy
VozeUuK65SsVP35XGLgRXBL8Gw2kl4qGC2Gxo6ZKUz9yv4z0wI6H4Ya6PDS1KEtzOyDrpdc+SXFH
BoUhA3rIlATuXdR1ivBMOTXVKyPDASioIiMv8YSMcQFA8KB2H2AZwzFYveU/GcBYyKRPIwUEyQyZ
MKksxbSLVbmhJBHXmCPwfRlA7WKcfbyac3s47xMYxUFfEWy4Rq+UKFYxg79mW00d4FW1ea7PanVG
e8fyXrEgZcLXCo33eZrpAClCteRmOgssq/vaMak8xQYlYkXNm/TKtofxZ91mVu43RSpqD3u9Eg7v
Urbd3koavb0gbI11f912EOLybMKdS0v9FPOct3Ommp+7rqznKymWyKXpEBGB4aS6dgUiF7NzSBVd
tmvCTP96uFT9VQT6vzNBu1qX/ucwdf/t6VjXsP7vv2JURX9HkyDVf404FfWPSvT6KwVrv+O6S0ho
qFx5ybutKvbfKgX1Hb4xlL8hnRzadLgn/ys+fUc3FFIDZJXIFOgj+6sU7PGFm9iYyis0FfJ+q16T
v21zC85tS1DtcuNGpPc6Ppx+nZhk3VpVO9EtfTwS4TRhKbOAkQWCOG73a7LkhXymq605LGbNtRUu
JfSIreqnRQ1qcLrBi6l/JQ4+jkZ/j4SOw+TRsKPZqpSxaBfFZLCzxuvena6f2wSn8+1BXnkc5B28
MzTKWMNt+x0iKFCisRxaQC1xFjlVdNvOTbezVbb5EzEapuHMzb+DCJ5IR49CcI3NCPl4LO+O5454
IMb/IAu0EMsEt686EV47okiyAASPDdrGSJ0Y6Wdr0gg6aP0loVWIeDpZgPb1oVmU3jJAkiPNGVFQ
tXGJ5CAfm6lxnayrlvdOn8haEJL9Hby0goB2E8Vthnm5pjaUCrXoWSihEwWGsXLwpMqqPjlGOMPd
wlBbuQEyz3+EJm9C4cFJxG0R6w07rRqMn8kCONbjr9DT+7kQDKwkkvJdl6aEypqmVhmSzNEg2qhz
h1M2tcyac19rxhs5K83Hvhv4uzUZDLrrKMUwIGntrGeLG1DuDWoIYGDKnNzxssyav1BoHz5zAlup
56R4KuK1PaSda5fl1LmdpRUXQ2yIcRdacvujzMYC5qw8zU9DGE6fprEofhY0Rl9DFaX8JoHaeJgm
e0l3WaRGAw8OWNVz2sT4bBeVXnOAVdJT2wvrMdSL7DHsDK4IK0vOxgpJiaiuE2/0n216AFTZV9AR
fC7ssb9dbGjHXmln9VfkluWD2kQUS1Wqg1c4baHUGHVrSdyOQsHnhkzGU9kmyRNfTf8tnh2DEGYB
QOyFlQqwjgbG9pultEvuLQpvRqaWKVAUFgVNIdqcAZTkRvCFfmbF2Bc2AEFvIQP2JdJK7UbVgA02
TTSkTKbW8SPEkH2aVBuMl5ZNt0s9QpVd+i57X/aNChQkK/SPyjBxo1D6WTxhrNB9msJ8/CgyCelF
grvgs6FlLZkRU813Ksiqa+yvptmdoEDLbrZE05XtTGZE2ScvWjeuJ/mHPI7p8xBVeeqtFkmGKw9N
dK9Gquj9Xi9RNjeGPWR7KjvKhUBlpq1iUOmKbqqQHir4yYo3OV1Y+WNhlPed7KCzzSFzhn7fzKrl
KtVKfbSXpVjup2WM7oj7h6/ZaMVPUTNF1oONLO9zbyZW7IouLvFsE6uBC3naEfVHL48K/16tlmAQ
1GLIwK+UyilV6udWtFpIAGP1n5W6qECgW6P2TMxYjp4w4xwyXjgJ7IisykpdGS7njQT/EFpaZ+KZ
m09L8VBqdnzFgUyk6tByXrma3eJwmdrZ/HVIE8Q6uSDFjpDFyHKSXTlfWc6IeYBpef2d7k3ZoKHY
SGO37KVR92OkT/gsDstjxrbvQHs04++9no+QOtvY+lJowrxXG9TT+LhbYbr+mGxBieA093LPbe5y
Dg1o7R2AqzrIJ5n1L9e4l/j1ok3ciPTC+NK2UvJM+ry4m+s+JamNulG4ThtRz05SmRiFomQBntRE
neMuVM4/L8VYwR7h+3ueWEAP8JU+V07I28q6frzBq3b+YQ8JK6kXYYaxUlxWuQ+M0ia7WHHttWu5
zN2sSnvJF+Gkf2zYMr82sOFHLmLaKHw2nKY4d8yw/JYUKM3c1tRCVlQ0N+kugjlagRTXkPqgaUsL
mKwzEWOba7CQC9GtiRNpvOXPFY8aqRsqUgTxGJfL8VT4uChoPxeFpTI5E7BVpzJb4U9JKME5zp24
DZJ8zu/pV86R8erV+BDxANluyOTFs2tz8CENq5mvh5Gwdq2pU5iM7CqddhpuAuRGZpjB+6E1Uq6e
qYqRn5kM5iXGEuMXIA9oZMCI8ptwCB9zr647lc0sr7I7cPaSfqbKVRY4CfJ+H+/cCDi50RQXXZ7L
mNxV3KX9JImRQ4kp67xcY3+2wtAnSDmfe7sh16hYJT40IMMd4hNh3DVDUSVYHDfJs85qxYdK7Z0E
QYydFz7W2drgVdHYF+BfnfhLXkcJMq7SiH4kYPv0IDIId/S8SAc/SvNa9Wy5m973Jr3APIIu5qBI
cZA/A8PqTKhFKoemNm3uYi9ThvY5HMI+9mK51wqftnY231bqlDOnjBC1JCPhg19bjf6p1EuyDa1l
0eaYSPKPHjCa7s5YumI9b5lUXEDZulyCCpm4ttPOpAVmVKaXtkN0ZsZXQxMbpChC/ZLycf5BznLn
SULR+FWxJ6xKdamNWnRvXXRt0IJ+02lyjbm1ElUDopwEdJERx0niF+TZHuGky09jlUwP6BMRV3G6
S9m+arvkrihDLKIIDJrnOhuVT1E8QA3uRimEuz6IFFhOOjSZ15uWeJLZ24K8x27e79Wwooidj/dV
I2u+XjTKHceCdUNMKo+eNKk7ldLz88jfj5dBGw+qN5pd35xl9mjfzqO5rvOo4ZCBSIof4WiV7Qe0
mvGDUxjTvGtUzfqe6SGSTqXOTcW3GvJ9gWaxf7m6UjcXUkKtC5GKJUfeDMUcoLna2ZOHx1pz3rH4
ngSzAbLWVMiJDZq1nFlqQraxiGgxKp3WuJ2UMqmCuG/lM6NU+CKH2BHvo8GyvhEHtpYXovy/rnXk
PBQnEREFKAOLc87edl9gjUrfapIun1ibyrfKQU9DUVHhAEn7Oev2GjmqOZBLILEujgDdF/IFERXt
OWEHSJoBk4cw7afbsdDV4grZ6MKZAjpd92qxwkNZfNnOWqr8fsYL6idtFPWNUq3ZZ0lzGsqWQ5R8
NQdrmc71qJ+/ln0qQ7wtdPnbYhXal9xxwhvKFr21D8Muv+ykisYXqdFga0+oa3KIqQOHw0gN5TEa
W73z5NKi6opUEKFs0YCp31lzjzt7ms481shl0nG7JWqu6DnCpbKQtKRiI0K6zJR2HYdyMHSLE4NV
H+XhnmxHld0rQs+Hy1YRlILORWTo96olxtGV1ZZXp7FFtdzjonz22ODF05BFYK9pfwCX3Sgc0mia
KlRpcUIjD9ZL2WUJF9g8b2K2LdZNpWhBNybDXRqparXv7VaTLqfZiUlCjJbUebbAp8PF4av5ALh8
mFATQjIAH1x35CyLMkYsbzdndalOWTAVJqKImSZJLAB6nRevK9n0VEqjavozCpSLlE6alIwmnTzQ
xMc529l262Qe9Hd1/rQUknqvtmoX7aqBTjq0Vlaq3nWqycWoFTMHmAyG/aqpZWvYJZ2Ji0kakTe4
iQG4zwCHW253/aQgw0a0OH1r0kpgz8HhmPsZxj2xn6b28L1REYC5dtzB0CR5goNHrBdwg1Vr/eX9
HGHcVToD8sYIGvGFTu/i934ZcKQ0zKps3CySlIJqis6pE7UNYorGkclhSpSeW2/q2IhlejDOxzwH
YwVBEqk4to+1uF+mqW2vu0EDTOa0oebsMkMezvKhiFHaxVI9IE8cKHO4ChXxJ2skixSoS5PpQQjJ
pAVKa7SpdksSTd31iGGX8wIcGF9HbHIMLRj0g8JJJ6kJsl7uil0ShonCvqMO+lloRl1Y+23klL1n
adFCCZ+LhflNiYkBUHsTiXA4y1FpPrU11hJkw7EHHbwhyhz9Wtg6YlQlzOvPSkiCMaBTI5U/hiOZ
9G9JkjriLtNbYd3Vqh5zVtURBzGXOzP78X95iW5eGyhW5up/zksEz/2371Xzsny+/oHf1XPLeIf0
hg2ZAjiNOi+r5476bnVuovtK+1dh/XduQnlnYopA/4QOIxBXQILRf3ITxjtamtZmO9IKiDD+pnB+
aNr5d8yLYsKiZLbK0lbo2cojOY55panq40xdpGDJql1vZR+0jo+m+Fka+lk+Oefo+vv8W1l+zK0r
2xoChebBbqrOhdTvJ6HuYxUo8zSf0JisWYrjX4VlOu2za08JradbAFJeIUEWjuQEvWzXKDUxNB/b
zgnaGKFuYsJjf/G6Xsll2GsC5mhAZAOatRr50KqlqvImbRLihTQgwzODZMkJgoRZGsVNZ4IR4fTM
YBBHmk7MOZYSQCZTpkfJRQQtvW+xLyLiDOFugjEX+U2/zAmZ1SgkTpB7tgTqF63EaRF3n0Q2kYUp
M6IN5N00TLpi0tXP9YQ1mhsN8fKJTjED9LI1RfvQmYHHD9w/0/dl6yxKUKjG0rDNJyLcrU9iBm3e
txxKkm7Ee3OUGyIWp0nsC02sbzNHITe4Bi1bD2GrWIpXzfmyqydlMPbJYkd7yQSo6wMnyvVdrsY0
SRTs2W5Fh+iFwLZ53CfCEIY79WX6KTIKjWSPjiQVFnKZLrQPjP0Xwa0rQkAo4l0dglRy8QnOW/or
LCqFSUYfu1viwpSiNww7ri1RhEF3rBQLaEZwdN1Ox/efAmmIitUOxUT+NmyFc5FFNdf0pMCPFcEX
NF6/jMb5ttXsvqZsPTO9upbWlH2kvDLdwbaKLogah3t+GUtG7PWSZJh0j+TGY08BYfamyjY/TpIo
6anPR6U7i+Q6vVEkdTil03hlMSF2W3sr0aM4tEYdf1PEbZSYSOqQSrfke5Nibu1WkgImOsyn+jxd
4v4ilhrSZrTGztJf6VP4otk2VHntioXerNC0dzx6q0Y1dHdTCarGErOXJ12be1IvpPm8y6TyQwcb
pvLDSRaIwy3baXdvf0t/6MMsVI4Y9qPIklV2r21LItpJWpsWDL7GZNQwbBTtXRq3oz/3RXPVD315
TnG33IUUEeiKSewraSTQtcI1fZbHkR8P3d+Z5JERRnOIW+1qs492B4zt8ZxYkllTHkuxOOCUvHb0
pr8l/ds8vv3kx/nD36NgZoUgFQdQnLSOR4mmSE3TPlF8FZDT5ZyUxBXhop3Iu/4h6CSHbZLhpV+d
IqCDz8DxMIKyVFiFPExdZfadM9jGQ990+g9Fj3x81vQbZ3Y+syeTQtCj1utEFp/YntdD4cVuyXQe
/4KNfiSc00pPkoJW07gfL5balC5odvgqYtFHblcLoHhpNH+f0Rljh8ON64Q3wOYD+2P8zQdmKxWM
4ClT/HFSflo6UGfCPlKqFH0rE80EgHa6a8RcnlAkbY6lw7gwUMmvo2pZKd3HMy+VUlpH3LV8FnW0
IxcZenFs9Hew+fILa9bMp7cX1EaLta4oXjG8HIoXeLKxRx8PmFQSvWKLKfsqpiCBxH7it3KtPsa5
KVPEn1IaEzPnfqil4WahqfEHwDTrPXBw0rBv/5Q/1zY1FZmKgsFthO9o8wWhZV6FwTT2NWNuPemV
1NzGinwK6rlm2DcLiy8Us0fwB9yjt0Lh0SaGqepB8VNdTj90zrycl9lkfTDixXHnihXuRnF+yvH+
z2dbmTOrfNaGKKptSVa95MwZZn4YIdcdB2zcZ8EyJKdM/I5LGeu7RAMFJADKIqpZ5/BZv6jMVBRH
Z16n7OtWG++mYhL7amBHLJQ0//L2y/pznUIJc2DL2Rw/sDg2hYzFjg+edLK/xET6pTNWHyXYm25W
SzpGllF6QpD/2qPhIbO6HSOiVrcKXARzQKoGW/arpBJ7FEU518kx9fupiE8MtfGswYeYPgoejePt
cKNW19/yYhpji0K4nNFW2Il2WALRcqdydcwRn7gx6Q8z0geUVqZKCywioWHwx1Qfz+qJzj2v43r0
hKlB/pQPQtY8DD3kLugiQasqEVgfEDzL+vWUWLNKrC8hEnr7xWwM+tZfDzNHXskDXPlxXVh31he/
Xln6pS9Rtwe92ctfaQDAnHjEGfOxgc/beEABbdUFRg7TLaFnL/KyyNYvFAsBlbfazhJ5d1k2+Way
ON+o32f2Dt603XnFpOkf2janKc+sWri7i2WEIHiVOVdO7P6bt70+A7xa3GZh+1Jg3Apg+6jTLRQv
KinYcPK1biaP0ZFZlbUyOrHrvDIU2UJkxUjN11LsZiFnmTMpRokEVJk1+0rNNftiUZv50hqy/uHt
V7PZetanYnPjjo/sjchr2yRTCipxjclpDadc2S9oZ+6NJWy5YKZNG2CTFX4wRNrfvz3qZus5jMo2
B7yE3Qcn0c1qLulUa0eZyz2lqe7aQaTgW9MS+2+Psjmvf42iUscmx8vGs90PQtominqySTd0ZX5l
Dr35vSJFEwVJZ8cXWlgIsh3jclX2uvOhF3N2wkL8lfFRm0LSRAir4e++OTzoBVfbCiwpApHyqmm0
SxIRF7ElboSZ/Ch6xEulbX3kiHl++7k3++D63HxqOvV3cFjImTdXYRKOQ9SivQqWpaNHlgAlsGAD
+UbRV2ea0RknnvN4uXJS6+gE+L7Xmzfl4+39YKyiSh9hcNFYWclnWoSai3JgdiNXVv749qMdL5x/
hloTA2tYCmfseCNZlFpUPDtDtablGTmSVQovp+xaji9av0fhssnKAa3zB7LXlIym1jHOpzXHytOd
mirGFxS95eVUpMbiDqrT35J4Wy7tIWxP7ZXrberFZYC3R3fcSgzGX4KofMuRrnpbjgQC96Aok/Yh
FSIsvcSZm48IGfuR5H2anXeNMsQe3WATwc2kjF5XqIiS0pAUoptpbWmedUuj4J++mlUnJgXdfdEU
dpBErYK3WYsH8YUyqrlxOUW5Ve6xvoYiiRrYpvilpPb415+izc6p8h2SbgE5srnRFbownUiqkEJP
fXPlYNb1Xi/i8pxOeEorS6HYAclDmkedeUR6iZ/CiS11Gz6s04rd84qzIq2MxH/zUYRJoiekqsn6
z1k9rFbaoglqpyOJWinWQGqHIhisjU7MIYnXZE48UxvKR5GYxqnmtONVvB6Hq3MNZmmsYeblwKl4
cRw2MddfUvd6sPZVktIuf2qLnf/dQmIVKyhH2HsIi8ns2OZmk7UMqWvLGvWanKUhym8c05/rNlYm
zIZLS98VHMp3Cd3kwIY75EB+C/BA3Y9yGf80pzr/AiqJYovVTwuqjMJASFbJqL1jZ0nanZYmpUpe
rCLzrMdL/qnNsqU4izI7TRBoOmO5X9rulEOUcjx1h4dakc90XGrrbXI7dU4UVnWZ6GpAcX/XIp1d
DTAoCPSF+QxGY8KYgC3/Iatifq40iH7fUf6k3LgkU9Au1Aj1pDTudVvKTmxNf+yCqxUM8y2vP46z
e92VX7xUR+Jdz1lj+TRGCwCOtja5KmmxeztSjI9/uw2uBuZsf6teh6v7uoe8GEtSseaI8VTHYrnQ
/GEMF89Q51N87T+eaA3B6OJdjfDAVMkb11U0gN28ULn1Sc9pV5RHSP3r8bA3rNw6EdpusifrlstY
JITZ7xxA6dtOxFyLbHmpGUsu65uFXxV0EkZWfaFYz45G/tDWSMkh3Ox3cu+oFzHbIA2tmexiElLv
RBbpJ6LeP5+eoIi7EQ7Oayy6ba5Su6bUqHbw9JI+71oFzbswKVXZzTyc2JxODLWl0sEQkNUyZ6gk
rppgJlfkWTQRnGeU507sCsf3vcPRZvHZcFhz7wJyutkGVTstkEPYpr+U8nA3yM38sbIi6WGZZvt+
aCPFz/JSO3FB+POrXeFm3MRYtJj48Y/j9drM5RzTh2vhzDNa7zNEKq6D18K5s7TqWZSHNsJdPDG1
eK4CM2njKzby6i42k+Y7Foj4juCdMDwsuVD//iUTLJpskmTdaTrf/DA6kEFHZJ3lj/bk7GrRLf7U
9OOuSUI5ePub3WQ1DlNPL/B6SyJDuqKIjiehjbJFj6Pe8hdT6y/Ipfe7KBP6rVlQBMuL2NlHdBN+
JL+R7wpL5Ofc+ZNvkTViFPP2Tzm+mP7+JSRLgcmv0tA/OEhlFNbOVOK4lM35NTSE7LnFvfGmmOz2
TCtlpOxovx6tUe4/1G1fnmiMfmUN2iQjCZlJPrCBrXv8i90LcI6ckpM1fceQpstCkrWPcIPDXdp3
H/i/+x0uSPHntx/59dk3MLtc27H5ADbbcy4rtODmGCYptTneLmYRBWye6m2s091nijSwm8rxcmGF
OdYp2nDdjOMOm6C/C0p+z/2L37G5wZqlOUv2hEPNVOWLlzkqWTzi73OshqQnTqX5ctEVmuPbedqn
hTl9eHseXtlqbJJZJrcwHGHVrUVgj94qdSZh+aGtiF2MSdHdtDYu4/DSf/9vhiIy4E2vUezm25r1
OYJQxCqT6TDwO8FHL0fVTw7tv3TDPAQgJGH+NdLmdrlIUVmS47d8NFKzF5JrC8q1yQSEuvD/i4da
r5JkBbG53ZboegwPdbYMy9eGufHhRiyeOuJ3OymJfWKow13m35HAr6WyttsCQaeqQZ/d8Xci19XY
2LSI+YNRNC4JCOOiSlttT7OtuJzNuDmzMgudZr4M94Y1hjdyNGVfSq0yr/tsjk/sX6+tHI1eQ64d
ay54u31h7zqYKEwOH5Czy5vO2KliwlhHTMbZ25N8HMD+fnDShg7iJRr8t9gdJ69tbDm4So0Y09LJ
aJZfHbnpL2lManYk48oTlqA6E/nHRBMd4KRKMzXC7uOJjmbaFWnJ4dGEYnn9kHRepWLF8PZTvbbt
kfzi2yOJRxSy+fIn3NosMOLsunhCeXkb27s8M4t9PBpoTNd+SXI06f7tQV/b6l8OujnvrQKPHaHw
aMuitBdiXKQbLSZJKMkNUNOSpk6Erto1dmvljTaO7YmT5tWZRZRP2g+QNfeo45k1hgi+Dpsqb1JP
/Vwv89UkKDvxkK8uTRiC3NRIoTtb33wpyYtat5jZNJftvV1Oxl6OeteyUIG9PZ2vPg+qf67ENNyj
YTh+HjmeYdxHPE8WO7UnurU/ttBOccNeXf8vRtnMWq03VtegXPHTgUhHHhtxrTPKNUob4SMY7s/f
fqpXVybJP+w00GrA8jp+qkFBwGlY3ILwuFvQb9Z2HWijKvZ5PXdnHc1U17OuUfB+e9jXJhMvXMx+
bTpRCM2Ph0XAXCjJgvEjdk8xHgIVktV6SU7sW6dGWRfPi9tGWAxSpckc/C0uJQ9Kg3ejNMbyiSl8
7TvjEok9HRk/qI6bLaSdSMCUtC6AIhTNxWxFieRmIh2/DDMFMzo/E1gOIbUE12qEouxzdehPPOhr
5wW1D/KNmsHdSpE3Gwz9ka2ZETH6dCywe0mCdCPLpt6nCKn9VbwZTOpQ7Radd9rXn4VhLd/Qesgz
iRBTObHdvfJR0ghCT7rJSuYNrzP2Yt4xUNNwByvp1h6j/rKP+2UHtR6bSNxMPr69kF5Zv9jrYNGB
F/dqBbMZypTDRp6kiqFUvByHvJnchcRK21b114aT/H+IO6/lyJFsy34R2qDFK4CQFEmtXmApSDi0
cof6+llR3dcmk8lLWs/LvJRZd1UmIgJw+PFz9l4bOjwEsc+v+cFjxTUdTsUOJxp0SX9+vWFeNK1c
uCZ2iBX4H8YBYpi+mp59eBUsCbCwcXiB4f7zKt7orish4n6shrqOfbN5Ix31K9D9R7Uxo1Z42OyB
UE38d1fJhjmVZQMrva/n4kGuWZ9Eq0myfIjpZ13CVOrGXWPW9netZLYWymqtmk27OqnOCd2j5/j5
b/vh/fzt87x7kMvBUotr8OhkVuWh1tV93Em8+p9XT5kAYdPiesqNrxAgH/7W6MEgjNCUo6vy52/N
kcRyxchVEewWF5qZ2WeF+HK2/eFVnJP3Dt4zv/W7om4w10zhwmGRTnOxW0vosV1iD5AQqvW81aS8
y1dr3XUElEQc33c1cvcIrAPMldZcDoNZFlgxuu6rltIHLzBYQicmGzsbUYbvWkoCp7VGPefFzjIN
G5w/yeuqtd6mkAHExJTcitCzerikvkMiwuxnX9zzdxPOf4o+tlX95BikA4SS68+fX7pSWChlKRUk
PtpSuXoRmrLULjkt+5cZkbVPs7J5l8kyys2EGaijCOJR7nK3Trb9OvTJswffPNIwtBy6IM23eubn
31CJ47YSPhSVz5/Sj+6kd0pL9HmFQHV+dycXmBh+BaE5RvZiRW7qiYOeJO4Xr9GP1gJ/OUUNtwd9
0burdKLusD7mrM1ytMI2m+BzBV4CN8VK5x2oGHR7vsqhG3z+7f5+fWMQZRGQ7UmUNEadP29HXad5
7gUcarBUppFA5bPpPVFuc9mm8eeXOt3ZP8tvLkXYBQBTQhn/mg5PeaupAMlbrJOecDVMCmRuPo3z
jG7Jx7NfWHp+rqTuVS9eMWL1+vzyf99HWwftzliCxgzT5HcFQsB41axzThuFk02bARfVTU9f6r/u
NHGVkz6BMTivqvfd+FZhwEmDgplSr+jA12uwddbxtTCr+QutwEc/J6HFRA0wBzzNkP+8cz5iu2AA
Zxoj2mwPXm6Z97para3V9gyvtFl1b9jmNpPmWFef/5If9Pn4ksyuyJJnzs+2/+elTQnSs3Lo83G8
MJpwmtthw9s021n64j0lBJvuMGCSAe97w3bMeAH2DKHOWNPGJidmFfNacu1gib/+4oOZHzxiJ4sw
DDfKIyQif34wOTgTurSRtscyYN7lLGTeuugh72ja25ez06YV+gOj/LmkFgnHvQRLDvyAZzCaIYt0
UeWq5b9ug1E3YMCkkc8Z969ggSxxmVEEixfzVDaXZS6TUKlx/WXglI7n7hQz31XpV0qSj9Y1ft9/
pIEBXc93e2tvirkdoWHFxFcDaTCdestx45cxG1/hlv5pqf2xriEf4V/mUaA2A5h/uim/VYB9YgzY
NwuMdLpfHn0Eu2FrzenNQlr4eeZnucKFMJkvpRyqrcodCFu1b9MKBRhirlX70+9s8QsNi37lajPs
r3IAhfz5k/HX4j99Rh4Mn3V5OoS8/4xT7QvHrrUYFAhyZxHcr6P4qnXy19767iLvnr4kTTXRolaL
O6ecr5TTaz+TPkm+D4W7ynCoM6HvWlfMb4rv/7SY67D7/Fv+9Uo4fQCOJZR3J6P3+45rLj0nl7xm
Y7LtzrG2Hwsw6ZDNrfPeGc+k7dw4Q//F9ngql/66+y4lJbsH7X/r3S87dXYrXAhLse8y6QUEcjIM
127P6avbZXWqPX3+Hd9NeCkgTl+SyfmpeiHq3nl3QUdDyedpHmF9OEwJNkidOB8CTCO4sPq3eay6
H3UToIoYScFaOvR0bvXVyf2fJs5f3/q3D/HuVlc92oFyEVqsKQEjqpxy69wIlvQqx6fZhknftGcL
jxmQl8U6jotc9xrJuXvfk9OVs/q4PcssuSWPTztoAza3QKXeTbUGDhtHlpzV/eiEzjhau4ZojV2e
23jxgLnhMIWd36+TH+bFsDZh291//vt+uFIoBU6iEpND7ukZ+201MwVLkdqwUnC728fcEzeM7cv9
5xf56+10uoe/XeTdSW5mnUIZIZI5Q+1KxnXaMfMDx61a1d5+fqmPnk/SveGfko7LSODdi3Dx7HFO
oa7GJliZZFOvRElADfP1XVIN+uNsZ9bb51f8exXCp6DP4bOpUPq/35g1TcIky7sghrol9qIwhlst
LY1tvVb9rgSRFa5td2d3ev74+YX/fv9wYQQHeP9OAsL3SWY9ync5eFUQJ7QEXifcklOMDsi+bWap
4+/K6jtRW+WTqVZjNzeO+fD59f++q1wfLS/jcZt8m/ePzqoD1ypzoMnIvqrHilMRSZ6oVHYswC/F
FR9ejJ2N0HYo00w5/nxOi0SmY7n0QTwGQbMtWrFiQcRycQWkLPmi4Dk9I3+udr7Yb9c6PWO/rQlt
WBa0ctzRmmiSM8Mvlwtv8MprzNGA7FaVl9xcp/piz2Ie/td1cS9BO2GpoAtlmPPndScD43nrj+lG
WBL0G4oHI0ph+oPz91pdjzSdEgqYk/MNX9xM/p8jZ/ICshOQ3oeUlVOBkdYRFk7nOrtaAQjEbqKX
j9xB8Uhr6arBC6jCljGKvcHR3zuhKCywBQHeZzRXjbZkG9zG9pNQWLN3s9Vgxw+aob/q9MSCeaUZ
07XtjPo3ZfUANHMIeZjwOfmS9ztoZRF3gz+6IRMLxMeqslChtDqSGayqI7gy+v9vNRL682AthmBT
eH3+OEsHs2PNpJRW+bzat1a7NA/97Ol8H9AAD07h6RfJ6M1EgJRBHYDld/hnnayMhUAYlWVUox7/
ucrZFHgnpSZD3DRuhmmkseejp48jII+kX0RkNFM701DO5D6oSnKsvdWvOEe6rUrPNdQWRpzoffcD
ZGmaxm636gcUCupxRnGcb2RrZVbstuRvXOM2HaLKzwv/rrCWvhg3HWRR7MZwYkdQmD64NphhjN5h
YCDTa3kdeOa9MSzAbGgXAuPvYh8tHeAtp2qT+yy16Nhnvt7cGSLFGLNTnsQwL7upJ+3BEp3AWVRN
0BtEEZCAkXiFGzuuIr8mLQWNf63Tve9QoYqXHnNnHuV6cGK2lPa84kjxHUp3VQCmwL3N2RkgQTFE
hpfNryO6teuWoe6rIMpBhrpb6WVUaikGdh87wPow+FU6bd0avMJ+cG2yxtdVly14DoYrcWtoLgRJ
5VP7dcsw3hpDTc/BKJXXx1DJOPmZ4B/NsLR6uRJXpob1SAFOkhmTYUJBWh/kZBwIK9UQsxmIQOQ6
a28LL81wdkaDtpSd9ld0qHoagIUHqGai/tC2eQk/ZVdbo3vpO+tqR6XSQSaLxiFMqGUMA7xywEkm
tOUXrXeY2IvlpTcEqtVzaIjEuxqRrkGsaOa64xhh6TPM96p4WmpyGMKxN8tv1Kj+tVy69pbBftuE
a9e0tO7M2oBg0eWomM25J77FcqbxvEvA3m0xNRv8/QzkcRTrzVCE3DlXbAJn1p/x5Xf3uuGO08Yx
6YqAgHP7Q9brOiw9p7H7mCJr/sGsb/xuBQN/ERM1nHpaVawWhrZxvXWSVL9llmm+OLSUSNUeC/KQ
FrX2d3U5OPOGjjKskMJKXDc2AfWkoWqXlSWe+9krILflmI+0bakvMnGV2OYsj5ZRVUeIg7zAB/ZX
HyavmPtYJ98IodjU5UwoU9TaHdzu9Nwf7PlGA2P3so6Fc+UMnhR7NxfYAMukcOIq8bF+Q1VKL2wt
X+ewrE+sARWkFs/fNOoHTXPNFQCakVexv+D8IbFGuCs9XgHKROnWoOKltuzXThZreTWS8ptBU8u1
ae/qC7SckoMhQFmTKKGD6Avifsy2fibhxXogCWZJQx3sHqTCwQle/DwFqb+YSdvFQZuWc1RVU0LP
MyMAKqIllk7ATBwKk94SO8q76Y4EAXM/EO+EGTKwYGuuR1WU2Y95QUMUGkWZPwlHB50gWiJ1yLB2
+h/VmLZ3KZp2I5K+K58MCRdh7zoeyVO8GMikKVQh7vXUde/NXBXD1vZzsjCWKavmZzpP1hyPsw22
acmEeQ0iZJx3LIqET51ZuvqZQWOECL4gsIZ4lw3eWZYumjwkNgYfxrd0d0A5zMyv8X0T5WkuiQcL
VEO9u1nSssi2uJwaYrXkrB9PTbsydOm8ajs+l/7S2sWq9ovdVJA8Sw2KpW9wignJ3tSX2BtsxGgQ
ByCzu5mJG6HWncIFnCC9l3Ee0gfbSdH7rINIyP0ZFX6tZdY1epw5EJ9DI+w0jVqkuSAcK2/a+bmb
E0M0gQTZG6SCPZjaqJJd27igWAZvVHDq0AIHIeKbhH9O6Sm8B4xtdma6s7YTAGzezP7kzrNnvVDn
pVNNfejnlJWRGsCk3BdSA3sKoaEo9qXr0enMpG2gSUIXP9NhQymKsWx1lxPuyXos7JYh7sR5St/n
BrzmewsrafVLFvk0xa0/Z3UIfaCFORhMu9TN3Hu9C9Ynm8rA2vAGteF6Wkn26Fo9vth8wsNwWUh8
QBvAIXX+I9HYdUD2YUpGZBAofkJV0u+0jOVEOWpVEHme0L6P2hBUNHPob8RlkfdzvJoie0HmNV+u
VT4VNzzaE/jatDX4pJn2s7dtpQ4WFJPvOm12eCDOsNahdEk8GhgHB6tFWCS0h7Cp4aHw4g0mezuh
TXE2aO+YyBdAsoqNs7jLY1ZJ40GzkqSN0qzgPaFRh3z3syA9t7OiN0OITmztui3tu9RNtKdusEm1
0ayZylsbRtz8kk6jjPK+EI9W7Rlp1BRDfQ+bdjHjrhmNN60b5etkrcszruOJhdfZ5O4kvUfJUC/e
GAar7bG6NL09g8k019s6aZZ0V3pZeQB8yD2b69q+ohtTvpieMC97Bz4E8I6mkfdWn2cXJBpZfRw0
a3c58F8lIePd1t3opih+CMsQAuBQXcE7XkjKCV0/H19NA/Z/nOqJe563evuiSBLXwlk3CrnhXIeN
129m50wCJ5GHLFs7ubPbQvMjo6xNpCNq9vrIHgXvzwCIcL/FIWNf2+RK3Sa1v/Q7sI5+ezmu9uTH
7gRGiDJOBR7TGJ7rEJV407GTTgvJ9LpTi3jBf5VErjYu3wtZg2Gx8kobQExqMF+9Zg5Cr8F5jWG7
bMaoy+djYvZTNFnVqzUKmLQt0JOL0hJ5ESOpCZ3JxSOc8Qix29CIGndCNsUZSLjO3+rBlD83rEcS
hZRWMl7sW+iVpbS1J38A50bmnhi+98syEzdIG8DZuFrrH+vGAtDUazoWSQMJ2vd69ne6VUqc4Hze
sKpMc5fDoRl+VLOX6pusKk1wuT7pfDuEvCd7J7x+QqG6AQatXL31aOVTQ8jSqk1nPcfuS3T9hKTo
0rNvyqwI6VWuTeSCvRqjqsgpj+3OZCuZTJhw4TI2bN9NsjYS6SOpumEyt3W3sZp0PvNzX092uYYb
deNNqaFC3vwzLFnH9zZdRYxs5Iqs+2VXs3rz9Y6KqE7d6iJAiO+EaT+iuy6X3NXxL/lkZIxZ0J/Q
NisoEnDrAdlLCd2+0OiAtEb4HgugHS4vzjBgYi23zPpcOzYRonYhtkCz2Xx+MPv7TM9RlNbMidGA
U+/9MKor1tUlNS+J7Tzzzmy9ds8NI/0qqeKDcy9VgMW4C54DU693J+2JDpu/mmMSlwEImEDwK0TC
RuWZTStw0mCp0l1VLCT8NdTbX3QU/lYWO3zH367+7qxUkBs9l42TxEtg5pdD6YMCGmvZ3REueW52
lRHVZQffGWzZbQua+xeEYDNy0f8eezioZ87QfTVp/OCISq6o63B+I8Dcfx8p683B1I9zGcS2Wcpo
0nN1w7uIcr1eusPnd9g6NZzeHVG51imQlAMjYSnvtB1Tq2i3+mkSFypRNiy7rngtNIWQhBGcfQk6
MCB/UenuucMPtW5cOd1qeoUDbLAAX4eZ0Y8vGv/7DuZfcQx0VUH/6tcckBdAwidodLUFI1Lm6U7v
Rvt7ttJgjuYVfMuWcbx56S8AdU+Win7apJ7e3yB/Mq9PguHv5Jppa2SsZdNsq3qAzwIjbf5Wy3z4
f3jUTzndLHb0ATZzrT+PzG5lQyuWRcA5CAJyWRTdRgOw8cWC+vDOMkKnu4Pgkd7nn1cJMsA0fUbz
wc7nJu4bZpUUrzfBwtHr8xv7dwuAdspvV3rXKWuqXqBbpvXArZv3wkuavb/MK5JEDwFt2uIUEoW4
+/yif/fMTh0sZtf0kLBxnmizv/c7HDUloi1VEC8rSXiAD4s40y9Fe24kyVeOnY/eGkzkgMEwNjt5
hv68Vps5WV+faBE5CD6WRlPsZzTtD0lvyCSyzQaQZu1OVVybbMmff88Pesl4vikvT6ZPosjfq4VJ
VF+nROpJfDJ87AxX2QfbWA2QeLZz4RLWHJUwhy45pwv4W/gnLwfliv9WlohJiE6rCVjCIEn7nzfb
b92lyU04O5h00Ilu8B66sjpRkrLx34PJ/4qq/Gmuzx/Rd/8rf/l0vZ8AGP8nXvo/1z+Fzf1/i38+
9XT/d3zRLRSoP+OiT//9v+lF9r/YFA28aohBaDrx8vwfrjKA1H8xhT9RiBhxnlztvFH/Ay+yrX8x
TLJRXuFw4zxq86/+Qy8yvX+deq8neRh0FLxL/1XwzzuxBE8loqqTyovgIQT0WID+XBwkYvSp6Dhj
OKC66Iml2gQRT6sB54FUd3drWgx6FEyn9443MvONZ4o5qO7FgpdGqoQ0ArCT/D9m4gT9xi6rdNgo
mkr9JiOZDGzn0mNLwPBVtXFQEeNy89tvffXvHejPgLZ/QlD+79bEl2AuBKDE9hgPIoR5T0xp4XVl
RTm+Kegu4zUXBVk2BBMt6VkGA2yUajWI31yWdaMZ3XiGFGXa+xMtbCTeZfqc1ImydhwBiVNrfIB8
j6nXrUY8mPQI42JZi8gYLUt9V7h7FMcGwy2i3jpFDjiAHUFglo5yt2gQzf62JWmZgILSaq40wk+t
3Vxl7rhRnLGH3TomnAnmtaPxYrodLS969kR8BqXmOZvcrcY4qxjeRBkG1SsNsp4fCWLCjFin7TOG
AsanxFLNDgxVtNXuhbt0dZRWWQIB2XcwAJLLa0mO2Hl3STRp90xTxDXOJOy7HXRTiPfuVAdVSKOP
Q/mYnBhASmV0fDnamyVQFIrUDX/JedKniEbBGC03k84hNbTmdnnWzEZPYxLklXa7wlIstrkzBu5x
IQp0YTvMs7vMgM2dumU27USdAtOGbc/v2GsFh4tBQvV84U9rGQ2ieZzuBHBS7Tro5lYBe6e/Eemi
0W9yEkedizFLq2VryWEq4nENOE1QrnfP6MhMFWnjAKBbLGP/q6vorN3Cw7U4IzpOu+59pY9zlMPG
ecYCX5Z4FBbOhO2civVKUQiD6OuIVg2dzkjTcM0MoJ42nMgjvSKpQuLsvMtURyZ3463dmMVJnvEt
ZG62z43qRHAoJsoPQmlB7jepkMdWrsAo7ZEz0HbBaGtHXTrO3SV6JKQKyUQzI/ZTiNgbi352dyhd
l5Ld0qv16JkdnXNaoP4TXQSTmcNog6wjckU8itpLvLDkzGdvnGSqhwO9FYg/IwfJ7pk2Tv7WtAJm
ZlPbqfGrcfr5itbYmiNAb+BXk91gfzc6ZjpH5ANTsk0GWfl0ixZ0nMOg8g7qrmmJDdrdVNy3TjH9
MOHWmqT/0nCNaMbqKw6fpJWRkyQI59iz+ctS/MLJ1s7IuzJCnFms+y7T+oqGLF+MX3dEEnrWzB0v
kI6zJ/Mp6KlXddDpBi29adRuS1v69sHX2BFjafjrSNlGk2yryJwgSqOf5yuG9sVCCPE/S1FKMrXo
PeYjf0Xr1MP8MjckY+xptq5gSRsBHjONpEVa9S+7IF524ligZg2dOjFBMM9bRwTBwywadyaYwJ25
8BrM7bM/FNL8VhbVmGz//biCXk2cJ4UhVMSVVvBq+PdD105Olu4UymoZwy2s63MBq4rV4RIdHOWD
/92z09GJ7UwjDqQfU+fJ7P3GPdT2lIPFWHBatE4+XPObWJTFYrGfNZkU507pyW94hzWo2Lmwf8zw
kTkGJs2vvCj1vWmZ+RlR6v1mHEznoIaGpVy3sowZp477tKrfUkX3dK1NN926tG4vvRLwY2QXnJG3
HIVRuY2JtGiX6c60qfOE4eTIURQGjrnJ1xwueet7l42n1/c0RxH312navDDrCc7KhSAJKNO1oB4s
CBFRdVJRlzblg44H7NA5U3OBjo6zV5W2+ZU1yVZFS+5b+xT1oRfOiyfuy9m59WnxGtypLEsjWx+l
vPbNiZEzAzxAZMSo5ya/z+AtXAIYFOdtbSTbpAzSeEjM7GR1SjMTGCeZHK3hLVh0e03E5jI6V65R
NeeG33IPLE3dKeLroyEZHHTUcx75vU9WTysnJ06dPrtZWlHM/Ib+8m2tVXdOv7bYIIteeB3Le6YS
+eViLm/kfvePTJEbJv5OouURpuxaO0AcTh7nIr+lBZ4eZIcdnW9fgpxT6pmDGYEw8KEPRTAVEaVu
cwqYEvC4W2uIPZpAx9VmQWejkBNaKuZuTRu0VgTTj5WbG2M3AYER4FidUrwR81Ld8sauUqDagQtx
ux26nR6kYFFbrxLfJjJZiw0OP3wt6YAcobTdtYsEe4IZ5V2Vn6+BnYrIh4v50xdlloerlyHkCLox
+d6sgbU3qtp8gTHWgNLVAPtmmYZ7NkHVfcucyd3pWdppYYn+t4i9RUo/CmwoJg2d5cu1LIuDPlS0
YExLnVfMdKJ6sNMjkv1uTyN+fRkX2t6pMlW17UTropHR8+YHWyPjDLJvsn3e5HJfNW0fpyvZP6H0
CWM/ZpQv3h40s0Y0uOKOhbMsxl9aM9uvqGzfEn3tL2hEEQVNNXW/2EHy7OuF94I5jqAse2h/4A+g
iZUvWRL1euJXYeqBSMp4LrhUEXhned7mwZkO1OaGbLeEFjRt1xgYXvu66HJ48+HzXfGGxz/ps/Yu
oU7Jn4YhvVslRsQSk6H90/nxzlVtry0KS5MhGCkITLgW73vVL911zrzqhhdmtRmydH0sjImWni8M
3jZtckFq0/pzAGTySO5isTWHQV6jvgkifBPMHXUYMZXbpuOzTDI0oq0X9MNlZYr1DnmTlRN575/K
saFvx32BADx4BvZkgMkvtVxs8sIgK8jIer9nHDMuF6JJ3Gds9ix2cx2Dk8i9njYaMLoexKAq3+Cq
2DbN5HZ48Ht8pQACmbxHdB/h/aOZRVKRSXNbk59A2JG02YzziYcorN3a8rZTls/zlt2geCzIlnS3
zFPGM9upEc61elDuBjkAre+80SHvpmukfo0CfthLWTmvVZ42x1Xwcgdwa80uJyS3XHcCvJdATb5k
FbMmS9n4S7gH/v1IMwgZQK0qRnelR2hdmOaO/2R2fOho1h0gjcwfwXcnhDOXp2Yx/HOKoCJubBZX
bBjQDeImqbVX01NCp0WdZgh/SkZEkYOYGQXALLfTnKRrhP4qC9jumMuGhuYFcNhhIeuUJYE6b51G
ZWRa9gySBsbj2s3kZcYQN2PgpRuffXOgmW+UxkuT2caLsrwFGVew6MxXbLvdOUBlNfYAfSQPi6B6
senXsVVXLpVSxtl4ZqzZJospjykdXLAAvM6L8yAPhqdssdtrdmR/PNrZREZWQtVBem6ZsXMtfdv+
UvSSyx0slcDcFbOtmq03W2wfNNOsPa1Pmmf5KCGPi8ADGgoJT4TT5LiA6ZnogzxOcte4LjubmLQs
GMcrZ2KgHBbCaHfKKoKzilmCvzEp8IZY1ZO+X07nDl4mmQulv8WclhVzvreSFFneiW0V25yC3yiO
Ll0oxR2/odl5R8NimhR6Lp7qMECBSpIxJphqqyVzfjYVjXVWDX5r7xBnqSIqU2gTZ4Tk8vyj72f6
FmhTz3ydOuPZa1MI/fY6dZcFeygN5Lm5thNR5bGudMJIrFan6JhHa5YxbHw47DUmfSsiz4DFXnJ0
23CeoVhfKQO+o3+RRCOtbMvr0BcXvaHc19RAgrow/YsSXMhE2eeudllgJHsBvB6ceGglfz7plGuE
gd1OFfMgzOJhsdRqIOqwXUzA9RmzBTEQqbOv60aRjTdmFjTqaqqLbaWvXbczvZTZo1od7Vyvc/Rd
q3I048jBR7pRa6nsAWP84ERAkP2nqepT7IE2vf5JZP4D0m+BMHXg3RNJNwCiOQrraLY+eFgU0yzf
U4wW5wurMR/AktfnQT3z+y+WdIrIU7kH9uh0vkt1Zd9bsmie7bIdd5yk8hcEThTzBtTZX6Y0umuf
XBK638QV2geludahJr5jOjBYq4vIUYC7kiEFVz/9cwgQpTGb56R6P+Sp5SebPli7dUvbpPH3ZHi1
Fg/QKc+E7JPJIeIveWPqnZ3pmT4f2P/9A9hueR4MdZNHnVaqNq6EtVoxEGlgXlR/QyRW0wIOa/Tr
gzIWZW/ow6y33th7w0YElXVWOkX2y7QSJgodSSpXRCOSDleXthHpp5eFY/SWGTX2OOx7M+1vKb+J
WWH5hz5z1H2bnA6EoiF5kh++uIBg0BwGAau6ZbR2IGrwFxoRRouwQw4susmISj8dGX/pFTdZau5e
ZEmxJXVQXNuZk7/2dmW/qdHRbqog61+CWQS36ZKkG3ppVmx6WqVFTr0Sj633tXflsnxfyRUkf7Dl
yPIkVUqAZSNWYcU1Yp1uB8HVezb6xiLZYdCXUDudv/wJSUDsNmiUv8EiEsTWNYQDFV5th0HZ9GR+
jFoREcAy7kfTro+LzDCTt7Rsmfed+aXnyShhWNyGrj5f6VQeuzzoHzPPS+8hw7pnZm/zssCTvF+r
eU/1tnyzsZM9Oe3UruS4TeLMaAaoYRQn/c5dzPrK1CwERTztRbqb7Vkd5qUctmIxxvu5NLydl1LA
Q5/bNpUzfhukSXZhMljB+Vp6v5rZIOewSITOEiXt7syvs3wvx5U1kqSqIG8nM/1j1szmgd0H8Uma
/nKZC+4XATGe6excM73T3HM993qLGEyXJARJcBHj9VKKG96S5UXlKyalbRbwimh5OtnryXoImVoE
W5I63aeGsSXj4DSPCTqltGUQTzpaVzEsG/urKstqBFfTeDGt5asj+VPM+bRD71rlmZ1r5n7E/ZGx
odmbztCqV8bLpPh6Q/ctKPFRUeE1vbPN+woSsUBNcGk3w3CNdKxg1mdoxx4ZTbkZAhLhgCELL+QU
AvC3l12LhI2x7BYHI/V1MpQiyon1OIJEHa/Nof6+ogE7Ul7IfbG4/TlyGnQGMMm+mdVQPkBzH7vN
TAYNezMb/eOUz8tOOAlyE8OET9z7QTZtLSQeEYLw9ZC0fWbt53oKfsCUb27qQZfcfAx9BIeKUp6B
SiIpdco6PdhIMx/fyr7j4GJQ1fCeDAqikdqs2E2wloHG2+W3oW1bdXRcZ7waPI1FJBiCEYIEZu7X
Ka2aghnaCcWstB57yZnQ7pVR70gGnH8kBZ7BMKfqYPUuaaORVcABhccYVxQBHamO04A4TYaE2oFi
fMgJ9XCSyGrTZmJH1J1Na9XC3gzKHrddYj7bXWec1TClo6o25NbpptzdEjr0os+6tzNHr46MPJ/P
RKKlh5nzR4g8oN1Qo7C39jkpLn5hJAcSADgbGLJe9j0AxPtZMnGOeC8gy3Aln3l2DeOx9etERpJE
F9pRQXHFgLx7cYDal5zOh+ZumZO7fkjlt3JGd3CYeo2F4xGrnd/19Vg5oReAzo8Af01XRPVoybfF
QQMz9mPwUOslaBxXn3YE6xbrdk4nGyy0RITRzXl5Qz24bg2CtrrQM5CdFCjovqsi7emYdePPeZJF
HytrRUWilbuxKu0dlaeGEJaZ/3Eeu3YzVKN2yQbY/VCGVlwJpC9RnzA1jdx1Mi9Mjv7NTqNbeCBe
YDo0HJKuCdLa4sXy19hLl/IHMQDtErH1BgdSqs4KAlNCo0/E3rArXhRqFXuvoYcyUayrqHaV/9pP
OklS+Gh8J5bkVlADuFovd7PurtfeOircq8uyb5Q5yCtEdcu2EfKF7bi6zTGAb/yiKq+qRRwU33an
NAK9GQQX6tWe3Mk5rrlc9WOKEHVijjtrL8jFOmK35GWbm9WmoX8bzZaXPRGyqt/0fV5FzlqYNND0
7DkohnavpYp+oafdNolNCgWtsmVPzYzQUFoa1TbnZDI/0Z6dj1ChDxwn653VJy6zNFDJRWqJi5y7
JJvRzWO0F0RZiNWpD/R6ZDwNWP2UsLWbAaH1gZrHYSlYN4an1JGmH4Ystqltr2n2RQKl6bzJPE0Q
zCDJagwGCy0myZ0LJYCjsku9D4znRFHZTUPTJxtVaM1Z0MCXj8e2fvGERQ1XLm9GNU/bziyzB5CT
isIqIQeEPLAj+Z/9RZGu7qUJ0W/VqP4BM/zyGl+/c4aBFTRUQ/2tDKbQnubhQdq1yM7/D3Vnshw3
lm3ZX0l7c6Shb8zeewMH4L07e4rkBEZJFPrmor/4nTeqQX1F/lgtKDItQsqsUOWwwtLCIkWRdIcD
9557zt5rK27VP3empRwFwMdXF5YkgRVkm+ukexT0gCrLjWnCOoNaBGBIsyHgPIQ5wZ1Q9iGjKk3e
I62+StxiVqGZukogkyBRRffolDYVINqNadnItRMUmakqdglYDmMjjJgq1etrlWyWQlGfpDCHQBC2
WWDxGM2TUqn8BQ729q0EXfjIjtuOiBZTaqkaniGkqSKmPTByGCkhxrSiOfV9HSUEVFBU4SYkwS20
Zm1m9CUHLwtE37LMzKbDoYvP1KX5lJQIJ/68af7jTOy3jrllgg6y8VlpDAF+bPuL2owmmC4fru3I
o1sO6KMkUKHcl3Xc+2aNpoeGfiuvDvK8lz//3T+KyNffbbsAY2yLWHPUxz+PxFx77ABJLO9u3VWX
1DOGXSy1LFhougapJoY9UL/hXiFlrPRJz/qV3/qfRx6ALJlhg1xeNy7wlj++98RBYDev1P1FRY8T
lsTb0ED00lR+ibBhjo8NanCiYlWPj2BWVPVzhjui27YkObfhBJs9Q8PagTmUFs6zQzQosjgNdRzp
OyK8SyUw8w4kbr0Q9008VWYovzDm/WSP4xJSdyC0YKqE0xWY9E9TGyXBCSY1s9joWpTbu6RN6IMT
B6ur/gjaVQ+JQ9MKSqWcmU5SEZkT4g9YRzXKPD2bXV6Wu6VV5pHohbWqV4RiF7+QtP+rF7laIVcL
LvcYr/PH62wYLLZOJJD7NW027iJDsesTckVeFxv3XZ9M6YeX98xqsnzhIn+fInmErLWhLmLdDpMM
JdgGdVOC7oogpF95bL47M/44N3K/x4DgY4IFv5KMVlXLH+aiNLZJzRWIyvuh8Mb73x66Tu+yeac1
9KiurBtWt7XJlBoDp26lfYhJ4imuXpXMiH2E7DVOx3NO+VCIitulmw3uFHIYNHkqCdya4LlPve3+
whL1Haz14yvH1b4KYWwddNA/EX2azFpIcROInM2Cu9cAv+W+FeA+x1CRPNjvpeDzDiYlMfMLCUix
RhSdnmTXWNo1UhRCcqx9UTQRcyxUfsWWERihzJPVISe02oRFM1unQXQCEsufeqk/W1ZEdonXFjbB
VR35wFtB3TwHZclRg1pauDuFvMiaH1gq3zgxZfeGSgR2kApmJug4XOW9SSZ3upu6xH4klg7BtNH3
Tf2Lp+O7eODHi7NO2t3VoOLxX9ZPDzjBjRrYM7pfIx9TclVSvED+0KfLGnU+13VYIXk2Ll3bc6Bq
01QHleXZcX601Ir/Njm03dD979KdVzGi9SFbms2eRTTPTirB9hAvbdXCLc0n0wUiJxx9g1idb9Vn
l3gRMuBRtQVuO2TuO4rwfDnQdcleaPCr8hdCih8X09XziUMXLPF6M6Bx+BkjlUyalBCssw2BndVa
QYO8TufiUKplcwR7Rz9ArW1qCbPXQ6l4BHb9+Wqu/yj94hVwkW2IEms8L7b/78PZPzxESzJbssoI
almStKu3dqyZFJGLS0/ht5EOl9kxD15kJi+pUsN4wDmwrqxarH+xEov09qKxUtRpNGcjXy/oVW5L
YxreqoxNkNNnFB0U0JQitEj72VlIoptAcNhNiUZZFDx4pR4poWXSqNz94s39fHmZsBtrIoiGodxx
gXb/uEJYib3qMvuvnEzEhU5LVfj6UPDq6RB4F06RQ4SwyTGOOCOS9zXyMQmAM+VRCN0zMsLJqxC+
1ri5bySd0WCUWfagzzMaYBws1oM3yOxkDxVrihpZVUZUq16hgFcn7ZLOLhLuRaNt7koDLWVTYbCh
l2d1Yek17b1J1vuvCOs/ITwcLDlQ71lW0PezaCNb+PEdF6BnUOwWX1HsM1czmHpwhqi7tXeGKqHy
UTKKccs9Vl+KMZ7TnVXTd6Um51jTCyP5FZLtp+H++oKAFsCi0Rnv27rxM1OrNIkBpwRdF1K280M9
NMoDFrAK/eqgoVKfDVs+jWLUmOT2RZSGkyXd6Ox5VZrSbeo7suwYVGd4IyzvW5W4WY9FXLWvjpEb
2nZo8vJbm1qMKq1GlJdhrETxoIJx5Hy1DjhZaJpXHUvJozXQr99IIAqcdtc/VUaroVmvjkQHy5jI
gyBW3LzYdmiuI8T9AkPA2HF8swjgMTZWU1IsylLrGn9ijB2TJGik6a6s5447eqzo1hUU5Qk/cjKl
X7KK9C9eVfPDiu8TSB28Vrwnjk/sDdvUti5jfw6SVjREBDxyomXMGdVzaGSFqIMKp555qGS2jtoV
PT/LotGeOk/SEbZqzj4bZN4OlpPSuxRqA7in0rXCC42+pHwlGdRmWsbVVTZSGxg3fX+2/i250GNd
8r///EHy89//+UcB0H//f6UTWkWTf6IT+tv/1H/h/f7tf/3lvfr6l9v2b/+7+pI2H3/MPUPa+g/p
kPNXQjVWtj1V8m8yoH9Ih2y+AgweLaYG1Q91L8vS77FnFAagy1YbM1vC+qV/5J6p5J5R8fBtFI4U
kBbe5n8r/Oyn1ZHtG9QPOsh1C1pjR35aK0ZMHq0QDJClSSMQY7a374ys3qWtbEeqhgzeM86r6OCU
hIZvDNqRBFsrYxGUuVM+qQDQCIRFJIN0Xy5vUoxKEHtu/QgDYD4Q8EdjkTzA4A8X/V8Ihsz1Zf1e
H2DSx8yJqRNcGPham6X9xyUuNwnyap3X9eGl9T5q2m2CpSXz+7zL7mIDjWnijtUd4HYGTmUbxTeF
a4tvK+L9YhSGeTSwXz1PpCRGYSxc7TTnEwd1h03qdSybipfPa+BgsciwV1Ok0FxAygVOkF8QuEwf
ajo29xMAuK01GOPnzBzTixJHTjhypmQG3lbZWdb6thgHilMGnAocX+yLC5noS/fNIrHCb9LaOhuF
YqHT6pTa//NrtJZIv18i93uaAvccR0QyFRC7/lS79+S70xXjEjl9YKjeNRkEuZZ4G0Pd6em5wNL9
rY74t5aD/+uz/sOK8Kcawx+Wku4HweAP/yes+rSXd8NHK+8/Ohzu35ed+KNedYb/r1/8y8f3n/Io
m4//+o8v9VD160+LifX+4yONAOgPF3/9+X//vut7yffdvrfv8fAu/+lb/h5/aJl/hR3NM0uZr7EW
rOfl6aPr/+s/EPz+lfM7EA4PYSnLgf77OqBo3l9XCh8VIWvF9y/+vhB81xDanIH5h3/bqIv/8fb/
/vxw5bjmXI5/8Tyt98Lv9wrLCIAWQCiQy3iU8Jytq8QfCkCZ1wg4KJ9DIy4eKnRZG9somVHjAvrF
k/uvfxOnX5V1D8LUWor+4TeZI0o2BWoqLl4prw1di9tpQUTB/ln/djv+W29qxbzoDFt5hz+TtFHS
Dj1xrXmoJiwPRZf6lGv3oo1+QfP5SQj9/eIZVFw6K9KqY/xJVU9ylaA28DLyDHRy5rqZwPRKT7RT
42L8sLI4//SHm+tffFo/Ptm/fVoGjzSFlEWoiP3T4jdmsZli0sB1VbXFjVe7b9mUtRf64OYWFqWy
IU39V1EUpGL+0/t02ab4zBCzs1dQUP/40UFCEAr9xCREoezcYi0qPqpGRiFmyGRvJIn7MM7NdJW5
dKg/aIummOCPGACca+QMVmC1RhGwYJefPI3QADBV03EEAna7YFz2SZq2zokc2oOnKs1ei23nIRsX
4sw09G8duT5w6JikaRv0Jf2pGQv3aBOk/FroVhmivfYKPxcViqo2b/pAHduo3Mhi1l7IemaqYeSs
hbgAaQsqPSHsU6fcuKPpfonUyHwz+ehY/pe2wXOez1SqA51UAvn6d7rRX5N8zLBiOtexc7JTqiMq
EE3uITwjN5rr4SCOSi3NF6WBUahti72LNZFBQap80szEvVoOWiCtHPutba/r8Nw583PlICdNUVHf
5BOZRwXm84PZMrex1PJdJR14H4mJXrWAxf6skq7w3sJsfmh6qBgbFbP8sCml/IJgnmgGyt1iu1jT
sFPMyGVGRN89UOzBIk4ybbjABdbRGytTCZ+0xVx8Zoas+lFvi3PCaYHyf1DzAFN++zIWXX5Pa2p6
dJJGO7hrRKauLDbsgEr/jMBdIWeOwWxX4V8MyC9UzsAW3UBJ1wkVeuQv8VpxRkmkPSqEprFvovBL
fdmjYbLrNt8zXIgOxHSqtKlFHESt1x0Ttu2brGjj274Q0UFzeqpbjT/cowpRND8riwK1mrQ4uWRs
sZE70wyAnXlsxq5/kCX8Aixj1aRtuqR0jn1mJa+Id5nZL25U+8tY2P6CXGxrLKpxxNVQvetx1yK6
pLnxZYy0gdFO2Q37iTQp1Ad9a28KdH97jQBh8tK7VobDgDXfLOsREUZ6g9x26XyxDF9J4qqP5ewN
YqPaU4ffzmi1+17t249BVbtTFsX2wVa5uAvs2m3aLfjyCcgEoFiJqfMbPSsADPTiRdhjfEBRxexM
H5OQETiJdwYsKNgcVUWhny6BIcdpv+ZCPffTWN/qjS3CJGYyTyBG9Mnt1+4mURgvilmqtIaT/NlS
EYNshCjeII5jV4MHscsW96PXqmrbV6nzotVksTPilo+pV8b31WjZ6AVM7ykqc33axLa762I1Pnp9
Ul1Unr6ZVG9NfaIiXLkOTXTVwF5nuPAwLSZogIO8nqKvjD6Sm/n7sVg6+cmj23qnMCd4cY3G6e/M
vhFFiLO06r7Q6GqYW0ivZNxbSbXegnxGAO4wBWbKJpM2qu/bvDPELqYZL/bubM/l3ajqWRKIAY7B
18orpmJrjKshuFqEW+0iy00Z63qcgi+J2kVIqzove8pzmgYIOQv1azd6g7OV+IRlGKeaSifMrXMM
6BaMiw2dqNz1I9mbbwsd1j6Y9cVxtjhZhz5YG9wTLZrG6TZ27N6qfbl3MnjZIF1NvNat15gT4lSp
ZPvK4sW+u4yvHtOxNvPAgmbh0PLQzYvrLh3BK9Isp2OCvLc+Vp4cP1Wlao4YToz5vRzh5W2E2VnC
F3o3fxnITVh2Q9UZz9MQec4xd5L+W9l08kGTqCceM+Anll+VtoJTpNSX5MCEKDeDEhE/w8zM0HoM
LUZx38YxCeApKIkob3cqbu4NvSqCWrv+bDEuIqcBiXPbAVMa+jbajiOn3pauIobc6Ri7CVNUPDD4
1aJnY0yZJpZZ9s1M5OKPaJqhK3kNKnXePn8RcSpakLrfxZZxbCs3wtruqSdlQKIUcT3oEikfmeWA
RDCV5rZvUI+qxWBlPiSafb1aMrn5H3JuLxRnnFe0fK/y+3YaaeybPvEeu6G7aW17H1Ul+g9TcdUt
9tBdE5N9FLtjKIehQpFraje6KZ+H9RoBHGYHCl3Rnpx+OtmJcigb51TMxfM0iRerBlo3R/ILKvN3
YxSbrDd3OOHOaOSfXDUZn9iHdkLae9XGL2m3AFIKkSI/n/pyE+k0kON4IEa63i06PUc4rs8YEnDI
AwMLGri7Rdqe8Zpf2CV3vdd+62ptVxvmDXqyoCyah1oUd5XhVThBzd1kE4znJMPbwNqwQTPfBXRQ
D87I+SVHsHkdq+hbYk6PadvfOBo3iVchYhyujUNQNVk4n9o11c+LJGgD7MPbGOGB23AfjdhGVHFK
0JpEHOT8JUu+zCoCxlWO530MjUQXbnkBCT/PddP0CEmxb4M06Dd5WmBfRfoqqrNlza+p7ew53ZIu
Nfsw6H14emGBpdfs+/d25BUvGppreYMT79gmnWCWr1FvIigxe7HtcAc6mXODZaDcWPR54lpn3zeG
i0Uq0YPptPQR3R2t60cAIzn64rYmAj7ak2vFfaSXe2vQtrJBzOgU8hVRFwMKuzhOUx+aqft95kLn
plbgZY1eHUy1Yu4GiB1BPCv2RlaT7WtTi/fYpRPsWHKjk0xYu4WCqEXfQb1BwC7bWyXJxCf8Khzl
DLO9GVLn1hhNHLsRDJxzQRtoo6O1245DejTT0QsyMrA3Tl48piSvoXKoLjZCjx0xK9thSQ/q4mIx
Td6LOv9aGaq4h30QSofZianrR9LqeKIQ3UIxffBK9yRFbNxkeFp9d1K8Pb+AN59VoROBJ2gNdev0
69B0dj/JSH6YEBh8AfnFZ86VsJwOMEQ6RFB2rzl3qMyba6pihS4QgW1Utb02TdkDsVCGO7VHHu7V
1kunMAbAjH/ynCzarngGsZTqLm76/n5sie2oazFtSyXae4s+vevKnFyEszjHQU63yF6RE0aDb2J6
vuSKdRCuUu8x/h5a3BDB7ChvBnv9XhtmGsKudsF9cFfNU74qtuCZmFn2mqu4aZTmWiQIJhMVj9PU
AjIaOn0no+m+Krs86If0pfdsxn1z8iJtfuPEL/Bnd77rxvS51qb70jVP3tTFG09HKx178CMmXb9q
jnKZHBTnCdZX6oLkYZbqVTPGg1E2d54hj0PanYmhmWdksvAVvISIcEgvF3yrS+iq5Vsh4pNttvt6
nm5qAVFRDvrZtObHRmrf8nTaO4a4R1f3TG/u3rCMa5y3Z6dIbnNvGNHMDaEmFxXd4mD4qZy/2GoK
nEAJzdw9eH2776ZstwiTxGgM+aaL1qHLL3USA43Ms63rplcwCZ+NuQyWId2NfeZuUskSpCnum2aK
ewa16BdM5wZHQsiUdavn2k3bFbmvOoy3k0U52yoR2YzzKoa/KOjGgGFrGtQFYpu1ZDl2hiwpBUFZ
uF6+kfMsN3YBjSkBFARayW7Zl5YzA7TzkvGsd23LWlgrGToICyeO6K8aX9y45qABH1d6H1WNt2ka
A7JKMzgoRvUnpdMOFbrqUG0XB1fNKJFNwLdTWv2r6vIh5viRPcVER5MrX5rCVJFUDfYRBgvYqKR7
KmrzoUoGhQS5EccxNFmIOxZ60dZo0zurFWtMluNtmKzhR6gz+qvu+GWM6wg9Q3MZ7Ek5AtgNFx5t
bhXvhRCmt7mtAqfLlodlLlwaqxBccnCKftcvYttMnrbtx+KT1Y+SHzm90ie+lAX7DbOuVToANELR
O21vLl0d9HOXfdVH5zNgYxQ7ykm29ftKewhnPbphmQqZd+abIi76bQPLfUMo3bLNGGdsW7chgCoe
H1rymsBd2QfeP2/Frq4Zzcpi7k6wCnAq2LP0VWGkftrhaNPjPDnNnkn9lsGOsEpwwb1edKdo7Mwt
Yx3lsABZyohMrSuwPKhU6sXOVHAjTUbNGotAE8awMWr5gV2wgZEwJjCmhpQls6lCvUDjinjDqqAH
Zc1G69T5eSnkfOxixfoC1ip/zL322nUZ0yzZlg9IcgGwNkoVTEmkn8ucgDYoM/bwzERfAxFGfYz/
fPpctbob+3qZaGFp1O5DSts0qGPOfOuzyF0XA4mhx1J/aHOynBUcw8/YdrxvDhqPHWMHSMkIlJtA
pmAVXOzSXsj4Z/HhwyX3CTDD91wt5n3LUHExomQ7qW5+LaSefmTDsnbQvA65ju0p/mAqFtsDZTUt
zyiH2Sm8A+TQWUf9q8pDOmjgSbNZd3c4izg0xVqpnxOUz0fcR/jTcHig6OyX2wgdxRYF0nxt87p/
6PvOukGuU14QR73WC1TOlCzej6jQtGgTpT3HGzu2/TjnHq1RtJxbVsGdCYjj3LS5/YCBKwtVY7Cu
faXkWL+KmTl2i8dGgWAbqWgticuzn+VIzBNBfQOHKNl0F3sanVOHyH1Au9RFd40Xl0Gu1QqiyJTH
aRTDp1Qm+gmQm3ZHcwBROtSt/AKYNX0E70T5GzHvEn5uIYHljnW+mJoCfosNFH8S+DbHGTA9ZZP+
GSpScVaB1vjQuptTUrYIBForo7bwMuhy3NcT3heLZ/+YT1O80+PR2Qsz6i9W1AMDT9UPJhnONla9
PkAI7j5iVDBuhKeJhwlSfSC7ifKs1A4J6bWbfHS/jq1Gm5eF5NiRGZyrM8yVRG1qebLiZbhvrXLt
ajgZedRdposKzymfFL4VrLQxD1hC1aTfFir3rTyrJXlW7reqk4Zb4zXidriFIyPlcFFNkWpTIOwl
zwKn7FUVlom03ckISZTNVgRoZJfhXDhFTcdL0RhgW5F5a+eu9qk3MRBsrDmDmDeadXxfmvJMe5fF
Ff7NQU3isdnoaZ3vel24nyoJuxg8Pw6saCoxg9rEpfHqKUQTA+hNq2/Rj4hz4+oJOWruymQb1bCW
Yggt4IShJspoR1SitcUJOO3HAWwKXvcQU6wAMm8EQO+qbV4ypau1zPThavQBfUL3DCAcRf4Q3Qo0
nRtt9jqIUd68q9n4Fz/LdBTrDh8X2Zpwd4r5SJZks+PI/yBHTI98wO4hkumqTRRh1k/xJevmV9Nd
Pux0zjZSQVUwGr0SjgrTBvQdu3FsD6RDU7g7E+f9GTKfV8fjeY5lHxSLZm3nuU1CfBbDsc/T9tIg
O98NxVKc8OYVxzQTGiWmYbzgvPoy80DvUNPqgamm1RbYG87ZaJAh7stHwub3jmRiOqSZx5FCR0zV
IHrznT6yT71eub6Fne3Skpy9jZqqPfS1RUQpHAs2S/hzV4TF9oRVcu5hlzqNzDeWtXz22oRbD+IU
+D/D3kpN8GRJrFR+mdh3lmmeWiBKoWssZ16P5VsgSmC45pnY1B4Q6MZVD0taO2eeZUDULRZEJceL
oueJeYM35DqntXdIbLXfxubsHYWHrmBDFyv71NUluPgOWtlhaIvPDay5wC6gNhECPYadm9e7GVVc
aHbxqjUwyiCduvdULhWG2wpnbOoq2ySKAabha74R9XCfxbGN3DZ+HlUocY6c8rAV8m3uBVxndYzC
Uq+9PQ+8s49nW6IG8tiuRxXFN32IsdKMF1lWYhuNSevPNAqYxhtXqDTyKmjV4odMyoAzxnCy8nnx
jS5XqIksS251HTAIJYdfauv8WM0jzNyICR14ZydOau+qnn/DCXFCl9czNi6LKwJnF5VadONaBeeJ
Vh9fDU8hcVAmKIDq0fhGTFyE7lEbqidrZBnEAX/XMPc5u0rFqrYYyLvVLNm7pqW+aqzMhyZX2wCF
pXNhjc98S2B94hxThOwEIK1cp/DnLEWv0ToWrjprCAtdm18W+qthZ7vyTCO8vMlmDNdOllWfFawR
d4SdWtkmQ2b5avVVHjYuwuKINx92DTgWofcmE3KTP8TKUh51QOpbte3Ve6+xsgJZgSLwkaNxdAWy
UFT4NsikanioKsU4cRhHtdw64lOsxJOvkRtxybBQHTC7a2isMd+e0qwZOB1lHo7ypnSjKwAize+E
eJYDEhgZ5YY/Gg53p9E2ga7rGPGm4l1PNTZiOKDAO8XzYhpXLW7UG7BuuHFQLNtHR1TZvImNCTpU
Lj3nWc8UJM+LjkHAa5UjwhSif5WipAtRP3l2rqkUjnMl5wTTdo0DwVUUf4I5GMgZV41mLS/cDtm+
axcz7HHlxpus9rSNzrzNx55KeYPdYWNSKXfaWwlYaW/0Gl1nA28uz9OtPY8dQ8LS3WIpsDYZeEzf
cxv7dgSucTVb49o2UBGxWEoVjJ5qHxTAbn2hPWluiumnSjjJ1xYFoBTWJqpaVgluCbcF5GSMOC56
+1koOHUrE9dIuWwXjokIfw/eUAGea16dzN1nkXFrSPetnMfP1FIWNS4yOzG5PVmE81ezWcwtusUy
jEyHc0fXfU5i4vPyRh5w5nHKE2p/0NrJuuWZay8A6/pzyx6/x4vVBU1ayH0i4jm0GyPfxuiC1dtc
r/MjjpeLlcpPhpDvSiYGjmyTfKgWtbs3JzochFnF0i/a0sYLpt80BLvEG3MGKF1OiDRwp50GnWjM
CqTqp4h4wk+W0XCQMlzlgrrjMhSpuXEaOAexC+MTluiDPbrPDMpPNRyTbVHmAOostrg2Zlg6i1ei
EAVy1WnXjLBXnWRP1RDQ0T1LGMpvQrKR5okKNL3aIxJ+wB4W9rPLEHq5t5uiQc3pbK2MXkiq1hdc
6DrFbxUYoM79Cn3Y3dSi79OzoOWbaot7MRvEYapSvDzW1Um9F69VT9lk+Y2pQ8zIjrEw9+5SPs4A
abZFWkLMHfZDzXrppXcdzmQUxE9thesKkxNN1W0yl+FAP8Qrx2PcpUGRQPSMtI+eCUFHxou0u9tK
Waw3ZtABftOg0Nhtl6YLdKFgwW2Jm5DLJwRT+wWuHrIqvxjXNCbAAYVyQnbM/uSdDEfbltE4+bQd
sCnMPnfGresZW88qn5uS+KG0fSVaddPRjpnWs80SH+OKKbjVbHmstqYie2bc9rbNyT0QHS4OHfSt
qntH6dlPEZ5vwiLDwhy4i5bAy8WWlGwq2gRHH61/G0287Tg+8ppoE5dfS6MR17n0uv2k1wG7xnHS
p+ZlMoxjabW7ZJwOZsK2nkbzIY6NIKnJSTNxptPdPfd1teNkyr0aGeeqnw50DPw5gVTHK83j+rXJ
MPhm2MK8NECleMs49MVRWAbdmE0bUlVpVVhS6CB5ak9vpWLxBjbl1BpjAdx6cHIyxz7PTrdL7NGn
6XFrGHi04yzxi4TBUe9uFS+vzlzKi2dFj/AJjrn+xZj0c5em2znNb83JPAm4m6SGdY92VNxKN6G9
PPNDaD9z2vH0cTvE8Tn2aiZNafkQqeJSSNpf7OhGrweLgAoy2yqGtMm4ixnF+4v3JnGAFTx8CBB4
w5ayn/WMbKMF4pg9n/O2u2BhY71wL8rQnIpOBAWQVlupD1XEuX/gGfNmJn+bZhrgydblXVPEZ2PM
3qZuuJVxhfMAn6meYXlFJ3ZPZ11SBhT4ZIc+tC2iIQf8CoqydjBbsamwAdwZOBuUyII9u/TZLRv+
XWH3l5aaclFzOgg6vTXefQ6YI7e8/oRA816kDUgVZzw1BW68gU5sMam7NCFF10RaUZJh3CGjWxEb
t5VVnk2jLAjJme5HSz4kBZT+TD+lwD78ysCEMRhYgHqP1TRSmmqT1Maw7VN1nyYRh0/uKw63oZ2Z
b3gNXVoSw2ttDs+tydKpFGCvcgCnJq5t7L8YiqaB3WX4NifzAerXway9YK7S1zFx7hgZPeFxAgor
h7fCGE9L7noHhhGPJqtWw3CQIeel95LPcpTHZPS2+GdvpZftYzdiuWTao6UehIjI2zpaez9ZdBX0
CQiJls4nYWoHKy93kWc9uYty4+gUyrUCgryLzYchrTo/alHq40abxvIjq43NLPRdMys3np28e92o
+DReoLRy8lvPcjVvfVLqGw4nKDryE8bnU+TN97kt7rGFoHe3umPVdFf2P9zJnukjsX0q4mTelTqu
YFKlw5ixoF8u1Q0Kx3OrD/kuUpZPjLA3U0n+rjfcFEm1cLCI1LO7qOmDFnMQV4YMgujCWG5y65hK
Y9SHhyUtH3PgLH4S0SfJVSUGJsxR65CYkXZwPBCsGuCP84QXerWsXTGS9Xu347ng+SgOnRTOLp5N
91qwhux74WhPch0MqjEZEZXmolJx9N47FLMp0GxWdHzctgK0Szn7omQyW7jpvOWEOVG76JbV+3nf
FWJbC/wvWtuuJZBrb5kkM0UWRb7P+yJ5KJco+5wbenZbSEHbJ/ek2BhTpAYDOuL7UabWreEkGCwl
FsB9GeXqxwg/HpypNg0sRFGa+XG0EDSuJp+LBNfyPkpR90IsjIdXmMcANMypnm4xQoBemz13YLPS
4QLzsz8PRaT7UVm1d4Lx4b7OdefBSL3lk61Y7k1Tju5V8TBX+DSO2tADNBB0yDZDbHHzLb1D4zVS
EvVtopW8r6cCB7lVRM3WBrWO1cJoClDYa0qX05fbyEmne3LRlVBS3oRR0y2BprOHVV2cvnvCMWhZ
wH2y5372Gasb1OOS1Sfr55M1zMaWeYJOYRd591ZUFAyZOw6OgBw09PaKbmw12iQs7ON0MUc9vbjS
svmMKn16Lqpoxq45OsfRmtz3pPTYn3XaoHE+mBvXHcYAK+D8pA49jlsj/ohzdoFaSrTX/cQGgC2h
2YOMGY4unrTzlHZfsyR5c3qrv0lpH4TalItH/JXqsME7OZ69Oa8Pchnyh9ais9pMKV0ZGqsBln3N
d2qMSqiOH9SS1k/EQslUkg4qsYefScmtpw1QmekwK12xa7qe9UddnK3jYvYRdVvxALG0iVgNzFq7
1jTdsdc19r2nLvkpBSaOMuGO2ZBxT3QbdbBo+esqsp5gBhEcjlTbn+ZuXg6FAWcQn1rVBdSwY2jF
kJmnVI5hTw81QDzbByMYvFuRRu4lqh3lKmtQN5C75rrZ4FahdVGPxY0uJ2Zm4IJOZjtP7B1TtO4m
SC42UxMP17Qz4H9ZWnaKEjO7Q73+JlpdbGkAdWSN2wWYzcXzYVaV6NNqNnZChfv/w965LNeppNv6
VU7sdlHBNYHG7sy77rJkqWR1CMny4g5JkpDA058Pyzv2kiqOHdU/1SjFkiUxJzPJy/+P8Y1rewxx
Qoqi57BdxkF5PgRlfE9yD5SEfmj7t8UBdQ8ERMEACc1wE0m75rgm4EINizscR4Nnl1crUP+xdzsu
fq8024KCbroiz4NnjfrJVaIIDumjVJ/7paxyns8F+7yAij0e6gnEAEiFEQpvWiTs/fEgfyV6jHzs
YPKWLS1D8op0usQ3xAdZoH9na2bHqOfrqYQPAyRKPzm9U59KWEMrliajpKODq5xOHX/TEtcyIQU0
sMCGbIK5RpVXtO7mHwvmtEAODrwNZ3Uh635CrFEQYMWik9ou7pA04VTRVonzFItCZE/QH/EhTbju
ORCLyfbO/gElunM62pL7dIxYZQH9ppg36O7b16ILe338Rwl8thceNQuwJfS2spzLbvFOD/Cu5Jw9
ponH8finbuj/6/P+Cy3X3yRU/6bPe6Cc+uPt/9zrF/2j/7tI7+fv/RLpCfFPNB942mh6CGR3Nvqn
d5GeE7r/DBw3ttlGB+SlR1jxfml1Q+efiOaww5EV6biI3fp20Nl//xdgwNhzA0S8jksKceiG/4k8
7xO4db2iQ6wggmE3RDNHje2j9KpyCtUw3wU/KAjoId670pcWPHZAJguunkGWL+8+p6abe7DI2p3A
8G8tok5f0waVq7Vt3akMz+MsmIddGVPWOBmyLPor6OeSCastp0C+BqVeWaWWEFXBHpmYBedHOLXz
cMc6F1YvhB3J5DvSwI6erMg7upHE9hLhsfVloOqbzLG1adh3BYiwcE8GdX0J36njJad1jaGKgOSm
+At8C0nQ/5HelV6IjR8wxg2J2pq7/tlGEzp1PmQii4AotE3RnXTtV/6pAvigwtOCpzo32yVnrvmr
wnzqJu8P1/9Tbegg1PybhpLrh5BesThgSeST4sV8/IyWwot6YYv8DQS8V+Zb3dLdQ3wVu1ZXHJij
U+ZBlRETnW0s31pkc2t8b14XWFDyxjvXAmAOZfu2Qzt0jaYXlsof7tFHCZ8fYoWhNs0QEgBj12H5
8TVOWQ6PUHkWvASFbgZKUwgm8VBFvvaoXiotxDPaikSf/e1x+6Ni8ed1CQAMXSxGyI69z9eVw9yG
reVFbykbvJ7Cr81J4Yl9oou8zRT5kN80YLI5wGUZaeviD0rQjyL39fJr0BLSAAIdkXh/9p+kwZhb
gAW8Nyusws7bBsYWwQsPEhkI7ZKH1XVOFo1z5ZXdPNxDy7QJvejx1HFTfn8jPspfeSWBK3wEthGn
K+7GZzOSFrTYCT1Pvifx0nA6bjuojPPeQlwZz8c5UhOfyu8v+e9vHrOsWDX+HAFQ+39S+GdhllTF
bKs3XwBHA2tIwrZTHgJlwBTu8yjxxbMauOvdpudcL55bm5U33o95a0vzh4HwicC93gA0KjwlPKjI
llHNfhyBabwUQSy19UqZIqzZtuhsfSDqqc36djuYwieOJa/h/RMTgwWZVxXkdjbc11LQNaQDpRrE
D7SNGopBrXLvaiKr+tff37OP3mpcSoiTfR/VsBMyh+PD+fgqQRtHyu6W6XVSGiHFxibngptlT8ZD
wDMpD/ChdMtufWi0IVJ806Cx/FMU+2cjF9MroY8MW1TMzP5wBj6+jMbWWVKQ4PndLtxAPPue4rqu
KGlA0MbGrngagUU11KYopLkh+UBVj90f2KPTgx4gTeehMDaUz9/fnV+T6f8KxgMe44jjKkvcz0cL
d8HHV2bbKG3DPOuPanFt6Drs7Nf5ZLDBiLV/gVRkSG7bPpWmj2mNAIMD7h6k2qkvWHZYRNdkB6kn
79L1p6awb+skAFR4msHUBe11QtnFocafuFPvfqP+XHfYPAv4Nd2ec9Hi6q2NI68nA0ZBG60uvclp
PXEbE7bOfFaKaLS8GyRgCA2AFXByZ9EbRgEgFHoak+2J7WaYI3axCslIqqoRD/UW+4fFlE3GfcgX
iHQRw0/MJQ8FAqBsABe63k2T1W4RbGOL3G8gMqMLyufUEiZdXTfuwA84rI9DeO31kPaQNtFSZITI
ZVkdpzZF/VWp1esargGcc0xuOyHDihSkNoeArbai04Lr2xPonvu4SPl/FlbD/UXSiH79EHaj152F
tlUKlyZByyVrsFzeeG4bN6ElWE01nKhjNXVVUT147VDE3rWAQ+eDjRK2hWg26EfF+jLnXrmYTWxm
dJW7rBxqXNQgYVDH1pT8NMpdTv9taqjkd4RUBe5tjKAvBN/eoVTvvtKnGpf2q23P6yMJpRpS+DUR
c6YVX3NpCz/FTYnIMT5kqnOcgr5N1Ku/5tDt+ggIzETopxMQjxNdI39M5BcIo8UKs2x6i5wZiSJ9
oqims6iDadvOfLY7gwhTzRvbmuSaXsFwD6LtDPbPXJYkbGCyUVVh8vPGiiNlbacc5efRpxlrXoVN
ugA9BZ/WHaksYVOrp6ZDiDRsVnU/d39BiM6n1gGUS8UlOV8hy3eTVQI3bIKujE8eQ2PCBwQNMeLL
+9CoQHWJZ3LFSiDhKmZNk5tR2YJQHIAunOO2k1tiVjKlNcZfmVZQMcgmtqpDTRgwkWppau4Dig8w
CXKTHHN/9E5UNpazWk3jCcZzexcqgQs7DjIq1rpakayj+powqE8+kvB+w9OXvRZKVk+pnWMeRHrc
IMNWPi1eh4qt2wQXnNee25LHsTESha/J5S70M8hiHerkQxFO/h4WznCzoEZGnt15eh/NhHIwYkX9
PZPDvev48kL5VgoJoNd7/ObTlqUkPY0tNPgsNtEXLOe0zXKZv+U91PYqA1o0E2WzC5K4O48Wtz7M
2NWhk8oABEIZzc3WLxqog/xJYLJz9qqmdji6c5a8QcWsoN051Ur3KIJDVtjtvcR4R55GalPAtsjn
eDC4018qqwk24CjqrwjqcyJbtH2OMibjfGkRcOrrYDko3Tc/QKkkX2wryNlxaC9+c+rUHzehI527
ETlxfpBzY+2dvtZ3VF/02ToV7OhzUEvs1drRrQ2q4JBsj+gpH90YdRLKuu+96xfOng6I5ogMahha
K0aOHxwq0VZZiaXOCTlsAcs6uvgyjR4staBu0fzBXNsmUUYKT9FLqtW+fdGTes8IRTiPjDUdzfmk
hunKJvX6LKpbxEmll7m7iNnvzTHGQ6oM5iXbaE4G34zszI/OojtAa255QXDD6TZOJAeAhaAlxH8V
+BP2PArOymLK6VwM6Wp1JWXuenZCJmJUwtvR4JU79yO7kuc0adTBlYNL2bGmfeIFj4HBfDAkyTVi
j2FD31RTdursnCC/GkpkMLfeHldhcy0zn54EbftDYbuDTvvNQNpVCZImTwNiwgbPfxkHVDOeW6E5
YpXduNRpvkz4yL/02axLKns6feiyuXtSk6xdGG+clBNHIUUhl4W4Xhz2sLMUmLVl60+RuY3dPlvZ
3GPxUtQIS63Urh+b1dsv6Qx8iVs/OpPI+7cDpnXkmRCW+4i6e7Gg7d1ISspcNNEb2CDoIYiQvRTI
FfNN5ZTxCxFmCJCoDnUFDp++uxVGgNF2OyHAky3hSTttditJsNh7JlMPbtvI4zhMzrGQo3hRXvJg
wPU+0BhYELJKVB4FqWc/Zm7IMdOgfeAOQW3Vip7ERvndfOGUKMpRG49nyMLksQtxXINB7eMHDOox
ij+J6BuJ/OtIYMEPyDTJjlqOewXz0TvarBRQoDp9j3wKg9Dae7FUXz4vNh0YjwAD9lbD4l9ns+2z
lk3MSHZB359VuxQn4i3I5uqb4lgGg3pgd+bx+kf33LEb71CQnvINEEV3C1RDnZy5iu/rWi0XaV+A
GguZcjeArvPrxrf1uRp8c9v0ifqqosj/7pUjk4PbzeO1j15uz+nH3DieHi5o4pqz3CCl3bTDKuUX
tb/LOsEZyTDnnS2WSi7JmlBfFjfKHiLm7W/dEumvLPjpiYctvFocS9+y1OeHKk4CMmYqVMa6jqsd
iPjGY7yr5rCkVntbllG20rhkt0Wubh9oFXTfpB78dJMQEXipYn+4yBNTblKrbr+m3gKAPUtrjNph
iUWknVZx7uLjKUq9YzYo681KXHaRl3PgL4TczPWEh3QXDvTVo8sy8MZQg+tWlIUojsvk0hAndxsP
TnUNvrJ5rLR64XdoFujceeypzO8KOivXU0zhCB86+qS4le7zYEFzopVl7KuZzugDrpER9hHUJn8b
A1y98JNWRQcqZk18XmcRHP9pJYTAgYNvQa0u3BSLprpXe0lz3Vq97VzMVhdyr0GJaXXZxSOeCgfi
szlr/K6+8Sbf+hI2uIq2tI2yFv4iJANAL2O9V1U7Z2BTCEHbWaoJONMkiWMdQ3rXy90cNYrm0br1
oKfeTUhKS+5aawB3lJyZFCqCkJ3LNqiHZATWMBT91huc9KshjG3etnYl1i5h4uwMrrDyQnPM0o9B
TpsK55alpF6lOHbaYMU9jVqE54E7gdr8unhz4uIhmTo7Hs5dJjv7DDjqOB+BXUFryEYkGvew6XEO
GzetYgK2rITou63lx9M9dMyYHkzmV1/amcLgKsLHbWyHnWtfmriYmq2rOju8CiumU8rY3bJrmyU/
L1xNNdUJy3NtzQg+b6oZESGBjGPd2Gh0HduFDIWIVrpBfaO1X0SaTjFiddLS4IPzPOAN6baDM9N2
9Z2hyi7LTBZIARskIdtFT12z8ep5uRcgPssTzf+g3acmMFdlTqFrV0z5dPJS3yE4DLNCyCGvoEcD
9k0CogXvg7jdTPNXoV19bQXxFOLfSPx+EwJfV4ScpeLRkZZ6G5Gl7JB9zAjg2wTSYjpmLhRxtnAZ
5mVNT7wntjjMxN1s+W3IxmyAT1/B3Bw0P9DaVj7l35mEuggwEE37TZB2qMf2xPo5IZVQMhmD4Mqx
RjE8AG6rk1PRRf5LOo7PCx7BhzSTz+kqdcFTYup7Y8JinwBNPtosHjaThFD3hG4skM7d6lp5+XBA
XoR/oZOri1149F/rOqjvVVOJnVIUnIco95lfR11/R8y5HDD7wQRKp+RKlqwrWwJzDZhWFhv/NiaV
4T4MlFK7fIyQ1+I5XEu/aW7enFaWX2TX9NG+h5x52eP2uB+6Xqf7YUrH5Ew0dRpuLCxiZzW5zzsX
RMWhBE9/35S2s8dV1V6UGBWuXLi+F66kV91CrV1J6SkcLzcZX5ohHI7LRET1xg5ZhHd2PHb9Xjqi
ve7LyOgzqRBSxb2xp21XpmDjRY9mMHZqWgOI85rhrBerHGRuLed+SVT+luBY7Qg1y8ad4qEkdXou
Uf4PLot/LkokOgX7C15Ccseqkx8GJBxA3WX2WMBlexaBPR2m0omPLaitQyjD4taiXL5FX5A92U39
UBUEjaYc3A6hm5ASZ1zyJQMaLt9IZ1TnA8TWiST0iUjHvBr880QCwCohtpBKMI3byHexOHAsOR+N
k38vMy98LpPUeSodzyDEh8cC8qM98+Z0fgR74pbrnDateXe04AWWFPatTI7rIPS/+2XNQWwmc4FV
G8fnK3A2K99XIkeDWtQcWc5QtEAL7aFj6p2ulpaDQGgKhzxc5pENGfZFcFXJ3n3NskzDbqp4DZui
CjMiKfm7AAtXLFk2y+CsFoMb7jjCj1C7LJbv81q2+l+SU1u2LSWAgWcWXqInYysy48nSBPNqWVin
vAvcB/rb2QGFSDmg37fkTYAy9HUYSQFkRrJoBg8Uz8iqC7zLPojUBUGtANdVypbmcuoH+VpCcc63
va/Y2OZjNX3XmryXIw8l57RBYgl/o1fDP8bFSEewGGkud12KEi+fFjbzYTD+8L2YMIUaa9mFj/+O
syzbERSXSUeGnwWSPoVuMwaPtF0rSM2rJqCHjV/ZmPGuBxM69xgjI9rmmj0cRhOTVUfDpuqc2Q9a
+YSRBmMliP90oxYQCNceNCQ6UYkHunmu7UDulRxXCyzqRddHs1xnhU+LKB2F7OK6hDvGJk3t12Ps
iE2vy1321PCGlqemJ0TxxsXt0e84VSQlUxoCcYTHMJ/Taj4SklI0/o0YPFQEpUN6x0tl081ptiPg
efwt9P3Kyb4qab+18ZbT9oSUC0AlHtFtyIIbzLvMYd2qVpklQt1dM864JS9g11DSwVA7xY68rYid
AZVP0ukQk44yyC5/StMShe/O8KiEkAtrz8M+Qc5IK1BvsldrAD7S1/qr7/ppDPZZWaLj2wfd7JRo
S1wrHI/SKnLd7NTsW3ZxW9AC4HPAWtfnQ7HB42bw0EyKt/+jtuLQ5j72RTMTYwvs6SngiJvddxOj
9dmSgvqBhp5m3VvA6CZ5gcjG5iQcMI9zEuY5XMK31E/sSRyp2S08b52DDOob7e0MXnETmXmBAAvD
ygiWCKZj/ThkFBSiS82GcrrGb2CTAEK269CVxyVHozluWfLIC3gl4Bay6S6o9DA3F97A2yNpsm1c
krJF0Ht1cg/BWuZiLzBe5d65PQzd3CY7L9fscTg7pHgvJNZTN7N0uyuDKr1yM04Nm0TGzJgz0tOe
kJJjrkP80vKQ0az26Os17EYq4+/TZvLzai+NQRxC7QDfyeXC1i/aJ1YFjXOjxyRG4YJ9Jvb34bx4
/lERxvooo6F6sJa21xvkrrTC/YFnZ+8IoksAZbPLGgKbkOF9K3pkIqNyiRzfLG6H8XURCI4L3ctz
evzjbYA6/+R1Q37Zkpm+LV0xXBWAweq99Gp9psfYPnr0fO4LJD/hWccWLtx4+O/J8GxWnigyUBew
bCQNJmF7LN/kYiclU6sPekiwjg477S3zXZ9bZmKDYFV7dqCcEIkPCoKjEr6ud0kdTa/Wkkwz7o3U
dM5dVOZlsCNQtvmugLUhMypGjgbNYqHBthWyyT3bCdWfhiwg0yHFbUbFhR2122D6y9IDnZYxsQ71
4ETxw4AOuEH9gRxz7892f3L6NvxWjVC6+22YuCnoucUldGozh3N/XUfCHnauHQz6qV8wcfHhyATj
RePEhIk3g+NeQHko4uuUkzfuQnQT09UkV1WTwfC/D+lznxO1026QOQRbJaPxWtbo2915QBDfBDH+
Pktnx8We+WDCKbU23kTcRSerjvAdCmaveJgUYyOJvwCybHmfKD+EI6fbmQ97R1ZFFO+LoTU/rGLd
FJSFTC8tpuH+mcOlyb6EBRHu7Lo8Nz+xgxHnCixk/soU6c1Hb/SLu5bsmaupttK3VDnc+cgs00kT
00NlhLCGaSNz2zxEUzDcGiwfvAUaUQh2QmC7hjGdbSakWHcO5cNwFxetOXMoWuQ7ZBX5v4yH+m4b
lD1Yegx0286o4L5L0vaAlt1+EqpHJReimkJgstz7Xr/gNoyCGS+c6+YYefqRtkyFrAiOwBiPZ6lQ
LdM8+jesLQDLebkxYexGcRreyiac3QM+Ky8kf5nW4C4dUcNSo6kTqjBahquEK+07NgXN3F95gxwu
U9cZox3ocRkeCl3Jr2YKNf5N3fAu61KEz77KQBoQluHfdNa64+0jP4IMb6EX2YgyATbblB2tfhb0
wlAWGs0tsAgX+a6QZPeWJPXOaKbqfL90E7+TBkEPCBLCHmoL+Rc4Q1QZCWZVo4P5W8hsMV5Mmhxb
oJBjdEfMCLAFbQXYry0/pwqEvh2QUOJeEMRShq+xlayeOLJuLywrc19nwmbJqpf9rVeDoMYZ7750
jUb62/QhXOA86LGDQMPO590Ab7zfVCrS4Hgh/VfMv6AyLgrHBXagMQg9WkQt4hLSPQgy5bfI+CpZ
O99ykOXzppaOukaj09vk0gbYrpfYhWrQYfip97VTZF/LgKh5QoRYn0f257vMU1203jdxYyDZL9Rd
2uQ6Qob11M1qpS4O1Tevr9snpfF+Z3lD7ZEs+20UpyNDvlLfcMYg/C/7CY0aO48rkKo16JPIPDfp
AAe94KHeYe3BxDvo9lwHXY13LywvqQuEJyuxo0cqxjkKfkJyX6ULPx6lbX83qtk9g4StibwZo9Ui
AZ73LIgbSjxh30cnACSNwFNPQsSmznGdNIE7Vnf0u4l7obi1Uwx1Yrs8JPdsX0B7o5851IVxnrJk
np7iBJqfBHZB8xM0dx1VyV80sBH2BL5+gAHdHR30a6/YS8onm18JiPbhxrme9aRqP7qaOis/ylHz
1EXDC7RMfSsHe042EYxhh+dguUVhQqiPcvz6yHpA7vsQ9d4uCoMLqmjWpelc9a+CYgeWHA4qXZuj
uJsyp320osq/LzIPbC4AX+tMSsCVSG9NVXre93mg+q/2paQepF5ZoEpUpbRb0dk8caJta3mn/J5A
lBtdZB2zfA98tqPp3KFggLA/zQSy0WsopNfe+PO8thwNJEMaC15r04k7s4cMze9ZlBSzfkjyyQTf
g8YnbRMjV639beIrW1u7aAx87NE82LF4DuuaNip0/VzYOxw9zsK2MbLnHBCLUPZ0NswTVcyNQJNw
8P3GRM+iadZeLwgVPPbMY0FmBzv2eU1NlXQWabrvOj9txzOymQjNO0COzegG5QDT/ACNYSbbH3Zn
zWG/A65UkcvSSzOXuLLxQ5W02ckMcWhuMAZXBGhapIvdfRkJmeAIk3sTFv3HNjLJWOzMEkSc+1zh
YT26LooWkdOuNyISzt6W3tCDOif4BisNf0Xm89a0PlsyTIvY5MdTQqOziLdUrNd34oOaJBknS6cR
m8VgpYsbII+LSv6tahvkQRcWJj++FHOfgCPBXR+F4x+UCB97zCH/I9KWLnMceDTp6Ml87M3lAVms
AWL/t7KVa0Oj5mPi46/LuOIDt1raUn/oan8EEq1XRPBAs3Ltskdr5/TjFSnORRp/WvMDDeF6xRE1
EwctDz4RXdM+zPxBbfVoTxjuMzwmpv/DW/63trJDb4ZY1JVO5MMV+NywpTfU67kX7WtTBRZqlwKd
B22tcbbZmV/AwUQhwwZclS91ETRoT5SslROcIquwKL90GbqUVSMzZ/xWky/VeOFPqN7rPwgwPpGr
fTrLtJNDV4SRSy9cfG6cEhxCX4mA+VeC0Ah4+7kDrAZqlDqHoop2lPwTRHlw9iHPz13dkjdYLjNN
RymTsx52L2euemG/clFnrCjJpoltQaYAO02ruhN1nDIRgw+eGP8uIlmnObcXsimhI1G+5Fj1+17w
+tH+rRHMKLMdz0f6gmbKt4PPIcds/KdcMZGewsZSZQBqpA69Z6HKjFPmf3opH7Ap945D/zrkPo0y
DHb1PKQiPb0LN8aAHCF7MxHbzZffX+pT5x2lCspoeu+g2jxyKOjdfBzRnHIaYJ6jfA5p19Dxkzad
zw7ExcDaTEh1uPaJmXd/qmeoW/BvK46DEoyTrD3ByWhPdIfBeH8WdPjrxf/3nq8vzkOMBnvd4emm
wvnpRtA56dlNtfJZKlQUdBio/vhXrpN584XXD2vsUUzRYXmsmTXncDNkyoAbokFvxF3aLYl1YiUr
lke1luyuo1ysArHJh8oUH8shWAddSxzLWpdcywB3wL/LBSe3KKl/21W1ipZyxhTDrm3ijG96UKyW
xwjlJiMS1w1gEbbcdqqjneQMB4A7HNYRCVoL7Oyu+3n5OEottNJROxX8iZYeN688t5pVG6ZlUJcv
Uy+aTh5iVOUje9N2wd4EmRfGalUrlx1FmpBJg9/RpN8aojX8R44+xK3swyhFZzaiUkCi9vux8XF6
/Xn3Q8oATHRgVQLvsyiD1bZJHXoEz4tTr/Qo0i1DNsemLdrqzBs6w5T3+yt+VqO45OKudLlVlYh2
6/MVe2X3mQGn/M3jEMNgNAOwNLTCaD0QO4gRqMczTR7OldSuB92nV+F7K/v3L2OVM34Yd/DmgAoj
XAJK6voUjz8+FItHmZU6eP1Y+02tcR+3Q2D94FDeMcdmHAmcvUqQD98CzE2ZR+GOt+k+jbQ7thui
i03FUdpNu4sK5/v9hMsjwo9iHDHe6cgiNLYLlgm+PDsS+Cq0nNbOZyLIdju32SGMd+1ImK53lhQk
sDCfjX7g3WBCDCVUoFJ503j8/Tv+PFtH3or1c9d3zbv10IR+fMelSOB7dH34MA6NjYiR4u+KCB+R
eKPxR2RH6oBjqGhzAovXmlWqfyobLTZZ61MxFOgx7pNJrEPa7XK0BadcspVk4u8WWi2HrholW5Ql
gME47xJTr5pKZ45qns7Q6XiMfv+W3JXS97fJA4dqhKAIuRBztQc89dPuoEPXsbRF4z5EZNrybGmZ
ri9AW96wPro/n2PgCjOvLcmm9RFnrlynFCU7lk8rc5BxOgDD+VbblX35UsUF/Hp6a+t9wPzQiut3
en6eeetbnNMayXlphco7yEiNXr+dWQV5u394ax+3IT5vLWYtch0eFVYi9H4fPy1NIRpUbTs/eOzd
uf1adQwtwCx5+13bUUm9dNYIzR9Dt1lX/dpqHT6QSdRVOu8JcXZ0eog9azAPqBRhnrM1LTxGnzcu
zCZNbsUMMd9Ucp3dBqbNU+6ymaHugiKNC+Y6sfkvNLYOtwJJAbdC65Cy1Dagl8UjAUeg4L/e7886
FZYvv78Jn57RiE0Q6rrQDSJkx/a/SR0ds/hiFp31dazDltnhXd7oZpj/8aTCAkibP2xp3E/L0XpJ
H7qma7Msoef5LLwlAhQJoZxC0FsOI4RSr2ZAsaPh/viF9AldxSBE1xFKDOQYdarGpGEjxqTHXTJq
qvRtKHoOHdSJ/YjJgAdyvKOVyE9RFuHB11PDQvXrY0uBInIrIbA0PCs8RevHkZbT+kFQFF03/vFc
IGOyOZzxSgKqpxC3BB2qP2mO/dj7/DgRvx54TBKOA4r43xS1yAF7hAX0zyg4ChIW9VB6cpsYOymu
Uaj4MAO7TAkZQRpyAVxslOry7hymmTcFG8keDmsnnm0cEXWGp78zdJK/I+ogoIeEcLErwwYApV9U
i7qrW1GrF0Oh39z4o2NTtYmKJg5A1rEr7oeDMQEVLgVeaGo3ggAB59LDvBDvKHUSf1ZMelBQzalw
LRCSm1Eh3QFwR+DIZlyUmSvCUoLCLw54Egb/HkjA7FPin5zBDEcZmwyORkuGHQXJDPlZtQ2XyiwL
smaGouS4NlPeoVZPgtYal0lzpram5asRrZs/Dn6VUrX1tetsZ/TJLX6PVPfxjjw3IF4pddsT5xkN
V842C862xraPjnEy95BaZI3ae1m2tf9A4lVaWg8xR9bpK84lT19ZGGqsO1aMcHgLoL+phyUc0wb2
eds6Wf8lnpYKp1uOuv2wIPyo203M7tGF6kDfoYtenZqG41vmoiebdgyVufsRD9oYelGV6R2AhEnT
BdEOHWhQiWNCmrS4RlNlleWRVgRdtOwHrARPc5cnx4uUD0amJZr9gJqkJxLQA8xAFG+DG1yGZwMm
sqy6bIKpRNhYjKk24yUM+BTHqdX6bS7uAq1Ue7Z2gdLowFgRHu1a8svYflZ9lBtwP5YvON1niaK4
dWbS3sryo8lrVhvahtSy590o8yF4aq2BQvoZg8NYydZQkUJfPkh2XfFGQzGZxA0p0yFf9Ps3rTyv
+DcbfC+Xo77td6+YHbG5AiFTdGJODgFpeIDnIiiH8IiC06kryATjui6icsx5O6lHKqL3AjhPwJAD
xhkH6c1spJHhbUEGM6KCsPRA0Z2VwxxH441AU0QuaxfH6646VDoAXBmmCQZFqrzYX1OCUTqm7Ctm
7S4LLiwvgX1/6eRQV6rbAggu2ZNoF+F67f9HSum560uaRyo87h5jIf6ynU1vV0W7RiMAa57clKp8
R4WoiilQp1FHpBk6aO6si3GPFWRLPX/9I7z+1ZjadfG6p/eznne/lRk9SAGWyax3zIOqwZe2z7R1
39ThOuX7o05JgSAHoGUAEA7hihXyV/Nz8v2tZsjSuH1dsZ60WUv6hKtVmUNDpqFyyOfiSD9zg385
4Gz5wcaPC4oc1mApPgqrQbri/6CrHnPiwOvOTgtztjOH3TaPsgAEFkN+6IZHXZDG3XC/rGxp0ags
vjNdRUW4vuScT1oiImBkcQWPf+peEzKWuA0g6tZPnm4Q36uIGuV74+jwoyyxUWd4DWPTc9ntr/ej
lOd1rxguMr4XoNEU92XgJ7G39U2MAYC4a/TA9v7X6EmWfq1ShYW1vjlahT9vxsCoUdtfe9w4WFZ9
LhmkQXnl2bmy7n/dauv9x//nJr//HEpxF5qii9Qm3DoN3e3XMhcyV8e88WbedOcuE9dKXSrk9j1l
hbQFOfT+QbXgghlq1BPQXJ7RaZgpXjklWhFxg5285S6Nbg3mDRdO7PCqkLknY7wp7Xnd9KZ1sMIC
KUrZHWXhn3ewlTxBzGvv7ylzc85oW9k2wjgninprzQH41Pru34cHSraK+yOoNPMlIM2DvwhGJWOc
pg5tEDYSfib45tyiOsmIYcsRWaB3zXBWr7k/60BahnngVfIm179CdDQtFM5mocfo6vGo8evvN9Ra
zMJ/tJXX+iEJvEFTFmeUrsJJ/sTk8Nsmp8OBx/KnGFn2hs83H5HwvjoiJRlyQwu6Xt+8Gtns3vSo
2dc/6I7rF3+EE8cdaez1cagXmEvUWAaRZuZhABaV5ocGMici586D93sq+zl09IX3Plbyoo91ePx1
y+lVK17O9K5aZgVouXhBvCTr/Oig9LIf2LkV0Qgaw4Jru7Ux7HHxoMjo5tLRl3hbKsoglAzedbth
SxsA5TrrK98rZ6IVo0PJZnGaz4F+VVN70n5r1/W2in2gygSVppzzEdQO/DyB4j1f2DQG1XXdDfz/
jHpcPAe2cVB7d3i5quuRHjVFAdIiubqTUdl8FPhjOQUk87KOffrwYq1zelSGK0zOWTVE+6pmiYUW
ZTXU9imBs1RN31BDF8w3aNMBhp5+2YlommSqOAxZxXn3++z3vuedZJFxO47ez2cGRGHFXe8RsCXL
o5dFrdEPKO0yI07IHNa3PsVpzy3ykBWVvKMyNX2wF4u9Cp41TQf+jYi7ddRQhVuH+HsZJupLw287
w/9l7kyW47bSbf0qJ+4cDmxgoxucO0AmsiOTPSmSE4QoSuibjR54+vtBVJ1ryVVyeHZcjnLYTBGJ
bjf/v9a3jPV8OyzUqzmBB5zPqwQrzBq7t9Bn9qSRlcRux8lsF2eTpgWfsOlo81APVt/iqPgosoBz
yhG59yVSd+MYhWrhdywf1ouQbTlie2VJbNt71OZsfYuCvVO56TAosw+lX7S+T5ByEkxYUeZ2DJWm
HdLXuGopeXOZ2eutF4/Mp7VUYPRuhhcrzemlUKCfyTKuX0aWZ6F2GsO2aZIrzwS5HiMwYro7O1lI
dvytpDgH/HwKU9TKUNxqC2wRpQthQz6hCIRdIzIFW3Imw7X8umhy4azQAa3TRmGF6zWniyx4+D6u
ZNohYLkyEz1ByE9dugid22zpR+0eWGFHVWFB8mC/Mt7yfGmE73IFUqmv54CYXWPwZ3u5VqlApK1u
HowWILxebTBHSrzJKbfzK9tWINt30qBnrX1DRplOIcV2mGyW3+JNVtrGJaG3eaLOOmbdgx4pUE/o
3mdige5Gh7WNeveGZFDYMkKE/GjdMVYUGImNpc1g//SGrPye2QH9QScEOR0rQRVdY89TXmB2Be1R
zSgYfGfEmThtf5zJx71UNapY8EKWuVorwu/DzQ9zhocSjaeO1f/68iZtsX4CjR3XLEzRqeu+JXSN
TyAFWj8YAsLjE+zcV29bgkmeVzlitRheLd0sahKExrUtwrdaf/Ljkf1hurCoeGIBYx1gv67DqQby
eJobuprCaHT3po+daKz8US8R/ct5CT3jOKpyfcsjbVnLgS0+Qf4hWZZ1UFJ1nm+p4z+7ohq7fvPs
u1+AbMD1QFYDBOmexhI3+2PHRubx4qyyWZrZt9nHgIUecv3NygWOJAMtV2sRsm3sRoJ1jgpVhT7y
WMQc/Uf9vRtxcQ6nxIjWZVwsJ47hDPn6tfrvL5xWAQ+jjvnhaqiN1Wa6RTmyPpNOuBgklxAlQFeG
HL98NZ58XBCq2+ugRz7n6laRrdDSi9gwV7zE7zezv2zoqeUwPvAE0y+mw/CXYnnc4SGjCm/cx1Vl
862dCD7vfTNWDLNKg9EE0+KjuTEkav3uvz/8Wkf9U6lkPTx9FDRsnmUJjv9LnRW5PcDp1qFU9TE0
ptSA1+uPUjW/+v2hfjHp8TbpCMY5FiUr/t9et/V/isUY3Qx8MUvJfz0jekbI3UbVoZTXJAutTzdM
kLWpApaOO1wh6+I9+TE4/v67/FxCsHTyAvib5pFNVZ/Hz/j5u4SDaVC+TaP7td9jvyYWCBCYzK3r
mAGEqb+/zn89IFYyCgdrpijFRe+XuiKtAl3khR7efQiSoowZ/+h8t139eLN/f4Li5/Sg9Qyp3eqW
g+DaENgRfznglKcyKjv4uz9GjBH9MK/SjKjXAiUoWxenQh0uzW0/ovPdArBZx/Pv9jutXSTz0d98
o5+fdL4RWynXY/JCtU8P81db5EzmxejMkIGJKVpfqpF1He/41NOjh9ngDgm3gDbazJvpmUwOLC3g
5fMPmrmqB7Wu2NnvAFmuSLIJK9KMjaxWfJzCZCiuktlE87QZP/yM9ccw+/uT+PU2cuNo0BAWalGS
/ZEf8qdnmHlXdcakDVcxtD4u5/J9IVS3VtnfAsjq5d+ERP6741k6N3L9y7btX4qzzsRqxHD1/urH
tDdFMbpOvWJkXXn1SfSPSmuWTslfEKbHi4EfU/5lOAARQyV6SFKmm9WSxyJ5vRvQvHkvylat4/j3
C/qPeA37r9WaMdT+NmCNQDL+/u1H/mMu0//GtCVGx/8cweav5sHPJTfvI7rp+A5ugT/xgXEwvD8Q
P6FrwBvMuI31+38oDt4fq26Rp5TmjUFDhZ/8oDhowvnDoSO7drB1W9cZwP+H5KAZcCHWwRmmAMIs
yyUc6Zdkpd8lLVGQ/nlasWxWO+RyScMybQFJ7dcIJOB+kd50BfJ3FvTork18OG9anDHdS/TAOrLt
LCLMHmmve62Rg2F71B5aF/VXnSbJ1kL5ILaViIgMibgI+jkptD7zvWiMiGcwhYdiFF4Nwqo+yryT
jjqXEPcJs96jM9HzPJpLE31KesTtB3thrD97Y5R/puiGSKcc2BlSGh/cz6ZZFJQJvf4mnNDhUwuP
gyxss+cEmg5LXqwWKouzFzmgmsbaV7yB0Ek2dIRdxC55eqVFXvIcThBceINJaGS7K/uY1fJQOt8S
gNqBVADZmjwhHE0I4Px4IrgKM5sgs0njG3ceQnJjuK0gpm0IkNw5wBK6Q7wMRlv5YEy1ugb6H2Ll
VVV0i9jehWKVWPvFXqYraqfDpiXgPYf31zqBiAfYlGPXoixXk/2Oe/DFI1l34+glctGxETdtNDoV
a9Ow2lVyKYMZ/GSFsFNN+6VDcLPpVChOqyQRk5hdudcEYyRvotSFHzr5A1mo8ZHM2ujBi+rVY6fc
6GDCgw2QqrmPyaDz5xo0YQG6k2+AvF/IG4Jf3bNn4fb2p5aBZzPOrJ5NKmZHzRaQeqI6e7TNcaeN
1crPG1sqNJHY0VXStrFdWjuIbuqCtIyC/V6hEUvUto8ZWpxrMnjOMIMfyT+mWgNgwNsaUxI9LXMT
XhRRJw005EPx3gzopzQkgAdhFgQuwUGKAUNrU+8bq+DPSUmZpGqDMkkXdn3dtnAaW4e7NeXLApK1
9uJjHzaazz4P17I9xBuvFXIr1rCvurSrvRfHy06t7DumMesU5mAH2anPO5BzQT4kHsdrr+xoQjZr
IhZE/LOPHAKIWhOWmzuY57JZtC0o9PnSA0BiqdK8QKE1oL+ftU3cNsaeqMHoTORG/bAmz16FRPu8
L2htwTC3fXHMu2TYT+acANSMFZvwXL9b6DBvlOfGX9oWeVS7mOm+LDFpdhQsrpQNsnvWjIuGy3aT
mG57bAvD2cTIoE/ljJ6ogXGyZEV9oC3Met/tUx0oKgDV1MgifBhGzU2gaAbFyG79FP5KYDczWDsv
bh9YCog7pY3GPk0jtTeS+dGAOuazTLR9O63ieUub49QXlrhYtLjeEu/5iqQzPXaFGd2FKcZtP5K5
talgxG9pTU3XbjnFgRmb6VbXBiCSKIfRi+Auotq5G1Rqni1IbteQFoYrWK79GT02vIuapNH3KpLm
BmHueGzVlFwgqXR2wmmfBapArHmZuwpzS5TJUJGh4jxFBpbJiwgQe7TBBwVMERq0OEW6ZsL7VXN9
nCP5UEIhZ3yKG2cX9tH03C1sVZZkDpDicrfjJMxfVykcWmT+WNdgyBIS13e1RLxWk8i2aBmvQawX
fpJhW4MGz540wm2D56tJj2Fjo2vDrvVptHvzpEYhL7JJyzYCweSpommhO827MWRviaD6DOQDRSDm
301bz1YEy7VqnyaEb/O+8RgbPZTLxUEjeitCY5ppY//WrgXA9d2yUJhD3a9csBRlLLcgk8XBG/QS
tvOM8b6T3kal0j6Hw4CoMM11lgVxgpIap6ZTU/o0EccgSHVIR7AihhpqcLitooK7dotJYAJuS00M
Ip3AwT2QZlT152mIDy04joPR1Mc8z661BXFwyLN2MAh02IvC3GbJ/FRHw0mJlR8J3Y+IysALnTcp
6xNthF3tAJPtUIkrOR/0PL6KDLKZhyq/70winSfY3VVOdZy4d366byFwYsjn36tDbiPzdeYvMrnX
QwY1d3Va0umI9B1m2X01GGfXaHYlpElUpIEJUqxK3YsaXSsUnouhMC/oSO2rtb67NPslVsc5rffs
La9cYiidJt3UgxcU0UouX65ncw5KWHveGvo9D7T1MImLDhl3PRGXrLftaZXi+sIECZhp4Z2ZTowE
xgHL27Yv8VLmQIzkfNNpjT91unxgNAMOrImBnq4dSxSVRkLzB38HkiVA9Ldmgek47GszIGTglg4j
0Da3vFameVlF6T28rl2TN/tGg0eqCt0goy2XV3luxe+aIZcFO/YobgXFyWOsZVSC3NB+VEYESCUT
2SP12PiQNyMjnkNHGVny3G2Q6GBHp2OzsxDTBF1WE+UeOVZgdd43DGLFnsKKTp60uITz9qW2GT/s
asS7GYdyM8C6O2IGeCNZoDuHsU7CSd+Yx4zu3zWcM8pvDgY+4HanyUV1P8VdD6cD3ruXkn86J7Fv
o0T1E8q5Wx2lM47lQ1R715XTzEjf+3gLuAytjhlBng0dFYzu+u52w3u4VGcIl0fHzfq3BQ9WU0Fi
Q4ByCEevgT9e3QMRuqf8gpVTaZ87omv8ogEsTPMMzDKpLQyYOxSUuzHVrsSkL2eySudNmo+3A5Og
Z5XmBvozD/sUfcKfFG2RVJ76uT1FYXurR+alGg1GxIGkPfw7lEz14tNY4DplyTDCkiRaR5Wz83lE
oHnKPYV9uKOYB45pSnamykmU7nrxAhqPWZwRuzUTgLKkLbP2GWr3Wytq49IuKH1YKsme417HVe8s
Z6YNaHUoHj0/rDz5NeEr2aVuHDuFuJtRb9yUbJhxG8rXcDAAbuq9CAAO5aPfO7jbx9h9EdirEfmF
92PuGT7472aLtpHgrXkY8OfCi/Bp3xU3ICcI+us7qNXMQkm9fAo9wHeIAK8xBtAOtLTXbmkZ9czG
595fDuOSniiAH4dReyG2bufqqt/EbgudWOWbtDVvaTUZV0VqXhYrP7YwMOdqKSBCMFXfUNHKM9X5
O1Cvdz2cHpYkgue3vmCzvAMDsp1iL/uGNAf4/KLZ29DE1hUlyz4lRgnYHq7/mHUppPfZZgXX0V9U
+vzYJnj7s5xVVz1r1GaF+eKK4pvF7n6HiQx+cl1f2E7tbdC/fLLThMrGAO2wSSkT9mHR7Ow6M5Pt
IHXFOcVNfa7DKT8tNE22zjI+GAbrJezhn0NXTH6i2uWYITfdOgN6/UHcxa17naYW7fVQifmyiZ32
Bp9ms8vogwQsgfOtCjV7T92/eo+Ai2BE1uP5EZyZN25s8oM/W+1q0XJzE3NSVLSmX2rzJSD67rZa
+xleIpUOrlV/MsKJXpI7mtt0MWCmawP/3o9q0Q6QA+g8a5HMDmFradR9K6cOyNtD546aeNZPuU1S
hyJjHF4GtTyk32Vl3pLylr8C3OCAxuJeo39qzp2FGQ2RdwiIbVpuujpfzENRqmXc1LldnvHoq1eA
RYiiWeAeMwcnTZpPw1HFOg+aQVMLY7Z7SR+X0EZj4dmmm23uSU1TO1bZzolEtee06IbEN8Qi9u0A
y7cVkXwG3MrqhvwiBC+WApFctIEbJ+R4CrydE9SksReHjFiO8ibqOh1qY9y4w5OYkNvuUWs4DNqa
PZ6WpmmnvT6k1VUz9/NFL4RmrYkSsz5EGzy0UJvh0S3ifbKW9qB5STydRSd0e1tU7l0ok4IcRCjn
xVb2U/MYUw3gG3Sl+Dx4Kn7KzXAZNjCBrUtajlRY1mbsuAdmHjXvJi18e8WxcPNnYcSg+2eZrvay
IrHPVVWV5QVjdaPtGcYTjXTLMiPSL6nYTMwA00jPGjqdoEi0UmG3GqhSfWc4LTR4+vfK+1ROcJ0B
5zXcEoi8k3aHAbypD1J4EkfMVNIH5GWnJB9MVImdE4FNtfGcUdaQh5r2qrYhHcSxtj1cuFeqHS4O
xqJImm1GBGx8dJh2jJsBTjOD6zK3oK9pSmRsygjt6YMFiWvNCxvFxHyCjHqTpJ8+KENrIEjYjDT3
akBTe8XOkmnaUYg7L8u1Y4gdaM6If9PbZjUdV3QVmRllcgvEtahPZqxZ1ZGWkdschiQnXXMeEjI+
hoy0hjFkbW02ZDc0yOl8KD2q8M2oi7ZNqbFrAS3zdS5JuDQ7kb2BGl7T5IzhNtQ6i6DR0r6JC2zX
FWloO+4PQm6nBbQy2DGc6srzcExo8c2E4+OBNL8tvtsNj+XRtTSwz/S7/BSAAZoZ7bHMtWuzGNZ4
K3vNUCBDJiNIM22ra6aN2vfKNbQjbp7TnJQpu1cqqOjuAj3td04r1B004K7ChuFdZeCZn6vK/Ryu
BhRpD08lnbpNgaJt28ODvSE8IsaXad/nKG59pOWPRL9VQYF4LgvViTxNBBD9eNMlcouOW+xMgO4i
Q4qTauZDix4mlXXhi5bAQfxKuzmZsoDGINmHlbwFo/LSFN6JLUFIs9nQfa2u9kbWfUVREEBnfBpH
7woT0ScyTKT0VQ93H1vCE7f6pVPxTVxZ7O00Ra7cTdVlR6vsvsDQORT2fLkshUVOR/tip9yAydsU
3YK2wdkM9ghepFbHVH2Hv2tP2MXuVKvv4kFc914j/K4oT6FHFrpX234N/PzK0Np7mS8l8WXFTSTH
u2xRZ6Fwk7eDhpKkHs5TSN6UY9yQNkXyqt598yC9WQoABP6US9ME31INLN+rKQBWyMJYDbdLlT8j
EUHkWo0HM8NNr8x549hsh3gNwarv10mwTA6F+pYS+2vb4Q1Mw3NkmgG20h2DL1n2uv2ad8sFCPgJ
kcmwRXcgd1pInBobjCh33zrSfRBiHl3DfJlJCiuHMXmZY1xhITBhmjwvuZt+kVhTL+CevFLwOM4N
mk8GyW1B8z8wquJpigw96Mnt7HXnM76tfKstyFkbOxl3gz5KfzZpNjEL1lF35dRy9WQZy+dO8jgm
JVBqdyg2Y9nLYz8ZvMs6fnsidxFk85VhrflGW74IHSjKzC4VknL+3iTajqw6DBcM6Bu6OBdTDr3b
0bZpLVIf1CReuUIM8H1MenjpY5lZt/g498qymlvwRWzvXa6yS4qklxwR/5J80G8W/ntWS2fvdvl9
rbWHjtyL2inx0xj3Okt3fYqu0mx6mtQYPubE3uQJKHdjuTK97NHU6cF3LtR0/VjV2j5ZmoOz2Af0
bxjD2t6HJ4oNtS33ujFeDF14aMIZ1nPHRj57zKEA2G4eCIkEwyvvDReJdTjmJ9EkW4G58RJfwqmr
xV5P5NFstceQbPdN3SdfKd/LIFML0BvZnVBro4Dw7uB/tAfipSufeZ5OUiwDRffY58Xf5HNzA6Dd
vR5sdU3R5Eh95jltoSOwMFyYorcYh8KrxJT9pT5+TxWoXpp4Ni+82igPSN8QwDFipOTabNN4Hrcp
kpmbEZGrP6S412u9tQP2UU8T/dPNikf0k3HKtmbYFbd5HBnUBuqLpGH6bbp8RkqSX9MQubdbFbgp
NX67PbtJ+GBl1m4ZPe+uj2KKFFoG0aTWEZwpihreHiz6xqGkc1pqeRJOtLGGjNzATjtQzYGPkRuB
Ia37buG5lfWGuS3aKk1dQJUjOHymeESN45a+6YlKFvtuSpIHlCXsDLUgSYeDVRblHr3JzhjxFHeV
9bbImExI7+RkdUBxiRclcQRGw/LKhB+LYfgIMttnP0QQCDAWZ81IJNyLruYxxTYbufmBRCTtrDVX
TaUui1HB9sGemXX451ZkSeZ5m1KG7yXYJh0RJeoEl9VEt03DeXiCdgBGJiLgyOSJbfctU3a1RjVZ
8obxmmjlZjtCLXE61vH4UqBrWNldCK0/L+1g7u5ytHiNch91Y9kOS3FncMHplR57g91ayRpdsCQ1
stW90Ps6rCTfqUzPH0JLsjdfxh1bcLrAmfqMiCeI5uihQai/TXIEkCICimVpxM21uoKNZnwtUS4s
YvnmNkSi9DRXYWLnvNNkptlOhb90Gh4SZzhHgq/eKlbQtKjiem6gU8MVKS0KgHqHRcJR71gbTmM2
vmZpfCZVbNeJiUyn5RPwtxfhwUAIaxYruI0jnQSnXhtv3Ig2hdVdzKU6j6w5nB5udiWfpgXIVSaS
T2mRXQ+Chm7fXpRKXiWp5pytgrHDWvvauPkIMgyjwJ6tl7mR15nVXJWzMfnCWDNKwOttmk4cWUg8
1ZW70wluJ/bxheLZEYn1PuzJiIXdgX4fTp+OXXWjCLf0DY0t4dQbj1FIKCJ9bDZzWDTtbDqnC2mQ
bpncE6z54mbS2yaTvmsJICV3QS82mWnhLC3FThhAl1JVfM5FESHkAjA29b2L1ialjirkC549anEk
YO1ySU27TNgKzkPdnOpCclli8lGo5b313IJt4o0OgJ/2wHrwJYNCuBFxE9iEkm9ZktabofVuUQs+
lpiBxmePbRRL2UTOpFTvlpwAasVvTarQ3k6to7iZB7eI0B/eF+SS5yLQ3HqavwdTopPb9ENcZrvF
LYCbG3XWLLtRE+FdG7szOeFulVQXWHWyeJ+HqXxEpE43wAqhWAdytMVDUZNiQvcvVjFbuKp+aVir
5zvEXn3LlosE7soJx2EHJsP6lpSdc4e+bbxTyOEzSpAaOZwTqycM6i7YK5iXsqecWWtLG9hRgxDG
jES2qZsZgg89gZKZrhizqyUdtTs1WvUzijtn3CDWRjeJfW7GYAveCQoNUksSXCjDbxAiyXiTSDd5
NKbQzpAhtWbtdyZCKeTH5UIqt1LcRm9KS56IWlqN2pfx4rT4SsklB0Ghm1PQZ21P9b50tf00V8Wr
kcrudnSb5VpMML+gArDm/VC3/6Me3H/snQGH/lLx/pFh3v3f6/preU+e+9fu/Ln+tRf3v7HL5tKE
/s9ttpuvTf9Ti239+L9Q6e4f0Gg9F1UEpgt6bJhMPlDpmgsQ3XBN+vmQlvnBaiL6V5dN/wNrKLYE
2l8O/W4kz/yw/QCmaxDTMRHAlQWZbtO9o6X3D9psP/fYbCygOhUWZgjP4Zei0vlZwxAjpdaiJsVI
/L20XVnL3hZZeP7TFbn5kIL8V9kXNziwu/a//8/PxqwfR1l1+/iEpCGAvP+k2mhqEo8ALZHR3NR3
Wuruay/5DCj9LAmM3CbZcAOa8tvvj/mzUuDjmI7F/4DC23D3ful6ly7c0iZutS1bLSvQgUreRW4f
Xlrt8nkaaJKwr/w7bPjPnfaPY+KF4m7jGGJ3/YsQZmQ2nonY0La1lnwSXtxRY4LFgQE53/3+7P7d
FUV+Z0MqdaUHs/vnKyrYqTiRi8V8Brz1VJW6tjUjPb8aI5ZdcxmKg6mP3Y7swPxvyNR/OUeOx+rH
WN2VOpLdX54YuNR0yJBXkVLqDmTLyk7cF5VlsZsMjbj/GFb+Iy3+L88n744lTB2ZDb4ynp+fz9Nq
FYnUQjYBhWFE5ElL6gUMtMPvr+a/PQpHctDz0Mn59Zw6ejU5S5EmYMsTnt2SMBTgFHXwz45iWY7h
SFRIlgX9Hujvz+cChIYORgKEKe/K+cYDh7wzhP13NqNf7896FDa39JPonFt0tX8+Si1i2ZZ51AZ9
Bz6vKsR4X5mhfaqVCPf/+IRWYjp2P5r1pv1r2gKrio7SddnSsoV25kXstUaApn+j+fn15nBCLmIn
jBWrqID01J9PqJknRL4U32HLgG3R9J60ynmJ/vnNAXuPOYvsCBN69Co8+5MoJ29aEoZqMHGj5tp+
S+HXL3pya//ZFWNgYKwHp+ExsCOT+eXlmfEMqaJJpwApaUqqYQ3oNOw0Jf9meFh/z/9X5Nkm2AW0
HevgQL6DS+TCz2fDTWiG3lOATvR2CgodAYOh6dlLJF0iQFkhlje/PzHBTPbzEVdXOzo3ZiYsCUi0
fj5iXFRlPwyuHiQwdCnSmsRECY0Fu6GnJ2xvnyNZeCgDKCPPsdVeGDJPLp0xmv/mzNnBrw/En0/e
sVYhJLMj5kYugfPLrWylswzOUAwBCmDpQFevWGdpsLlII4VwW2dbC3m2uZVJKo3dmDVe8bQGHbm3
ZHJHkB/yEcCsLtv8ZORqas9qGsfl2TIY626I2HSLk4eHiGqPWayopX4cHcJvRqO50+jFwwJq7BH4
ALIIPHzpWN/QFWVpCUi6udSroaCmiUp4dbrV2YPJ+1UcYrt1jH0SdX2ygbvjAsEqbKMDe9Dbzlav
Y9jxita/2LbjOL9DhU2XgGLAIp8jAfys9mO7SC6QIcvsbsRsN1+0WTRdoMRG+K+zsRs2URmPEDzn
egFalKFQ1C4MM+vcS0fOsKsi9mGXLKMhlOVe6apNa+nVIwqipN0kelsHXmmFfYDrLbmAkNak2yzK
sofaQ0KDTUFvz6XVm/XtstSZhHUG4MDHGMSLa2eJkwIZCRuadL2o2h2JbGuCR95BKO4mWzOg//bO
p9Zp5BqX2jVuQKKqjlwCsz4tZNlaN5nMMWw5jSYvJPMde1wyrOjdWx2Z7FobR5sywqm2LdjpgvpE
X9/7LaA3a1sKY5kIk5qcOx2SOUnkKHzlBdpRtwk0zv6bRjM73urAjR34zGH7Je3UuJCvEPdRALsx
eo0Bud25Zm2+avHolL5IqQz7k0Rr7Kdy1Me9nhmi9pMUn/NtW9fjC1T/6dsCyOWp6mX03CvZfE50
HSJbAbjc3IRV1LebFiPIs0xnuE0q9Fj/17J1Lu1mDVIjlk27hiZWfwH+a8aHFP3VAukI8f2qY6DV
aKQprT7yokgDo85H1abi4fadLG535lzRIBoMa22lODp2R7t5YndsWhBp7AguWJOsVZE09PaE3sLe
0w3gxNuQ+QLL5TQk2RZ8T7HXstR57aKkftaK2f40UlzIixt3wAFS3Xp62C7n3hMVLOYO6+k+IQxd
bJKYahK3zJBb0xqhR2YsjvCzeJP3ZGd9PQYF8TY0iYDUpxeu1g35vnFsspQzlPJry8RV0GIzS4lt
2LfESY+R5VzLLJQmECiZaFTxZ2O5BGKcivPQCMwjL5m7NNeon0fqZjKy3xcDTFbdQT0Cs9BNuu96
47TGgakBawDC96CshUPpGDk9DDiHVh8pbeV9jLAUHU8Y1tdVZcAwqummgF/GFgylCnnUAxRZMtwa
N/UekFrk1nEy++wqBhgBX5HNMmkxealwYY2ufNGWQYV05lGMX3gaKZ8wnmzDhJtHy3fT41Yk77OM
rbNB+s9Xhw4m/XnphKeRdJQcPrEzzztLNB3Zvh453ERaNzb8ArXGb23cZOkXX4TCGXdG5Ya0YBDH
+NCDBvLZIA+2hLJa5oWTMWoF6JM9FXixVtKc0oii8wu9xGfVl1r3bQQJjo6HoSYNdLBvwym2nOFy
GBo1n1AnVzyUo9ZMfgU6651asxqbQDS6PFt1Hb9VTGgzUR9IUPzZmqyvFHiLJ7MhMXvf9IZ8oSEU
r8k5ydMiOvMlXyayDcOotrC6Yn9PtzVQoHsYi6TnqlTLj/oC3Hfv4lO2OYkKKZw1RxpwI+g+Lzmq
47cRr+OdG2cp1F0aTIo4pYl2aBQvCFdUCzMvMCsjfNBN/LOXlUZeGm7EzAt9rrD+pZItLY0+gjnq
57wVox9GwOZ9O2ntb2zTkAyVdORzEEZzDP0ZLYo6WkNvHobcYbEDH1p9ylsHy7LjkA25mXFyf22S
XiMlM3eFb86eeLHoGz6jYKNxQGhDXdPYM4Am9zBx6V2iiMHmYWYyPrr1ADQRsw/CBU9Nnxd9bMUG
CVjZ+kiihvYCO9V852Jm/OahyCKFQLIW2ORxguYrGnLCqRgD3rU0W/tIUrNvwShaqI7AFGO68Aj0
9gdmogD4QUs0LKyIGySdwLfCyVkaAq6q1PPHwYyp8rRasqEcARgybPp+DDTwVQ0ihxWvyTMP8zs1
tGGfNHkE8RMFTnFBUy67zkg5tPYd/iHyJjBp5UEYN+qbiLHsbC2QVTunc5LQz6ZEGTe641q3plWP
V3jfAAxPQ32Tao2b+U49g75Ag4ebu9SbxB/7VAN7t8zPU9x3HX1qg0efmpD5Ho2JMx9zuoyAZsOi
RnY4F4DhKOFSrCtNnb6fIEWxPVFtkY3vdHF6M+RghQE59+JWB1VV0xLxNLUDANCNG65EfVdNMdEJ
NBQssF7llH/zFMYUP28rWaIYoLnd9jDKd+iLqlujGzJywQkKR8w0UgA82DKuP7kADDDiN4JAAKV1
yROWffirHuQBFHKoeL7JtjFpYNJFbC6BhoTYVe0cfVu9WKa3tRs0SkhanExd4LPQ71zohnRX8d+e
cBjbQJvjubwWXdbRwMA5eku2g2XTo8pN+6xy09HQE+lpuJk6MVwUK4GH+xKHt/Sk446xttfPDXJg
mmIIVx8ZcwDoMb17V+mIlB2A92B/RSQ/7vO6ab/aUN1hy8zkJe1BHvf3cPDAbMZ5F+P78mIQBhWE
fQ8x4ai9QtZcnunyQJSdqZnehWYir6WCxRgsU8PMAhqQrtHAPFXawtB4x0TzOtsznXh7kkALDHgH
n2yjMr7A6gQtSfGNHkZmGE8VrVCUtHR2rgFloPtxEjP+KlnIX7MM0N8kmkkIE/xuQrfhIoFPC6X+
JlopbuqkU19Z4UmK7pHVPWqhykHQgaY4G7A+mqBzQZ5t1UAjgF6xNG9FF2oPWiEKcfTQTl72Db5+
wpjwzS6FCwC7N0ZeMnSY2TFUnZtuATSy/AM7lPpdRzokK2PRH8toICKRmMTsjm0mChU7reU9/Xcb
OxaioSUYGz1j+WTDDPTpgyAbrmuwQxgoDTWiR/LSYwtMgIofcosY0XLK8+qErnuTO4xwG1ZZdh0s
0sseUmHxJTMh8zdULEVHm6IVN/EqtCDzemX6gj1CmeqmaQIb1gQkuF1GdLGdKtxzI0l/3dP9CPNA
FvR7H/oFGPYmxYfSH2gQx0nAraLSDD91QOmStQYCMXzkMcvZupwCOXjI3MilofGGZYUwISJYvCWQ
UuutoOltJKBWWaHk8LpGkjoxaW63ZltPT5Hp1B2FcztUwEwzA1mxX3kjIqnFLK2Xzu30azSSxAW7
Y8pCDCcyLwBXX3vT9VpJiIRj8djTFL7N8dgV5AYLAkV1sBk3ThGhd7QoPg3+UGbVDmXF0gDmoSlB
jM0UVzudSHAonCqrUTXomdDxwA2kpkt7ggToiuaLIu+ZMQO0VspyeUYAkCJ+QofXeAn7LNbG78oZ
VttJLRGNJpR5N0qRwuOD1TOZi+3RcXybPCWk0+TeiB0Bc72+nZcW/LcZpfUM/Fw5d6zneuQJqkwe
B/YI9OAhJZLRXEAFN6IJmWy5ZKBnKSlfalQFqm1qkXLlW3YVf7XHqbwekEs962YzPXLViq9EUSuD
YG7yeX3pxPXb0sbNXeSFob0J45h1cJKX3msFiBwo7Ny0/4+982huXDnD9V+55T2mkMPibgAwiKQC
qawNihpJyDnj198H43FZosZSjZe3XMflM3MUmt1odH/hDZqdjYp1QQ4kNiDTcnxM+zCSAYiPw6yN
r2KlNOOc8FyOaHredt2Y3ojgw0fbEkvjDsnc5GVAm0yn2eGXZ1ZncgjHSBYnZ76GJogtJz3zCDmb
zmW8RjRbpbF2XaB9jRAlKrAdXSIoso4SetmTVKn95CbtAChZrTTdtGspsZ4TUVTAQyYdrcM8aodb
3i9gPJGQDW8BCtPaKram+qgrCb40CjkcR2zcJeGyLPtop1QImtlePIyQnNCEOxZtb3Y2YLH2keZf
9WAgUhxjICOPL7ChC3qwmSmdZ5g5bQVFHm80NPtUhB1iOd82jRAZCzAc5gustXSjAEOpuY3k9qnV
Rvx3ZM/3dkIdJ5cQapUb1Sr6y0DXWx1zh6i8CoAENQ66DApxNdnoGhpT+oZk5lDTYahBBmtVPtwH
uYV4O8qYam9XSha0wN1q5WfLTiAbCSH+2IYo+0cEH4VLIU+6lwoHXxjIKDUhYJpGPLDaj7RF2oTo
pWZ91d+MSOjfdNH8ZqaRELyZJK3XiJskwabG4SUgFO9VUhfLbEIXqaBUBhmEVfOM9cr2kSqmHspi
s9XH4Pc9VlZ9bp1lpZc942AEpgQ6YSkB8calih7uiEWVVORSZ2P4l41Axo3sJ3oZsYSkUmUSMekN
Sv1pC0vC1upqPCKeFdGvN33rQRFo4XBxTqO6qLTUoFcXyyoPMSyszdiDvLThgkxb3YSSZCueZ/7s
E0+s7DKhRe5EUiJutAJRaHgkY/6gJX0wbqMCHqLNLdnKIJCtLrOrTmIj6EWTgYPEhfS2QOVtjyw3
tN2IzxTPQB7hsTD6+tUqlZZgMI/bS26UoVhyUGP5WVbj41Rb6a2h5GjgyrAH3ryqrIpFNwA0UTDu
eW27AcRTnE30jxB9QzjCAnv6NrKkgd11dD+5v9D5bSpZve5RlwocVLj9tZwqUuCAPO6eDN0K7ltR
TSJUBnxq7TXKcwBkzEaHwmAiqLLUoXj4Lph4ZddkKrULnXAb83LcONAZUxSrnxED+BqZgW9wPaAz
DVAm0ylcVE2uggLich8XsZ4GpGIox8z6/i0gHyAXg+FWY91dU+3EqK2UBK5niLIkcUpZAEzuAPTx
IrMZYOXT7+uXxlAjwRcLPlyeCS2exPH72GjIMEzjFU8xIjMjHF4FAZS0k2hDj7VQLE01e94XC0ZW
gcZ3YQpus+wAlznQhaInj/77UY3qUkF/rJXQ45bNSHdFAn8MW4u0Sxa5QjPQaclg+FhGg1GEEpX+
WOxCq1bO9bTwbtXI6zPlBtcpT5dvwQyIk9u3nVW1YFsHMzBvpkYLqz01iEBxrShrogXCnu29AZP5
LEDX2+fmqFCFiVUgmGCSan/XwcnmckAaQ8PLIWzWIvTzAQSaNIDSGoF22EWFeuoGUSg9XOh6IzR2
5gegXFJjiH7qMphCLmDdROp1QtfIDoOM/7c6Y8gAWA7iuYAk5p0gliIXejHmdyggoZdbpyYSBfr8
ooqDF94PMEoBk4v5uOuianiTLUF+QfyEi04e8buFpDHQ/y2geep2EEVJTDyjtaCWpD7qHDnCr9ZJ
wcNdNUoAhlxSibmBimEYr9C99NvWCsBJSurD0ApoCItAWXw2DDVjx+e60cjjRwAmHAMW92zYJtmZ
bwDtfJCi1hR3s/VnuMhV5CwXTU0Pa4HgBU/KRvwh0+n2F9Zsb6fKYiguqZr0HC2JLkQKOaFnRrs0
yjy8sekZd+ZZJwZdBdDATD11ZbbBgFBurfWJjDylb75lCbeek+dKjt5uFJgbBHis6gZLvDa/iACH
A6dAupbapohOOniZydTamyrohyKjnDdEqTvF1AHRqmnUdp8N1uRtiwFHiF01ph1oHEHPzPqSslEt
AkcpQenHTj6qSnRVNcZU75WmyPonvHEhTftFj5b+ElE8xVjNCiaiK7Us36KFe0Vhk5e2IZrJYh/n
KfgVFtgHbNGncF+g4I8aVNIYFiYkikR62cALoyfVIFPHNSmohVjiNlxMHfB1JCo8WvkddtskNQh5
5x1iEAEav1BDMRUfDEJOsrYXIPMWLAbaThVLJgZ9rSxNdSqQ8kICAlyDFgtVsCynOQVB+lJ/DWSx
Ole6XuNYK7MMuf+2F7SfAd3oaQXAiMBxyD0WAUYB1UktVA2Sb2aRUaxBqmhsREgXZAm3HIcRKB30
AnDHWDVxCzvNmS0bCI6HVE7bV3xBQoPq55hRLGy0PH2VO/RFK1x9Ut3YSplhJVtRLiNWbTYZpJRW
sxA/QxCMipOJXSjJ7O1wKHeDiXLCjdblmt5STaMRcNXix2VQM5MTzXNyCe0VrNbxtodL2AsqsAvu
LTQdmpAj1okDfQpcNdPK6HZEEChfYdJhltu40rTwMETDKNmSDgyJ5Lz1zC24xGkgn2zbGpuO0aMZ
gAqZiMQuaGOE8RS3JZzLPLssG8lYK7kuwF2g14KjEDhT+SH1Ku9AzweZrsWAGmmCkLOGEOlwNkr1
IE2LBo9531zBY2wEsG0QfhWKx5gWtR5FZRImI3EUsW5ErER6ncPWhjySVLseIUIu5U7QgKosfN6E
elroRkpb+p9dvv+BB/6h0gf5z9gBJzi+vMcOzN/9m56rzCRcC59QDSNgujg0OX6brCs/VIOqH40q
vLPF+Ud+4wZkvqKJBj/GiYcKhIggwW/UgPGDHj/vMv/N0ue+rf5XoIETD28ajHwsOpn8Uot/0EH4
2O3JJ71VS0nftAJKKMRzkpf2Z5WAwRma6EQbyAKlAlh9s0npcFh5sA89zFwnE24jGXYZA/SOJ+vG
knxNXcPXKfRlmJK4bac2G8TtbEx+kI0JRLjuR5a1pG+Gvx88IHSsbDFOw2KJCI8MlF1qrQYfDV7g
wfa7KFRcv/A1bgKoGGMMu78FGaRFFRntmdbHoKFQgK0Ed9DFbq2Gvqeif17GHAwFUjg2ij/ZVRAW
1SpLZ5D8oIqrOgRuu+oFdDHBT5G/qBjE6MT0tpTmon9BNyETLwCASB4xeIbVWaYL8cPU5Va6xrdO
0h/mnvLRb4rJFYaGqje+wDK0FbVecHRbeXVRGBrygIl322Z0aEz8LI055xImTRLuAYHPAofCqBz6
Np2qizLG2fKhqnQPipBv+YeINqxZOXzQYogdDBTKhFaTkRIgen6qXFIkMIODKIwg9qiOSVnxMoRa
9FqWuOJojtkRn7iw81T/2g+sRjtoQqVmj4Vf5eNynALFKZQB+665gQ6CvMqfg9IY3wBhqiX2oi1d
9QWQOv1SHVFkrD1ElWxd8dIQPQyYk2aaTdElCs1UhoRali+Rm0ddeUIwLnAjP5PGWxMxw9dIluJi
n3g6eRYasYTvC9n3i5sytLxNhZC9K46mvhbVLtyjbRmv+5ETSgOQPGC4QqszBIOgXI99itol9Vg1
HZYhSImMmLGwUOZ20HUactYvzIo3vCrQB5kJBrVXUr0aqJdRNwZMsgW9SJwHoyXEamVsZByFbGRQ
KqqK1gSFdyAMUJoJNbbMK1he1MxwN8Kj1cCegch12/h9QMyrKsN45gM6oH2d97qwRQ01TVagu0zQ
8I3ebqYhioKN7hU0CEqvaTu3prJZgZg02mRtVHGZnQGM7o9NP71BV+/hkeBnhANTe22NSKIbUd+6
YQow1xELvdiNsGIuhDStl1BfYMYAQU8vWoW7caYuCjDgwOMvkbcZr8m8Isq52litBynv9tiujJcR
xHxXjsdBuDDrst33eYYn7lDLWYx6TuLfSYKQrWXA8qxZxpuxqMdUWKldW6jIEFfJtZwD9rODBvYi
RQZ1P6B5eZz9Kx49dhhCcIYwUS9JekruozhNcG8zFK7tKcmV4gxXqhR3MgiseMwoFrDgsI5jYRe1
cXOve1pwM4ygLk38i0jL5NKrm7NRDuq0vG3aPgoH5CnpaU14+hCVzwl92dDrGHuH17Nsup8cDio5
NSZYBD02MmGBUvtukQ4t2xSpIvT/5ZVVZYMprRSxbAi7EC/2pyeQTTVsuqBWxebaAhguIaZlBbro
FD7m1dPCG6opT8/wVqaQ+1ZUvdJF2C3GnhFEbg2RDDwnGpDF3F7Lza7C5cRq+poLF/qrlW5ByZZS
Q3pcDim6VNJAaxOSrwjXBEF8dYmyaGYlDlFljrNCI8Y3ni/yMWkyEcr2d6idg4akYl8Zkoz3ZZCI
KPnVgpzCUMD+iUSPiNKuDcQLbnM/aeCOZbLeB0cV5Z7szqIooD9OCU4WNyblmGHZSlSkz624CStc
4uopXFgkDRio5T3F6qsqGNoeeG6UVxCA+xTGsQR7yKMgc2xLDYypGJfGGqEBlW4A+O0chbinYFZE
xEERKyxW3w00bHOVLhGuIbYMDhbSpEd6GgEegMTijlQ/STD5ReeTVlYbM9bNQ5CVvjt2k76owlls
cjDNVlhZrZitjaGvHxWllx2kzylTC/SJXaw502VI5mbaFKek1YC36V0w0lD0mzFDVjAXLWgJcGKU
xjfguxjqGZwJ4ZLyZI8ajAwTTc/01Vj45plY9CHd2nHQnrqxRYmyT2k7t9SjQOumiM11+c7iVBeo
N07jDZEfzkJWojULTBUU16OQ29tQ8eSVjMtNRR9Ttpao5kSrUA6kWy1OIRY2k537abspWvFNVwXp
xigQ9EAIACGqrIK/agVFdpeMkZ5uYSNphJnGM2ShsnoKfA7kTQsdtHzxEqXOz4swHyAoRgYPHNkP
WNxyF0Q0OLhzH0MySQihsCRIMm0tVTFZqhLVf4nBchw1RIaFBx2FHX+Hz1tmLr0oEjyXF4QiaM+W
IaKWcbG06GWZjkpBek9BsKApJALRz1s9u9DjacA4JkMs0yarz8YlbpJ0NGipmucYUNRI5sWcqSjF
NatIrqH2zdDmwbciAcmBFIKyhjrBQgFmYIEWjiMLagtJBuyf0VSWOM2mkJYDzZmwelwlSmE+aXRV
3bJXZaRueDv3KcozOxiB+qHBWUdzahwjyYMlOuh2aGbCWoQq/URzeBKdNmzipSf0IyV0BMeRYDdn
eokXNMdOF3n46yzgusEQNoynn3WgBcGFhxCgAeCuKU0EdEMcBuh979ICeJON5ysFRYNK2jipIEzq
KUN3hxOyBVP5K4D8Xyj9D8LMr2Lp67YKMxSA3sfTv37kNxZXI6IGnaSAByVsNlES+1dELWjmD0SL
0JgBw2YgyaiDGPodU+s/RIkYm+8GfCYBKAJJ9Tumln6A8uT7LQstJ4TEpb8JqRVjDpn/jVrSkE0D
JYxfhSQBDZyxsh9Dal8GNRSBLMUxJ4TXgNOT0SxNeT5Z2ehmsDSlpLjUcb3LKYUO/X2qZ8NWw1lM
tnkhIm+tojZxF8Qmff2at3CyQczEsiMNUrqEoD3/UdbLbBFpTbiMuiDV6FEmwjKrSljTqdZHTxFq
HXi/JkarrEyj5hVVDdBj6O1rnDLg9I7qgAshh/eYUrGZDMrNsYzOg1t7HnBaIniEZKzIC7DlDdvi
0hpNkQCq8HMa1flAVA3FgiZzSMkZ4Y+pKd1GN7rOmYSUXmhiVuqz2XWYivY5NNllq6Njc+bXRivg
1jcmpdNQSoj3HB8TpGkaB+nCNOuEbJq2NR4Zis7FnyeB8bM3zeAuE4BuLUVkhAbYCYO1V/3Be1Pb
1r/1tL6+rZSc6WCwodxXkIUOHMog/csGklZLvxDtAVPoggVXeHYZZSYVk7rqKqgXTYppOjQgD3N0
3xiOlRVF97mqogNHaNk6XUS1xcEFoiiRIIpgsBaIA+O6qEyKI40Cl+rUy1c5Ut8HvKWMe8BACUyD
KE5u0ioNcK3FofImE4F6uQr+Jhdl4OMYqDSm9RAmYrdPiEorF6OxdFUUohSus1T3l/4QgS5oc7nd
VPQ1qDNbmQCCJobtuJhIG8tz1RRMsE1KJUO5sXyK5QOXz7UpzW5zpdBlRy8y5XonRw3UdSI+fqGP
8uobytFd4CI+Zypoj6v4PkZwa9HrrYVydI1aIACkh6YOS9RCsr0i0avteJipM0PcwTl0PWX/KjOM
2DGRpHgV/Tx8wKjHj1ao/qSFM+k+nWk5CWDE601CBdlDqhU8Zt2h+TABZygpLmU6ypwGznAEGlLr
uVkt4i8yNTAstkGVtyY3B3Zux0xqhXDjc/e9paY6YBMmGJz5kTll6d5PikJYdnTZ92iwousBHkIC
dCNUDwjtJ/6GhqkYnelUV66brs292oWCNci3pupr5XMN3yLagj/qrqWi78z7TNUUiPShrvsOCq/F
sC5xxr5uU+zo4RVlCmohpAc5fbUyAQWvT8heUz+akXaijgnTOtBk/6Kjb4w5tIpwjA0C0QhWmRQp
0a6X+/5cymUDeVCRKjaXbkPDTW6pvi+swp+aK08UCt0tNBnLMFpwnTChkDX35ugBqrHDZR5ly6aM
JjgjYyS1m87X4FiKQo7sT5xmKooAkoaKaRf73a7OEwGfwh79EOhdPqINpABgJSa9VmoMo7Ruj2V5
i8+mGAeLgNk0Z7gu1jd1MXDlNWljvWS9rkLvt2LhmPSYzFqhGFHYT3kWLGakHFUj6p7QAELFyKdV
hHNBp0XOQKXyBtnWEA0l3Nq4wD0DVGLhR5QxA7zn+bNcQuFRpAkyDSXTRw+YBp6NmjYeEznxHkRZ
8V9LSc3faKq3ClLPBBC0kwpo13mT9+Kq1BOFpNEygh3xZ1Vt8YeLXzRRAR8YIcB8SWQAmW3w9VS/
KFXqCzZO5ZLukLyYzxo+e5gd0x4ZnQxT3+jMN5V2j+5sPK0sVN5FB5F2AGxpSB6EVFslm46QF4DR
kNj3FgDEtnGDpSAK4UZMGVMDzE1cEIJWakKfGhwi1vWZhSNVuyjzIr0AflpUz0mJo4090gxQFxZy
6Y0dGIaXLoB9GvDcACQsgiDvBJQ0QG1yBKISgHoAUkg930vHFeFajGaB440azuc6WhB2VPviemgx
GQe16YGjbAeveIrNunuC1D6Itj5VQwdyYQyfEfBuW5eSgQUErE8CKPlU11PHymQa4WNUjuXKrCr6
ehXu3fdyneevnZ5NL9koiPDMlfnMgc43umMiq+z8oQaPhM0wFqwtjRHMM8e5i4GWBiDOJKylN63X
6Di2KTvR9Xhc+8YatSd0aseFbCqbxAAaaJUzSTyI0nHZj4Pe2XU3djdqE8KRbGtdvaa1XnRrcdCg
fDdi3j6jGI6rQYzn73PYU3m3EbqSI8cKJ3pg6PbwbtKM8gQbIXzzjGoy2BjSjfiua2iBOMoUquSM
hmnMfhR+4vZV2l7Tq5XJflDNbFcq1Y8H3WN+uJFp1jqWRvxTkVgHk1nPmkkANrsIxXQUwG6EsRPv
O1oXjZ1mhAH0dfTA3KtRCys0HYuDTzUKexANdD9VLh2Nshwbw5F4d4qt/0JO8f9PKtccvX1RjT2O
6TH7P2d1csxe6vdx5Pxzv8NIw/qBn6slUauyZuaDTpH135QuCq9zSXYWZ8XuBFT+7zBS4qc0HFCo
lVKBBc7279IsX5IxIcRh05DhuMhEuX/B55ppY+/DSAR4DRI4YO8ElMSkv2yN3vEYsgH0Krbz0hL0
brPKkK66jIu7uCPdwAQhWAU61f4GmZxHVVRfzF72rwxxQNALR1ART0pgVR3JHTr/a7EZc3rII1SI
Al/WRZdO3hWW8ygKdOU66NSfNH3r15BXYxlPNIffLT6Bzejn2XvS2IkDExVmpgLzQxUlQ2U+2kwM
eTeVoEzisFIqcTkpsAv9+BY0IP3eske6Qwf+dzGO4yooqc45Mrkw8UUxKE7u5906iKvwEg2YYoVK
ub7DCxe9ElzWHBj+A+9c0rXX4AuLwzAV92IS/bOf8R9ZS78IQ++CeQg+iqWRfZjkGyp0j/kpvfvo
Mm7QpQ9HY1njBBTAzq9uTCTLHnNwxwW6RBKs/aHIj/T/skNR9rdBGYrnCOO1FxiYpzP3HYmDDtvd
O/yvSKPlGj9WwImcBz4yODTXOhAVQfM4gjs4S+ltHgUCOoBQUL72DWxrRxBHsE6DCHPbIm5AVi5A
kixvPKBG2BQvxyC8F7Hi8fEGlRAHFDAPJYzG++X5fylpM85yqgihvtvT7rE5/tZanaVo/+8/7l6z
16l9TY7vz5JfP/OvnNT6QeFgputIoChlY5Y4/X2YGMoPtJdVjGNmvpipWXzpX4eJ9gNnTH4PDRhR
hHUIOfB3Tir+4CjhZJr1W5H4lGG//M1posw8off7GHo0aosy6SiNJarU89ff7WM0EXgvNcTt3OW5
uz53538vbXtxtlyuHNuxFw5/sdfu2n23Tn949+dX+6txZ/rju3HFFH3kCZMkN8/vJPG5CvZf//5P
x+TpxE6ybTFDhgOQhOfeXQIftl+eQvsqtC99+yKwL65eV7ebt4eXzfXXo/7inH4xLfOkbTalnqel
Hcv5VNp3+9y+oYpoP/CX59cdJd7576+rxeP98WJ7d7E73r5d325f9r39zef4JRT+1eegsPJ+eWVA
tbI2f47cfrjbp3ZuP9093G2fX5EjtB/431NqT/bN8+Xh7PLp5sy3zw721dnhcLa7OBx2zsVitzqc
rQ6HzfynxWaz2D5dX+yczfXGeby+cK6vt5d7Z/O2vb7Y7N3t9u2bp/eLjPfV5+c2ff/5ISnFRY3O
NJ//eV5KPv/z883rlW/f5Mxgsg+vNyGfP7RD/kjKZR9WrzevTOlmmJ/wPd95X9hXj4H9dny8eHt5
PO4De3Pcs+KPV2+s+P767e7theuPf+72b3dgiO2H/W73eHzZvl0H9v7lmznNVPCvtrypfJwTFZIB
WZgBctCvJ7B/eds+X6YM+3x49e3DBR85s3ePm7vj1fHiG/7r/Dp9tZ7z6/judWt6Ff+PkfUU9HWp
34fikx9fASrCh75Fe+ju69dgDna+HO7kdjR1OpNCy3DnT+cP+836/OnyafvwsFrdbM8ffHuxO+wW
q81ucThcHi6Xl/MO2+yv99vrxcXmm5l/CjLmgwCTYXpaEO0UqoAfp66bkEokqmduPPpua4LoScmb
dmJlrgw61j4AmNJIF70SP03DMRQQwegOanevqqndqRthOo7xbT/c+O1NZMh/5XagoTHJJ6PXrs6U
XpiVJ6fUBGfCJD1AT0MEsKndW6Fp43Y+jNcYzIPrQSk0+WYf/vFkfDemcnJGxahSgdplTI6n55zz
6RDaz89Xx93V8fHq4uVatO9evnuhT4NWrkDDFFVcKaX5WkM5/MP+Q/mkhXxYTm5eAgI0JDSQwMf1
dHjolf/8evf9wia83+wG4beqQItFWJwAcwZQvN/shYYnkoH1N2jFQccrQFHu+ynxgQFpEK5CmkYF
Us9N5KLiSyOUcvLPKNPIUr/+HKdz/vUxcD7lAsckVlE/nWEY2Fhw6N2kbKZrbfKbCP1kGtCo06S3
X4/1kQ5Mh2GesiUr6PHrbHblZH0b0TTQSAxMF25muSjlBj3eflSOndrLh6Jtwm/eqtPrex4Po0ue
KggWWZvr6e+XGI0edLngk7gq4keXVq15C0jK33mB/GkFEXeYTUwRKgIU83GUrqqGQJFEA9kivCcE
sz5mDc26IRrj1dfr96f56PQATLQPANGcrp/RBtRXctAH1Md1N4C6b/fQCZ2/HIWJwEEn1iMpMD65
uNSIP4ImaAF81VWIxOZExYna2N/OxVRVgEMzQVzDtuSUGu6D3OxJAsGblqLoVBRu7CCwfPfrucin
Z7zBMJLMa40hDT2VudvyfgtYFgZ4kqkPLkRhFNrjw2wxV9bNum29swg4RCKk97kJ2LIzHH8q1qKi
LYQSOaihXUt6vzaSYaEN05FuiQuAHWnXbgAPIN0O0T9bZv8xW/u0j04+6vz1d7efXut1pIGRc7Ne
sjZ4QFlOC6DVleau3dfL8sehFPGXUzrArlNXe1HyFHjiDEV6ly8bU3lQTGAO4fdeMZ+27DwplUet
qBgAKr+ez7tJQetOsamjIu0pqX6OraAIL0Qxvtmynw4WRmGzkh1Y6NFYysnS5R4Z+lACHcJ5xVgg
SItuVN/JFzp0LnDygXb29fqdjoc1I/kOlH+RfESTTs/uLlDUoJ2bDdht0YPJ1pWvLmWt3+Slsfx6
qE87+HSskwM6bAQgeFI1utKuutIu27vsvHqwXtQLVP+b+2ob3Y1X00VwnN7CK2vjLZBQ++YY/RSc
nH6Ek5gQw+wEMQI+Qn6nXIsH2M8X+Zu+8jfKvqd3cGW2tnArXkWjXZ7Va+USEsk3EcjpNrKQKFZ0
mpy0QNESmatd798NIdIKsamb3pU6gDRY3A331IKrb+7kU6sPII4q0EXOA4Wkl577yYXhF1jvFMY0
oqiZnpll0YPtkB6QusdWA8gVqBIYz5uguAXQvAIVA6jp1khLJyg8mWrtZBvmVrPKB5TmWi20pWCb
VP06VWs3Rcsuh1EjTlC/ARRFRysY4SU+N/2jJD0OoNy94kyikjSJLzKrKgr3Br0avG0XRj84cfiS
NwXmcMlSq2L5m/PgD8urg8uEoSuBezCNkwecR6qVTB7TTfPJekacS31C+33x9U7+wyAEV6pCUcqQ
53LUx2cYSXrbyDJqi+qYisuu6vZGkg+b/2YQLn4so3SNY+HjIIMORUxQUUhHVRjGF11oO4EA+V9M
hfWapbHYLfiAfRxFt/D+NeSodxHJVnbokYyOOqJf9/VcTqse7EZToh8P75iYST7NCRQUUKWg7Hp3
iGPUBhEfv8bZsDkHzdOucj9ElX0c5L/SyJpRvgwKw5b1E3kHTqudoDTzJE3YCl1t5hsDxjMQUQVu
ayKApK1LK6aTE8Ru4rXS3+9Chib8trivuQlOqjwaTihA7jJWVVNit6Ft6QIEl785zf60DTlLwCEz
SZO44OOzU8wR+4xK6Nw49Y1lhNH7RuKC33797H5J6LwP7+d1VOfa2IxSZqCT/EVIUHvJ6xRtURUi
apYUmlOOVLm7fjTRzh3hM8VDuqx14EuRqkiLus8xtxlQ2Ox6Cq9wxtDsTm+K3liEqvSNF9cJcvqf
jxkPLmJjomOsPk9WwZfbIW65LV0J0KHseJh4PFe6aVwmVqzQhYq9g47tD/qXCoogmeTX+3pINUCT
Y4qIcwMJ7vj1ip3GJCwYmBeNl4noVuHV/fhc8MfTC1Oiq2f0rbpORwUuh2IEywQw5Tev73dDzV9/
F5RgmNS3sBpbt4VDUzhmng+wBWehX1RR6u6b0eZL4+NOoAQ6m5GBU0dn7/Tu0grTR4ygA/wXmhJs
SwDiNATjdacXmYMTaLibFHEdDKRAIvzCv1xVaXbCmiu7XJ5E9Cer2lReZbZiVLoW0GffMdSEW6jC
VVLG2SCppG/mOm+bD3PlraL3hLqUzsFIFvFxZfEFhNI6oiBPC/YyEZqHQukHjJbGJ/zAxW/OC/PT
YBxUmizSAONOUeSTPSzA3xoq08BtJjKahYhy/3nWYrKh4xd1qI2w4zrrkxX2b+by61X9dDJL88hz
WMTyiuqsi/h+AyWC1XZVbcWuPhq0goRiV7WF76Dc8FRZOAuBYPzmOX46tRiRgB28LJ5nWKKdXJ6h
Ug8U2bEMKlVE+0Ujnv1NjNT9el7z5373+KBlcB4QAvAKAglXZgnJ9/NKtVaCsTXhaUGIpexSM0xq
elOJUF6O0VgJ30R1n4cz5kuGPJM2JZZtJyWQTKO5jt9v6hpFUf8MMWNfpdxtYMW1QPnmeDlZQKaG
siTlAHOO2FVaeh+n1pF+eEospW7ThNLeA/x8E05Afb5ewD+NIs39EhlJRBUxwI+jeFhTaPizQOGs
lBih8iA6VkDTv7mjP60bOwEuDs09BhI5Uz6OAj3M1/OJddOKNjWXqVJn97I4Fsmyrcr6m4f0aUoK
8Ych6cyKFox0mluVvRWiSA6vUJkiC8chZE3SKPe+uZVPcwydxhN8IYCM9IsJ3E7rzuMkt1hqMExI
4cg8MwqVqhhKWlbomJWWqHtxDLElRiN6nPTLoq+yx6kAFGeXWjtGi0TKchBbIb49T2mVVM+CH2fR
K4Da6hwYXtYvgixsekgngY9RUzmBSl53k1ybrh/F1v7rbTA/gA/v0TyZORNFfZNUQj/Z2Ppo4Q6C
OxtMW03aY71jIqE2yZG3QNqteJO4drS/C3xZvxk5yslgifTwyQg/7olGMNEHQfHblTUT658IGqWG
3Ms3+1uaz5mPMyMilSgTIqJKCG/OZ/K7qzOW+hbsjZ8Cv5tQvYaZfdGbUeyIXTltpN4srssE4Qmo
m/6ybjE2a8waxWkJOz6jrP01mjXS/deL/XmDzkEy0b6KiB9B18mdk5oNviIRSEULYuw6RGluiWqP
8s3M/zgK1W9UE9md2un+hKYbpmnJKFGlIXAdBMEVXkjlN1fan0bh9JirGDheUjn5uLxCbYLQQ+vE
LUJ52iLe1K7kUMr+i71ChC3L87uGNqP8cZQY2oYADwkflb7DXn3oZVeD1fXfzIWZ0JllIPX0ysK1
AyK/pCQuhpLJW66I/aL2SyCDXz/+k7v418YHzQI8Q8WL15BOjlwuTBy752GQQhL26E3BJQmn0pWa
oFlR+4vPjDD+Lon4fALjmKsSOyvEdXOC9nEFp7ABMspl6SLN00IaGMS1ikeOM0VVevP1/D5vCTA0
BI8EOsyScunHoXCCqTXZGgKXMioZkZSV2S6akrhwvx7n85TYC7MGM1E1KPPTyxiRdlWscyqwmR/r
D0VP9I8reh3K+sLSGll5/Xq4z49NptkFmFWhCjlbwH6cFqoXes1tzXB5Z2wqTgkksvrRyuwigxkf
j7DqoLEIq78ddr47udIM8jKdK+3jsNGYRYowJoKji1nZL3QJzPAKz7P8smkrNOgkzqzI9dO0+qa6
e5IFsE05oE12o0JyQ5B8cj4PldQ1gxhAjqPhvQ3gROLxBOAY0vWIJCZ4RSGJhYtSmn0g06z/Zt6f
n+48PEqvHF70ik4rllaE4Bh1LJS3KnwQdnAYqF4hqigABY9Y/W9Oy88XIJUkUbII7OioQUv5uMxA
SaohSQQPo9YQ9L5sTcEM/peQ9x9ThcJzIZud9M0O/vymMCiQt9mmd07tTy4CZKCB9Oqe53iaKSyg
xcNdi6Lhm1E+rSSQbhmBS5oX87kmzV9/dwP67aBq7cxyRPhHXLVphG2VqK5Rtwu/Odk+zYd9onCk
UYmki0Vz7ONIQt22VRV4piM2mPCayP1gARb338zn04s4j2LSHCNs4JA+Lcv5fl4iRoh0H6j47CAj
lfpUEkxgR6dC8fIt+JoAfPSbr9/DT6vIqNxwlBrnPiAh0se55SH/ESVGE8OlIdtkOo7HdSfF+76q
/OXXQ80nyYeQhcWjOYAWMOkalceTbaGHsqVOao7CnWz8P+7Oa7luZG2sr+IXwBRCI1W5XOWNncjN
JEaRNyglNnLuRnD53b0wM78tcXgk69gXLtdczWhEcGMD3V9/Ya3ukdPIpD94qjDSeZPljikvOcr6
zAVmg8R14uilmn4Rr7/zRXJchAYcrDnlfyRbaGDkpyrcriCf+48MSIendsCT8YuX7leXefO85Kl2
gC92aFBkNd6OWjRY6Yq+/N2lhP0OyInJPkHB5R+ROgLDqc6SwY0movlXp3SB1CRzeDsJRgh+/tX9
YxnhUmSLLddfgy784D8+JVIJAL0GfJo8xOkHILRwXobaGT7ETBF4GyNkPfn5Fd95LtedgaeTZ2XN
f/54xaIXHeVEYJvOSFRkNE41wQ0rh8e6Ran982u9932xlri0fPAP0d6P15oNlaHFK90oyVRzrnKj
vrRFWmx/fpX3PhFNvSCxLYqhf86bfb9eAXrBY8MxHBA0s6s7QxhhuZNk3vG5WNL/VRL3n18Zz7kV
0D9hCbqPnTcbbCv8IA7Q0UQFHHuLAeQ9GlJEfo24dSaQLT//cP+8hVztz/5iiovkdN98XdDxlW0x
JBqNi2XFF9jz/PKQmpP5q1baf66SXMgh4c9azvHnbb5UlIA8F9mIiHKc2IfamR+QN7e3goTFmbfM
wBGaMLj9+af751fHRd01k8CBw2Jf+/EBKckfaKSogpjByXtmuZaemRy7KYKduxgw437/ch72jT+/
QE5Sb9bkSXS0fxCD4r7z9Ak+bL+SRq1rvxTl7ueXeu97o4OBVP+a6SeS/vGTWWkDP3mYBYwtPe6x
cmEZXQW6P7/Ke/fv+6usv8X3WzWZ7KSYBx59ozXnrXZbyL+t4Tb7VtnG8fcvxu7CZyF4Zp1/s/oS
e8z2bGvBiIhPb3s2dP4tEIcAml/AyPW/cTGiHZ9jAS6TdST1+0/GfA7NH4pPlsDI3iO3NHeI1YwL
e/aWX9zEd15ovBfUBt21cke67s2l4rnPGMETkeWr/kOyOLTvBLl5jh5qRiRclb+9WUKUoReJ+Ipe
GvFWHKFC3Tlp3YuoTgfof6Upj6Ff1r9YFd95ADkI8B4zgcv+/vbV6q0QDkaWiyhNRXZdZYV9Vqos
+/Dzr+ndq1BMo9OFklP4NspB4QyDwmd5Kv162uR9lRyscZl/8TC8dxXiCg70RL2rcuPHb8jsVM/Y
VCoi0TCgeJr8YEnPujQ3fnGd9Zv+MZAircQ5mwWJEeR/0HaYUZVyWDIRVUqdwyKz9q4G71etHVY9
mhuche0vvqZ33mAu6RDTr8YePuKPHy3MktbFlCmiZhrznVGhos2EcZ9WRvVvXIlVlheYNCQNSW+u
xFBCNqXk4GH4NKLcTyEY1e2gRJ9slj5In3//wfj+am+WWpwpGLkmtMwuym6KXXl6O4O+2P8bV2Ge
myiNtk1aZH68e2bnQUCZQfNYBebmiWL1qWjhBfz2VdbnASI1DwWR2tu1PAOdCvMelyEk5t2gR3FO
Qexvsde/7I56ZxniKiEXMtdQ6W2WzzEk3DHNVazQns+E1TDJPMjlMXZq9zLpdXX9b3wqDpIMSzGu
T6rgx3tXebk3Zt36qcD9XGeBTLZ1MJW/2DTeeXV5ulnlaCIKiDvfXEXBfkzoQuY5mHz7TMMl3sRV
kP/i2X73KhyzqMetZy3/zXOQgfaZgSI7UTha/WVvYPjDb5r84o69866SEGYkmJMWkdLbDTDpOj+m
gutEhbVkD9LMAnXo5rRIHgoGjo1fPHXvPQ/fX+3Nosd6ig62MhGbA0r5SsdQs1OexMXZ9jRGATTR
v7iJ6w98s/qtzStkTUk08zq9OUbagEXruuWVbYIcU2sZeBdVWUpom2MNjaYNgdiVU623XTYO9u7n
T+M7Sy+dSTYNhkz10eT25jnJx94I2oxP63ejH+8XF6HoxhlrBxJtYrlodWjsCDeG3wT1L270ew8P
aUf4E6yKtNi9eXh4oJIh62yHiWu4vxMc7AVUJQbpn3/Cdy9DFdBl9aUNwH6zitRSd2J1tNIlYSEQ
qGhN6AMgQf9nV1l/i+8iQmSmSc6Qu4Mmp1bnJHLiI9CVX6mi3nsTiAGZqaKngRaTN49KE0NIoJeF
Vm6j6qvIXHpf0Knbmt9WErD6xWd679mgT5cyNAdljldvdq4U/4OLamZdQ5ww8jiasyfrMbyUY5Nt
Oy+81iN0uJ/fSIpLaw7vhxeCxd4n384MGPV3Fpcf7+XAccRe8pW8XbfDfWPF7XgcmNu7oHPcAQnQ
uC0kfbs3np2qLi5Nr4SFFAOVw7iyZP4+D4kc4BMP6a3MsFNsgOFPF6qHyxmpzg3GCFpYeZfjgnEg
09fwpgevQ2FHonRA69kKJN6Eiu7GHYb6FDRG0UUykKuR0vPgPCgDTILduv1zOYDIiSwJvD5SQ23v
pb/ENN0PQnwR/OXLvBGoTnLHX6VRfKGQM2WDQiFX/qD3CZjh+1JrTMPJ2ktcu7I+N7HgfAuN0Dpj
UBKhfN7G2YWbzpIithOHEi+ym13TSb1SZtuxOHbGmMvd0Jre51pQ69woRafCZujz+qJvuhaMWdoa
sHs6326Z/c/kcxub7HOu7PlMvZk5p9kDPnI+xiDCtqnWAWSEOauf8kSTHvGyWN1TcsmfFUqmAt0A
7VQbaVjWraqbbGa2hEzGBnNW+tEFV7BsHNuDq2ctU/9VWkadbRjXz+/DACjbWYU+5akzluqDv4Qi
35SpIe61U6dPgJKH9KQaMNBRhuIKiHVP70wh1xlw5EPlEsGUY1TfbFrjBtFhhhyKPGI0JHUARsDr
AzpR6OEc6Jm0loLRcmO8XHqvbA/+IGPYUIUzLlC5JNJdsTTj0bCbbtoEiXDGnfSS9Hm2vOTZMVrD
23T9ZLtnxgoK2Cqafb/1tP1fkP7lps19V1+abjt1m9hc5IUhx6HcOZkffMrAYNjIJcgYRAPwHfat
PvXzzSCK4bMPcALMcZqLJ93NWD/m3r0sAOW9tLRx+qdaN8kIKcBvb3Jbgb4pQ09bG+jW/a2E2CQj
W8RtFsGQauCdeH5sbeqGqvMWNnYZ7HTfOGduuiTEmKTfaRw1HRJ3MudikZMHzlmvmvJzbk/FTTjq
+qtKivAJg0k2RQtdBifZdOWL1Yj+ibYx4yGFMfGFrJ/P2P9SB1nkkc3FGexj805SQY7JS7WYdwKG
LL2lDqzcqEL1fT2Af/GintTHfTDM2gUuEQ43vU4bPyJ3FXj7FlEWRZnEK04OD9BrYqxjSpM0eogM
Y7ySvHJH3mlOQPd6DuePRmAqJAq9mhVujmkEhiwCtBCJ3yK0njO33Avgtdm+JocEI0Yny8eCHXcE
8Gj0B8I7bOsakERFEk4Btx+FWB7LQrcnSb0m3RlOI77Ovq6zyLcmPz960LZ2nTOBxe1IFoEmCGNI
jAhxw1tgoIs6NynYPlGvXdx9pfFKt8iLXowqm4YzTk7VyYTTDkLeI7WYomgX+z4e5Fm+tNh86Htb
RRCFqfK9QSu7PhttTtz7pV+Ky97X7je4SNMtSKPFw16hO3vTcQt6TBRDZ25teynujRYIkKGFuLZH
8CUbCYtZrvSewYPdlwYvizW1V2XG+0jKtpRA4NRUu/uys8pz7UyTHzW9MYe71LFZqBx/8jF5AIXp
NphzqmwLvqFizoVzOvfO1e5nslUAjpJsmR7ZhDz/oPpZwxGxUBDsLcN2F9Bv5VTtpyDPbjABByZI
cde9V5bul23jzAl+uKFTV/1S4ovRoH0RC9u+FBEYRLRpgpfeikYcURLfYmuZ26AdupNvJvJrOrhB
ufEB6Dyrvu9vFqeRH+qqMl5sSl2vi5e1rBoYFalxW2Wx5cHJAXMXUPURD8fVtzQl1ALesRTJdQs4
jf7XZZ7vspUfxThgJr8AvytfGx6tmeFyW+ijNScwlCYo1XzuQT/ag8JJ5iI4Ai0yZfei7b1PJLja
dO+A8bii1dV6jaeyukYn5E67YJ7rT2PLS73BXOx8Dks0UkdFXQdN0pgXL0nRjiad3KF/kBOVpm3q
gIU5H9JUfXFikeVocozpM93yWK9D7velm2FF4NaVPLUeM097OCeWufIZ+ZkIx3FJBEY45ge7TPWH
JIuNDzQFGp+gUY5Xa9XnZaxjzR4BV/+x0kGp6ONLFY0uwJ0dCJwTHQiJO9EkI5aWVrciT8Q54Er1
hWTDcD/i6c43q3Pgzkwz8SVJHHYENIJwisLCaj9JT88sjVnMTuJapc3WXBUpy3KfVJE2FT4sqjTx
Ixj5sDJPS5WyDx+GIS8/OOYA8KWeewcpzFQ0YPwg7Nx0oh++aqeKz6Zp6L8AUI1R01R8cTxvPLww
5e3hno3N+xwmjqtYvi0MK9rJnuG2Nt0egbVRRb4k2DSmznsJi7zQe5k3HWpwJRoiXsfQL1aeOks0
Gaa3471amILs6uIi96E4waIZwVfO9dhxd1AhBOTk8vwhXwLWm3Aw8MvENKijvmlZ+aA2CPVY4AEe
oybmN924S5wnyAGnia+0W2R7jo2hdTcmkPVlO69zLnsQUbh8An8BNr/kFlcNU20ne+E15RixvruP
cQC17+gZaiWyENTvpJHU2FMYw4O/62Ef2cQjgvWNgx7sxQlaPkUXJHV9aGmy7SOhp7Bm0RXBU9/H
AY8BTNwOyQRWtI1gRCuDCqOBgwniEZPOqFA9gDP2v/a0JXZbQ3IY47b0IdTHbAy+wD6yn9p28k9C
z9kLxdju2kAM/GUa6+aLkViyi6j84YBh1jO2GDwNs8u2MmIVNVmTGxso+QAGRUoIZNsqnfdxjgty
b6dehqunwSKZ1wmERd0ZDV4Ra8yxY4jawOBV2J+bATffts87MhBmOwGenQvxZDLUBidngKNz8HI9
8hz2wOSw1uUTqZeYuDJAzcwrz6cd9ZB+scNc+JtwanNjn+u6rp9D8pPplneBzsWMBtsG1aRHNe/M
rWPDhhVSUOZG3tdlpzKxZvA6Xs0DIuYg9k610dSPtKku+TYnCdTt+gHDD03uNMNd+HGdxscJ4g68
q7muA5BYHJPo7Kucp0y7ptobYqnltoNHJW/GwJlExMBbMbYbCnxhftD0OYjtNDL1QYTGUupTd+kL
95z6ec8HLzIzO6lepsBGq27MUBenhmqQPKIiMXZiHCr/49SW8t7Ppw5z+8z8h9wCYfLkGZ1ExvIY
GF3rXQ+06S1nTQWn49yvigWNSaqIMKKU0L04GVgrjZ1SNfSfCYRd/iFxEn0uM2MettIxDfNcE2/b
527p5sNXkRBoQsbsjLyISg4HxU7VpYIyhbpsPoyocBl5oRUtjHcG3gO5TXSj03ORM8H9LBnwjKcj
7Uwt0DYQRHN4Tr952V90FobJiCVFqLuCGEedJp3MAusAe6W5Sb3C7nb8bCfbzzW0t4elLJiuGF0d
hEes0g5lJMKeOBrphMvu4LF05QP4mJxvFa9yLp98FcCKQusWmB+zauozk3dFFSkbqMuxgf/TDc56
0WowU0jHTI4FtMhv8qYEkOWwl1qRZ8NK3RColSb5BAq3+9RnyzwgcBrze6vli7tQS5l4534Kh++Q
QTNBltSmvn6wUJouN7gSPAtgINoVJlBGRnhTfyMrP9HfgjjGAJelzVjtW8coTeb9kCM++nafFte0
91Js8Tup4HB7jRub5ySMnXCvlezTl6GhRRKO3cjRxYp8oYYkQkTYPdYjeoqdVHTB3kMRNBSrBxXg
bVvEYrpLddiIFoiYNlgRZF1/7BWWDyKFxMr3Trx0RHueux7KED5xG5pJcmG+vvSsaZRBSBX6MdA8
iwijv2rMSvP+mLZbtHtdl3o5DTF59ldyEKQAsVA49ie0j11wWXvloG+boHCdw9BByyJy7Fv9SOHQ
X0OAsSzmp9kaNLgz31dxd10uFY0xAABBTkbgyjuOfWFaD1/NPMgJ1wa6Qcnau8lVnTGqEiEcKM7Q
RejlzM4M12bfsvpy3iZGWxX7NMHIeBH2SUria8x8fWOZ00oJ9oR69jXTtNdOR7/Ixuk6U31ljtet
doGr9dOU2SzTgT+KdgvJGK6QLJbwllYsq9o5c4oElnSFSHbYTcbqoNrEsuVGDD6nilC4Ky9o6iZo
Z2v7Z7Ijl9g2hHXtov3XuIbRfgWTixBPz4vzEGM5HaOKyH7eqyFP5S0+Cd/ZDhhjjROtH0z5mqVj
lpvQEBm8uDbT9v3Al1jtkReXkBXjrEIoFxbCO/qtHJ0BSc7g14elnZjOn3s8Ybgw+6G8zDPsy5cc
bQkn3HSspiN4PtVdspXHxfWUl6F7zxdS2k+gmrSkzh7nwZcGPUC6DxmTSM+kylWxSZ3RMfbD2DWv
sTv1Hy1A+ZhfjU75Zx7oxRLire1mRy1HeRuGoLE3UtAhF7WmMxYnabR5HaWNBPCgaL44p+/RwelV
Kk5SFJsM6waPz4yUyYaIvmmwF7LiVGPsbZVHgLSqsVS4HzqruQYhzRs7weZu2qieZv15mvMqvMkZ
b4k/pyzXyXnGqTI4QWQLcpQzJDROaQab6ALstu1eaX7j5coQNnzDsu5dTp5h0YEbJJ4VRSQSxpOO
jTnx3PdjI7ybpATOBrU9mxyfuG6R5SOAOKN5WbJ2+pZOo+tWxyrmOrcIe+Y4YtLDKndY+8xzP+gW
Fizin2B+UIlT41aSppPLYzqEvXXjmUX5SLa7BuOuzPhGgJUCVqyqeKeajOlk7lT2CqqwD8GZZqCH
k2pqcEmC8mUjnPPgBDQyGE5hZ3J0L2gkP4/JAoeYLl114bmdyyuAzLbatW4CbZmubvsVDmANQS5W
7Ag9N/KLizSMQ1jvTzeZzxAHb02BO7f28tilmlXLZM/PY8DDNqT7keNtvRwWNRUPyM2TZVfOgSij
oG37eCPcQVzMmaydXa1ruz/0zAuDVg4QFx96g5eG/nLfTnadzv3XBQa1niENHuBe64taWUGxAXev
XtiUy3GzWCPOkJksCtDQPMtPfpWitlFsuOMutYELWK02Pzt9WtnHOlvf785EksfxzA/TPf1/8zaN
R/+e9gsyCMxdx7dDUpCrS9zR7qKsnfUXb7S8rxPQ/gLP2bTcNkM5k18zrfbS7xyfJ3Wx3aehy5TL
UZm5E2jpgMsGpLef2pgS5r5N9RQcOE9WzVVnmI0HQ57eBHSlRTp/9QHbsoijkfPw8MLS++QupXth
hzHK53BSoblzzUzfkR1prR1U3e6uCJxFbEt7SadopATyuBhOwXTZyBTbdmR24xlPGYoabxSdHc1p
3rcby2nMV2CpiMkmi3p+NI9AvY+ZYVGSNLqs+cYXV/ibeTZg5kKkkC+BWxgkBUQ3ooMNRfbRSlGb
Rr49sGnKsKlealTizr7RxowV09PG84hYwQBkWOeWdRxcujJ2syOJPjIOiCrqgZ1bGz1pi1s89YLq
blU3n30nq8ttbMTJLlRT+a23UzocdK0+WmMC0ZyOJoNf2DEIyhOOCw/gG8Z8E/QkQrc9loiEONBL
7820i5PNMNBHEdmzfk0qkjvgfnPIa2EmxdfOwTpOYaIcr514ktAtiIrJXAYDHj0Skeo0C9f6ariZ
mrAr+ureGpk5mPLZIa4g8+4fC2WGS+SqsrHwsY9JtQ1HWX+thhyYald36cdqIH+0+osZYjMyc6nY
g8Vc77Bb6ec4yK0255RAnCHw2OaBZny4sP3T4nQwK6dYZnBeHIu8GQvLwOG3DOvnyba6OhIxRUlw
4IXkbOYMWEXysvQQdYwGq6w1BWZHHUAGNgvs6JLI7Oaxi5i9Tz0QjnOMNqmlX0rHIiw3eZLhSglp
cb8hCGrQrAcxOX2Cwh4d48SV8TlK8DMB+/VGpAiXtsNgyfwsF6MRgMRPM3j3TZy+GqWy3cgNMvfj
lCNo38alwh8hcjUaW5CwJIfbVnfJldZxmu9ilrTxMg2KgtUHDyNq266xibfyprkgRkSDluDIsiKw
scuTcFp6Af25Q4CRsuhxwBxUq7YSekGwZpb8bxIPVRLRV1rax9Clm+8kQNK7O2wZ/aeZRjXyjLqB
Kj2IISGaGJwexCwtIUgYTPS9UUKWhWwMwoy7Bkx8eWUYSZDv7CRMX3gYiznCPZFZW48D0QFPY6bO
dIsIbReQ5K9YOIgdkAta0t760FHlAS12g4AhDuJur3oo9Bsabiqs9sPUAGp3WqjYpNQ1S1EVkq5Q
U1cnRK61dYUfwzY3rRw6sQF4VkwYlyxR7QyjSxF8hANm9Bo3c3c04kqEZ6o2EFunA9b6Eksp8w+B
lLcjBZq7sCzPSUG1zZYfL0DIpHEPTSbsCmsjlDvbW1NbZbdr7FDPK7y3i7d2KyAuBvnimTvtzulr
qVsc3NO0OMlZ4YauBMKclnq665CrQpZe2x23Y+/4VzR8cTLxaKf7htas4IxPmHhqIHb3B2dh5AXJ
MRHjdnBsfTso33ng9eiGCPGee4HExcL9bRTqCvoNOQyjzDXNH4aJESRr5NYaU14fMl4PGepdm2ch
MJ9jBvORQKBsgxvi0PQPQhod3SG1Jv72lFVrTXXJyIJbte9Omy5JTWMbFHg7NmRKjLsuK1PJ5l6b
X6w4hXdukJVJzpZxKKZDuqJsNraumuupIgNwSUOUqTgpqBkSF8zDU7bACTqVI4F4xMEX30Mz4JmI
5qpmrZJBHzwETWiw/TXr2XRhHmaQtxQ1kvKm45RxlfpE/VtfGGSJMD5+gQktJKbkdjU7t8u9SzFz
2aiqdyzyamlxgSGW9gprEivqyU0+ks2DZwNqF9VEHLgpGxo3mXzS3F9PSi0OQpmZoMickvzUDUWL
Yi/wCHcpNZ+zci4fWxd0xYauNvo3kpbF/kA61TgO0+qNrKewI2kFJT35q9L3W2qA6+ZbdTd0374N
l5+a/7z+VdCZMxabZPgvP/5r/9e/y2/1yjX84V92LKjD/EF96+ZbkvoFf/WvdoL1//zf/cO/SYn3
cwMp8QtEoGH9acC4q+9piR7FrX9NbN1m6ecaPNHbv/EXXlE4fzBvaFFCYIybSplD0fEvuqKw/qCA
hgaLJiS6yf21jes/4Ir2H/5acWWkhakmhjKph/4NV7TMP+gh9ulFBNEDg4Ahof/44Dd/1ee4Z/+y
r+LHuivdGmjS1q5oyP8hKFn7Tac+dhBJ8O3bODJHefQCb9hmfhkevrsff1/1e4jqu1dh7MIjsw8a
8u1of5ulSzjOXCXIxXyBYjN5ZALkV92gULp+qEmu3evrCMA6ELxWJYO3DcOFxhFoIzyncDcIEsVJ
N1vbpokDGCUq6A8zQvsVqIXWaZ2nxcA5ZHobCj3c4GXqrQ2I9eq+msfUQ0jpWvUlhTXbOW9zkzyf
IznQ7TmeUoVKq5oB44Fz7wJKXk0gTl1bnRGmxelxWSZ14DgkkoKV35pVg9WeM9+2ITFYbU0Vu7cp
VhwqGiHMkYgAB8hbI4T8ENcV5waTLDRrfoqIfAe82fkiQrqQjgJv+sGPHQSSBWsuhGiVZ9cx9ii2
BvTKp5FG6luX3Ed6bdLh+zjbNkTrwMtyRMglEaWcqvqKQw71i0G2qtoTWrFKt+Ryocspk7SRIB0I
N5sAYdzksSacyBZ6VCL+g9nsmEiwSCVg9+SgCSE9fiR9oYPItYmyD00e1M2O7sQ4YzTC64odotdK
nwwE1+VmoJ+xiqpqlmedPS7DxeiWQnwStRuWW4/MQ/VYdaI5ddki2iM6h/kmTs2yIw01kiovwpkZ
C99mEBSIcNV+Yog3/NQ34fSAEqF51UyWkEGVQ/EikSS+pOSvv5AYcF4ZzHerZ8OP4bQ3BVHozqoY
TjiGCe3yGzczVHq0OFSMjCtSND82NoHxbegNyGddu9A4bFsCgZOZMXBOm9vU5FsaNZT9AqVCVNsa
XwPxpz0IuRNWgVHHDKHH7Gb4IQC8pQqxJJocFem7iXW6J9Y0fbDtGe4kSpDW+DFQwWCRys+r5tg2
HpKyBfj9ny/hby28/38CtX0GEfAarKPr9gpI4/v8bn1at4MfgLj/7XZ3t7t93G3/+396+tYP37rq
P+EYSz99v36/+yP/WtAd94+QRBDQMp4RBrAdlu2/FnT+hKIoPZL8Nkyb0Cr5Pxd0h12AntZ1KJjB
beGsDYZ/L+gOa/26NzAuTFxBI9hvLejMjPy4CL53L75vcukGhYqKymEkS87pneseJdXyXUpkSn4h
FZsUf8ahdvUl5zzAF/oxVuRUpHXWuyI7N8Gkbch8HIrOvVI63/jQWFTYX9FaVbwEwRRHmiTUppw9
Dn+2tA968p6cjk5JnPX1+WylSOq6WVyjMEt3LP2vhSufhZFUVHiD8cIo8BOS2YnIctyODQSFksz7
BzXMOeF6Lc4aFDNRiESKjH+1HUkdxaxHKVEJ9vj2trMTPMCTpTckuKcDlr1xUxC6RFZFURlNGuvx
JZLhtU+/esqzpLkRqTNzTmH5WNLuvhbOp6RLrzCV3JqJz4HLpOpOiZYSFmlFItqlTh/JOn7glHwB
zfAyScn+ujM5DULfC5LRXaRdZ9wGWcOZEEPDtvPDgzARdWMBuXSa8tWkqhZhvrYiMSFgUsvFvKCw
cUQ7RxxyFIY381ufFJ/62LuSHIqJGg2DPzewkkydu58G3AlZH5zBjlE7y5/lRdVQp7Q0bvI+P1FS
zWnQD++osJ3VYXCtbLkcyqGevnV9+0pjUk86Q2I3zuezgVnVPpfRWAWfSM2fxTmQF5uFi1wHAasj
wt0Y+9dVWryquVtgmFNl9Kqy3jA0he9nqfeIYUwsDVnhb53EHMsI9Ud/Zs8m1lhWwauqy0tqhll3
ENxCfAei28XmdCRX4N+N1md8W1mkkj49n9PkLpE2ycKgKhvadzqNdhqDb71kT1jSH/CeHfDDcpeV
F+/aaqpvEDTXF0M3jjeLm3OUNUbjfKn6575PwgNnckpxxRddOe1+KGM2fjveCZfJ0oBTwLYj/3Hq
rfnCN8zqQDbnoR+wFljg6bBxkDKcbACzVAoau1i7za/zrL+PV2ctJ6/MJF3fvVYq3acD34gzHFom
Wje9cjjsJztNSTKRzRlEJqozL/SvEX1g21lTKGjoBzRvQEFQ3DenFtROZT7rGr9EBlewK3dGjJ1+
Je5U7bbNXF6O8GYKioPf3ZjJdBiH84yMVXiVK868Hs0WzqNI3ctqSndxQCrJMKxrhn+IdUa5M30O
uVofuof/izvHD9H7/xvhOmHhv47W/2shv71Z7Pn//1raLQvfLUExswcB1Ft7bWL9m4Qe/AEKE/YK
Y2gAKkDq8Ed/B+uO/4fJaNX6D9QsyBzfBevBH+AVaVe2AhdSmOf91tru/tno+b+a7tbpRfqsaUum
F/TPqaA3TXccoOKuzNPzejRamd93Jrm0S21OLqfDzTTb45RuyU1YHcl3h2cqO0jUHBN9cXxcIySJ
OhqDc2WHs/lczqN08OaVXqPA3eqedruPNZmK0N+FIp3NdkPPmSy7T1QlLfOD70vToitKzelov9B1
0OrqOelQTxJNG/ZEInjBQSce/LQY/W1hpWq6g03iltuxVC7v+EIdbxcsoT+Rzq/a0/qa4m3Eg5BQ
7jOXuznvc2frhGAlPGq+9OyJvIQ/ygDpgoVbJ1+lExTtoc4yMyHYJt9+YXkpVjwt7BrkNqlcg0Py
YqRHP6jibNOGDF5fzpVhMPQt/vRhPwuSMTjuZULV9ujbysseRW1T1tsVmtaBO6OZydv2uXDkZUur
yH0RNmF/FMaQhzdtOhJHJ0M1UYwBJWjuxwG54LEMGhNMn0bZZ7Ng0UdIY66iE7lZqGYNZVGSEWPc
dyMQ6x6nJmSyMCioduHg7FrrYM2CafjGdyp9EE7vYe2aBsMr9+y4ntLUOfK+s6j8cBBWu5IZZbmc
t0aq6ZfLhkaY5wXAj7PAM1YhKWnDz3luJWPU0kqAmCctExKY/DpVYst9qynlD9uZ3sCOJhlbZPRO
Cimq6W5uTF/elB1/to+lgY3JD3PctHRFWBUPF1iA8sqkIgf5mV6OcU9DzOwgeZPQ2zZ9XJELWUhQ
YLysLcpWpY1xHsFUEDTH0nLakuYVs833OUWnhQxOplcnVBvq7TL37XguqaRfkZpg9N9k1poKeqXL
6TgOjLZ/sMqQ8ZmiKCy9jaVu26jXASnIsS1pVQntuXrwvNn7IN2afpI8HIIoAaXz4LH1stXlfnOz
GEUARl3Ww4VB/9TlnDgBZX1KzjQV9GJGA+Q2lPsXYAkhio68ehwCnYgzM2nkq594WXWYLX+ipBBL
cKZxZjObV2TTVG/NpC88DtHzXGyTuAzDbY8n/dozarpHxmxM4Ud2WVidu02RfESRNtpsMWVn7nwQ
XirqRE3s5FZjH+9NzmVfcjq9rWjRBn56ybT+jdUANoykzaF9U1Rm2O8nYhSbDsbGe7GonfWb1pOh
SYsDAhaaP1HhkeaO6bFwM5fvzJepMqFaJ14S1aTG+b0S3+g2C+eZTz3X/IgozXjNg2zwwFQCn90y
o4soNCHZVURyoN5Hz05g8BDJikMSXQFqS327di7qaUqei65lqDRsF5Ks5pSSZHMaFX4yJt9vt3mV
sEMbHSsmcOu6O7hmFdc7X6vi0a1z34pyOqbTiLd1OVVezxkvaG3y9ZCDxMw8P+tvr3ZmQtsNvQaF
k+7k4FL83/wP9s6jyVLs7Nb/5ZvTgduY4QWOTe8rc0JUlmHj2Xj49d9Ddl+pqiR1357dgSIUIam6
K805B3j3u9Z6Fo2WDv4qEw0QDcqfMff4Te99lh7n3rOGiW2kdUSvDf7L5lqbdltLmPM4YCPUb2Bf
dsWdtwjR45twYzg6vj/2Zb1rvWKIP5NSHJl7k7jnxI3wmUj5daZ51ePCWhV7ZI71giyAo/mruPFk
ms92JIpWt47JkJj5S1dIrzr6GltW/JJZsdynKyvYfZtJyR6xbrp+3jVz06uHXFpuEbVjVmw3W3vE
+3HiyuS+vbX1UjS6m30T2WRmoFmmc8mXL+rIpcmTfiq34869Yz+suWc2GnHzHGejYx84XUr/GpRM
X0ajub1kQUqVefo+OVhXb7yYQGFg9OhnsFxjz25OKA+9++KmZm8et5tuifboYZ1K6M9zveQrwtmK
7IA7ASY5dkZ0NOK4M1JkWzXVLvVwcIZZk7V5ZE245QJ9okDsRG+i97nPUvN1nExNexhHsRKxNgab
MkVnmG6XuTQ+yxU/b1TB0G4OquOpginWMOUnozT0Dk5IPJghVXSsmqWGgyiSg5iKayzgy4RkiE0M
E/PQeju7dhwEHXtKHhxzMB4L3cAY2psp4pLUKhtVMU9dfKTeZhHOaWtb8A668WURz7SwF5lGwoOw
EeVvqjGRw3SgZYpLkfK3qLVVftfYpiwPVrtOT2PNXW/vzzauCd5iWmzWaeTSGtjfxhg6mfEj28wp
WgvJygBvMwTW9lNc1AAKQtnqIGZ7DE+vIqV7LBJCzduLrQntkCiunrCgs689dEjFNA33jP00nuMZ
CIRjr9ilmzKu90Os+azEqwJTMRVsxb0sQCJFAh1nr9tYqg9TwaMjVFWbbP2xtlInN6+Nxw1zbEeG
0iznyujswQ6MsfGsg2UV6/eSRmgnEPQc0ppcoWp4gGFgt5SJTG7Q63Frp24ZZ2d/Us0VSuTypBVI
K3scoG5+vYwwx3ex6/kS20gqjY56OJtXXNfZFZ3XsvX2iVJ1Be0oY61FrZ1sQpQ1jKs7vQFJOe2q
3BToZ5nU25vK6W2qi0qbwj46KMeHzMl6jMK4Z74PHtjMIAVYbEXsqLplVw3NzMGlTdzbIhu9LGhw
OOR7Xt3xcSm7xKISOK0eRvrg3qQyaHBTwqEqGaMTBkC5Vrxh7owRbZcQlDG3IYfjdM6t6L7h0NMH
hUkQaGd57fy+muS39qYWW3dsibb646byas5sneXsRrNzuwvGq7m98cuV53lEcaNhn5Wv5vRz4auu
y1lBYXmLOWgRmIAyPqGF50Ydf1nRe+pQp7L0scdOb1wQYkira9RANXzh2Dt9t2ODd3aUplOE+Oco
rS4GRyAy2apvAp15xg8zocQxbXvRHLqy7SlqzKyqDSVm2OIutpdcO+YiTd29N9YMgGvlOPWNkVjl
uKcpfXZRTiu1F72mUPuQhSMu6DbHkbQ19OEJxOcEQbYhOlFOA14Mz0k+GyVolqjK27Y9Jm2tuaee
RMEr3bJLf8NZ323uTSqX2wdNal17MKy6/e4X3ap2dmXGMfuKYdHP+QSOcN+UZsW1m7aTs2OL7yzh
4mOiO6detvif02pG4eytxahv18zKzV2KfCY+VeTni1vT07PhQWQM0WmKZxmvwQIopiRQr6gkY4dY
s7d1an6NjgtZs4aUJUOvyywVeYij2uou41bivNAEp94EWVgezMXICh7RLd5WTdX9ddPqiC+qgLEQ
aJnrxoHhzbhse+qvuEoLnoxnabWmxaCepeRCOse+4kEr15ABqIgD4P7yBcJTfseQRd2Wm1iwduOE
894JBJTlkLdYFhIwcFlevdzjmDyLGrZPrjsNo7jPEB3irdtO+hIfkFf3do14VWsZM1YJM4/n3HTl
jvg/EZhs/Agos58ZXpZ5M0xBv1gXW725KDaPrlpp24wHldzlxWQSfnFiOn0do6SpjcL19ZXbo+qD
0Zd6SRFrG+/jkbBmUFq8rnsrle6ndMI8z/3JZmvkd5MmgsHSs+94Jcfm0IwlxiAQ1O3zPFs5TnuK
Uqmpbpb6VRmN/s7/wlilg22iR6ekV3E/KIunFYtAzzuyUkMjxDqC+Uk4hA28IV4Ui5dqeajLmjUH
9a3WVwwm7uZHmnR8DNiM07DAf4s666Y88ZO2qMtQSmc9JhjzWzYf9lgccl0zUp4teftpqZmcQ53w
R4dposITspUxfO7Zg3/L4hirZJ3iodplRcbgamvjwIq+dkYnoPdW+4Pf/99N7v9s4fX/fHQPvnEj
/nFLu/3rfyxlf/PYudqsVy2Qc+xQOdP/fnLXEdlAHXOux34obLCt/KV/ymwWGIoNqgpWXribzvfH
Vtb5zbQ45rNNdjZ0Curc35HZ4ML9spXlWyCAw/P4yBNbW5Haj1tZc0FL8RiVqNIQc3oYRevZFe4c
ZVR7gaa0N72UJlLSMMrBfjzZHjGheKq/TdqKbE8EdP5il8bEgAKrjR1cQ8UwmT/E+KDz6GwKCy2r
8G/hA5ehWpUpdq2H6wSbK7JuZFae8djPwrnm5qPx/JqStUANYb6+aDHay2Aahry6yidoSRjTaxJA
+sSXPK4SgTpkwKLswBXFVF/Uok5nnATYVE+4mEx5mykNxxxq2rYDdBJuGS5OClR57HMvpkxyPEB+
6Xjnbppm1hBtB+Z1wsvJBqsZ97PRQMucDX54lDJ7ucDaNnJXMFGuQmqr0+/KTbP7IROLs+NL2F04
KBPjVWLMmcRHa6tHuwLqECi7jZ9itowNm+/Zp0S7EHYbmF3bPSAcNvTO4sbjDECeJg4EFIjPqWqR
IhVLE2s36zrHJrWuhRWlNrWvhNHbYce+ljGBVSK7B6mVdr3j2IX7yB6G2bspqxFEAdOc1wRTjIdo
3zWuevdzk0VHlXfmErScUfCRNUPz3CurrA8zG5UmLOwxsYG5jPV1ZZuZFya+kCLS7K01OZm8ytxS
9VvFbNt15sH0IAXsLQ29mTkzdt8yNWCoyczh24iDr7gQbab6m1TVWcdOsy0G3gZRLCdWNS6dJ2M5
9HtrnfDKVbGONAWGezGDbJAu/RIDreWHivvn9yUmOnmYeUU/LUT5xF1KTftbzVMjVQFtQRXF8Lpy
56dp7khJdplrpQfkrwwGcuqyAcnTLs5Yc6ctqQV7LG8xHcTVTtZ+9rouJsZ3N2dqDQY5TiJwu956
q5fG/ZwR3xIHLCfqFiV51AOTYz/QVt/D7wk6FbeT8nIOP+RlnEtv5Bwd4cZOthksx1XEyWVtOXzm
6JWdRmc4kRHXim9QQpYxxKhZLXOPhclU3hedU96TyKbhYSDW6O/xhQIqqkt86gHRD+9rNnb2C0Fh
7Hgm2XZMW80i33XavK9VMsacsYeEAdEaR3YLPta2TwBlrU+54kxHTTE5uCv6t61jb6Tx9ykpJLmL
IvkKwda8Jx9lfu5Hup4Dzunxe09c+HtKAfSrOYzq3KWt/RTHTvWqWwwFRysbE4OrRibLvhbKzHY0
5sxn3SEUloSCZLYKbD1ZvKgfSV0FNtcjFURAKl9dZiRtb8Yz3OgU6aSJiMiy16/HEa+bNpUQ/V0d
+HoYdxxaMJBwxgwSB997aADqodTDz5qDm1B6DyLGon1IGMVt2lbWGE2WVcqoQV56p9dp/GR5af80
cWt5kAO92ZGSrckV7S3DN+fjre4NAMUJSeBb3t2Kj47Rn0rZtO9tJjiamrMNuhf7ZRK2aTYZfDSs
0Q/wuWk+VixXfEsWq68i2dZc4LKZ/S4gg2K89VbdX/Rmp/JI5nanh9JLYpcfOHH9fW5g5w0ndxge
Ux15IHQ0rM6X0MMl2Dkc2X5E95pD+kV6jB7s+frlxsMHU6574KWo2APGdxqpR6ji6W1Fr9cBe3p+
09GYjrmp6Ba1n2TXvkNVcjkHi4bMB3navN2vSVJe+YNmO5c0r8oAfbsFV+VQp36fKr8GorJw0GLq
lNpwstTK3ZF1gGHtskWZREiHos7nHem7UUU9LKV9O5oZXjo0vafSaCB2AoYyHPXkrYowAb1b8qSl
qZyvSBX58kBnricPfP5b46XRTGP5shAIecVch5pvFtzdjr5t17cY1yqOwF7ZuWHda/Ea5uRNb2RD
1Ayz74hnMJ40rBUVSwwrEKxHPieJbla7VahNwJhixjSe3xKXwZQ3Tyk0obcEFezZLJz4lo86F0uM
f/f75C7ymkduytw8j65xacpR/B5Q/++I9D/mZiD6zzPS48D5+2ct++Nv/EPggBL9gQGh7AUWyD8E
Dvc3lGtmJA87kg6WEQ3jn/IGxHQTtD9gWEeHMfCPIcnSf8Nuo1MsQGkHjFNh/p0haeMi/ChuGBZE
D+RU6JooLwjlP49IGd62Wac4OFhJ+HwtzJ7Lx059VqnD+DBpBcDidp1v3UqfLgyt7Q4/vE7/xqT0
M7aBFgx+g20I9EwwqUIX2wT3AxwCq/lSIV8QWKqlfltXK/XsXYybEn9u9De/FTQPlByQ9LBEqJHa
JPwfvlWpkcrpJrcKKOAqHuc+cyCrD3GkjOKvrFf/8qIyv/JbbfhXHRCr+AUPYbXc5trZLwJdUL7d
G1qq4XgeS8FmQ9T7lW/56BAtNfYL8cJvHcOldfrz39b4l1d2I6ZACgEwSq8M6tnPvy6bSQ5eyMPk
+casPk4+N8uQJc8gIlhVrNmtQdMfOncpXkWCjSIYrbx59gdkVHrE2e4mVjU8M9snGplz1aGykzop
gz//MbcJ/KePH/M5n2QLkY+TgKtvr+QPb0q6eJBrthN05a7dVaNl41krVfkXoJNfmi35mNkcJvCO
AezArCJ+/ZipIWt8ZaCZ5VqVxqRzZ7jDAEJrXpLW1F/dOUlvyoGIdej4q7YezIQDNGl2Iv5Tyf7h
Tpm6vOW42aWbvZpYX8t2eKvkKfRH2g2WgUU1C/pwbAj75X5RXZe+uznKE8sdD72PvZfabQtbk8oa
+8ufv4o/g3mQTDe+ssBOKD4Q8b+CXCBDAsIzLOK+AyUVTq57e8VFF0xLCQC8l9Ptn3+/zVPz09vG
N/QZOwDc8A03O87Pb1viZ8Pk1WRnDakfbFhUAczpaITLjfftDSP2Q+2JQ8Zh36/t10l3zroXRxRP
HCqnukqQn1SnjX/xkeeW+K8/lIPXkdommlB+BYS7QtOFNi7EFjZcfGOwG+ER/G3tiOaw9jDDAjNN
+OevxK+fX4DajkCV4iXgJg6q/ucXYh0JASW2z44FF95Jmnq+r4pu/Ft8Pt5fvotLkwafXeyi2JZ+
/i5DijRHyDYLwCKU4TS0/S52OucvXr9/97vwLMDU5VoeLthfHgXLDMh5/NBvGZlPhmBRuZH0/oJi
82++C086CJRYRSHI/4qoVz5oVBzyXIqp+lza1vRmqNb++hdvi/kvn1BXJ0LqQRmkewQ25PZj/HBj
mQ2nQ3cSX1p/4Javy0nArMAR23xzDJZtY6MnLwyHhX5MbFszo4IQt9glxphokZqaYroemG/Na/ay
bNAGncTJtVWKvjt2TsaoPK99rU5kHBIvxKHYp6E5d3T0pp1biDss+6q4YCfsWZcIh/xde1BLc5ax
aHgALTqhpZHj2nDsrKzKo6qVbItdWdk3K+ecJFiLRielM8jsCKDE9w+qSjm9j7whCuVHjHmEz2l+
74WR47XpN+GRlT6HQdU1U3LTjIl1ZAM6Fy90Py5u2NO73F0WElPU/cDIqz/FNX6gw8iHad1NvtF+
8WcNhbFty3XDXztZecRUgA+Nokc5RtWiT3agXLNkJq7NTYsZu6Xcq0Z4yWHhDPiiN9qI4q7HSb8v
40bcVKrN9d3CSmQ4xys0V8RIURNKKLp4uWIdoGTEfrNeyETaLkpNbMhHz1lRS3shfWMPfoOYgGEv
MaJ6ZnrqAGEC6AYypj0EugWLJqyNThg79I8hQZk2rKNudHq7Z9NSWydET16fvBPryctpng70LtE5
97Kl3DWpPcSIUUJTe2MGzB5BeOEVFJSx9bvFEcldP8888gj8i+vFTMHhJLykCCKonB1vxqLlwZqt
4+tM7ulbi2G22wGYz/1dzU//1I4tH4LCtu+NHsLWDV+sxe8WG065a3MU9oOJ/Ljs0jxeX3IT98fV
B+Z5R8RU9/f+QtJ0sUu4DmbHTfjMKqKfsPlZeXGrjZ1q9wax+TQSmcwVY8agfTJa8hk7rVEcTpui
LV89ayzf41QiwTKZpunVggZT4//ohQBiUNCMNbot2BjGwOqb1hiZ2vVzWlykqAYjJ0IvM6NOL9VX
AocEUJFG7GNqEOihiBOLWoiI253qVVYZ74Qg68aHazF2sa0ZMhw9t3TDURWFYr5A+2CaFBaQrnS2
3gXZfm0neELoAbOh3e+lOxvFRWPAJAjcbMrOse4BsZjHQS6I84kis+WqHl2+hgqDEQ/tJkxrN/m8
uMq3j47ibEUGUjPfnawhtD1loO9Jdc2aHXEC769LXGnuybUdKlgJqJY7I8+tyywmfHgrCgI3BGVB
NhBZh2kAQ6r15lBHFbbw6hDHJjksnXSnkTuytseM+t74i39tro3WXwvLs+dDtQyrezuMnfnqaKpp
bmPEw/jJ6DuRntVQp+dVV0B/BqL7Kiy7kZBcl88mqTHKeZsg6bT5NZs6rQtzwntAFGbXQAjyu+pt
8dPpzpIFdhJKzVwabrxJCdKxhEOzPRQQx9k1hK+cUJHSWQ8SxlYbpvnaFwdT5qKO0sQgn9jqo2sd
PZq7eqSLQj7QqxqzpHcrewpX4aLkAy2mDJdjbIdrgEWcE8x4iIYdwpV3oZpuNAOzKLGWl30KkllD
Nd6sFBKVFOV5RfcZPFzwaO9fMTRBtrBpc5F7fTWTl9lToxEyY6qvqdW7tHSCFMOyoPOcHmY/wylO
C0VYZV5z4RjKeeRHiq9ifJnAzWrkKVZ7lEBGc6HUMS1aGDtYINlsjKJyHlKrtU8awPcpItNrwxlz
QR2r2MWy6lQNIAcss+OKqtf4Z1MWdXvFJptpKWNJa51MvYkfbHflN8bcnnz1k8Ego7y66lR69TKF
tld0IIZsf1gPeeHDv7BEM6nbMe5X5ySchkxRJSbfCbHFIC2Vm6WiJXV8oROagxrz4bkYR1k8GzN5
w12zmTKQFfFnFB9eDegRhL3ERh1IrNgBrLAaN+uHr6PRRAfWaeW5RygKl5ccbOPspV1pXTq+pl3Q
sIHiNQq/uStKZeZ7NgwOCdIPJwmSDa4S88Nhkn24TdrZ1L5zfXSfls2MUjc14vm0KosN4YdfZZz7
XmfMazYfy4enBT0bf4vMqYID+rb5XvQPD8zcuOINjRFnjJSj1+1rd+xZd3b4tkIyk9rt8uGpYcGt
6eG6WW1wWOC6UR8OHG2VuHG6D2fO9LtLx7KST1Dq3IrslCmNUHx4etrN3pN8OH2wxdUPMW0DrCuN
VPLBKYb0Me9n78mfm/h7OfgsZTXF8H7JmQv/EDittDqsm62o+3AYidwqiWxsviMz6cQQSSJcWeB8
eJMUPBcPpQ7LEt3VHYAzPgZBulmanMYBrVfEo/lUxBLPE7cX73XtVXNH0U/1VOeg9cLclDilqBVr
WOTVlT5GInYWmGCwz7w7t8mK+Wh8OK6Wia63w/aCXFuVW09n+eHPQiAd8hBbwvSlHGFvBqAqMXKV
hFMRzwBlsNfPBNon+/AgdnpsX/GHBWzLq2EaijdrWPa7T2zg42vBCnARBnpzu6w+HGXuh7vM/nCa
Ob/bzgZWoTMO482PNn9406wPnxpQis20Zjhu755r/mwA92awAg0I/y1cZc3vHjfjd8dbbVox91wY
B98HadMDNyvC7eWuy1PH+aNH77/Lp/9hJ/KfV0//p/paUwj7o0DHv//H4um3jyIYljqUoqLBbW22
v+tzBsEIkhGcJujeQL3bTox/bJ5s8zdcfQTh+EcubUub3PeHPMc/sinS2b6QwZ/DrP9bm6fNN/vj
2R9ArIuFzAL3y5Ru/tobbKLS9nYLryiOa/09HTP31p4JyMNTr8NVRxLo0IhPce96T2zY+yOKuPYE
0uNSUSFy8Att5/cLlLj6lJXLiCV78gJ7nNPnubXJL7O43SWr8gBo8JzK5vFLqbdva1KMESH6u7gp
SF9adC6T+5fhatb5qWD2DPWuYtJO7PatNdI3NXuvzYShHejJxTLHT7oDBqzqF3mIVXthQDMIGSqe
GscYrtcp+xaz91Hb2bhO7EgvpvKF4WLcdWpxz6ZZ9wfL7Jcdrip3l0HrYW6b+y+2pt/zo5RXY16F
yB/tzkfnCSobsG6LGH+TrF66LwEpBVW3sif2GR5o6sWSqdVOlE9s4ltDY58EPmNlhN4YIcmuqa2v
tb3GUUpjXJCL8jB4cnzMiubeSpqvca69kEA2eaVTAfqLJ8mcysc4b+1j7k5H3BPFUct9Elxls57X
0at+7+z9W1ftY13yn58jqB9pyn/mU//fIlSHb/X1Z4gFv36p7af5x9f6/8Mtv3Vv/eeLOhjI+nxN
f7yot7/wh+quI7sjkfuuji3e5cD+f69q0/+NRS48Bk68QLTFpqz/cVVr5m8Wf8Y/JqvJrpfI5j8u
a83+bduIUvNush+jWRUH/i9p1j9Lt/7eRvPPCxu+P3s8Vm4mB3y+m/Hr2TtrB5LkVvO8CFu/65TY
lT54yVxL9fNMolLCIDtLh9kA+Ak4olfLO5Q0SVomNpM+3zniYbQeZouuILDcCMc+JZNLCBktmNji
eNp9vz5gF9/rbXmuywuClOBKGAIdqAAvVnK2zHtD+1z0ztHs453Vkq8dhlF7ro2vzRaJXy+UefxI
q3fvGtcwXKn8RAqyiFyjxT+V6f1+25xKgyJ4wJ6xE0d4hb/FbUUtMyewbQsIMLTOoiHOtLD1JQyB
mwzmC6LRcCrYGPgb/zO7nr32Xqz3qcUGmGHpQUIwSMbprEbtbHuSKIkfilGZgZHXWlD2faSGzgrY
D9hBSzhGpuMhbtVR6wF7m7S2dsVBCv1CAYOMx7fRHdsombo11Hwtkk7ytS7xcPbZ1WRf1TrJl/Zk
geloEY3IchZoxdZw7kZ+fiy9GR5PowIjNvHkzjZ3prafUi8aWJPp5rKb+u9aLSOv5PFt7WCuHer2
yfO/Smbj1VHIqMCZRtu4RmGkpxww1gGGJ5bv4Qql+WmdHedoGfg4Z91L9sAiMOYQ/QTFQdr9mwQ7
wswZlQJ3MxDB52xS4Fu46VXZ0VvQ9Q1O1YEGtOqKRrMmwAfLcvjStD9DwPnkOJgwfFN7Xcv3zJ8j
zb0CBHEap9ziKNEjTBvmezysZOr0dLhwLLu7Hog/WZV4HoxtWBIYtnmTwfIowTCVCP1RTU7kJvGz
ganDSIW5k+KFrdGh7qZrGEnAZFhTnKEW3fr9Kg+pd1HVoC40/1SwNxJFItg0zkaKA8K6skZ7t1C1
Yk/A6Ix5h8vkojYGPGzDNxXDuVjr9jw71U7Ho2vxIUW5/W6AtPS98gA1BAdYujdUjcfDNhBKxcz+
YR0CK/auHOx3E4Zi1cSRG+eQV3LGR80dwtLGW+vzfDTIrGkLy5rKO7oD8YlpCqGQMCPTbs8qQw5a
xFMhWvO7AZsIsJeFMx70BG85aBCj6UW6id1s5+bjvhyNO57koe492OkU6C2zb9L6kdZdebZ14sgM
WEIcTQylgaud4d6S2Yro+9pX3ZeufuzcndSfYwm2yJ5PS1zsajv2bw0OtScMQWEOVxIYzgUse7hU
PsS7t5mIl1PdEQw4mQAfCA/veN41N2wRyqCSy3HWp/thFgdjrW/shtMBzmgLy22gVax1PP1+ql/i
VDsbHeuOQkQ2Syz08W6vz9dZ3/JvDNva4aIjFYaRU1tfUv2Tif5dQL++m8o8aurNOjtMeEsRrk+9
uM+7ZGOf2MO+H+6MjHOnXu7N/jzb0wO4l9Pa3cH+YGHEpoPQwmVGe0EqF9CXN+aY7FInhsPHjmE1
8G/n77iecRY5YwgfJzBTkt6Syz1zThiNWExpt3X+6kjze0zMraAZbhgf5zj9FAuuBm+t+FS9VxA0
XWzTjVWzBmR4YifI0aCKcwglXGkkpEIlqTgwn8qpR3yAagsEalFYFdZvsfa9yhl22Ig24h5zI5Vs
d7CGuUVcjyL1AeUYn9CM+WhvjLfk3VhyTHbdUw3sO1IuuCQtv2QtyhrsLEsznKlrDWBWnj17um0x
qcZ8XMp+wpYpYb677DMh8u5BWo0R7IIZzjc3wJUcIkJ1P/LS5Hf9+uJ7n32WdRPOeJ0Iaw3Alc+d
v0v08YBnmW3gjHOak11O3WE5fndbphNPu1znBzJKsifGYnt3ttU8dpBAZNK+NrZ7kAlGWyPGN1hW
zqmoFff4hKzWpWe0Nid6eY1w0F/3YoVhCv/jvRPyFmxvRRxH3UJoeBu5atOqv2PfjM3F0V/Zy923
VT6/tVMKUaryjUsKJXZqZD6luyVAOWAzV8ubshR3ZusElRD2wi+WkrjPr9u4XN78jCO0Mk5x2V1N
K+5g0Tr7pk/H67rGnm5QmnOGeL3HxKofsVsPuzqtWDwm3b2CrRkubc9rp7vFCVbuZjfuRnFpNXJ+
cdq0I4xWtE9WtVGveMjq+DC+jZNvvuDqz4/tjLlydKj+wc2af2orqgftsjnHROdpBIgjoOb2boSF
eugIlAX8gnu7Ho82Zh4SoMkF5uHkhJuvgTrlI61l9NSQ6BqeQBP0Ecy1lC0Qd6I6JYyWwm4I2A28
SMwLqZzgM/rpM/InIFwe/r473bGE44qUV2o2noBU0YOqJxmjNEt8z3j2QdNNrX3fpU5yyNv1diTc
fKL9mMSo/YINIsZIZs4NQd6LJGm+2zpnfrfWq3dDNe456SCSg2YYjLCL/WxlY8n/z2s94XqSxpMp
4nM+bmAqeZz99aVv2yhe5y9pTzKC38CGuwobSzgn321ORu+lELF4g90B202V7mweSqElNGK8EKb3
iRyiXskXAHqfamG+NBRmsM1PAX6PJ1mq2xL2rlZ3L607HejykBFZGvzpBvodrIVjndzMGHTInh06
d90eL0EDUT1wWAfI0Na0YwktSmYQZdJU648r2dRxHS762fGID/jtRdFUXaTXffXcxJq3X5Z4joDz
WzsDrXMIffAOPFd7tnAHbPv9Xa8hu5d2Z98UmKhXPGUSyg3U4eGxYrkHES1N3hxbScFdtm2NsJHQ
toLOEYFTMzU0JjihoFm4aTfQdiLRID04Q2PeUjC7AdGz7qqacvfQ2gBIQYKkZUAscHiOG8eWJyIG
zV0srHoJ0EV4+C/UKx7zLu3DHN4jbPC8Ze2Y0PWlVo9dI2JuxsZDq/2zq+GE5J2YOH4NXV6ec8V1
FJRScy+4qrubnIqPV3uB3ux3ZX+Jr3MeuIV14q3S6YaNSG+k7wBg2r2jtOFTzYdhNw5svwD1xEay
H/wGc1zL8/XsjX1xSVwD104GH5N7otjhKlz2OYjoD+YGT9F8OZRaDqbTSpI7c+LB0RtLdaX1YEdy
G2HqkSPWhWC8eB6qLS5uT81+AWsc1NKxLq05nh60Ts6vNj/9tSN5IE1ZbFF+QlbU6zrnriaYdOVT
DXnHjxKf0my+d9lIRWUmuEtl7XO+GP4p8yn6FOVgYws0lvUL6Pz0UBjuqYkFbemlF9/yMNb3HVDG
CLJizDyoX+SNpV0PRl29V6lePUu3ri8FgUAuvcwMBjC+p7RaF6i4XTNAR5U7C7vWE2at6TJt1AHM
fFT41i7XinKfWXTRWMJTZ5yeUJJF/pQULQxSLT74MbRLEpRJuHGARWbggV/rc1KYKRq7WB61Na8/
l6YvnjGHxru6zqdjpzMpk9UiDzEs8d5cPOfJrXy516YaLJkTG6j06PO8XcxWi6fJvZ8nd34G9mrF
bXllt2q4qJHj7+3C+ZLW8bmt+pcJTkjq3a2qe5XJI4f4aafHY36Vy+Y0ZeyoWby6x1hMJ5IB8gYQ
TQ4teHxMvZi8Kf5arlFfXtqz/YifjVW6rq60eOIAFIP1wqxKSUiaflMTh4YKuYd1pHtpqvmhrWf2
ygwkzIZHN+fFbQiJXqYJA3uRfknSsWFCdz4Zg/ucjboI27nfj5m4je2pOzujfZnl3wvey2gp0ns2
5f2tTj07lPG0itpUy3dZsr7AZX+pxMxomyUZQWBCVSZ4hmT07wsIwdwGLxafcCxNEHeO0F+qsb/t
ra47992W3VJFkBiVeSAy87SM9mu9nVtMDimJm58NU8HFXyh5dqb8anRmjiGUjVRwWec5ki4fFMc/
YycsHriZMhS3xrqvtXIJSorU9q1mPifp3F6VqW2e+l762a3rd0208rn9lgmpIgse3KnVNBetT/Ou
5nip0j3xHHXiIStYk8T+tOei767gWw7XeZrCwxlL2kVKVedcGaUfpbOqoqTFxhHBsXVxjCYl91M5
As3DTbpDzFg5R3mlCTkClZPXpGu/jtOMs7Noakj0fL6jCX7ce9crXm1LnptF67rLfoThvoJHBGow
tcdGa+P/Ze9MeuRmzi39V4y7vjSCM7m4m0zmXJU1SqXShpBKKs4MBhnB6df3k99nuG032t132UAb
sDeSXENyiPe85zzH7IGU+cUlGGYaNY6+263fLLFWO2WNh2Cxf5eiO/RGhUCwJUFDO3hnKAbfvc4/
MlmPW0iD8Z87/v+W3vJ/J6b8v4YLo7nw30kqX9afv3FA6x//nGW4/aM/ZZXQ/evNJkQ/+R9+uyBC
cPlTLPVhz8D9YgMJc9uNkS3/Lqt4/l/xwARhbN9EDxuo199VFQAFdI+TPAgCF7eZ+O9lGf7Z20Ks
JiQohlMuuLl98bH9i+FGD3kQ5W6dH5sUO3hpaXWAvT4dsnCpwJ84zutEYun/YPOJ/0mgvX1R7nIv
vFkQ2ZP77r8YQlzNyrNkaXwM4EqtiRpjaHirpnp1I23KRFEU7Pq+ch2e4BatwWzM8nq2k3/4nB7/
1I3+kWPG7/0fZOI/vwvcQzZ2Oo8POfzX72KaCbGC1j0yWpyIPDPKCNakqzNtddB8h8z6GsfOx7//
ohDZ/tdfeYgvDesNpVI21rF/MfEVbD8Wtm3yYPl6+mL84W6JFnd5Hn1PrXwO7vwUaJPWlzTo/V+Q
fvAfK3j1FKSYBftuOS8fTGST932EuPmWlSGlOkXJYvHLzLbc38Wub7oEX2TbH3O/dOoXKCvGuQNH
Wh+0Yr6DadNexxg97YC2xNreMsEjuLEr8o9LhAyu9o0n48vpAutTM+4b9631OIxz8GJZirOR7oIm
YDJtm9ilIXWeIIyZbPU69OwSTrEUmrQ7CPjqSxDn7e+qu8EfVouaWAxGaxD5p9ZM2e84ECyFGxc9
eKr8BEhkfKCK6rGLzSPWwrdq0V6CSG89LRwh8LKk+qWfZ3VabKd74KlHn1TQis/agupNP/JLRJrw
JfNq65h2Du0aePwxkPFFypDixBUi+SFUS70f5vUhUFAsoIubd7xCP1WafrNqkKNTw8AKzE0g/mQc
DCHNbSNtfdZTpXlXRRYlOiNMb86nEfl/tw5+6iU6Zw3+VpXzIwYsvX53YDo+orHrEhgVo3hG+X9r
wEzvCCNeZr8z5R4PdhzsCgVwlSNnUBxNTeEHO8EW6SHMUOIBdx7I8eI2Ux2EHra/LNByUrpVssRd
Vj+a+WYuFJV2Hkoz+p+yJs/D711V5YW/PD1MLl6ebZovDHNyCbxvc75EmAwiU4ZnNu9T+JD7TR8T
0a1mQyy9tbz3fsa/QIDZNOrZKQiZvGCBhf9TV2P208QWTjTFEfeW7o2dcwAIkP0zDFS909xo0ZZd
Z0O70Tx15ui3TnhvYUDBAQNFxFxAqOnXNJbmGZ47r0mbKh+2qZiSTjaF4NkOu1sMjduBc8H3WTrt
Icxv3WCdasNnp+IUewyljtvTPJYZxRG9sjEZMRvWK26iPSvhuKPJDDLBtptGn1qA0dQgdWRJQOse
9n3wwEqHKtKbrhMTqmywzyaeV8EaN6oG146QyP7GVHCk6OLgHJE6FdJOOZGc2i0kxp8rRgo/IdPU
fke1pqMaAgSLI/anJZ4EtJlncEfaQg1o7e511FQwXLp5QZNp6oquNBiULXLemDnRNuwjF+sY+Q/k
rSgPKPLRpcwYpjCbsdup8tcpRgPYaGPBgm4aniwJcPjMAZtSIBxLl9LClyIrGRWQeNy9LAMF017X
VAjhOsImpckuiJPQJDm5fTPrIaSmD9/VODSUnjRulO5I1DqaYHOEEaaPAm95J0wUDHd0VsVfZpqh
6he8GnGdcFKPXlWbTl+1DNwXRmkKj0rAiTVyNmBkXEponKTXKK59567WJeOp42dvowtBeM9pjsbD
oc+pgWjodb4n6oYdJispEeFJXw7BizuB1vulES/LnWjAA595Rbr9zqsd01zYSw6nkUAW7VB4MLCG
LatTJ9AP7PE17Z3lo5iGLr/0vWfReKFqQq4hRS+EwUkmT7gO4nVf1tN0gWiTP/tzM/l7K4i6KfEA
oFAX0/XtB6lde0laAaKR3yR4sg24UfOF0itgBNQ7mZdYq9uxzC7X9tTHToXquzZle+HOJZIyAbKu
dn4JbhzWI7wN4A/QrjC9hWkS98hgW5wzHA5Xn03ZdkSY+h2Lxu8T6Ob2Q6p8fzxYXk15xMJj6EOM
nqkOMp/i78DRlh/U0RXRa+eQAhQzAeANBpPq0AWxelK1voW1AnfiUJt68TeSAJN9SNOY0XoWLOk3
ixnSC11mwXyspoYqHOgoKtjOS9h8hG4dP0k7HAbsOnE+g7tHh8+DcP4B7rmjjgcExo6QoMZ9BVGE
tofIevXt1Xm0WioZNrmX5xfiJw1cErdcmUd8jFQbVRRYP+dpOIpxiPHml9DfzmTa5v5wcx2aJ+Bj
s7y3u2pa73vWt/3Go1OgOA6q6CZgM0PxEMKRqw+WCm+VEotVEI8OgAZvFl163hUItdHgUdrlsfLr
7sHSEsea7DqKJdgaxbwtRFDhVYEShsmFDUdJuMdx5cEUZoIT4M9qAne+pA95Kfq7Hkpd9qiXIl2R
lr3iQNvT9J2HafYQK3CRkDfW/Og3FAtsej188+R6Y8fD4JYZL7VN1ev2Gy2jM2g0LpdLMPbQgPyx
kK9l5hLIclKrPMWT8a9F3loPxeiM/VHT58R1EQ5rf8AmFD1r0w0ZnR/1Y+2KO3Zj/ZWdcze+xaUz
t0TaOiZRHUnzpWoz67GbhblZxHXwaKaU2Kid55E40CsC6lwFg/AOFlXMTuJY4G227mJqKiD8xVx5
yXIaqipISnci16XYK7VY3m7KRAsUj9qaIRm7lBhRutS/QNXf4FD12rQHnycO0yfgIwqrhS36i4ja
IT/Pnb/wh5qxI6qcpBK1FV0V6I7nWOEHuUSoNfmeNiBX7z0WDutZepqNEKl1iPOQZft7WUtW0z0O
sfQCeBFf4DCDKE34wGnTm8V4F1F9Q79XP93QQ7ai38/FKbVTzJc/ukoTlFuGdYAmRSpAXGkeSn+b
aBTNxRBQj5JB2f6wD3oj1J7mqwyXYGxPv8tlzMq7WpA9PFLQaOFCN5xqNws0KJRxdaMCeD3LryqY
fpPporhqMOOHDn2iVrZ1kSbqd47bRd/jAevfYr9pz0V5tPRZdCFjrWMg+cW9BqDU1dvI1tRBNvnR
1gM6vlIVvXchBWRbgBO8J4XVAoCAplHerfUQ/WBdmG6m2DWfMM4RGOHYn7pJescxAkvQUrOUSCzH
7AK1jfmn0r+DsOmTZVTpF4sqrndiZ1iCeSm6l06lIHRDMVZ3gG7tX7hW1Rl8yAx5RvH6BpOzd+Ky
QETxxZfS756nPnLgQ1SzhWuIg8Nkj88rZElOqZThdPVd6hIE9fpyVze3O87q+tNY6YGVaewcsTpT
OImzcKsKnR1qZzkTcRNHQ4cj3X3ACetRL8dc0E4ZarvcWQEA7jC2Smg0Vn2to+aBs5FMNNz2PSC3
Z8RqjgUDj7mArQb1yfcKOEcCq//s22h8YP3QKRUplbo9miZkX+BfPNYDifFgtrpeepUFm4xW4lj0
NI97rxnKnTv38T2kArO3WYoeeTx8mlhWBz/svw9ZnOisTI8ijL8K1cSbYCl3sz3KhyoF1EUtz5m/
k55BUHQfsH0gsimBZI3YUS35BWP+sc+HPWnqJ07Nko5Z8ZT2I0cpC9BnM9B6iQaBtG2X53WJIZBp
dq+0mbJ/WZqd5psguFoE51Qa/JhN+djZIWcmLa17PsF0qwKiifnqgk4gQw5hxZrSew3lKmGhdZ0B
tyRWBQwhkCvtI74N7bhsn+Ip5AYXWd5dvDwTH43s4+Pads6nQ4vij472nvva1z9K1cZPbmfbl5mb
Yx/HbXWmR+ipKunoGocop3gnvKJ25ZS7jeMPornZl0GnL1mwiGcPIWuWpBqNF1MEcHsQw2jONetq
3tfkkxN3djclBa3UXmW/0SiToHdY07gj9SDd2rFTmq4OVw+ZZUHF3vQzbRSXh32NUqRrwJU/ZDQ9
9PD1x+6GyUQWcb24uo/FL/pvyKv66LhWfuxs89r1Ae85MnXnIYfaGXrNNQjQZYfIfuMgs1CtQIB+
1zZz8E33qGVTZO+w+RM7T0l8ttm8o4/z9hbKoOpxlS/64krAXLlDq4dbN+6z1zTy4kTe07KGz27u
m0MDmOwK3Cv6SVUJBya63vZRpC5couY16Ks7DBd3XZtSbFMQdp/K+9alUiqmQA9ACFbhrPKX06Ar
/KG5Yj89Zs+1NeJ2oAoAjNFexDbxYPx8o9zW2XT24v7g4Ru3nOUA3649AgfKLvjdw49lafJv0TRm
rxnOBo6Rcf1taUPninm67nYQv71rnpt0W2A2p0I2sJ9qLH87WPv21qQsWouy6HmIDVA5qbn6RZ9v
8bUpOFqJrIjuqLpLEysmyJKu09d6bNZdF3fd2afjTArUds5M5qnrTUhD3/oqYis6CqnC99lmqRP0
yAJdSIlOO4Z6z3rrDLGJgdKt+fvUu+Adxrfue/qxx3b1KZe8+bF24oWFpPdqXN51U4SckPLoT8o8
eO1DO3seywkfLZ2Em9WB05UKTZUq66wEwMPX0ukvCoPAfmnK8FamequRDeChUq+ig/fMCVKKblmG
uATuWOriE3aLuLhvTI9+aNzDxAcDdgHnmcxdsHCA6KTN4ryCVM0bGdVvZX32AAiD57xkyeBIdGt6
b4DPGOomtqntGswKa3u2l9S1uS+s8UcYZ/qpzDr3gbwyGyyP1ZfnWtkF3B3A1Lm8MILi3V9m6zXl
bibUblr/ZxjOTzGNRD88v1tzxk2TReV1yrtIgeyjPzYxypxwgZ6lzTodh5w+zbFgg9gr/y3kQ74f
QwsvPvUP96Aa0ebbkLDCDFRyby+WOaiIJZXyM/1KDvJualm/zxXr3d6uvGQdOQqsdDE+9wAWz0ET
JIFUlBJ3CBmbES3hwXXH4NgIenkWn/mAXGV7yfPiTatZfw6Gs4NT3ewGdOYCadXTnSsBOFU4OxB3
gw8T8KCEc3QKtXekTP6wduV+rhkTcY/28Q64e3cu2Eae65aLle3GsiYCAOKMvODSFzeNTRW/5P44
068xg8uaHz14/+5wstI0LxlIhTsEzzBmWC7uunllRXVgWOuXIaFuMbB2oh8cqAaDE1aUGcFkG6g6
TWNfweqFsIxhZU3BEdW7qXZyKLfT0qmfUUwiNtgsFmyLLKFoMw92HtigLtoLF0mRN/kgJ6yBpc6E
XD7syc7iR29QXwjnDCMVSQUMkk258rei+0nALY52wh978xR30DM3dU1l2sLQVMgx/JbRhQYFtDLl
jU2Pt3oI9CmuTR9xOgIEUDT7LiAUPx/W1afj5TAGbhP5G2XcZVz3jqLesMZdgvkWUnKzjmLtNoyM
M/Vh7NypiSudiVYradfyezZ06SZVnrOHMkzMKKqBg62SEhYFW4NWomygprM/xI3zwRuXGqa67F96
CtHYZeIsYzlvLfsQij1xAgIbZDo+WV13+waBHR6J+mK3HbZECsIn0Fa9sc6lEhb+RyLvnvKYZtfS
S2IpVx4v7JdSPsP3mbX8Ts1cmuziqSHzlTnSRQ5prLRHm1Zxd1IbQrDfGn9oztyKhH7yKnwq3MZi
kY69yDZ1eZTED7dNRo5IS8GGdCLvk9DscukJOrM0VYL7acH4Mte8R3SgnwosWPw4w9y9RSu4pW2q
iXFuBgJyu7Sj220z21b5ELdL9c4Kq9zqNIBt5oWSSmQiSS61fwWLF+HYXK8UL5R1AqYKch7aEvLE
onKGYUINFn4YN+QgAUXFOU3ULR18GG9jwtrUfcsLOy2TzK/ys8NHm5SaBbAXFTHT9FR/EbIMWaL3
850asC3V60K7nVedtOl/K/w85eLc0q3j3ms8jRE12uXzok5uO0y7KC3zLa3V65O3Tim46D57aNNe
f7FyAS6TMmbaLPMrVW4kgzirftowL6rNMDnDXa9H+86yrOeicGEy2LGfDDyG9lOd30+4Yfc9aZne
Fu25zmmHiUfOtRvZg7AujI+4ZckpfGbO9TcC8B2++WF5Ue4c/CB9xrxLY9xpAJ+4ASBoExe18KsV
7M7dmI27oYkKYfYL3W/3FOsFtLWsTn8QpXpyJ8qxfTpY7ihU+NStoftcZ/KkQ0/tqiEaTp63HMvW
np/kRGiv4FZ/oP09OBVV7DCPd4sm2CMZtEOXumozGOKsE6rGI61ldD62XBVv6DU4Cm2BI69pMY0R
cKR3Koy2hKvSVw6K5SkICi56x5KPanSeA0+Mu9qmvFdi5jzZeTqf69TCqutiKEj8oOlojQU5i0WQ
5qQbSBaYnuZ6tsYMa56Vh/dB3mGGqsc1PTudFx1qj2KPnRcH4QEqY3FznFi7Jiv9l86p/zAwl/x8
Y3+zK8pJQ+4Y34Ufdl/Xin/il/Ety2Ej5u18dnWw4fxHzG3cl/GoXjwbTW9a8CXGRV7tkTjsnihA
ZCeN6MoDpXyMIpNt7xtH7Tr4n32s9U8jbq4W5NtjadilL1aDX4EN9hbsp/pVMl9cSpO1iRF+ftAw
VK+eTfeowV6yh9/Jw79azBvjul9FYE8zn+qpBaE3T8gSDOIIVzfovxVz7nLHpB1cw24gkmf3d7Sp
hK8IG6C9Ge+/6wCZcutn81cAT3EGFlwzIEGG22fzzLswz9XO0jmxC7TpcbJ7rC4tmNE4yKyvi2hX
fruh3A21pbZ0K3qHYVbqbKeNpNDKM1/0wOTrVoX9y1n7z2yImiP6MW1TMm3Gly7znxcBzEyv1ZIs
S2juU7m6p0lbPPoDjhJ0KaLxLdm+8Nx6V5beN1YQcoO1IcA3hTXKRhPgFMcbmErW8KDkCMl+oD0u
naMIopQG/7e28tTXuKea0DcPc4YfE1qofUC1i78uWVFcw56eqjltH93CA2we2BxD8rn46EY97mvX
6q8jvB1cM8O6C9tu3vhaZEeHbc3TlGowuf3BqekTiznTke88e3m0YIUbpyTFUsq11T77Q92ejPEt
mj2gNLWbnggLK88Cag+BKH9D3Fs9awtGYa/CdjcXKj9izKANbNXvjdPPJxbW+R2CaZTUXe6eFr/q
HoVJq+2qYsrScxVS/47rKF7CiRRMzikQ8wi+kMj07s/AgdJJ5wJMKCldEsVZLIdf6FDrR4X/9NyH
I2a+tl4491ClN+RYXtOA8FApyZ7Dpq6uAu2q4QWv81c0gHbvsHvYkg7yT31v7ohrNRdER0lzGqFH
jJSIP9N9T63PllapY5hb2DbUQFUjCctju6TZW8R5A1KQjOp82602/i1csOHTkqqWA2nN41QuY3GY
1XDCVHmnZudlmsJ2SwvyF5OpkFZJfjuEYq+LEeYI1f4A+o6thOc/zWLiis6xp0HBr8Vwn9tp91M5
bY6JKbBvxNbWGQAAhDFVvkaI78gH1FwvzIn1gUNId0T1D09KUBiKabXptgCgpH0RyMPnQJZtdvLD
zHa+VYTnyENLHHZd9ouDxfLD3ApjVnHbO0FKb3apDna1md8ox2UMn+9QQIYti0g8sm3Z3YHdril1
xXTSDD4H4QVYEObEuhYPueQYvA/jHCuSHTLgOAo/lgVadYUoCHmh3aexDn8vbjPwLpYzgJ25vSqa
TV9TQ60mnbXMTqVbYAhXlv+UDhGJCKo+sTeSZ52p0741wOTVtm7G/kTt30vndzkdu265vDAfd1w2
q/0k/VnvhtDiBYwDxD00o1vzTXoaV4hFIQDda1N8T/myPlbjijM0nlhyzTYSKbUM8nG2avlm837b
OB13Iz4D3OMQgd0dsc5sp23P3Prv8lfEF7OHuTmw0nfTC8TOfjs0Of5UqjDuWTHF56V2nOelFf7z
TS56Qtzxz045KMzGdQBqqw0whhRufKij2Hsaeau9Sn5uaMX4CI8cV7sk7sKO6RcXkBM734egxTwa
kTDeTgC7KWWLbr8WIOP29zWgTwVvectrhe+IYUX7y3c99uubXUXBBjiSPXBo7JuPhXTdfh2jiOuD
4TRaDYuccnCPTNgwvaFdeWc6rK07u6vVubS98a4i7/mWzoDQmJsE9jMBkg2o3PhKD508EMnDUo9+
eeRajClMmXIe01YFlmsJKeMddk3gLtkPv5D3JIThUpO53rWAm5gzqgCBaZPzeuJHB1HfYVyrJEnM
Akj09CY0jT9sbkRGDwiD8qeZNcPNltM0whsEB33Bi+5haHa7m3t6dSz7QphuxLeoBO6XPmYTwYYt
aC9ciE0LharvXhDh12MdmxQZCBNg1rthuQ8kbIRlUu13tyPpj3XH58k0u8p5oLrqJ8u4cEyCSLpg
43rnilLL8R8eAvp6WPXuu1J1/nWy+qX3WMQ4m8GibjSpRUhDOGcanUrq+HQ369/UFubiuUJuTBAv
19e+Iv87/dHV7ARxMnniEEv1MoqCC4UqwQHUUzne5qn4uQOQSTMUQJ+1fS368Hvc/1hjt7vXkzpG
UH58GG+6TPTsXXg2bmtRV2dNMYhPV2fXrsi/bH4PEWIosh6mc1YRtDKnfxTLAkjxmXnNhR94Q5bc
T3DxPfWOWvalWOQ+WCe9NUBWouC22pFUWpfto2+1LDBSgQiTX7MOfvJMBdZswLaNxnmeMVNv1A2O
SNwSyjcmvmAo3yG7t0kV8KoofFBY2CBtlIpjhOCfNfnFGjuzx/vHn/PfmBzrluXyyaGly7PsQ5HH
zB6Uum4aSmh3bpWHLyFTIBmI+UFgPksjMmJ0C5ANq8bEm7orVVbXMQ3xi5rhM27bx5VJYutwmn+y
2B2TOj45fnlfj7R1LaSxJrpsVDfjqV1E+AhI8EIalXyW073bov7pRtGDvzjIk8E1JZoLEi78dLEA
gQqOvGeckNlTAwGga+aPOqPbkbgIViJ+250bHprOrDtF01ESQfs617yadisaGR0mTLyaPoYL9lSw
9WmVcXbP8RTNJr/P4lzNjFT4KduJoHKq6n1jcPau5g6pusBCkbkfq4/uXln3VVs+EXnmINJzgk3Z
UG+KW7wN5BgNArKnNKgZ3vj9HJcxv9i9+0ZrRIcT1VPhpecRcuDEl/JOYfUEm7+4j6Z+euNGiIGN
U3OzGUau0NUDtK10QHVFrHxvO+f2zK2IA41beXEfmF9JO5TegtKIRgtZu3NCN0vCyhZXj4MNgq9N
7LWRJf6KtuVCgBZPHtbZ3fSJDUvv78Yz7uft+bU1oqk+8Po6/bnqrJh5auUc9piXea/vU7ZiM7Ii
wtSp9yYGu0k5gfcA/xEmBfVV+YtX0a/O4c4EDT1oMQ+vM/HAIrtjQVSQz/ZH8Wl4nm7+U9O9WUSG
WrO84yD17jjtuE99pbtv/96b8i9sExwxlOyhKIJlhAfDZu/mXPn48Vy02fBf/2H/Z1mpuJciz46u
jvOn2qv182QrhifBODEnc9SKcGPbI7/xfkHshcbNVoWkfpy+t0Y6D7gXPGubQvcKIU4i4T63rMmH
LZYMoTc6K0S9691xLndjM4W0I8TQR/AmzOrODVr+TxYPXcnQqfm7ygCU7zo+/b81C/5/q9p/eLi3
/vfhv+ffnfmJqfMv8vMvOv/9F2qZM/mPUcDbP/9bwJeCHA9rlOA//K/rYz/7W8DX/itmNgorIfk4
bgzQ4u+eNfevODu4aiLKJ4nn4ar6u2fN8v8qPFSJGGQYSLbYj/87QcA/rVn/MwjI65Rrk71yxKIT
8hretX++UGkhsYOy7/aAEGjhyuSS3dMX4rp3s1pVyy1kCc7yAJqQ2uI1n88z/vdvuWcQVUkmS8XW
xKIuaiUdX95a0s3t/vVR89tRBjIx5YIMWcWyeYGJ48e08ZRKMu0vBQBErOCI6c287KQzQXfhoZ9+
tn4FHGah+4BQEhWL4FAZ0kD9pLfMsbu6R8Pd5x5Cj3P6DkMAa/MyXDMyUzFDpSrCuDlB97CXtyjs
1cLrT1s9gWKZBYkqbO/o0OgOB8ynJHvbURQCG2vt0+8e1tIumXKDiAObhIfpuvYSRBzAcd5+foNd
N2/94j62FhIngWPIAK0IUxayq1X9bCgq+i6C0RHbmTU9BTT0jn9dEfO/KdKkC/NtrK9V1CLlRXFt
f0rCFgR9wl5O25hShhNGOs0rpZD1Yy5tCPmcWzhfuV2G1Xr1LMAx2WRrsSlkkVLCuEbdK55yAPKO
XSxegq5FFbWnq/VlwiEgaJX00z3OLCkp9uCHSWybEnNWcYWJDoKTx6FoXf19KEY0uzhow8cAr9y1
RQIuEiomLNAu5tbTVQ8TTAJ8ax5yLNG2H33c98+SBSEvrkIHctvXE6uScA3dOxioqzkg8mTUc9vs
6BIbkxTcmRbXxL4XoWoO0A1szlmUcJbPcz/q4Hlt1FQci1GMw2kxFvGNwZSqIC6HbWeXmZWnPBg3
iQc4pmSGE/1IZGbohgoyeW/5lM+NBEvYkBfeskM9X4nb+YXQdzBAjL4rgtJq9nkQdDOWvl5ECaH7
Fqps5VjfVI0k/xMnk0MJA9+HSgzWJxYJdoB/QMG7yY9Z6aoyaWYPbapV7ip3tVY2XT6YSw2nrZw+
y6FwVbxBEl26ner6mVpqplOkyrHEPDBClLGjDQyKzHqVcgr8fYZFg1J2HMrlua8m661olCZ0VYQ+
PoigzArM+q4dPheGHfwXjnBlntCIskzvNI4zH+asd4vX2srZaVVtOpznKRybS1FoZ7yCz4rZ2+lY
T0SPiPbuu7W9NQaayk2/aSeuvE++b4sz/8K6Lxm4gPw9HH0I76F0ZPfkTyNbzUwAV9rnaqFgbV4m
IBxdnuniZAOAIU0mc7MmTbCo+kp7Wxg91G1P9wbkNcs9u2smySGSV7IPJBj9z9BvNf6giogU8noj
iLLe5pVdXzS13KsxyO1d5U+s72dXi/KALTK/zTUN5vOMA0EL1MN0zdWZM55cIF+184vJGGNIIzgp
P8bkQsXWzHOL/0iJkjkvXUL6AQQWMo6rtdAnaWnaKrr29qd4Vqri6HJGau6dehrK48T+QV4dmyfP
EUJwnZ+GYaq7Y43TDFgI1xFpBCzp0aFdu4lm9sFX3jZkEklhcdkNQVM3z22SF7c6j1rWhffilXDE
NxCtZtTYeYm+cjbk2+HT5x+14RCd0/lGs80jSpoq+gU/If74n0s1k9Noh0W+keHkqzd0XyNI5iON
ILNIBUIDpeXeNvJSkqaqEPwpMUEeNzmhKD4Jj45rlVIvv2dk1g+Or8nWssIJr/m4il+dh0H/2Cxs
Qnl+c+jiSBsWv0kLhNdq4fcKRNrItzygfkKLFf1w8Lz+k6WY/1k6cIBYHMkSLYl6FG5WaD1vbC4j
ql3lIH+lfzQE1MxdeIxwNA0bk4Lw2rirT19tty7v8SQAo+QyEAvt6YwWHEwz5PjCXzH1CNdE0ckx
gt0WY0WPIyaKQImvbTp/nYSXqzuIPdVrR4KvOkx+P1mnsS9mtEBXWrfztOd+8wUMGeuYORLr9qYv
WA1sG45Zd2apSF1TWsYY41FhCCBZNCMA4cj9XUwcLJMgNviJQ0het41HNsGQNOI1z33/FKSOr/Zw
rtL46NlDej86nvurxx9ZbxYb/8KmZx5s2VvhM05Sz9B+JpEv7hyimS0LBZiu+xxi0tVMxuEI5y/u
qyR1U2xHABQsFgFyOFuvbfq7pksLyXGuWZjdoPwfdBEDlglVWvEswmoUJvbsuu1FpbfeOZwuzqvi
y1eboIHeul/N4lzSbIba1QYx2XKTVaQhBCLwa2cXw1NU01ZaWjdOj2cTmk6xoIL2tjvxnf3D2u1q
dlY/b19CblOHNs5N0UizMHAqOBqBq+vXFZbpXSBUVO6p8+rftRtlBL4nSP5unVZXtaj2rdPN9NbW
lkPOYkZTTj2neTQBuzCcE7HN60aZNATxn41q5xR9A5ZLlaz97crlHRNR25ZUqZWf+rKUChzPYglG
PW8saf8hh85MOnbOAldjpfuMabQE26VY4fyigkaK/UyW92kM2+EVKE/Lvs0KqM9Bvqfus4ym6IFD
gO6PYsjhGJDw4/XWRWsFuVzYsM1tbEtXM0uSvs1c9M/aSeXPCkQ88G0CNbyYXVdVYM8VKRHmHzZP
XhmSCtd2Yb952B8+asyGcuv1XvEYeIFVHTItB0yLdAc8h653k9eW4kvN/hscfVQgJHZz0VEQGINR
P7ixLa+ypoJvAs03JJ1T4dbG4dh/jwoR/1yNX786mfQv7J7dr5J9JA4VACy/6HVsxKapmbOxJiOC
8AJF8N0HcQ3XgFZb703xHGbqbTOHmzqw7aPsRW9tTeQMQMhvL44te73howjDIYemKONiK1qapmkT
weV6ZEpWy04HHm6uEAfAiwW73dli2aBOnHLc8VE5ZIt3Ngea375vsuXMZZW/t9kESsaCf4ygwUmK
g+CykNz0NTbFjRFR/kHvASn7nEbVRz3Ngks/w0awickXV/vVnWGn2KNXkp7NarxGc7UCElh5GZ3p
pLJakGfdGiW2ACpIzjT1jlR7lY+y01T11Ypbditur9M/mqywWwft9F4g611M6bjTBs2JVGm/LmV0
6CfldVsrlOW8r/4He+exJLlyZdtfoXEOGoRDDXoSCB2RmZFaTGApoaUDcABf/xZu92tWkd28xnkP
OGBZ3coMhMP9+Dl7rw1FMsTtv3SF7RaF/gIay6+0qCTkyRCVukPK7aJzzrLwUmA8kxu/nCNB+AzI
MaqQhVzJWRu9MFmzflqyTYu1Tp42nFgt5dcZI614pPBTNyVlwQBGrpuufBJoxKqbLKyZZmghfp6Q
rBRBM8wlavw6CaEYFxNU4LpV5XuS901x4Lqt4AajdqN1g6/kjbxb8ZRWKYwBonyQXKQ80Z6rqeVt
sBlU+bqI8kwFspM+qX50AL7TrgeykALaCnInme4qO5efKFxLWrLVOLy4leT4IA4UmzkgPJdem42i
LUgwzTJwRadPIpt0iksrteTTE4X9angYHlaSmkHQD9GXOjvS03ozhjaWeJa/ME9optrbqChQc6ii
gbHaQ3oVQW41RBrK2H01pwEcfgP25wv1qIt1AHrco4Fn9HGWEWyHsAXAiE9d6ow0w7b+It6szzcU
URxC/lCR1jDmEVr+FHsGAco4Q9/Sws3LFbleAqSdAReA6VVZ3EU0y6pVpOtIvrmeZNejbzlIDPW4
AeLhxIyQPdiVKgijSHzWRBBhGUSc/MIUwgpXU2rUn6prQyZ4TUb/qO3Mat60HHAGno4e2ZxsYPoF
E1hLZg7txI7m2br2vMhT8HYCa/to/WJ4m2YVXbwOiOCt7SzS83JWCkYEAjamQjqYaOCRXXk7+fQp
acmVABhICQMGh6MoPLdJxbjD7JGpSNsbsl0IEVvj0c5tv2ZKGt1inrfJQcTnlgaEwKefCWLY7xhp
OVQPf3QiBtrReO60nn1FZooWUThZ6qrzHDPfOmRLEUA2JZ9g87iUQJRQT07d9s8jAMsPcwBluko5
nZ8Q3JlNoPdddi+rHLmBTxZEs7KaIXtGD86FSEtZOkFPoXorcElcM3r3XguiMmVAZi3RGCZZlK8u
oY6oGyomietZixIU1Q2FS9PMIyq02oo/gCUx7dEYcjPUnnxoJwMyp/dCJsmHFlvph5R+94L/G1lM
rhleFvSunZ6NdonM4I/Lu8LL6jeuN1j/Sk/1N3Yr5ItP+rPJ3NDn1XjphyTqOAa4vq1Cu2iBXYgi
e8xG33nUy0r70P3BwlMBzullNr2Ifi74WcKnRoQM20jE/R3oXXARJeXO1aSK4mdW4/g8DtH84Y4y
x3Dv6vK7j7GYb1lYxdEtyxFuRD6kGDBSUNgIGhbECOP24SUnTeFN100bTSqVH+QLI+69rUf62LBq
7Tynah45bjdzVjqPHdYAde2nLsEXuDB879hjuJRrsgXtH6WNMWnKiWZ8cQ9DZjvDl0tv4znRXJqP
WGbYwEhEYz5GPYiSiD8o0Ypx9TRzA40kVhYKhq56FnZPtV4boR9tpG5FnzKjo7gTMs5uKIpNE7Qv
6VELXkW3NmHWVfO9UNymVki2GmLcnK5lhZiTRMrEto00Kpl5caFzhpLTDeXsiUMVLchiQicQvXIJ
+GgoFDeY0arwCg8tDJ8G64l3h0dwmdIwudZfR9JaqKVw3mvIV6IOQXaAPLdCUTDPkfm8CIQuUe1N
5hIhn3XF+Y8+0v911P66NL7+947addXSSGvLv1y9E0Jdvv/lIPP38kv+2lRb/oX/aqoJ5286vEeD
UAbPcY2/G0ENIf7GH1Gb0FbDKmr/valm6n+zKe8tHcU8lk/oeP/dVDPE34ylz+bTU6Pmokz5t5pq
v7khPf59h5hh4HsGxClK9MWz+Uvv10AGXHF8jZdMawlb1LDLZ9wO06Xl25TlkmlJvffL0/ofHJgL
K/vXNp6OacdxGH6YS8sZyPzvP7OWnluigCQGfiAUGRzADBKhKP7Tmgx7Lfqu/oefYixGzn/4MZbA
QYVWDy3lH33J3z4aNExVmMZwaY0YJS38aUbpI+eAAO+hjbyADGzIysoOY+ndO3kd7f715zR+t3zy
cE2Mrj5SGIOcDtv5R8Nr5Q04lOapvRDfB+OEMOOtqm2Esf6gAkfa2RFPl7kOY5TrBeqeg5ZBzyHI
KN9nBoMJ22mnE/Pf7MroYKNEQx19WM4Q/8mTWhbT70/KdH1hc69wsSQvUWm/fyE6ksaUEW55IUcy
3jol1wEbP8lOlYW9n01EnFzBYbr4VnOdsK+uEf+94i3hYirmr45E88/S7KxrnDPNsQjz8SpmRLgn
rw+wkULVVSM6ReHs13uh9xf0zurFsGAVerZPFppk98o6vXxz0vH+T76Cf1oELG0evymA0ekm043f
P1oJvBnoh8gvNt2jY4NcCxmOnZx1hQbRR/QSoPNT1yIk2YAtX9+Wfj7+W47jZRnA0AMIZjgmSSum
9w/vWCUdZXt2ml0UaptTntvPaUTmjqWcfju5N/6MY9Zy2vjPlt8/fXabBAGf/9HSFyapFb9/9kUW
NTjku14UYT3B7BnPeUxjM05tbQ3TwUeCEt+7oJ6J0s7kGt2CtvrXj99cXuXf3sHFzs4HJyKDN/6P
RL9f30Hi3KoydUr/xk0rSQAV3GxKHPcuKpNFNejmO2O6F1F6I81JrSamusRmhVujN2cAOU11yqwm
JscUHVHWgvpL6MWWWgnDxnjpcjKzaTu6s/9vZQrwheFqZUOGIcpAwbT1fxiILR5PEA2mf9Mmvns/
0VWk+kao968fzoJL/f3h8K8DpVq2cHuJFVj2yV/2Xq6kVVS53nxDUXAYo17bYb8VR+KbVn0GgNvo
2vHdqsUHUcdsW+Q2Fb3n/slm/Mcq+O0rcohpEp67fD8WS3XZHH75LbSsjZl+zOZNaYX6dQjMBB9g
+DJ0vnchyliAsyO4+WwWKQHQqT582DaNC5wYLtfYgpi2V9u+iqWvyCedQ0WyN4hYGl/04gBh1OM+
7prlLIF/OiOz+v6Th/hPe6xDNAfXJNOgzgeLsAQ3/PLrRxVZNW3mIwMq7HOrJREMLdZWSpTjhAYd
Kxf9Yz+9ShtZXbnEAoSrkRLy4GIQtrYixkwgpth4s5UDfE7HZ74akItcEa43/9kL+XuIBOvKMZmy
urr9B3WB6I3ff1fTH+l/lEN3Y6WLwdq2u50CJC6DKCObQIvwBwyleyqnenwENEOrpDBgFyWDx1bL
NRGEuyjp89dF2t1oSD+oXktiVP94pP9X1v2Vw+2X1bV+797/8l3SIpsWzOt//PXqPX9Xya9V3B//
wX+WcRbUDpbYks/CcluQp/9/NmpBOKag8VyIFny7hE/992xU8/+2lFVwkT2YMez9y2z9v+jHmgHR
Y5mJessLSLHH/vBvYFKZ5Szjz7+/ybaDPh+2hm4JGm+698fv8eurQHZ3mnJao4MYPW5UWO2b+Sx5
abZhFlZPMZlbasVn4KTzELePOTCGuCzkhfasQ/vOLE7SbPMHp0u87UhBeGzgma3LqDbOElYH9cjS
U54ljXExNN2RgU11QJ0x0XlOg1I1p9ZZEFSF+W360ytiObhaIXjVEmJRWgdVNXhrOOdMKcf6SXT6
xG9CswWq/5EA7lMNSK1T6sZqGTtMuI8Pmk+vJ4JYttKymuppGk5/hFChyv1hg37uaV0hPtlILTZA
Q8glLoDdk8HfZtSc+lgr1UM0A7U0+y07gURbk7XhQ9O8T8DLszGx971JcywSDj+/Me6jItuC2rvu
hCa2s148jE6+i2papuO8h+S4R76HjXvaVwa+F4Jc/M2gcEw3cXxTgqVtQ0k5azJLTJwrWs9Q5zaS
dGRBR42g7OQ51rHLWKjo8mRTYZGJnPoNiHsH1pDuSWqZ37qU8aseOSj+EcHsJ9vQ1sDx5gBIgXVI
ItdbjWAOR98DNBkV+wk3/QoZT3ZH7ssJ+v1nq1vFCUAZydg9zc+SJuCKrs2n1Yl43dlfce0cY127
rYsHek1ru9gOQFa57K4L7PGkC6h+Z1siusMycd1k8lh3z5j8wsnP1qnMogDtAONGVaFENl5YUWUw
ecPJ9Lu70izPtQqnlTWY5o7w8gtwhu8Wrdca1/3BJ4Nib1fjR6SmfdZlzRrc6FH1JGe3c/GVJP1n
JOwbcLDY+El8KHSGqmmihUExqR8yqwqkPOWhYFJsYc9cSYK6t5Xo0z1aULgdNmJZJhgkSlKWrQgr
SG9SHUhuHw35kTzys1m6YlcCTNwqK7xrHXqQJbJepqVww5NsryMElyrpVyJvPsPe+CwrgatvOlhZ
f6TVwBTAZxjRLjL2cEFj1lF6ISbrmx7JrdHOPya6Ahq+3bgB5fotoDL4iEh1fJyBTbrHqpTJoye6
R6aIqNX0e6HxN8hhWrndZKxNs8nX3mht3DAmBqUBbFx+yD5BVj1Hzvsg2g8xDC+Db2UZ7AnjBlAk
zZz2wa+sNdGdUDVyG5eZGaRh9xV1kFAWVppOjkU7lpcmQuS6zEVS1NfGnjr0M4st84g1DcDW6HO2
VLXD9Sg/Npn9bioGncXM2qHfRwQtIMshuczRyebGAidgXRJRNBn7MPNpOxtfzoTKNIx2dX/kZjcb
hMGMdsR0GtpFhTjBSVpmPMWhbHcg3AIUVeuKcg8QwJthsWYwV5JhwruggKqPWN7L/NmS99XortvC
WKWCHnLC784rH2TNu0JOn+e0y54Hz/nCHYJgErMTkbMJROG6CUSkWyt/aai8qU4ZPq8nXS2SmMPZ
rFdORjwP2tvK7hlDwd6a7jyd+8IR4SqdJsuaEvvTTgfhJ/DFsgLaQKklnjj4TNfiN8yLjoJvO7lZ
eavDvCxvXKMumteqTgqDWlWEydFvm8WKKd2ihvQ2mdMU9B05mqc5n6BC4ICJTJroC9ZTDHHML4WC
7qOtC+8GBEPSrg2MG7dd3COwMm1RH8a0YoppzcVgB11Kj2vldcBDdnEjrOc8y0cTt4VetzvZWM5n
pEd6goUeTNBGpsPA7pzODTlyThs1PtYciroNmvYGgUxEQu1aDngtNgBH8nQ7c94w/kVouqrRbYcM
+TpLp2du5dVlpkm3CWXr7eJcRK+0JRc0AC+8Zwe6EUcLq3SAutLKA4SJtQ2H5iVHa/MuZ+Map+CN
wLx/VcmSMWJoRUHN+IlSzJnumRiLlS3c7hWUC1DaMHyy6FbisOm/fCHqPSLW4sboBl4dZoatTYPS
H/clkjytiP1jM28nJQOEuqfOVlciYYCMF6agS+gwOkVssx/SBU0y8OCri7IglpKIlVl875pBwHNY
bNhpp300H0mz7miOb0tXg6Xvj2Q/1d1DkiRYsYdwKTVRw9YurBT+oJffs8j3rkeLWTmwtRJ3r9p+
sWB76zFlVBdgQOjThIpaYMzVVLdRdR8etRgTaqt2Vj/Yb66HN8wcrYR5hNNBLjLGgxP1Tw6ygnYg
aEYkR7lIf7KGUnbglTSb+I6AkSuvjpBW5/ehbuuYZj3rIcIOex6ZuMJDInYxGm8ZnzFeyfNT0WZ0
fgVWFccGYTuocMe3ueurnl7nJL/DPP/xstRYWaQW7OMBQbjhZ/neiiBHSNfdtLmNNp64qXrk3ZsB
5HhhXFywQaFJLX4w5Z1F1O1Chxloq1978aslJskIOjkVsr50JfYCi/gqvK7TgtbDMZY7w2ZAhRRr
47mu5zsnrwjUqrth3bYFhw4Una7Odnk9o/Vuf/SpuyyBC1jNkGORPLqTBowWktLPg93jWenSgKsB
0Yy9UyUPvhjfQ3UTZgxI7VTzd4rATG6UAcTelvwQnMq4103GoqU3fFV29yTSFM2Vy+bfjQbkk8Ik
U2q0tgSrlZt6ah47dzzOCBOuQ63YO3obnZGab/HcXTobGwlNdjr4Y3Ep7CzbMfF7mON36v9NkfTb
YVYHN1TGetJ7Yqlh5I6okmc9mCxE6hVBviFxLFBh05NXoRFyeQK1mzBUwRrT72A6zEgqij0zeZzy
8F9OWhb/uNa8yYX2kbfVHq04Y1OyzAD01NUUdH5TBG3DAugnkDJZMj3VZrOdqogwK2MfucUr6ssr
MNV7BlfAkUFeaOU3udX4WItNPlCLCX5qUmXPlt3tHZt3MSxvCE/iNdQjGvX2WB4se9xZTbWf5Eii
sv/RZS7YgYsMcbOztkB6axOsd0Z7rf+AKRLKMiDE+nEQ4SbUnV2nnhsLVgzWvae+1jkFaZHo/q7o
qkMTanvT1FYjfjLsHIHtOs968z4U2qeP7qpNzxWam2/G/SczQ44AKcMeQXuGPqAXDa1EEW4gp5m7
EkzNU638Z0Pp+T3vpIcLklMO8dxVZeu7KHd+nNTa6B0lTeMrdt8EwgKZAni+2rskJn9jDc+5wpv0
rDVeG9ihsfGA1Oxs8KfU0AsYkq0QnxMVX4gcn2EkcBb/zUHEk51kclsk9iYd8L/JZIaYk8x0aurq
2faS6z7VMybKAgIWmOsIMlaQhP0J5RkVT/U+ivpUd961nxnaAUYOJuW0JWKDoA7UTzaG9YkdbJO3
clukcn5ReP45ad8YklTkrBkRcSDDpnd3EbbeYEAHTXh54JqWtw9NMCH44/d+sq/L8WUunNvckADx
K/HqNx9DjtrMjPdDhb9xCt1btwZhqVs6O4MERiSIB+iyXm5TJ3SXKIAAwAy6AtYPMfVO5Vz7hgAi
PUtEMzoxRmgXH6uyzN0VnZL5s/aqxbrtTgPI2oFEhGactx6T77VhatkVuvN83dTioW05YozavlRw
ol5nU84/CbMfaD4r3bBi7vuWZFIJWF89zjhkCaA/unNzyO0Q4KHZLv50LIHJGiTJGZrAdqidLROg
td10GxsNdKAVrnY7T7hl/CIennLoBIVJhaVNp6ZTcoPBtQ9IKINJbjxrIQZgN9xbxXBoO3wX0EpW
heufvTE+p3hsYz+91krvuUePX8v0Ooa30dtE6cG0d5H0jcY6LrwNmtQNUVop/KbWga1UavvZgToj
MR9oUbt3uuoEeOrKTCOD3V/xOQiWS0hpoZ9xTzfrpiD2AKfeeoaOQryd6axMvYEg6hGOIbnfAdxC
l267l9rTdrHAJj11nwgWnD23B7Ljuhp8SLSXuGpqRAHBUPPwpI2pMBqyaW9446Ol91zmCk+s9C57
8DlkoQnvWjM8WKp/pBA89lVRbUOJYACO0JHsW2qC58br/UCPbVpNUnzasPSxw+7DsvhAdxBv+jzc
zVOy6XCm1dMDyLWAVEa1ydAXrWB6CULZh5UiFfZYj/0zIikA0GTkkDGIL9n4UW3yHY36to/Sp97v
z32sL/kayYuQ45WYwLRH/h6//coJIS1NVBxvobtNWu4EgvIWdhrnKxaZ3EQjx+Vuk+flc1P1/hOD
9u7MrGEvCncMmrzf4ja9mRNO5ASoIChd7oSRpZ6d2norc2GsXT+5Bl743swLdbh4jJtxCtLCD1DW
fPUdQmLYG1DxbxpzCkK33WP1grmAk1zV4uK5cXvfiHKbolNdzUTt8ULUtznZQ2p2mSUm6idi9H3u
Q7Nii5hh9pnsq7rPjuX3Ay53810PQesXC5AjdpDJ2dj5WuIDtIwUSKaBiM06Wv3VsMJJAvhukWEa
o6RKFO/CZfAT+R43fHu692brg/DGB673hsC+4Q4jvQUSC/rFj5+tZebCcI/uVF9vQZrdKVSKg+li
Bk43VW99lbLde2q8d8L6paZwz42FqM0dqYSN5p183OFtl5Mfei5lcevCTbgLbdzdw7BvBYGCw7yq
448ey2GinpFzuFdt09gr0vHStywDtSSMEKuFFjd3kTP03BQuPW7ATwBi+sC2ncffkdXPV6lIEeLq
gPkOrCit2nRpzxdMQYKgT1mHeAj9DcJS80HCmLzoIKPOWcbaa0AZYGRK+ueCvOuAZqp+yF0H1Aoy
WoDu81VTUOKK2nUCiXp5Sz0fc6NmAeO+N7AbKglWoZecFfpW+fpHKGKQntADjEOG+QR8RjPuG+JR
d+0QvmlmXD4Sjq5xoYvMj5xcwmcJgGoXtwys/chNdmVYI50Wiws966sLV1jjNrQ0tQ9Dx96HDTi9
DQQ0awsAzHq0EIKrAC8+GStaNJlEyIQMval+ueZoNJoeQo6yY126PrKOUhAZEpls8/mA9zaENcOh
4WTVmaMla3ZuOueIL2lzIPDpr3DsGDelE6pjgQKs2Ooqm74cksJwzDXjgR2oOiB8mQ5DFWnHGUKP
03YiWBgBNAxwA07IPzYYF8fnzJ+Lg52Z44usXSIsZhyGqEP06s4ZR/UTUk+tE7wsO0QN0JcSNd6M
IGG+Mtvn0ou1fjNVZY41t4w8P3BTbkGYGu0KC2EUb4yqnnddHDEBaiNvp7Ee3qNeOjvfnrIPNvLj
kMG3a2Z4VIu1b1xzUo3fwGzrl24gApEUT8d6UM4SEgb052xZI3arKhThfvCqZK+j/1kXXNVhU4ED
sQcL53FZc/9tigeP8xBFfpKGW0J+7KuilCX6L61GEYsAZgNlCsvL0l+s2UrAK9KEwbmczfa1Y3bu
x0gD/gHzEc+LcTE6Y73WtrWphw+DiqtTldbWuUjI8S0MaOvw8ZrV7OhMmTTBP6OA9t+6AoFkZMf9
a+yaGHParptv3aThQuKpIv/AKUuxMcpKW5tUt3sXV1WGysjaN2LkEluggv0q9XygJd1Y0J3CsMsO
jQ3Nrc0kvC2tSs8p5dFLl6npkPaWfdISgl+ht/p4ASvTDI8WP3U1e11DakfV2pTrVWNBSmfwWWsc
MiGGYmAXqKDnA2OaW8NmDZStfzf21bsJNKRpQ6Jq2mgXG+awchj/YTECyFAcurDritUE/E1fVW7l
efh17elUJxnbSDhw+mOnjIlpiGHaeQmRIVzkhwdHU+YaFCfULZd7fbl2ILlx9yjDrd8RLSm4Tu/A
GbvWOoWceFepMt7pPJXJnkBr8A7ssrCL8nWfAe4kPgmaj8bP2bZeDeVAxkiQPFe9e2hJhsE3LohJ
BXVAeQKMflVrRFGYWd6tM9xgt8Y8g10T7l0lim3hoYga5bDrrLnr91UDNxRJX+9ejW7XFOs2l/19
VNZvWWksb6qKuwPCQCa1qE1qd2GvJaeGKTXqsYwtlUiCdleP4sMOUZPRJfLGqwiUKzEvwNrOVMjG
BrYi3dbCMiEIJQOwA6OumlVfdeHOaRlg4O8o66/cnOl5zq4T8Y2O+hj0ZXurdEpt0+QuRTHSD69x
XUzESPf5zO4X9t5KQ1lHdpyBHg6/TvuoyQbVtMu/ewwjiHFIc/Lz7Iphn5rRofNd5kaR3l8pk/wg
yxjMB0vMS+kxe8NBCSOnp+iG07GjUcHxmtUSjLuQ2x769NmsQxPHy2D4W0txQ+TdIvZUhy5xoCmz
SQqugSVgoSHq9R3e2v7DAEy4liBIVym+i1WH9cd3hi1iq13fKDLBTHVndozsEZ7p46ebV4tLlTqE
C3MGX8CJkMKlHOI4QrLm204kWmaS1jGiDzAckEjFV2MRj6fZkbRLTDMeSMLrq+joTNWFEXFN8VNE
7S1BB+ZbxB0MnWCPCoM7pOBtS6OTZbBjp1k73Jhu9CT65jGrJI3FLrqFYdMFpWZiGyLv0MLquaPd
IXi8KaRYg5gQ17rvzB3mIfXqk3Fxzi06bbmbH/EmLFeb5M0ywKKpvH0FWnQxxu5hCI0ftpFA8Sgp
S7mHa9dDiy+8mCq6NUKtG12+0ALjr0x4NEIj35BSDrMzTVlLlYdd2wkWYKZNyUbiyMwqDYtzgw6y
wmZgQZkgjwwjb25d1OiioVfVrkD/JQkw20MRe5L4mnFpiQ5nYnRJynGb0FtN9QeL8IRzZWcfI/uf
kbf0ezVbNBDHtAZLLc10aWs4kSa+yFVHcTLwJnkI+QyXfl08qW1MKPNbOFVYg+mDBWoe3MekdUjD
0AKYUw8T/fkVmIybUVI5ACz4zIV5jVW/xm+M/JQEVGSL6bStbb36tFkrNbvy2urzGz0ju5ugj41X
WGvlqvvcEd1uRoB8N6AR3pgCzk5mPpez9UnO8nuXPsrQDfSw2iTzYO1y97nKmUAA3aDn1BV4zrN6
Whv2++yDqQkT91Hp/tUETgICTsRZOwR0EeEd6QbNlBRhGbaVit6YHVWXgS7fIGu4T/WGj7q12RFC
pi9Fp2+5Nz+Bf+VcL0i5DJv06KP7IB0NXS+kzTsX4i9t0/ZB9f1N6OPH4QJ9VrO1S3TuC6CU9E0y
5eSvDYRgde7doDcpoInQPdNv2FeAQa8ygyLP86ytpZXhBakOAmi//YYziSinqsoLDWKM2mwGzsBd
OVT2PZKC41TT3F4scptON7glqz0zHfHSVwO3gvopd+It9yIiybzim7wktQOS2a05mVKdmXqpPaKr
Kg/KD51iZzkaFlrtRDaKD7tAPXkmQAHU7guU9hbQ+leN1xbDs6JEq4ofCZiW/srPWBrPXoNRsLJA
sQp04asksgHCetBs6Kg8qoSuuR41t5FeZ0fazzPYzLDZFihMtiLH9OQ6Lskw0jpX0/jm5PnBjxDP
cK5IJMLVA914DVGxfiR5uNu1oxCBnCTDI4YZBxsVYiUkE3TIpwAMeofElsxZzxJLHAP7tW40PLkw
gOsCJN4gmCzSxxfQJ9G6HPxzBtDoSpM6aZ2ap27H3tCCTucWi7lpO80VrAA7xpuDoJVPOHucufO5
bnLiTBNvM4LIcM3GWxlpar71EFP2OvgrqKJRlKCrndIbfGooU5HfoiTGNjN2X14r7cOsoaid5iF7
5SAfT1UVf8xamLyKOfKuQxnuy57lEmkO1xMs5foMJjyqmyO3opAUrk3yR8LJYm608FJAd5QTgdQZ
mCPLXCPZP4d9ueuxehie/z42NOxoe2i0pBiM+dZ01dnGCoPit8m+3OTZS7zQsRkPBQOO+pkuDjsa
wnCzgiwX9/aVCYt+XY/GRorsC9fatpz41JR5K1eFEG6yx6btCPkygIQaNKpxeGwInuZLMqmpuceF
1mOiAeDq4w4+gd/9pLJ5mTPiWwg9WE8RtufFpNlRYawsTOM7E75IJ9IjjOUDSEq62mzRYOjQvM7D
m91oLcYSqXDke4+zsj4HNzkhsz8aqbtP82znk13kklnoVHIP/2tlZ2FzTmBeXSvcH7hYybnC6V6v
fD2c14w0Jixu0Ff1xGdTS/mQ9K4qwm/7+WBKL6dq7e294Z9LYReI1eA24F3RyIhakpbq7GEKi2fN
Gn+YYvFxoeib2Gs0sVQI8YtPg6nvkU6Rp0epr/R7nKSPiLRxhJTxgYiDA2G3p7A0ruzW2aUMsVZM
/U6JUEcORhj+iZHqy1xz29mERqUEaM8u042ULL9Vovun3FhS6mf7Wc4wzyJFOK832saRccgD7Jlg
6HGcN1rzGjLdXg9uSFQ7n2RbObVG3iyydw9WlI6EO32V6gfs7JqpMQ8FBClVSmJ/d5HztmTeta7Y
V4VlMMAqafgKy3/Ei1UcbRQZzGuuMYw+VEnyXuntqz4yViggSPVyClR03Qw5X2uDVmfOY7FNCfyG
Q8e7YkB1sXqNCB0pKBsiAyw9p6I0brHfFKuC55AmCoMgeXg2BFddP3WRKPZ4xTTqZVoN5IpxgdAg
mZFdaBtb5TSBTOe9X5B5LOtq8YOF3Zpr/3UxFsY6tw0mXQkuaMsSu7gQ3qOb0V9WsxGvtcyVN8Kx
PnumHYPUdsuIc9Bg3MBThKQTG+Va1vObnVYE+J1VNm6KtAZdmQsuMHn1AI51Ps+ZwQZuOA/EjQbZ
lHLkYaxagxZhnPZUse4WnoGjf6ZDqz465odb28344Rdy48hRqEL/GtbWbQvsNXOtm7SmD6Tq4inD
KoI3Y6biHu41ao39rFdsOP17y/pKSQpRTxYN2bTxaFJ3zq1uRvu5c1f8tR09VYYaMSgIn6N9ZB/X
jTsd+zQCDXLu2vSxweW5SpT1Q7BxKReCpCDTZ13G0YvZks+Qe0wWcRXMQCFWIznGTTTfhZQgQo+Z
OzMiiYqfyMkDOtqwevVZ7eyespWj5gbbKbTkcmeB2Gt6E6DhGAVlGp4iVZwsuJMIEEGCulkBPc46
4NuVq0yX+ScHCj5vX9TbUpM7aG71XlZVu/ZNCNPcTigOivKGVwt0cTXfcRcKHIehHEQwse5aUZFB
BNLUdNUDHWDaXX29D0lWM4wvCv89yWVXZc3dPnXzr0gqMj/bZ+EjQZ8I+RviCxOhYGAlZwYbciWt
dTQ155KisHjOVX8wQgYpeFm4v/fJU2HkW2smryvpjPAOo8GnsvI7qXjLdEc/CKej+Zic/BrBgBG9
ZC4T/Nqof4oKOcKkRbuOIyQw9GQZlU00/e0IKPqQXBWx8dFnTnVl9m24wqZ50qO+X8MY22hDjCNJ
TW+OXrTPydwNO6XR/HNpChH76u67SXsdBXyKuKFFB0kYHYgK2hRVIZFSovjK0/C6K4cA2D+n4/gQ
g970dHVfGdWmNbsfep3MM/WQFyucHpUH+LofysvEZRX8DqT9YZMNJL71C6y3605m3V/K+TXS56CG
3KbXINdz95a23c6Kxa4Pk82ijDFZi8QJIO+jeVe5E7sz5mYrJ2qwY0+yIIkWQ3LdDd6qGAb+j9dd
y5qjGRMmcoUbxgOHOjW2Y2V94iFj9wM2Ug76GXo+0BOMMPJ2MCV1JpKOMupvrBL3lPVU9DhBGPz5
4r50q2M36cc4XkoBAVaFM5sboI6DjhPR0160BWTNJeskXYX6Z9oZ1kilJM9phSDTgxQz9PKAMj3Q
hr3uFRSRrL3E2xFd/jmRCfL/2DuT5rqNNIv+lQ7voQASiURi0Zs3kXwcRVIiqQ2CFCXMY2L+9X1A
uasp2WW397VxVYQsvwlAfsO953ZVzXQN9w5fH1iIDbl692Yl8VVhDuzZO8ia0LIguxWmeYjnBi4S
mR+pxtdCHBcHZPwdqOzRi/BOEjtxRo9P3praLwuSpqiLzlo1Xxon4c4S2MKy6MG2hmPmMFopPlJu
joeULfGU5pCk02cPWmEkrfuuMHsbelZNhpu10De49Batw9pAnPetPKvV0uHAAWlTg5IzvE1QcgVm
aDvewus/xTO9cfH5arOcOBjWixRl1QJROC+evVw+DP58zcwtx4v2AOL2fCBduQw4vLwm/miZMgQv
Zc9Ewtozc/q0nr/hwoRIOsvveEy2+cIXBVbdDrK7xTviTiNyTdwl5XA1sjRZ8zLoqGqzn4Kk26dZ
hiyiOmHViAdkwEu6aK7smfNxXzbZlZs3yydDecoDMmbgyjhFRvLozeVer6z/xVm+GgqnpM3ugny5
04YIoV6zJy+Cy3TRzUVj9+kVkqTluhqm80kslDrh6ztV3c0PRdr7BKZflPlvQjWBIJ45KY4nWwe/
SE7rAPRkRpwbjy7fuwa6rJoTWfbZa+m3+UMDE0ARODj7FxMMAipAchcE8FxWvf9Mgouab1XeoUv2
EGcGq1T/Z0VmApZXFZ1DSKnwzHOQYzME/2PAb+VFmd02hWW9MrbX9zlOujvdueOBxaXpdpB6sx9S
1v/oLn9zJNLnf++nuUBn3j+XyfNP0sv17/yQXgr1ARuH9AOfuSd6fsGv9ANLg02GcS+ySjw0gnPF
40/K1Z3z37956oOUEGmQVfLb+fytfykvPfeDBmYKdwVp99t/7h/pLn9SXfo2QFoJNAc9pkLgazu/
XMyS1Ms8qpna+n5YB/DAsdLizJXi2dLR2lUVw/wAj3K4b6fpC5jFcGsv2E0PS7Lkzn524tUl7nXF
+WBAZOwX/KU8cioL9Z4Yog5mXNIMwU0ZpbM5pxixWDwYNX1+95X/yU3JuPKXDyLR6SvsCcr1Eb3/
QQiuDYajBRMACs0lBvwfNXF/ovGGLMdmbOE0+rjwXxPRBuc+srxvSY20dRs1I3Z4yqAIOhREQXDt
3tLEu0HU0aeuaDGOh7JwCSfvc54njruy4aLu1obIQW0CdTY5m7xZAzzGiRtvLa2J3bB8NTWnRiC7
34w2QDUYsRGKihns8WPYj/ZxRF3K3JqKg36qTUdxQ35H8ZlEqsknkdXOSe9Z2KqBFOxytsp4/Ugz
8ZFCxPkchutEnAlRC9abdfAksNOiryNFDQ9gQSjKPGQkc1suqldI2I6/lRlGkm3SRvVN7K6xPpQ2
aDSMP+j6YKJwbDYZP/IFk1n9Uek8gVtJU99DDxKKLWplEKd2hXLMqQoiazz00Mwuyr6Z9RGvLmEC
jlmftnAv61fNWhEdU+CdQ+UptlmaQknNvaF9Is0MOzXR9S5fktVAetCU6j49b7CwROyjJ28Zu5sh
7lwQkWRpEd+q9XCll1XdYPflGO+EtYDVoVCBXl1jeYY7P0eUCsScptfsEFyOZJzfr2CqW2SpMXUy
RUdg+BD5eL9S6PCBurH4FokG7nNMBDH+CCu9cuIuFdfVVIqLZlRAMECkcAeMvGM4cK2NfiWlh/Hs
cbkH/OmOtwyQO9o7w57yMAFOv8bYHnQbhzXnymMcBKLGJvEutKGZ2WIX1tVOF30RHZxWep/LSuiv
CWpTtcVrECCUIpe02gogyeWO/4b44heoGvnZYigLQdlO10sZgzAmrwh4wJIOWsKehoN3MuX0KOcN
xeL3sZ64jINQOxLYCxDYA5cgxAam7QtbN/Ytz/Qosb/Hvhc8IRBYjwu5evhL1hgITJx6jAjX9eSd
oEYVRA8xws1moh78aRUku2HODG9hBsmuEJSrteUgys+48NaRUJt55D+hLGZizEaFEiEcH7DWtCNa
TI2ioSGCniKs6x7ClJAg6rRlvHeFSR/TvAIdk+hp/CLpRCfaRQsYLzLYHsRJWar4bAagi52LaKTv
VoO8tbdiNv4L3qfTomZnchItOgdrNXeXhZ9V9wrMQQa7GokYDw93k3P3nmNLH1+KOFJHr5DpchJh
OoXPq586X2uDz24O7xm78ivHFpfdCLrga85sNDiDUAL70ghrMMCnU2XvDPlV7d73S+dl7tPBOWEr
oB9xhA/daRxT9myIi2DKGWBFTrYmmvx9hwPXxo8dV/7W8cIx2vZW6BMOPDjufDa3tQu61TQTTyfH
8r+bPnfSM/Ax8Y6UtSo5wGvqmPR40Fp2dttWM0tQudJ2bBHWdKWNoZEMSPfetzI3L8LLzAOGOCzo
bm6Hx2ig1jopbH/tBFxSiyAVRNjJOIrEfUdGswA7zrR054sIFGRHdBW9DSasl4x9fbmHZbpPAyGj
j5XrmJXxQHuCAboC8VF73ZzvkfnCv04tLprdotvugfUCcs1MJGyygGyS/WR5sa/2XTKM7rntI88y
yRQcSfYFahyrMHtI5hGIvoJC79LCNgUAG8Zpt3HQpQDi+4SuFCtxWZIQQB4BkyfQL7TBAYukKQnB
9FeuS/vaYlwn/0IhXLiJQnLqD3GRNCUtNbrWg8rqFIdAP0j/0DEMSA4Bu4grRBVNd2q1Eq1N74++
viiCDHwghrvxmQ1RfK9dI8Fn55l6FTB4J2r0fBguFE/y4lUlyMGhOqBd0UvYwep3EKOD/RDBAsic
jf7GpKqQuxpyEH210AUxH/b0nOnMuUymru5B34xoTKQg8IWrmnkE0MZVZEUK1oYgQnEXJKo7H9F5
fopnUgC4yE35EVyCvvYxBX0U4WS+Y6YWLzClpvaQZZh6Nty95GKGhtzhjQky0CMxaUk82MEXt/uc
J3bPSRVH1wAZOCOq0SMcRnF1bVBrRs6FJs3xeU6WjECTPoDNoBEZu9t2NVFsk87vPuFQYu0zGUyK
WzP46P8ZwjG1qdCkNwc9D92Xhh4O0WQLD2ODNiSZ9gzMs6+x53kTbS0Jj5umMuwNdJPL+ySc+bfz
gu7y2PUzUlvJ/XGj3GJa51AgZTbNSBTp1hId6WGUMgMjfi6xnT9S6W7zPjEkDXjSyy5EWwU3Ixvc
+4nos24HGiu8mZE401O6MX48h7We3r9VJv+pi39b3db/vizeYkpqWX68r4rXv/G7rVyRB6yxkyOI
8X3lKpxFP4pi/UGuKcGBguBENee4FHq/F8WO+wE3tMucC6eclErwn/vdjuR8UNhFaYNwo0uOM/GP
bOXU3e+sSPjWXSE8F08T/k9iGZ31z9+58qrMOKFb57uBiuNUoRU5RzAwENCxzId338mf1K0/e+r+
95V4Ib4NgSBj9Qe+e6XOGVMdlvkux79ELdJ4DFOlnWSw7O0X0jyY+P31C671/I+e9uz1v3/78YIr
JVNhAqOxsH+p95eeNbvEzRJz550wLmbrmnbT/H3WcDByk7QIzAaBz2YCxPM3Rfqffa2KhtWXQeDy
9f7ytaIWTqpYYfhgbkaEHObM+QSaF1pTWEFR/jdf7Z+9mqajYTy8+haDX+yKU0yclqyrXe3oUqBw
JCUGdYNGeYRqvRlu/vn3qjFYykCsTrbVX/f+hwTSEY8k/u1aPy1O2GRaO4TDjzJLvTPGBPgs6tS9
yQT/+OvXXS+QX35PyY8JlpZDTPH7/vy6gyIlIKOsHJQTIUtAkZp1apsyGg/RV2xnCzT0P39FX9mw
6+lABfyFn19RlBrbBDMmshVHTriOdUVQqOHcq0V8h+Nu2Ylo7C//+kWV/NkOzgeT+AIdH34r/9Tu
2kW//4J9F2HyhH5o6BhLgXBpF6xAUgCA63mSvI6+CC/jN0Cc/waLI2xGnVFs2PeUjBj/Rt/QbjSe
mm9nS+QwZFbynNMtwyfvDUdXJy32BCA/bOJJMqsuXGMiJEwkA74wPlUBZaeQN1ag2ulkEsYpPknk
ExyC5UiNYcwUVXtPN/Dm1IReZzfDISWyNx1uibZDjwVMr/zYc0VwhGM/CPc03vXRElXi7rI0B09q
Jz4ELIpxb95PrQnFjqOW2tda87S3Q+NU1TkL6Qx6zdTOXXEQHbNy8JHUJ7OzreY0HU7mWuK9i90C
+eA0pQMj875Uw8YfqE26vJ0eU4zG6iRxkgwpnTTq4xDU3mGUbVPCmlS4+uJxEducoLxmRxAvg+so
JoZlI+vUH0+SPhiGbeoWZbPRDHRh0OX+8mWovCTe+pjSKTTQcz1VTAQq4pVWS5cGtPMlUoqHTCu5
uHYBMINPYw224SQwhjgiJMQO3sUSqOneCHTlAGij7opEMNyIoLTkmb2obt3Td/O+00H6CveH/roJ
2SIhSHDUUXkpwjriVQb52Y2jEnrVFGXY7QJTx5vFGg3hwFUyIyCeB895DNzYAAOECecXV6ycmQLD
NAR7uk8nwsU+Y3euaDI5K8JwR1kW1axUMts6n5sU+8g27hl5hJj1ZNY8Wlk0UkXGXhxfDZWwKMUt
+uNsvIIYJJvrTAxxy6Kskukh7hDPw4nSVEZONamR5yBingAzRacz4oCSJD4W9jjLyzjG3b4xrgbr
u0m8zPKJP7YJoIbFWHvWI4OBDpmSPVkdZW1cgNhPdnp2vPkJZH8+X2gfItDFiJ58JHpwGJrXBjTB
mGzjKbMRtLSqG4g10UiU1ZWD6Sv6avdW5dxJPYXugVEAiFd8D2yfcVrG0/i42FAVN3Vgt81OQGUK
n7jB2pZwGdZYpP52LcbHrvK/9+hNGE8QIEA6mrOM3I+B7nHCdH4G8UeNw33hN3TQduSaVRccERCV
KTk/0g2P9/M0eenW0OOPmOSWWG+SsLTuIj2Oj7WbNLe95JTGtm+IJSOth/2mzrPwMvdb9YScPySp
0PEIs+urucYLklKET0UgrzBJ9sytq4nANrm0BDIVKPvji0hPFbdfOjt3sXKWT0Thzl8tZ3KegzbL
n1weI18bERAb2vCeOlagdn4TlbH90hodvGZzWD+PCB3QsuRt3x2IhBj8Td7P0P3LQlkfVROzGGRq
7H6NmO0KVBEly40+poOxY3Rdu6Lym/vE6VDbMgx3mbSbLPvuihgpTC619+x3kMAArVvkCMjBnosv
TQIA2YU4FSKYPBtkmT6RDIVa0AaY8uo2hp2XNfrd0UhssrsglizqMtgoT0vQsM9q+gxMYeGlobXF
y1J/rvGJz1vV8T/QTWLE+GOyLjWRGtPfAzVmO9MwH2Mhr0qMJ9G60UanyS7AcmsIBFrAf9gSj+YY
PBZudRxZDPDjOE5yb3klcEAUxEip22TwHokZduxNEPsQo9uQCLSNIQL1FiwLbWKsm5DrXcriixlg
fuztzEGkK8kZ75k1xRZmB3eBzVeYEtNMmM5wZaE3olUdLWIfMbpG82UIngppFpqzW5P1oO0KPtaZ
9us6vk60grcA1JXkMuYbQuJ1iQox34BPg4DqOn3dHqcCoseK6vfHo6wKR7FeJdT+MHG3hbtqqIke
aC3B2AX/a3LpdlkY3remrBY06o5b8HhH83unCotdd5EujE+SlgNpU4wGlr9Mx5YGpqHb3ScxmDS2
BZY27HNQYkffArYIwaeo9qPowopLHZ4CmRTkxwaW5Z53ac6OR9RTHr86EhXTRdtAxdv4WD3nM6dp
mOpOLskcN3j/annOM9dPuBGrmvykqA+K0ymLWYDjjWIuS/5APTX72evD9jWwbLs8n2VdyEs+2LI8
ml7TdnVRGGFIoChJutssDXtxTasXmX0uRpW+tHRXKAXaRINl46X9i8YKSJHbRqPbRC+qFMSH8ySQ
JBaaHj7J2TASsrrD2lgkO/w4yV2lMUafMpAkx8gbxKeILu57TGjNLdbn5Lzz22RE1cl6wzS9wdUB
Vw0nbxWnJ5hKEW87ZNYjOiq8Hrc+BtFpKxQvdciQ2TCM0VF7Xml4yFjXMn5av7Y4ZoewmcwaNcLa
2sAZ/tol/B0syI3PFcLQZ2sRuXhFAgvjkgT0P/PesdVfzVxWPIES07wgZk6Y5ASmQQAQOdjbI7TY
7F+nMvysGN0CI6qiUJPOkYbTIxsDcHIOaNJzggnp8w3DxfystuPaXM8L4VoUAEnNqkmFmuSfFNcE
hmCzXI5ktzl37hTrzwyVAsCFNSyWPYhGbbbgCQexl2Q7dLvRS8bqDnuN1GewowKfHJ8pG9hAOn5x
HJCrFpeYCgw2w4Yx/gMz4oWw2MrvM0RXFYnCTh1iEBunwH+NYEw8NguBnPBCrSsA6SU/ZafWpGbJ
aBvM4nzq2UkNPr51S7WPcd64B5LngC1OaiJ6fckK3e5YLCbJtuJoWrYuCWQFIgIHyYDkOQ8ygRsI
5wi5E3ytliZ7xahGpNuoGqIv0vPny4ReLN8MA/XPxvVi64uolbg0TMowPCCegAJbQbdjVqmWV7kU
5qLK4kJcNmVPzEcmY986KK8jA80qIt0+jFbfWQeTGFe9TJqYiBPfAqOIF4Ef56TrlyXYWMpAjTDE
omfHydI8OikxmvAQZ7OJDhZwAoxO4dx4zGGNqu4RzOr+os0m4kHsZOJBQ6g1x+YuZhI7btKYYoJY
FkT8W1QyNEZM2RDH7pwmkY+SpxUpr1OXYhXMpMmpDUDp7keohASPSxMd31ZO2CLj+oX8utnfRr6Y
qUmD+XKZB5wleKvAk44AFoKDM86oBoqOLGsWBkmC/3/q3dna1R1pHq+jShx0phnRdGLr+24Ufk/d
aiD3DJFjsrMTpP8PRUBOULwBRRXrrwygUjx6XGKfYY5ULxaMRz6OmBHGCduvkFrTxz9XkT0vhIF2
Pl61OBbfhylHKzA605NpYHwusRcwSU+KBGK+QAkV4H9I6J66sVtv10ieu0s8kvkSBOGVCy3qaSik
/dxKgfHUjfr5SwL4YjrTQ5R88RdowtuaYodRkO3WV8hfNTKZKv8YWNDfD0HVtk+4llK5jfp6VZ5a
ZZwz35PTddwOVIA8gKG5znMWZbilp+7JINLkAesM8HZ5HmTdydBWpcEe2wDozysjnskdWB5yUCoM
Nmc/edXQbkDvlg3SnMJeDWYNQ9JtlTX6uY+D5i6QsN8ZU5Hl1zlkaGPbCpcbEpZsVvOmtVe9EJMA
EqSJDDKhY73Eo0dCX43afTuhYXSZoLIAAWaf5c+96clWHQmAQzpfzAOsZg7z+Mw1mTY78YZztt/Q
zmSlwriFXtXsA0pGf4+2UxSb7g0KDfGnuAnfUNFpaNzHqoMfjZOifJArU5qSDLw0lWiELT5tn2Yf
MNHBTZzswluZ1OoNT92MPbNAxsNgqwM5VBXq7nB5cd/A1sHKuO4nCe7aXcnXyRsE24hQPTgpKhAz
Lst994bL9n1C1LeETIDRnleitvcG167fQNvk1bj39Rt+u5Y0XOfkFkl/RxoliG7zhutu3tDdYTnP
H/M3oLeUHI2FWDHfvfuG/H7Df8uVBN69QcFBYtdX5NuACneqFRtevhHElS6xHr6Bxd962v9MBn8j
4ORde/8HUtFd//r801zw7d//MRh09QdP49nypU1Iih8o/ku/b8udD5qBHFwrKL+Ijj1GV78PBoX4
IASTF0o44lV8R/JHvw8Ggw+SW5yFOVev40KwFP8EU+S9SSrez1so4lgwe2tYDMtdnjc/jyGkBmS6
dOrRtEuv7uNmaHzNFjkFHnihodX53yJ7bDHWdeVi6pagk5HY8n2ETxQWDneLDSkGSZLiPsvqHeBI
7cSU9kG8BCdGLnmyDWvX7cSVOzVzKQ5olBCtp7GXynxbeEqY06xA9coygBqArIeOPLDLvpLUz4Zy
S1zxeGexAbYkKQmInStyXVhPq8KJT6LJaPUSEQw9ZwddzTyXUYS4Xuaf+qSwDei8c/g8uXLJc0aM
G8htOS3gfZOAg6s6gaWNp9ZOxZREh96biebaAiYeM1TEWeofCaSLVtgzqJB2B6OjMckuX39LQkdr
z3slvlnbONRbD3bgjGi23oSxLJODLwwrHodtkY1pZFppS2XrID9My5qccwKWqq1fcfPvaq6Qbhux
irhsqmhtc5CBt98qexzvCoOL5rtbYd/duQvdKlIGN/Kbl7Rf4uZKRVGFropFAzEbgC0zAqJZMPUt
PlvPpWltdE0tKDk0zjqT6uz7XEmIQBt8kEF/bpuiJzmeEi/azCKnhgLdSWqh002UXy0pmvRKC3UO
EnaARXne3DBnJEBwCmR/x0/m9Z+Mn3TueWPJjMC9tOxdLDUa306TLUxTRIPIOO0j6vAGH0h3yKJl
5O1RJVHNIurCAJWXpXj1Oj/IEe21yKsyzxb1LgcCg3V9mLuSyYFhFMViXbxGoct6vQkrqAz+DElq
U7K67o+eGu0HbQ+YrGVK5gujBafu3EOyFP7HKg5j/HVjgJSgrBQFDC07Gt5NCXi63ATdwgd2UIrW
DJXKBQpBXvD4tTjk673O3MHb5Isl1nVOBAGZFIOpoXsvcuDt7HZkjmghrkWvrxFmJ7SKQqPM3mVg
51/H0I3HE0BFrmufDY43uc8RrBD30ea0rnw40xbIIqAXEuBoSSXspid4VUMSiboWZRp2LVB+U1Qj
tO+jxL3mxMTH0i4rZ8JJI97UwjSN5ZbEOgZqJ0RqMRdw3k8ybdGSMxSIb3rHM6+SKR0uzlTjM8JO
HBId49YUHSMpkBTt0RDdcNdOn7ly+RpHG98myovU81CBjN11GxM3gngSCdmGuRRh7tUwm+AQ9G79
RM3TGPzFIkQESkGzi9K2+8KQwAZpucgviz36n+sGuTAMIre8yNuock61n0cjzvC4R31cC6gPxrMJ
J417hfJrkSQDbPI6JzHQawWr9KDAeofHSQfJ0X/zTWgSx8+kx+xj09nTcKvJ93lEwQcAvmaC7aBx
mHnXZZhxqfixGp4aJpjYCOw5H09rW87VRbtYy8EfvVx/gePcAUYy0g2n6w48I8AmImdx5wnw8SQ5
TNqUx04lsEJ5XM14ECvhdShWtcgvS+IYYF2NS0XVB6TMs9D/qpT0FgrRIoWC46FdWR66LLDiW4tk
nSmhTR5BjXADzguDGPwmjbyMXG5TLDaYIhqc4QLo1rDUXnQiCJHHuuAPmW2vOYa2055NfB0sXIcK
+g2ko0adgy6U3VlWeY25nPtYY7PBguwfR7bqGk970EztmkJg4wUTdku8Kgz00uXjKVzBX5lYx8OX
KQhbLAngs3DwBpVjPcBhSQVFd441YoBjYE2AfTZ0p7XzwhaBqIuzMrUiURAh6bZ2ehqMqYo+UcJ6
10lEN06j7UuMUgO+QlAX0qUaH1o8kCTN2qp4FM2aFxQMVunis8EJMMf2nYo4K7Q8F30C351xR/cA
8ywDKtOj970tE+XUZ3FMo4KTuWJkDx3ChcOw5CUUGjcBaOdWAW2fH3d9cMgjhk976iXbvY0KY/tb
HYTdR03DCJmJUHCiQAornQg1qpmSNizAr0LGQ/C4pC2etZ3H7aFYd/50BXFxZTyJTRYBCZOQKLCx
8iRjNhKn17o20fGB3TOKbcYUYD17j25jge9EQhTnFKCus3CgGo+2fMNyQlx3NEPzSWPlxXhCzGd4
E1YJYZ1EemPg5VSw8YuorvlmMEQ+ErrJ+g6Xqn9JKV9fRpxP66Vh28ciKkgaH9GhpqcLdK12E49m
sc9Yt3OCVpy9YI4dHioH3yKH60BsmSLVLK2HGY/k3A3PVlXUrxHkwuzSasnbOjBzZ6iHB1KZrWDF
SCCVGkcuGeaScG1CiQaMxJ92l0Ci6Om8CoPawOAwY6HdVIHedGxVEpwi2mOgSw7xOXFXM3IS3xu/
aM9R+LvaIM4PYVm3Af4ZPLWbGCkHRgqNaXg7C9B00o/ohcE4I8InY2OAqkP05YbYTtIgK/r06TAz
DEtPI2u2z6VB+LevfLfNt1NltQvhLHkHyagxsUKkBQt5AAxYHbm2JkxhJBMAvmtHdaftBvtnij3o
VYWQHrb00/NR5Nh/djUxOtXBreuhverBjhwj0HVMN7FWBsWYXyGN0fNGW3P5XPSmvh8t9gH7aVCM
E0h+IzXtsvFQBW+TqHTmT6Q0WPGuNgkwndAIgQ9EgnQ0TYr+K4+zpTpL8QdXW2qR+CMPFffJrXpS
pyTzqm8ePzjfLTAb8Th0QvafSvRT/YmlIJPRDQaxOOqByepJ6Q8NYujOX3gcwVAxVAaN5+w7VTS1
9XHyard7JXBBCWjYnc94AkvjQm+UiBdMYdFdAyYLcVrs2F9DtpEFZkM8RpDkmqLfz3nm34qBhhq/
IEtDzsC4vVejY7+CDenJC4iR+2Hhc5ev+cSVf/C9AoG4NjlMh9gv/edsQkq+oaxz6MnZm5/bnZfx
YzOOgttEQTPuBZTgM6/gi9ioUjInTRM5XMaRQ5fctrX9qS1ZQZNFG1BfREzqSbuCSEIOckMq+74c
aKZWND9vPnWW5qVoI/zq5DR3z4TjdEfVuvGDNZTVrROrWez9OZMpD7xquEwqGtQNVyUVlwzAQe6T
rmsQXXDYnhmEdN8HdlcXxu/C72Ya7MeeSrA+mQfXO1G53WdrzsDYIH+JWnHWWXCRxp4tJ1yxJvwM
PYGBoBdU4QOiNzfjkKuLaR+gexRPTEeL4b5SKiNKPIr70seu1jr2zsppHdztu97l/7HCBzzu0rEE
MJcFkgTxyz6U/CFYMHwoAtoFO5pA13kOPNE2H5HJ4ug3zdA6//Q1cU/ShAi0EBKBgvxl24ya1xuI
tfA3vpMV59Kt9cmSWRPT9mnZZznm3b/+jDRdP22ZBa/HONdBF8ELoh/4uevxrAlqBpf6htDKj4qj
d8t33O9B+QT7yMKqi5Bg2Im+DAgTnobrv371n4n7rHyl7wPidoHNEuDpvAny34kklqyZO0bUFNIk
l2FqBws5ifJvZP2/ygVo53zXEfSdttIAv1fc9bsXSTuMfhPP9Y2F3Xhbzwpbt4E4vZL2KrTf/1LC
/Mkl8+evBThXYWpGD7GqQt69FkJVExEKo3DiFMGui6zioQGsctG3TEH+Zl3v/CoxWT8YK1WpaYHR
of9qErCchpHyVCvaG54+avZLStjCXk7bpiFQscvHfU0BvmumtDn6hatfLI02L3ZZl4Ps57kwavmA
Bq97rvNyPi5wGea/eZN//IV5j+iAFMALenj3FxnMEOGaATgDoRuJ7J5cl/xUWrBG3r72/wxcfvMY
Q/zrAvzDvAWYVdVW5r0Sa/0LPwYupHis8A+WgcxjvdVQ8L8DF+kyVQkCzggea8iT1lvi94GL5Tig
oRGc8Mf023hIucRN1a/WBcsRHxi+Qu4P0Cet4xLvn4xc1tnNu2ePdtiBKOYwjo/aESDerxOXtjEC
QZRyN3XUt2pjW4gKO0cvt/2S2LduF3kHuO0czNJphq92SYhumNXFnSipFPdpay9nANqewGGBBJBU
fZyWskfib5fYUuNFsQUeIYjdMHgt4m2AMvUSIMmagKtVN2Fyjfr70fPCz7kzYtocGHZ+qcFiXTCi
qHrqXIts9qJdMIHJ6RK/xWr8rMP6Ms/s5XGOfXnX55nkRjLVLiniT1BBqgdrdKuWRXGN5tJmy3Bi
M2KMEErqfabHkPibqvw6BS3kmXe//Z88fH5F5vOFeqhoNL+fduzAFb/cbHFQOABTsEOSuubc42xo
j5idSJ5CrKA/VrNxXiHg4NtaJDnZ45oBxwTBNLdLDuRw47s9vlQmVv2ucyCGUsDL9JMR03LMu4Qp
ztj4zrelSCZnNZKQR6WpzP7mQ/z8UFsvChSbSqI+QpbMaG99wr57gubImnLGYyx/yCLdj4EXnpQC
n5qCcLsHCWTv/vpLc37WWf3xBX95ZMMqiGM0sWQtoVWxIDQUKD9Qsm/cXn6cZXZofa/eMDo62r0L
dIWWfcmv8lwc23B+EOGwNyzRpmw8/es39vOT88f7wjmkNfegv1Z5P38RojUTKBmAYimk2Q2L7+oI
Iy38G/nVn74KT2ZSYPjaUWz+/Co1onagqTWXjOV1F23rtPsG3Ovf/Khvj/n/G66+fRhmvqvkEkWb
7f0qZnPdbCGlL1AbP9UW649KMhGonRDUVj6Gn+M+ZiSYiGZ+sFVrf249RdwgsWpEJLtL8z22EVUl
vIK7JV47wHXTLTHitCIjYjVnJSQXKJdLPxFH28fIGFivV7hBAwK3Q/eyD6L+BjtCke5TpFl3BPiV
jw2CqOPs0Y2DyMz3USIqVGRlTye/CFOya3VyRgoDVHgnnZYzt3Qx5rz9xv85t37zuJD+4tx6rr/9
1+dv7eu3n44u/s6Po8ti7s9DjOKQA8xROpA8Bn4sC5guckDZJBcwEVeCheO/zi6H4IJA2fjuPJS9
bBM41n4/uginwtTJNsJnesC55/2jTIPV8vfu5KK98bTPyckbwPxH/czJ+v4hFRW0hh6bWro4yzvL
ZMH/DU2gnry6kschW9wv9TxHKO1aV+zrmHIsCTLXPQCAK54rJz2iX1TN3mLoAIE5N3R7uZ0zNe2g
HCLuP++1XdREN46w5oGCN8sGS4F+DOE1XJOBDH+GWOHiIeCAvLAmRGwVoNJmYFNy2jqB9dA31Fvb
tJpP4l56L6ktrWeJmwlusTPupZ0tW08t2Gagpp0hJh5JeRXJp3c/6p8dSOv38H+3Pd8TCxoSjlwM
j2vWj7s+fd49zJEtAmIs3e8ekqhPrl1mW4NiY4USADmRUc4QtHSIqAb21STYQ/qv3hxAQ8+lDxXU
iqLpzkpSVESgcYfPtsoKhHwDM7vUii8R5dYYVixm3RscYSzVnb5P9mUmlx+Bcv82suut0/v1c/AM
lqjGBcJx9esZMZiI4Uz1nWdGfFuE4Teyr2Z4z6uBQVke28zqtQVgtvXLyD2JhljdBgVkzW42bJz9
Gmt2FzkvYR4Ox9DrMHEV9sWAOfBMR3F7npWDvCHiKj2LnCo5/vWP8POB+vYbID/XGCi5bej01irs
3W/A9C13TRB9Lwv4VqWNsUxHUbdltiUu1gXy352nP8t519cLHLWu87gx1kN87TjfvR7A7WSm9PzW
uznSSe8TYZ7O3qvT7rQDgngejiMq2SoptzCFufan4vDXn9f940UXrP0Xc1bpK4nT4Oc3AFh4Qv5e
fcPGCp3JSj1MWug5m9cqLMX3BQyAjVNmOFNW5yX7BqndSyFFjNks8ebn0WniAVFQoS+wKV57pY/k
Cchn82UIh5yAx9n/H/bOa7dyZM3Sr3Iw18MDegPMDNAkN7c38uaGkJQSvfd8+vmYVd2VUtXJ7Bqg
gbloIFGoNBK1yYhgxP+v9a3QVcW2lO05E6J9b8pUQArJEO6h1nhDCLjMjWR8lXayxKpa8UxvI+4p
lBlxUrxkxA7dCr4ZJHQ0zHL/8w//JTKNu49X3OSUq5Fjt/iIv3x4VRmKIAzbN6Wv6cXgVJp2k2AM
j/VYUaOcxajwKI+LvFFHubdVfOXLiuA3p9RMdcSRYQiZBPUChJahmEiQzAEh1FPZPeiC2J5CUMiz
N2qLlbTR7kdUoyf+CE9ryKmaxajY5mVYH6EjRrd0265QKhrbn3/GPw1oiw4tpwamIuUQ2rWfny9T
BBh2rb2WFYpZXt2AxROBtlWAXb4kDNX++eWUZcf5afJzPX5JLGPSMqiXl8EPA7qK8VsoU/Xatdb4
qPmBRhJxBJQlpda47TJLflESy9j0wrwPCaaanMRvKABSvLXxSfuAT4L+QCsvZo0ts+ANymjziIhq
EdbCD98Jokk+NdL4tnO6hDToeZIpMSExveVEDVS8agPsrWNJCArWYZuur7IEMrUyVU0FF51m1TtL
iboP5r90BveGhiSu2Wz9/EZ8Pq4tQ2tJtEK/z9lQJBzsy1YxUyN1HLP5bbD83k2wzaII1uByxoS7
oMKlV8Tq/PNL/sWtpyKBPowXCS72r3vgMIqMVivHN1S35taiP+/KqRG4IKWsXy1bf3qlM19YJnnE
y8EXA/7np8zLOhPYc79NVv9I+6TCgkwT4knKfYdaGKInMobmTYJZacDIaqTPUR0nx0nVh1/F8uFo
+jrgvg82UaN9wOtzcVD9OOAoSRtmKFuv2CLEp2Sa4X9gRawvcgwHHO5wicY6BI13FwOFUxDoBqjF
82Z4lGOif/J0qM4jR7nUlUQYWoC983fN9DUToAfkTBojfrfpq5I2lFHX+V72I6W0MU7DW5Xh9HLJ
zKh/8SSXDduXWUQNjhlL7YDzDOP284cSIygeqaC/pIlMl11PCWcQkVo4NdP8THO7pQlt5uxzUFtJ
1K364H2sTQu6Hjhh1wiowleg0S2bOm98G3SzcQglvRydFqze6xAFOJ1QhiLUFeaRvcQs36Cta05J
MKmP86j091Xhy2dB6HrZjqUNVLLoKsG/IdjGZPbLmQSsDuDwhYhW+0W+kVEnPSVpV1OAmNI7sWy1
PfimeY/3qDtgU88yW+pjYDQI5BYMOfjAK0lX2oaTSU8aws/nwpfT/TL/SOtEHaVyA8C3iV82U0rf
NiAN5JdURKAG+4UoD/KBIbshD4V4HmYYgpp8qg0CMcZsj/B93BrhCDJyjtNdTIU/duk4th9jSkKO
UfMit2Ot948BL8aPVoFSL9YZPTnAULjuhbYprr5/hP8+7pDgJsm8p/71iYco3vd/FB9E837SR/3+
db+fetR/gpjEaAYz2+AdR43tP049nF8Uzs2WwSLIq51F+D+OPZr6T3AipM0vG20oGT9k8vJXlPCI
XOOMgquSndnfKdh97hUAOsF+yd6XPf2yr6I4+HkK18VQyDM1bfIDYlD1/stYl3inF41ECxbsygji
tYlieYWJX/vF6P9uPvvhLbxcHJs6qA9LU/goX4vd4qIglYnGsk10+q5fVKOX1A0gvj6SLcJ6WXwc
ImBhCzalv20qdr34ViqNZnihDyCXRMkNCDo4gBMBoVFkCfnBmgr5v9GTdN8O/CH5NI/9lAV4KMNK
3HOnZbfETNqRj+NfIomIhGEQitH1xQJ0RCPCVKi19oE1LKLPGWftJpsi+Vsk9cMISVzpQw9cPHhO
5JDFykynUiZ0Zjr4Pins2ZRFz+1MpQLeJIwO7AnDeE+dxtMxVr0IYo4zHQMb9M8FMURxs1JZL2Wj
+JhaSTua2gAx8b9naDstBllm2s/m5/Hl7aX4x82/Xf9YkPj+Nb/NTQmLss7cYwKwCnOwYP79VpBY
/maxFMNsYogyOrnOD+pFpipEH1GRLFNe6gS/FyQocEi0oxh1zGdM0ZhY/wbsR1qKgX/MDkFelg2K
JV+jWoNkNMvKqvq9gSwZaGFSKHejchwCdEzDxddWpL49EHk27Nv8kFjK0w/36PLbBX4kZn05a/1x
3S/FSTFUm1Zuin7fT97c7VLpBj7yKQ/uYHfDm5eds9bWL35auvqiXjTGDZw3QVx16jUAhpR/IKam
o8/vIti3Ls1XiEycQj8PCLIH1dwYFpLE5IlecZIH+06d8YW+/vxnl83PJ9U/fnieyo/7K4Mkigzw
fr9PQPyI77H2mkbPkrK85QkYf9JGryrfcunDGE/9m6RvwsCdh4sYT7Y1nqzpMlgEZqUn4Sl65XcL
S7yYYbceJPlwbIVdld0YyV1i0enHx6nset+GBJI3wWrcFc/VR6JOLjsNYvQ2zSY/5s94TLGreaJb
efUarsJKc0u3WXUrFG2uYGsHTEV2sApWpotKyoG7vMrPgv1q2PSgV35ik+RyIK+jhcznP6BwJTHH
k9NbeTiN4Sautr70pJeUrO/yEQnhylDuEjZag4gb6cFiswRHBa9rak9YFzvoDmex9MzA6xWYb7vn
hubwDmy/Fp1ZpKpr0KlGs8F3xZatLTytIccTfOFkuWgUYDRUylUynYkLLHzH0DdpfcsF+5wajeRK
CCBLn/yQHUBsBEVqe1/lO+JbFBCv5YZwMkndjP2l6s5msJOqtdhvlf6bXkxYCOyu38D2SPiF7U+b
rkOYImAMsRLBOFRX5Svxv3eNstaS63A+ascUth/GzFVquRoMSFwmdrkaS6e9F9SjTioQCaFqfbZq
j18QW8PFoYFyFFXs06Aj7Brs/kV9E986xSazK4eIr5sjjA9Y3brLd2PASNejsQQOYKR09LfCP5uv
apg+5euGG9voW2HcDDfR40hEV2VJD4NO1EdwwsI4NbdNVjmwXDlqV4txzkGk0QjHqHOlYp8lvjNF
LzqcO7wMa/jJ3KdwNaLGpCWgE4wCMGqjkMqbu8r9zH+slRx7mTtpWwK0OgRFSnLS9V1r3Te9V3kY
rFfNVlkRN3lnbeSd5lkeke8ry9Uhf6nr5DWPfpFX/aVD/ccMWw5bPxyZR52iHk7ebi/cpBd/B4p3
E56Vk3ZUdvlpPOW7/Chdsl/UPr5Xsv5qEVzm+Q9Xi8cag3nC1fJDd1+d6st4UzyHN8GaGKtTfcqe
ppt8VR/NU/H/eMWFfvHjFeXJQIyKB2gPuH/n7/T7eVutw3Ny1A/mWdulJ/Ggb+QH86Tc/nzRktiE
873/4lN+76b+8Cl7WKcYVrVur5yBAbQ8XsZXY0sP1inaQZjapbekzYS9nd1PO2lbbSBUesmGKbCr
vW7Hn3m1q2ybXX6w3hSvP9SX9lx60T6/YNjSUi+F1+wfWyAvVM0iF+9h4KKjUwdPXuw/yCUcwrgA
oyaTY7ROla1C2UWUh0xUPlql3b1KFPWuotFNZcItbYLIutiJV9KK0EuDNC/ncCq8K6NZj6QNTlut
dTCJHuR1gDJ8PLT9lUjbtPLKdq3pG6nZBSdr2PvNgVhTg0p1ZXPEQxfPx75HYz194PFCwQUumkg0
+r2chtbZlXikTczhy3yprquTtb9t1gp4YsThkiMDAz620GvtHrjAIxzP6TJhaPQygZap03HJLRc4
Q8ySbGsVVw4aN22N8In8RZWlJHWNdtMFnimvq2zXVe8Wq29RfliPSQNI6qlV7uX8IxC3tbExiX59
k4/DXnhKBEeLXUl143Wm78pgg0m5fhdf4yOxuR8Y9NTUrd+C1/lpWGqF7sgW+3W8iFf3UcWitR+T
5x5yEMEaVHb0Df+DOBMKLTY2UV/+p2whLtnNh9HZ81t0ws60CTbVvVJdWeryHlEcHpK1afYTtWZ7
eNCvxWvxKt2Gt8ojJDg78kKmZHosNnh3mUSt+w2Bs6t7iRucrQt3XxpYHskdwRHh9IwVNsasvZHd
bhU39ZJ1vtGO9Wq2IX968hVcqcEhGsOuVsmpALvqlIfeGz3rTOXxsg/c2K4dWhg2PWUuDyp3mz7i
XDp3WCkZfLbkxjT1VsORl96WPE8PpN6Oj1huUWM50MgUrGvvIPbKh+ksnYLnJlm31hViE3u6b5gH
wS3QZIYmPgHdmfJX8d3aV9flU02+g1PxK1mp8ZrWft1syORRVwxPbVWjpXSCD9EjRzG6S/e6IHhE
epj5ur3V6sAJz4jj7eKOshdfyjfQc4dgN+lanG5MwMNX4oXykJlfa2B0r8WtcFW/xCftqnqUrqaz
eRBWrNAr5SCvKgcdp9vasTvbt/DANsW18Gh42mG5mYJDqsbumUAQ/nXsVU7u5l7oJUfDKe0nydG9
7lb32nW4mjaV9zQ6b+PK9KZD8g1mc/TUvkSX9OTfdI8EXSONIMlPvySwou3lu6m2tJt3vLPc0KHX
qb4kyrrFwocnG9f/6DTDSnqVWht2ywpllqrve0zQ5aSuePGLZNfObC9sYBuMu5F3MB0XcHQML9vy
cq/fM9vUbzHJXo+iRZbW3oQyyE7Rkcju4rioe81NedR9t0eXz5R1hTXCc9T46+yQhfTKRhvb2QoL
6lUk3BfPkBcOuMrGzsnQdn8MJJNY24mBT3xAv24Uj5CXCEif5cnmSiOJ/lldBRt1p3gxuyV9Kz1I
D8pGXbWI421znYIK9ghn23YnbCO77F7Yz5fhqn+TNVS3m0U9WbnMSPyCISO5gmdnx28xtdcrGTU3
ZRHqVOG6Mt0g3UZYfjoblGFEnl6Cthx0vNuMVxpNuGY/txe4dIAgKhnBt2bTF5Dniz+dxmk1r0H6
D+OufMhvkn2wbw/kFBXlvSw9lcarlTzrwoPxGMzJE8LsTYUyk1ALB9R4Q3bqB8kGOa3su/QqJQul
ydNXI8dpiMbERIu9rJTDJj6ipWeDSjkfze002SC4QaqE34TH/ra/WA99Skh0UVXPhdwcDMvTOZsK
ibwkWfHg0Sq/Z+/mE1LWi3iZzhmsY8TMbWr7b+1L8NRe91fBYzVc0qFdi+SjEqHjUKIOF+qGvOoQ
2BJV6EfPQbrWCLIGwN2RMrCQzu7Uehsm2zR3I7ZQ9XW+sOhuzPf2m4qxgZyB2kn6Q3dqz+oTLYl0
002PqqBvDRgSzShvl8iYiTUCnub0EkXnvqfjtrXkTRp46nXxDaR5D9yJSsCNeS/2r0nzbZK2wmN2
3z6qVyIjDhsLIDJ2bzvddKxXuXMVTDjcH6Z4QXI2RtP+fu4QYHtRiR+Ge8jus/RdoycAlq1woAdH
q/kGn5zAOrV0S0ADQP7Jarsr035V0AtpH1TXOML6nnGesmyzyGpOFa1165p419zfK+2lkrxSOXfC
mpMRXUB2lsiiD+omOVc3vkc0UHivhU5HaiPp0x18ctSLLqXKtmSrt8KLQWNxZCMarFTy5xMvz1aD
ir76bs4YYYDZn3i78dH8AySfK/8t+IbWWUMDf18CD8+edBgoIThOEAVA9olfmdjjuuwyh2AtKo4q
2QoLhGJn7xmHjGatSdezdaW1e4MoiWF5pvFHj8/jIh/aq4mxV27C+gW9cuofMvWV6oTPAVDbNuaO
s51UE2KTOyXlbGsgY92BA5mRqEBqX+FqEj75/Zi+SpRwdDQXnZ7ZuQ7E8z4bCZMYv0X+La9Ngw1M
6wnn6Z618QrJcsOsF/ZKdyJZN7lSV9F18qKdy0eleE4fe2LQHoAOnJU7n+qo1N7jvS22jTteS88X
1qRV65R3kVtUKzgotkZoZjgyzTZ5skK/DaoGQiYUdNUiKbCFPEjqxeBO0kMX5/sA6b8IL0fcTrz1
1shzL5TUyWeeXoPiSr7RrFXWJ07I8WTIb7ubkO8GQuNBOoq31QX+XznT6llx6hiJZ5rs8Wp4A/cN
wY9BV0WrPt3OODGczmNAJm8giA5x56gPxq3pNZdUc2JS5FyQsbiYkpv22fTJo/AEeW2Ve0O9rUtC
LByLMA5io92k2cSbzK1eiSpP7wzezvvuJr9K3wU8VUdGeGDaxEbxP8Vr9BEfxifCHRdG4F14SB78
E457AV6j5kjBhlyZ+Vv1YLEnw6dM/rLqyvKGKJhUIYQSXbxde+I1j9kUcUg4/zOasE0XftLvIz8m
FojFCCnVRjfjK+FRd9Q7LGS8AZJ3PXatDvj+KW6OS06Sv6s5LjXNvTy6GrscD0eVE/b5alH4iMO6
rAVKa09S9QJEfDV02TElkJjjtCU9DnW9GouP79vv/4IC9umlj/KP4n8t3/qtKKc6CsL2/3z+bfPb
74P3YhF2fvrNKm+jdrrq3uvp+h0OKF/6m1ph+Zf/2b/8x/v373I7le//+3+8FV3eLt8tiIrPJeil
KvWvC9eH6PW9/orA5it+L1kbiHEA2lCXVhdMH8Xmf6+LLUpSnLskL0joO9HySdSLfy+MYQWGFGfy
VRTGENn/ULKmBr60rUVJhJqNjsey/k5hjAL4p+MSslL0QHw/xJkq2kKqZJ+PauaUqh0sMKduFIMW
vKDDC05SE/ElDaCRiD5oAwUn/RyfhABgLLArbJMXS4OcZasod3TPVAacTrrvZ57fzSJlA1QeTOrZ
b0Q3mdmyuMaciIc8CA0WcAAb1yHeLxy6OQVqbIHBLAAYiep1v9iYvKaMdN9OhaSw3N7skb76gSm8
I/MzLHLXgmxfhDVitMXxuBMHLGG2UhlEysOLFXBmNn1ZOxkF8f2gycpDqrTCQ9YSjQJkI4hv8TNm
7ySoGltTyDkRZLxdsqHkOKKkbD2sXKXyRsRi5GLsim9qscxv4QChVDElc3hqE6SNfVJGvq3HHTu2
wjf65yBS4Tup45R0az+iSbzypxwDSNkU1gdMgf5uNARN2xfVQDgY1JuZohjuQCdie1HbtTYRzNSK
jXljNAUM6jAfgaAJmVJfw2VTXvLGKrcoqGJxp01TgQWGPp6TJalwIFmj7BAHWfLDCPSTlIAmRduE
x9isebsF6G+7WOn3QVXj6Ws7uXuKAdXtk6rmBSJQkZzdtjfKyzwgc7eLDOetA3YaokxpDKZTNpKr
xNpw7c+tuQ9mo32qJKWsHEQbRMI2ZhRBawKHh8U1mnkhKKUmH6GKSafKguvmoFmiHkX1sD7rIC00
d6Bqv1cSKXk05LxOXS1tKX/2fLibVkUXREdfyUK7m8qAFmKYSrw61ZIs635oxnPKtwC/pzXquz5a
L/mkxJIdJHFLErauDYgfCaQ/D6UFvsOX6gadhTV/Q8YyXhFmqHbrrCASbh8FZVuucWsGK93k1KZg
VuQ0n0WpQo5tlL/nDeFiIR4Pf9uDgl6Xfk9cfasTnkXgZdCtarzeBC/H6sjeKkmVDTxLjlxG4+tH
ZS67fDuVeOJW4HsRcU+DNj1YUa8hWyujiRBRKcsfJpJiAV9XQFw9HLPBXdOGde0FSFJvs3ZEFVNq
1G+cchSmJwnJ8kz4aFIKUGPq8qSA0CMkMFu0bGIuFWeNSKPEDvKK9AxasebzJDaiRV3CwBMFAkjv
j5PUK6mTR0aNZziROCv2Vcd+XYf0FXrGPFB9GgZq4mbMN14ZlTXz1i919iHIQMyEbNw+tOwpnn26
qh3ht3i4m4SyXWb4t6OCv0nCJ09mnIEqhGJeJzy2WPoEQDoFvuqqaekgt50mF94kDNZjISeZaodT
3qFxlwaJcVg110U9Scc6t4wnHxj3CHTEwocsJrXAvtMvxw9MjCKRK6CCWluTM+FCTwt7JEmGHZXe
gKNOmecV0CGQbrrbEqGBDboVhBcQGpj7K7nFz5+g5ndm/IFHsyLx29UZzJ7hG7PqNeIkZs6EXond
sNoBxx5mKgyYOEtPwLl7a00Yd1aT2pQN6ahS/KE3tX+OUWqoTlb5PjAQa0zFa0sOwhfTl1mCbG3W
qK6EQJ6AdkgSe5myT6Lmum+TLvLawiy7SxvK6qmaWKyvTD1ht2/VC+YXif1kQphufI+mGAjhxKgr
EUNjytG0Ak35mJFBucO4yf6hwux4nrpKBOmc86Y3hZCaz2yZ0Ss23fapHy00lX7HGODRFYu6cSR9
vsMc/2b2KKI4fE1WdR3JMlyeOBTne5SQ4mNGSktpI5CwiptKSiraKHEOS/o8DK3CKUggoNtDYJFC
HJWNDKF8DKHHa9I5M8mYS60zpDMj1si5DAhHQe6ZR1cKQYiERE1NFLpzY8Spk8I8mw6z5k8JSOW6
PJZNzlEER6f83ICm71yhjbViZwgLtW0Kc8pAlVb2niIoDXemqEBHOCgCJEpYcy1lDoiYTHCzhthR
xOujIW6NYOhUr4AVSv9lIhAXllnxhLFUvPJTkln2eUSGIMiiiPg30zfl2ynudcKfWLyOE+CjmQgh
sgDWVtEn8CUCiHBxmfPiI+23Djy4j+M1+cfsznNU0uOypg++uZfwTY5no219cSsaY2T1FNby8qzN
c020ZYp72O3MpLkIPEhsSz3r2kRSOfWIqOm6tSCh3P6v2rady/f8pq3f39vjS/l5t/b/5eZNZ7vz
r/du2/o9fVnscr9tBJc26PIFv2/dtH9apF2LFv5GELOfNNaS+E8dsRdbN2S7kJmXJJzft24a8mtT
xliEVAqIi4kH6N97mhobPlmkQ68vOBa+/m/Zg2io/lDnxiyOyIB3Op1N5AborPkRfqyxS4HRNM1U
l5RP5CcEp7NnlVQWYlSXVBSMzP3hzvxFK/OLD+S36/GTf4dNY9wzvnQFE9mcRzKil5TuZKnz+DOV
ADmgbWLJudcyTteWjyoZXi3ZZwl5H7XJ8Tpu1WLL9CXtdxiv8Q4nO9zAkgt2LsFt0MAq/fkP+kVI
tdwXTYTGtvCWJYlX2uf7YlnFPOcxaeK84Z6rYgh3GPqIkpiq6u8ph7kSG3truZphYaFcBC6fnkDX
AP1t2Gv2Vlith3HU13JsGqs+NqnLjdavNB7LVvyPzsbyBPhoKF+wi+BWw5n0+XqRnEbA+PBOyckg
O7yAVY7/eeQocNiO3UCqSaQI5i+e+5+HGaOL+4hRH28tns3PF03jNGtSlbdQrhjs0slFZU9LnFXd
kTRO2s3Hz5/eVyn59w/JEJGZWCh9xK8impZ4eSWNkqWOmofU7KOkv8MCC6i1EPPmMUbyigeLONQb
BZyE5cIs0G+q1NS+GWKRWvaglES9BlMt5asURY6xmmQxQSKiRvNIpl0k3DWWVL+FQy5CENVQDJby
bN7EWSFVm59/mL+6dwwQxWA86uiVlqH6Q0uqjipyXUGcOri8zQPvYdInmnE+ZEFSkCMg66ufX+9z
6+v7AGFsfD9wLtYP/cv1dOh7PhCYimEhqOuh73JCUhTIp7guDlEDAUZrqKtABLfWfqz/0nD7WTDw
2/UVXAAiD0/HWPllQqhVNhBLSVvIUluKV6ZICW6I03pdq1W8EoXU30pyFXmAkSKXRGjZqxtr+sWA
/fP8J6sEVQlHZ/wIeCg/33RBM5tCCaDGQkmRdxFZKesQ0NMJbnH+t+zZv31ekzgq9PTozrAbf76U
jCuTrAxIvOqsmHs1QalE9lK5/flTVfkuX6Y9F2GxR0nFQvPVItxoYSNhLCyxdklouVFk3uRFUv9i
MfvzVRDi44lE48uDQxH3+bOYSu8bSUW1q1LF0cthyfCxFiDX3348JgZG7piCVlo2v+vYfpgTMAd9
gp5bqmr8ow3pnfWuCOiZZO0U/f1LIUnCh/RdFoq89vNHIgK1NIAL5w5czmovcE7fymlMKZmMGefv
PiMT0xPCO42T4OIV/HwpS1p4Pxn54sNEY06BtbIxzSD/xVWkRRfwaSiw45DYQqiMNXh94pcBh3kf
gHvNZSjokKVeUmmUYt98HSHErJIiqpc0YeBToTavQB21a0iPMyUcX/+FcuFPryITDP5iLmCmMXm+
655+eIqBoXMO08jIFnqgLmbPes1pS9unSB5dEm2Ifwos6RcTYXm/ffn0cB/khbaiYC/TvugYjAHL
RlQzRPNUiR2Fl6FNBpPsqIATbdK6gnUPrQu6OHmVP3+8f3XjZU1mT0FqHRU788tQkqZMIZOez0uq
MHmiEmnVcRxyghIy+VALgeQM8DFOsV5jTetRQJqxEXBqoDD785/kr248YwzJPzediLwvyhGp84U2
KaDEJVnULHj8QxZjzQ4bOnNBYAm7WTTrX7zGKDx+vfPGIt5jl4lvmk3I99vzw+OeNb1VqrTEniYY
zc4PIMbYZiV3KCPEMiQ3uInWRSeSut0Ant/qSqo89nphUe6CU2qLBMnFJxUZOdIcUpsjROrQ7RxZ
0KOdEAc6DXlD521fWfn0rmQVqN1OFbItjNjwGDZZ0NgkIKjNGu8M8dZkvCtUX6T8ngNsO9hgn8KR
VZ4IOs6ImnbME6gAKwMLyK5U6uAq9hfMS8NrJ3dUMzQp2smYa4k+L+LrsZvLc9n04gv4aJXtgJRS
N5+sGu14BLfsup21XF4pbT6B2y/AfqHVGGXTHtW2urciysooeoHg25jTUBIxcoHO1KXVglDzK22j
dqXw5kejds9WuSxs9jDVY1rOzSXpGo0V14igEFaiejXH4hCv+iEQNw1vHO0QjVn6VBSLm8qMxAqH
XG3SH7SM2SXGy3IHRVnEEIbfqu7YaaCJhsEX38BNy09qNgjppZLDRQo1NTS6hyKZKMPk4+Kn9GdS
aoMM4D61w1okYd1U2VrViD4HOnSxVK0knJm0c8shPILdke/qDEga8oMe/UJhpRKyGM67E93TAbHw
lGrmUZBj6nczNBo6hmlgRpuuLwXDBeAf1UgKAJWT8md0d4OMMJNuUkg9oWsjlWxv0UStXIoT4R1N
2VNaafr6OROlEOZ0UDScG0YrXoW9AUVyxkYNuw/QekgIWlWeStI5uBNyDuDWqAZMdEE+q5RxlLYl
YbZtAHuhEQ/SlVzCTUaxokfZYpnI74do6MkTjuM4c/XSAp6eDQXscqq4+QMhZvPg1lYtPKW5BZCS
AU6EuZJDMnYsI1EObdZ16APFeHyoy0G16DJbFYTeSRyehn5mFNVWPL5gIjcQb+ZtdQm1ZtIJeG9L
c7Y7cw5CTyVp/QTFzNJXYhuyi4+7McWbqmONDbuMfA4gy/SPuzYIt2JBdPal1Ch6O2rUSBc5tYKI
GDWYyTbaaQBGXRgNx2hIkw94cFXgKFKfAurVhos+QxpjR8qWha5aEpxkMj8QWzCiB29KidSyx1ke
zgP8AZBshM2tJlOGnJYpdDmDRqRi3g9W71n6OMTu0Br6K92B/GTWJoLsjiBNDW1Aw5AN6g4F1qTl
0Tej76TZ1qoqj1ZKXckXaShM6oe46pCwpMQKu5CpqaY3ZjVu6QhUFrNz1NCZ4IgfQTSF4gc3nqW9
bUmqpG08SB9TEi4aA6UHh992KRLL2ZhrOoGJoncALSQBy5lJJPqg+qiCxpyQFicLIw3+YZ8z10Mt
Ug8kySDLZLfcNa6g6mPqtFmqVk4XiELrZlMLbhia1gAWCuH5YDdtOb3GijYoMLqr6NIKJrSMtmtA
fROJKA6oIAv9EWw6kc8xLETkKYU8rIy0qlQn6ivrWyd1/LB+GAm3eZtMV/QfDHHdl3qA6KQkPV4U
/etlVqtrfcorRKFN3z8Jamk9kDCWIACijSVRrxOC3skJNUScWmbWu2W2IZqdThz2FWI4ak7mJFNc
DSt6psMgc2ZvYIHeRG3XoyToCuw9Cna6Q0Ki9cShXARFM+m1ftXkA2uCPuZJQ28oLO7kFoC5HdOW
AsI5t88tR9GCQwaska3PxHalQAw1p1V6diWtMSGqws/ZXet5lJegtPIR9Hsf52TMmEYfOAN0DcCh
TeWfE6xzlKHL2JIczQjFysZHxCIthUO8Dg1fad0RHN+DDHP+tiRUAgXcJHfP1mxU6VZpB9RK0iCo
IEeW7LkwybR6lcnSTJR02FXHFtNPZIOlTd5DI7SOzMfyOeyn4k2P5WbgVFTIHes+mAu0eVm/h70s
THvOquEZ82GarEQ9p1TKwqx9mzWhjp1IKOXnLoFV5oS0Zs5xCxYC02FAYV8SJPEodSaKkpDTc+L1
utYgCp7UEST3lA/59dAmmoSmVVdb6J8qFdumDWSkGUFKMAnjxh21zLhrBCF9nkNDnN1QkMYE+NTQ
ibuC4hPygDZEeITJcnhkr4kctjJmjZzMOlRYs42s2Ph9ZIo0vac+dfjThv61VS8KDXPIHOD22ltP
nExKq4rJQNKdTsspKuXedAZz5GCc9WB9ibcsao1XGTkv+PknYVv1xTQCOxln3SaZh9jvsBRk2tHx
nB9ifWjEFdWpKOUHIqjd7o05XLItckFYy2qBeANMx+RWdUTit0WmK2A7DcXEmFdUtU1NSR94dbWs
v4NWrkoqELT/S1DaekK/cMUInW6yTqy4G1nNS5yGRhl4M7j9kbq3SDR8R6F5UXbpRWv3GQxVBxyZ
XrlTTgBE5jekUBhZYryahp8ovAkGeia+OrC4S2E9Q64rZflALopc48dfPgIlifq+UgkNcaPUQPwD
bHEsHIto2SdmYIvBpynmR0Wf6cwoaiqi8ZoM5SPrfXQveKcTgfLFjCGuE9L8SdRlIabLWphvkoUd
+TAPRvncS12VuTN+vGt15iPYbaTEB3ZYNZ0Xv5fejMoQ3wF/KK4hso2yxab3PwKc0wYKaQprng5g
+YLZhmehKnTh3AGV9AGMsvJNIV12leZz8Zx1k3b2CehcEgmU+oI5GKlYgU2VF176ZOjCeDEjOC6O
Fvm0LKJRbMHL5SSzxQTG0oxEaWcExTYqYnSsRhEPKHtyjJNBIXTvRRnNTxpBBLdCoQ57IiSigBJl
U4crmq3N09BMGUKfkN5A5iuaflSVXEV8MWvDwzBL7Gy5cf+XujNZjlxHtu0PXZYB7DmNXiGleqV0
ckLLTuwbsCe//i5mVb2noFQKO2X2Bm9wa3BTxxAkQMDhvn1tSMmDg2Jfxm47C7Gm7wOui/IiVFPy
SO+hzr6qc9yse5GOW99MG3WlLCd+MS2f2xEWSzXatAQVa5NjfrwKcMAdV1Bx+bAELYvHqnRKtEwt
qZ+NO//NmqN3fPXbLJvBgkYpqW6qjLtT3MmHqcDMZaOycXpWha0VaNis8TouFD3EuBzgo9yyhOgW
bMAW3Q9mDzedUrbzqPoSYb8+1DbW7k5o4ZxQywAUbpz7+GKRkvK/t7pR/ar7OoEjLwWNphJc6UrE
Rf2UhfNFEjqT9cKidR7Dsi/xgkwDnJIzZ9A2cnCzfENQqDx67iMbxEWKxxEOkG4jV0JXTbjz47L0
t7FMA2sFNRN/JVpLigtViyHaazF1dyjLuv4Cv58DEaeWEpWKhvsGJ4oeXumhMNDIWIn+gwsJhWYp
qsjbRl4W/6BkVlsbtxoNIinbIkURZSq6NEeBnwsYaO9etMr2DmY997TSs1Y/ND7/IYWxsH+SkxWj
9O3GeFWbMSr0wtLvYZp7v8pMjI/SacZp00E0ovgHB4sgrHSmkSuI8P/yMR1FPSUatHxGqunBIfL6
/K6OCjFztzOUt7EIUYKHtSnXvuvHYiX6gP0dt4T+KcptRA1DOBKtNXGL8lMnEFBrCsPabRUHBGq2
0vEUojCF2Rp+rr/MRBD2Tc1Y3o3S1xHzSL07llU5IrpqOzAkRAQRfsROjJizy3ofbS9yDG+Te+V0
G5N0Q7hUO+UvYVPSXhWSvmIEgDX6tzLoJKQL2z7YRTrLv108TDhJknWHncuhaFrJzLRtdzuMIAhW
eKngjFIMtZlshF6P1KN7hFYjsG7tzgRmOMFECfuMk2SSv802plMr1CpnVZIDwswsoLmZ7dHPAHyb
fVJvYHeE/QEQ3bCtzQZjUjtNyfQ7rWr/qioHkyXRCd6pz2b6W7mBs+nMVir0ddC7YbRmkbbFHSiy
d3bXhhit5D4lAiuh23bd6EnOWqJl+HtHMIQzkZ/4SMuq0o3X+CLy7aUV5LFY1YmxQ0E4sA/YeIxX
jgARoslqSMjyzld+SK3izsQYFbFopArMyd2W+kE6NqO56YH6faHkjL1SgF/ttEpoYEkMzntic/4a
Xx4YxdzYje63DVIYCm9mocg3ZMYU4qpXHeIEA6odX29DmFamCklCNzzGbtZfzTZu6LsI+C8SWVKW
7FzDuVB5x3qjjcu8b7uhP3pUJJ47KZCJATjEd9hr1PDN1/UMPI2Ldn9SMxp7jEt9V1uqqbjFcVJv
S81EnOCgr8GRInEeR9tGVzsUrizWLjV/fyspZABiythy1hphAfX+uBvuzTFnY4MdhclvMVm/G9kQ
4Ssw96vKyLJXj27rn0kYuAOasan8y8rjlnDQob1rb/hRU6FwLcrsrq0zlO7VGEE5NkMTqYsnqTtG
FSyTVShqPpygAE26DTlyw01uxIKWnLqcnuumModLvRqoBNXxYFzLNLco1Btk39apo6nDVFEtRYcJ
KHUFZN/0tzUhLxKAKMtg8Fd0T3jDFA8rMNHVV23UvQ4zSSFv0kqOydrqsLZPAZRMmxJA9JEGQgrs
etyFPHjuhVcezHfqtHSxElS67MdYdRX5Y2KFtrtBQ5H8VKn0kPvmzVVTFj0OQKoC30sWJaWhoBru
+sDXfnMs+DH4Y1zraalKemeNVb1erAoC1y9TMG8pPfI8uSVM8uayuQsBjpunu9eVU//lOTkNImLM
o4vGqIdfnjca494dq5b+PleL6JErJXkFmhSDH2ZrCCYMOh89fuFkrAflIgfu4OwlWzDovFAlKcKb
MY53WNg3FLj5TQGibbf1xIYUoRbvGs9yD6EJ45542Uy+T3zE1mYEyXeVAr5l4sIuutYxBXyNq9H8
XUd6dYlFvdMdiN24zA29F33VJ8d60vOA7cL2Yfcg783jm5FYAe+6EUQAWok8vKiaGdtpx7b5ahpD
MW2MuuSLmChloPrk3qvtodKZZL50Wrc3XV2JI8kKqAoVZgWItWRGFDkkMXxqNSQmN0lbWLsuVjAK
8FeL0z2HbJpu6DTukEhMLjw7JA7a5WBGdNJxM4rZhqKOi7PmcnISzZU/Gz3ED94qgv46gaH2bWga
pOLRqH1TQ6Z9SwXVU1RZhc4Bj7eRcQyUIl/vcYg2WFiVlTomcTti6UDv8XeYwD7AjgrAyLpsiiBd
twBJ3GtT5uIhj2Jn3HZuT5MfqUfxC3UOYlFuashTTQDdD1jTOdneanrzhZ5pZ7hA8WH+HqN+uldQ
oIK1l5phzG0qsGnmjKXVrArLd8nCqFkVkpKcuUzYhPl/J4X7RL975u3BO0g8HYqWPSXkM0BAJ2Er
rHtz7JKL3ujcKy9PIl5zF2J8U+n23IoTKkJSTBZ+ODZgg5VeALi+mIFE3cYpq/hYJzm0diiOPuoE
0FhUkf1BOBhDgwHZOT2JN9r4YhLIqWdn6za2W7QvmVDXJNtDjWoaGMW9aqb6q+/U1Q1WfKpGTlOG
yG1TiMu7TJGnWeeZXv2KRgLN1USwhwfcINo7SAyArO0gSV7IMHMzjfrGMy5Q+5AD9AtdkARp0ZEf
w7gmlFyZFffLlVVLSxEdZlG/4V/d5qaPC+tHJEkL0+EzahyGeRs/62EDjZfqKKQHO/NTmtuDkbaE
CiVQspek+17J0rtXE6E9RnRelP3giBuuapnZ4WZOTIYEHD3K8lzFvrUhw25tA2HhLYpnPLhj9iXf
wQbN9G9VlRLZBLHuqiO5lPiSC8VYQ8XkQrlWtWlPVxowZ2ON/zfap6QrcebGUSQivB86TyYPA8+W
7/oWByPZOfWqagyby5Hhthg10SDfb8FLdz84f/FV9Bw9/DIkMHYusiJ28ou4SC0iIMcurC2+n+Rx
YvjsN2kRDy//g3GQFHmjMbnkEm/LTk33vYu16P/gcjBOdkaziJnmeroRHNqHCpeKc7Cp9yl7iAtg
dagoUY+D0khi+U3i2ObQMxBhBZg0pjPimoaRqRHWMY8Db+07WDm6hYFnfBfkZ4oFH6TscYmfdREY
q+hSLDlbDTojkE40vhU2kHEvQ+9NHMWxlwfRVywzkg0OUnTdauj5IxuNVNCaNI5VerD/PGX/riBJ
wQuwC8IPNCPISBZFmwE7lRmXVVAiQMUNombgTONriXs3O6N9mMtMpxUSyzSkTVOkafAxLz2uEV51
eoMnGV3hbnJQaUqvtCHG7ecP9H4UChBUYhAfOwhZUCCfTOoow9Bshx7VmRD4pOFgdj/g4Xim0vH+
tSFyhnCKRtpEZLPUt0BnH9xgqmmIKNnDkV4meww8KSZ0JOM/f6D3RRWq89SKgQTAAEGac/pAfozp
RWswlFaFot32pantGvwxt1lsdziutMSr2BckZ9ii74adqypylnMj5cbzfTHsmPgkQtRcOhN2cJwm
OrC1II0vsSck3To13rZ1KudMKevdF8mgBplrSR2LuZvF7W+/SCPrw1JyPpD65l4HcNrGkFHZ+8rK
fyhfjojhCN/8xEnPvOQ/5daTxTmPzP/NBBbKzEt1gtD8OdOIOsDo9B7FbtrD7OCzbC70YnzGIM2A
1KiTObNjTITKqr3EntimPWxyy82kBeWZN7Hoh/5Tvgc9YUC04mNx9T+suDebk1Xj1cvVQ60d/D24
02PUNwQ0zeLZAZJgmH63Xd9dZUgK1/UUJ/goNx1tQFV68Mx6wJqDy93MAbsUWaV+CDX591hAkFbA
/3H3+Qp9N2su1X+EBqbULSquS2ZfpCq8v4HmrWtHS3ajhf3pgMXEVSf78apuaGrLYFSv7OZczfWD
b52BER1ApKLiOMvj3i4XmfYCaTdORo4+DI+ph0Z2NERy+PzxPhoFGiHSAxeEJA95OorlD3Vpl1mx
NjPd/YI0/2WItfLuvxjEkfNToNvSncVZ1LUIDkSbcqPCVvLQS5XedlPhnlvmH+xbBhw4pH/2zJ9f
fmCtMVRdlvs5U9Wa10bfkf/Vbe+KmF9b1VQmVtKrxM6uzfCuhXq3nuqWljl9tloJ4zg/ZJYeXbr1
oD0VVud+//wlzE0liyMC77Y/kFeHrn/dWUyo3g2R7nM5o8/MehVRoP5qS3VvI2i+NDwiwxTVO4ro
lqyM0zvtFwCm+VY6LRzDYKT7yRzI4sq4f/78d320wOl4sVnmApGDWNT2K68dTVL/xTorZbbDcJkk
WycDSGF2cpxU9zvApWcnR+/X5+N+MFsg7eYdiYNw1qOcrjxuRDTfSBZFYhMKd/i93iifFHAvsnMH
2h+3hpMNkBUhrVn5CRtqdvk7HYtkMwxEFc3N1ZCWuzIVmywdjW2WUs5uaPNY4+TpXRd17lxb3kQj
mjdpZzYSfV7lyx+BlGEm3s8YrRlt//aDxiOVyB/j9HVn6v4aEaa+TZE3rBxR00fJtF/IcfCOFkDt
715sNk+JjheYY2fBhReU5WtaV/XWdUL9NqtSyl56pmhCHUmnhQZ3/I0sJeXFxnSeB2HivlphDrW2
FW2ln0/cBwsGhqeOM4YL7BiG1+lzZCg/ep8eCyYuGP6ygsi99wnlt1Zj5feT42vPknrPF82jkPz5
yPM0Ld4gkEuO6xnCDs5oEf6EM9xUkN1ZZ9Jsf/SuL/YCHew9Eae4V6N37tP44Iu1kZ4QAVnICBHA
nD5pTgkYAyk9W6foCe/R8rQ3Y26eM3P54EPAYkA3CEcAMcnlvsAJA0jYY+pyLFsfRG4odqwgunGT
Up6RzS1oTBy8RB4wQZk8FFOwqxdrcGgskx0GH6aqwQISm/CUO9EILaSj1TlsAuqHvZAUGLCxUpFe
7qs++yoj/4oQyb/UO3Vm83n/hqllC1Q9SO9RpC1NXsj0BUnbZdna1GS8N2tuJCWikzOf3vt1Q3iJ
cpdiFtsAke3pPNIGQnVdw2AqSIfoOa+4WnYVnb45ql36R8nifL5O388o42GHNSO50KHriy0VH1rB
xYTxTB2fydqkJkJVANdm7BTPhFIfDoVTDefdjMpfinbxW8PzccBb0Gnb6sKaQ+kpcYcLKyLH+/lT
fTBX820Kdf0sBeNet3iLCdU1J2XFdCmsXiuzzX3YyXNWER/OlWfrLFPuA6a9mCucSUUy0A5HE2RX
ME1WdZmTkFo3g0mp0E7+1YHxHwnaH77AN+PN//4mFHUGepfcSvFUVTs9KNvtVojL4104gED6/AV+
NBSctvmgNaAE24vtpPJqv8cRmmVYVnhgQhJf101aXWptYJ65g380FAcdwOUZLC+XWPBA78tBdiT4
47IxL+hx8sFyZvK6EI22+fypFiileU9BEs91BpgjKS6gcqdvMLNyqtgN+oZc6vKHokFv32ELeVva
uhHvMLa3121mthxnEyX3uhp38z3j1g4VAFurVHTTK9/dNOjNqdM0JZQLNORnPsn3i3f+kSwqiZwO
FN58OL+ZZtEQN5Ytm6w9wLIa8FrZBeS7z2w071+7qxNI27BkZ8T38n5OBQGBKtaJax1NyB7/tfRC
KRseS2KpM0O9u8K6NL/Qw0xAPbOPl2dTEbV2SjdCSq14yrENT33nK1aAtAfKBuNDkTrQuTC5OxfF
vv8+8Rwj5aZj6Ehyx1ssYt8bp9EkmF53Y0+vcB4ENcUG2Rw66V/y4ot7Jr8+stSna72D/jAmTrHH
/DHYlg7C2HXsdNHTIJNbYXXOo8Qp6sxUv58EBJ+2za9EuE3Ke/ELAyw7S4y8EV7obvugiaD40grK
NiGQzTNf9PtJmE0zWVNonZkEZxGQqCwRZBIwPkw1z/tGx5676iiiD5temNrGdyry/WN4Tmf/fi0D
KkZbDdmVNAZ6+9O1HJfUjVRJag2aR/3k9sZ471aTXZ15uPnHn0ZbRHeGZBuZbZrksv+ktHyrcJMB
vS/53+M0ZCjrWtKwCN9AzSGho6zZ9W5/gUEpeJSUmv3nO8sHz0luiHAZJzhI5vr872++2aSepKdn
+PgQS3tbr2jjbRJicvj5KB8sF8JJh2QlISUA2fnf34zCRokorgaip3yju2/G7g4RePZipZw3n4/0
0fN4NKRIenk4qe3FRjmqQIvgRKA/ER4QlTLrfjjCKx8/H0V+9EAeWm2kykR7urNYHhPeEy2tuABY
tKrdxvoMsE4aFxTA6EMeSrxga9cpfEG9ofyVjlC47P6nTBp/h4pb31KzR8sYj81aIqn/LxYVy2q+
hbnmfIM4fduoa2iB6WsqylFY39TIuNZ5QpmFK0NKyVCneK3b0G1KG7JMiyr8zPjv5oD3wqpha7ah
O7zbHNghK7+1gPXGcZc8hZoHuqrGavLMHHwwDGiJuYFxFq0TdZ4+ZqL1ac2pPIORLB3QbxOG+7j3
EQ7mKaUGO0lcYCUuyh2JZm6bhdN3U4bdPkEeuNWittlWWuo8hRSFNn9+2v8DUMj/dx2nfE//ueN0
G4xlc9Jvyp//s9/UsP8xm5DQTqqTkDCoF/ybFKKb/5j5HIj6DHofJMni/9Ntash/kE/gyjZjRFhP
Fv8RBfDZjU6Xc/+q5GwmyEPzwYf+b0jK7T83WPgq/zFAPb1uOxhR0tYCbZ9w0OXi5ix2DTxqC0nv
+1xhN1fuYAAaTY8lNUnqt+D56p2KHt+8mH/9grfs3NPF+68Ryc6S7qSmQUfZ6eJF04ov7OQE68Rx
Lw1R7DP0Mp8P8eeq/n8Pl3+PwfcrXGlTPFucnDaxYOd7brAGs3SBcARsn/3qH6NDtLoZVr95UiS2
P6vVkZLxmdh4kQ36MzYhE+EZs0eM/OeS/GbHH1Ni8AqdDAbQP9mEaItCh19ekgelXqltTHGdQYbI
xtczzzzvbSfPPLcrs4iwqKCLFwHS6XuN2nYMCRiQNDfGJvGLvVYRkQfupW1QLALCG5d3emrtXfvb
5yPPS+R0YHyracXizk8FAs+Q04Eblzb/cUTtUZgFaLwOOorhlFuUXI+FYfQbR/rn9tl3q5aWBbZ3
fc5pYKy+3ACjznKzgBzXukaxXQ9Dd8RfDRPhVrvthPNUUay7rzNS+58/6QfDEjDQG4zRDH2zy8IO
9vLKKaIYmNsUwCbppf4j8VtQxAMVe4Rshnc0e0f7+fmo7z4YjjJSKiZtjzqFneXEKulqKhmDmDCQ
FMYaqk/6PKZuNpyJ+U9jbxbufGSy2eiQvslmLvsR7SC1K9S8eDbV0DwKuRt0IJ8iv+zH4MyLPA0i
5qForkYXIAiMbPbExZKxg85wLEWOPHeQ1k/XA8pIWNd/973Ng1B2MFxOZbaB03VZkrvAtB5BblRF
u6hx/HXdD93280E+fBLuK/Q1U02xli8tw1uvajs0bFVI94rWDSVdFuV3dFTh5u+PZCInoTPPoUf8
Tx//m30liL1Y5xtnGYRizb69nhuW+PjOPND71UYS27I4qkhqzd1op28N2S83s7KIId+Gj45VPdAf
dmaIRa3in9M/c7C44TE1NP2djqH1si3FwMx0tQR66Bv6Le5UxaGrioeJjHKQ9x5lfNl2G4MY6lB5
6A31vBX3etVJHeAIPqhozYszP+yDydQpoVKydfCdpEx9+rsyTRpBHZDampD1QndZ1VqKSOWcJ8z7
4wmxOwc45y4tefhsL8ZpRCmbOmqSNWYmP2j6GnZBEz8KD9i1SCxtq4viNwJsbPWyQK1QwNEAqisw
vZElkisVqOhgxoN1ocxy3Tqt8dq01Hx7rGw2NAGJX58vvPf7O3UU2Bfce//YACxWhA1pKgWowVsZ
H9Lhl+Nfk4G4G42nz4dZZI//rAq0ByQ25yw1qc3FpiC9CeDqYMzKQPvYll2/61U2XLuFH2tImupO
IbGi9LEadTxgyDhVhzbBs5s2zWCPSqhAXZSeS4S83/KJ2eYcF9GYi+3UYqqystbFiDprXZDCRhEd
3A5e9z2BhmxdNDTiHXIEfWfClw+WocEVnDXIJYvXvngRtpblbPcyoWXb2WKfixwxyo8+7vSfv/EP
PnXOFHaT+XaKuc7iMxxgn01i7rdA7OsEdJz4/Q7klH//94ZB7scZzRbJyUlKZxkQxRJeeot1yroc
A+3GCw1/0/Z6feZhlqfXcpT5Yd9sj1NS+EaWhzxMoSi4GoGzTiGxUVUw1BbDxfbMabmcpOV487+/
GY+2gijoOp7Kqr6Y8nJSX+W5F/fhEKR0PYfUAVSY5TpAmFs1HkN46ZWdT6vMjajTntMWLQRVZFUp
F5g0ASP7oa7A+XL6JHqStEmMyfTasoL+qjY0e58C4vqrc8LuGiVQ/R0gjdhFWLAN2XCLWi9azcCy
c5iJ5T7z53dQrnHmzw0py+JxyRXIvHZRBgd1uO9yeK2u37L9CWtLoazbxl5xZs0s2Df/enQCETZj
HC7hvZw+Ok4yhiVyYKWm0w57s8z8u6wlv+nT6Yz6uosfcDdFepv4JtK9bmMbmr4bkvA2kchWRHw9
5cBSnDsQK+qxUf6ZbvwPFgD2RVihsb2SX15yRqzJ5G6EkB9gQ1//1NA37Aqv5ij0/eGcy925sebv
6816Vq5BLiFm9x1VtB6F8csevd0QFWceaZ7Et5eFP5P85pEWb1wgToS3RuTeB557FeTlMYn8dW+b
N6MX3Y+g8uAot9+dChu3v70NoTmbb84zg4as6ukDTlHSIK+pWOa21iIGtpNLUrjn9tT3XxOnl04e
jsvQ/JhLVgpnMFZqyA9o5AfpjRT+MHLtW1kFnPXS3tGE8lT0sGT9/EhLxT71wjMb07sLKKE737Qt
SBpTkkDHcfqggZZVw+SadIIEwS+nMa/p/X0QNNCs2iyERtw8ilYH5mCs9Mq/+Pwlv1tFi7Hnf3+z
ipqi80RSg1+vjJ89BRd95lW77pnIfiE547tdDLNYrLIEhtOTRlirftw6TntwtOh7Q4plZevlEU0D
PdPjhUrbC8PRTNo3cyxO6m7/+cPOK+ZkLc+/guzwXFoGlrG8YCQOvVZRzVQ3SXyLe+ox0rQtleYH
A32mX2R/e4NkvHkfQBjBZ2T/sRp883LpahwTY7AwHYWxypaxH4Z8Y7OmbGs3oK3//Ok+fMnkxXk6
j9wVF6nTuQy1rqvrgLlUvXcIy+gYWt1d7UXH3FR3Mva+lMAQVhJDQpip+qqkm5x2oHN79DIAm6fa
oQrB/zpUoZcBWBI5fds3En1xmJvtY1Pr7FGTVjs3WqLM6mtutH35kJpGoXZD2pXWmehluaIdoCTI
QubqHmwWrv2nb6GhndigtwROVnZD77BXm2s7PEcAm9fr25U0D8KU4h3MjjGnNE4H6cws58oxX3Lo
Y02ijYU9DQanDuWRzyf1o4EQiWFkCs6JIHOxN5SpjhJvPkLMQW0Dzd9DeayukzYHCenHZzaDDwaz
2GqZPSm5NC4D+njQKOum9CKZndiRA1s7xq4Gc5YZxrm1Os/C4gVChOOw/FPPIXQ+fYHCiceA5BjI
thfvJvd3dvXk034Vtqu8Al4T7Vzrwqbp6vO3Ob+tt6POSRJqOhwmpPr44BY3oxwt39Q03EuSqb/i
C6Qn2g7/Znbtzxgc/ci+MV9HHnH6ZEUcZYU+8GTlkNJ/SxNcGd66jXdvi+KlAUb6XzzSm+H00+Fw
A4TkG8Sz0zjQ1YlejaFrHz4fY7kulo+0eG2014QkojBPJuqyVnZfbfocup7PTs15ceaBloPxacGH
YRkSSJNzXi5COt2CQIALhj0a5lA/lXiGwNxTF0oL7BRj7cyiX66JeTz6IWamEDQnAsvTFxgaPdKc
kU/Zo21k5U6iXrWm3H7+Bj8eBPu8WQeEI+UcZb05CSyQvDV0E+zYQNOsGpVYGyM0z7kQf/DqPIES
e86G0BmwrA20zFHdG7y63L3Juvu8/2WG91X69fNnWci1KSGyDwErp5zOwUYlYhEzCLrTIM1io6Gn
xq6Nk6911H9PQaD0dno04viWkHFnCCxt6ORbOZV7SGL7SncAgfTu3OEWr7TahMpb4NjT12fWD60J
y/dADZ7jXSeWm6W1UM5O37ZvaS68h1BbVegd10M96nJjQSqsXtvJHsFZpJqrbWpbS/yt1/jFQ0Fa
y6Ljs7UMzA78Eih4WseWvXbduMTgzW/DZ3o3rfQabV7uHMuxi7FzakZreqBtb7hOe6m9jLlwLo1J
TMm3GpoGjVUgN28yICncCMO4e616Wb3K2m0PSaWqW9cZMzCvbqTf+KKrkicPNLIkIGmnq37w7p04
drfozJ0nAKjZXa+HvXsVwclwD2PvYSfgRXWxr/u6uKsETbhS1kgw7Kkbvope77jsTO54Y4osuxhm
QrJQuv8aEbK/BGlQftHxgr+OHTDYWtKUBzNJXi2rnsyLOhk86EudlOM6CKdAbQYYDGv6S0WyHdMg
sPejTo4LhY+mq70PkJI4wkuwTHarXeRJ/ZhTx+q3nSXAcvh12L2I0tPxwEApr2ilj9ZS6C04b8gK
t0kTY9PUhEDifSzYZNLt0oSGMF1V9rPQEvqBrVGKKyFz8w7DYMz+4unBTormWsF8uuinsJ7dSjGb
aOmyV7T0X8jawzhIL3AI6fOwOcCcK/oftZWOSGLbot91LcCPzIicm6pr9NvGT8p2m1kZC5r53MhR
m9qHwM/1J6sZ6p5kdwTGYUA1n110bj5dyqTEYEzpGS8u28ICbOE5VmrAiUSEt302HnszbtZTjr+Y
K9Q+KxPnZe4qf61EY2zHrvoiMUleOyVIETGq22woMxoqSWAO6fDq2hm5A4rBUIzDXPNXKtuX1njU
Ra+tptS06c0fwxjbD/wo4inFbay3t87klGAuzMC4Vpme3Eq4zHfMV3MzgK+QXzw1/bBA76wEkxas
oiDlPZs5ntAJd3XDy1+NjlZvgVyrmDPWhYaPVhzOwCpTpwtPmM/IMH44RmT/FadGfiXrvtz6+fwD
o6SkTd8uUYs6E9ZPgXahl/praZiVtU76UK0IlLZlMKxax1tpafIUDwE2S2Vx4XYaLkZYbvrhb2+s
XfRKNAq+DFZxMxbMMceaXAHifpwMNMz9NJZHB7nEmj/SDpkz9sdqvkpoE1Tnkj+10CPrN5GHNxJs
rXE9tSGYz0HIXSy7G0QS+rq2R3noM5KTaU+8obZTKh5TQ3U1UgDqkFYwJ9RB8yhjiL7lNdei2sLa
hj6hn4ao4q2K0vILXebTkUtZcoNNuPGrH1oxrQ07NI9+9W2ig4iUv4ROhQ+D9+LA4+r97CZtpqcM
QzkfIxDZP4HIFvmdDjgN492+zXd5GrUHWDY6TiZJnjz0GqXglZBKf2jFqznNbYJuu7FDbwOv6a9J
178jZeKGTDi1cjSsHpj6hrZr17qs4zp9qn0z2kgV21uqb2FybNjYVAdurNXUrtVs/WcdafYuUrV3
kdHC7WxpvlmJRH6pSjyq0mY1hjgyBZ71G7HWZZ3SNohdBG4H26mp+YAScxu69pDhBGM18Of1qaOb
H2mQ2xRfA7AhGxth1kri/yL7uNpGGZQyL3X57/tpb4bhwXRhkE8ebCtzhWD/m9XquzGmB5nwIp2i
XWeik4/b58GhtzSOGC7epDJtfrUg6bBYANMm7W1jllt7aA9le4hh0EiroH0ATFTnbzgGVl1R9AjT
Stt4Vr2EzgjGln1s49mp6I5iDI6k0TAdEtOr7c5ArxLEbup8bcqhgyjIthDYVrwCfTKUO04l3MdE
3xNC6jca6+JId+yEqZ9hq10UE1YQTJCS6YK2/km31U83sO4mkaYY7tnYKTR+pm5Ks/G3nRbLakuL
5gNgUZd1ZoY3cTvRKev207RrK1/dD0kzMd/GbHMBR/dWlyl64tFMfkxo7C+60f/l1pK23qCzv4o8
SA+TEX4xc/8KiNlX+sFfZhoGpIcRAx331jbyYevUxiEYJ3ULdkvdKw33PED5bK+51kdw3AfFegpa
8JGWklV2rMbBvMs8Khxy8Cu6oPF5Xo0O58OU+s8NaC0AHy0YoyxXWIb5pEz2Xhfs/YHP25+09tXM
ylZs4zEaQ3Bb+XhLB9Ow1yDCXwV26tv7qc4cHICTUNuM7uSuoXiZeOXoRz654Mp1C21T4X1V1lTS
QkgFfUPr5iTlz7odnkU32OWRUiVWgl3v//RoJlYr2qnxPLKsW7ypS3KBWbLp7eKL6BN54MK80YZh
QyZi4ybjkTsYTcXltoEHQDuliaoRW6uyHg4Rsm7soNCKU79o6SFF2Sme4zQvTDAueWXe14Fh/K6k
IkAu+3bL7XgrKvuLIcIvJF/3tV9vJ+yMcHfy1XXUXUc1NYkSigRYpeIiTc2qXvdkdHVMU9V9Ba/g
mIZVb60EgE2+Gzd+cYMQK7A6HIA2mBawlDDDO60acTfgg+YTtXylVxeVdREHRvXVGxLraKE+XrUi
p+HXzfPUuxwCa1orcp+wCmKgBk0tMFAayRFT6JlRBdMh7IPp0e3aggcsVfOUGl1nEQsp1NAuMOid
FzjTwQ9aZ0Pg8zOgtfgn2KWuXheyfGGn+k4VDRO1rDHrjTd4412ga/2BRmd1naJ4cza1D/RmXfuj
ca0ZaYaNZQBzgi0GCeumGhN9RbduUaJe9WGsDVrxZXBGsSksI37SYErOSKx4OKRe69BWnPUgFIRV
RQcIEC2YtMALruNJud9UVfZ7AOCTx5FiDcFGr92+RgiQy3bTRZ6y1qlVPHv5AEbUfqmd0t4Yqeb0
YOlw+tS1CxTJDwP4j2+RYzX71Jzw/bQ16fD2+h4zy76/zuxsvA0hvUP48p6NuFFfSkc7DDmoECyz
rGzvlIm+5q+CGzkURbR22Kk1yBErCZdqggowlTuRZ0+1FVNHVX0pNqPy4i9NFkGpDILgBXMSAhQ/
ctlDM3UomxyyiG5Nf4Esu4YjiYmnHRiH0C3XdjR65T4bDYwRcyJuss8wTUx/73TFJawDdV+EAZ46
5P02TWgmh6yFfJWj3GxADEmqFsF2mrK/qri96HP6Mrcquct89zEv8/rG853nDIoGVEdjN1llTZEB
ty2/os6hmUmXYQbIa7jEOSLZlxwIGLBN/nWdmM7BnLobLwsf3MQqNtlInyR/1IlVmdvZvSE77BMT
Pp5VQcwLoCM172OFw5pma+JojgXMDD2sX9JxuA9SeWf4w7M2GvveSZvgkIJf8dNmaxk5N6wyD+zv
ST8Z3davDJweEyHjWyPidGn8i2oyu1tYFjW6P0tD3pi4efWjx73iuaHx7L4k0r1Rdc6NBlbLI1jS
y1HrsmpT9OV9hFHEBhXl3kgaZ1MAHH2d/pe9M9mNI9m27K8U3twS3jeDN/Hw6NmTEilNHCRT9L4x
887cv75W6N6LJykLKeSsCiggkRNJDIY3ZnbO2XuvzNiPidIvOKQJF/Bz5j6ycj5nbkHSt2G9+mP+
rYZMeJWBn+i2Ye5CDMPTlxfWTBACX6JtLFouZf7Ztts2ViUpD7MWWBwmTF/jXJ1Tt3VvMSVbe2Ez
6IZkA1N75LUcANsUs6CgZB14lGRwAu3WuiQ8zY+LFjIzokpv6vwP5Xs0HYcuva3H4OTloOMCb0cj
Y+OhiXHGVuyHgt2/knZ7NZt2c5ha4iW9IOsPOOobdt0AogDYkBRQuEFgG2A43r5Nm3l3eNWiqbTk
tV95FZPnUhaRq2tYBAByiFKs2KYtJCRwN92J+C2tkr2nPWtTmcOHLojViIyFQGjSlIx6X9rDQlYB
Jcj7mBLGM7sE7Tsym7+SegMkO0/fgHdM0XiJN2qz/gHawNcGcfV2MtK1vpJKzRErBqpVK4HhqMh5
vJYdR6psGDQg7YacUbfT7a4gPZNIJ2Mq0cIaKfN85g5RmGTTtjO9nXSYWjs5q6evlSJAfk2aD4vk
jaPSXQhhQBYOm6SfDdtL7BQpFooGN97CLTAd0ozWAa5w3r81C2X5kOTPZZgA6pw5Py25ZMkus6nb
VWp0DpafliRGl/lE7Ij+3DiECjotfFFdfpBioe4Lb2hgt85hdZvnbIqHgUUz2+TjzKnTHGjnxt4s
W6C1RGa9rnMYyhMVcpKep9XqmivdWMtKFAghcfWhJCPrAU4EUi8KylTHoxmQTkjSXF0ewnkk6872
ZSNJOGOHHK7LevCZqic6HIixL/ndFjMsvQd1MZvvmNxOZpwvRnh0S/xbmTWvl+hVoxhlPKPCCff0
TAOypAocJxkBDcCYyOV5zhVNmU3qzvwChQjh5aZMtrshIEqP9BCOoU3Zrs8crXSxt6nl9L4ObP1h
j373SgAQQQ5FWTachVyj+kRQLXZ5iDnLJ8aE8GJlt4TfUotA1nhyfNi+hZ3d+X01PIZeOn4ZLTdp
tum6ZIQxFtN84m+a4uucBmm9LzIVfM7qdVo2S1tp+y3Pu/COGoMww7orbPuW04c/f85Gq9kmGEZJ
oc7FEnzGPNckt1k39UGUdrjZwSH2XnrTkkTrxixNHcsR+Ab2n+Gqa8GhaTU/kHa1HkUjMf076psa
Sr0BFTT0EXZsNlMkNMo+1WUjw+e2mcbxzFSrIimhs8N9WboE1HD4Gg56zYeYXiBpd52bllt26sTj
YQxvFmeYr5HyvM5mcW6EOcQJ8CXA3ILg5IhVrXyHKwr70pyzq06BvEkZ8LIEjk7GOGxw9Kd8Imx1
AsD1JMLHPFen3GupurEJshJ04NnZRXbsciS33LRwrgvnG8bmR1XsbODjOP+vqMPTE1vnFKcOJaux
N417t6QG1qlR6W2tbL8+kJyK0jvNZ6ozAfQsIQCS/XY04t7Kg6tkWQO5awaTECCb2DMu9E2VJ2c7
d7edsZxt9ez4Xxdik1Zl5jvSDtqbNFd2da8UavJDUW8uYLWVx+5mIAvwvmtcwHh3fGD7Mlsm+Map
+FoWnO3T1aSuul6TZxXEgo64o89LP4IAKlyauYWSu6xw3uhuEOc8LQ7hpqq56vr8KpPGcD1QwnlB
1AmukjcPZPYlKt8IPcxRmRMzq1fjW8/wETYvPl9/Q6tSPVUc/F1S/zAIs/yrM604+wFni/w8W/JT
d6b3p678sa3YKTt+OiGoBcW1GJwryx4wM2/apo/TGjiuZd54skgbVnMvFLsumTNzVxllcpt73hJZ
+ZjFlOcgbxlcZOLNItPOa4ANeoAIDdbY5sItJzV2gcY9mJCAJ0h163KBukxgW+dmG3KFfLsyI9AW
9RG3tKy2uSK9kOl8HrK+pThaN42X3UPxssXOUW02XNeuOGWWRXDsot/Jgi7j1hIXYNpsBxmUtIFK
xm+814ZMzPrQtHRgFGO9BnoxWWk7oatsa/HOxQR5kwxG+GR/k5YyoXtjk5zV4xrk0oP12o7Sd56G
RZ/LMQXf6TfdF10CnVIJOVuwAjUZ2ylP/I1YTHBdY/Yk0ap229knp8ux9zRunwdJyXWo6yHz6U9l
XuyjergxG3LlGvblLSFqzRMH0PRhCLsdEDMn3SZZ4h4tDN2bdTbs22Dpe7UjDUwSWS1r0uzglxH1
6kBAgA+YzHHv91sjHZ6013Te22gayVVRBuRLrfB4bTbmjbVCawHuTmZUBWbbbxJxHF1xXZa9uYPE
eJrb6WZSRNgmTXgaRdfdjIazbVrDjJcx6MuYvGAiWuNRuCZJ/e1sM2+phVte0fLFjTekgkdqbdzr
TqqRqeXUvZrJDHBu4Vh98gmRonlA4NOlc6CBf0+VviWQlFUxyFeKLr/9qCo4aPcNffTHMGG8vDH7
tc8xoInntiyyKy18o7ktG/JrMQ3p5DgGUlmEEVojYFs/wXZ5mtzeuMKgSPszSXDhc1gA1+xX6RqX
ExakXUmrAlDZWjZPWRnOx5Uwxuc2s4vmqs+sVmyCspLWNvWwxN0uyZQW+9Va/OVkdumTM3mL2Iag
40hg1Nr5MMqlnrd9STE4EZsek+sJvr2xhndygecnQDHJn5WhSrGvgMNGbihp9TmLGbPqDbcVURHH
xuiGm0IM5q7kt7zCEx8wETSL9JCsE53xpBxa24uI97SPTD9MkrxB/QS7osdx2uxoUJMC8dANPnG2
nJZWYjlldElFNYYvc24TzfpOMmFPZr0Jl41mlDGmqBXNXZas/AiEH6UQ4371iEzZZ11H/U/Yd3bH
4cn5ROP7zu7X5lAyyDsDInRvMX+OsUkQRszuORendKiqJ5L8fMABrkkaVG1MgUMZVhfu1pILrfYD
CL1u5vuXylqleJ1nVH7CcIB4RkQuuhW5LBKo8N8PG35t5fPgfVdeElvloO/81b1Egt2aZS2Dk56M
xpwu18Lq7YVPif7N2Pgy5vlxNHj5IFQBHuMZI7gMN36eGUAFH0JnYsbF6GDY+AXUFbxmz2XmPVOb
QsfOKAfcyfmnI8nvn+tiOGH0ZJAk9+v4CUdJKirGT9jeq72h0vKmXtruN8KpX5UPl09xUQwy3PVd
/veLNCAdBJajisuYOd7GbsxNWluEYPoBKG5vOg6T0fxmwvt/uHHMrNGKMwf10RP+MgbNhrqXEE4l
laFJjHpD92xauuaokOJsbMREv3lQLhO0n+8fISqoPgkQQBXPiO3n+2fOvt1aHaVG0Bf7MF02VRDc
FCrEpLgc5mXYLZl6Axn78k+fT5xrKIMvnoaL5/mXwV7OGypLXzEjx+HL3Y016Hi39x6S4XeBNn+9
oheTnHtJqPLMEH/Bz9+QVO7Smi5lRE2HhgR4A1GJqTgE/+ZZ+eubgHYC+ScPI8H83L2fP6eh8xz2
HZIDWxYQYRdItSQUQjyaFZlDxBmzf/3mYfmLlBi3rGETMYgwx0Wf82vGWDB7thI+b99ognFftLkf
YI1dDihMrYxPvVl+6dv+kNJiJIhzZ5fU0/bwAPpF/uZX+cu3v7g/EZSjcidx4C+Ci0mY/VJexvcu
EMzFvm9nY0PXPrIVh6jq0PzOGfOX5/byeQSP+XhFfJa6X55bl5azoS6xmIhe74bzGskYSd/z8A+l
T1xgVpKLpRWdph3+mqzWeBzvPXb1DZ2phhRp6W9QJz10rnhio8g3gTXFf/9m/GXJ+eUTrZ8fIzI+
g9qin77xqj9VhXWAkHnDph8ohl1R/1ZQcrlOP7z/aAQB/qAbwMoVXMbsl/v6w4QdPZIc0gCxSteO
J9NLbuy+jjtOkBQvbXqw1nCXdmKXdc6/Hph/5KB8amv++xXDiafvf4jq+2/tzWv9rf/1L/3EXf+/
A7R+kVz8jXNSjq9DC2m9+l97INbfXn9yUfJP/+WiNGFsmih1L8mERBKwmPzHRen+QbPoYrnlHXMY
Bl8UmU2rLlZJ+4/vf5s/oniFy3kxdPzbRSn4eV4ATouZGjcTM1fwT2yU9kUD8OPzYiAUxjllXULV
+A1/XbjLEkjY2CwMiQme2ApmLPY+Vb7+tkIqQ7kgzCqJbXMx4Vyg3oj0KBt6D405qOuqS/05rkn2
cOnBzit9Ht/N/G0yeeVLmEs33WhjJhl8DMX4TnqOeHUl/YkzqJy+I4DVaPt4hYR78UI4wZPRLIl3
4SE1wy5fAu9lsEdmstjzFk7E1GBbgUmR2baT6aPT2VZzNfrCJmxV0nU8/nA37/51CX60e/6yAOLF
RnoDstO+7N7o935ZkEDAabcjLbhIc2bYVi4+m7gBjhra91VVCHOPr4ko2KRu0+e//+RfRDLfPzkE
WUj42GUp/J4s8sMrnJmjQ1sH4hMT683ocaJmI+h+k/X4PY/qxxtvGpeHzuXJRDkfYL/8eaFYZslo
xcOJOBZEYtDjoszP19K9NwQp1/bRLfpmOvuDS9dbTMZ0XwhGHmaUiZHY7Z5IdEU8Ibm3bY3qAWFr
1K+punJEn9NILhZUpAJGCoSJyqK1V9N28SNEIyNx3zOh7nSqpP/JDKd2jAY1SHTrNNgcOgvuVEHM
mAd3N6TAIn36CY8lZfWfC8FIbQzUJbTnh3L1q4eR+eUXBdbjpswy60O1GpBjlxrLesKbaLzChGxL
unDIDCKK0CSWLdOfaFlk9xbirf/WNRMtG7JRbHmq7dQpYrFg8AIWsBrFNcPskJiSFvzSplfAVLbA
COUXWiIOk/I+UN8Cb6K3qsuVhPxyTXIZtdQy9L7TKhk27TJ6xsGRZNjdJzztd2EKWQhXbzsVW6ez
zBeLoWyySQRBsMgQpvZbPVqrPkyz1I9rMxgOgomQrmuPe1PELrjQME6NLinPZeLlmhKpIg/IDxRF
e+e0TM1WAypK4so3x02rZWOFoNi2f/+A/nJMwbkPw5BVjTgi1jUDC8bPz45Y27ys+j/bIGtPLlGQ
9xNtuQ62D9PkGcrMKjsZjXzhL3NG/HkV2Dd1Q7ocXJwLTyJLD99/oX+091zn7zDU2o/h153lp+3n
/zX3Pra+H+5N/Dq8/psNfdlE//u/vpIF/fo2f/tx7/n+T/5t4bf/MLzAduiMGRct9A8WfvcPlnwk
BO7FIkbOJfvCvzcfYbIzodRm9+EdIZryIkr9z+5jWSCjHeyPrsEZFe+J/U92n+C7Y/J/ViHcuj5J
THiryD1Fr8dC9POTJIMmWMJpNkDV0dg8LO2YDM1jymvZJ9d6BfKzzy5BcNcFwJGdNO32DJVEPTFU
DOnvMFyxaaKj2SBAEs/J3B5DDq3nvBtdssM7PW5yw3xY/OCZQ/7Z7y2977t83kt68KGfjHXEOLfY
1EKtZ8Qc02Hu1ohZv/vuNA4vVtc/+TjZduOImMwgg18lRibugyJt0Uf6ktlLB/MALcxYHRcExQfl
USY42UoWNr/+oeOvPHZOkBLja7fBma4MVObEIfKCYPHNpW9GlDzqjAquXNw6HQnkw9voZmfbq++5
pQYgsEDxDhFWRSekPgROMp350DsW7h3N0XuUhTcSvSEEyox2OBY8P17oVMr9msH0+LA1FAAUEdmF
Stkm5t5htnQE/9MPJ2WU3lU+mu4rg3M0P5qRPjmJjxd34HFeynk/MIrfpHMQbhveYXjwBiKAwmRd
d0d/x7rT7NTs9zHJ71MkrDzf6XV6r4Nhvu/Ie7qVSzpCoC/CG8+ZPeQFbOMG03NwGMmnsRmWjdd1
BOwOretFoiWvvcr6u5UgneMgbH00OSvcmjKHuNgzuBUC1c6oCSk27SE90msaY9mk5tMUJFBuuqkZ
3tEXrrsZDt3LWk/OefEy+2ulQrHH80xXnet3JEKWDWrMB2Pr5cyxGLU0XTw4CZE9iWPF1ClX7EGs
aSXzSvRKaleaGcs7Spfl0IVQJkHxdJhVytCgIdJN69NMCv9F6tOfFuSE93WQiQPh9uyS9khHHujS
mfYn3JfBdfYpaTQADkDxUCZX/nsb6PYlKLDdlMGlWdpp6+hou6Abhc22XlvJTHi6MELK9pSlgBPC
xDOPdohoQPKtb4Icu0peOClTwm4I6y1hUmI3ZqZzNXPyOnvAzPoYmRAW1GpxzT38l/Z1mZljEN9r
7OUIqC6y1tk72DIwUC4VbNhEhDubKkzSK1sN65FD4sxzHZREIS9A67IcsotDPr0tJvs9m8Qbiah7
n3McI+V+Fp+BMjZxO4R6n4xt+EpHXn4SAD0eeXBWnhR0TKRm6XuYAnhB+taABTL07+nqiJNRpNOD
KleBVZF8whrjiNu4I23ugGj/TFfRvE7Z1SxNjYQCyWInVnOL213tXEh5W3Rz5hAZRo9wr7Qz/0OC
ZNmHYeOckd3fpzUzU6tp8vvG1cwgxK0as3Cv4JT1wq1vcFqduqFWV6FjHIZZNo8+48M9j8ENvaXH
ImxeW0v1EX39w+wNRayAnHHBpq+LFQrELumDMzlvq5u60Vg4ap/JhVzX0C4fTYFLOrJzE0ahiSDO
8T5z3qeeb4zxYCnnMPn1a5kwCrea1rzRVQW7TqzvNAemN+xJt2USPrXQ7rrFrGNK3ThI0ttsRVAX
9vukR6cwLq+zlb4sk4+hQMV9I+odYClANa3a9l6/9Xxj73rqA11zem4N98WspnefYQK5c3OyhW/3
lljyNjDW7Gvu+l7UrpUfrZbOviVe9xBm/k3f1hLRIB3t3NytPeGYTZWhJ87Ptc6PXiZexDT7d5Yj
4Knm8nlKA1QZTtTZQDJb7ACZL082lfiuaYyTGJtuR7jalRe4+6lHgTjY3Q6JBSLDxWa58H0IBp3z
6A1Wv6+KhaXRN9f8SUvX/eg4Ze2Enz7aDsGVs7ecg+oiJZiTBhVEeJMOQGSWRjcboHQrcq3Z3Tom
bsTGhly8jsE2qP907LLb2TB9N6wZ18ElRDYRYXVavNY61Y51AxzNZ4wVJNHUhSuEAvfKFxoq11q9
F6H+lq9i74pLtJGTXYeFPOV0xSPtwBSlMnrHLX9aZYqmqDl4hiJgxdHbPEiuMQGpOJvZUwblf0sS
oEhV491n8/xUX7RKvBmRP1nWyyh4n8a8QNfu9wedESpA9C2aaHtrhPNdxXzro0yZErjl4O2ygfl0
q8RNkbN7Fl6JloAfAPWn1ii32r2fh3BJV0aIg7MSZeEydJdTA9Bl9c+FhuGksvUTdR8B6EXHgJOR
OZvW0D9ml8nIYq9fx95EXFIE1beg6quHUHDTbMW/3ViQaoB2IBExCeV9D1SIr1BpMFlVqf5c+2mN
W77pPrSE3KN1CeA0TXNWnGefJvT9CERi363rYNCtHcJ5R8hIctMuq74Ap3LX3EgS29/GYcofUWdN
eayMphppXKN6O4yQdHfS9+7HLGm3YgxJsWHIuRnROgFzMZqTVfXJJuzltEVDtckdq7yqh9xH4pyI
uAydfOO5zCS42e5NEci9JXjhGEyjMQDltvMW5W/NQetXsoSpOorBNlC6KXKq015S9HpLZ+lTjxFa
ILHqGXUhkCrCU94yodtatcfcNEKmKbo7XeTAHMt1W3cSZPdM4nSBP2ybJ/khnaD7je2rOyJAUii3
wjZmZ0EwXX4xJCOlDKkHg0nnWRfjcOTC3DHZ2PhyjEOM2AzP5XZG45KM6U0CnyusCrSdOTsAzpzJ
QN5pnpkbvnXTAngUVUOijfuuIHQ767w708znDVkq6GWSFNXeJPmOzH0YANUfgbGYG4JlLgiYRsfc
QiR0DG3QMCwIGcA9vBbe4qBO8YDetBV1OpBwrTB0NtYT4AneTZzJrCpttXNn8bZA/bv12l7t69B+
adualbMPUwQzTboRNpPKpfU+5XK5hto+HEIEOoik0nRTCTrcCWKCbULEW+SUaRjNIEXixF2mYxnk
5EPlxuRvDBfSY+mk83UJkehsBnOJek6V+2lZ+NO++YJLJlk3/ozYCvRLjlR7HpKr1gmSG5L24bW5
ovhMwMN6nqZweJx896tPQvFONoG4IvHzg/jDnZT8KgaPpKjnibGc5X0tiIDYXgKs+2hVc79vs0sY
Nb4Ff+UxCmLH08/lkshdNZfpVqUSRcsynEPhvbhOfZmJLsVTXfPCq9ZIeATaIMJZxiboyvxtlEl+
WmqJC93zewArpZpeJQjFgRY3h5uh3LKxdc2yhSLZVAQy5lYXRq7PTRWklHIBWjhWB5BOYJ4KgRZ1
a826BLEJQlTIe1Nymqb9WxFwGztOt6pzO2gbmeBiEjAPmJqh16YcUPOskV22OtjNOquXnZWOLylK
V5o3mbAvgLFA1NeBaMopmmhwpUcfvcy9QdyCsakdj/Fwbax5dSfSxTa/9rahj5KKnyA8hU49+KTx
QjhMgusyuzGhHeUeC+ziU8qns2amQk5Ddworfx72suznP9sh9ScR1+taLTf1HPTti8fN/VObqY0K
VedKIFbLkDAxSV2H7CToqoaxzVUZnpjSeufGMDL5hhhnnGMtiEg5rPmK6UC2Ys0/dRxrT503AmAQ
rGSRtmWWH5ICSgMmKudUDVQp+DAS80wPAXRPs5Aa/dXrE++cGwFQEbT306RuZqcu+7Oik/HUE3ER
O82Qb3vgjeN5WaZcn8YcfcGiEEccrEy47REIWM13HZ2cDb9tRBatfMRr4CM7m4jqGtHGetIr5ytz
7QokNFOdWDeut0zUJJZQ09E2kvopLF33LSzq1GDfM4FbdKtXjFt7kSUKu3XpmTeOzoqk3XPW1bor
JnBtxwnvDw443QXsWlnTf20W4blx6wW52BQaqMdhGRkMvcxpL/xTozyPlahhlkE/MXRK5Kd9obpD
qpUWDyXZavOm1jLoH5rcQ91j+j1Lte0vubEzKtrl4HoGEkwjb5xH5gR5C7MItSoytc5KcxE3k5Ji
31woZmz+Q+pd+2ad2ydtWlm1TU0YR7ElSo/zL2uG+tOehpl9JxPoa5JKu1elzZSaCi9MPztDY74O
AQsvvLVEfYIkvdQxm0I9HxKVPBiDaXgwn/1cX8/u2h9yEGTmn4E9Bf0eTKABUBihCMUKho1xOa9T
0d6Ige1vz8vlzaf2QvYydCDI90ZgNX0WPfE6cVHgjb4zkL6yzdYLhbFd5BwGhq73SQNH/7GQY4HE
IHlp68B7yI2yPuYVBNPhstuoPq+pY9GkqAlKodcUgKeKRR96+1LYWdZ4DGi73vnSKO8sQ4GRmUPu
q+oSersDgM4v4ZyYd6F2nC9Jln2iYuL5NKHbRhBYk2xj8doxnQrrl3nyilszJwxgQ3wyvOdGDVPM
7DUh0GzRxmuIAGTBo4Hwuu/8ITxITuHP1HpI33AI+f2pg7xsxNlK1LrUjRelVi93YaIHVMLSTIAg
JASJnKYwaCqGGFP55On0dSgt7zpvQ7WDDxNuxsC5Wa1p3FbcgCYdr60C3XKRFfd96mxwSHTFqfah
l1PFmtWtSouPRRZ9DDK2DHdLhzVrZtK4lWgco2myMLQxXhlfheOM//Lk/f8+1X/hM/+7PtV1q9r3
9/bHNtX3f/GvNhUzDYMuIvl0mK2/h0Yy7wABOvz3f6FN+gMP3GWkRYrcJXqRfth/piTuHyE5vMEl
Y5gG7SWi9j9Rk8YfRADT0zZA09BVstx/0qUiFZAu1A9dKtqdlwRvPOHMgbEz/2pbDdYQZ9GSviJP
Feu5Rpdf33ROwWZbN6OUxzRvCjRv6VA7NBE0YwU36rQX9oJ+bFC4Vb6vcquBHTTaQNGWuxneV5dc
lUQEy3BDJYDsF4Oi+qg1bDqsYU0aDE/FTIoYrQmI1k5yJBtEd2lU29976B7SH/mMpLOtbCdOTDfT
KpZWrjnjF60wkMLHVo3pJnhyRNo6oL9DEj6a69DR1jAhEHOr8VFlxVjd0aEZ3RfbcStr27Xabu88
P2fWy7TfCF9zNpni5DDYoXPdjNrbhrVufWIw07La5ewaxokXF+ubZn2WW7046iPJBKe40bEm9eja
KqRgRJ473HZeXX0RbJz+0Z+tXh2MejLauAm89LWo54tOYrYw99QsXT5d9EAbEZJA0k+SWVmxMwgJ
HbZv5A6H4OJH7hg0064hDaK9RdfPMlWCbfd3obOU4jCoGrVjW9gNjZlJQr7MFI3qfc4Y6tCTWQdt
1+FgE2Xp6AFnBT2NUyFwy5ceG8y1nZgcredB6Q9Enf347qRj2dx0nJDNM2rm9En0NkC3MrCTd5Oh
LtJcwqnmT51r5GECRrdY+nLLJr/mrzX4X+dkAykJvkn8Z8ULi+yqbuE+h/3ZmPhJ27Fvw3abTf6E
xHWRzj1mli7YOYHSb7VVEw8yQMobIPs6xoNo4dNQw06OxaRlsJItked+uenSDNW7cr1MbwB0qCRa
oZV8ZbzdPK419pwYNur0NPCqXRDaU1AgZUr9O2p/ajOc6P2CLItAs5g/QtQEFtT6mEicGUho5uCQ
25yKo9VvXAPklKFulT8HnBPR3kob/di4hsqIqhatOsLJKutQfdmo8Tgkt82+YbC3M428Ck8DgiqF
BBgr7xajcLWiEw2E2q6XRjHiBxrVWwLEwvKmGE1o4pNZLZ8wTnXXmV8nLOoI19eowGWQ3vqwRNM4
DRr6hEPnmV+rYJQewxBz/TCmLrD3HMUYPRlS2B5OKjRQaDiM6qHuZjM4zhgHaDrQMUjRezpLuvec
HA9vlRdunGdt9cB50l8jvP7ImxHRomT1LoehSHvgUaMFlEAVGfSeMR8h0VL71kWcu2lcuhukUrFt
0W62F2r3pDO/5MroaJZWbeisFDfMXI89AvI6dhFecwst9sA+HsexSLbGPAnav7ijqHC0I/Pj3LqZ
QkC6zp+kY2U10GyrvEce1ok4WLUEpcaVmSJnpN6kn4Y3FrS5nvMITIW4qiw7XS5tb60iSUwJpuzF
IjZq5GTmb7Tu6HfK1jefWHrTR6cZfR0hqVYBStNkdp7IHzDmfT66MzZwAakxTikG12idk9HifGAa
/a4QmZu9qH6l4qamW3jlVlEGMXHp6K6FO893eKmde5oD0LTn2RLiMZTTRLyQFtuxaYJXEwl/d3Rm
SgIuey3LuECJB+aSNhta9dzS9m5qSBmOMItSghadWaJknHvdqMtpbOp3uT+Y1c4aZOVjhaGVbsVr
HVjdV6tumzNh3I59Z3X4xnc9AlUXFSRS+whFZ/66KpcO7uSzqlvaG/19u3azHTlFKj/8Hs/BxIrf
PdcMILNtYOYy2OfScc0ruyocVMg41Ir9OFrhC63Q9smh7VrdYE/p9JVD02ql/UYIG/o6A26uLJ1J
bc1UhSF64iLFEBV6pOLezFPnWNcFRixUon3nWZ/HzvdfA6cvx2cO1e6AoLyWHTV7VpaPYMtCO1IC
pxwdydx06SB7eqIbCgkWd1RrPJa+jbcE6rJXnOiqGMSjQWp5mzIowBGuM7/dmqos7VujzkALG6Lr
seHYZELF1FjCYomiAohhfy7LRoENtTHut1nbRnXGGb3fYMoLOx25pGR1sBGzUuIJK0B+40Ov+xwg
qLfmZM/SMlt8bSFtStrRilQ2iukUcDDPzk655jmW8dIb/Cu3qIV6C9I0Se1NmCh1KYEqBcG0rS7H
yczTTGXGvs/Xd7zwaKQCWjBttLhTkehNKKh4+u3k44jj6AfU69DOFWWpX8qBgWRB8/pQLE2fxuyC
ZbOhtqnHu4lIk2WfNwt7JcrwacTqA189gbhK2BhOCMJ8rIfaw2mw6fB4lFuttWnGqdDuCtk6MxEo
FDlD2cV3xnTfjuxtG9SJ1r0D8HjWERpUmR6NlJb13jUzEmurpejdK6TvGQLWNA3Kl7LFsFKgQCjy
CYNQ2BJ2iT88CyjwKdeyAVcBOdjnvjRcbJYt4XcIoi+xD8NrsNaNxnfBG9bE5pQ7uMl79NvN56Iq
tG1RDwcYtNFz0fM8VgWKrGrbJcucaLIghmy5bnTig+vMsno6O/3YB6deALfYgwHIuXFrpgzCK/xa
j5pZtmvQTWOBCJwtmRwW7DLk1t2Imyg0xoaBuG1qevd6bEwGDhZobXaMsTLWI49uytpkLaGfXVdo
472vcnCX/hpueTfezo2aPcmAIU/Uc2fZnXs1oKuxrrECCe+ciWIoyZUp2yYO5ewze/dUu053ndeI
5QlhiDF9GdqSNIqIXIIVI1Sul/y4WKnEqZgys1EPbuJ7XU+LFn+jrB2VY9ubRbN1XBi0X5LQbSVh
9AFcDgtwNxfOX+PVd5q3zh8T6WxWqYvp68wgJ4yaLEmJW+pKzznlnAzKJxSXGdGbAHffJEDn7lC1
UzVdaY/X+JgYxZxvm5Dh2F1ZdxjZJg68NGKo57P/zd6ZLMetJG32Vdp6jzbMwzbn5AiS4qQNjJIo
jIE5MD19H1RVV0koJtN+rntT10pXNzIzgPCIcPfvfJdjaJjiIlDcPj84aT61L0Jt+KUmRnn1M53h
1kMtZP5Kf4+mP9p06mZoT8baJHGqliQPU/Jf637IO5Ibtk4JXu/6Wh7Je8XKtwzQMIIbr7CEsuoF
eW+KixFbQUfXIV+qrfr7SCXo/7N/4P9fg/63ZnBzOd0zdjO3d/2vy6L+u1vsH//Vv9rFDBW2PpYp
kPBozvFUriL/vAnR4v1/IPRh2Eu93CRrx7/510XIpMyvcnyge5ouMu5E/2kXMxx4/ORsuFkx4swh
+x/dhP66B4E7nS0xZ6LM31X6vkPy1YdDeO85IjlUYajtI5QNZxCLf/c9/Wf0RaOtYwfU6JAK3OWJ
9SraJiLAT7s/5vmDbq5TY883uz96qRpNYsZsiPA+wEOeZJlLudGxvjg4F9A/B0dk1IIX6YK7PEu+
szvrxzwszoG6T33z+c//+OZGB1+CS1h4jyxRXwFfu1Sgj57p8p2/4X8utv+Z8gXJCiG4SRYmo0Kp
aMFW9krxluUqrUWd0M/00Z36/ou+155PUEi5hvfaKIfLok93TqYGZ7rYTg3OC//n5LglwOUwcYO7
KbPDTWCaGGirb5+/MqfmZtEY1wRdMo2om+/m+yRXI2wwLS2OqCupZ96bedl8MPtLw8a2GIYpR7Zy
FzrldJ31ZXmorUZbD1YMoQZm6wpZ/g9FddIz3c8npmvZZUP/lTG0mXDvEilvppBdKgvOUrdODb5Y
vqTm8zyn0+dODe3vSoZ4tqitMy2RC/L4v1/UZS8kIKVSOui775pKQ4ATb/GFBa971Nsnd3osavrE
y3WS3iKz3ipkEA0U8PJnEByddsf/Ft7PQA3OLBp9DhofPbfFesdaoDEnu+nu2PRXfdnvpvBSEfd9
cm0jWbaMH/joAGngmqgDR3pxwDHkLNmsqi4C9UqANPjXP6rOmv8O2zV1B2cnqI8rxW8DBf7nr/A/
puejbzo/qz+Ch+rWgRiiDtMmJToaxo+Ru6jNjBjDZZ3vtH5cCYhKCmJOOA4KDUu62SIsG9aQEi5S
mms+/x7sMh/P2CLOZGSOlFofxZ0qRjw0Kcoxcy5qeM1mhqY1k9C7L0F5F4Q7reCeqV7BKXI0pOFo
SYA1oPdtD/zlNN0F+gzwODNDc5Lww2c5f+M/ZkiMThpTeo3vECFCkKidYz+oLy6HudSYu5GQj/bo
EVaIyGjXyCQgtC6/C6zkqXPrq0atfqOCvopL8eIZ8b0+KtfSi1+GJnxUGvlewy2gLnbRN5TrInoR
NOXakYi0h6g5toHxaPf1D4Txmz6AKJZrw/eqE9soqzZeFF1KkFNxEBxql0vaNN3Y7fDAueBCVQPu
lM6lQso6UtSLecZiLdjgpXbTdNwaTI0u3eZ7nFfXeQkJytCrg9fReRJnd7HtgeBSXHSZQC+y7KlX
+l02UBe0MAahv2WnZ8OFFcOU0qlKdhU1lO7G0PL7LCt3VKHz9SgDf6z+Z1bi/1naixiu9XgEWG1a
+Xo3X2u4QFEyhyxMv7C4phJr0tBiNKuAeu7nb+OpQLUM7MPE1j8m/Ia63Omkd5JKbL809DJBnNAf
bnpCL33yFS/e1NqozsvXr429OHzRfZy6dmlUflXpZCqRdLhufP/52CdWwdKkslMwmykdq/Lp+Gwa
cm5WdJdkdXKbVDbQgc8/5MS8z0faP5eakRtcgsOx8aH13Ukzu0goPn1t6EVEdupGo4PDqXylgo09
ZcW9TDxz8/ngpyZnEUQVa67OYazhU3+iSm6lCqrTVN2n1Mm++N4s4uNAobmsbK32W2X0J0XBvtrO
z9l2nJr3RYiTnm3lXTjVfu+w33hWSJ8a1eWvnSmWniODOySNi9GWn8F3dSbKsnb4/vnEn/rii4Uq
vIiabyRrH3XAtAZz4JuqUZ7Zkz4eHLD632+jQ92g7XrCThZo5trjm1Nodb60VhFg/j14YiiAsLy2
8kFH/pwylBBFrJ45C5364otzVqaT1zKLuPVF4+5JipSbRqvEmSPpqcH/a42OTUWbTOuTet6VjT4h
9mv+Zw6d/y/Sm95ilQbWUMvUcIkyVR0dOhicm4Tu0zMPdH5w/33WMZd6UNGJ1KLZt/Xpg5AUi4pd
l6UPVZpcatn0uzfhfrdZ51tJHp7xDT81WYtV29j2OMHHYbKAHvE+oSQm3/WVd58G/L/fII92prQ3
29rXa7B7EXRv9E/m4fPBT5zHEAD9PXoLNiSMSzrOutbJ33LwE6+TgyFG1gXuliyWukt5zSjzVfoN
6nBqR9U4l+Et7Z4jQ3Wbd1aAXHqUj8NkGzeZSqEmh+gJE0SjVysb+6t6lL9SuzFXdqfZm8+/96kJ
XwSENhXOMChq65eu+x5SfVtJSDafj/3xZYxq8t9TggQA600Qbb7uUDEUVu2spOE8qWa3tfusvsJ7
gNaCUm2On3/eid/iLkLE1PbCy5Wq9eEIoFumY05Dk/61t8ddxAi8ioK8lgpb7QiFRqkd0GIUH8+M
/vGGiL7076nSDKWaMjm2vuVG8SacLHFp9q3YNFLTvrShY7f290fIxKIsa6e1HymI/lpypFvqV9OZ
UHFq7uc//+PQT52tbOPBbXynHSnjWQ1mIeG5y87CSePfYc5dhAUXvKMABlT5Hu1NR7UttMu2j+mp
psfWqMqJ1sdOAXsRpddjQ+m5SWaHn8jxvvjrFqGjcDKirF3XPlXe+6KsL2Xu/f7aS7uIG4VC/3ot
2tYvHPNnqZq/1Kb79fnQ//B5/yB+u4vFTcHBkIEb135SDGSmq9Gmvp173FdRk6zCOuw2ULbNTZo4
z3YUmajINMr8BKsLOhclrgYZfM0pSLdO78kHR+TKtaCpetejjeB2M4LnCPCyLUXLdhykNQwUO9vm
perts8j6VlFdxGi3r2jWRMXXKRPePW5E69lshtlprTi0WTMDHHtjRx/YtDbVqrpzR6s8RhkYbXjZ
8Y3imdhH0iUAdXZyX1IPa+06CgCA0y3yUIxD+xKkPeQVarObXmD/MbrqTzni+YusKMGqZ1bE0vm7
gjGi7nsbUG4nhm1P4Z2G0a5cxUP3Y4gVqruCIvfnk39iQTiLBUGRA+T7UFR+K2gXQzQ0rZRWnIl0
JzZmZ7Ee7Kh0TbiGtDdTZVmPsecAhszfHdsh50BHF8iyMohWWsLNY4LFeOZgeiJKLd3Huzoym1C1
S59QHh1hABUrxRPVcdDP+aicmrVFCNdllqVotEufTsArRcCqRQiinXkkczD9YDks4fWp3hdBp5ql
Tyqe7m2v7tcdLeRkDpTxCI87PfN0Tv2IRTAfJqpNqqM1flNWt7B1v9Pk/e3zt+rUE1gEcZzfhTsi
tvH7SBivbm2I+1ydim1jp+rm84849e0XsW6cqjSnb7j01Ui96svxF4yoM+fsU99+EevqctSTPuSM
VNOzdQn0A3cYZLzXFpfjM8/41EcsQp409NSByWj7OohQMGlKdzCcusRozh2+lCH/L/sIqUhnrEfd
9m3wjXOD9GPi9Vdfmnx78f5Pjl3FXcnYCsBGtE31dYla82tjL04w6dhDdKL65VPJrC3En2em/MQL
M1fP/tz6ndRVRstMbT/r2qPw+rfQ8L52ZrEXr7s+DHZVN6rto6ZBlxEgs0z65pyH76kvPv/5H2cW
ZItTMLqehVGTpiLpQCI/atEZ1s2pwRch2sBXFtCisH0aRBCwZe1NMILd+/xRzo/sg0j2jw3/z28O
SkqXdK34FR1YNyCz1HXoASeGpA1UxzP7VeX0yubzDzuxpJbWpCpN8U4DltF3h4q2D4CvtDihfLK7
Id99/hGnJmuxahXPS3XL1Cy/L+M1PQlPiu69f2noJYUD4uKol/XIQ66A3YYqILvB0qozc3Piiy+Z
MK7dRmnSSb44DLgVBNuHLtK+to1Yy/UaeWqFDULt5zTdaJoDDr00Xz6fFX2e2Q/eIGuxaCEGuVFi
uTYCqau8dfaqm66zAVHkN7CCm6a8HmKcZ7X9IN5140dmPKvmhG766DTJav5/6O+mdDcFZ+Lewvnl
3yf82ff+z7UIdqQY00Q4PqBCpFvD2h2yjVbBgPX0I6BCChWmvHWq5Jh2NzlNp0VAfKzM/VCRbJ6L
GJV9DjB26qHOf/7H6uoxXplsO4MpgX6yyCxwUZCqzyzdU4Mv4kJutnHJVbLwA9e6dooKAApNiGee
6vz0Pnqq+t/fPApSu1djV/h0T/U/LVqQj6IM30jOx7tyMsiBVtZ4pJH2RxR030ytfCpz1b2nM9pY
l8jg6K6zmxXSpHjb2dStik6LNwZtWLedZoZ3RcPfa0DSHoBSv8aN2q3EoH+n2HBtVGBGPv8Vp2Zo
cUoYKP5bsK5zX1Gj3zq66JXnduecwE/N0CLSTJBuK1XThF8N2XUxtnREcLGDhCre9LD/2spd2pb2
VJDiru8z3wmHNymhnPZPX5ob87/OB01hVIDCffoRt8JL/CSgpfvzsWnh//DtMRcBJ26jqYqmIfMl
NctjNEzaQ2kUybWOpRk2FXF49ERT0iAHT3MmeQ43udFm9xNO0+umL7Ndn7bxxu0T+0cUF92Vi+h6
F0JAXbXcBOmF0L5Z+qDvgrZ/H2qjhdtcwC0QFrcWEX+tIo//299rIMymoJV5x+QDkqt1/DTTLybL
zEWQiqcpNzL4iT6raG87+ZPVnqP9nXjpZy3GnzHHwXdW9Bn9doDi373Se9HsM6H11MiLgKOi3HNU
WSR+WFvh1mzseouCYP/5O3Nq8EXAsQBkmM7Uxz7tuoI+22rmwCJTPDP6vOQ/iGdz99Wfs2LkilVO
2sDwzq6j3Y5TDcmxu1weKbkLix6SpNuqxZsxb+3xO1C6vTA9bvbHuWySahgfYaDeRj35gyca8HaW
GLCAQOXcI5PXHlinmEh+S1FkuOUzjQ2ckQEa6A8BatyG7CSf1LovPX9KQ/A/P1bDRvrMzzvx6xax
qFdBwWpmlvnDpP5IsddqVMReXxrbmDMHf+xhVKM1nHuL1K+7glr5sCti/WvPfGlnF+Nih69ZnvpB
FV4VenNbyq/FTWMRgIywT6J0EnPcJOXjKjY2Qdnj1yZkERYyAkw0WrbwLfsYmD7o+K+Nu4gJhchy
rbeH1DfQOGw82sqOpayd3ddGX4SFNEhzwYWT0YvqGpO4F/Jyz18behEX8gI1tcBTw6d/FxS6TMs9
lln55mujLwIDzHPsmjo9BTdTF5umSG/MQPe+OPgiLJSFbit2JRMfq7hnzY6adTPIL94Kl7jMYOpd
o5+QisKSTXchluOGU3ztceqLVZmaKv1vnGp9vHJpne9dTlxeoB++NOfLXtKJrFNoa7Hwzcp8Fkn+
Iy+56n8+tvaPFMQHsVhfLM4gLHGFt/PYV3VlTyC+YtlbNsR4vJvco5oB+BfHBkU5MRpTim3UPtvk
YvVRX49gtUeTK7ZQ7sJu2hrSAAaD51vziyZuRshIDBsQP3RGsduOaC0P5H5XphiPhnYVh2KTGryk
xTPeNvgPxisjVVctpgL15BPAwesfCnnEU3YO1Q0i1VJNkAYcJ14LpVeP7B+VER1z+zvuOKCm2mv+
pZ6aHBCMVeuOP9zgl+o+agG2R+Ytl90rNgNjcn8BP3TsCKw5edVo5Rb4miXRvC3MdiJaZAKC+lY5
7YOFZxVcoSwu7xNxTPk9CjSXseT5/mwkrhR8DkNq5IKVgBa15Jq/5sJO53tY2kDnFilc8c9pbNA7
1ca+hWTFx5cNrGyo6+ouCd4lvD8mhN2sU8uLIDMhluDGhn9JXlcXrYrEF0WSs5v3uNHBaQeiTaHJ
y3qongOPTsvyWbeOaR9eSa41aLi3oW4/8x1C8ithJg6A8+pGX9m59Rqb4jLI262o8rWtRlucI1dN
e63bVw4FpAjEj00GVWKUFaradpjQytXyME+hNqgYBhylupO1veGbt+1rAiBH7UcU/80mi2gfLDeo
I+bfqMsXN7WvSQKs1EkFOfXFxbaI+FhMpb3nWInfAJrEF8H6Hjb2meUwv/QfLYZF1A+jphNqyTXC
aftvTqv3VKBkuzUKHmVcRy2ACfQGny+9E2csfbEHQJy1646eED+NwqvOKh7N0L782tCLPaBKqzLN
ZZP6tozMo1sgnDcHp//iF1/sAaUcsECZr7pUbF5EP1ynrTiTy1zwEv+dL9AXW0BF0dqyeiP2c979
aIjWWt1fsMAieGC8//OJB1ZTz6uHCimatButffp8zk49+sWpLUPJlg1JkPiukf2m5qX4ATBrCDRu
+ht/EO/GleO5/q5TP3PZz1yP+AOAjIh9zKary95DOpc3AaYQAVbMUirDde7idRomlVybgfQm1qTm
HcFAuWv4VvIYO6F2Zns58cOXrc6ObWRZnQkYCklRXqOHyG7axs1eYnCoRM0x3OLMd85r98RLry12
GzdVTHsak9y3hv6tytwXrM3ePn+A8135g7W7bHzOWmMSNU0sPg4VFvHZmeV5nbcGMxQf1bT2DoCp
xo2u6cXXrmDaIlo4A3xUd0gzX8+TDnRJSrUx+2KhUVuGB7DfAoZ65qd98ZrnJXJo/Yzh+KmHsAgP
RlQ3imsiY6/S8Umzu+/kO8+8TKeGXsSGUeIInJh64reO+hQ0yXNVW+fSYKfGXsQGMLF1qxZa5nud
+hxAosiq9syeAozz45dnsfo1vJlkBqzErx1dXEAjKVeqJcxvDZCjbZTo2NYpuUt1uVCwB8n68c4x
HQ/VqSWSTSRjbV8UkY7oWBHwcCFk9UMRb+PQqzYkFWBcihAHuS60dyk/YoNXUJ5uogDfmc9f/n9c
nT94+5f9tHUzdr1Wehh3DDnC8nSXE0kSauV56q6G/I7zzEhDBf9QG+B+HfUEjlq9/Ww5xjax/PlE
NSEkYldvJl9Pv5XiIhkUfhGgI3XHpbq1xTZ1xJbTWlSb2/noAEFyPZ+2YuO7SO9l020Mk5p8Yx7a
7pcqXzp5Zl848ejVec3/ce21haOWOBxGc40rHvfauUUG+Gx+wh9N3CIi1V5R92RHE0hwZfQwwkHd
kTydHjFwcQ9dnNlb1/Pqbaphi6T1WbjPYRbRTY4z/F5z1X5Nu3XACafO157VBtgMYEP3lOoR+QrM
yqFBNRAH46YHV1THJL0LcDqdk3R7Q0YTcarvboYCJx0DKwy0GVZ7yDsdRHRpYwrTln162bf5bE2J
h45al5xEmgSCQ0TPIU/IVB7dwrtXESpag3YbtbDCjAE8Z2bRkIFkOFs7Gd60TlRiJh7kUBRzCM4b
0P3GlRJ5Bif5sdipUhiPZm9OOMrk6dbIlPi3IvvkzfV6+70ruvI9god0OxkFcDVM3LBv4kvQwm1h
faTJZ+ypwi0rxEEN7uQkl119HSeDehXQxL+z0dkejURxN4Vh3Lma9SOJjHEbaAqoSjurD0kbDRf0
2TkQAPTkCjFRuE+r6i12IWWVfWdeu6Z4B0IQPkVT9OoVZfaM7tS6NPUm2Pem2ewstRRrsKk0fuRG
393matbu+xZX39GGY5HRoLKetNi5MJvGQGTrcFLtQWWKIn7K4rrEhacEZp0F1RN3Ivxs0GPbb2al
mbdJW9+xXa9bJQLRVGHSxNj5SlPbcZeOUuMvUJUGRtivk7JIt5njhLdB2sS3cdkZXMJbBXJq8h30
k9iOKWFkFMAQOzHqm1rRunWqNs2Dkjis09L8TeOQuXf1ML9l2Bl+pjzKjIbqNBzoEoRQwlR18Xgc
0YWrVJNt5UfSevrGyGW5CZu4PRgalkjhZEhoI46+acKoQ9maa8fE1Hg6Q10A8sQo8Qj/z9nbhhhe
Vcz20AOb3jHB8HrfevRgYbSHRU8ReyDsbMtXXJn/iPLQ0NYNDUG7QgIKCmyU3vR3cypzxvFbloN7
X6lKRH7f8EaU/ZkN7qomttI+VkKibT06kID8zVAkR0KPhU2era0sma489tC7ujXD99aGQdgFmfHD
DM0ailoaFD9SVOU7T7FQ/ktV3ReB7m5GT6luBqCRG/iq+qOwGgNCuxK0b9iMO8e8L8NtMwJaSyIV
l0Vdds1v1bR4Qws1vXDR273FwKRwROZ2KbsUyz5NSfcS4feus/Hyjg0l25LBtVeuVWJL1smhPUxZ
Ux7rvJBvgVVbF2Xv4KaOr9rAimjNC6AAx67uuPBKrlRGpa1a/cWqkOPr0bGuMXcVg90fqtiZZrKp
dzdmUX6Re5Px2qixca1B18S5d/TiC8nC5OiZhcdRGdu7qME7MmQ32atw2aotxFnxpEF1uLIUgKlF
3JlUzGbOi+dkxjuWWwKfYEOVOxpMQKVJ0jUkTuGoRpGXBodOy7FzK9UhvZwMa1LIkiba0cWY8NaF
eOVtdU+nd9SyxFOfW8leoKh5bJsOe17LqCBKe5GL/F2DcbXCcB0FzVQgoILfx92sqsX0MHosnKHq
p1+NNaFYcbNytDetBWJ5V8DdkVSdhUbzq6uw/ehm0dwZdhkCrY2H9meiOME8kCWfpJeS1Err/ndZ
KwQPECcD3Wa6Ie/cqbG3wD7FtM28DA6IWfUK1Qls1oZAJOs+mpAOBrK8qSD87Ke2MLZWKVFXmQ5m
H1Oo5xcAJSdqFvyaPNKyVd0Y5QrvZNQ+Y2RcCdDPl1WjKVtR1CQxC1dttxMmmxvbGcKtl/fyDu19
vRkSW902LV1tadcDp8gNjK/Cmq6M1CneYQtMbw29cStrnIKVwC0bGtI6KAz4MNj/9TpcCOAI0yrn
hYfzkSrOIWmkvnGUsN+Mtlesg9jqIYJ2tp4DZ1OjHzOnZ9/ooX6vRvY4Ar7uzQ3aArR0ZavvDAv3
TSfssu2gG/VWWtLcYt1ubcHKQ+bsQs6vDSapZQQdzo29qN6YSdPaN1oDbhtTg/Y71gLyuZdTfwU/
Lz9UsMGwug7c9KGrvOAuamPU8nTmQh4CULYB4hEpKxGgylqZObgSkVCzKZXKoq8MU3gttrU3Y7Ta
H6NwSF7kWnXTulXAUT0UFzir5UcjGsggYH4AMpB11FhVufIA/tzaY9zAgrALjjcjdfk80MOLCKeB
PR5HJkhXkT8qVZ0Drbbim5n2+zuBeLFWh+HWxc8eeHVj3PKrjHUkhh5y7DjedTQ5g4Pzuh8iMd3d
NHbKs9nOPG9ZGq9SaBlvlww3A7zwFbpyuGuJ+l2Lk5+AXm+jBL9vYJXGXVaY08ocuwr9q+yB4QQP
vc4GIEwQ/26TT7gOWsnGdl3Isc4gAdZYbxNm7Ctd8IVcfch2WU4Nw42UaYOAU1zTJtfeNgLSuIPz
2qFG0/4tM3SFiIhvbhlF1rbGsAYuDeQskdGYGbU4s0rQvwpn1dUo+PPQeCvzZK1IsQYuj4klG8Ud
p5ifKoQtnIwLm78HgRm9fH0U9MRuMow8OKoOdLjoO6+C1A5Ufg+Kid8RtuEOWz1t74Zd+aqCJt+7
WFXc1ErQ7by0VO97O9O2lOvSbWoGBr28eNvvY6gzfD6sFE4gaokptGcYu6LRMk5XUokPjuHo0aaS
nXoMwM3SvjnWYOTtfq3jtbsbDfcVrsjPQirhfhyhN2VFyubFiX1rCGiGGQw6XvlBXGAsKIzVNCL2
0PWhBV0iI3RxhdluC93yoOCE751XjuvQwQ4Xc/Yc/l8sFNhNUo3rb/YI0rHl/L+JNC9Yq6Wd7vEN
HLEkFmTuzEbd13nDQ58VmbGmTBeG1jnuuuzRipaYiB87rJCv6Fi7N2PQoSb4rBWA7gB4iAVEvare
5/PsDfJciU+LDrQQiDfUa9fk/lDoYbtpojpZQYcFx4+pyl4xAvNY5lEPPZaVLCSQZPATzoUosLEM
clu5zBTvJZoS+5jHpnIFpekxVIGgqPT4Hjt8AF5tL8Hh10x/1zCuD/gKPjmlEQI9wj5lhWhb29eT
pTyaSoLrTFipa8fp7IvacjJfjHGys2pvk0TjLrJc+drwBdeNqeUQjSzt4BZV8Ahmsr6a2DQ3s6rT
y8cHQki/aZWhe6xwx/npxml6HK0BLHoVVjsD/vGGdVqsBscdWBKNF++NrPFgXjVijbQePqcCeuUq
77sCXqwTbgejQx/s1S1YcO1hmiTHQ6zKX6A92leFcMLLEsAlWcfcuEg4keA+WufuikPD8O6JTMcW
sxmjecpmXptiDgESNfTjpZkBteS8xc1Jcce1xJfwpmr05squBs68odZJzCoH91tR11ICXozBt+uq
trO7evZJhtuPzxvw+e6pa5IAnxELResUYsiOE+l9khacL+gSwXLb8G7roJbvqpn2F6EX/7a9Ut0a
Zaw/TnahgFULzOLQh7p2iOyppJ8/ca6zQqOROVDJtxcyGnGK5CIx48MhjldqhdNBh38n/dRMjIKB
e18BdCeA5q9pjnnn2k7TdKOacI3x70ZFnXh4NMTNzViFzuU0FvF3fEWTPdJmIGA4Cm6cOBoPgyt+
k7nnViOb6DIl2l5KdCW7obXVTRDk75mFSSXNF9iYWFl0M2I3y7Gec14JyI5eU23c1Yk1rSuMYZA9
pPXK1OzsoGEbuulmrL2iwiYl5zX9xJESRFLhzq6hSuzF29RqCZ6Rp9c7AGkY4AD/xi00UrBRjkrA
LoF7leRQ4D2OLghy059F1U27cgQ+o6dhwRulTvRvdeaEnhxSPGRvT7/EQlusktmqNZwVvYUzDlsl
Tt9NtbfvDMBrW0ladjfkQLWhKSvgXktTIHwQ5NP53r9kKbpjHITKKoGcuRvq0t7DhxBHsFkep1yZ
7zzVo7kdO4TXyi6M72VsuTgGTeqaTdNe1UE8HFDUNRtw73IvyqC56mMtPCTdlF/LQSsOkEHTtRaM
zaqjE36d2NK7kZ1hPtZFW15ZLSBS8MgqTqi8UiEyipUbEd5U0F1cAaJoWxRsMomCP2TSFeFNKqHU
uDg9r6k1OEfbKPMnd7buyFxbvYIDTThtYpumc87BkLrxWc+z+gbnmZZ7KxWzymzarTkU0SavcUbj
DJA+JCPfgHy5c0Q4E8U8O8V7blqF2+vQ5a+iaU1j6xah+1S1Ds68w6ih7LbwN8ZEd7rNOHKss9Ix
f09kE6aVHtXwz40haL51o6qvXXWwf4FK0w5aU+Ir5dCf4g4g/DSAfbvYsl8K2btrcIjqyvSU36YB
nQsMjLHTh8AkpnoOVhdopb95IbtelIXiMoTxdjlCWtqUhQc4PcOsnp+H+0Uo5tJQa1+ouUYzS5nr
PwCxPdc5Qq+aewKXmkS77afGU1YWpOGDFTe/aSx4s1J86Vdjj7NwNXm/+iCKt0KL8O3R2bGbRoht
W5ZMlGxUrLyNieZ3hJRpXVm7MSVCubIZbztJdBsxll/3STjec4Hy7qE+xesoiYatVPp4k0NuXqN1
sDd51k7UniZ9VwcOugvTLa7z+SZi6dLb1kOuHhVcurYwoOqLwoXD52mj9ZC5XOSJQlztRqXLITz2
8h5eWbQNkDXQ59M5rATbeMiNqgNzLyn4GHWBTk0XWOPSircD0WvuuoDXSscB6gn4Lt0aBPJVF8W/
wxBrp67FjjnqXQ1fdivbaZ6e75NcdvuigxnbJ+iBc32A+d4N5U2n13FDSC5/R0UQv2RpHF6yUTqP
RdWmR8XS50t6BWQRmACML5yfTKXmzjjJ4hjp7nhTeFmwNrLJ3BueNd4EjLof1G46cDaoNppL82Mw
YZlSgrfHMUXr76jMMvkFViNNp0+/xgokt6JSWMM3avLjkaJPl4ufIouVOzvrlG1Zg1CHDhYcSg7d
lxU535U7cYUYRAAWcJg4dRhuvJtRd2skstY3UWbh9ZSZwV1X5/Wms1A9CI4nnO2zKL6WhWbca3ob
7Ey6mo5hNdWIAK3uccyScK/BOd51M9/OrvqX3rQR0zU5KabacSlPYmLQskGtFGgMlwGFBEDijnNj
99RVcZpzrxvoYVftYPXIbLxRcrTEpGfUaDTAEKThvcjzPYxLgMFhF7/ogmnKHcvxyXmYEA3k9yA2
UfTBHX0tbavZ5bW4rzvzVu8wKhnGCKB7Gyc3DSI8rDF63bejyi9codorSxnMC7WIZLOpQtWhdOoo
0a6t3CcbPOJ6cuIXVxZrXU3ajdpO79y7XrIoeE2bDDa+CIEwS2cTO4O6kYOcTSGqIlpn9vBdDQrr
6CL+3qbVGK8NXbjrln3uGzXocAMlutw1cZlui2jokAJ18dVoKYiPFJZyaLfVlsX+NupRuiJTYbGm
vPfAcfTZhqIHJs/tVRpNfEF66y6l944MyZRvY/xZWautjSEXp6KtjABYZDKzvtV6rV9AzR643/SH
cajkvTYNyi6Lf5Qqt1CXRsp9iuMQlyLnwHW7g48Ps0FmxXMShbem6HiT66bnTgbFvm1U51fakPli
zZXufUq9+VJPFP0+MmNUlYYUT3Udmn7QAgoFSAh2uayTbRTiNTOmmn1BukS7iS2uxYXqYGOuei9g
RW+MyLwMTKr3bpAVm3TQw11a4PQRRGm86YGzPAqSDNcqR9NfiUzIHingqrp29ACUN9dpkTwyZ/Em
M8tfWatVJJE8bJkEbu9j0T6NrfvAgcyHIMBlWdPf8G3/1oo8OdLC6+AR1efdKrBcLrcBW83Qk3sY
jRvuKhBZw+paEF9wCc+3E65sx7phfa4c1fm/3J3ZjuTIlW1/RdA7C6SRxgFo9YPTZ/eY53ghIjIj
jDNpnMmv7+VVhZaqAHXfuk8XV5AgZGVEVqQ73eycffbZK73qE6M9G2zyoDKU022X+/O7N9mXIqOx
wi5NwC9e0ntB4CRtcA6gxayyksz0dIh6vkfOq6WfwXm4i7lRcYLEHfTxsxXEazP1zx2Jnpuuc19d
KZ8cR07PNo/rPrGq5uwWsfuIwJ9sofd1O7dLyFosIp+3U66jvt9VLdyTXvVWsiLHteIxNOELubm7
HcHP7R1w3SHNgF6p+RJiOpaYTlaywIg91vadYQMzLX1/Y5dJszOIRTkaNqm+I138uioStUW2qkH2
Bc6+aGrSSJpCkmdb1qGni3iTUwetXcPwgHURJmjpqXjRceAee8GUt4/lGnU4Jd67hQDppTQNpjqa
ZONXTRvvuXjGbckO3rlPM+NuETp9slNedd7p4OSLUm/6oKMKMMSN51t0ilLy8fILUsBKOkiqgR+y
q9CzK6cNqfBvOLfctebyvNKLc+qj6uxZiXWulcZSQb78ig7cuIns+WOYyUEvaooU6QFLqiao1YaT
EaheE0R50Z7w+D14TR+EdXeJMvYbe800KSFko/lhNfrViC9mRDO5HiYMfgw5iFBtrLspL07Cjkgl
UPbzUniEtQBq0MI765EVIdH256ZpUsI3CUZpW3FuK4cE32BoN9lg/bC52vRUh/R7cDDMwaA36N8H
NBSbGtSaojtHBrTqSzGTvdwkL66Hap3qMr6paShgflXiRJQcgfIwSkGMB+yf1fER9tHRbZnkCmun
bbmz0Do9Sz/FWvi3fgmfpgIoftSkyYeGoM+DoggOzBi4ln1zTep+vzXd4ECY7rSB1chpm/E0m3Js
77CVpj+sHgx9bT7xRHAFGrB4IwmAyhLmfuzIxiKphlpv7w75GcThR2tHR51X17pw01VhTKdkuWsX
d+2Z0y65gLoGb8TjIQ0FscMlLpfMVi2WAgBOAJ+wvNR9r5iCH2wShtfDzEk/F/fDEh1938j2Xgww
RlNm3uVgWbQdnDouuK7ztzOOYFUuw2bhmV/FRXOT1va5MUpx9Ir+iZHpLYk6Jyua7tqWd7+EDL+2
MumERb6M+2EYb+F6WnAiASHMMilvsyyogGUsw4OvXHTwZHlVpai3ifHR1OnHYqPmO2QchC4cLH6o
kW1RwANb32vcT1ksxwqewz6OwckkKY9KTJmmq1WQ188kCD/mTLqaznvKnXKtW0XdapRvXqa/VJvj
n+ayiEpCVdnFPCdc9IaXWFdGqe4ZrIRLsdyJxiwOQjTFuhOM0BaAbhiB4ufJ6L/Twd7b4CTCGujL
4DT3yAXZLnVHnyRiGG9qGs70dOec7O91uVj7CfdrmGWABLw2yK5iYB7XXsyPb43LxknNk8a/zNFT
ZKEs4+Bh6cwY9xCvmcXUYYpI61g6B/qDlhsCjR5kP5dhTzRoGAXwGRqUpDGu90mm8MSKArxTRvgo
WKDuBbLEvHFiyGS6jc+ZNveeubyyS2VuRosyiRqv30+qDcIhj1Cf5umqrrHsWtNn43R7CkljJWjk
lzz94TbBcIQV0qN+EZo5kWtdJ2+pTs705yc5c/dHXVw/RpZ90t5PKcVLZTZH21SEb99QGqyzBDHE
DbLklKYdXmAEefqa0RyX0C1bcGdu+aMdOS4CK9s2dvI6Rp13ciaflNwOpY/4UvuqENU9Cq5cYVR/
zNDVV824HMmf7vClsvxsWKMRCm98SwSni7a7q6xmCCq7W2eujm2l3lA8q1USfARlhQBWhzFmeb1q
rOJsalrqJrGsQ9yIDkTCFTAGBcmIlZahFzfCwGSvGosQaeGlB92zoREsL0VgtitnrHczdpaSNCtg
fR7QLafWPGfCOS6L2ir1QJTJyTJurZG+dvLfOe6vIvtrbPN6hZmaaq9fuqvJy9Fc8+lLOUG/iyuO
iNkxvjPb2FvC1Qc2Uw60POUBf1fKgKXPP8eoyo3jYM1AxFiKSZGvF+U1a9xgOXPsXGYU8nZPaHT+
VBsBArPn24oj05sCHGxe896K8WdrMJBitmnfxWJ4ii4fVTfIK0YHnrWvrNqhWDEG/Dx1gCw7RMlX
xtq6ofvruaFFLzQVBO1+9oiq/2XkRr032CXVsHfWeVbfmRPtr5D5KktYzowhGWzswX1DEHfXora+
yZG9dzENWiWRcCrOAQwiSmzsqCp2OvpMhomOp6/WxgR/riyzl9lKICzlxVUZnHGNmyFB7Zus5TNr
DK1aebO8NxhsDXn91VP/mYJkM4A0mkq2xBk3w4ytTGdrYFQ3OmBfg3RPeW+GlaK5WsY4ZzGnOA28
RMNMjrGZnLLePHkjX8pO77BPc/Phcp0JPZ16sylvyJ0Gqt5vYrvbkYD84gWJtyqBgPwk33Nnulx4
BOeumIT/UIXlraEqfqUgYcxCIkP7QHubljW1mQA0I7/1G3VvalruGvgBo8jplLrRdvCrdDNH6b6o
jYgQnzK+kolI4Yl1z2PbeMBsyismmznHEMMReyDOJKKgRp35rHIscD1368KsoleNT5Ba+obUhTbm
xiSwo7cj4+h1a9grtxrKjetC7l264sGYskdT2rw+7bUtsUVE9XvH8xm2unv025TQ+rJf2DFd3rUV
fOZJ9i6C9pPJ4rIxSB8PYWWVay4YNzTS6qFfxDk1f1pO4yGTynTv4KU+92MGEFl1MjTKwHmaKNY3
dhsfLTLxoCUwykgBX9/PWsp13VXQrTpapzgZGDiji0fgw1aGpfOfydTIsM7Nl3owurWRmk6o56II
5YIlTdtcUJ4o6/s+pnFS9Gr0kjPJwkt/H5EdtctqMEakrxDbXZKd7UdGEybeUIemY2V7tx+eZWW0
12aURJvFtzCgygu8e8qmh9zR2TNYJYRhJ24ffA8pLo7VeMW8z90Yk+8+eP3g3QGqf9OxM1N/+BYx
B3G1EA7fRVe0Ns5DYSTmIzeBfQ+vhSLNmyApQ8iQS+Mjh/eUKG7svZqQyXZe0Za81pzlkTna97ou
x82vpWqg4Vqt2e/pzzVX4NlKSjyE7Vw92nPlbKRM7yu/JzCFGNoVXUm5Xqw+uBvdxT8JXXKSkD+1
SpzkgwXWcldQJBNjPhJgYDG8wncgdkwWZgbOUu0XXTzOGmhPYNnDXd5ITXVYZqugJ6UvBiFnq5yU
BYOAa0qDk1t7SWiwrbCvjChbZ1YfsXtUT/tlrLaLxdMLK8LYuI2tXjmxFVPY9n1cSNxcVR2DlICF
3bWUldiYrtInK6udgwHpZ5P0BUCuoT7lhWjDMhXBda4CgRIY9ayasDD3GFtOeRZiSUglIYvSy+Y7
0XvM/jNi/Ve2lZLNKFMuyoikvDy1b7AjTHexNi6eG/Pb7ni/slLaj44NoEcaHePGpl/WU2G86InZ
wNjlDd0Eo/kxiB4817mES3Nw1iEfD8DtSZ/Oa/QF44msDISlic1mHqCU6rCV+b4Xvd5bA5oB6iJs
KRCny2mCdLAbZtkcVDTyJIMWVpBBuOLXbeskj2XWzsdKGvU6H+V4O3oXycEhJL6N8pJCykiex548
TLhWwZ2AsIi6YK4ahucO53nU75chCa6nxVdn0XXFNppyXATj2OwG2GYgeUehKdxIx6rtBEhxN6UH
d0rsD504xIJHgTgnqcCS3zlMsmrncimQor7rElqRjMnajlmvzXtWF84pcaIEGTbyV3p0i59R6xAI
NBQWBSLuEVLhjcWMPkcdZQc3kOLQ6XY5jKJ3zoRIL5AM3bT4MfKxuuGLa3BH2lye3aEjsynvqqvZ
bc17D1DWu5MJSFhjSXcaR/WL44/2J0MyYC5LBG2Q+V2IqYu7AsXUWSfLHF+hfKpwUkpclz54PWmb
BQqyi5iasPd6FuU07ZiCxZs6gRYhs7Y9NH2OnDcP/o7Zs/3SFKZ1O/CmHERXdqeG6uYxo5K/D0DT
/VSDgLnHRNxem4XZXYZtuPAtjC1Jh2HGGrWxXow+vp0Qzb4dA9KFtSC3hlNUjUM4QJ1YpXkUAJhN
M/hQqTZQ8rs+op/jmMFUnW7THjMC/KrKOy5Dll5Ptbf8tCGr8xlpyPAc6v6jMTX9RVUG+2w2ORmz
pNrBG3C+eOr786CcYotr0b9fhq4NCXTHI+6QCjWjR0v5pkQcXzWNX26zAbDf2qoI2V0xlwUR31bd
FO9mL+ZnGGO3Xc9t0pxHe4pvO5jFZ69VgOkSoAtwAbepecGtIIb6O83fE0eO7eF605P/0TtugWyM
cJ30/SVkoFgsA4FaiHfXnWrKvbKav6IcR2jGRDc0VKk+BsMbD6Zpe4+ezqG/+Z4zroVoJ+Y1HLyM
odH4UANcc+ABAM7pV77+TnlyrbRsr1OPNxMznON/SGatdwxFyw+RuON3FQzo12mEwCZ8eds1Hge9
ntT35DrZfdIV3toDdARKMhqPQcxHL28qJjmWnW4LIPXXiuv+nDsXzPM8nnLXbg6wwjBMTJmrX5aK
yyfIP2PlqQtars33htBjOOqGUNbAifaZl21GvO2baJorVCWDbQEo3ey3+/E1c7HnrObmDMBqIKdH
D3mQ1k9LMyuWM1A1qk3RFi4wnxFpyeBPV+OUHwPBOZxmXbMVVmadSwl3VIyMg7wc8w7ECvPDNAJ1
LQkOWik9WajdgGKZ/Xo3ve2QbqKbN6NrdLNKaVM4GONFfjlFPrDZhtiSpmCSA+APd1DIiis1qi5b
1YxObiscedu+FfFD29a4AxIDn0DAV9Oxcd5fPNvbdiqWrQ1fibG3qg41q6rr2JdiY2Saft2r7FPp
R/FHmjGJNOP8RYEDhEXA2CwkD0wma22V+t1TbvUy8sJsPDlxRbBaTKYa7p95wFGzSqAy7nTcfowQ
gZiHNu/QQaYda9PtbabHNqQOF3tBaOV17rj2s5d17d5JIOOZjo0+NdWU+62caXIaa2tWUbfxBpjH
kcxh+y01RjUVMxS3qGh1Nb8LObu72RyjLaMcn/7Z9zZeOtvrMrUyjPgMjZdgnLaBbzA0hlR31UIF
YeueAZGKSF+2RrtbaaY3P+sIa92YQ9Pq8fyskpx1liXw450dTahdpsqulCeHAqiwrXbCdngyk1Ku
3TZ4lonPx4FLOn+L7aa5AV75w+3M5ixGxcnQwsN1cpE/cfAPm9hF+OweTfKfHpy5Ri9oKvsQ9YAn
nNjLQDbM7rkUjM67cjBC1J7vAvArGVRdcR7HVFPjpsRxjmP3MGLNZLgux2c5RSlTTpMhB+ng7CJn
qDV2WbVXi8jmtRUJ2sGIz7+bk8AnCKW6kU7zxmfAOyz1PK1p24r9VLTmW+ZHw3GOR2bKHraltlPm
U9oYmDiz+p6arA7nUUC+ANF1A7JiWgsP8i7mNIui0MWoVcOZ6mHerMiypLlWLX/9FDdn40D7VeOC
F8i1+Ww05caD/LLp/Iamra6Da/z+6bbzKKkNRtxh5OY/Y7/2d0OAchXHZrG3gaLuuZHbk8tdVDFu
G8VpqMb0XE+OuE/E7Bymaop2thG9RlEnduBBjPMU9+Ij0g2/1N18zrxBHmI2tHeAMOJD1lTNrq4G
dZ9NiAOrYZTGdQLQPnQGe/jRFb/SbEvnIZiEJmp4WLDWxEm9A93ELL8Zfvh2j3+Ylv9WAZauGS/7
1lkq2EizZCylbcs5Ovh86nXR9s1HVkUTb2FPM5EHwY+st0qIIY57S0QnnvzMeO3VnJ87zWxSwEvZ
aLhRXOhDdzTZ29sh/c3XS2r0a1WUZdgt3fJqg5ZeJ2MjzpazxGT8pmKnx6LZjo3tHEjjFOuRC+It
GcstZrfV0FQD+kkMwBerBRyme9R0tPDWBrgL6eQmAgC/SQDuqRVTbW/NW9WEXRFzJlrihinQT8XQ
buMMybCtY40JuDgwDV+P/hwDQW7LY72QfRSP5vA45LPeGMOcPCYLfjFPif6Hj1CF8rY0Rz3XcuPN
cLBQNhhDUEhUKzk5z3xre5RcvHtCnX/EGCh5Pbth50ZJ/rEQifc0Olm35WCIzk0/xKcS5ydZE3aw
cRc2HmYr6z4szBXvhtP6Lp+cNloDjHvu+VvteHWd+0hVzUPg+hpOXtMnG10tGhxSu1aToTdzWUQn
ayBlTHRifmBHciY+zrHX3pyXd41V44LKauzwQvvpDcwiuScJjQK8sfoj7oXpfpG6WqfT3K0HoYOr
lsnUC/0ybWbs2JReeWtmawa99RbsHPp2L7pzag3zDW30k2cXMzh2hjcrS/X6rKzxqV5oboVedDjY
/ge4ZnFqiMLGCoO6zPQRzhnruRhH5D3xOe8yrX4Ad0/RAxJEVnIa0C7cevw2xcL8JwP0zqFaQilC
SuTAp9EgqM/8FF5k74pKpgenDmq22pgbRiuhlK3DpBWwv4qCfwwBxtjPUmV7H5TWNYzPd2OcsX8u
xNPt3SCpzkUyY47yWXL06jZlvFyXDGHlnZ25yS2QTsZcXtLcze0yPSYe+XQ1Izu27Ribx0U27rLU
eM8nPw2xY8m9rJmfZJfYyB2BieqU+zJeMxm117bicCBvdNDXWJefZgC3u8ap80NJZGY4lAs73It8
k/hXTkkx2K/Sx5OSxkO8Dabo2c2nz4TcvnVWFM4GVwR7gBWPVBPZ0X2V+XtTXo/gf2I3qd8Nt0iu
td+U97KBE7TymzUOFmDyBiuD8UI8PYZ3xQBj5ebGzZLXCXK+/VlzIIfc7t+p7247uVP6zrTb7lp0
VXvtspi49K7aRB7GRF/FwdWFq91aENutekDxbVOfu6svuW0R7/LCo88pC9v/EWhC2Fadh6UqXhx3
M9sw1KYE5tmMWLHpJP7PNsCIx5LV69BWeUgLQN6OGXmgVP3BfYB51NyINotvNTaItzSplm8xV+Wj
MHFjeF1v3ePuyDiI+hLR3fBWhhrSF2m0bHxi+VuokY15jd8eg6Yh9lFv1EcDdBNrpFLkd10OZouH
M9LM/iJPfwaC1Vg8O/Wmxom1t5jDYtEGFm5UjsIZnFshFliuj7FydjNrqcy5jPo2Rp87TIFI9nMV
8TjHVnsmEvzDx50b9oWaDnk+iol5V8TsXanxocd9t8PxxY015tEmwJD4qM0qX1Paz/s6SlVoIbif
4+TC7mNeGM4DXY7LUGX1az5tBDlqYzVdfrBMi0q5i5DbPMtATMwWI7gZJ8rxUaXBLsBy91MzaaUp
X7A7iSHbtENSPmvXqRiIoLli0c0Y9EtXC979lHV0VfL4r2RLa73K6TOusrkFAcHKZYLzxuVzsqhx
17nNa0dn8d0i6V/3sMHStXIH/9srfexqPR4eP66zY5MEDxNH59lkH4fSCmbjWAhBCn6AStml82eA
P/VYGSwV1hly4gB1cR1BLXsaMFIhUA3jCbYoxogoqNytaIjZskAE8VfCB2zMQXPV4l9Fmk+xH6jc
u/fMAouJMYhVOuHuo2gxd7XQr4iR8Q41lT9UYSRf4uEnySLFZ2BO3TU9efQE/HTZBXqpjhXQUq62
hCal5lltEnfe0yGJ0AJ4CaC6TNY9jdIz3GwgDu3QcSVZRGrGrjq6VdYeh2ZkJcBL8XZMQg47PyvU
dRmVwccwoPI10LI3XjE1+zijsKmGagJhwcTjuIyD2LO4MVDHupQ2AS1bPOOpBIS6pMjFvn5rpLNs
Jo7FlZsm09lLWFekOHLjvaSSAJvAtNO2QL2rWHZfHXCyJHTaqnpFvi7upxYbSJUY0UkTgrTxbGa/
i6WSh67sx/PUY64kWpTNmYIexe6GgJlY7t57VvwQmzramWXKfK6w3jDW9GmYcS/6dhPt8c1WuxLa
8qGrPRxdjrLTVaVc58FWvj7POOj4GEA+1Xyk0HpkwKeeCVccuSj7xuSuRoKEX/i8p9eRgxmVprl4
7gJyB1ZidGf0HL+NN0FvjzdCR+pd8fth6g90ySn3aFVHhHnMSX+0Cj+FwOkvmzpQ9ZoEShXmEpVD
kc9GrhXHL/r9g8TgviZFk7miSvRnCziD1iAd9wr7dmgZc38arIUd9mTMDmXgA2BcgunbkxGfh4DL
dMdNVIcVtzrD1hGmhtEObKa06aI2LOVwRLdJjnSj5pfWZwEevfjHYvb9ZrBxWppgK+OQ9HZj77j6
PRaaMSaGow1GHkEBmquRTREoHOimLHp4evo5yqVeKT6wOIiHeA1pLd5pPoXXZrqwc9Sb3Ssj5HxT
ZeyFLjSvB3P23WNe+ynOgqh8z7L8bbBMhM+Y48TxWO2IqvnNMKqFBRlH4hBvjRDWWnmfscfAIn3O
x3mWnsxwk4CscVXPx8HR/m/byn8JofZYFfz3Py7f86OqZ1aS4u4//+MPv9p9VdcfxVf75y/6w/e0
//nrb6uvav3RffzhF5sSVWq+A1gy33+1ff7bn//7V/6f/ubfvn79Ux7n+usff8fQXHaXP00lVfmv
POhL8Pa/J6ft4o+Szdnf/qTDz3/8/fLlvyPTfrGCwMUMJwS450CabGn+Do+2fxES5TLwLd9BD0OT
/m9mmmVBUyNK2uQ/rmXaku/6nR7t/OKBNsXsann8aQ5Oq7/ETPt19f2fu3jSc23L5H/4FyU/qffn
+D2Z1QPw1o+4xgxKOp4JecmtXBR8y04QPjlVzvi+4jRkQ2e0wrLF8EWiHFryimW2+lDEtsQ6Iq3B
DAdqt4+O9k+wueeU+RHwr98ctG6SeCMxjg83nENyOHIHBRwgAGkXrIMDo+dztGjfONrTwD5dqbNs
OEWDAAZTu0inyO4VN3BAiUPwcZqahxm0BtqFjIYQeVl2j50VdXdVNLvd2janL3CsUXBCCkRpBU1J
5+dxAbxJU7YXA6PldScRV3W2X9K6lR/5vMzm9aIXUe/9YDDalavqAm+SxVpRmApr+PaxF+lNAO3S
PDAeb+19H6EpMLuzcaKm/eAbezfK5K4K4nxYk0/v7GpvAP3uL15XrXReNi31C0tdGwm1Rqxqq8cK
INTgnqdkhCYjh0h+lVZpnKQs6eSN3J5dwihTPeLVWeST3xYOcMvWqo+M3Bin+/UQVFwULEJuhj7W
79RgxYeZCkBXQHTdnaK3I3kJ1+p9gPOHhJH8sjAyx06GG8VKvxxVKGZ1VZ1c1aZf3Hle3bOQu5i0
qokJy/c8LcrQW1XOZGdoSHhh3rrGE4pBjB6b+yZzj9FseGJE7pGJymqSDE1gqDti9zNry5Qw0hu3
c7pPJ3UiM6yr1HswrRTDDnTlyFhHairdkKsBytDikcSxx/5Gp2YXfreWDrAdznSn+ewKWxA3zfsC
JzMwsrd5qYr3Gt8blbndmcZKJ7MdDsY0javSjGO8y6wDXbYwAzDczJsP0ZSOM8t70unXCS6mGyEb
9hKnJInJu+fJOo0k9wkMqPGlda+dhAHb0POjgi7i1bNigx0P3bMYQMpKmxmAYMuC9AAfJXhZgvTT
BkfYHhS7f1+wMiEoz1J0n240l6+NjbSwMQK0YrplkgY3U6zHU90u1WfhAQIHoJ1Ud6QPpoikuC8Y
h9buNeGhKr8sxXJTiMKZCIIZWNWE/KqKnwxEmfwNsyda3oyCUZhtj96TFzmMofJ8aGMA135XnWTV
WS84yPPryrHBlHWWM5VsupYsIxMEmT3UTSsHBlwudjoyz0/uINtPe6xwEilWS17NVJE053fgJVZT
Slt6YY/b36aJCWrlmzFqcLY4ibOaGAVQU7gpuCSiFJufSTAwPE2Chskw+4HYIYas6zw08lbhZXN7
9Q1pAFKFGkSKiL8gA/DstfocRXIxd8oOlvgwJkQ5McasyG5wVTAw0MpEwMetgeK+VJfxux+3wt9G
A7rLSndul22g9eIbRa76macl8lHDGkC1bbrazzEFO+Om0dXEJAh09tFyxvI7UglHCtlc4iedUpo9
JLE3fnteMn4jV7beCsGHPQuJ0JuEfelbBK843qvsL5JSk1n+c5M0g9yMpsdYg/741q2aKWZMbaXf
yWW7HY+sCD44p3CgEAcf96wPOgGQtkh92a1TT/dRLXhdXB7JPDRsWRwL5ibLpkc0WEUGbwuxO312
aPCszTClZWC8L4Y07tgDDuZnVTj+azPn5rBehsYNi9Lh9G6XCD8zmjVs4o6F0ARtaJqKfVnUbnPf
2cKd3+BsZPro26h2nBrsAsrKo3aSFWjfVbVU3gv7M35+jfBvelu2d/3vrGWGsCr7Dhdg3S2sU2aJ
cSmQk+AT2wpzBwbWKDbYC5sb/AhIfk2QggGmnShW/Hw2ABGbbX5GhhXxPUuF332eje7WXy5MZU8u
ZBUr2VHlZv0Eotxkz3Lat81Qj+t28txHiSBX4YTW6iYZIjzqmNqb+xKTtYdlTUvIBtSoF2dM7tzV
LNwGq4uuIcK448phI6stkbZ806shi+SCzwsCJKVo2XSPqe/R+fluy+L93FrqGn1z/PV9r849u7YJ
j1Khf3IZsOkL0poSljo0mzlwm6yFw1zKZSstZ+5pRDnUoL97ikxQPP/umkiXiE+0nbBin1tt6r0K
H/TGp+M5Rnc1o07EB8XzOR7aulr4uFVFaoeZ9twch6B2ntHtRE1iyCjYW6fzfPEEtIIwHsychTLL
inN6zBo/0JgofIegplV9HpCfrOcpK1IRTuxjs7iex/ZyVzdRyroLF4xe58nQvSzpPI27Iqguo2TG
e+CfPGOMajbM1HBWmeZYRq2O32E99xV/g1rcqW6cv+EMFk3oxIV2o9XAwPldpbnYW1aT9NelZVjZ
68SPZT/mbHNlPBX4FdalnHoMtcq3v3SNfOmN0t0l7pTeobUtzsofJU5nPmvn4qXsLtEHHhjKx9ab
OVRsHonk3HDmctnnOi4Zk/uYUyqMwt9ox/zoTjouMS8281JM+VRqB8wQUY7dIYpxP6n8s43TlZnH
xrvnz+Vtw9yo3mtwYw9RrGvjbNTW5ciL/PJVM5JZKjp55QU26nfbj9+pWOY3XPryZ6Hgt+/Q8dyz
Aj+JcFui5fMvbSLr/6LOvkp+NFVbfXd/rqL/UGrf1F/lQ9d8fXVXH/Wfv/L/wXpbSKKm/n3B/fKR
50n7t4/y59+2PVGkfyi+f/3e36pvw/LcXywXurAVuEx+TPef5bfl+b8Q8+A6/EPSZH6nFRsWZbnl
sxhj2dI3bXGJLfm99DYs5xfbFRTennT5Rorav1J7/5pZ86+lt09d77kYVU0X/ZJNkD8mbajR6xPW
uLsn7OBluoJEkF9PZeKBdGXKsrtUVageSmWbBbXn85Lt/OWL+KskQ+OjLdgWyie7uLdmc9m1F1nv
X17S299+kL+VfXFbJWXX/uPvvOL/ktIhcZZJz3FBKrsBHQrdxh9/vBEPjNkQV/OkU9hGluiPaRb6
DFgwkP2ltMrf/1UEtPogmcDEu3+Km+mww0ZKLh266lyhyjVqo8w4/V9y5C9v65/+RoEpbFP4tsNk
wfpzoue4aNfgwI6fmen0yKgXj1c83k66MilqW2aTLCHj7uui7NHKZ5+GwLjKmvyE/0OuXEuVB6vH
cbsssXwo0EnwMMJNTUGTbL3oni2Y+pQNab1PVU0adBtHu7jXch0Mgbn7n98c648RUpeXLDB5aITP
A4xbwfvTS8YyCttzRRs/e9S/P72+tG/xllKLw+jboiIH2Fes4+Qw7u6ZBO5osrDSgbgoOrkqm3rZ
5S3HdNk/SmfAnkjZ+9ub+pdUgP8/TyekWBMKOsk4//6IOn/UXfyR/6sq8M9v++108k0UAM6myy1g
sfbj8x7+pg14wS8B1gXOBhQC/u8SWvb7AQWC3ccLwSibA0i4zD3++3zit6QHT50IMz5CPOh/SRrA
tfOHj8tvwXCudP6cUtaSEpINWhs7YbEHa7fsmHGns+mdHMp6JBhyit/Ktt85s/U24UVc9cV4xtZ/
kEOLssv5wJi7erMsdWpJO3Er9TpXG5YYj754j+fWwWOEcZudpYHIgKhYHg0xs0+N2QlvB0AZjEog
VldOx24rGStkk9rxdRWpw0S4b/VfzJ3JctxIuqVfpa33SMPkDseiNzGT4kxKorSBURPmecbT94fI
7L4iFMVoplmbXatcZFVlCgHA4f4P5/9OFdFTadCo9giCXGyok4LRl8CB8lSM9a7Xxhci3lWQ5c4m
ruTVBJKHWKEgAvzl0tz28/DK68avDNkcCptZyMl4Mmvpri2DBAPrnINEn9FE3UNWdQ++UT0HtfxO
7/bLqJOSucGHEeXXKjTNz8yQHtqKCapGfUtKwgwLB1dknJgBtM5tpAjUaEnkwI6Gkl8xdwnxrl0p
PFw2eRC+5InxRBsB4rOoftZW/5DknnHNw2IcpgbgcG8OWYtYHXOKPEUw5SIRCIOGkWgkgr0ZMKlf
djf6PAAJ2GNahaH/o1A6FQ4dbrPNMERBAqtR4YyniUS7RCQOFAK0QoOM+kEMhQcNpgdFJRvIHjBG
YnlDZm1cSCgCeHwHH2N3Wruh+6XyBMpFACWJU91koa62QxG7SKDGeDuOY3PIAZuxwQzrQW+enKnp
d5Zrds268HML2OlU75G0DlcUscNDWcd7vUsZMXDb7nYCq/1jUCVJNnPeQ6kONUVywMUoqV3PQ5dB
szwp9Du3rqhnmk2YrhK/WmPjk20jJ4kvwdOUBztWKJmaWP4KYoA20ejeHD/g/w8b2uni53/DOGs+
Nv7zHratQmLGl9/3sPlf+Hv3sq2/kLELWxHC6MpVM2/9793Lkn/ZlmVJJRXHk2HNFN1/di9D/aUT
irEETctwLWv2EvknujJMgisMSlyhbN1m23lPbPUaXuZwSYOSJmcjp7zivy5IY6GALxEA3gNMq5nM
GxtyGw9ac+YQfh0h8ccSVPIX16HEZ+vmIoAL6piJxV6QncRJ+dy4yXBwsry7DNKWCgZNtnTz2+M/
EZK9DmCOF8R6RpABKleSc823/RubbZiYS3NgTa8GerIrd3DAv4Z9cxlnMjpzqT+eIFVrimzcnuQB
KrW4FF90lGTaPI+MmdXXOkN3gu1U8PT2DRkzpPC/YuDjHdmGbXNq8QhNiAWv78hAfRsYA3IoK3aL
mUQKnNjsterR1GjWB0me/0SahNzMbk1rB4e/3ZErZ8/QF5ydbUzJGU7jiSfM2tX5Dw/YNpcGDrUV
9rkLKmYVcfp2K4QKKBnrpn7xWzP6O30j8aIH8f/2Nm1L8NcczVGqWixSP0MMkEW9WHH4OLdF2bdP
hRMjJHYS7Zxh2xHJuXzQdCIUn6SrK+r+rx90H1aU6/tZ5Y6z46VRud6TFD7j9rmWXwv6mHcxapLL
QG8GvOUNRCklDWmgSibHtBZRR9IZYWGOLuo+RA0T7HbhNe9i6B4Xwxy38Bst3TXFEos/8qInI2Yu
qky1bOtZAKELM2/fv7LlnAzScZGWaS/xjTq0RieY0RBOOQ+NUl14isF+nLMNmDmJiwfOCmI3o/tD
hrl0jgzdFOUMyvmVNKdmJ6fWv0CnZn7Px6i6QHqjqRUKd3dLtdR8fP9XBfha6aSX89pa0lJNu+jh
OwU2g+w0OVZRI52D6wNQ2nUM1oBk8gkWqLYCL5IKrTCDA/UhIw4FmCP7/Cc1xvz9T51V58zdfFM5
bP+v15+vMugcMXU0lQrvPi7iYVMw3XtmPzmxIxMyO7YjBK02NpbXV9ECq89slwlliFLpoUeIbNJk
qBiyTxl73dl8z9/fftbzn7h4zaxXBq4Nbo7SwOKKXpnoZT6L3Px57pXniAiDysHm/VdxKUvBkmdE
5A9r5N4MDWfyXfhJMcyzYgLyPuaa2v2Lq7hcgC+DnX/pNjylnWkMNOhWIVLfOyNPwq1CC3bGmPrE
FgvGU1qCgQoyHGcBGNXMyUgKxF8rk5hibwS9wEWdMZGeSev33xAZv2PyJcz1nOWmR4mwkFiGgihG
AAjPJGY8yaP58fZjI2ZZLgFycUIXFpyLZH1xQzriDURtpNVpLVv2SSTlIepGy5NMgpuP+MWHa4gU
d13gntkwTzxK10AyzxniUNNYbmVKVGQdAG+YaUStVYg63bUTJXsEvtqZw2o+jBbrnC2ZbjSlMd0x
ls4ITho7zcBRDnc/3yWt7Daula0D3UcowXRxWbfjmcd64stC06R0qlDC5lRYRFfCzVXTJEyOWaM1
Un5P601Ny/LMfZ16hDbbs7AMtmt9GeeYMqXp2zv2SmSMC+ceDjdtkwKQbVvrzEd8ap1QV7Rthth1
aouLWIdRjb6TvUaHjGGoC9dX5kWqt/3eZXO5iubZeFOLk6dq8rudXgCfenuZnrpTwbln8SxZqHJ+
3r8Fj3ne2JlsTPaQVHLsaXZyLYF7XScGo7VvX+rUYhECQao0bEkwvwg2sl6fqFJ0vLqqvx287GFk
CJpkfPolvehK+W185oJ/rhWH+XxOl7lqoh+lFL/fW5uxQ6oOJVLvoReLYthZYcgU9tu3deoqSpBX
EJ8oKR3r9RMcYrtuAXExy4gMfePUEB/zxHPOIM7/fE/kU9AwKFFCGENy/foqAoXA5PsFwru8lI8R
eIrvbd43PxJvms4kMMeE4fVX7ejsXcTd7lwmdxZrwoyDilslgyE2hC/lhapoN1ZoTSTdRiduISa3
wzpQdDdXqeiseiv429lWcJ6Z15Bnf508/hQaRHkMRlCPxwvfJyvDg6KqPhVhaQTboS8dlKlGm9LT
t9L0C50tGoG6TJpul2O6eT3SSIk3JvJAC0qAVv5wgyyx1nRAkQo6fLcDPCFTPHljYyMrpmdNUx9z
jWTXhKFgetVofqH41W/RTUSfc9VLKHMFP50fbcr+gzAy+ynIBHF9k7hZvfP51V8AP7ZMBWehuMKm
0Oc+Zelfetg6xhvWNjMTvTurJWPfFj4lLTGEGz2hvXqmLn1iWUFycgjWqOQSKs4L4rcPEysE+G++
bq26WpjXaVt8VaPhXby9dk+sKoOeBaEHs0Ls4fPm9NtF4iLIa8fAsSQCvPshsszsoArAwGWanHMy
O3Upi/zJ1als8j0uFhWgAR2QFUqAaeaOxJKxqZWHjBtx/JiIM6fEiQzSMTj/iOf58kkhF8fE3LLN
e4YpGeAunO99K4DFxEnh3lVD0acrArSuXjtu6qHE1d0OGp05/rCCOtz7Qxzdl8JtzjzqRWNnzmPm
J2kaSKroNdDkef2sAZnaDZQmQUvcTC6pYuI/41mhOGiRS+EOELS6LgWrbWWJCJYlhczhpu6kSze8
mBogoqFwhtVgZSRjiRN49+Wg9PHMnvnnJs2vpI6M+oyGFvWa17+S+by8zgbCFiYJzW91aQzYyWji
F5m/+bMfDXnj43758/3LkAyAlMRyONWXPS+GDUM9yEceTS5A/UatvUn10DhMTaz9Xa77j+n1qfuj
MULTz3Fdhg2XK96IIpIs5iEFTvcrXU2wzBjQrsL85wgQFJ7QdOaJnlr4ymFSUNlkIXK5m1peCtfG
n2smbV8e6kKYnxL+x/XUDkN4Zt2fuhY1J5dFz2EujOWyz9AgRXlNrG7gIgVKA6FGbxVXWgkj7f3v
jCsAmXOp0PGtvV4oiiNv6nLilqkx+oOT6qyOhPQNKNK/uRJr0UaDyldkL46+Hu5PRFudeHbU4dVy
uEIwNtC7gnqo3udO9vdX6tLLYPE7+rw1vr6twEFbmXlsSIAi4utxAMhP1iy/vf3wTmzuJqeryRKk
wmMtsx0DgERn1GxPAVMCt3EV5weaG+m/uBnT5D5cIRHfC3ex5bh6z2REz3KA2agussC0rmQ46If3
3wyhCZGJS7arLztDbGSUwZCrgg+pu3smJcaNX7rmmQ933ngWQYlJTg30SJGHUhh8/WJEryPoTDTm
xgKLQ9GmR2S0d9gJXOUa9ZS3b+nEd8QuRK+MajWnh7P4jiLYZR6NBnjArmM9G7mjAIoG/b4KzPeX
t6inksHrpBu2QPn7+r7wj1Ay6iXiFt1XV0wkqR2Kte5Mznvi6VmIh8nSCOjmL+n1VQQypTyaSGhU
AmdNYSh2MaSD/ViCFlv7Vn/O2ea40yxeF2U0KeeVx/3pi3NkcBHh8LQoNhV4Kq3pw5mf0Tw1lxpV
aUwWjOlHGE/GozHCw5stFbpDz+/bv/0eT922NX9frEt6Esv8dLLk4HmEeGhAiwnhDsooB6rfp6ZB
/TYyjXnmUzh1PXYOXdHCRT+9DDtSvhEvmbhrv9KziwpRw84FdfCxmZg0ZMPW7t++vxPrlLYILX+p
U6Ax5GITRjtJRfxYLNbqdqda19jAk5db6m3P/+JKlNDYTiR6cMt8vYDCyGZyK0GDBd3KhEpnMKwe
dcyQtkzvvP9SpnMUtDM2yT78+lK+m2uGjxcbtWb7rgaf80mD0Hkt1XCuVTPXYBaLlIPLdQ0aTITZ
y81eBKYbmR5XqpibuuNUAPnCSFliV3RqAkemm06v5KHviM/evscTBwB1Lgpdc6nfobD9+h4reFgx
HRYMC4NBfeQZMOiYBNOZ5XFiOdpzp4tfTuDB372+CnUNxtAt9hbloHBT2vTsMJ8LSjv4WXv9+zdo
ihhsllQREOwsCxmlNZGYmeyZ8MdnlJSLYimI/fUY6f22oKRyZpmceoSz2IHeBX0vssfXN5fQu55T
OrFiJHh4SHwnAe0RnPuiT13F4fCimYnC6w/ZA8EWovyMdY+rysfYA8zSR2dzg5MXMRF80VFTbJaL
CCf1vLxmzFHgYBKM17JoxU3FrMf27TV3arOg9E+JlbtBV7JYcxkO54ZWKrEayWb3zIbbl0Np49ti
RNq/WN4URIRFD5S27iyw+z2vDOwGMTZkSnT5IP6wzXGvolYTZ2rG8w9efr5E8RR4aMlRaF2c0hBM
YuJaVsAQ5uHhaMOtajxlO2uCOAObdONoxVWl9yzCXJ4tk5y4OtEb4QHnFvvH4h790Bj9Vu/4hNNY
/5QUtf8Stq55m7mW9+4UQhH2MC80b/XOH0mLHrV+ONaCcLGDjA/prXsMsEvbg371z5yYf26JXIoe
vEEpjvRoGdb3pRlMoZgoW2tdGcDQEwzElqV4CbXBaWChUzFX2WruG+7eXp4nrkzeQkDMBsIiNRbf
c1VOk9RUbWFHI7w9trTRY5wL9ZEcFIfYAIeWLdFeuEH2SCvn7Wv/+WnMKlCiL4PNksbz4hx1MxAK
KdnFCtgsSm4Ss0MTR1j+5Ex3vn2pP791V6fJiFKPGBYR5eJb9zxVidympOVorXMXZ31z4SF1fP9V
iMZRBVDV5ZtfxuRUWgtGY7khe/TdtWCcf81vOac8OHEvJu/MmoMCvvVjFea38pHKg5GNmXDcTLTm
IMt0ArkP4+btJ3bi5bD02UVovpO2LzspQuapZRTKWiEKw6WBcVUIYjPspbani7cvNR+Ir3cUVHem
TWndRjP3R9loDMw+7SmWI1wX2UvCEPD1iLLqhbmO8baPi2TXBabx7oOMi9KZ5DCjW8Pm/Hqz9BCM
I1waKHIy7fF1wFRsnmj2v719ayfeFWEGuhRJcccgKH99FWPU7NAxmWW2SaOxGBztDZ2hcfNvrsKW
TPpEzre8SpHLWIsY+VhVWeRteW3oGIDInrnKqRVB3ZLUbG6v0qB5fS81jyeIG9PCvwnXa8qWE/Nw
OMEYkErObL0nynbshiSCDiENEba7ODUxXerGkUIZhgt5STE717Othp8NGDsCy4uBEwDACQSE2tAq
oJBm+oNUFc/lcsAPLNGCBBCe6B8i6OKbXkDtff8TRzUlOf+o1DM3+vpZVDIf7YF4eWX1bQr82gEf
aoA5efsqf0aSPAW+Bwo+9Ex5mK+v4leeF7ox3yDDQvKz5TjZZczoW75O9IDxFsMOz7ziE8sVOSuV
0vmiHAuLVzwqRsOLkldc+FK/xiViwvYmGs90VU5dhWBoLiiQtVnLroqpwV6bQmnhDYb9Ij/jufXa
c1/eiWL0vBEz/UWDmxrWUbX92zY5sGRG0cxdjLywr1NIHBdyyorHumpgnziwUD6nMZCjKs3ya7hP
yY8pDtp403dRfS0cIDdvv8wTnw+VhlkuRu2JEu9iyYyVEjFjMbxMkssHxODhnsHR5tFuAAe9+1Ic
PtTu5u0AF5jFa7QTx2cKFIFHlDbBbRrVyZUcE/S4k1ed+RBO3BULRaBHQSpISrW4lJU72d99uBIm
3DcFkniP7rbcdF0SRu//HMQcp1MMJCijzPH6c2iRE3uoYahuGF51KKchugk0x0WTKrUdgIJzXdoT
65TGKYVW9rw5LVy8MdcmA1FGiutc6YltlIfhQepYgLzvZfHMBAk3k98UL6izLu6qbwQuMRVXGVsa
QWXDOJqu/PApSrT3CgnRtuuzRIFyP6/qj9kOOdL2q2Osvwa6dkxW6tF2qJvizGs6ejT/fp7Pl6EU
rBNmGbSdncXmzYQLJKeOy6gYpFQq9jEEeitMNtNgrdvK2U4uA29xEa1EZOwY3/wIqB0YQ7WBU/3u
p8tv4YinKi/4rpYVFDMZu4l5wllTAF/Ooh/KMQ84MXet5p2b5yyU4/kiXEKaIfkqXi/PXmZNnIbI
MlSKQShQlPpDbSbn+vnLRTlfhV4DjdZjm91eRBS4lpdpyKcPnByDEEOM9efSzp7fXpMnLsKSlDZ6
U2JMVubrWxlLMMJtrTOT4zJNGcRwYcFGvTdsoVRnsC8z0sSQP9/z4niTBQ6/Q88Dw0mHsXTi2g8i
Y4jnzL3Y84N/tR65DkoEppmQXJDizHf720lg1l3a09RmVhnF8/ccWePXLmUmGG6Xw+Sr6RS/Grj0
H+PCc1+s3ihfrDBnOgHlXgu5Hw0bdh5GmkEwxzXrjg1PlAe9T5zLDli789SDWJq5x4VT7bFX0y78
KS/8gxMWzV1rdBBT8UG2igti4OwKP4mUHj1whe9jEmsTbtmjhvdxbhkbbRoZGs34VLCONXWzxmun
wsypMvsStX5fYjUgg+YLVBjivDQZWv+AS3ABrm0y1SHB4Pylbt0E6FuHpeN6MGUodjgCxz6QSDWO
/gxm1iWUGsf0bwe3jW+YzR0/dbaRt1hB5OIWBASuwkkMB3iXpNXEVLg+TtUFEILSWw15mn7OmzZ4
hOqGk6Arp/A6rUoLzmFjvADps7FsTEqm/uvESNP9QOjibZUYGqyMZfy1V0057DCyso1d5Q6Ge11G
MAsxizHz6CKKg8RcV0R2/t5TkV1gljdgPBXb5jTBqS4yzAUGmSkgriLo9iaaKx+MTo9XWCULbJiZ
Rk8+pAONfJxCwhTHOwgB8MA1DbKgxFropdAL45M19kyDxIHn4lAIk+DJFoOsL4I6x5DNkujuahcr
HlyajepeBEl8Z3dVkaxqb0ifCVvCeNVHM6t0hBkkmXQosHAWYdWD/FRJeW1qlv3JzGe7i0HI+BMg
dbQqcdPJQ63FZoVgXJXtbmK0BaMk12P7j5A2J5smnWICgwktNljFvmdYXy+YFQlLU36D1m1+AiJf
5Qe/zfgnOmfmG5WOKH9k4BW8a+RVU7xOLc168vVYH7ZmGnmfHWBp3sHB6fvB6Vp1V3ixdRGN7eyy
YVeX+jj7oqOdW/UIsr+Omic/UcKvMUWQDrPhmtX0+CZMVkQLKCx7BpGiToMq5gBC2NdUNn7og4Nf
TpHCyAL6q8CjqbTSvnG2xc+x7rnFOmrLpF0rJB/D2oX1+lCJbio25UwSWtVOWaaXVM98kCfGXB4j
+wW0OPqd8wmOGaDOiX//e9fherKfsKK6ghtU1aAFoF8xWZ14zODYkM68qDLcVaaA+jRD4nzrG+Q9
Wxy5vWpnFVHweaDYkG28XoIDQG2jNomeVxYEwUF52SrJChskR1TAM6NdMV1VoEqGW3QU8gUrUJFs
YCmJcsdoS4OrZiNRONjYT8mryFRRfyvqyrKeRGIw4SzV6PMxlAlOJ5kdpdiLSrevVprEZvsenUT9
JZhbVHvmJ5hgQoDQeV8iq9bT63AKZnCxVsXPlT3bpvoD0/PrDKjG56QeyxyrCrxr1Ndy0qad4YZD
fgVTIe6ZosJYiG5d3X2psAyHdQLBkP0Bxih+GqII6lU9dNVzqw/zQBUT+xBGZX6RWRG8vbGuVXhZ
iBZT4MbwHYk7GEjslQ7Xk1WeJAPBFxMf/QYQRqhWJpP5iCimzuuuBNhO44ADQnaVY4FcrTrsbD51
+IF9hWuqP7L/11+LJqVbohjOPiDyK2YNU1F8KToQ2ztLk6W7hUCgK9KqKq7Wvts3t9EYCcEkUw1s
EP0o/6dguuNTgHXHXTfKsFmNjTkxh0WLOqHurcYGqmglfiW4pfi2k7wYoe3fQaQT5ipMdfxMmTzn
mfh6lLmrkfQgWRceJoubcsJbA+L4UHrbxg+tW4gCJuZNQHHytYtFPHCEcHTx9kTx6x9Sp07gQQ1N
0Zr4W6sE3+wJYNXT7O1w7zOfyuRJUCnwAHY3znyDxviKU5rxtWrZCi5bQwzWi5QZqfBF51m0Ogvl
evAGLA2KcVaZXzSj6zL2/xAHT2SfscDVW8R31NNYm6VVgT2IhSZ52IZK4fS7SX0fwunDIEHFrdrj
QwKnpwQ+CgjZiMabyp26aSM6wtF1bujlsC2HzL4BfVeA7HSAiqOGc8SlDNruJxIu8JNYc/ePMXza
MP/cZsz0X5RNZX9M001RVPKy1a301+gDwFh5gZgu4QX1GDm7HjMbc6PJ3PJp1O26JZ/PAO1o5LOu
BwMOrqURX1qBcAc8k0x1IRoNg8JML3W49ewCm0gb1Teo+fNiMobkZ4GNdwOCYjCHXU2xe2KXwV5g
G+bd+KK5efAxga2SrnpLJfbW54OiFs74erWeJvxRWT5JKGcAqfMwhXTNHfjqGK3gwXdpYToLQU1X
/HbbZ2BtK6QsvuHem7d7hRYn20i7JPeY0ja8CBvVBzurTGuKs3bQUZp1J1h5g+am2FcPHnTkPg7v
GyPEroYjrILUCwj40Lml+wjDEHJuPUogImAOJrExfLaMrc2Wd18M+HGtg7gF0k5QoPHtuw5GprZu
aB8glGHUVExlmxxEFLj3+HwO9lqPy/KmTYbqpm0cG9JrMHlbHTG8Cz25lncs9GlYZxkH/HfDwgAI
EzYVdzfjgMrvuh5AmN1OngFKATsVz/llJ0LTdu1QKP3WQBsL9I05E/vrkMgm2bOsneZWb+2QvcNg
lV6bEpoKUngZyIfQrtn7QilbLHNDz5bPtRkPGOq0WlvuzQoOFZr2SUTXGk4IxgO+UcLcazj9mBek
PHl7EUxOUuyMIOzFzotqiKfYZ/cvVdH07e0YtdZDMXkYWK+GNLDVAYeODvNVEL2cSxS5sy9t2Fm/
3g4il2kuoSopGloBmvika8u2F1i5mu18ZJhh7PNtYKZiHdt+fOvI3r97+1JzdrSIVufmypy0oP6n
8/A6WtUsA92IBWfDQWrKuSTlRuLpwLJs3GFXSa+9DP3ahEQyTsD4wHS+ff2Tt4pogQLfLIRcagiw
dAjiIK1JY6Dy7cpGWB9LDw86lVTlmbbHH2kGT5VuPCn9PLxIQPv6VoM4y81RoU3OPRrAMB9GpmSb
4Z0lCt4dMAPYElS2mMdealg0qWee03NymXUeM6RK9NViSYxoCv/gt5/diXeHnnOuFyBjotuwqIZM
ukpANKPhTWJbx4LSQhwrwhC7zEBaN2xk4S6aiuC6jZziEmKa+v729U890GMzB8kDRP3l9ctIczJC
OHTlyitxC/eKbS9oo759lVMrhNkXqhbMDyFBWuT3RZtOZFI9hiZVXmCOq9Vb2yGwGHvPffcKoThP
M4MOBFKqP1LEqrHbGCNrpB2hG+FI0bTXshbq59s39Odjm6/CcAMnG9Wl48Debwmi4RhEMFScVmaI
uNrsFI6LQ9SceWx/1kWMeS4ERTx/MQe75ESEoUJ94HMZvAT6W/JvZ2thzrvjOHC7TYXZ781QDy2R
RjfcyNTQtvkYx9juIjaBkYP5GZ4IIe1VNzvTDFl2YMCSz1V2RBE04/hCFntOOpa1jacpcDcsiV/8
Tmg7nQN413qE6DDv0f7JFlvI9z92A3nQLBWiUmsv8n8Pm9acI3Xe6YxsXac5QfwQWGf2s1MvlxYE
fBn2Mtpmi6sMcds37JzAzrNU7eq0/6zrw7mGxZ8lBgZUKcwwSM3oEbfzeifjQAtnTz57hYjfXQWN
0T6DgIZjV8fOfZ4aw9839a759zdBQkhz/4v1+R/RH/8dx+Ct3xbRzBn9h+U540n/1//cNgHxePjy
ag6ef+OfOXjnL84TdMZUHomZ9Vnh+c8cvPkXqk+omjQdjuwhXtD/mYO3/6LGS5eBAQ8qMMxN/d85
eOsvTn0aIuzmVBAp2VvvGYSn2L842uf+83Ejm8chOZb44b8XoqJkHPRGQmnzY9SNl11aiTuzEKXG
usEI6LJiUrRFLJjl8PFi3Qp0Z9PBnv5SVxXJbhXZZvVcBpUNLMaVcJLXpPNm9YEp5eiL1WMFchkM
VsAWQbBOGTkhyttCpJAKP6AoCS+rFnQHtPXIAPyBsdcXRxTeHUWPOF2bcYxtgSbAWFATM9IfTZHF
X+M0NnBEiuvK30ektY8UIkpI8hWF5nWcgSzdSFXgfgL3O7y3YD/eeT7orpWQxOl7XVQ+FkNpLODu
QSCG0NMU1QcT909xGY1EeuAj9ErsMc8qjI91GPXFBccYR2Yywg/j9rE2uajyxvU2+Eb6/m5I8ejA
IbF09dvMHrUKCyGnxOHXywJ44D7Jxlo6VeZGK3qDzFGyqbDp30Y5HVJyAzXbiePfNfaA/SJUoCv2
h6reFpjmBgWm0KRPW5FXhYT0mRlzWjhEAv/wsYUU/ehEuV8/dTFV5+kizEVQq2+mHkKJ+pCBNdDb
+86pA9y5S9ql0YxG0WXdP5haOudSUILyNr0YukHUVLTC1mbm7WGSERhB8iG9pMaEIzI2913H/Lu7
rtscQL2eVa4DaTit26008Phmhra0ig+FoMPzIWyT+CsiIwyFZs1xOfvbBEC8pyHACFvHiax79BO+
F4wzCSpX5E9G9pCXpRVfW1Sd4r2TdD1M6iSqtA3VtSlgqqgl1cLOyZNYEkyoeixyUPNiahRVD0CW
feGs8750AbQLs72osxYvhbbx3GkVZXnIeRYJDNZseuzODrQANVSG6XTr0hwDPb/Ox55UDNhn9uRm
aW2sMKFo7vwOk4mNYbHmVlPs2JtaS5x63/iTugvqejA2NSUqcyX5o654Q9FtKOKswE2B6iNl5HB4
dpyoJ4tl8Ghet9Lrwp3Uh2i4oIzkmSQmLQZmStUlRp5RN2IUIhrh82RCaLdwzUn0elEN5lfalHD1
VZjVEBetri0/4AoC03pUCE79leH5RXVvuJXz4MIyDw9Dp6P5Lv9OTbpKr4yPWhXp6d48ZjIk12Q1
8THD8ZM528G6qINtHR2TITE6uHhCjZkzJh3dcOavrWNaFTW2Cp5pqJB0jccErDkmY83k64B7xTFX
wwgLP9Z183cqd0zrxDHFC8rU99b536nfMQ0s/YCMsOwyKDtznth2MSkjSsHqxpjzSK3Eq26NUl7d
M3BMopkck047r7UPwTEV7Y9pKb6kpKjlMV0Vc+ZqHpNYXQtGsVHAtDXE1XOi61Cve2zn7Nc9JsLt
MSlm/Ci4hysT77kqSXN9TKDbYzJtHxNr2dpYNuhzvu0cU+84pr8InHtOyeWcnYtjoh56c+I66S5M
NC3S3Et1TOuZ3Ovu5ZzrBxEoVQpLfPjUEeoAImIeUxrA5weDo/RYMnBy5X+M5jpCjUI93qo0JeXq
w9oYduWx7FDFYQKsei5GxHNdYjiWKPK5WiGPhYvS8NSFfSxn9HNlwzsWOVD/UfDojsWPZhzKdu3V
gTK3+bFAkhyLJeTP+iX9L0oofCHpL0fLAJ3NRZbuWG/Rp9QL8s+xW/aP8liTgbnc/SQ0p1ITWrUB
lxP79qcwGO2b4ljVkccKD82M2WVvLvzIQXEYmK1OTRzOVa32wbFORPO0up8Ym/ZIUhoqSdWxqsRJ
RoUpZs+7y451J7zQ+KB8c65H2YlrfGGae2CfsNvxvhKFr4EewgstWvuF2arbUeNLLsHeepAjTB2V
/WrCQgm/uQJfADFsnNjiFVTMaRfbeZKPk07J3v1cRP4Auaph81o5EPZxN2sUdcwI8dHQrcse2y4M
lCqwSaMm5T1OxmFj7WyZMPoY62JSq6SO9M8VbqrNJXT7MF9JszEZ7XJV6gCUt40fpo4PM4bcwWxe
Q6+AmSTmpDACzKoy2doN2iAmEC3jB4ztqaJq4eJyRPGlaRn2j0Ov2VlDMgNdtcz7UMRTVq76VGET
msWxdV2aWRCPq7qwc2xSQW8iYwkrq/3Yu3b76E3ouuiOJOUdnwD3ikiakiWWxN1FGnrctmsZ+efJ
ZG1Q9w1y9po6bclcTd9tP8h2ik2c1RmpjX9lQeioC9YGVgMpgT1GYUPSzT9yrEDTUGfPsjVStQQH
rnqsV3CpW/9JCzA9vNFxAi2/RbUe8XTNHKjVJvYwccQTxUOtj808JnQTnjud521M2fURVbpYxwFh
yrRPtVHXuDnTo3ro/N4KduQ76iYn8sUBAjuTu5gnF6/SXMM0B0C1Ad2qc4N4GzNX/cI/N37C5ch9
GCNtYoEkw/iECZBzg7Gv0ilJl+WzMLAxWGEe6Fi4N5gqhyHbu7+02QZgE8dtdsOoTfiIWVBzZ7pe
gSWFj7Gw23j212JIuy+RVk3XlIlzyrBVWNwnMqierK6Y/JVvkRfgMcfZuGrBITfz+srjVUYGyK8O
clcCWoMETvuvximgJkMljrHyflgLF4PRVTKkdrDt02G68uq5/2RkqX/gOMXhYZIdBlxh6af7QDJ9
kXErDD7GcfWgiaFv135bRlcWAAlqSUrkn2rVVzedDxYW5HIRPaioqH/0dS0ecFJJ7Y1Bz8rfjgpl
xUp6qEXXTaB5+wSFLO4nWZ/tp7TvnQuyLNGukr4wMOQbRJrtdCvJPwo9xKSlAouxMeu++NEATaQb
GgzVM+EZbS78l63v7K4D57CNfhwZVdyM1JC96jZwiixYUzYuh5l8hvOg4XoaTglB2x8axkzSdU+a
M/tQmESbqtC/yxI0M62iHjfICiYyPuDjqGO/jgPDE71+K/swpD5m91GqCHjw92pw+5CYd+zdQI14
61Sd/KIbMe2z0cpldhXwdRaw7quInV5rq2CVNoZdbCc9xjWntWkMbh2jBBZP97L70tILeo4so+SP
xV6EHW+SlHd1opeaemoL7qxj3KHB7mHSflStCvVVZM9dPZQTEnfskDGVTZrVKLxkM6qP8/X7bT14
DE2uEqvEXy9xMpy2ceZjHpbjomytVe9TrGaDs0rMnyHT4gdJUZSpe5oaG8H4K83UMbEqdLWpdt06
eWXsNULBcC9x1/RXBU1yDKnwmzhgvjrVMwNYbfOk8tQuTbX+ofdw3tyPTH9DWFf07iS+h8gLE2xb
W/Ez55b0x36o201BDzb7lM9YJnfl2Xbo7mkJk0SAfpr0h1lw5jxVte2Gm9lX5Qr/Fkzo0qYp7rXG
cFNur68+u5DyE2sfusqvd+OkVWzHuFBqwl3JvgiH67I3C+yu+wyU8Qak5RQDem/DSexiVbr3Fc56
t36VsUbCoAWnLeEnE00VxgAHkMLgSieGpPFtojZlW9ch87L3p4QKpZ3CVU9rt935XTF+Un4SFh+y
WGOKHVIodrcylTXemrTaX6CqjiyPMYGwEyov2ZtMeshNDGswoitZ+f/Uct6Vf//HrPpV7v1mlv7f
Mf+mCPsGhi75H48vSffy439zd57LcSNpur6VuQF0wJuIjY1YmLIsetH9QZAy8N7j6s+DUs8MWeKq
VvtvT6s71BTFSiCRyPzMa4r6QwrOD/0t82saf4Fp5kRH+1fhZdEolfzMwXGBQqaOApsGexpgHqzj
90k4GTHMGH4IzJW+pMb/FKND3A5bL3J3FGmXAtqf5OAnwFKkiMi70U6hmCgvS/w0BZfzPELNv9eA
FFuXJdqwICo6T2yTXRbJOx0NfjQNErAbZuABkmjskoNmldT3eVE9JjRgSXfn5kzJn+Lfh8rAclnQ
9QBscqfiojO6FLHeVSANdR4nharqKu79+w5A9h3xc/Eq1/q8KRvZIr/S0r2a1T6dPV9rPQw4iNga
gCC4LPSYENZSVl+3NEEdPTJT2W5VUeDcwq+ptHNVm54LqZn2RM1Z6OZ6MF4FpuGHDjlLs5WsdnTz
SMq/SFoavfi6kt82ugIkOggL6YYcHt9jS0r2ZZGFGwOZzC2y7RgLZSMOzQbC6G5WGMZbTTfelbVo
7hZvXz32/DqtvS5q48KJAlF5DCNBMegwJtNTHtPAcJMQnGnoN4hcVHMm3MT11N5kUqZ9KyN01V3c
BrDs6eDpiKuupo+Ln7RcYUzAPhh7bG7FRkllDSNz7sNwUy0yrE08SiNun6Rp7LdjXD3XEAouSHqT
VWXI6guBj2U6rZAmaFmqaoHX0qQReQ6B+ppk2rTz00x0UzMfXmQoqZZdNgpNVM7hGOETmuRm+Y0I
fQ6xOp5KLqlUAQbwADCmDoP2KpWRI/bBlh+kEelkj6BQ3A1lj4kTsUBi6e6smz9EpPTvA3oEsd02
iJf3M6APDl45jh0qW9lBAgB4mZfZtSqn8beC4zq24xp3eFL6AjVPI2sWkXshFb8EXaj7LnYhxWsx
ksC4MrEWh/NYPhFbPo1JhfKYmgubNEtKlO+B3rXNUOMHJj9naksTlHqMQINauPQ1oe7BD/XBD18x
we4JGERVsfQlkerLRmzFA6bAeKTXlvrS1+FLEg4zyCEh4jRvg2aPsV8Y2D39dYPDwe0qcK4K4Ycx
NPlqyPL2ELUCftPdZdCk2J8lmUocbXJ8zIBNNpYpCjh2YRlw41eifsAYBFCPGTX32JEkXzXa8rY2
DVm01jA5aFlApvk4z5LihhIokbGc7kE9BCt4feWmVdrFaxJriNxWZE4eih2jF9QtqX4catqqTuO7
3oiS9Whi+Zvxx5bZpl6m5D90aG0O/ui9FzSC8F2TGtHmYH0FYo84fdc+DfJ0kxYKBisJIJBc6vET
a0O7iIXYlsPuRR+xefK5azeXlLdKrzP6sovJJn4pK6MxPAAtWOURPgibOO0Qa1GAS1Kta1Y56qru
4BubsbVuGj/h78dSfp9U1vdGYrGbBVahXVFfl1qb4M8lVXbRsE4FSQhmrzYKSko4+eXkJwZ1FzEV
BK9UpXGzOKq8FAhnASuR51WAq7nsIEmdIw2ChzjmtTeFCDQUX6sCfxEp8uRRHK5alVAmzfSHaW5S
py1GhZIXW/+STStP9dQjKNL6uGpSHAFRXeWxJdr5hI5vJkvXdafxNiWCylrFsnfScOWxBVNzWyUl
O6m0HuzW1Dsz+qC7oDZDL/FxvAGDozpKLlu3hk9GY1SF5NWTajmRQFg5qUQkKPSC1+CkX/wQcwx6
5dGQLgSznNiAQKV4o5+aGEaCXLvH+k3Q3LliY78UBzzHVBxb19jjKZStJuNWLefcpZLpt9ejFlY7
q6qaxwnH9btxmgYV8+W+9Sog904oRG+JSkt+EKdkZw3DeJ2msX6HCJwGcGlQx+uEggO+fdKEmkbT
FHdBicYjfKMZZdzWWpt127h4laDCLJYNJdEwWKGcETkYywq3Q98mKOssRs6WpAJbmGapd/IpJ4Sb
4/GqH0bpohhT4HdVOloO387XGlEfvh+61tgzHsE7cJfj9RTHes6eUQDlWMpz89iUxEoqZ4ZFgPmj
s8wyoV5rVjiwjyVvMCY3d3llNNJFarRm77yLFa5/NrHfy9ifOlwdT18kYqBG6dht0QX7eMwp8JlF
NNi0VYeegDMK/iOSxw9zMeg2+kTKFlu4e2km8ejyrwqPHeRKsQTEwn0S6ZeSore2T5WTelZvl1Zh
uaqGu6TYmvdKmpF3Nd2PrChmu2ni3fKYfn/5J8KdP4OHhaO0oElp81pEPe9Pab02mpIaB5ffTTmG
huFumBocuotXc6QymJYIeVrFdVo1o13KEQVzUd1qMVrUY+V1erIOsGzd6JJ5+P2F/Ro9wBxE1lJG
xhmuwylPRBUg0LT4aa0oMeJ6X+YPaZhBq9MkYFEGpa+23xxH/KP493Nl5Q/B7/8sRP4/ZD4Hw+rd
o/mlPbX/nk8felPHv/93c0r6a9G/UVHyBZ4twWv+Z2CsKHzHWnpDIOdltIR5Lf5uTmloNJsKpXkg
Ieg6Exj/Ky4WFvu5BdRgiCJsLGiHfxYZL4v3Pe5kkaMi9lzEXjDdAMHwcXHj8o0/ey69aewMkvxE
0XDUIxtABd6R8zTU1a2FdIOwYGR1KqgUoXJM3lC5c9D3DMpvnYmFp7jr80YZn99N4if7xtI9Pb00
gAbkBQY93F8k5eTAwIMy6b6NIc0PD8dvlbgnS/PeQa+4NNa/H+1jw3hho6JJSwZCz3hpiZsnDeN+
Husa2AHF+EAKXOBM6UMJW+Hmz0dBz419BCgFOPiT6Q7DKaEqgNdIMGEWiwdQs01zoz8jD7Bc679n
7ue90Ny3YKlBQUSL4+NDNeHEBYZcAYCWsnjVl4N4aeGRjsCsFuyTULDwNy+/E0xPZ27v4yP7e2Cq
TTRWyQWB33wcuKqsnlYNyOtpCNL1JE3DFnR6spKmujpzqnzsvf89lAo2CxDRkj+dzORMlKtVcw2b
ZLEs6IgKMUeuXgdh/kEx/Zx68y83tpxbSAgpKigf+swnqwMITyrFyPzbWIE+UkEVPVNtvk+6dE7B
arnsD48OM0qGgGPPu087e7mQdylhDB6xVqswgnogCa4cR5mXq4PqUUMbHE0c8r1V+9MZcv8va58e
OWcbtCYNSVgW5sdBfVQEYTBHyLYNtYEF4FB2P6ihUBH8w9W/jIP4h0Y0wH/iCVCqh0lj4bGLBasa
Fk+aT34VRGX89vtRTg5slgbDSBhzLL+oHpwqc2nIji2lfyTL47bDUhM3wdjq1XUUJPdlrR5S/BbT
WF2TRztVVW9YLptE77czHUr8ECh11sWlos9n8v3PZhm+HHI1APzw8zlZQ3ie5UWI96Adzxo+NjAs
SWv9cwvok5W6yCQs/BoJoN1psCXOVFd7nKHh69aDaYtSAQhGa6jAIYE7JeekyX55DZlrqNQ64hPL
QXJaWVEt8hQK1IT2cSCsBtV8kXpz35jaLtCKc4IJnw+GyCBKUAA6Tpn2GNRJ9AQZbFCzfANDvb2R
ogImRiIoMt4YVXVuKf36OiJ/hZoT8oZwKxn05M3QxrgeAKXaPc2Jyzg0nxrJ3FlQNGgL6GDg10L7
FFmgUhvZnf1yRkwv2VC/1G2ciBtAxVztlMcPoVDUf/w2IdcP8Ag5AEBs0qnwNagnYlaT7LVDE8zm
kkRHRtZ8+/u36df1xCjgxBblHEQrT/VSJD8i19YN1OgbUZ/2YxkGo9vHqT9gbUob7sxNHaUnPm6A
jKcTDVNOZA883QCVwRdBhZDvl2LdZLu+1/UUQs5UXwRqWOJT3rZvMS3g2BGQ+ja9SjGFR+otcDpq
fyjOxNi/vrPyQkVfIi0YqFDjPj5/nM8CEzIWjYfE6hrUieZu3FC0C+Qz931uoJPjjPQGphe9Wax3
43RTECV4+PWd2xxOpMKWrZH7QRB0wd2iuXCqwgRcpyqqmNkNBNG/baO0W1xu/PBHnSsiGq++oj8A
guzQ5JCjYdqqbVyD9+5gSp+54c/WFXKGCvVYIKVog3+c2UJKjYmaECeqIWCoys64ygKjdS2w7pvf
L2FIrnzYh0W1nAc8PknGr/lXqKfYKEIeK3gS5cHQVJtUWpwU1NpqMrbJPMA/KDKte5mCh06q2Ri9
I4+TBDsVhqn1TfIl80uU+TmOAcjb94BOcGuep9EuhN4s3ojxq/xrHQadcWnVZbcYd4ahMtpEXig7
J/Fc+c8t5Qlph9/oUq/KI1lwmkEekxthkNLM6ep0Em/DMeIIyoeqqVGOQsgsX4t1SRWZWtiQCK5E
8aJ1/UKcL8NyDFQH2zrBdIS5r9uVJXdV6/Wj3vbuQBlynZmWgFtPF0ffAiGwWjdvUO/bK4VFJxWG
cxtyCRQd1o1VKi00CQBotozWdw/5o0AuuhXHNlvXUK6qHW+89kJopGQX+LHV8jrTjaizIUNoxmSr
Sj+k9E6RSl3sL8Et0P1DYlge/AMIVyNIb0Khn2prLxaBWsfPcZlDNLKHNEyQGOnDrLfUzWRJoxA6
IaSayXRNIUA5zyj89lVdAGYlNI4b44g6a0CN9m5cL2i0KlKXivICUkuspArWYlyKhtMtMLa+zbJv
dS2UcFKOOLdmMuLM6UEsY7YBEC46YuJAW9GGozkLVk4+4uakI4bOPOLpoiO2Tj3i7GjqR8892PJ6
j1+qKYXO1E4KdrpEhPWTOKhVY8dBCnRPSTGdBkQbp4D6etTomOBQrXb+EODMbeNqol4H2FIau+rY
qEqPTauuHGPdjZde1nxsa8XHFhegwuC1SjJqPb7qg4Qojg0x69gcC5c+GRURs1v5x/ZZN/rqJgB7
4NPwPnbYpGO7rU4yWm/lsQ3XmXoBumLpzoXHRp0gTSZ+WXTvIP+O2grHq6WrByWTClL9s99nHJt/
8c9OIJJgS18wPjYJaXIuHcNs6R4G3dJIzI89xWN7cVL0+gIBGZqOx+7Mfa7Mo3g7HBuTmdKF1poy
5dKxBB/Y5w/jsZN5bGpiK6rXniljHb224KEYwY7KvZCb+7zX0Wbaxhxa0ZbcJtc3GcCr1BnCDrLg
GJvitSGI8Rv8pzY8FCPtfjdHngCknZCal6EEGts2SBeABRS5ETucAlXqNAFqEUut2Yd9OTXhdw2/
ZGCZYTNaXpqTbdkjKD7RjeUYsB21rxmbU6tX6GDmAuX4pC9z9PpkMIGrsMI61dbzHPFZPYCEi1as
Kg90L2OmrqukFik6ZQRsiFDymGx0s5VVmvXmfBELI23wyrK0EASkpdVuOVvNFVldYXnQTrGjjQvs
jmH6SSyIBiWLCx2woW+3eaCWrl+mwC6bXAG6sPDTJwdtxkl29DEyBTuL2vlVsmbtMZ1wXcYGu0+3
UYAZp9vnZZwAPRDK53AYBus5wZS9eVT9OA3dVvaTr1VqSrwFc63Laz1Qc2tfoDat7MzaKA0Pl46s
hrDSkErXaaa89H6bSqsK/EUEM2yscEHTxfhraAKEW2fAAjcy+UfulXEd0HMwEirMzBIuwU0dV9WK
eMDQnZDiCoYxvNCTQ3qCo7EZNxkejwAuLhupUJ9Sq4t/gFL0FznnbgZuUVXoboT0lZ4SCzAVYB25
DKHJ5uwSSqg0odcNPRW8xPex7RbaImvXRZhot9BsU91JdSXRHB1kBurnQ1zQcoOfm+7ztK2mO0ig
iSw5ZtZW6lqWw7ws+YiwllZNAgwQgF0KMZUycXQlzIYUOEtDfE4eBh3fgWRD+E8461VRV5c8xdpQ
urb9bsS+Vj9nIRX+ypb6WsIaRgMC1aw6ovrueuwDeYsPevEyBLHUOKOP3LprwLdNdmGhqdSye0A1
Hi7mgD8osCOrPjq1kg066DzVoNe1RjMW5tjPKPGPKoP/s7Lf/7XOOFVrdLeObl9we9CQXPDd/32r
/LKofxRp8o9tk2KO+75b/ukH/SwS4skDUB35LvTQjj1y0oyf3fPjd5CVgAUDoMSkLvWvIqEgm/wQ
6SRlO3EhjinElP80ypWtv6iLQ65gg1h4ZeaftM9P0i5S9uMnUXNc+BpHfP37mkRqBqY6+FX42O2m
2mazeZrPkLVO49JfhqDe+n6IVlLaWpoZwjW/BK/9U3qFTBvy/25+Tl3pJO48Hck8qUGkhlEklslI
hVdvrtMzVanPbwSxaR4jSijaafoNkiAHWDuEjwOCBnZ3OT/6K/G+vIxW71bV9c/Y9UNTZZmRdyHt
z/t4N9CSULwrFNHXAy4mj+FjTr8McAxN1VUt2dZbuNoS7uy0Xbsr9/5158Z2t53c+lLx2DV1F2fy
Lb44q8xaSYb3+6s6AVosHAuWyrurOonqU9yS9TmdwsfaRFHeSTar4rvldavWG9z6dXzoX6hG6Ocs
ZI6J/+8m4yRNC2tfVqG8h4/iTnLr+3HLARrbwmPzpd9LOxAT18AW0fbIdzvj/n9xywYYFvJV7Fao
g3x8EEKFNxuFpvBR+kp/yqzt4gUH5eel/HRfB7Z6lawiGca7nbz9fuST2sRxrt8PfFKbsORarkVp
WWqTZ9BDru354WtxJnc6EdT6+UTfj3LyZjZKH+J+1IePgIQNsvJn6JMSAVG0DKgWdhfakeD0ypn0
8Cg2c/pIDSAx0AsWwc9TvcMeLRYzl6zwUc28Om/aVRDAfEUwsLSR9bcwXFJERzH0m0wj6pvGrSL2
jZ3Vers3JCF1ugh72wBUrCOGY4HHjnppkey4yWjcxUL9QhD5kGRm7GU+kJpIGte5LPwoJgOoS2FY
nL5CtBoVGThZQydkbsCdlIH7+0d4Qg785+z++y5PKq+5FBqwg+TwETL0FUyIw3gbOdIlUIqH6U16
xo7iDOfvuAH9bl5P9o08Dqa+l+fwUblTaeIUtmCDhvcAa16Re5lP5rnKxnIM/bJTvX+SJ3uCjxJF
X2ND81h52Wu18UG0Op03rtIL0cGWRrS8/nq2UzfzRoCS8FHcJvCA6vTJJqLUF9jDJlyn22aTrvk6
uaIsvvfPbFzLu/LLrFBQRPSInRui1seXeDZ7McxbrrG+mPfWZebGL79/0vpnhyj1dc6EpYksqkuJ
4t1+PbVFpah1FD1m9uToa9A2h+S2uK0hXNmzXTmC9xUmSPXFfJ73oTtdtY/UHwQvemn3U3dozZW+
na7lOxIPu3Smx8D1PZBB5K3GVlhJd+M14kTgSr5jgfc82Nq3WnUTybsR3eq6+0a7347tYQ9WwMYD
KLh+JQk5c/QdKzanc/j+Dk/Wcoq/gghAOXzEfsMLt72bXwn2vKocdEtmV/SGWxExnB0iQlt0rKbV
7JD9uNlKfUMU3AlfcD/i9+qOsNy23O7M5R0ll393eSePGIvkGRKAHz5O6/hi2olUPx6STbfuN20B
L8E22/W4k3biRbhTrq2LUjtzASdWTz/f9ffzc/IeIHwC1t1nBYDXv1B34TPSaJvCqffDdeLcG5vY
HfemmziP9a5xLWdZFNWuctpdcwhX9X68yd+uX7+ON6kXrVIndp7gjrnKs5kxW3Dg4kPxKN82e8SI
ysOwP1fol09qaMfjhqYlEmcoLNJZOJm/UE6QJYbV9Ni6lJK2tezqa+urtkK7YxWvDI89ufT0u9nr
rqJvrdN+Cdwfv3+HPt27TMJaOqhEylzKx3dIDgMoODSQHqMH+UH+Ltyq33QMp3fAwJMZ2DDIPJK8
MyfRaUX6542/G/UkuJibINGUPIse41V5hYWQfd1ctGtQIPtzr9DZoU5iibo0gAwJDJVc5kCqD+wI
/grTd8+/ZOMszmx6J8Ccv1fkuzs7iSAqBc8wo8ijR3Xt7zAfcv1L32nd8QL2oyNcjm/Qe57FLRhv
F5WobXOXuIYbPZ55qp9Fsu+f6kmEYUyI1hoZN81LuUYMZzOv07fwKnyzLoOd5ileeSBJjw/+pcje
uf796Efb01+2haUhidoxS/vUFjVP81GitBs9dt7spm58lbrRPnVDV3Aip/wxPFdu5/p2uZP3iMa0
7sF0ztbC0dj75PwxF/cxGQcZTB9OshJEuYKygIrw+LR9w2Hefro7vD2sosvKzl1WXOP0+8J+2x7e
DHuPGq4tuZnjyba3W5d2aF9vVSdzrmRHdLJdZj/p6xfqkKtsfc8eEq5uvcTZXITuCo4Ln7e99lTu
r7ffHoLVXWZf+VtOYWe1d3KndhtbsQ8BQzT2y83BWO2L9ctNYl+BqLQ1ewWO11XXon0zuunFuDpc
UWz2MNdyndR21pN7/X11/Xz71ZuuTACR3ryK7MMV7gS27BT2Htrw7uqgei/3oaPYPxLu9PDw4lb2
/UPF/3+t3cm5OiB6ss3sTWHfpzbj29JKsZ9W/lbwsuMESCvqQS6f2vCps/396gVmrH0DHNm+u5zs
b4eXmVtw94Lr3V7ZtX2ROlz21l3d7B4oydgH7udbbUerL5tvwcrk4pCCsjdfIOk535587+HF30Z2
4VyjI8ROewev1CmcK+ZyWR3j/o3nEdi5DV2C7wj2VrNvDndu7x62rX2/Hu2Xaf2yd76NrsIfvYzc
lOggreVylltcebO+eiFTI+aynFXmrGfuMDm09q3OU52udT4F1KjLe7fi81vbQ4DGTpb/+eppnrc2
bWfcKY5z5+0u6X2ut9er0X7efOFSFWfdO9vGvkagjHV78Xh5t0+dS/v6YmY5X2x2liM4levtLnbe
7YVp7yz3qbL3m86+q72t5l0wiEOkZTs+y+vHq+k2DhHpzPysnxGKYMVdB167M22290NnX+a2t8Gr
m4crO51zeSfbGy+0v80rjQlVdl9Ddz2shJ2ys+XVq335hVL9fWC/UIZb60ycd8tvpb3Dms6+i+0H
yzbc3MbWlD+8+G443q5c+3tvJznLlX0vnJUrsth6R7+6vGAgrtMpncNV5Ho/PHe3/r4EOt7lt0Pn
7DrPsr+woYn2cO3l3vr77MSbyjt0u5vJOfRuv4J0vGrdTWJvDuiqO/Lugbcb0X+W7H3vriZn8mr3
y8PhSrOfNgZvRO+aa3HtbVrXsB8O+xuuPHGJyLzSye3J3nfe1UPi2oX7Q7Hvnr6xkpfXyLB/ZK63
+fLgeNe7iQV4uX5m+jL7x8PmabCZ3cmNL18vatu0L58D53lajd7Oa28mF/6kB5twXbjABva+zdnO
r3VuE8StNkx2uUNXwOVTl89DRMTVXGG5oC/eF66u9Xa+c3fz9DbY+9FtmBDD5s1boSqwvX8QeWL6
2mQKbwDRfxHtdFNe1rvc2TVnssijb9gvu+y7/U06ObkxXorg90aPBtvLk7B/mt23Q8OqeeBJ8cJu
Q+egOjJTXzhv9+vWy7ZfKRtU20fTvlhi196rVopz97+LCkHhkeLK0uJb/fHCytiXUL2qIyoH+Vb0
gsjx1+U2SOz0Ll7R/3CHK30DCTH3FCdnwf3+9JGWj/9lXt4Nf3ICW6EFVTBvlphQvnkpLsetwT64
jjzl0t/oV/qq3CVX1Zmn8dmBC1YDQowC7BALho/3jNJT1KPeHj028CO91BQuwij4akozuC2E/Jx8
BiySS1XiBAO+82dueUkDTm8ZI2PsW0nqNSxlPo6eZWYxSAKjD968FX+YP9Tn4Ul+Ii0pD8a1cG/+
HPCPStP/1TVt/ZpGr/k/7K7+/tr9o/jxj7v2tY2aNvra/MfyYf8WTvn4ZfOfx6+D78UC/PzwhYeY
aDvddN/r6fZ706Xtf/4HH/T33/yffvNvpZP7qUTp5GvR5e3yaUFU5O+rxyZR539fdb4Pv/9j/Zq9
fZRIWX7mZ4FZkJS/0Eeh+a3SHFd0bMz/WWEWJP0vcAGAUJGy4XvvS8z8lCnjpAiSD5CxoS7q5f/m
Z4H1FxcbOsT80MzU/qTCTB/+w6pYfPlIiRFbWlBvlNFOV0WJysOEPuONPEYodMA+MV9yhFJuFCR7
I7vSYj8vr1QJxYN7o7ca3xmbyroXUfv/NpcpJOdANOPdXJrZokFrpo/KJCLoJJSxtU2bQnkk85LF
tVKJ0IvCaL7FpAb5ExHlzHBX1YIhXFQYK8abYeqiL10rVi+1NJj9eoZU2K40KFjVIRJCEanXLA0q
p6Yu39q5iNpA4neyO1aV+WJFZpFDgQ1QS42Mpatu4hIpYfk66xzp0ZChUpIhQ4vcFJ6jtBV91dNp
A7eOWQu14kwdUDz4FFbqo6yHzuaKj6RFWVaKiNxgZSLQVoj+V+Cp+JMOckKlao7VMPCCXCp8N1a6
xbEDSVW0ZtUpt/WpyvpVo7eoZPrBAFlDS5qe6B7L7dJpaX9hsZCM/X0ptuplCzOW3LyCrG4XHX1H
Z1atsIXOW8Myz6RqnFyppeK5VdRw8gRxkd1UWit7TOLWQD8rU6tH9F6wDpasSog8fRzB65Z1HEne
DBAvdxWlryha0Cy8jAQ4rLYMh7u0RXA/44b2fCI704D9gBOYdTJuhBSBaMcHOkiTfZa/aVKoBitL
hfHuBlENBqNSCjQA0MSNRWcqB2TJtDSRB0QiRSNwqqRDgtwchfm+xdpSlB4aclgIwmXS81OzlrQb
aaHFsGom2oV9Jfu7dIjHdmX4GZZaSWllgyfLmXqJuGazQ4tUSpGPRZYAxrg1m15TtFCz1TFpWkqh
Pr3e46v8RxvY/5+9tSMC9L/f1dZdlH9/fb8LHn/g7y0NxikoSrIlsKT60qLjoPmbcioBoGdzAupD
oxigPEfMP2Wf5L/IrhZwMra0KmcgZ9/fO5rxF2RT/pR/KNLxnT+SfTqpmwPIWz4J+CnEU853Qp+P
x1zcjkGnZOFBqAcaH2mPsgsSyf13HFtKRJqiTL2GXSYjv1CLfuc1mdEX+wia2ZtmdqD4Eqh6ufvu
ULj+eci+bxot0cS/j96f10RbUAUXzr+IpXy8pizLK1Ee08M8TeVdhsHnc4mRrIXGqZ+8WFYwfLGG
1HpCTUA616JZPvqXoYF5MRcg+XHm+Dh0OsiC3xvxAXSBsApQU74YMnBSghyJ1+0khW+/v9PPhluY
voDciDEM5STeVLIRh740Rn08RXAgDOvsK2rO+YtvFqhLGZnx7ffjLZd/envvxzsJapQYNd6O8SQq
656ZiOVWBy+5NmO+/P1Ipwflsq64J3whOTA15diAfFdHDqO6LKY5QUcVUmUsJNk2Dqf+DCD8s4UC
CHMxCKOpBVL749NCbMPq9CY6FBxf66mPpR81eKKLCU+Rrey31VtX6TT0Ul0+c3cfQ9OfKxRpwJ8Y
cU7Qk3lsklnMkTg/BDJEDadE1nKlJENwa86aeZuPXb8fU6tHFFkXbv24qP7My+vv8XEbYYmq4Ork
kzfEMuop0UTGTwrRK+sIkOtQnfP++GRxogTHFmNiyUEgfBL0J5rZxm0RHiIz0r524iSsJWDbN2OS
hAe5rNszuPOTquLxpuCvwTKiN8ugp7BpeTQTkoHgEI91sa/HUngqsF67LkTFvzER23m2pgwDFx1O
sgjSs1mRLKWGA9lgWv1+8X7ymvA6Lr9YwnBsTh5vn/esbj84tF0qOS0i467fNSChYDafSTM+GQmc
q0GNE+sMCsbLa/TuNelqIckz37jo5TZ4UsYo3qLVrK+GKo7PZFPHl+Hk3cf1UxPBSKsL6ebkcWbY
fPpGrFxE2KgTZGTNC3bW5ltpJXO3G/BweoByHy/SKVny6gsdwtdIzQ9nGkyfvLLwwrhbFbliTr6T
qUVORMtLXbrg7THQzElL5HDmpPQycZ4PYFmzBxCF2TZDKeVMS/GT5QwoBAgKRwocAHV5FO+mOpvD
2OgV5aIIEnMjT1aL3llouHEy1StfyoPt79fQZ/MNkY7UFW4cAcGpkVRnqSFnrnwBIKwy6fgmcKM7
w0KlO6mM7mnolfGiDs3uMRJMaSP4ufKIxOK5fshn8/3+Kk4WGHu8b3SlfKGlpUGVfgqrH5gRVetO
Qw8ux0R9PRVWuW5R1Dqz4D45AfBGFTUd3iebh3yyOet5grTcLF20cIV3WLNpG3yI5b+jzp/56Sex
wicvEAkZtLjFaJzk7OQEbYfaF8sSXrUvtp6v9fK6DTNKrlLengP/fDYUTVcF/h06GERhHxeQEcy9
oPXSRZyy/3qlPjV3Rhi2K7WNkFXllAkOk9igPiFPspurqA5psVDBNc+06t4YiuJSAyF8ORK2h7as
gR62zyy55WZPXnFEeJAjoU608DKXmsa7JW7mTSjgFXIhlfV0MSCg40m5lV7L0aCvwQQCoo2B0yCc
5W/LDu2aoh6rrV8Y5bm1v7zFHy8Ee2/cohQRE1YDgs/HCyEXE/pK0PfCFCVXPmZbJEEq6pCgYVHd
TAcHPIFqR3qRuj7a+Tco4oNnUNR8U3JYnrPy+eRVlBaC1cKLUzAgPN36lLEbCixE931dpCsfdtEh
yCLrLspKuoNGGNzWhtFtLGnq3VkapFXUaf3DHz8bWA1QVKA6Lt17wvYPzyYGZGsB4N1D6m8OhTQb
F3Lg+5d4cghurRn5LT4Z0QY5O2unRHntZLmSX+sgos+cOCfYp+WYPc4EjswLiA8h9ZML6bCIlTp1
72dN/M3XtdINtHGLLZSrZH3du5VhNdugrasNVYjohyXV/ZNZVrkrIfy+DYFWYVKl1pfmcNa48Lgu
TtYNQuvHTAkyDzbcH68Np5GM+VP2mhwFgmNBNkH+YFK3cjd2hyp79cU59QiyUPkbe0yGOl92ieS7
vV+0YbUoYS4M6H+lcp/sL58kSOgFQa2ClQEZUDdOpitQ21FIJnGvdFHn24qRldfYM4Bzbok9grJM
bycEMZyua15DeVzkCwtr6/fFdBPWQaiciUyWCfhlgtiEYFXDQRRPiblIOYhirCl7Mx2SdW34Opjc
UUI+eqxbby7a8n7ClTG20Ry7nEfjHDHn0+GPBEywTjo1t4/Pp2tRIIMPsg/6QF1NoUUrQOpEbAkt
4PdTPnQ3dRfQHZWaZwRS1TMnyufLg4FNaIPU9E6PVMQhOjE1pH2cw45RhTZa90FhrAwtFW9SNIBe
QBvW360sNJDBFCN/O1rp1oipRsnMj5tlVvvHGYhGJGFRn0aBmUj8ZELSXBj9eo73EcIOr6iqslQR
ykHUMQnUxlFaHSyjQYi30VEgcX+/NH89YPGNoyIKEY0IgyPw48MQwkFNFCveI51Uo+dZNrs8lc+h
906gX8t2wShUWyW2UOb9NGzSoraUqzncz8ZUXE560/8/9s5kOW4kzdbv0ntvwzxsA0BMZHAWRWoD
EykK8+SAwwE8fX9RVV23MuveKuvlNetFLlImUYoIhPs/nPOdk2xEFXFSFLw+39nXPBPAJNIiTitU
k43bMx8kJILNq7K3925yHAxNwZAl//rlX9/aP34V+IddTZYUztz+f3YD11gHPMk/jHfHOi6d2dxB
TCz26WJlUdAydly7tI340v6bk/yPu5DrGwJbg/oVZxqUDUBhf3zbq8kO8rYR58CrAtasHbyUqNdz
y9pFQQePa50C5rN0tvy7ru8vbd0fXzK97rXUubo9GQ396Q6ZrtJr0KM30ne7W3sQBrawYooIKnwl
PWKOEPsjXtuWx2wevButpbuHajPuBe0EKWOyepAst6LaTadnHKr3BKRsj5vpykszzOBL5+xTGupF
6dI+E5QJHKofwgi6t0g8/vffVAn/XJAjIsCpfjVAk0z4ZzEb1MuaM9U/W8P1+1Fjp4q3PLUP0h1C
QArWlj3+6yfmn78w17+Q6EdOTrquP4eX8Lg01uZ458UPGUSrYNhX1dD+m/v1//Kq+FYCmENAd+1w
/vR4GEXZb6J0z40w04fZd1BtDi3ZS6tp1ixVt1w8/+tX9c9lqX8F0AGAN8AZEFn+x+exxQxP0SHP
0wr/LSQ/K6lJ7toTCmT9m5cGlOFP3zlmVNS+jAv53HiB9p8ewKGt1YJVLLG2ypn2Q+ZaHVYko/1u
tN7aRgHsOrjlhHJ/t3pOrt3GQ2clvrbn9uSNqXex8DlBJhOjfTR0tVnHcbVkHm3LkKtEAcS9B0Za
oGsktexQ++GSnrCTdb9UtzVfYjHG4Xl1rGqLHNWnfTQOtf2qZV3dzoz3P8dhXPPYB1P101wcHy+b
5U1gvgNMq4Bjg/oT26PfgMUED7pjj1Te9XxcxD/lUM72lrKaKpJL4yahs4ks6gDhfk6Ztd2yU9Bj
3Aa2hItOdkLKjQsmYKd70vd8Ywuqndfb6pMvv/w91NtyU3X+PPN7dUWiS63q32PfLlOc26v31fll
+USbavwe28V6hKVe40Pspa9hGJvmBxLPOotFtW09cNja+1l2HoFVM2bYH07DBmrXtXVtExRnlFAn
nepR1TUkcN93xAtDACs/pHUNk7QEEL7csHnp0PmzWb4y9xZWT1kaQmMXacmb17G4IiSsO5UqbCOr
HMSXpAv6NnVODrlq8UKe4H4158THUmQeun4tvX2dy++WUu0ch+akh32Z42NKgFHnG14xOAYEn5VA
vy1PooalUHN/w7gmzm+uvTfZVpOObS7K4Orn5I904xYSFVWQqw1SGXg5DC5b33TC2YpYMe0do8mo
5y2qZ/J7feH1ihaqzTVorTXMd2PLVRiPdqCPuC4h6U9Dnou4s0lZjNzBTe8bOeNBx41eDHElCusB
h6LID7Kc9Rn38Iy6Zb3CTjyr8AKoeSDkosEY6yxJCQsgYS0szPRmDqu6S9SYt4dcVMGnW1qFcw2v
4qkaIbzPuxDyyytfAyIIF8MFT4cpbpwSWzrryR7t5p2qyup3nDzph3Lz60fSZkLhdVurk7J8+cqh
SFBhti72C8ib/C0fh0Um1bjYv7yWexbX7uA8yRqQY5xOXaHiBpPvyntobNdJVetWPJ2r+6wNRyDw
B/ubqCofSlxotb6pg6F2DzO+S7iJ0zxUx2yWYXEu8rAjULQqmRMInGkbrFMfvp3hV+sn/rVx2A1g
bSyI+515KDS0+F3vb022q4nbC+Os23oD3E7ekk/Jw6NuwNZ3xQGULqV5aBGVftDQ2aDmsg5lzScb
CiXCT7G69n6Afb5uGqXiYZ3IOqz6LgS+m1Xzh1fOPixWUnx++JvLstJc7drYh3LObh0N22A2Coir
winLVx5k5e2yNqvve4pBsr7IN+EXwNHe2jVwhFjj2h9OJk7A4yJXj1BGAMRBsq3iCutaWnnTwcxG
DcyHPCdFYKQfjpeVfWJXLNbiTI7EDeihEdPR6vrpPQ2Ccrr3p0w/EV1g1dGQFjPbRt7IbC/sIH1t
+6rQbPi6AYGUNnpSHZ2CgybVCoY/8aSUTvUWLMGu6AODDNFiVhVVltGx5xs9SCdcleFnz1bQSWp4
9X4S9n4TAEDvBeGQQ6chzdZmeye2kjPHYVP5kQ0OYtuVofjn5lfWuTEGOGSlUyHK44k08OZWojmY
6WbJRA7ePEZVlRHkZ6p+fPa8wpdxLRkN7CYzKG1mZS0ndD2oloK2vxbYRWGpb4Wq3CoyddeWTLtL
KhLIfusdtMztmx2MHDvZbDXHrOy2gH5Oi99+Ae8z0o5XmDvPXaBqpguNlbdSYkdE2znbrrLG+aJW
AUl86Lvu0bNRgOz8JSQdx5z1u4ul5MI75ZK1kAflNz4A4iJT33i2ilrYmB3beY2arDW6BCi0Uyao
cclSJShsDHdLaObt3soK/zmkmyXLoWOLEI12ad3Cf93eQ0XptZvYbWMcn8Ori8Q1NwPPTG9kcVfo
AVL/HGxNvDrcKZHWqf3LDXRxscu2dKOVV9gfXbHlz5Zj99+Zt1gfs9Etn4vfKC/xctF882ldH5xS
hq/Cc/QdKD9A/FmDNzcB6+6RvOBkIE63mhSKmEjxtNpPhTYejdwFSj0xgoLNjgPai2QPKBwc1Ghu
7Lh98dAF1sTVN9X6WIR2+R3fqvnFKDZ9qFmjkWFqLN4TcKwUZvq2EVFOlWvc1iWfXOzIrfAPlPUA
y0lK5JZEU5Fm8WYYw29tUB0SjZmTQ6UtyDtJH9SeigtSOq7u8d7v4l7JqjuPrqvfQj16bgJp369P
BjOgt6EMqznme6Wm0wqFT96sAfS8VfguJHplY5/QTTbt6i0sQ+I72xqu5xx2u3xIvXtDDDV+mabP
ml1JVI2JRMEPFHjOpuShV6t5S9HCwB5Pci8jvQpObdfNpbubRCoBSC66+1pY2bSR23HjwiZ0pIp8
6YbzCYhWe95KCgmTA+++0CxVvlxvVkeTu0ahoDBadV4m26oiFvPdEJFKHNxLp8OqbQDa6PHu9/YP
RzTVEFMMbR2oSUg2cVV683slveKkrRHr1WDbcO+JBRRPbd0gMlgtq/pFrs60RktO7PGeaZgf7KRj
Av5p7UY90XJvyO5BUl5BCW7zOXrzoveOL+fxold3tU9ZHXrHdqgJK2Gz6tgcaLX7SYRGdjdtXv+p
C1kNu7lV1aPT+OKjs8NsZpTSOg05Jr2UhCuG5IGbTu1MEWPigQMnLJ+hGi53Dac82yzqdS4FNQE4
lyng0d021MbZoBvZ6D8xqX9vOnepDkaah+qU6p7kgba9UoFJkxPOxeT8oSZcaSgeiDqaMUahm4Ar
aoD20CRBqHKOxhKLflL1k2EB/ufR3C04lEFZKIbnCUoG9ep10F5281D0zNBYRyW158q3cTDLNM58
Pyv30vfy74UhvV9eqgukYjNlD474wvrlKF8/uqwJA2KNagQojiu9xzn18SkTCFL1O7k25LjaLe9g
lAbU0Tt301znwbb2BgqOzKQgCmz3DShdfrtmXvC8bdn6vDJ7fbERfrgn0fYMYWi7QiS/RtoXSTAt
MxRXKAg3k1FKUpBsBv7OWq1frtRTH0+z7b4sY768gCqwix1TTM6/zUp9AgKMPr0nIcTU+7AhxuZp
gHqMU891p2uFBbw90vY2gkuB/guN0y9Dc38trC+CWqGPlhJc8W7q5Pzok77zoxED7ohwcy6B5Y5J
b9ZTfqCW50zRekQRfZVn3YkQjgywhrAyyJO0jR/kMMgFDweKpYTsGPfiqnl+2VyjGU6l4Yz9cdBr
80jMqX/gkCnaQ7n2zpZkKc7DXWrlTosVz0m/0txonnooHIBf24H0UazmOjb0xj1pc3zqaCxE40VO
uQ4k9gjsBvutgcKyd2ptmokFfmyjxFXhb3Mc+gCD+dhUYJ5nPr41bCbzEpLKne370Mm8qA0mBy2D
2toKXGnqPrdk23zrc/7UnhhqnKmzGKf3Ocdwt3OIe25ughQbXySnYjUjNa/ur3LtSnR6SwNj2+cz
iUEDjR8UuqERhSO0jP20Tox8ZtRUdNhr0Kk4nBz/7ZoxQaietzUvBhQSyrSZWj0hTnmtEsNLs+99
oc0Li+PtxxIs1asztUAKakUSTG/p9YlMF1in3TySK7NUvt6ZRKxS/qzzevAYmKZHex5f5q4MDzaR
UmZUVBRbB1taImkpvezLwpvzqPyyKI994Qa33Lck2dCnjVQeLnAYyz6WM7jsHfuNjgBTOb+0TmZ4
1/QPQP+BrqaPhryQ97Vu1ydQtXkdt+F0zXJeVNfGcGUm78jxmlL6raZRRVtZDzdsYmBJhMyZr5un
HttvuTjLL1lPPA65My6XLePFJD1pHe82M0Ugz2Zm/VrWrOKJXux+3w9ryhsMKvlZwOato2xcqzt2
0fVvfysNHZP547x1ljvniSjM0ooys2vJnSmXRSOrWxd9lH4VmDRWwwgAeZChjBhnE18iasRwRydc
Ji+2+0U6kVAuGJQ8N9ZbaP+KJ2pO3WqfEncAZAfARuxCJfpimOXPEXevN8Xgs5Y3T5bKOfjaSH/D
7LFIulhTZl6cR+/XbcQdgSJrceJTAGERwmoio9VaXklnmpFzjc098QGKaGc9AX8joJbGzqvcMcpJ
GWNTtFn6yR5BcuxX5kt7fwiItrHD2btAP8GASEU46mgeVueazJt95BLMRuT0neWhIUTgsRudjB8X
mteMc00Yw86zGvFADsUGiTyjy4lpevTvrZJC7eV69aUiENGI1trQf2/5lcsK7edpnGvzoU55w8gi
gY29Iz4mfBsVR8e+Hyff3M1LB+aj9/JGRFumxBv6pXXgAmcBvscK2/wmXly8DGVQ8o4qH9Eb1OSQ
n+TWxbU0NYMqCuFmLZFt1xuOiJIKLiE/RM170bjt2ZWsbffSVdTRTQf7hM7Jl9dKEBJ5NLa5O1+A
EZU68bplC6MJcMsPoulackCbtK+4bERH7EMW4mkbggKHIfCiu42TX+wW0nm3qFvE+j5J8uKielqC
bq8x+b5IqBmS5F8r+/aXAc7/Cuf+A7fSP8yy/glIe/uF5jDv/qCcu/6JvyrnYEMwY7pK0zzG/Qwt
WDL+VThn+YBn2cYQZ3llwjLS+7tw7kqbYOF41Qiz8fMDdo9/V84J20BVF6C3Y3RFliiTsv8WQv9t
EYSG+v+5eIZ9+8dRHwIVcLTM+Bj929ed3p9XQ6O/BoOx+GRTlWMVeV52rrpWAQjX4s10ZOKsc31b
G9aUTJ06G/bwA5HrKfXm4zCiqkXAow5uNe/xx+c722k2fkZNZve4PA+2soCMV7fSCp7mSZJN7kx3
NLovq19M92Ic9v5kY6L1fwWD/Tk3Fs28ZrnZTA/MVU/E2//InHCLaTMgRrqpOrUTgfKULZJvlnxN
tRfTxeGKT0PiTmZ9b7f5zTDZeK6c7ratiX0R44PHhRN5+RXxPWwnrpPdAJzmBtYne2Oy6nI1frn2
9oNQ2KQqgQmMhd4PYv49LJ7eM4OiDds+yqq+92CG70Rf12eH4sP1yx8Iu1Ts2XLv5+1vWlfcS516
k7J5ULB+o9AY6c2xbha3jpudivx1EcP8ozTcIQL/PeyUixMAdJnFdcu/ckY4y/2Q9eKlLRkdzMtu
mQYCFE3/Kag8XHJjOUSolXsGQtsb73Q81QsmMb+Na9tuYpvJOnFlOMvUeN8W+tGZrXsb9/lmTQgK
uksVMhppuvZ9kzCVwn45h1XmM5hqL+5112BKWSQkY/RI6yxjL4iqOmAZfERVk9RVfZgDIHXZ9uik
9cWWDQWWfR5lrna+6J+lKp+ylVmoyES396aKHln4n+yXHoR/nVkHbNiYkpLAaUsavXU4iJrifQ7t
kDqxIQCPLwPtd2AQZtYdx6a+g3MRmXavHlppP4ugEM+VDLGEpRnhrzpsD5baXoWT3ThV9zzIbSBb
afgo6gUn3GKbv0XaWzu1evo4s5SgRV7T1wLRdtzaQOG7orBP1qrPqiy3pF5Ibm/qoYhWOdLJuwtz
Njg+njc+SJn+Hkz74qn+e1u1Mpado3eLS59FYidtGwlds+9T04zrXqTuEpVDeEE2fVyJtIvdyT/n
qOx306ruVt+gue1nY0/2pHhst/nJARO1H2pf7MyOoUs35G8VGEswmRns0gIsEqFit5UiUKoOvxmi
vvh1TgA8MLSoLqzlzmmbU725Kl5V+a6VicNUDnNi2P1rpWhtB6u70732I8HQMAFnRuGnLqSkZrvS
J0mksI1jWF5qh1C5lPL1NEEZjRo1gDd1tGnRenY3ohyaaBy99QBVtokL8GPMNOp5lzOX1maB57GQ
3Y6CgvCBUt2YsvgGhGmOJ90cm4HcJ50z3M6oUPxy+QxbetVJjbucARa3r4gs2Zz9ZdgJsQwRq/QP
up6DNRZVRFBiGzcFY1ECvY4IDWRcqZWyu07y+r6w6gE5C9kB02Obin0Y/iiR0PMolJ+Zvp0Vk1W7
kA+5M6moLhlEO45sbymLqQAIC8+ebWvuj+RiDree8MbIJf4lkZse95aR5Sczr08ynecftdfr/Qqm
8E2H8tlVK83TmiJJV8POaTP3rp9CxieL2+I/AcOlWuXFmgySkyMW3GeU78yA6FqbkNwKv7sH0Hap
tuw8mMFyxK+hCAYQ/YMOxc3azzdjHf7a/PmlLPVr3biRJDotbhbxVXhzmBQ0ZomRpfeZ10do9s/O
vN6MHTFbnrviOPNwC66BzV/SieM4VcZudbU+YNJoLtZqR75g+FDgxGo6faSIfkDLdVd2FecAlLOj
0vSohNHcKDc4j5Ww4j6E/rYxalGNeBu8if52mI2vMrADVAOcXb0VlB9VazVnoyUWzlzItd/kcmvU
bXtQ18nI6Lc6LkfAd/bg79e5fXb9muHCU7fax1YL7HYlGaq1UycTyXfElNbrS1qftu4KB1XmPL2u
njVeRGadW70lm2rP+apHY+czraP8J6tSu47eq8JyuRqIJNTwRD6NiqNzrbzqUnn5vQDqGM31RNqP
yunhKJL2mBjudfPTqlqDlkKVBMqtd/XqeD9n1f8qsmk8gAmzI2dyj2zqj3kHhncy4i4lEaEfNdhB
76yzLfLN4k4UxevmEsEKo/FMJh+BPhy8ruwJRhv5fIDV4uj4Wn2sM0NW3wBTS0+Wx7hhybaSbh+a
5dwmrcH9MigyXYJv0uMmUOmNV+lfhjlQnJIQ7E4R6WX5pc+MLznW30w/3ZLOYW0KIK1NOrdu9iTb
mLsibxlzzQzhGE7vw5Zo03G0odoRmXnMc9bOtlTsX5V+cmbjfSGasPOvwXSd/FkZYrra1Eiisytv
T2hsdQlDbp950++Fn7Km8UfTPAxjAal3YpO0kGy3XyU5ZaVQUNJGD/hcK7a3Zdu+B56qwXtO1A99
w10lrAWLFwPHxUWdmrdLecaLUn4UZTbv2WK1/EYfHY2/AOEYUvJTcq9QH0ZuNyfI+dVxNCZ92kwE
54Vjra/uunbvK7G3j0bFHmyd/Vi69262X1132LmoQjl7n23hfG/aanwpjZloC/97Cwvu1EF23OcT
qS6ZJj2lwxOzF5U/YXWZ4HHp9Ec4Mtny+97BCKWbGIT4fgy782IYeBeHLyaG9i0YUx1vwkUBv7o/
S/raufXdU2MK43nIpu/W6nGZ+U8IGw8TMsrvTtYVkSvFhTFcu6PRa8/anNrIHsw57keuy5p50onN
8J5E5t1S5VHaZfdTSw5HaJzUApaYvrkjg2nntsOxSN1Y+iORRVsEeOC2KWkSSIp0avfVL4bblNjh
lmajGUiv0ywO19Qc9/Vc2BHzl+NamS9NeGUONZp66WqLShdyamzrkLMm4HbOiH3zYbQPkTF4SXnd
k63draFEsmR51Hp8I8L0PsjVM9PKHyvTr3BduFzlSRfGvnCcb2NNg2SyudxKEYdsmTwGFLtw9hEp
19cFMHG5DC1TYOw1RlsyERrH+rLG+tBZt60RxFcYNC4ubFbZ0XEfsrb4rK3+Zhu9uPcU8NGFgom8
ns5vWLdlhyZVx5SkpG6wDnUwonjI9srzzmKaggNBw3zkLQT9Ys1YSjnbU9V6d3bHoLhq9HDIlu1b
R3AJ/xLtwgFT6jgo/RqYnhU7KzfatHr3Coha7xofme/dmAYX2rhuv+dZXwrCo/euZvbY4vk2sxNp
z/c82dR8RRdB+Nx5Q0iT5iVEtR7nMb2AK/yQ45Mw9HPP6Kca07i3n7uufp/77HvL/qoHVTOH8rSJ
+rbJxMkfjLvBbeJFlDLuyhqnnIbt2BvQlcbBRr+7/u6q4M2tuas4ICpveO98+eUY6Y2r1U6l3e1Y
1AdtqYMonENeWcSg9ocK59+sm4T++jw78/s2HEMjO3RDRjUv93YT3trVXbjpH/Nq3Y7ZreE8wSZ7
7JbwRtVu5DjjPoAILHN56xms4FIiQNnv6123yBvpUNysmbqoqvjpUexWC25BGQYUTX37YQ3WEf5o
3GPb33os5tngxmHADqhv+TGr4f1uKx5symnndvX8eNrCyzB0950tHxG77jlELvQ1SJiCB3cBuS+Z
RIhlZzSk3Vr1fV1grBODdWFzG0/SsmMtuFEGo4sQ0+WncH0neXqfevX3oqgvDpWqO5o3vuW/Fk7+
DeMEK46sID3UJKQdylNdqIfONN4L4prjubOZDRIIsSr73l8/WeDGAbMkkoJWdvEC6Vt4Um34OrGv
ioZJwf0z9gsBZwdli8fZNr8N/Zu/eLcssT95koq4maonC5DqbvZYbtONZInO9QcraGIy+4pkLse5
tGtvH8g2O26LdVeWxoP2tgQZAmNvMruZgGtMhv6XV7jFTqr1tRDhtaUAS8Vdll0fyzl8XyiWSu4z
oxW3ZGcgcfgGBuzQC1yAblhgsHTmp5ZAcTTD98NyHVCpm4qLMBdsAp2Ze0At7ikFlWp63vs83zOe
v1szebFF8BwqEK7SfnNS1qEce1wcEhGi1X9T20eFYMAVX5t9Uwj3wWDjNLBp5dh7ZL1+HDd16di2
PMqu/LV0uGcM95V8XjdynTVB1xERLB3lqbhzdZFUwXRmgZSsRY8UtHtc2Bp0/ZtV+l8slo9N2d5k
hbHcZaa7y3V630NG3Y2zfebmpl1DDDAVOTsQ/ltgxJjqZBZ4xzfvVzt0rFLG7iQ624p07VuR0OOl
7sWhsBgaD/lRSvmjgpsue48UvHLZu2QhJoG0iohp4E9SlU5CZ3eupCbdBIeNzUB6V4yaJVBeQQxo
NeZPiTtSzwFr8/63KKddb6WSj8l4IhIgSHyT07zwZ1gJk7ZPmGlZpvkdfK/gJe3z957BcjmSn5aZ
1l0/DK/zBgh7sVt97hsvjdLVfaV1XyNVzVts2+XH1DvEbdndoZ0qNKEUlDZ2rsNstt/mefVxkg4n
0TC4UkK+IWd4byrW11TwWcT4v4l8XX42dK2R3BbjnHYoHDcVKLJDvQ/inJ4M4hZjUwUPsixJJ06v
M+9uvLcMxTzVu6scLLhlydZ7I/uQvOnNTVKA6WS5hyPeg+xdeBwDYnSaox/k+lBiXCTMddkO+GTr
fTF3LGz6hqlduOiIJIz2XBPEzFtepN9NM3vJBx/4RcF8kJ+m7itOYpZpVMlsHPZ8OPNOChcIBJZZ
jMXsd2zEAIwNN1j42WNdkgKlracWO23uhUlajP2uRqATdsOX7TNglGwd6s5ERYiKZVczmdtLnbYX
v7DoJobSjv0APu8yr9M+97ow8jqWucVM5DFv6cL5cFqthiYyo1pZuuVhSuEAZt6c3iIHAKZu98K6
cVTb7vumH4BDa4SCfm+eLJb2O3cYahx4S3PyREEm7fJJcm4UGOV+dXg2qutMP7jVgk5pJJXTbX4H
3LX22vzICVU/dmvHpm0otb9brPlHU+jXtGxPwmGpy2bnTOYas1FGnrVh31ozj/nSWjfUp4TGclbF
EoVeBQq8F84tC/Lw5JvdizJ7AHSs9HjGtchPXC3E59F+sIvi07Soh7tg77dm8dOsFzNZqrk+hDTX
h2xiCAN5WkdXV0B40iCFm4T8uTqSAfNfVAbX0yO9KbP0so62jX178yLo4JK6znpVaf6hQlDLi3kz
++2dw5MYjPnPjEet9cVLERBtafZVkuIdqmW7z1twkhg/EvfqyE7XlDEM13LJIh6EcSUjhlGExaDf
URlxY/omQzNMgue6702xxKorZNS57Y1p2nclpVpjtWepiy8nrJLCmc9hYR/nJr8hH7z20m/LGDzM
eo4ci+SzwDr7Uu1mxSRYsWQo5vFHSnTdWDcfstJ3Q53f1Ot75l9T2tZH28nul7V6Y11321fD0aVo
8zo3apDDYGx8DEjftIsVwrMgl1ToWzKDHmykG/2oHrL5u0GwIdg476YcSX6mCY3nkVoRb5vD26nT
ZCtJ4MSl+qB4ryPWLhCvyc6hTNrO23ytjknDML01QYDGwoAug0dkE3vi81BV+NbH2Jgx+ZZ3g0Bo
G3iX2bB/BlOTjLbza4JAoIarR555R0GctklkpewCenRqvs2+7sUCAEo0eXeF5prHhj/snZQve+vH
4A4Vk0C+f0zRQhXeDuXwmPflodN480lrTzIeML0WL+Gw3mwWSplxsncpg1cCa8xjj+o+mMNj63B0
5nN22IpiT5B8kXgg0hviTBm2nw0nfZRr8bWtzbO56DxWxvY7LNKnIC9+hq18q/xzZVsSLcO2N7jS
LeE/WSQpPnJcGPducy5GZeKhMe1flb+xD2/a59AriH9g2Z0iJbqeL6Xb0YicZXZ0l++rvhVTs8aD
6hZ0OJoEpJ1iW3lwmip9JGDGSkZrAEVbV87e9XRxm/uFhNG0VtQNcw/gX6FpZJfiZ6cxa/l+bv10
2LTO/6qn/N/B/39YHjaJv9ss/mnwn4yaXWlb/OPk/y9/5K+Tf9uCCn3F82LADCF7/J/JPxN8dgGY
arF2Xj3wNgLVv1nmheX+JzkyxPu4LAwIUvaQ//7NMy/YGGDhwDZh4rYziI+y/kejf/uPk3+MoQaZ
d9cEabw0FgL0P5lC2FXaVr+w3Myo5Ye+f3EWciMYPLRiRb+Mdi4A0J2EWcuEjPSL+35sixtdDtVb
bVThj8UK1k/Boo6Ba2iBRg+qwTqx3buflSBTs6MCq9pJRFjF6PiLuJ+LD9S/9t4tnXM7GTDq0yDB
rxOXk/vC3+UekGAxjZV0ZamKqYpvSku9KTk8qMz2IpQ2eewsDAusuXmxFVtVm5Xna0MxkORGucKp
mKbGSFKxzupA9TPlL2Vjpb9kYS5jVDhT3T0vORaDiPZjZqZZ1cEz276c7p4jxBBuhuhKG8Nd1vpU
SAUOYeE29BnWujTWIUj1PO5QQQzZq9XZrXoxxYgOsBg4IBKrIef+V0el1J1lkeV074JcEBaKkI8g
UZpmzvx7YlPe5cwZ4ecLXmXtVfN35dhriECd6rqorJlSinlOm1hywW2Y9Sp7RJKhL/lY5VyxQefv
ZE9+T2zZa9AkvUizlw0MiLqzl1YdEFxIEXVGkF1QzS6vFlCPpAs9KIe1eeDvflQuZb7foSbNVgOS
oyHGo6U7WjeuaF1RTq49hRlJSuFJGCqF2TWmR1aNV6UYnssizlR+dIqVWQkWXMSEvnNDgEICkGQ3
oOidZPUy+ENGQq98DsXUU5Nt26NvVlVkiOL75oY4sPO8PKALDEVUNp7VxtPqGMTbroyuvkNpCZtv
qCwsqtmJsWfG4Dic1lhgVQeY9D9fYP7/xsvHlvivTqgLFKZ/PJ3+8tv/ejo5/8kmECMBYAOiMjmN
2DD+N9DD+k/LMazgv9g7k+XIlWy7/orsTTQRrsHROgaaBKJlMNiTmcwJLJkNAEcPh6P7rvcH+jGt
4LuqTk8qq7FUg7JqMnmDEQHAzz57r80dRnATEtd2xj9vT9ydbP6Fvzi4OudZP/7l7iTsPwSGLmIJ
0qG7j8jsv3Jzkp9Jwr+mRCQpAF4ZvhNSFQzZBCz+PhAghTWkpqBDWGNAPjZK0fLMSicfvroTr4wj
rNXLGv0bKkycR7PAKFHg3j7zXTLRwQ+6dnxy59YJL5UaQnVCJB/G3xlbEH0Op2TcRVXYGqoFnEKf
HGXcep92QTmfPJm22QavZJbsW7+szVtYsKpkWloncaQGsRGcI1nIf+1CqnsyXCF5PT3Ljkv8p5xm
5tSNO4cZZp26qvRPhrj8vsL92W6zppzyn9SXDYq+iJ5LSy0UDt4Dmsh3a1bQJ21s5YWPeUZChuqi
tVRbjb86ebFD1g0H05h5my/WyzBFP5pouoyAc7ZuXzwmnnXLucVNrnY0xcjie2ha+KwEvBybghh9
IdMn32y7/2aiFv1p9hKXFrOAUX61w1cvB//dDdHN2kWahhBUdN5StcrqYBIjl3htiVzu6jREYs/A
xbx5HBx7/KjWzLGubYf0PEVFdxPKPNNvnqWs9RDoTMcrjnIqiIt+JSDAb9DXp2Ju3PvGCpNbI8OQ
munCmk9lYzHh16KtTtoJSsb3rhcvWmNuibNsrItYmqtGzioD2wMqrXhyMfRErIkIMCn42tn8oeSc
z9RWJ7N9mBfPTR9Wq0vwQKSR/nC0SO7cRK3hY0+IhW73tGc4q4rFeXc6s3wvtOwfpzzwsCJnlylh
ptQFUgVjaxc8Rdb4utaDc1py4f7CpZitB5WxImKDOwdZticH4Xo/WAX5WFe4VasDasRsLq2aFXvj
IRq/4su/EpgWXR24k/flN5XP3XJIOpEMPAbxwe54QHTJU1YpeT8PwmZSJHNehL8I9JbiF11Kwfxc
LGyFTywpo/6unCsbR/vYYqZPY1sUA90q7hq6KH4NhtrCPWqITS33e0cV9qnF1eb8uBrASApYiz2p
HW3rVfalHfw1fA/txc4f2FQm5lduoTUELNwzIiOk5WiFPmgZMc4HhBOk12yd0k0v5urw6/d2z0W5
W2onUruioZX7I8Ienp78ce7C53YeWAa6qdb2tMlVXnYsQNbmujVxukE/aDvKy7tBlmHZbWF/leKY
iF6KHVsdWMN+TtfRKMDQq1QCwWcADJ0T2eLmjDlVolGO/cGhDP5OdnQiddq94KJZMeEbRYPMmobf
mI7Sc6KEs09Df/yGuoufKAqLj2oijZJ3hUw3g23wj67rRG5mwrBXZPXRKorqoKKkLmMbFpLeEL5u
aiy6rYP/fV7PzijLeROy23uhIJZns+L0ffUxmbfFmP7MPU4dAyysNzW7tW0STb8V1ui7mTrrshfy
qbkuAEmF8r43KV6nwhBdxbvM9UCvTHBfteQoZOkQ0CBWzbqfO+HNJP0Cnkei2EdycNunYg5ebb9f
H6N20TclqvZtv/RjvOg+2KaRtA5D6WZzTDBq/OJVXjvuxg4PFhdlPYw4dsvk1DkTSRoyKGdfM1NH
Jce1wAyUaxf98DH6xY+kiMBQh82joDNt6xAMiEfyIzuaMFtcEJLFiUfl2qblcAfAbJmAjwATth1t
nZwyty5m1A9i4HCkjLb3SI3I31DQYjZTxLLnPpCx43jzS+i32A+hSZxnNNIdYWHWDgIuQjAuF2rc
5w9/tKYjG53+adDkzi0yEGjNwo5xA857xysSlt2WOHs5AuBCU8jXdClYgDcT+r4dYNrARXjKq+65
CPtkz7a02EwyYAz0Z9S10qi7vCKliKWyf8qtNj+NebC8U8KMYhm4Fh6wrP1w/Kjf5/NkvqYyNI/d
gHpjUnIPokOJChGnHGpKznatHLa+1KhBnR5PgSq/pyva/0bwh6/XgLika8UfkQDS/EDn23k2zr5q
9RJ7fVPscFpEx8wJJpY9oXOZwSQgYTrB2ZNjexrhS95AnjuPTk8PfYB7nmeYv2t6Ux89VLNt57OG
MAHqDefX5JI2WYLZ0id32rLhW5Kx3wntdqcAUOdWc5Y9RuvwEfIR7vzccZ66adxXHJVvi1TVRwZ+
9+xh23sv7eDqSKPLbO8RSoK9R6AHo15kP7R1qV4mMtjvTp7PyGAkaA8D9JRTg/PngcolmL5pIu0T
opIRbAGm+o0N1WNjUTrZW7bzZHnSRefLun1gUz5nOVX5SJTmeYQ3cHQrFXzr8Vnh657cfW5jYaL1
Wd5MHsbkaAl9usP6ZQMc4IdF/yI3Hiyl/LwhUUkcRBaKIvtdqHmJcp/tIrDRPeal599t8zRwKe+y
CVs59zIZ99TG7boEHiHuGOuC39dsut5eiTz0zUDL2fWxDgeNlamlkrLf16sbPnZp0N06xax+T2vq
6ltDf2ZO3CSxCOMLbNGNwf/HqnRqRTaYw5Sp0mW1GJDFCNKvRqa9SB/yHu9gu8FylQTWDja7wipC
Kisv+kmxxu6TkhWdzMIwwd7uSpW5tBFwS8zsZ1gFjrbn03Qdqmh6wLF1J/FFVb9AvwTJdycwC8YA
mfrDtwGL0KnDmsuXt472c9lQLFMN38qOLrAwmtRRaT9/kBoxMQiy8qXw61KyLFpdm/W5GxS7aOzT
fV1PJKKMrJqngWTEti4ScVFRMOz63m/BEFfzsvcHvR4B95RbspVpDCQRCnDI/ODhE87iQbo9QrsZ
Txaq7e2a+dVbbeYKXiwhjR8TEjQ6Z5NljGlNs03qOsRRUL7WDOSbHN8RDIqGRZJfqIuFof5721Xu
q2XgFu6GwcckWkwD/MG1iOK2XSWXfrR80axyj1VTVPt5Wv1fCnLDNU5nHdI1/D4lV55cGopHur+i
G1kFw1NoGm4b/EC+NsqE5hSpPKPoQ4b4HRrH2+gieG61lFvKkilg9BdL/gC9CVp8mMJX9nVfk2QZ
nmsOOilLehU+amd09931pmVbDgsxai7LfTlM/nBuG91H2zntnecJHw+YbOBkOLQw4l8M65tv8xw9
iyqTDy3HYRb/6GBiydRDp6zJZ3LVSbvFQsoGkOlVbYM+qL7No1ddchU4x7Xx2wuZRhIlxAsOsIUo
SM1Gx9mEvTQvMg/m25zq0DizVswVAq/1SeLW2IKHgfi0rh9WlOFxGvEL+bVXfx1oHo1Dxs9rtKSZ
oXw7zTwhvAt/OQ46x23XlZH7GKzS/mrc67JFi5adrknH4MskO+/HWtn6lUflWMfDvNIDuJjiLqvB
HiX4u04qUOIlW6Rz8dmjvFVNgv+kX2jOTRHPXkfH7o7hXF2f7ayydzWRrMuSlvqSBbN9obEuuSn4
EVHsWa19u1Zr8FLD3Tx7i0sqJtKF523FysGm9ZfsFTGFmVrn87pfXWt4HsUErcfvfQCj6zzLmMNH
or+h018jmg4WsV9zVcsnXumX3krogWySqXAJPOXC+ZBdN/iXvtP9co9HfE6/dLRNOvfEmEZJ+2Eg
VxphbXdCZ8An3F4sq0lQLQC26W2WwvPijsZI40UbMigKXbnqeMCbfrb8C9kUmnTSysXKXpXtLG68
dArrfUj+k2CUI9maS38sd3jo140lCCbNOk+OvahO0u14IDMoxEp3X/i92l2K8sHL5orKLB6AGw5w
7alyp+7WmqzlPBn/A2V8vixM9o+689S5KjCrw6sQJAaReQPjEyQJvZkl6TWuK6yUBa86ZzRAbsKs
bI9DlrOvwB128v3qfSzKR8NugaQhD/1wGd8ThyN7y1W9nQluHix/Co4Wv/dvLlAXm4GcseZMzvsw
zdmrIPNxE00iOdBOFFy4mbKitwjBEWi08+866MrznIzud7v1wuFu+sy26SBcj15vLRmz0zyJEwvt
Qm8FsXt1x7E++ObDmFhvplFgDvcU9YT3YjCq/EL0df6VCo9HX064pDwS2Ry7U1YmvLK6DZ1jN07h
NyxhFXxrL4mSPR0Exj7ZLq7DLZlB/zS1Ke+HlV9zhmvFqmNnT4Qf4/I/QolJ0FA848rW3cmQyCzD
GDmWCyhdaU5Gccq4cWZ/0veLXLr5u5d6iQPPwSQ/8qAncjp/hiy1y6NnQ7cr4UtTA7n4TtOjZ12S
TGLztMKRt06m6RBHhUFAj3zMQzdrFDU4FIQ9ZzEKXxIiw7UuVhrXpOFjmSSClpRJt+mj8MswuXgj
9vWtHklSxxWJGLJx/FK/xoBe9jvJLBjEsrAwB5lxRVcqVCk97DIAl7ZWSMwVcyG7P+EANooHElrN
cQV3ycbaLOZoKfPm57q8STwv2rmLYSerIvu+zZp83600sjqJ6n/Y65B9M9fAdLiWwRdrwODZrqI+
JFhCDwr24YbTukSuckJ2+lk1lx/LmKTsMLDtHz27dM5yrqNdZwdfy94f+ebbYXWD4mndpBMqpF9Q
BYe1CwAbdATWsV3zQVKUrWPJseBHlY8Bu02njHYVxRvYSJqyP1p+P/xcyrW5sUmUfbRIKtwD/RaD
Ij2w5CNESysqUkuHFjusGVtkj6lQYeQ8WPa67AOEEWtjXwPMTuoMj1VCpnsR6XgIrch5WOya7q5m
FfswHd7CZln2YRmInc3a6sxalCtvrZ1buRQO6MVrUFq3vfwa5ZXerY49fLiNxabTZg06OyG3jkI6
P6126M8Zog32Xkd4G7uTExCqkPSM4GmDjRkiJxu6eo6JizLQc8Hv/SrgTVnJoQH6fXSXnlF7dpPz
5C00r3bkgyGskOtOCi+6HXA+b8lz+s8NyZnXIU2LEyFSwuAVZ5oT8TBSR8YRJwLuCirLnJyzqZm2
Doan4/AJZEiHdofGPFzsUsrkmCRd+65yishY+xIajO5JwkNUGyzLZ3Xs+Ol8Y/luG7LvzyL/UIge
s/kmLJv/Rdj5/0uSf4Pg9H+TIOP/8e/Dr//y87+eRjaev/5OjLz+xT/xws4fXsR5CKQJ1BEXJAz/
159qpPyDVYdHQpKcBEhbdMG/qJFIjiFCJYIk4GHHg6LzFzXS+8NljwCNmFUJGiIKwb+iRtLi+Q/I
kAASiiM9YCHc7ijJ+wdkCCfyOSm5Hk2VpMMLJsSIfJxZm8C8kBiyqxy1PLD6d8p26/ybyauCdqjU
sMlAd+xENWynKB2U/EklLw24+6xt/eYnruDImMucyPrrmvQqjSOCjtZtXs/9M2Nk2B7rJKofRvSF
j5Tc0odd06nFKR/A+EjvPMahnDT0hqAQxh1GDqzirVjn39EgE2x9SCw1uSkRtluPeuf8tvAqDA90
/ZmX0azo+1UnjL9daUT2NtHUFI82Us+pTaX7a03tcdkhxHvuljdFFPeL3Sr3pRGWKL46OLvNXdrg
ggW8Wn3zs4ocFcdgkn54sKfld1YL55H4E1beVZrsm9eh2288Ox1vJakCzgNUUFOyXQAQ5/CUBf54
O60KxyQVq4W95Szir48Lxx7Ok/RCOdfAhBFvjsnJzOatew3Ulq1DIScm9orSNmd2TeyV6fTF5EAC
zkuRee3OJg7yVnZhUG4bkX4evRoanafUb7GMEmfDiBDC4bq4kkTpRyW0Cr+6bk6GgvuC1cYtgYbg
6gfGCtChPUQ8B73F7IhA+yt3477Q2BLcAn6B8DmgLDyP6y3Gre5nEqYm3xu3bG8rnxBvvGqR3kUB
h8qNW8JyiC3hDi/WxEMjdteArQaZ4Wa9gwOxvHBUQt1N5tn2foTOtYPeJbUuEWVEmp6ps+Ap6kMD
KrYG6HuHvNdl+oCqgsd89eBi4okzivfcv/ZL0Bdn7vnQ8fE1hV0lcYHC27OrMdhaOaoLTJzC1O89
OlMdh2sr6YDWTis3mm3fW10nQ87NPklOUxphV2SzTibUTEYmcefwmUGPHLzi4Ai+FLGfYQXCC2LJ
n4BP+NKVUdnj9QDAQMEV+eV8U2ZDEp49r6hTUuBr9AAzf/3ezpPW8WInHBunJtPDhojGFXDQevM3
iVH4SfR2+F23MzXvaDV5vhkLJ0n3k2H03iyuS5H0mI7Jd870a8+pM4vecjJBXSydmbpwL+VnsB3Q
X5VV1WgJZQrAv9HFL9U5SI8NOKqPdM6952WSE4brsZ+P5agtb4Pcqrh8fM896ByU5pF3h9oq1WON
y303erUyVb3xJ8MHPJd9tgtHMzyDEHVvq0hxVlfCzei+UbWDDb4rCQjNnpeaLc0J47tyg2xB4epb
9KOpNOSYs9b5LTjfP9UuF3fcaw/Yvg3Zg/Ucw+uXdAnUGvt68NW+FEXJ57F05Z0FfBjnrhr0D+Ri
+77UKb7IpQM6hFawBnfTjLNj33eFTeNYpQkP4zkaoJmEyXfQW8raEQZFN+m8QZ0dwfQQ05GelJsF
ogCfBUvCJHZStdwEYU1t2aQ5NswhZwsXKuPd6g1jDy5tBedsF5k/kdm3q9dVKIQNfVUMTmnaD7eF
ZdkfZVSPLqHFMOy2OKirR/6hHmfeviau7jcixBQ251+cRPp86a6TmW7D4KPhGHDtdefvbYYiW960
ibI73SXtMwd/YC3Ui9av6WgzoSeee56brnRgoBcCV3sOojasMvM1rya5QmhZ6u6mrfNO7yut/Xfs
XayMko6GgTi1kuqRAA3l3owfGJTdTnbYLju7u4RR0Dbb2i6tu84NiwaVtTLPFQwdDiY8EZ9Nzdlq
k/lDdeb3bvottRYc7vlHAYYhQmCpWKqury5+WBXvGGzqt86qevQsPU72NpoCe9qNadlNO1+o/LYd
uGPFQcG9KE6DhkoHt7Fx0NtI/x+WC9+E7Dcq0DZMrP5H0VdquQ1NaE2bqFclo2jmz5tghdkJS4V7
6ZovI3g5Mz24KekZlGBe9QafjFo3c5ZlP5xwBkwxFcT3gDstNZkS0wlqNFOD7dkBlxHu3DqRZHSS
ftgs2APg4fRO8dtpA/PuKistScDplYKb1I5A0lA5+OLhSmCDwAQbEqcbnQu4o26MS9ksJAY5CrwO
ReI+8U2BFASJwf3JzmHqyczXaLhpCVRotqc5TthBveHfLU5FqCGdoLPhKlBXLBGObXAWzhVWNJX+
Eh6E12AxN/4n1CgPzBvrMlBHLIM+rdtMHXzU0JCGKxcJsxiIJBldcUkVSASGOqGrdKc+kUr8Zx8r
pgxb3I6f2KVaV9NNsyB+HNSVy+R/IppYyjF9eFdyU/0JcdKfQKee3xYeC8bu4/CJfIpcbuY47W2M
9ZZbt4ZYBM/B2e/NGg+f4KhJygU44ZUn1QZAEFidSNSU+hM5pT/xU8Nc2hRnDQ24eJxxwddQ9/1N
eaVWgSkhyFOLMiE9/4m3YgJtup0U7Jr2FSmGcVuwoJgP8hOPNdDepC/mE55VR637KhRELV2vVzXX
xYe4RmwSEK2vHC5uSgCg+IGYhsWAEHUG/IW5kkg0DK+61tZLhckDOWOpfC62T+rX1GbsXMwVBoak
i/W1Jqb6PfmkhYE+gBzWMKB8ANEiFel8ssV4zx32nJ34DRtCPYkhD3/1nzyySifF7+yTUqaaK7Gs
vcLLWmH632EL0Ex+ss2mNlAP4yfxjOMMluR1Vay1TDWMiClar7epdoof0AkxsY6u9nfCXFlqiar6
aE9jA4EqAHbqjiDsgIRFwy3AmCuQzQstd9qZT06bM6MmbOQV36Y1OgTaJlC3yTfF7XAFvfHUC9E8
UpNAMKvW4ZKl7dAeysaPqnNkpGcOfVHPj4iR60+4tVARaEXJt9ChgnsMO5yVmrrXNatLDQ0r9LX3
q416j15Xdjv3wmv1vPW570ElW66YGayvDGiZWKZlYwJlPw9G+s2NyUQbHRqWROfctlN/62Omuwdg
uLSbnO+Qy10mFXeK/N2lzdeAe20Vgs+qArE6eBIl6VFWKlj3sjUc3p3EkWfM2ONr3oaTjK0QVbKu
1skQBXHZU+kxbB/6gqPDlhteHcT89+msjWPeIbfIjvslOTOHM0XIKauOeHJPkWyuGUBVH1Jwll9Y
03FpwHy2btXsWPDziPl87zH3Yptjb3yaC5yFISbyp7SeoeqOg4djUNtaPnf+QhgvaxxNabjHApvr
ql9wus+tt59CJsIzn/X0ep0Bf0dLTVg5Yg9s71y8lebgeQaFuoaZ8c1XBnjROlg5D4FkwKwp5PSe
LktvcZhq65eO+8yzPwxA32RN8nZC4FlYX7XqWFr2LrTq0GwWQoYne3DKX26bqhdTJJZ9LNzB+jLD
rfuSdE50hlMKA2gohQUEb9CGJUsaTDbgpHW6SY1X86uYtDqLWYWcJFmL/lJtwNmg7coaNUGyw70K
a2ymUy/vD1lQLFY8A9hO9whjOJL8JjRPFRT7YgO0ab2VU49uOq6JtreZGp0CU+Vqjxs8qkm111VH
2CPrhmDv66b1Ny2a00MPcZBG9Kkmt+M7Ocf9qMsxLRZjGpAf7STPjP8HrDrX4P3/2Ux4+TXnP/4e
InD9C3/OxzL4I3Qw4+ANgJPL7fSv8zE87j9cJixpBz5Zfv9aMPenWwcHYij4il5bw/AaMgf/ZT4W
3h++i6kmujKYXcbn8F+Zj/8BYstahyLvAF8Qc4/j2PKKLP3x/SmvU/3f/038tx5fSF7XWXfJpigP
t13jLOK+8LrC+WH1icOKzXJxhw0M1ham+F6tb3/zXv1nfGt8R3+L0bV5A/AIhWHgUSsLiZXf9G9f
AcbgMivIU982uus4loxszZ+9lMMojK4oa2/mhcfLQ9L3M8QnpebAuykrd0DMTkWfrhDCdJXwRPsn
r+uqC/zVxXR1SLn8UpihQjv4T16XY7v+ILDc3TrTUMKgaYKcU3wusXoXqkiJTau1D+707JKQKqo5
IhvkVguzkaab7KFbimJio52xy/IbbcTun7y+K1b1b18fVRoIG46AmEClBF+Wv3/fCrf0nNb1GaeD
fDVbm5qS5UywQD6AKa3a33PRrsNZFK6v9+yV4YzwdKvlB5O16Tns+v1TVDhyPKNDVvS3+mOUP3An
yP2Hf/ZKnX94LxkgpUBtEjTgAcb430jROser2nBYJLxsLQ3Gbr38Htx1GY9uini+G9rkasqIIFD0
kWKYLUfvXCFGkxyBwHPv8mBgVPSi09JiFA07HplV3shz0ufObnI4vfTDzM2zH8YbVg7uly4CGtDZ
VvA04daOZ54xO9cMd7OfZM/AtiammTKCLWWxrJtz5HfbWufB+nWFI8W67wxCTNJ/tEaP+5QFywn4
vH/X19VHZUgI+XYxXMSMxZ3EYB9HTiKOMBQrCny769O0EMNBrpF8sWZf3ucNZFNok96GfX24t7O2
uu2Zahgp7JXG0rq8ut0Z3bkaXzmn9E9ZyA18Gati3xhf3QR1kx7qpHqdYEM+jlcBOyBTvR2FSQ5D
pINjqpvse2uG3yFeFapcPQhGEYRbAqLWumXZWRwiqu5iyF1jdOBtcLH7ey2mHd4JZhlBlWwrjjA9
OhLYdvuWCNQGB+IT4kBb99/7wjgHwkbhvvaT5gWrC9BKGxsJ17X4kJNDPG3BSrtbmnS5eH7xoN0g
fKTEhwxdMIhHWWfF09jY4+8ROAOzkx/VNxH6H0FUf6ofXRdxOuSVkDzH2EqMvw7gkhgazb75CdDP
GBmRfXyz+DczwxQ6RTIc/CWIDiZonxWFBTcNi0EC1Oxdw6ZLsJ7xx2qj8cAEWDCss5NyVFSqMi+J
LLJ3NTKlbIWM1H1BAvRZyMS9t4CkvVUeNEO2p2wQUOzPXeAB58nlEsVsewTSSyXFYeyw8VtlNWD1
KWxyntG4qB/FzHlEwFUKtjK0UxXtQ0BsfkV22OLLdQeCyjc3TbL88EXrx3MAMq9Uiwbals4AXmF2
jZOVz5uMEfCYWRbpFM7Lw7Gx+zcntcufLvDCUwt06aAw0xJiKse7LrRyYCSKTX6BvsmAa5aZkDZq
Zf26XCm2a8QnRDlguC+d3InhpBd7lt7Yox09xv20rBcGi2rrQMbbCcdJ4BT72XPY0zji+CXr/eZn
0DUJ2az0JNproMLPviyiwPMEAXMf9u60WcRsv4tcHka/cmN8oC2MBWPHXm7uk2bET9Os885lK3ac
qQbc5Q6eYmElMJomj73EiCc7nka13k1DGB0cR7VHp2qbB1CG+pnpt7rLuxxTBXy0W5W63a7vZnO2
kHBNrMPRd2OUMXgOQyS4LltnHNMdAzpux3ApYdMlWTZzbgMvEDeGICrm8vKCe0MVZ7JoZfk1K5LS
es+BSyCJRnLyOSvDXSGkH7W1+ikwof3u+OSct7V2+6d6wbMA1LUbhjuJoyf4EkFLTd76lkYaLF8r
drmbMbCZqmUzjoa0zKKD52u3+U/kuorRHLlmfRjxrs4HhzSTvcVoJ8r9f9zROdsZ0nmBHEbvNGcg
pCCcKXc3TzYNA0g7k5fHUmMhujrJsF4QdeRxoI2Zy32kGhJrky4TCUui4ieMLq7/DZ6M4pIJzuvk
rFsjb0kjrl6s5zovbliVF8BkGoye/e0sgIrcYU2BQ7TrGsnxdSN67itvJiPru6kSJyQdY5toJbFY
pUCuuI8GcRM2k3cLKtQvLtDUu/XBYylmto41rQlpHK6PS9UW3ncHjr9/g+ltfa0x/TRprETPc5XU
Lw+usCML/3XuBO+Nltw7YvAFww1GhNZNt24SkKvZtCsAuga84rJCp927YgjHJzZ5acGkFLTrw1DP
MnipsN6XO+FGU2TQXt3R33STRCPlg2UC4pL21voXvt2s2nYOusEZdkmfneyIzDZ0Wfg1U7BnJaZt
1EFUIGhceRjUFxDfOO1qUtpPLqcopJ7OriFPxFYJwqS6iFKXRXr2DTuDMO6mGcQXGRK8bnJxJ5sP
19RdvQf4DxEntyHtce3TPGzvakJ/nOm7osB3wzpRY7MXhR3+jHCYZtWmEazxUpwhw2LtQlKi4QG4
cAkZJ0tDtfVGj/mHgqRJok1ksqGFSRTpTTTTjfEWzYwMv6qa2XhrSRtVdcu4oXha0maczwfOrUp2
u7QZcnULDLUw3/ACwIjZdA1buuvjKWm8Xyz4h9bduHANB3erOE6lvymv7dvHtVf2euIm6WnouNww
4VR3M/exrE3z13ZwdHA3krHnnSLW4CbvgN5qblmJqQhooUvbC5Iju37GyonTGPTGEjCo+p13XNts
fSFdd4wp6ArNsG0guXfdZqH9Tr1YXZR9wTckgPIlCNgy6sbDrIvuhGs40bHpElpcXX/+5tc6eaV4
J0JDZLKcctFuZSmCt4hLudNpzqTX1vup5vC0idwp2DRlcaYJEthVRykdg2TVDA+Rmb9345DBovby
QyKVvBACS2L2pXzPnFafAuI6zzaYJqpy8fM2s9cTwSboO+E5eGy5rwDPj8J7osBuHOVRQMQWbEbW
dVSsgKf2ib6FmNjWsdkXlh/dLI5ldm2Uroz7MzcW2cwF4pE9lE8+QL+ttFYYXhZnWCAlkSpvMgm6
CRWtay6hn5bFKVo9m76QMTmy9RJHVwAxVNXESj6b3sQC145FT4rRtmYXblceBUYgq288Fj1M3Ojr
fCaYFmH0xf7Ae521DauEGhTHh5O25cFV8BjLGVebrkx9GuAWPrLcRoZ3m+UE6VfDFlG/vLXqn2D5
IzSI0GybFaubmJvsqcEczP+Whq9+CVcqZiJvb3uaD4FOZ+x+1dQTfK9dLNvE+kQc9QOgMN8yeL2n
tgd6MDR48Ud8BAvm43y0d/0wid9RQn4W+75LuIZT9KasATvq9tqVFdmKpQ912AS6/b4nmgTe6K0Q
zuLvaW2o5LsHwUrdjRMljxvJzZdOeh8hEQgnAafal9i521oCNlscAzWasPZAwpeVwHPOw/omTQEj
uWmTnAt3ck4ONr0xHsEsHchLCgBpvrMcC7ZrtDI1kYLDPPZwf9Nh+tIMffOAX4kDFb+9fBq6BvGu
DcLipa5UM2+XdHS+5KTXXnMITVezAxa+PHFPWE2oV8LPrk823cRQA3pNaqEY5yLOc9/bYwNtg90y
TkMSG7y3PwezRG++yDuJaMxeC7kPhOSGyRC7RQ/gCTS2zEh3s6k48oOxaHXQ4cqtHjwTz3M4iL0h
V3tTsTHetODNks0IXTtDEGT7GHumNbdLTr5+lHnxTGY4SRAfzPrFdVPoJnZbqn0IhMK9k4MFiU3Y
FAiyWWjUxS+47G8QVfUrEqh+5IZekvqwS3Xfs+s9QsFpMeDa5bLXE9CFXao6OhstoKvITnZggNgu
84VUWvo/2Tuv3riRdV3/lY11z0GxWEzAWTfd7CC1kiXZsn1DyLLNnDN//X5oe/ZSt7Wk4wXsiwMc
YDBjj0J1kRW+8IZmH7vhMPB8kV/HCjqhT+Ej43aQU6BtIAmMj1lPmXyEhHbXd41LcXHOgYejR9PU
o7lDh7jYNn4W3cOhf9SLBABLBN4ECHptPPBoYbpPc4nAZRHptidmF2cMGU67IGzyQ0XetDOsLvBo
QQDJGes07K9c4sObKhLDe1TQYYYPsT+8h/DfntNvSNARS7LLMs8uNZTqn4aq9S+ttHKuZY8XnEB3
f68Kn/KmMdj1boqCc1xbkD9wEKQFFxTXFzNsu33SLOU0TgttX1pZfQ2nTHt0SFSAeGnz/MRmlZkn
DCv/RJG+fDRVPuxU53yVOQEm0+mcboMxteoIVwaSK1yf4JSRjmU1zVhPj4JvlRMj0LKohtWABne4
os67qddr8qu8uZRtCmrZLL90bTI42xFIvAcmUb+zEmzR+iwL99rUlaD+zG/otIceVfwDzOlgWw2+
+074Uty35ADngih2LWt3uGoHGq2zU8iVb83tJuppB5uN31xpMWp8jobKcKESAJGqtM9M0Ze7TC21
4iwSHoRD0MGqutAdXRL9QBuq6Geu20Lyo4mVnheDzx6pcv2TGmIkz1CoPUtzJdZtlEbr3mmArVgG
0RhVX/xYTSKqmQ+0daLMR8A8eaoNIFFwo91N32sZgU477XPLR4LU6khHIUFtMrAG1W7UjeFpGtT7
UtXJedKg7GjGBQwcd761UsP+To5V3PXkkVcxmUezmawpyTcDzflbXxEge07TlddAh3P7csrYXXTP
AucATkrQdAUPanbg6Vq4GVoxWTdRbmr3SGG6zs7BAB6kMGV6SvFO638m9tE9B7FmhMKt7FYYQn6c
gD3uwDRaVMuDhKRM15MPzogjSGumaLvlvnmLehOY/8RNz6JCfuqGvrwdwpE4CgWZG3x9hvNpdoFN
1LZ+8K2JDiZxwh0CBv0aydXci0aE70fTcB4qq3bQ/ku16yiWH2JoUXu6raArRUpzH4PBS9rHPOa6
tQ9VCOSh7cvsiaMMt3vETB6KruyTtRpsdMhyzuuJsmxCaRs0dur049VY29MFe5uGXA+aCSsY6zz2
ky+kxvG7hDRkPSIx8y5Hfs6D5dstegnWFuYtQRnrJKQAUSVnWTHGmwmWxF3slj0yBVKU+15Mci0A
5y0QivIj8h3VlUJxFNBBVu3TqNIeqbhwiM9pvmVF28neoTq+pdaFogei/DgKDyiizLadbkr6zZuU
etoG6hBaXXpSQ1QoaJ+R5XEybhQcHxZjiMxfUjyE0DhvZJLWt4iHonRiLMI9cIaQztBQAIuIzUQ+
NPuy7L9GCorIuq8aq9jBFDZWpZ2Un2cbBIIArqevcu5t1t/YVRui4UeTX5utI8hUq1joN3oDa9Zf
7lpRyeZgqMq5HHupMJwEH9z0tAFQiARH2Yf05PJA0UucU3tNVhPSP6a1DrNAG0DlEQDehbGTX3cG
UhKolLEBo1l8X7zGiOx90tVhLANPIp53p0Qrrgq4wBIYeYWnq5LtFi4Fwu66nlvnpS/sDV023ImV
dtaLUocYosFbKRsTu5RWnxUwQtF+6yiyLdlk7+VjX9DQwQRiVvATmkTIx5laDDIcSM15xPs8MBQn
tjUh64YH8C1V7kMZJBpYe+XeqlkvN/oARGLys3SvD5W+BsHR7Iaqjs8CVVf0UkfMUupGny60VOow
J3rTfBCyat+NvQ0O2DZNPoJ9IKU132v1ND5aTYO6gtlnajPiAEQWZZefMrpaN041mShJo0wM2LiZ
Z3pBlqRF0SbpZ+SLh+YTkjvGiujI7bc6Vj008epCPblZMH7jsqSDzIu9aHot9ozCpfNkYqt416nI
gN/giOIi1eyBE1PCYVgbTjB4ESrn0YGSkR9c+JYD3yShcvRFDEEJq4PDDl40iKAHaXKDpYmBbKRO
8uJqyL/GutVWFxDC/a59GC29H2h5IKohDXQ7W91py8zwwNeHI6JyzThcYnmuP9DNcFdAfR9qbtpL
USdYMeUBIUcZaL26SVq9Ggv41E6RFOXaMvhs5/2PHKYGBIRMSFKRS4Z9m6odFRhYcdY8ulwNNmHS
oZIRX5VlWeaX8MjqajVPdL23UxP6uUbcaM7QukqIq1C760K4VzMQmNnLq17198DJ1CWambl1WQ61
sD53dEOTy3kYJh/nntShnx+JNt+BnNDYgTPUu/4epAdFxBDemnvhVrzw20kaIyVtsBZ4EER8MHKE
qDRCtSt/pM8c3P74pIVuAjvI983Kf18nVmNs9XbmwzpD4GTfIrdp51t7Ftgac6Y4pJiJBQZqN3dZ
HR6cGXXCQ6Dm3r4BAC8RZTPCKJmoDciQ/yhYT6RQIoCGl66gJiJAQeu6i/e249hXqWmQxwPz8qPP
c5FhY5H5M8ljNxkN6o7052wHKyNwPteSFmxymdhgGw4VRjgQQ4wU2xG5mpqC8kRZBZL01/WN7GaY
Ae8D7FANVZCEWPoMudAJCXyEaEFRu4Ot9h0njVgvCN/xAXHu3FFrvc+bYlOVpH87euGy3RGaUiwI
wBGANEUm1sFRpm4hZihzWiQtXT6rwmEwuRzysYi/a3jEkwT1ROhnpZ5X+nbuhKXBCJ3SdvqOnko9
FyuwQo713TbBrIGS7RrWE1oAS629KHjwhlbzbx819P7WBHZMXtpaMy0By4dqcJGGogJNr4N0hnhH
aPuRwziWN8RCMVIJNXR+WaT6YxIaFvKGGdlaTQ5v1OMmCkiN2Tkl9vP+EssIdFqqqO2Xwi7645iB
upr1vWo0vb8fEtfg1aU92GPQZKa1LBZzUiZQDRN2racDxSUbKX3ayiGSy+Y9hNqA8vA4QWq15yE+
l6BP1LYGf418a93OxrsumItiCy5HIqvDio43KDhgr6QF1pzfxBAh2VY4/1FYnGUcotOEINBHP7Zb
AAJNMJiov5AnoivN0thzBQ7uxUyoq21Q2DAQOpsbhWJthfopGgmNFq6wCaGz4mf0rJvJcTHIo8e/
rZAL4jNNtnvQ625Eniztl8oZ+r7JJdbPaGX6LRHBNjKsAcIBqmC+NzQ66j1DVRJbcfCN1Tm2sfyU
snvbIeazhXneACFyzqHL5uEZEU/fzwjlLe0U9eO11khU6HcSnwdYqb1tVWd+bYpFiVTr5wutSa0e
5cYSAubUZY7cuHM/5FdDUzWpF4+ddmBxae5Vh0sLCpeZXd+iXJOUj26ja5o32Vayo5Adl+ekmnI6
KNfp7G1cO1a+TyWYktswKabc4yA0Z8/VRB9foY1kupQV9Ca/HBWtYrPJSn87E+wTw+au5QIPbxD+
dQSC15uS+nF8brYyoriLT89D72Y50lhYlFNdA8CICukIk/dJxYlKPV311ZepM/sbuCeOvQcwXjdf
F1/jhKC04HV3QY22jWGY8sFOM/ZbUWJycIlZYvnV4FU/UiOCtdy6YwHcfQQG4Emo9oY3cTAgSMQO
44hGw9nep/myNNo4nb783JxtrbNGHVG7cCXa2Q6TVS2bYd7nPd6FXmhJCoMZVnzNuYwzE31vAkVr
29ZUEmkKlblEA7zBkLQPEDKKDKPNYSMHI1A3zEiCa0MAnDnEWp4KfOVijExWTVjE5JVtpDs91Fh4
fuvYAmS2iVm4OLu2MCnWAZTGA+DRKjizhV5+t6FBh9+NAkIKlWfpWzEPDgzNrtJANp/TFMmyj1j7
sOcjWfl4p9VZQuE0KFD3s9azweRupOx5BaWtUnCX+Nug3FjLwGvSvgXWhhFMle7MFg7AORk7Lucr
yYkbf4+p7STIhi5auGbvxMXkAX0e620hQf9tNBh6qIrF7vShmvLpAlGhGNMxhyr+YmOhc3phNETc
HdcDFHIUxa3sHB1zUW0BXGiweVoEilDZRrK12rma6WgIk3ZE2pzTmT9cp4qa2LU7RmGxdWKXFSFb
/Md3CEnTzwKi1kGfTtEbZg4lRq2ApaIC0fUmczTbG4QT72fpRpixh2kbn5FuuO8VpixoMYB5mbzA
ES37NS7q0Mvmpvoi+oi0G7qZbm51SmIfMU3wB0/BO5Hrn3eEFk88ZAByabwpoli/MyOrCC55SGbx
rlATdm4139F+KKewta5+nph2BZ7wfV8LtD1HXUQIP5NZGLCplNGHOxzo+J2uDWJ0r0KlLycwCLa9
nMcZnRte5VnZh4Adp85om69WLREB6LnxOH3wEsXvnDjsfaJqyDEiT5tPpW4LSNsTlkcw9IpyQNQ9
HDuLSJmXLIjZAnh++9xuWRY6iq7GTtO7orwZFO0LKp/tqO1EHo3utUblExJXgYXo59R0TIQtx8R6
osxQTReNhuGtF3Mt9vdERCbOZES+840PMbG/B9RcsX3Hoj9TsWb1SEMGYr6tYaX19xaYhI4yCCsp
OgOEGKqnGF9NgSG54JI8GPM8Vd+4T9KEC0VEGDKhPpPO2lUj6IjshjgVYm+qZikIa51EJcQjhUZ8
do1AV2U9+VkdJCtHBWFxAcIlK8LlmNJnTxNIV4ZeATTIF57u0lAYDlByJnToTGfxl4P/mfUbq+em
/1xnvTlgPmkt3X+aAy4tgsilgb2CemcQDyM2nfd3TZ325TuSiSmCINKazoWddoNaxzGQ7X3pZ/En
yIY68g5J59RLDXuky7HPwb3oV9SfsmpDptca56iW1hTb65i2x68YyRQdVBkH8yW1R+E85+oCkGu3
7OIsm68CkfRfddwkKa1beogAM+ZNfvm5NmULWUoMfXoZxFo53jllGQVeFHSssxzMUX8vYtcszihd
lOVe07QAjXhzTLq7GYq8vhcpWc++n23tA42mZj8MYkI+HC+c+MLvzR5WNgTGaaTnrwXfEOhoq0dy
Vi3/GNhSfLE1GVdPYoJ6kZNJhRaAtwHeITEAPctQwIbNgKO6fQPjHlftyn80J5+14VPedL/TYBmr
/dSGfn9WTygJGTMuodSwQ1oRBwNEZHLZBATyG7+3GnE3Uc8qV8HyYPdYyGjtRZ5RQbnywbeUi6WS
TB4W0hkHfZL2iAvqYWg16dZwlFS0Dwm6voYhcunOCqFuByulqaKlmMYNGRUiHjgtz9mNUYGVoD85
u/1u4iMjgwD9LZ7flT5t6UMRtVbzJcu7GkEDeJSQEma6UN2hLmVZ7GvAOfrSZInmi7luJSqbVMqx
FrLTfoK4NJCeATjUinb6iCJ3FVEdyc0By+I2V7c9zrhqD+yXs7kiQ0+gSg/WfN73AHqDTSnAY45r
HNyb6Cxq/MK9iX1b2RDpWh8Z0YGIBaH3rNSXXd8asDHJGbpuIyDptw+2qUXuhjJw1jUbbMhEI9fd
YNbUCtMg8yuvaym9oF5XFRZi+hmYCq28NrS+1d1LdE2hJEP2JNDtNjPDRvkbKJkT+NCSvkOuAVFq
Kmm5Sp2AUExi6toCZL/ri8wy7lqFF/1DHqsyeRxDSFo7KLeE9XPKG/ropi7XzxvgkkXp7BkMRhd4
jwsHRBRKaBb/PoEP6cWkI84v9cMsRhSA+hwsyVmVOpSHAppNkCitLP+GEnj3jmwgoVpPydjcV2ps
o8Prn2UZ6uijYFJumg6PA/TQ8ge+/gxLlUehP8LWAwkJ1rBdwx2iyUmIY7DeUDIpP0VWBW76DSAQ
+LHTUW2mbQniVQtPthMpOHz+NAu+SHsoUIXC3RDRVYjqFqfROiM1rO7pY8RiBYGHnh5BAv9/0mKn
v3198idwJH2hVxGf8grAcJFWnKyEDBZKD6W5Oogxltp5ZfRWd6ayGEF/PDSj4uL14ZZfd/ysF50q
HeiTCx6BDOj4WRtTSa+S5O8gkdcgde1KUB+onrp5OO5eH+qEQKYjsrUArBxX8mI5l7ABev5aUY2w
nEDJ8RwmL+d5+fMR6qFlHEDVYqUJKEjNZ1NbcMj94dDsKBsBQp4nxDX+czw0zpypgSdJdW5pegzA
28rgJlAdt66LaGaiPwMfNHBJlF8f+fR1ctFx2zNz6YItk4uc4vNJa2IKaGDk5XkT0GxdV23G+fQT
6xYiWfnrGf8vkCx334qrx+xb83+W3/2E1/Mixtf+8E3619/ui4x/Tr/l6CewWvr16bzH9vHoL9gV
RO30rvtWT7ffmi79+duDb8Xynf+3X/yvbz9+y/1UfvvnP56KLm+X3xZERf6cScmzffZelt//6+eW
Of7zH3dF9phGj7/9xE9sqan/pXSDg8ZFbY3i/GJD9ZN6qcRfbAkd9CiUchhwi4DlL2SprvMlMgLX
1hfBN9PgzTeA3sN//kPT/7IsCdrR1ReipA7y9E+gpcdb1AauZetKWAAq0KFzWEnHSwhd5KGhCEPt
MJzqL2i8NGhsCPDsz57Izc89/195l90UUd4CSj0+dX8Nw6HD/WNzBImTYWQUN74/08W1iAouNKcJ
zuqh5UKnPr8J7cm+e308qY6vHJCMsF1tZZhgoLj9EGw4npiftDMu60R8AFti0Xo+GIYRg+gc8hBU
9ElrtZUtqi4A05SV6MU7TRlW5zDhAJ0RqlHPw2QBSN67GuMf51zhFe9ulSJ2QwvLCXEiW7fY68z1
usc5VqMeGMVDa3qRQ3co8jSFQozvjTaJjbFOgrQeXEBZtL1ryuh6rEAszR0ornVtQLGi31OaNBIP
dZ9Mw5Oul32PJjJLZGjXmaAiRgOaFLKXXurCvJrX8Be4zT9xrk3R4NGJVLhMYZGhUXMyMbUBDUAI
Q0q5JpNzMpeGSBqMmHElueF/RBKinT/YlZ7WBqoUEIP3qIfxfWA0MQbcCVVRAkNnZLZxICJkxE0V
vax8GnFusTVC0bXwYyvwVyiPU5xYmeaYmiQKg53gkoS+oSdq+pJc7WNKf3QlEXqCT8NncZeMUKES
t1Jh3SkPk3PpROi5ICb9zqkjEZ5nXa+huJEwcX/BkNbZISOheVBYR1lnoPUScn+kBgqkVkxbDz4j
xZs1Z6brTDKmc5bJ4vsUt/W9nrW5PNMoM0erapxlDUnPoNKdmzhbra3YDLT7NOugyeIGjisb8qBR
/LUIFi8MS2i22PHMNX016sqpt6VfuuHTACDX+EavBVffFctMh7cW48B7aCuK2t5sSIJNxF9Q5/+S
KF0m2xIDBFxJZTYRBSZ5UQ3a2krpm19ENLxMMiE4ywcghz2Gp4g0FAvrT8OMOKP7mWMgE1QYUBgI
j3Z3ZUD9Gv170Ei3U4wLo5fgFSOu0kEMxqEA4JusURDScOZIEwkvBOcL9CwypzFwDJnk0Ct8KnAz
L7ak7L51sFqSvmssRcpOX0N0KhcTqsKV6SoyIVmc6WgX1TA+U6S5AbSB4sSzLoj6rAMQic1bvEqR
Siq2wdIO++T2hoRNUSeqE7fok1jJuiW7Bl+W8dpusESW7lUdtNgoaoWTZHdaZMBzhs5l6Peqbiz4
QNLJtTPNn7P9ZC29Dqt0wR61NF6pDUZoeVmDn6JW3TtZdNljJmLx0CezPKtGOwuqyz5QQ5cAQwCJ
WiOUT168c5y5nM6wVjVoG0LEmq6o24bOqrNLS6cK2fXQQc1gnjEtnatqiDGvB35h70uqMfUnF2Go
4R05uk/7dHZrEtc6GRWIBqHhOwLWo0uTz4UZk4DTQEic94jooa2BsQu6g77XGaKC1AKbVFKqCjuV
VfPt0I/w9sDddGNQ9HcIxml1eTe5LW36K86sAmfnepDIpL3zNRfIFFV6e6qdL3NboSR4lsvQr++X
oEqb7iqwSuUKdxlj9KyiLvH+iHEhjjeVhdJm6RUu7WDgZ1YMoYwqKnoxQ2gBpur1coAtV3CUuteg
hCNUezHASRZrYiTHwFknVOdWmQaPZkvc6tc78lVIr+AtqVrisKJRKW4gxHt0rH1tD6AVlm8NTW/i
6YiuPLM4OPT3WqJVJh2WyE7BC8MZPYdRUB8obSDZR8+L6pJNBOWvqb/JyfEmHw5QuJ7nMnfVvjCw
KnJXRt2MAQTZgi5d/InO0lS7S9UPCuc7F0TPgO5an/kh3GjMIsJfzBiiFCKHF+6x4+uSW2XhG3CJ
28I1AcwbJxEXMjhdi0MQRoxo1dSbjDrnBHlnjh5ev79eHIdEBSi+kNhHnsSU3PsgxBRw7yKhCwPd
ruzvqLa5f3Qt/7okgREi/cBtaYuTSxKzX6eyfYbRKs21IOvTaBPVWVOb9QX1tF5uX5/W8vv+lRAs
jw86DPIlcDVMlF/ck/F8vPDG2ZI8vnnsVnNERAGCC22x3NYbL8gCAXdsEo+JXw4/OU3/9s0dx8o/
hiYm4BQxIKLghXLy5gox9ZaPTCCdFj/dxEOSboFmoakm6sF7fZa/vzwmaShbKmfxEf1BtHiWYnJZ
I2htMpTe1v71FMrkAoHX4I0J/f4sl4lIA6g5kSDMpOMAp5umtLENiAlqmBuSqpH+nPAz86PCGxqc
Yc0tN8Xhvgfx+/M1/i8kAv/PCT4rHvO/Z5FdRF+mo0Cfa/9vEpk0EWj+EUgvwiA2f/w70Hf/IroW
xKOC7UyGavIzf1PIjL9Yi6g6C2oChi7/FefrGNuyKR1erPnzq38S5p/E39LATcKwlIG+i6J3eZr4
N5ORNUjM4hrXI57koubZbbhloxuCpxr2gDXePHsuLxyUx9vNJhfVpSDeIk+hmMsBc7w6TdxnEovS
O/xPJJbRONG8Rmpf+hwZ0NdH4jQ8OlVsGCdCcRwDvmNy7m/JhSByjB36GzROJxnom7TE+0/cge/S
jAnZj6rPQQPisY0pPGYvIqaIjU5oUqf6NqstqNwRsoBtEulrX4+DPfons7vz8wDWdFFhAfUutYzy
ytZ85GiRwIu8pjCTu65FMGGbOqPReloH4uuChku6KJK5CNbD/u2QhNcyvXga9TrHlghV1GCH/pnF
e0ByAa2xPGrAKOYxQHsvSxKaE6lyYEHTh8nUFdZ1WXNTYFslNy0u5VQty2B86sqoOdTRXNqPVG4K
dQliwL4JzMi/LPH9fUrp8kRrIlyo46ZsaPx5vg2KGHekOEDJAm453PvrNBb+JTyPBOhnZCPMvAqh
1NLcsWifEhAMOpnOhUk/1FhrALsGjxK5FQIXWxS498uifgoCen6fqKu3CO4NWhZXh3HquP1HYRkS
jVIfXBuUDQ6naWUiIo2HpKKVYKUY8FmNOXkixgfO2NDGz9UIoCZL0NZuIyeJYo8icjF8rEKKgZcE
6nl+7wzFBLg7L8yljxBXohcf7GFMUHAtgWY0OIGDpHVx6Rpwgmu3rjALDaLzqOU12gnosoXGtiH+
do0NiLx6Vudxpi0o5batrKx5F2lZZadeadI6QOp5ABAvcGdVU9mui9C05xu7rUDoeFEbG3Z2DciE
ONdv8ip7IL6N0QOcSsy/PcL4oXlMkdig0Ida0DS9YwISZd8ybjozX4BIENjWJppqGK5XIuSKprpv
TtWtbXRNdpNFmrr2W1OjpENQhumcmuuHKphYRFXfTNm2rGWhebxHK/cIol0T/8E67D0rSg1A5q0V
Z/ue5gkOL3hWIuBiZ/UTjexmhsvXxf1uFhA0PnR1VtQQNGop+h6cU9sF17ATIVL20IsosfOs6Q/n
MdoXlY1VE+47rl2trHyAU6WgRbNZUErdG0Mzg0atgh734AxTVDvpG96mEfPAcivqjK+QoofyfGgQ
/b3SqaEbFyna1ekBlQygb+B3JuxkhKJsdhfTsQOsWVXLt6YjyahkV8grS0vEQqcIB8vcKCJOibJC
koh9TB+qWCGeaZXfBE3cZI+k0BQcGgQPh3VDk/wLhBuYQokZjWdRWypxXmr4dS7GUlIE8zmEwrTt
Ng2CQ9yeKDzN+Mn7Y6tZ2bYge4XTnvRZvwPvaAde64elvmsaMYEm6dBJWIFghwgFc0gR6ZcJ0kIR
rPhVKEOQnBAS8wKgXtUk26yHbTXUsZnvKb5YgN1gv8DkigYXQrzWJu5N4pYuKDbcIe8TPZDBpc9G
dnZmJTv9LhjVAiiFqabiD0Xhj9beaMcS7UBD5WYVfxoJylNtXbp634K9yEm2xThr0X5qMH3zOiXR
rxFWJKy1EQO/ushxsAvPME5Pqx1BdPg1p+w4Iz2A/hFFmwTkl3TDYLGWIwMaCzHfRXrah3jjlIif
VE5eHdDndEZMnQaTFmoGPsGTXAOZl6AxO96xKlGFnkIzVO8H4EdIFultGmB8pkaIH/knaTvYqO3q
0lXxjLkoJeVbP9RnB1MlNIOLz7QLJyk/6cDKwEeshpjd3AReViLZjWYnXQjMHYsWMazha1ChiwEu
vle+XzRfZlT6e8Tb2a9tNn4dZQjX/v2Pi+j/R0X/0BWV+38fFV0+fn0MHpunx/p5DfTHD/2qgYq/
CFLRklwE41yTOOfv0EgR/ywgIps6CKVOYHr/ExppSxGUejqJCXc698USav1dBCXYsugssM8g1UCr
Icb+UV3+VxZH6fjf5gbHAQSREbGZXD4CKCQil9O0xCkJz+lpot0U0p0Cms6xxo58Iy04blHg5qVL
JkMx2KFev8z5OCQidhF45MTwh2HmgDh733f9Q2dChcWzcVUrLrFnb+GFGOx0Wgy16PopnjctL5Kf
4wFHiO5+HGDz3VKYvuZs8neuPWhv5JC/jSJ1SeQFORK/I10sliXPmxCw7JENiad6ucMw36H5uVON
od6IJ3nXR5kjmgzIFgqDOvrCutSNk1EQDkqJojA8QklvPSMZ3mbBNlHRBWTM+zGOn6BS1m9M7Thq
5o1J6aLdwPzwhUMyaZn6s0RumlFpHRq4roqIx9M7C/5sCYnPhB56UQhU/15/YcdB8zIevVG6tITp
qDzIZTM8H8+eUGVzaD+uNcP+aJMtewyHSWqQtG+M9PtLMxBK555SVDToSp7MzJ/qQqLSgOW0ifgs
pTCqbiU64a/P56VRfuSoS0POIPs/nk+fLBxFpwNCU4WwquKp8jUWY4WAzusD/ba1lho/exglSnIo
ebrSY0X9B/Ay7rApYRvOq/Doeyz6HD8ytuhRye9N22b71wd94W2R4Cz+Y6bgMDpNcYQNfaXoCN5a
qfKNpQjxa6W0bV6Vb9VpTh8kCSAbDJ6RSYvTQqbz+EFSjLK6oTIMJIADvPcKxzjziU3/bLmz+Dih
WOuCExAYjH6ykzG0FIGL2iEgjTLZJ0HU4t57kT2gf6u/cTSd7KxlKFQxyZKpyFBG+6EH+mxnmbPI
y3Es8fvoQKQs4rBu79rnqE2ijo9vyxuv6qXhJD5xrEO2lXW6kasG2nrVIaEM9dtsNshH5nQzQgLP
Pu3BznUqhTj6+vI4eWdMUcIOXvJgesPIr5ycvkZuxQ1pTEIB2tLOSuXeLQD3P56Y5AHSwuMhoqp6
+spgh4OTANu7toFwndEEUWeEsPEmxO+GYr1Rv7HRXprUcjBZtPRYJqfvTTnLcZ8hqsd2h4Jpl9iI
u4H2H8yKNr5FlRWfI908wQ2gxQiZTcdxaETQGT9vDWVRoLfros2atWiTt2RaXpgVN9hSHBQW+IjT
WdlK62Y2c7JGuQAvT9oVm1QvxzfW/O+j8IoIL/hniQPo2x6d7u5UAJ6aaIhUZWRBf2rgYHVNsX19
2Z2cSiw71hqhBqktvR6ay8ejtJaL5v88pWvYrZh58sdNA6GALAzrqj8fyrQ5eAnSdNb66VASfDCQ
ZlTtkf9emhrjXaO7KCHKKaaK9j8B5QuhzEuz4slhiMZuws1nebbPzotuxqy1RBNv7VvBPW4NSHBE
MGjKaeg2r4/0wluyqeIJ6nS05bFcOx7JF8jedQHsrNwM4DEBkEHRKyrs/2BCnOoo6hHjLtM6HiY0
CntoMZylB6k1lzMKM/qVhPAeXIGyLs//fE7ucs1z0YNVMU+OoiHOK4ceY7YWKQUYdld/KYrAOfvj
URwLeBe1fUvphNHHU8qQWzQntiiJLS1CzG4/qSm131jeL7yeBb60ONax0pV5ckdFPULkvs4gGoIb
GxI/dQ0Xc7h8fSovLLejUU7ejoQqFuXZQp7zh3DvYPy1oufWbVI5vIVU+H0oRfggpUOZkhX3A8fw
bGWbgzZOVQ/1zxy4enHThmCbSDN+AGCovfGGXhjL0jngJLhE0q1FBfz5LnKTRQpa4VbhYBB6SGw7
v4CMGz2SRag3zobf35OyQBuC+CA4YayTJzj4Es5qwVAF5+rGrCdtlUi9eWOUZeE+6ydx2CmLji1N
HWmSwxknqyGP7SF1oDqv0XgM+kuJuupHnMCd9tDjd1SuE6mlzhsr8PcxST/AmhFOgOrhpDh+iANp
1eLjma5LWk2oa4saY0T07tOGgqcyKBy9vhYX7bmTSYIEooFl2a6jk4mcDFgsUKAQcd110LmoYtgG
chI7kLkNikPu5HzQBstNdhSJu3qp3jWIO8Wl+ETlt/kIyLe3ENjsAokmroRsa7moVCu4MtpKt5Ix
3SnKydq2U5p1mJURfH790/++5EzyDHoAJL2CLsjJh6/jJgh0g+sIYkKJNMhMRZB0YPa/aKmfmm+s
h5dGAx0FqGrJanhkx+8GLHk51iVx3rCwm7ZZYsr3tULpfV2Dz/rlzPxvywYvrARdQAS26T449HdO
rgoJBztCsxO9AgPq6ahCKwahgIoM0gr51K96bL/evf44l195vODp/C56dxwWoL9s43iCyFPOoQbN
fd24Yht11rdpFtkaxykvqvAIU2q4e33Al+bI7qU5QsAifutldkI1jVZxHUbDqOEZZDzQ5Lis0gh5
89SM3ljrL7w/HiY1IpybXWBxJ9e8kfbQzmqFaCBZSoShY1PeaxO87Riq6/XrM3tprOU6pK7+ozV2
MpZTmqhpDWm+Np1mBIBcaIesD2JkC6mPvz7UC28NgOiSA0uAfj8KY8/PXRzbQafSJFjPbll6VZXY
7yWtEDTQcF8keYw36TQFb9xhv785lBpti5IJG3DZe8dLpXBkh9m6YC9ATL6kMu9v4PrqZ2gf6SsX
KtT2Tyfp0IomaF9SYvUbNEKDyVCFDiFaN4wDCgVwfFYdmHbYlYNYqPrjDV5bpvf6qL+/RXqtApKK
NIEWogN5PMsGp5PC7hgVv9F0h7Uq4nlJla3Tlqbe60M5v+09zi/DRSKOnj4SoScP1IhduAZ5iSSE
zDuUZyaV3VQuSjdgveb8Qzon6R2CFHTko6nrijeOtt/XEIUG1qtgskt96GSiKcAeFZUJxgF13V4W
aWauK0XNcuXCCr3STHwAfRMPhDeG/e0ep50qLPRsQFiSYjon53fSV9OUFzG3nZu5ZyjIpBeIaTtv
PNqXRuEMVUDkDYme6smxNveznEQVkZ9nZunZSY1SD+5/b6zQ39YKJS82wvIEaRdzlx6vlbYd6143
iR31ego3S0C20gHm0fsd5v9kKKopPzrS+P8tm/NZVIcpRw0Yu8uYEBZa0mpHT4kp24hYewv5/sKz
I8ACBsxZxvHyozv+bKgMHT87Qid8PZYa9l/Q33LPr9PiD6vJAFp4epLyEMufatdpGDLIpkO9cSYx
atAWXETj08+Wo+E28fo2+22h/xjHAnO8ABaIso4fXYC3wn+zdyZLbiNZ2n2V33qPMscMbAGCIBlB
xjwoNrAIRQjzDDiGp+8DVbV1SlmWafWve1GbUsoogoDD/d7vnkNT3Cx9l5n/xuudSCq+A4GbGVhV
Oc61ovX7QWOe6q8/999eR9Y9i6wh+QXrt81xrmdmZlXkBTrTbU9dpGQANHSmf/5/PsbhlM7h0uVG
/O3rdTDRbeaffQ4gmGHsJpUoOimHhX/9OT9LP79sFbiOuiBezifRJvnT98GWUI8rv5eBadVZAiuJ
H4ukQx5gFkc4tIcmpXhTgY1wWmcMMXT9Xdrr313RP/wL7N/WDreYe3u0VA6EI0OMvjNa1ctorOb9
X3/Tv/uY39ZlRK7zQhO29KU+z+fSdZ70spZ/U5L69x+yLR82IXZ2/7/+bBAqaehH214LeVa3d8it
+0qpuOJvfrZ/d/dvEqbNyU6d8veXTNWlMh9brfTNDOjGZMzqPfh/FKQ6Oz7Dq+02ulYx//znC/DW
lqN7w8SBRq3516/HMDlYEeaOfBikTL4ma7a+FPGo/8329d+twEwBcDCiSI/XSPv1Yxh5VKhYsr+L
yA55Tb1gY7MHyizGpEfLf/ydtjwWD/JWO2f1+u2lQlTTkJPJd1KaaSAxmjSpr6dd/Z8/0XzONo7B
pAH18z+d4PUGJUvNgqWvTo7sTRpxiN44/Zv93J+vHSd3JqmgeXEb0mv79dqBWTMazYgld8ICcG7t
l51MbFh0KkSSv36itpv516WDLZXG3UfvkCqi8duVK5ZZKhZHST+Zymif1UobNt1S3iSWWh/yquz/
pj6lbv/2Xz7Q5vROMI3pao7UBEN//W6Z2ZgbKHHepn7z7KYpCrN+x4ytd5ytAAbeJWYjXpi6dusg
b+xCe7YxgNtH9gxK8/DXX/5P1xlgDvt0WpmUSmiD/HaduwpGRlPL2c/tVtmnyMdCQTHjLoFN+Hd3
6M9F+I9f3OFxY3aDNZqhNUpav31YREqBeHhq+0VdKayUS6VI98ZeDKN/rfRGZAWWgakdAYsaCjhL
n5Pvut50MnGG0ODVgceHMuxjC+Y1fYdP3MHkgmHde/1am5eCk9a9SU/RPAFcmXsg0ZM6B0tn66+w
JAbram5Lt8ayrFtMMXRzGz8pvJ9+dkfSaaD+ubLd0wMGoiXQT2OuAReiqKgEP407a+N0YTqj6e6B
lTDe7A9oA6PnUhTuoS8TBt69OMvT6MNwi9EqA95SDsFzsdqblxZItM7gDci9Rv+ItKW00RMTWqru
gNsqNvipjekNVdDpSipwQMhgy9UYLuqAiVor64h4x7p+7tMsQmW0Wn0CelMnQnRdyjxi1NZ1u3LG
V2OaFcwIJ1vH7HM2kQ6dbNMpIp+xjWX+DjCphKa1Ju1EhAq4FMCsGLVIinhoLbMXfYbwA/cvXSLr
3pa16x67qKvM23qccHK3i6X3x4EfmImgBTdXYDWEmPnqOLLRkwCIbEN8ZpZ7ydcCOPXUy7m5jvK2
XW6mtSuUJyUuIXJFcujko7MQxYfMp4qTjJON4zKvIG8xPC5fWT0qGvPPDUa0MoK8emKBK8TZArTQ
HcHaTCPipxomQj/BA33NrEQ1fZZBlO92HMWfBpsqZm3WODcE+Tmjiq/0aY4ZbqcYmKQvTC1FmkfG
jGSXNIxu+V7BDdrGWdQoyd542vJoF7VmFT1EUeFYJ9VsHHvf59qsfStnNc2QFVWd9T4jxi4qSiBp
yYTIgn09DvKqdxjjT7pZ3DMuyJwSAw+9dVPlGvqlcm2FfWqnyv3RMe/41dUFOnEYKGV80JF6F2wI
GxuOW87owF5tGuXG1an9eU3PqOOjPnaRCtPCIHCkAevqvqASi2+6nvQ2CX3+bdBvGrBMa5tW7R4F
zHQtYOUxZKNNYsUdLNuB0SFASuxtJwzMasnmxVO7PH3VOq0oPQBq5qbXikZGuikygtBM4hramwEQ
KrDX3NYhmcz6d1WW5JNMJG6V79IewwzkzpnDfVhnNz0Q1u9C6+Ez1nJZ9XDKlfnRjRhegHY4Tn2Q
QGue/cToa8PPSVBZO/xgrbmvGqF9xeTisp0Tazb5PQ7iJuzVdcYVOuXDNzsrAfbEi8MHLwxhJT4R
kI32Gm9E/y6v1cdmMogI1gaDf6dt5IyTc5I3+cmJFrHsjamKv081x5RAKzXgUZVqDW82OKnhKWUz
PPpdrDDNpRO565hostqHviJbf7bzGFRGCzwwofa6DoQRO9na+aWpRdRDo89NBiVKJxE7qTCgcU4a
XEt+HA1Of8oYw0MOlWb64wqTJHlZU6vix4BdtDD+VdFZzwbVeGLhT14ad47uWbu1HPgYY/lPSsWA
yKF34A8dJtbMH50whm+mLLv5iqJBxkxSn5ZXi2AoyIv61pp37MEjZSdgdH4JpABPiaRRzQwPcmOG
gDSphBTRIa9MGBGsN1nLVNwB/lL7l7JZxL3olOFGXVWKR5PiGusV61B1I1ccrUelBAV2MKMuhx9t
q+0D4KG88GvI1D/kErk1M8gA+kJwARq6sUQV35REmHHYQDRVQjJB8Zc+qRjARqd3p2Pptua4G6qM
iamEHaOzh/eaZcDAJxfh9CTMFysRvQXKw9BeM8GB3WG/nygtD/vspKclFs6Vuizlet2MSQWoyKxz
hYRsrAPrjxJUGcR0mRfGBtjrt2WkJOoub/tSbiI8w2F0bJrGj4h2fotGrLYHTx8TqQesJfbkRXa5
zAC/ATkUDLFPb53oxZtjRThmCTvl6lXRMyJ9WJi2Ij8amzqo4hFAiK/C7M9D1hLGTBhPa5DcMPLD
NFbM5JDp9/pcxq8FWLKPRrbaCwNzDkpnVQFZn+mFytqQ8g4AKTNOsqUeo8ftfaQUffm48ezclzgH
2hHaBY+rN9ccRbyy1rV7XVuFwcRehEBbjQBy4UnscGoK0r4ZgCITpk3n5GO0g8GXVTdxJZvixaoK
XQsBZTrrtR0TGHtKYPBsmP2Gt2SeMB63g6EDQKt3MiiNuCMnZk1kpogQrM3gfFOKkWmrbJDjiczs
PB2NlR8vcJ2UJCeBnBy0LpOdOWgTWE8/Orr9C2cmWb5PiW1/4cpwuu9zPuE14I5qzSDFzK0CkFNa
NglNaZnPLBuF3nnI7IV7x2pFfhYCXDxDzebABwlyyAiCjvMgZo+xsi560VqrTR8UZxQqN7tjLbtU
zE4Xbn1+eZ+rRpM8QK4ajKNaq1gt/NJhdi1wpF2Vj1i/ajeBzuSM3CVrltbnLgEsdeqbzi0OcWww
iyhXB7YPs4RIqV4qHNFD7rtI9lyJz11X5dvg0tV/N4e4j+9TmKD9d50YKY9QGiXmhbFB5wtULrrD
SbiDeUqJbaSgh9SFaX5LKmkQgXgzwsj66SGeNwY/Sqx6TttndkYttzHBW2kfZqtQjUcjh5Rz0zHY
Jl6sMe/jh5krPUK8bafipjNWAHO0FxMZZvGiJ76jj8XLZGnGcr9Ivdqis6TcP+i2DmBR88XAnJxq
LZZxxVknv65Gm1zrYusns0+X/rUhQYvJEX5NRxjfWa+grU8OAKGM4vkMQ6f1s14CUWWREPLQLVAW
d6qTqs1Nv3QTS1Az8Zv7vTHwYHqJGCvlrSxzZQrVpMUxqQg+4drA4IayxOE7nonbYomeh7m0vFaK
TNtvafoKWtWqzbdxr+Tas7R0jIrdWNvXknbu8L1xhZwuRrzUVFtsxlb7h0QjP+KVPQyk/QDLUr1F
OZY5oRgM910ZhOif7QjWPOm4ZhsXBaU2mgGvJyqi8MyYSvRzmLGi9oYpccR7Ey+T8trWCNq5QuXy
9HPf/n/x2/8CbvGHI8yf+APnd7rqw9cv2dvtb/wze2uY/yAZR8Zgq2tR3tokVf/iD5j/EFuVTVCl
/Hly5TT+r7EkRdX+Qe/2Z6aOxg/ZNv7sf7K3/BlDPQwmEm7iuEsz6j/J3v7prEksmHo6/Qn6PnzT
rSDyh/Kl0qrc8Tm0wFrf3I5kfq9HK8n31N6+s2z+XWjvT3Uciht8iL41VEm5Wdvp7w8fZ8wpTviR
gN7QM82TE9NHnpl2/h9+gNt/HuD+iDv484F2+xjGNnkpbr6s3+c3E+jcjGwPsK5YtwNbtvEpj9jU
CSVNMUbG0yGCFtt7JpWxy5yqPzjda7u//kf8TJj98XDJKZY4G1EMylV8298LE5zmxDg3YAfKpqs/
wH7Fd2serrwDftSsmZ/9KA2msIv+VFoag+JqIvdw93ilVl3e3IKs195+coWlzPWeRlXWPMi0Zjyf
+YPXVpbmPW+izF/rIb+micygqgCTCXWWBrpv90DEEjdy9uPcGcdYypkhIYUTa5uIKA8ygZ23HArx
6XQMZjK1YvOPoFm1r2NtJOxfTW9rt9waiD8uVlOovlOAs3MdJiIAZFW+qnTZrmQIfOVUPHX/6u7+
33ryX3TL/nAn/Wk98UaONNX7/9u/978I837+tX8uKvjkCUhxWLdddcOU/O+iopj/4BHlcXYoLWxz
0luy6X+oJiw4ZD3BoGzVb/7S/y4qDDtuhRAhCLlS2iK39p+sKSoryC8VJZtFbUtx8T+XR50e6LYO
/OE5h31XqtRRCV9ijVAH2a4XHcvBFy8yXBNFLz08MgkzTK4VUizQvlVxtm8lNHuy8nRtZlfz2gVb
RjQEDLoDKlWS0XPpd3hoPe2rNUIljZ4j6DSKmNbipgecqIzRLzi7cZKJ3dBntV8ZT7TrTsvUNhRq
khSWud0ext61ruo+e0iUNZzmXja7KI4QkM3YKHEPiI5KzRLF54aOaeAwoH/jSIwNtauQ2lBSDtb0
l+47xql3zRLdLcvyElVylzE8NbT2vkyiaW9Bjn1xUyRBKjkfEM0cI/NV7CYGsF/LuU/ChkiGr7UG
1ik220Tr2EVHon8qZWbeTIOmHwsdOxIn8B9o3twgaqf+ViDE/gHw7E1zkLxpHIKYhsyBLaYsEbhL
o5vMHY2rypnyOzJi6rFMKBVVbo+41C7rid3prAJzBWgYMLVg3htxqficC+6YftotjfUGjlX9nLOC
g0afzcCUMI+Ku2WuJAaG3oiu0Yw3Kp9qrOcWAO6ZvVxVBySj4b2XkfOjpeiBEkQfCR4NtgN4rSnj
bwwfcsLQZ62/jXPNfinaiFLWmK7LLeGa8qLzVCQelFImFWNbP/Ymhbfbfp2rc9rZiOaK1PAiLqGk
GjYtm/fQDucF9GIKpdxN0tCKGTTjcFKBwBs3v6CvVxMDViO2tN0Ul+6rlhnO/NH3cbRT+lbcANLu
IehJaniPrYjFRXb2XWUpBttpjnlAQop88MCXsIeKt/xFhFoCqlQX1BmqCYTwc3maNcS10uXXSPK0
CYDPrDdR11xIEsHxafVqvjBoB+uxLZcTo6JMTFZafkoJHoS1ahxk3cBzXaNlH1faW1lAeMRF6Q8z
VIM0YpZxrTcouA6GQJhhu5r6Dgb+Ed7xegNYLmF8QAti/hM9vmuEwYl9hB2IWIoZtesst4FSYIGG
y2e32TleyyB20qtq1Jwdsz1BDGttLHPwOUAm2GAfkkVFjdrgNbD9NYFE4DEvc7bt/EbHnFSUNJKo
Qc1l/4hVyTeFVoSz0OCqbJKAGEC5dRx0FHYYabuwkQD6te+5vgbzsnA9xasws/5+zDGdbYAdow1Z
jsY9bl/KPtoVZiAPXxDekYopN5QMsK02DWswVJAt3dU5gPmJDgVWL1gY/KqKe+WkTXXkp9rLYr4i
gURrz9ZCKNkEy+eFg5WlH7M06U/SMNdbM+FzkyzH9lDGdsC4afPAY3OtZrdLTDNOvKXgQxJR0U8w
w8VJ/XZ0j3q50umvKB5kNwBD/Sa3/aVbr2gK75L0h8GqYs9qcuxxbj9NlHM90DceR5WQfITh25QE
o8SmghKl1JRKk3Wuf4voXF8nGYZyqsc/AMDeFlnTe2tmO/4oWkwI06cSwbVueRqPmjFezXO5Y9Dm
UrUMt6ZpqFKcREeofixVPsdnzF76bkp7zlPAnYu7OgeBlCu1gWR8A1C6bWiLhVqroyE1ZPykzuo0
PuK97vR91lCTyWSeXFE6Ji9YAt+On2KIMnBB3H3cgpJJsI8IAm598RDnyVeK3r5CluCriZPfIUP2
V5kHTQQhutpkgJk9KvccP/tPfe3ugZFE910ZpVQ4NeWSJbLWg6hwZetJ4cqzGS35TmuU7jAhgLSQ
CRRUUxv12VW1HoR0X78qm7xBM7ooUKrVvec81MMAUtf3vOvds6Gn+ziiDmYP2hp0Tc8QaW1lHo2G
M/G4B3AtxI1S57XgxO0xGD8fJ1fC0ZHiuiNMdkrI9p0ckg++gVPvmpo4U9mFC+sIt0ZTPqrFdFu0
ckftIfe7dSiu26jKbqJqYO1PnuyFJ6MWw0tb1nsjf09rHf9i/GCnC4CvWnw5KQ5KKzoBZT/INA+3
rLNfU/u/imXbBEreQp7SzlQ/vlM37/2oN2o/r/O7TlW/t0pHmMjImN1WOY6PeXOqs4HXwkwZYl2N
JgCUL4KySBNfSSrDw/LseIVu0RkbNeiygLC8cm2+R6rI98VQnWbhZp+SCGdo1tWn29WnKe/E3o5z
vzQNv2FMFtY+uiuEgoiublpGzLysWxDiVUmQ0y6I2mbX5MjNjWd1fl7Xbz1uQSChXsJVphzubTdb
b9cvrpyuAQKV3mBkAV2Kg4k+UKlCPbdjz9LWF9vJw0z5ZkFrHdvpbBvzI5XODhFDW+24O7x1nL3a
tMNRVHcwa/dGzahgbPEYaJYPrvwWqNGNHo9XaSOxAmTVh40a2mM8De62OI59d8RPtluq4uy2xlPU
Jq+RoZwk9aCcm7fG0xQP2VVluf5YgQXTY/EWdcnFKpujsVB5sc+rPb6ki3LSFP2RuqNKuVq50Lj/
WuVDC91/r0ogrRNlL08uxg8LMyuphjDS3g2mtp0MkJWIYz+azQcaf69L/4P04kGW8RkiEv2VbYRZ
ZBf28IB3O2DWTnqbjYanjckt47iG7yQFPKZF8HhrngQDtHec5JzoV7RvM375761Ij3FjBoRPd1nT
+OOCoXMwpr07v6WO4+v87FC9TR0Ji3p2Ixm2paIcHdEfN1mdQnmKyo5H38tL+pdkpj2xvCxTEjpM
+2HkQMyIFj0TDJELbd6mveW9bF1Qu/OdTOSWsKuCMXI/eVhRzuthVBCTZVRrOZqtLkgxKp9W0xwT
191zwXxuDR/87bEuF16BTojcLsgkpWHr0VTQqSYi1DOYXiwXsUhBZw/dJQIDLarhXiMfbuuFXynt
cZGY4kvXx3K3U1v0QnA+qTHmZ6dnsAi92Le8/3IKznpV/6qpy35sl4ORm3uzWXcrSksfvdkOTtUE
bju2pbMrtmAngDQ3ZOCan1cgLs3HnQmtX2uMa3LC1wsqQk+o8d1oj0/1pCu7cvq2YvaAbV0fdFna
V9iYM76ou5yG8pOf8phrXBP8ofNYnnm0PAZSAWIbJ6vHAufK/NK1FGyqyb6zKKD79jjR0RnNc2Pj
MF1TTC2Jdk/9E1qu1t+3bDDkIG+VhNfhrO7MZMIYl2yGNmRaUx+qs7mzphEzYP8wE+Le1QPdAzBz
zQ5mAgR/mGcH/AKvriurRwmfNNDN3r1yFW4/Swp4QLNiPi56+qrWj+46X4ZGf6jRqJlUjUeFzrDT
XtGZv7Yp3U+Ad2FFuTtAYqdhUT0rbu+MTrt3UnmYtfRtEs7tMJZ7xUUYreySVSDzjLyRaw8y/bqc
nEfGQOV+FcPntpDvS4Miml3LsDCxC3TDUwtOTpDT3/ake1rRKE94W7tJFEA54/Ra7qDK7u3lxcjA
WQmj2FepOYa9c6LDS9ImPUgUNYGwUzVYTHoionF2YMMCxdW+x91HlcDBZouecCsZYNu08Rm03Dd1
cd409GsnE8UQoyssASrrhUZzsqqCFHaTarNJrHLeFawLcq1cnxYJb4w0Nz3djt4HdGejLC56XVIB
Xnx6vD5QmCDSJ9p3FiKRc6lHVAAviEOqmo2IcVOgxJGw2My+/daDBSsL0pUawZdGvOlxsQfEwFkH
H0S8gtOoA7PG07lWitcKUPelAyIBQTJrzDswwTCbl8BJ+UHQWNkT+LK08RsrDTl3HmZ93MUafdV1
auAsa2FVKVGY1rw1MpSmhWkFeW1jUYZx1hrRvd2+ZaWz+MC47f1q3OtOqQdmqzjelDv7yNbpNCw+
0lL1mG2yKtu+5mC3j8zYS1GzUUrIn1s57NLFPrh9/QxjpMc99+EyomCo771t3C6G/aHG3wthzaGV
tFD4stOovui1Ri5s5Z7RH9MuT/blavO2tiMP8GzFhrJvvbpq9TfGVKJvTtzyAq1QwinepC3h2nGA
TDf4Qtt1D91sR89JTTyf/w8fcz835n5IG/YO1lAfAXHwwuwraDEG+yo9NleWCQtzU/6hmPrrtLVy
4ziiW61st6QlGfVKb7VF/yhnO0XR0z6os72v62k9wfmk2p/cT6bRvWQi/4T34JHKvUZLBHdkCjE9
3pnLIAKtSS/RKD57/H1dSrfFqizPzO1dFnWfrTH5C7cQraWzZmkXWG1BX+QKZsXa9oSoQ978gYyV
65hX6W3mcszTVFRWWECzCyk+FwSFyYh4XXRuGsgiG130VJTHL5xwlT2eSv3IAK/5UAzk/Fx81K8D
lai3iL4gDsi18FND668tEtM+FMH1TWH+x59wtQUIK5wzOS33AFK1rn1VayRBCBD0+wH+/TX1Mig2
ukKzA254Wtb4Vlbjh2ySBo1SVk2XPNPHm9jsFMZxVsfhgYL/sxIG2DChiOyTlCnwaKqDPtUa9bpm
fzu1YZUrEFEOyB1HZxfBKTRJQJQQJB1Txl2oMDJ+Zm4tDdEClIAmV0mWIGPfsbL1vm0miX9hYcll
hC5KL26qTxy6leE4dCNTqj30Ii8vEvXkaB0pBpgZSevBckoHElQG8EIOGtilpB3XgaTsQWmDjQVk
gd5N+d00jqBGoViHVXdk7y9xNGEPXPuMZqhbYQPDMLzg7SgMaz/lbDYmlcWbzelwsLK0MS425EIN
/5eVHlfsL8g+4yU+LJ3dXblj4cL45U3Q65ZSsSWrCRyKNuaOBnBD0wGHj32Jhl7xU8ulgVHwhwdi
E0xHdEl1xl3Dlx+dvLmjdFQsTjD1ypTdOKpiWjTp+3V9NBEW5ruF3AYnR5eG0+Kq6bFsOabtDKTU
z21Vg/WxDJ4l2OHbthOep5WJpr+KofhnAWZkm24ug5+K+t3htSyOODs2eVNtmx0ilGzNRat7ptqq
zVmhzxOrcFy5UMeocqviOptIzwRup67SBx+FghUSzmx3F4QP7QTv1LYA1sCWUb84uCX2Vwpz3ZdT
XxmnxIys+bVM1+l6GIz1QG20HNmD4VuYOyfFVVFb6n1rkF/YBnXw7AHrZWVK53YJK8QrEYYRsKiE
AdlZey2rCesZ9tIz4lWMANagkSOV8wzYcXOxsiVAgRp7GfwWxgvXrD9bvSxiz6W1Dqw2z82PGu5G
7Fe03sZTNFcmWjvMB0e4T0kEL2uWZljG5DsIbphMC6AWsW8a3I/NjhaDcg/8HwBq444fWyTuDp14
/1UP7FAKZB67oWuSkAGY/tQIWaPUUIkTIe3U1iMaBAEb342IUpXFogWV2VRDWGlre5+kKHYkvrK7
LIoiCF1IdFLQTXG3R3SsHSt4d77ZJulrCkP4Ss4FdOheACOFObt4CcuARBkWcX7IY/VrsCL3aMrc
pQFvOvdt6tRnbRjNO2GotN6If6inrm/GLrBK030Zpsy8a0nDbsftLEdiavYgo6y2xy5Qwrc4WWWJ
mVxkE/ChJjXdW85NiOGVLDtivy29NrFrwzOjHD3TbAvnZTaT4Ydg8Eh6JEcXP9WT6gG9lH6DnlnZ
t/miXZVGzHlBvQZ6S7XLztlDlGpTHq0VTTb3hwB7ZBax9oDKz31luL05ZWodP0RDx37EmHqXEpak
ymayGb+Uqea+9uPC2xs5c+aC0Jzj96oqkhBs0cpMZq9+z+0C9vBAz/E5yxeT8mKs6F4Gh+pCP7b7
UokycB/hAhsa9FuZo3KjTgiNQ23oecVwna295aQXUQiKoxXrC5v2uBnvs7akKw+Sx/im1z0y9wJ0
i3M9NI71os4bhDbGgrg0ulQp+agc3yBCDw23F1lYrzXnlVrfkExP1FqnxSOWIw+q28VeXqPjSIwb
3cpZrgod3ZrQI5scwljQXaDNTflNP5pzbN52KoFxwgD1UV/fku5+6tCCEzUR11Q8F9ueH1A3p6eW
p/AEEVcn4QcTnskmUFqloqZfak5OCGJWtJy0ootv49gxHia94oBgrL2nwWx7nEWy8A7UsYvEEFzO
dHQMjq3N/Zoby0XF+8bDpTtXpuR8xfUe7nRWGLYdHf5Psko5lQGN0sKhII/lGUOt+HFiMpzXUYrk
txAz4mFsNq3TyX2BodlvEavAva0E9JiISupwGafkvOXsFjMLeayKHcq9V0SDD53YohyhMrtXJCg+
K6MI+4JGD1sbuy8IlCyHEb+ap0VsO9YoENE6Xk9OD8qZ0SC/MWqNm7NqsC5SaFbrTp4NrKon0mAm
h59c/7TKQXnBxJiUe1FP1nPOrM2kq4HUbqN2SF8t9E6L03Yf81omZ/Ih+o+JjQM5MENIILZa/sp8
wvJVGHrxTTUG4xRhUnbmpAu6KsrJ4ESL3eGhJPZ/HAql39wbeTWH3J9lcpRMWr0CbMg+ddSyNzk5
gu/GarUZizJ5ALrXxRM8IfUbdPPmovdCp42e9cp73LWoq21lPjI4Mz6S4KngfiuuvIEbuN4R+ooo
t4vB+sg6Iz9pKdtY/qNwNCdxELNhfTJbaF8n7JDUYNJy+d4NBuWJaWhv9KooD05rijBdFRJxtr2G
lYLSQa/u5pm60BhdLYuxesWQaICG5gRBa6mGU1Ji/KWt75f1TcwrcBeBB/BReuNYj1P3KCKQdSym
xJsIYBbs1jJ3eyTndNgna3uWE1CEbcLbg7t2RTkrI7QQW4FRQO2QMbXddXSt5wnv1FyR+teU5HOw
TejbdX81zGkeROOI7z0C2Z2vprGbyU/aLpX62HQfSqXnMDv08kAcIWWvgEKHQihxVozcdfREMiIL
4W5k17VaCm9uBiuw6gVOXl9/m9PuC6cvniMkr1qbcciqqtNICd7X5FwDBotPciifQZUFetTq7/Yy
atjQMmVvQYYd2zGMYZcdGyI1nEmtJ9Xixu9kZN+MVUalRSm7/SYYXMiDeoqjtD6F3e7GaswHOcUM
RIq1qVlXow+Y0lc0IXaTOayhqJVvbUPlsp5nzyi5jd1GdlAOpTeMuk285TMzJw4XrnZoqp5Y7iDv
MEy0nlFxXcj62MHoyJeZUQCeY/NC0SZ7ZvuZh7UpZcDyHkYp/c857nHYOsu9o2c7+kH7eGthSnh6
gYEUBaixNI+kNpjKo8h7WKpOfsNOW7K17ihW6LFyW5ivuJXCfuxOMSXdYNkON7q13Km5O+wZWLwa
Fz0+DOuMFcvJwUmLbrD9uczjXV447H8N7UbvLMrDxFrVnGepdjZbUbWzbDTI03dyKyYFD7HneN0c
GWoCAki9cLJz9b5IhmAQdhloscRbhk2VLszb4jBd1OYNO6ZxeDFySuat2xJB1OihGeZ0qzgA2Qr2
YT7svBxSvM0TqM7Hfh4OhUHNMUvS7m7CAsjOdr7QShhY66xsD4sd4gzd5wc3EmcXBd9xVMrHHg2r
FsNtm0mINi2OTPs6a7Jn92epb8JG20g4jXVZ3DWqPX/GFO6IcXeXXjrKW5bm9o0lSOGtczeSS2rG
wCyK4sopq4zNB19mwld3Z2n5xzBCNox40kis6DtC6wIxABO9Yx9fsHM+GRTvRVaX1O01dvbjkSlW
f+3zO1qDhxIZX5IwLCedmbcTQz6WXiLxJo6rjDeVOQTNnL1uTP27pR19vVuqu6xvzfd6ls498JAC
1SMrHbslUVy5Q8y2YtaMx5mTAGgj2QcTMtzOqqs904AU3OiuhAhTh+uJwJFGEc+XYrrg0h6fXTdP
biLgkcis0nu1ArK5DM6Mg2U2PJXgKagB571taSf6LWpRHDgqVZ1eRkdRGxTE1B29+beFQNShwirs
pK5GIXAKJz1W9/WoP44sJbs5nrvTWJXDx5wtNpvRHIz6WN3r4CNFtV47qnWv9OqHpsdhwZKIhMLn
Fz3pg/Q0kDgV3Zo4RWg3aUf4nFdxbhy1iv25W79B9/DTSl4BFh3YiHfDzmjqHFcw5URcypTUWdiZ
MgJ434jvuqx2DRYlZgjaT1XX75suv0KudEO8D69hSuStUSzStuaCmVoke6kVzwvFR5lo+tNYuqeR
Ql6VT9DJy59lQR6EOdH653nJ+pe5VIL/Zu88luQ2tnX9LneOE/BmWgZow6YVSZETBI0EbxIeePrz
Zevcs7tQiEK07vQOdmiHqGBWGqxcudZvMkG3xY1hsEMd1n2c561HpxHf0ih+NKuUJgGd7QUflqn3
HbD0Z+7lRAIL/3Ra5yvYyU88Z/PPTAdjY2sUx9q9H5GFz0wqxlNUn/o0emNYD2NcP6YUkN6PvYrK
zmy9S5Pfej6mQNlb6jJiHnwHTduJB+E39Nqnn00zWe8GEPu/kwiJ/nObIgM/Tb2spCfCC48KnyD0
IYUi6QGaqfcBg0kUczN38r5EPEGURzrjyjtjdstvVWRZP1RZc8v5lTb/kfye3BrY65G8rQEKAjr2
hHEgoEe9BNxNXMzbni6KFlj6SNU5bId3qO25J7eO1SdIOtlyahwaUWauLr+cmBSDekzxF8loRP8w
xREb2zcCWK5F0SOgfkrRSvgXBjfAm3H166ox0EnMjlgDpt+MHub2U2gaM8XNNm0UGocT4G/Mv/4B
8vx/EMj/kbzK/1XgucKAHPufP14CyuR//Q/0Q3HM/9IMdsz9X9Hq/wsoU1wTxUYMVwAyqkAvHCll
8T/YD934L4S34MDTK+PfO5K//D+AMpSuIcebyAjZjgpe6f9BytGi3Qv3nNcreCco2vxtl7iPSnRd
htbbELStO9PV1bDti/VlB1olUWL/QVb9M4oH2QutG7RUiGGXo6S4x6GfhhKsbXq/rE7zTqEbgmBv
MnWHGrU30goeh3adU492PnDX0AedBFJfuhanp0QxvPOLHd4ArV1CZp4nBdBPwm9UB+yCCTrnJWTG
dUcehrreoy+noHZYWQo0mpFyZtbFdTB4Xh0UrUpNztDab6PXGJyg/z1hG+PLrVktKsg8Xa6qIwVd
5FK8gOxoehN6uTL2gd3rNs4RGFA4oVHtbN3WKJRjORyWBY9CIpcuRhkLV0F9rg+y1nD9NO1jGuOe
cbg9l41tIwP+zyirbWvrmLCVkb9qtaI8phGguTCcxcnQqteJLD5vG4ruHEYAm56FpNTlhEqjryPc
NLpAV0MP59fO+YRAQ7mDaNxYNtsBtoCXIAId+lpWrMdFJcGvvAtqtzMf52oCdeS1exJplxIL/8wF
yTILcwgHjZO18FvV6Sh8gzcOIr1s7gVPw0MtVPceNQfnIQKOduyd2DsVibrnprA1P1e38IWARqtb
a1o2hBcHq6CuC3oMgY8gFurzmGDl/dpj4bB4hE5QcC76LSu6H57vVSIKvQ7KUKuO1SSUN9rEa08T
S/MqeRO5lGDzCIbShoIv+hmh+uJrQpB7Vtt6qgMcDp2HRYctWVR281Y4Vnl/e1bXaweDEVoqemZS
TmWtDEDpva9rkJ0BHAS6/ig/PmF7m72Kgf3PhF6OsqJ5U5WczQ4iVOB0rXFX0Tx9nKJiby7XH+7l
XFZBsCvxLFiKhFEM1TmVLT1eBAdSX6EFvPNJbQ6Fmo/NTqGrsJbPS4p0LgSPkcBZovnOAm5/wMo5
OaVqkZz+xQ69GEp+dy8OwxDGXdhG7BB1FffeoZEk9aL+uj3I3nzk/fJiELs38JBcvCqoac0Fcdg7
h3hUAOq1Q7cTXmWQvrwq2CXpqIdUEGKKa3M3jns4h7gRB2lrNUGE1MZdonaFT2P5F9FwTz5084Cj
PgyMGkkKc41Rj2mvpZ3rVLxgEsVXuhj5fsXJXr1Jriqx+KhsWEh5SLnrl+snBgVSTeGUQRZ3X/pJ
Apk8kBOv3CRDk+43IGORn5A50uUgVZfS8O4AGnTuMBxxPe5+G3HH271u7D092atlex4LJDC6jaip
GMblWPGSRYZXaXkgQjv7BsIVRlloAe24PaVn3ZaL08A4OmV7AiqKc6SRl+Pg8O4Wcdnlgepm8VvF
9pI3dB9GmKJWAVm27N9pdjw9KcYo3ghM0d5l9Ae/9n25pIDI6fK1Rrw8ARWjYx9OsqDSt59gBtev
s54FKM3vZNFRGUcOjWB5+TtDvU+spEvyoEfJ7XvThRYeCJUIlMh0MMJAqO32wmysv8RoSxk+xEAZ
/XI8OEFD2UZOHtCA/QL90TjlqrMnvbw1CPIiKLVKZ2FTXQ2SLWVo0TzLgyzMG98pxHAOraHfWbrn
O2S1x/LKRJNHU8kR1wpBucBBTenhC7Zs0w98ZQ2MSqit6kC/aILVbUpzph6pmiFRM/0J7dcLhGWr
VClqHQeGtv5Eo0N/M87CeVMYLMRBKMMIOmFA7gtth8oH9AemQp2G+sNr90HX/xH+gjCjPmvcv/yw
dWOGJ6eZWZDR4AQd22Fnrcx7uoRXuZMhm23sAvp3wOjX14kSUURG5DgLwP6G3+aaUj6W7JGP71WC
q2TTvAnH+S9nibtPt6enXQV+ObIljUrRzyUYr+5Mo8as0LW7NHAofk0HOpHGJ2uZKWvVzYx7NvaW
wwG5m+nDDPCgOokaSbdjTVkNSqoru8I0iL3vkIDE9yi2oZNmFh6Ur/MgJYHgZ5rkd1B3kQrjf5ef
Q2/RnQIgDAPGxsJizNPvVgwisewKZAcWo98JS1v7gcI6dnEW6bkqTZ9e7jqyyFjuqUsaQCU1joWs
/lnyUXC0uyQM7Kw2v/dZZgf1bJefb+/I9TeJjQFC8h6KIXi7uuvAqzcoQcR9GkyhXZ07aiZgVjl/
t0eRTI7LW9iQtDEcGMjWXQRWVo+cMqkwGW7yNBBp06DtqILcAzU2fWzbyXxwksZ4mOEdfF5iusrV
Epn3oxhC84T993Svo450d/sHbUybZyN1CZwKieDruy2pFk2rJKKoxdyJw6+MR+j8e8doaxQpwIZq
q8WltlY2bZZ5WnqkD4M+VqZzpBf1WUsRDXj9XF6OstpCLQlnfJ4YZZypvmfc53QeM2UnG9j6dPly
6WNI0RUQo6tDGuLH7fZQs+G/Fu9cVD0+xUnUFAcrtmhEJqqN32yMAJwBnFzXPujIuv4psNMofTe1
1XuAZ9Si3dTTf+t8VH/XwI7c0+tXAmk46kpSMYjnzOV31FUJmkGhCzeQqt9dsbjLewy30/PtUTZi
GLpECGWBNpMFqlVwyMSiRWmygNHJivEBBTBxUDxqA2Tuw87Wys/i8irTITzCP4RY4KqUSi8nBNiz
1VGPiOEdjX9PqfOuTUxMVDvnc12jtuPqP29PbaUEJgOfgeEIMup8r1THpDHdy0gUu9qwNFMZB0on
sqDocUw9JGHUnQRP+HeatowBcMvucUqBfi5WVPp1ZcTv2Urr6+2fcr3KMhJC/KL9Kglaq1+i6ZU6
490L9WjIlz9sN4Xq4U4ICiT2HtHz6omAPPTLoVarXC1GF6cDQ+mk1T4mxthBaf0cTIkXvbF7secC
vzfe+oM120EVIeNhB5X5dlUbv5Msm44QcqeDlAbd+XTlgbw8ReyqzO0QZ5QXzGq8lFynQ7IrDoDs
aHciA2qKjRs27MdwHrQnaJzZcQQmdAql+ECehtrft/dy61ixxHhcctdANNVloHzx3osN/FxbjXMc
CV18aGihfXGwWz/2YQggnF2mR1bkQT7TSvciEdIyjT3kWob72z9k61AhmWbgjCHrU7JUffE7QJh5
Ud6AORo15dDw2QF0RQs5gu2zE4s2h2IIPikKpTw/L4cKp6HRUHyJg6axcAuYMa/KZvzVch3W2O1Z
bZ0nKaROasX3wi17OVRXpZPb59LrTY3jByOeUMhprPCczolymOM83TlP19caomw8ogBwEZrY1Mvx
sqFRPEHHOciWuHqkEa39rdJj2qlKXcc+Kf1mYleKCCdeJqtZiSmtuxamGy34cPhKu06XmsKaj5pN
DAnJc091k7665MvXAfkdaVHyMd2xVoMilaOSapY0IA21/oRny/gh1oxxJ/vYSIcMRKfJ76UKi40H
+OUKKpiUTbmSRsGSm8WHbMnmX5Fmtg9zCq5aH4Xz0M7oF5kl8KJKkT5QpTO9d4AugzAvl53z8+wJ
sw4QHBw0QZEqR493/XmKhQCSFiw1j/B3GRnclzJeaFIvrTh6aWZ8xAYFdp01G+KvKtWMs1rM5l0W
pukTWizRvVEia7Lzq7ZOmbT0oDLOA5h0/HKNClUblQSieNDgzvmXqsKmKmwYQDvDrPj3z1eeAffd
RtzZouDhrcaZR2Nu7S6Ogp6u1M9Kr71z3jT1o1fQsq17GxUer4nvPdQwznVR1x+WaQYKe/sT3v4V
LicBYB79oLVtD2fB60NHUXwalcuf5diYxxSFkFMXA2UU+IdSAvayU7ek6Vu4FUh0JF715+0fsbHi
lBxQuMZZyuUcrFZicAhZtekqfqE62QcFNQf4A1mzc/jl37I6bDTwCK2O5jLZdYohP7sYP0jFj5bu
i9JN7VMCqqYE00f88j7dntLWYIbGmxw/MK7AdRAxkho03dAp/pRmvc+T1DmTT1jvrbx0H4n62cfb
420tIV0PsmMHrwZnnfHHXuqi7AQ4nXLWcho10KEKjqk7+o6bo9A5tbDKgxz/HF5eXKd9OZI49QBD
nR7Tm9pOyQVBCZ9uz0Um9OuNkk5B5A3y+1hrQkT53PQdIlsIai3mU4cy5qPoZi8YoFP/dIwxRL/I
HYKwDvecOzZCP6Sy/4y8yv1or8QwZpnf0FjpezTKijPwHqKOGrXHvhLjY1O1e6KZG4sqm0m2tG/j
XXhlF4IaTYsFgQJWo5gCdSDqpxizBrcXdSMt4DDS+GCC7KAu//zF1iWZrY1WM3m+BvMK1C4offRU
dfCUWnp8/VDcY1TzpLQCb4jLoYawgQMKK8yP48H9DEMd8bHIXB7wpN8TYl4ZTzwHUZIc5OOpuPE+
XIuY6F2lNsgTer7dGJM/2VVcnLUwhRWRTOBttLH0l1RNftupmy/HCbLDr8rs8bFZ1Cxw7GzADTCL
3re9oUQHbXGwxqiJhmCMlvoJZUP3hE76+Ob2Aj333lcnHO0VbOCQXuE5p69eciovm9AJEw8FmRwS
fD62YbBoBlD7g1v0RcEB6NFuoKQ5f0zyBZCPp8bJL1jK2Uc9s8L38ezoyaHT1EUimHUDiL1ZIYU3
j1Efvb/9azdODq5uPDxNh1CGS8bldvaoWaYeHU6/V5sGaKquzDHJQeW9Dd3CPv+LwWgJUv+iwYCI
9+Vg6ujByekm13eRTH7HbdHe6/iwPolpCXd2YXNeL4Za3ToQgXtb0XrXV4ZSO2NlmxwQf8rPTtNk
O7fs3lCr7G4exjB0qs714wwnyBIC8Z1Dt+aNiPtxZ6iNaCLlSVg8YjQP2NXHp1D2Gaa5cf0OFCkc
Z3c5e6Ozl7ltj+KQinNxYyuyWruc4ee0Ye0o3yM5UrbKoY7LPY3fjfcjc/nPKKtly1w8+KZcuL4x
CPFFTILWd6iYb8BNA+PtDMgxSpNYRxXd1v5g27gW3z6Nm9MkCcS71cMEy1uly/iGaaGpthyRBi8a
tMznQziPe44wm6OQeqEArZkWSjWXZ37B6xwKZM2ZR1EVwUwIBF6Joui/mAvJgUfaTw98bX3lwg8J
h6J0fUfPYN6EdeZrpRh2miCbJ10qb1Fnl081OdcX10xPGYcXJ8EiEb35No6V/MuouFbQIqV5uj2h
vaHkn78YqmoKt4lsPiqRdcWjRp4dwOJejulUFztDbeQFpDtIj1NAxkFkfcuYSFPYTs9HZQ9D7i9O
LiBOIUyD7uwQGOpUg2ktitff2C7wCHln82Kj6Xo5P90eYok1cv1Bjao7RDXaB6RckpM3ds759lJu
zs/EtBaVIhpYa8xHWLZdVg4puzYO1oOYpQAY8LU7tMsNaJ9u84iYQf319qAbKTL6TPRCOfioqNir
GDL0mGQPme346TDWZ9kSO09dpFgHR4vAvPeZkexE/O0RIeo4KHiD41utKIqPsNYRfPDrNLPfFuNo
+Lqr1ACte+fJiY389eEDdXJZ7Jd9J5S6L3cQdZWlVjs+7K5C87oHIXqyqlHsRPyNWXEkkaUDsqiB
ilslrSbBcFYHRkGyYkBiSHVPhvSB7x1N+UN4CMre3retIgID8i0YCOKRSa4GBFleNwOL7HO5ppDK
YNl/0KOkrGBElO63PidWmrVRouNY236dyNbaaGsILiHAe6+Qu+z8oo1IgIGb9PCS8DIQCpfrbKg9
7FDdcHyvCpNTMfdSKTUUPuLx/2ZLSdGpVQDP5vTql0OZoDWbTEdOus6a5APa/TE23MPrbAqfs1oe
AnjZ0PfQuM3k9/oitNlKNaotl7vfORzPXk2LU9K3e95gG/eOhzem9C9nHI7J5ShRD8E2TBmldij9
okPzY2mGcieKbQ1iq6gLIiMP3HCNGMmcQa1ziHR+0qbLGZc199BYyG7ePpObo+hEaJ71PKZt+ecv
Fsz1Fj3Jc+RFUeJH9F2H5D+6cf/6Ki5bToikOohm4tqD3dCUHC2pFuZUO7t3oxJpDwieFh+40pvT
7QltHWkgV6CEZBsPg6PLCS0RWr7jHDs+Qvf2yY7s5KzwEvHLWDV3dmhrKHo8vD3pPYNcWCU5WawN
zjJFDlIVWX1ackyoIagUSBxDDrk9q616PP0kUjrqXQBu1u6OmpYCuAbv4WuNdZ+grYzAvnKmWv0n
ZPLooETO59JDWkiUKjGj1b9DW/t5+zdsThe4CQeFJIjewOXKhmMSZhlNQaJXX/qVBVO5yND0aIQ3
7mziRv4qUyENwzGiM/fO5VDW5HZZgYC7j3A0tJHK0k91pPN4wqz6CUlepBjGUpybLh4+uKKN/sX1
Q78BtCPNb+o1qygSeV0G+0Gz/dyFW+mYZXcciJU7wfe6ggjBSPbuKHJhf8uT7HKWleKVczJAuOVJ
aMKOiB3Bjer0T1rIhVe3oX1GpLr63I+oluDc0r43U1R+d37GVQTgVxAvgcuAYKLottpWKED6lE09
MgquWjyadpI/2IP69fbZWV+1eN1QNQcHAwBYptLriDl7Y+2KYQgcV1RPLfn0setK8TXS9OhjSWls
r0i8PqzPA1Iex7mFPUSV8nJtayvK6GlDFbAb0Z7TLI9OdgeNrGza9nx7bvI0vKxJULkjCcPxCdQo
n8W6h+3FSmzp6D7Qwzbnv6kd/l5UnACLJhJ3me1Gd9PSTj9uj7me3vOYLtcwiQsDr7/F2IFNiG3R
EJh5o5+WaMLXIK7cIxCwPWuw9dZRICJ5x/2P714mSqukxXJTBb08WyDCTaKAdTZMpko1TzxbUS9E
Y3OHFLH+9uV4lJtBuAAq5J+rj09PqrkYBkT0IbS2QTWhLAARUpDXJtl01mKYxrR57fuJK+WRNnD8
OndbWROTbmsORSZuEGrqqytReGnuhnYugrmDtI9uhJbivDYVewYx1+cGuzWK5y4XI11WZ/Xhub1G
/qtDvEAlPiqlg+vwa7IHCYuvyuTe1XrjVIB1DF57dBgWMo5k7HCjrIE9ZqiDMqNtEGRD/j13MWJv
avHHojl7PJp1YOGvppoBKciweQNeeVQatTsiAD1XwUS2h6QHEkYzVhV3r54OXAIgl/TJeQqtW6lL
NKo2/N4qAJQ5fkWqTLmnX4GqW6mgTrkzln71qQO944TIDbOpma7OZomqqNeXcRHUJfyB4zjXUvKo
p+R4BsWCf285Vl14zmK8FA/jULfioLGv7/DExRkBcZkFLUX05Y6zGs7FKR511A5qo64QfqmdB7XN
2gm/gar+aSH/+juLQS1SMSzC7nGx0X44eYvd25DJU0RUOyP5Y8QH4x7Jnvk8IJP5LktRh0QMAOFR
P86bsghGZ4bvaiT5UN0p9WJ8UbsW/YDWmqFEkxCiIqEZ34XBExbQs1Gca1uoP3DGzv9SIPTPJ6S3
kHZ2G0/9GQsF0dwu78M7U7EWcdbrCuXKAZW9XxXuVRVMwcZJdsLr9TFizVFb4BDBr6AzfxnJFy1r
sLBIyyBWYJqbDuoKoCT3iDbXUc6lZek4vEAIp/oaTqtWkDmBqBaBiPr05GmdeaTrFoymFuF/Ee5p
iG9NiocDVUBa8lSz5UF7kXZPKS4/JS+/QKkGxLw0NfLzbNrDCG9MiseJ5bB8hDPecZejsHQpGg1W
FfR29tUuFuRrM/Ou7Yr0MCr6cLr9dWzMiS+LyhXlHjLiNWilSxAeIFOrAiyAlg9GV83+6KmvxdvK
BxfG4ORNFPwgCshf8WLlzFCxBk1oVYBwkflmxELki1GpYiffvr5fGYW3Oqr1jkS/ri492O1zk3cm
HIRFDX2oUZS4tcEMJjR9d4LK1rLRfQSZ5mH/xhvpckKpaoksU9DWGuoG7UGAgTTw+z3P0q1RON1A
JSjHwoRaTUihuG3lUw5/Ayr4Ua+XDiYCUha3j8DWgaPbAQpXouwwJbici4eDmIN0UAkRW7h/xnOL
FsyMRn6G+OCxcUS4867cmhXlRU9e1XTB1dVhyHutyIS+lEGf0slyHQVPpFj5Fx8rB4FqAuxFTtwz
zvLFkZv6etRLzKSDCtARvkQ5gH67cl5/5GTfhjyLOESVaLVDQHCjRksMNNbGobjj0VGcF5YNJGrn
7Qx19fLgI+IhSfeBOiT1tXUbrc67pFBSrmZqqN3BTV3Qy8ZXOsc/mzhHD3x4jPvyUzV7j3XSvLIV
/jw2RBhII2AE7XV6NTZhPlJsqAKvR8Uv1Yb6EDsoGt4+iRsfMH89tBHQTtzX0uLiZZjQCYttaFaM
UrUghTsCbNrmHxI0d063R7rOV13SOCoNhuXQ7HPkn784Hd4ibAWWBApKph37oegtRCWMXoqTpm+N
JdKPFcCPO/Cg0UeBEOVO/rPxCZDOMTSQakpra4qGxaVViz6pAqdClaxRdMunQdrtLOfGh82J5AoG
pIvZxBpeDwOxUNE74hLuLIT/FgX0d7JI37yRpAFpSnXYGfE6Owb8QbVZ52lMzUh6nrxc1kwrcEsk
Dgd5OyMCWiHQW0eV+dRoKVqBpEFSgwTIwU403vw0qM56hH0LRso6n0RmqkWdMiaETQtNqz5RPkdN
iYVao5u/Jil2TbpnvO+SsnnQSc+/9MB/dn7ExtwBuJM08zjgS10/XhOzGLVe9QoknD3lIUUu/wkd
NHForQ5iaaoPT0AF9sAHGwcJ8J68HdCx4LNZfTEw4btmrMmAGiBld3MWe+gURt3rjytu7qTPnFSS
hCs0BdHatQod200x41gS190J+2B1J2eU98zlk9ylnA87irPKPq6PK5ZaZV/mYxFIxap31VLr7yB/
IvredjESTJAxUxErhwprup1osBF3LN7KEpNtQDVeWwl3Ra+nRiOKAJ1TgZhMbB4yY678RVfHnYfy
FQiQSAoLBDEGDiq9knUfiH8Lqmisi0Cx7V+8M95YSvfUJd4pzZv3ejfc2WOBhG3v3gvY6ZmSngVi
Qk1dfb0dATdODmVqSqAUJiU8bFXc0UsRlR2XFvTqhghYlAhxo9v1+pMDQ5gSi3y+2lcVUCOFU5RH
C4RDU0vIlg3Lj+x2DwS8EehYTF4cEvxMYWcVzdWpEVpbgGw2EQ06oK6n3CuA0eIQjUXHVV7bJ2cL
Jb2Ok0p2wT28WjoDu4y+q50sSJpaPeWibL6Zw7i8vb1BG/FEvqCgSHHjouW9Si0KnCsSQ8uywPKy
6Xs86e15XlB5r6bUe0ByXntIB/SndqLYc8t69RUSuSVcFkEGYMGrycWLl6KIY6QBQFWUtZQ+y4MC
Hg+ieXYXpGk0nsNi1j8sGnpEMBVoQ6NC74+taR8VLFyPEQ/WwAqFs5OCXDXiWHauMvQhZK2DVGC1
y7OSc2PHJFeVUWFfgX4Or+4SrXjTe+Oa6dswTBJfV6N3Tly8kdqxhXB1HD6n37c3ZuPL8TQA2VCP
ySyv2uNpU5r4X8BaU+xOe+hbdLbmuR92ouHmKMgf0OeTFbU1sqUekCyySiUNTAE6Ds3+5iHsrF+3
p7IR+Cjvyq0GIy0ryZf3dVvmbm1i8BuEC443UxwvqAbDnOq9fmekjU+U/g4HmZYlH8864zEmQLmI
66JMNy0ZxqLEt9aJ2D0y/+Ur7rd7j8Gr5gvHBRIVZkhU6vk/63ZEW45ZPiBMGrhLEj1YxlRWGO4p
yaexi6wAz9L8pCCHd2pz1ztgRRI/NjNWWEicFjsnd2sr0dKRLGOcmCiqXa6yzJQQryzSQFOH5rxg
PHpUwHnuAPm39tIE6gsmlgY8F+nlKK4TSyk7NYWPW0V+XwwCeXqkzGe8cHdC0/WEIDGSZcmbmgfw
2iNbnWNzdEIgIDCzlHszxEBnNNX722dzI6ljFN4BHE0wnCAeLyc0q5iqdroBjxld4K9D49nfRGop
R5SImw91EWtPWoH5Kgg6/cEpsTXR3Oy13ULSKn4DRSxDcniN9QfCeyjX59QiBNoLdge6VAWrkQXt
sJc43p7v1qIiNUsDDcQSj+NVvEdhu1dbDx0AXdjxuZrD7ESa+fqXBwA2Uh0XCj5UpTUA3qsNqxRe
kwdxFhp3VjEOKCZ72c5Z3JoLyQ1kVFB5UD1kNHjxvDKjjCVdRqhGdfWHOoD6D8NC2Umlrg888iYv
BpEX6ItBYn1O4mxmkGcvzTbFLgSdzhgxu2yPirM5FK8aqY7Le3HdNC6jpa+cZsiDIVIRzrRFiLRi
iE3BNHc7s7oOlMwKKAmZhQwX62CBaYsxq1gXBXFTlw9t3eHjGVeFesx7VJzRW5/2um7XiQYjcsdQ
XSC/By13uY5oyCdekzKiJVrjyaHuf7Tm0Tk1boUytCFqf0iN1xdOGFSi/2T1jNrjKs3IspTCmhfn
gY1G3gO2P8nBgUbApYB516s/LGgQHHhiIqQjXb47XpwTdxoxXyi9LJiTYnzKC93+kSFL+/qSIJwO
2YWifUlav9bccRATVNXGYBhLH9/qeP1+68qo2ImKG5vFF8WtRrKLG+gaK0OWywUD4SFIqzw6xrXQ
7kWiatMR8q/2NA6JfRoax92Bkm2OanG5gA0FeW6ujgjcvd6exZwFiMPPCIoa4qh1U/rWDjMVc0gT
qdXFs4LX7xtzpAVkIn94JZZBOVSXVZIs6GptuEu8LjwIJ3mtjBYRXqMRRQUPzIK0zLk8HSwlzrrY
ZWLxIaI3Ux1iK49kbLUTEeXte5lWXw4jI8yLQzh3sW0inE4237kp1mRu7YDpLX6hfpL5XtLaQZ7i
JXici9h9MLrQ3PkINnaQ28sxJKyXx9i699yW+hzGIkyDpTS7twNSVMfJjMRxGnr9NLRmg016EX25
vYMbKTt9REve3zRlVWiTl7NO2rlIayFQXLCGRJy5aLy3Sd04PM1aFKhd/LOHRnUeac8hPqqm012s
KHpgw8V7Uoss3DlRG2GcjtQzFlK6Za5hRgWxU5+UOg0gYKMnr6T5uZw19SRiI975TjduQIQmpP4G
h5fXyiroFG6IajBSzgEHuzukscjO6CPvtdm2JuTIYokJFBCe7SpFMhO1wbiVXQ2zGN7xstR+qabu
k4FI6OvTE3RS+FLgb/BkWINm8SoLNWExVCy87xGmBg9qEu+Rg7ZOKdAImjfcgRqp3+V56RF3JSDo
aWC4uOKlk5jOdTlHb0zc545xZGOq0+y+FLa2ipIlCjbUhCkerBYRK7Oq91g2KPDheKDGNn6chkp8
vv0tbNzr9Ka4ZCW+HqDLKs4gwBWaOrYFgWMl47ssipr3JbYKx6ovve7YhYa1E3G2psWRQKiBfI/K
i4xILyJOOou6w+yEh7xWYeemmK2vzDj13Z7WVpYukaEm7SnJ5lprVOaKWgxmNqSBlw/jgxqPOOgV
WvLGqPsMpX6IxSQy+T1+2cmPtl2o/8QFxoO3f8XGd8DSogSGjtOzItjlXCGUAcVdIuKMu5hfPAVZ
XoHrR9CEwx7kf2NZ+dgsvgAmLbO0y6H6sR8nt8ASqqzU8oeXmJzO1itPtye0NQrZGJ0cfHklmPRy
lFQfARjPGZImivYd70DU2AV8+tuDbK0aYA+expx9GB/rQdDVi7ISm9Qpi5QjZabhWGo25hq60e3M
Z3Mo8j3bkejwK+gTPpCl3dROHGgxQu/RFJ6SUX+PJ334L04C9VWJeUdODX/1y4Xj9sNg1EE+BbvI
6FjNrXo2JkxaQOft0Qg294iHNqUgicRbVx1NdEGg/+sotZj4nMAPKn1Tidzz7U3aSByQSAIU69AE
JiTKX/HyM26sodBLNwloSiFuAKo/THynzuz2DNlgOo+zLV0XQWMshzGHeQCeQ7F2eC5XwYu3D+04
2WYApIvf8uWPaJE96KKW7wu9x+pdMqQtjBBs2sBAO6cC4erXlo3leMDNZakPvoS+Csleh6S1ho9m
MDgOVgDq2B9cs4t2zv/VBpJAklai/inluVBNupyVaSMzy4Mbz1RvxEuzH06q1oQ7idfzb73I/OQo
8AcoQ1H34va6HIXiNCXNRCSBQi2hPsxJC0BBQZQtxw3xo5t42Vt7xM5aN/EocFINh6mi0YsnR0cM
L2rbrDh62tD7Sxu1h1ygTdoYI+QR4IR+binKqUli6xiLflGOjiHm98qc2DuJ3NXnK+cANICbi/ca
L4DLORToHzY6dsuBGXdtexKiNMmSXRuXkYmEdidYPL/ILpfMoGD3jATn7vLWjxwzMbMUPDb6IbqO
EkE0i/TshpTssJh03fChxUPcPOTNBO49nMTvZpmjt/hj4GfrzJVycEPNfYBaXP6ObUMJ0NKfkHeP
rOopKZ3hbZyZOBzj7PVULaMDurQvsc7UcSo0FvO+61JcJwe1uStG07gXofIDyO8e6/v67DFFiSIm
O36Wz7tc0URT8StMCOlFlVtvZ0wg0Jyvk53v6Hlj1iuJejP5BqpnrOnqiNt4RGsYusU4jibeoV90
X631j7HA5zf0vrS9/gjb6z16cTmuGxjmKO29Z+aYjpfNMS7n91h8/4Ers3MY1VE9NGPji7w3MKHC
gsSYdkof12tCRYqKkQUciZR5TViCnuwpJp0v3yyHGQfZyizEARqAsnO+rqMZ48gHAGgGKIhrfluU
IewA2d31i3AxPiX4zP2sKEMXNI7z4uMCGnBnwK2JSc4BnTagSe66+J21Di4XXA1+6A3KvZfy7jKm
OH9twkfyJVvvHvUpOga2TK5f3BSWl7gDqDX4GnUz3pt9l5ykHty/mQvABRJ0WQ1YvwNso+qWumAu
+IfHT5EqxkNdZMnO8+k64PCqgeNElYNsi+9kNZe2w5QELL0fafCpTrWeqxn+s6ORHTpsJ16bNCBj
hkQMXwiQIYpv8sC8WLnY1ashGyFJdFiZnGyBhapb/VWCzdhZvI2TJ3NHynoIf8l++uVAnRF1Vdy6
tl9G0fw4ipwHv4HnSzpY42cx23tRZns8mlQSeifZcpfjJabVFYKcDkvMvPs+9ohPYl48HzrEKM9j
pVlfbicrGwddctLAYpIlACNehZslKzsNrSvbd/VOfwxjKz1ToZr826NsHQ6eu+y850qV9dWNCr3c
Q9JLzsoAOBMDx7hrjXk6WLO9R9DfWkBuPsK0BHkh73C5gJhvIMdnLLA9qDU/LIsw3g0TAN3ljdWk
9c6hv149KamHEht9ZYnGW+1Wl2CRaYSJ4Tf6bB/ipmGjRsXYSSivV082oWDqUHqlFLIGxlWptUwM
o/uu8H4udqYdLVAffqPi83N7n7bmI/XIyMW5xoExXi5eJ4ac+KPrfuMpOcB8Cx/kKA9fHfaYD7hP
0nC2CRzH5ShYLaljFBk6Tdg0lV6y2mfsbfo/bs9lY9WIdYjAUImkyLtWo/eQZcQWdtT9ekYSEJWU
xE9rS/3U6la4M9TGsoEqQBWLviXX4BpesJgIBFfupJPli/t2MK1H3G/2xPE2B2FzAN/jQ0yYvVy1
SeCZrQAq8O28nOktOO4DTtx7Pa3rAqDMO2S7l8IjIXZdey9xk52pWWv+4pbNH02MVeqBq6WLPygm
z4j3Wji27SFTaxyrnLCs1UMNwzi6b6I8T6hLjnFFR9bCsez2dl5Pn/NI3i8vF6qh68CoRkU3JnA5
fDOys79y8IZ0v1Wx0ye9jh4U6Un5qftQxr5ixXjFXLTYeqksMt08152RXo/yN0Ms6qNV5M3Ol705
HMxG+rJS33uN5VZTHWZNEak+HwxmzrWp+4mNXlE0YAo+qcWeVunVIrJyMt0gk2IdqdddnqEhTMzG
LE3LN/H/O4BmL8/qYr4a3MMoKEXAfIHsxgtkNUqtLoiy9a7lt3Py2xxwUmva2YRB3/1SFKvYeelu
zYmSCOQp26DIs0YNTHWStqJRLX+qzfyIMnt9jjwj34n0VzvFnOgQIQQAaliW4y9XTsDcS2rFNH0v
tqNg8ug5YDg13re1A2LSxDv39nF/XqSLd4DkoJLaSCY7XkHu6mIe60kxBiqQvgkocz4votfEYWwK
3CHUoZ98t9Tm33RBlBirq0pAbJxT7UFgtLZgCztF1BbMRJtO3Vih2jR0qjcEg9WWf1eY0mFTPzlQ
45uwHh65RvClH2ctGz5Nja5+dlpEOM+DJp9spaUN5X9Td2bbeSJZvn+VXnndZDMPZ3XVBfANGixL
ljzINyxbkpkhIAIIeKPzHOfFzu9zZlWl5Gyrs6/OueheK8u2EBBE7L3/U2zgOf3KA/1ui/vDDVLl
sAxPSUPmi/2snEDBJkxS99VAVi2Z57MiYquXzZhsg4tAx3WFKJj025i6y62xvXgY8+UDCRxelRYE
Kb2fWxG8J6Jxs+KwWJS1a3rLcDgdh17F06IgXTeLWF/DDX+YefNq6AXhqiP4QJ/04tSfKt5cZQ3u
nj1Pf+zgVezWzvBTh2Q6LijDS42Y55WpxI8b8+mq2P5BSqHRgmbxfAVOOtzMIKfly7eiuerXObog
pbm8CJtwPhYDuRFx7fdL6uXC6HgGfrhnttpfEaqWfZ0df3qlU/2T745ZEZQzJHWACy+dBnIsHWa3
QpgfdYV7tWK9FJvNKv9qrcBd88OxGWFU/SOdgwmkIldGYYSh3PXSXYTPYDCw//oeAnSBzTeORBTd
L2XfURO5bbg27n7aCJlcieBIfLN8TV3+J3sI7LDTtngKK4Fs/fwNVsyQzFKHzl5LmYcJdmpEXA6G
eav06lwuBBe/+/km8ieviHeDgAq/TgRQLwkqug5Wkn4pTw1Q2RhmB1+1isZXHt6ffA6hbUMYPUkA
ODhPt/2HXmzp3MkcJtPeuycz78jiOjv81aw0WyhX4pI9n7BnX334+c2dNsAX+wc+B6wNE+kxvfqL
p+nzurDYJELQt3QeT6tu7qpFBztLrCHzwWza9WFm3mTh+u3nFz794B8vfEKe0HXwbF90GIMVYFXu
zBTJ9iR3am6nqxo7+rN18q1XvrEfR5EM3ildQ8bjbJV0os+fbSmilrvfrP1JdBSPa6YEufOu5K61
MOo0Y375ULiVl8LFDncg/tPOr4KKkMCtVzsM5EiW7NGcqrFdoZwP43lDSvKR8GPMfQ3Qx2jqy4uB
TyMuVpugnrUZzVe2rj9ZhpyYsG/ZLWBCvNSSRVhxEfmtrX3kkaFq6JowaQCo9Oev5U+vglcIosIT
4+elyYpsXZNplLL2hj++HWUWXKussl5ZdKe1/OLdo4hj80XwzgHwUr/YSwbD2pysfWkQtO2V89dI
tDbeYvPZKplC/A9uiWo3AF1lzvGS8d2Rdj5lUlh74unL2FROcFaTL/vKUP27nPblTVFo0CmxAZ6i
lJ4vso4koLHRwtybpNh7CVrz8Z4YMcarTJXCr0bdFh/6wq7KRDuYtjGX1YvcNzMD3zivJsJbCTiX
3wZHZyIeMfl8cgK5fVmycSaGNaxLd4fOYSwTY3S9JhnhT5cH3O04sRp32gT22pH/xWtFFKWus2Ji
xv9Dxtw71lzSXmROF5eV231ulyx8jEBIn0hcLe5mN1zea2WULvQnx70nqKHWMXp576ObS3QBaFvI
NDaR4sFatUOogI2bmzppMbZ9F9azGSYEmAAzIdrsb5tyqe+Jt9Z54ritPeOZ1W9jYolQdyclTKNi
fnHS3v897IOgCGVn7eesqfzYzyH/xmYfdl9/vgB+3GrgxLK38uphxYJDP38zUdiIDRKZubfoH3a2
bkSsjVIQB6Vfc2n6UebAKsM+AkEMn2j4w1ZjetNYy23Y9gVt3pDQ0W5nDCQ6Dty2LcczPVazkdRO
UU0pWe3+B6JGxFe7X9qLqeyyKVmbhWmzW3f9w19+CifraYCsUz+Ku+vzp6D1IKoePRLS6YGcb5SO
KUAs6e9ieA3I+JMHfur7Ttg4mrkfmglLyDwavWLbj5m17PDGdfeGGS5wL+fXHviPxyYOSqfRBIfY
qaZ78dVNpjJU2HsrHpsZHbU1ZOLG2twVebdLZjXmXITu5KuDWdXPH+ePGyVVCIZtgK4U3yCvzx+n
p7ymyFy97tcl2s7rPvsWeYv5SlHw44PEzgK8hJAC5I+E9T2/iE8i0BzaDRdh4ExlqiYsQPtQMtL0
XhMh/nhD30vj03l8sjF7eUMTc5HFqsS6L3sSyPPJjd4WS9E8/tXHRmGI1QL2XYAC+OE+vyOrnNfe
WTu9H2f3DW4Tfh1Hkl3gL78drFto+ki8IdEAp8znl6nWyZiFZS57E74l6Bi0oM5cX/NI+/EcAzyF
5Qu/jMLXfvl6wk1JEtl6QqDR4b9pq6K9HtuoObcyz9kPfei8Qqj/k+7lhIYDFp3I7nxbL1b7Vg7O
5nn5sl9cvNq9ubhox7mNLUd/MBCrxGE3uGRoY4zrbcFt3lY3la8up/Gv+th7ARqgE7fNOVUkP/we
I8HhdJG2QilWLUeCo7ekw03iL79EroK8CRyPO6a7ff4SazK+seRf1B4SI5zjMZBpk2MB+vMV+cM3
xk5NIcKAgO6LqeOLEUEf6IaMyBmTqGyZ31QNPqDsGd5B6bJJfn6pHz4xvO/BPzjvTz4KIC/Pb0hp
JfJtbtr9oAKZjEVXXktdLq98Yr/has9LEfYm3FrwQEe+CAr//Dpi69SorUjus36po+MQqdXYta61
1eRhr/qz6w2YgJh97vSxryL/w1yGlcnmufi4Zwwyy9Ki142Vzl5b2TGG3IYbl8oZytiyFqvY6Uh4
9o5mQbu7wtPDnY62vkiWrNQVRiPY4hxJF2WEP7SRHvZ5I3Gm8LAq33VNtjrHjVzxOtES9CmmSmzG
GDisypMyAwe4Em1LVtK6NUGVtJ6dfyJlPDQSEc5FmEadCC/hAOfu0c8HqPzB2EexqBf7zpymIY+x
7DToWrIqn3ezP7b1Lsvb8sbHBaQF7s5DlXzPfkizyczN2LHpJWP8l8YnMVpZkzrW6ou4zuz20+CP
zR26neZmDnP/ccgm4xZGMJDcYAjrNhgs6+PkTCHiTNE5bULU39DFg+w9H1GGvbxxG8tGreHp6G3H
V5jFUR1UXrKurLq9LIYG0/HA2PrLFgsxOC1bj7BtLo0ph/EQMr0ZRBiVVwxrWhMvwmC+5aizrZhk
DPP9MIdNmdTCmWtMh7a2jbfSa7O4dDA6Ogy+KFrknHZWpXAxrHfuMpbObmlsKY5tMU4fHK9wvjA5
U9gjnUxbytGfr3zDKJo4zIkReJ+VQl6UxWZvu8GNluKkEO2dg+JmuyQ0az+tQt2Gsevl7rdozHyP
oZq3wut1i9whR3C13s4LZVlcl4v5wcV2ZdzTt+TRjpUy3jS9MfekblgErFmbrZgS+0Wk4mCtjKMc
YH/EmL4aGZXhtt7Xsh54aKHB2V5MxkrenpAMbuZIcO6XJVB+03uFSEjZ7gF48u3rnA9rwbwrpLNb
tlpeMiXenL2Qs3M3z1Ez0a2ZhaI+yJco8W1t+wTwTcW3zundS9tbymvYGhi5GE1YXjf0rO/CfGia
pImCbk7VEIJcmpUlHsZtId9sCho2wcmQWZ9wzi5EDkzOfN4Xtfe1hogFnQAAhPtpo83d5VW+fhNj
7d3ay+wHRC7YDCdX5a9LugSMAxLClEFeiMYqKGf6cNqOMBtlm2QqN69n38CmwockldhtwdBWL0Wm
4zYMNWTDqhTf7N7LPqM3Hu67EIVxLJfQuZGgfk5iR4yasOGxxjfSfxvM+eVQiuxuEYPxLWy0rJNh
nmSX4MYcPC2uHu/Jp7atwxg17rq3Z6dtLxrfVSpeymp8QKDodSRYFmGxt6eiLuMxnKurDlFDlQTu
Gn4RwzA/lYyZb3g6GSY/LB2dmHgiP/VRMQUJdhNGFy9k634hlGK6W9fFFIceE3X+1yCaVeq0ltMn
E+7uWbyJuroDQ2GLNqEUWHGHscZXGTEP3a0E2HrptGasi7rxsk/8sxIq7bT4cZ0vVZGU3hDs4Fr7
dO+eEbxTeJ1PZ15Vh7FjSXXdOALDPjKEAxajLE6pDmXEO5BdUIjYQQFwES12NpxlpAXMez6k6K2f
uyHxgXqFjuRa/ZjH0rfhcZSYYQYx+MByR9eEkTuvcKlotSznIuz99Z3TVmayVA7C/MVc3fNhiywW
rVWEy7m0F4GynUGJSvBbztuYG1xIkQx8eWF4fnmT+Up3ad01HklLs+neZkXW3vjFIH1eYW8R8ucr
6+iBfF73kY/4LwAtphPDL2zYSZcQEiNSHZzjqbzcsCm+G0jL2fZ+ILzhvCOHckhkOWO/vcpoi5Jy
rovLU64Ta8NdfL3vRRvM+02rvjvMUyU6Jvpd2B1r3GNh6pUtNHvdy08NUKZMCogchzDLXfZZ0RG3
0MrFuwynEUuGxh6sKxNiqZ8sbYWx4CAx+mtJRD2Qccvm2RG1WZ4TY54rEoiKxTp4/sxWOeDvdDfW
VfNQ2MaSH7wy1PlezVVXHpplMxmZ0AI7h9JbItpZUbAjVXkpPnMBDXZT0MkgP4+sW6Jx6jnmBc2P
gzeMn93FGedYu8ZaJ0UTNJ8cX/nGYZzmwDwSAW0XscebrHk5pbATHbXai50pC/sYibP61IaliV1J
ZWJr1QXu9on8eiIQt1bZN6FdN2fOBM8qLpeh17Hj4MKxq4K8lMeMfdhM7XwKjBhdI7UcyQBQHLVv
3OOA0oqzIBCGSXaA2zSxXXXNU1NOo8ugoMzvIRqNFz1ezhkUV2sEzxEBbfu6ifU6izZjJiuqa9m+
x8zTcVBV2CdUhtvxqjH7P2t05sU9w4PDNARmsuWUkFMhr+fF8Mz9RutXxTZpgJJCScw8AlxfCAXM
TwG2cHGma7fUeRVDss3vpWe0U+KNM7ojsPnq3Jw88dgzhmfe401eFVeuSUNO22yItKk6muZsXQcr
zoXfl+m6Bsbl1GL5y/jVK+4dV/lvtnVYygO7paNTYdgcZYVV8aBmt/UTNQ5WfZYNlb72pkret33W
9InTB+XKhurhis4kQ2TpBj2ujvtl8eaUj6aJdnk7qy8bOOwBu/k1BBEq6+Mwcn6kVUBP+6X2an/b
lfWSW2dFZxSfA3N2ReoUnl2lysr9WOjWOlWO/V6WAus016kHK+lW0V7yLCvGNmUv+6TcjFwktgrN
q61Bdf7VXXUvkqlW/p0YPeepiHyE7r5sFnPXqJCsiI6bneLK4qSOzXBki1C9L9/W4zg8qYHT7oDB
KERZR2YrsyC2XvmUL1PI0WSC3XSZuX6kT2if5s2yKQyGcXXv6tlYHtT4WDR7q2q3R1Law3vdbB21
nAAl0pmCFGfD3gpjYw78IeW9efBASI29GaZQPaipmT/2mM818YB0/0Opg/mRcQaFnfAtscSrLSns
XJxDm9tTZXJTTKtRHOamwBY2IhpvjhFSIYMbPTUtCUY4ukg2vVVdbEblfDeOdvBRhJ76VIelnK6w
+egeMACo/SSUVjDGbWaMV4GW5TdPdfYn23EF7aubZd/Y3Difpe0ypSViuc1jfk73bnI7631ttsHt
PKwm/MPWKKYEClQzpJqtzkj5GpvojALK17u6t/SZv7GcEC+cVk+NOgvHoQLheJir4IZovbqJdSEK
RNS4E96YfePk6WKo7l5ktfdUY6dH+VzN0XvDswsHJw+vfZJZZLztxrV7Uy2W3pWzVa+7zhrbU6hJ
OX1p2354WAeFErbNMrHdLQiBrfNAL+JjRVl97B1Z3evIcS+DvLYCYk0x/IvnDKCSm6lXDAK6vn7P
k6vn8xmbpA9Fb5QNgrLeEFf0b5aRziaYRhqw+YuYUTenU1WXXnAQlgXUgclK7tFyKbtkwCHb6q25
+Gv/XpbsHokcHXdLa21CNWdLUDeFHkaRdFGwqrhlzV5142jerI3hkz9jLuxz1GHdGgvAE3rWgiTl
OJyqaI3rCAPUGFqClx/tiPBHQiH1WMZQXMS0q1WYfyBWOnrsQd1hLQe62GIF9/i2HnyyspRvGp9b
coo2qummeLfYHKlxWTLB1qObbbFdgHzEus/7PjYy3ivfZZd3556ydEGQzOxcteAH9kH6U/lNq25i
ImfXWRpVug1iSQAe7UflWCohRkZMyYjhrnG+kFJX4tASFndV0MwuG+Fq6A/kfK/zMWI6sO5apkeE
ppr+AEWHJGLOnMg2PEAPfxJ7P9vK7jigp7q0R6XWtHYqEKatiep9Vtq9xMrT8b6dstgpTJcu9M76
qdePEN0Dcd66Tj7G0ggyRrp23iY1Mq9PjtPzSdUq4ETpx0nLtzbJ3u0xH6cmSsbFK+vU0pv+0Dlq
+pJBAc+TepoLmdiLEl/KqBzzBIZ48NBVG+HIU9dtPn6/vL+kJOzei11DjR+VCV0Aqmobfmn6CcNT
7CCZU7etl18SzTAYO1P5VrVzpCiIf+SYdmKNLCdPG78y89TY8pnHs5Unh9S83trDbLcoxuxgrkrS
i/D1OfgkMLDX+BNATV71znKFiUy3XM8y8N8bAT5Sib2225gKd7G/wMFbnLtAMPXjcWvjONirumPy
n7uJWTrNbWgsnL3Mnn0w1ixkKI7/NM6iyPhWaP2M2RMvnwfzOMjGse8bQoemK0NKESZYm3VvijUf
+rOoXourltrCJ7ugc7uYjlXdY9WlrkcryL1Yb71XJZFBAZuwE6Aq3jx7ypLOVxgiNTYMnDgc1opS
v2rqW1zaGiee5i4iYVdOcol9zNq7pA0juRwUqyI8lBF5OUmYFwx87M6J1guqKRJZAmGFZ80gTEjD
Hb7MSVMF421j1dO3rmYHTZd6Hd4tpuvdtFNNo1DldJIXVSYb9hrEX+T9iV4Vl4YwRg33YRQzYbNt
jbN+qfkwdbH0Y4xjl/sFBwlZpLXviWutySo6GpQNh7qGwbLrZzP7vNa8kHSkHKyTUA3mjZgGCk1n
MftqN0+zMZ4eTTDdAG/1UarqSck43KLBiavO4cEpx84FNajZT9Q8mvXGCBn+EBxlz7qoS/an82Ie
VU/FkouPgWGq8qxGX3kfmpiTpNuWj1vaRl02wx9YMaSl4lIHNQGuYD6ekdSr1kA/tVicnMvZo8+d
NwL4YiS8GHaZYmgzdrWwnYEI+/yNRFp/HRbCv7GNkC3eGvLW3K3hkNnx7FNxg9JUdcBIpSwirjXV
IomKMBKxvS3mQziPWDLaQqvHoUIke0TIm+17vUVZ6neye5ikM5rpvzvF3AuyCJd9feqd+9qm2BwM
bb4WQPMj1AtijhsaVnaMhqyX0nOGWm4rmdcxtGvAcGZOHr960NlM52/co9KDE/8aEf+H4RrmXGZ4
UhiitAJ/fTGHbSaSHJXpMcLrqjqx2spIA1h9CSbYrxmf/DBcC06XAbLAQA8u7svbszfpbZmn1r1L
Ck1cUjkdNug6r0wL//wqyGMQtYBbf5/Q/gGmb6q2WyZ3AG8QxrbjON/izer/sjHX6V74v1NsOnSV
lwzSvA2WwFLdCmyi/dijsd6XivTGTRq/O2b/x4P+X/lTf/3bWFD+/T/574derCO5u+rFf/79rXjq
btX49KTefBH/efqn//yrz//h39+UD2Tf9d/Uy7/17B/x83+/fvpFfXn2Hztyd9V6Mz2N67sn9FPq
+wX4TU9/87/7h//29P2n3K3i6W+/PKAUVaeflpd998vvf3T2+LdfQK//MJ49/fzf//DqS8u/e/Nl
GktFoMYP/+bpi1R/+8V3fj3JcU9vAu0PfFSWwvJ0+hPP/xUuAYAiriUMjjFm+uXfup7y+m+/GJb5
KwNesIcTUA9B5eQILvvp+5/Z5q/Q+JCTYaEE5QJXhl/+cffP3tO/3tu/dVN73ZedktzOiSHxrykv
gCZ2agziMfrESQcW4ovx+FYNTVfXgU66OrDOjSHQ7ykzxiLtJt0mm1omEiwGurxBKUzO+q36gpol
+DYw/H2FhvZ8a/n+q8CLOd0VokrIkadt4A9fRRet0ghPDZbd5/KI0dyWBkY5HQNBbnDSop66qcM8
exi0+5r94HMMBu7KiZgDJ+L0IiAsuC8hsgH8XDpbn0ZG8SFU1oaGRz9RscEr42j5wwr5/R388Zk/
//q/Xwy8jxdHch3mki+Twvi8fM+oQxpVw11ThkZfHPgjh//JRU7mdNwWEQcv7qiYOxhxHt2w3ZbW
mdFXc7qhfLn9+VW+8xH+uHxgncG6s+EacS84XLxYPkxa7bA1J5Wq6G0ubrslj6PhpnD3W/5hgMjC
6DGJJosso+kA6HSscjsONjetey+WgX0mrDWdHCvdQjCDKbrgsUAMmBNLi122fe3N+lxtbwlyS3/+
i39XVr/4xbG/wbcFUzTIgy9Fkr0fjUyAfPBzj1SKBAYkG2W9hMPHDCMktc/sTZtJ2ZtfnGzb3mgK
o7vCzWonZiCWtelUtVWKl9KmmS4YkZMIQIqPpTMTNOdWXfjJ7YvsJmq7qY/tbHRb+NgmmqJldW6U
DPlhY1HGyzQj5x5rv87OCoaGVzPmzM6ZPcGxjG1b2jAvMDgNYkrfMDqL5BhssTO6k5dEbWl86Crn
w6jzIT86QAp1bKkpsBgVeScHdCG7KF59T/21/IxTog3UIbjLEQkwuOy8zEfoPdEb9ZwjSOhk/cYw
4XfhgvOa9fwP3yR4KCcwUBf7AeEIL1awKrVsLWWpdDEVblxoKGOcqUmg17O5nzcK0Z8viRPs+XxF
oH7noLRO3pKw9F7Aor7RMkoqRpVaATNYY+qcePEHN80FfeDAgk2tdQhf2Qv+5CZRwsObg+OOivwl
xBxFBZQjP1NpUE/XEov0oyok83AnuiYp5TXo8Hkh9f3Ffc8/IGaGHR8Ox/MdNkf62YxTSDDnLLt4
7KJ+Z+rlcTKy14TXLygsXApmO20pCvkTvovZ3/NLKUvY5cLmly5e3X0Occbw0i4UdRQPfRnehbO4
NKbRz0nysBHprgNS5Q5K/ETzZgd3/jp7b0sJsPvbW/5Llcp/WX88q1l+Ws/8v1ipnDKm/uMftcAP
lcq7//O/p+5lcXP6J78VKp736/ezApnb6WODB/7PQsX7FfIIFBwIMqxVKLP/KlQoRiD4BeRb4bQJ
Z+n00fyzULF+dQjtgxUKKo6ZAIqKf/xy/41C5bvY9tnnCSXu5J/NLAreLsq15wsKA0TlVzIb0y7A
xv0qYDjYJ9DBJAMoDS+VUHIDbpnbttgiuDNYT5zZq7FcWCMknlh3jN/osqJqOwAYahFnWxfJM0sz
7U/mQVXN+WSV/hDXgYz2A3Lilg57scqYIg3/c8lHLGJvLOxrIh8MMvqKCDjMtdYC5LANxkecnDgH
WtC6d5ncqjp1XO2NiWwi6bPxT/Lo5oszJbMjPgFK9A90w8FXAiT6x+8v9i+t8f/vVm/ADvFfr96r
Mn8an9XYp7//29K1vF9x3md9Qqw+hVmcXN9+q7HNX08G3hxUJ5deOLsI9v65dm0qc5Y1zSyWY7R7
pwrh96VrWb8iJ2D/wj/E5zDgK/kLKxde0rOTJUCPiF7wRMyna/ZgvLwobMuRlEymPlAIGnu+aKut
d5LRhBGQLMPoPSJ9rqpETthQEFiyzkPSy0GZ5w6gg3FwYL5uCaS3tb7OjGhuzkkl8tzHIlzL4Row
1rgCUd/qQwZstqXuMmQfGxGGS6x93T14WhVfpcbWCIDOCuPJa5hc+nJwzslo7vOvi22J/NIArjtH
d8qswfSzfcP4I7hYzc5s9plFFNCSRi21h7eLTMznztaR+fibVY0zhXop1fuxA/fHVCBjKAuQNGy7
TRbs617eFdu3E2YUXPrzClEQ8zpxDCs/QN2Kz2G+0z4R5hsOzoVrHlZI9MyKPG82n7qhiYZuP+GN
44YxhVQYMGZZusg9tmugnJ0iUD77HCobML+Bdupcoc9xrCQDQvQxgvCL2o+3eXQcfL297HGa+ukj
Q+1ljYc165idhcjLpnmeZbL44fxuxTa4TvDpdvPUnJbiup6k16XOZIjLHiP0MdX2wMRSTCXsFmUi
mkmyXlopclb7nRjXdq/glFxkvokDk1qbTysimCCmwqyuoM+EZuKsfvvQY/qzJGCuxW0khRO3uo5M
FEUElLSuV31uHYoODEmiqUytvoSOYYpxBI4yBga0kV3oBM4BczGrz9yrGi8MkZZghVbqVtO9tSwK
i5FweyvtYtnVq9KHskcdwt7lvyuFKx4wJpV1PAKAQauwuk+rsorjxvfVpa0Otg9b03qPnVdHwE7F
iZRQhqbR7B03t6bEqrJ6F1qFfds602xic9z3W3Zkesyz8pdMsfM5Xt7fNbNyREoUTDB9zodR15cn
V+TwEhO1kA148vzVIcw896XzZam6NrJi+l25XYmtwCmPYbbIwbo4Wa4MiPfN6buo+70p3f5uW73q
wh3GKAVOu2RDf7NF6tsEqySOBDX3mg1YPzblWY6lfoK/PdhQiYbWhMe00+F02cgFT4ai6b5W3ngH
kWHchTgupZMwI46LIHxYwGGIR7VPLQ1kOGuevWO9bPSEnj7kthjjomhmWhq9JaIwPqjG/FC7mXPo
XSX321LX+PWL5oAiA2u8KLWWst5DzHCOayMOtgw+ZKazI/jqKMnxoNz3IiBVorcMcwQy2sxHqbtP
2+p/Bfa6wI1gt2k/37vQ9p62xn00GMBVYYZlyWbfdqMJ/WHZZFz2wGYaIRSu73bqrFGVrFXRpERe
PuZmKWOfACQ42Av5cNpM4bYOB5K53m4DtKsiM2TSa5nHtP4l3BdrutAZU/Q2v4zkwKKBfPKx6/OP
qs/PmSh/dofgdqlcsL6y+Rx5KksHBDzpbExXghHrPQSiG9sOz7Zqdo6VVY0nL85zcpFFooTxNi+y
Y5U1H6FAkjmWb12KPm1JpG1m70lE8N9JId57Yrk3WvUW+k1SS3VhVnkDG2F6owGq3rOrDzSPqv/m
V5axx8kkR3vosVlosuHO0Sm9q5YNSGSe+12RMwujqV/ipplmMBgmzzZ5wiArHda0s7lBc/fnLcn0
bJMT1pT70O9J0bMncazwAXDKcd5Xnv8YVmP9ZtjM5gqS/nXezUtqzY6BJsqPLuU480QC7EdXT4ZX
JiyRREzeu1FaHxkq7gEizDgq3PpGRepYVcjjnN47g1ezq3R2j9/h1y4aGvCiCJN0V39UoKjsE2O2
zzfT2/mOLN50JTPemvQtRqbVMZ9nERuek06AzeeekC5PwXnj4E96kQ92dQ4NoI6DwhY7zEIuwlre
BpO8FkbFFiLKIp2C7QEPu3etBWnDn5vxAOX1UwNb8nbEryRpFj3QjAFwligSjphCHW1r1lfh2Dhp
HpQgo6aZls5wqWD0KbvtdxIL/nv6gMPo5l9bZp538+K+bVqZ9moCR7NZptVgRXDJyjAt1CyO3jK+
l3p6bP3+DeGbF51YK7brCbGhcw9xKwSjzIwrzRQe2hA0KmWIm6aEglDa+r0ytd5jXHJuLtub/rTR
Y3EbTJmdWHJNNiKk44IvKm6C7FC67gHBe38kp5XY5fkEtPeH3ovSZjVYnQPM72l+7M32HNDmyrEQ
lG+mcTZ37g37W3sV4I0dq5CkpKq0mbDCSYCU/N4zu2+2XM99t0AFJPJU9/3lXK7RYbRWIsE746Yx
Z8z1MY6NDW0QFOeei1mqr8W87EQG9Nr2AGrQMqsEZkaQFNvw0PfrdduEPRbx6qEwy5UdP2ou3LEE
EoX6ESsALtg977YpArSg5Gzn6NHQ21uFHcgNzgXn/hK82aywAqENoWh0R472uhyok7G+euiYsA/f
TGXWdwqTeCSeeUPqYVzNJm8gopnbO4z/mrgPTKN/0JZWyC6LgJi3qFCb9cEt2nWf5QE9e1xYNmtq
L3s16IfAGTdZxo2yrbHb4X3PjMTJA2cSpLuF5ekcW5BOBnfhVNfLJa4b1Rmjutbwkk5NXgl2ErY9
TvGmwYnTf7OtKejbM4Z2FaxCEMnCN5NMVrMFbQ9eVFrxy0oqJ1su9kVpLfn22TUHhSItGzsdWgdt
1lFjH5zOWDz8H53e1t1BKqWNQ0EayjEa3dl+z8vD2+SKCD/zHNvu6Fqvg76RsjS/DibfUSo4K+yE
+sEr9O0ILaT3jiQyAVW37Qx5exy23PtYL13jJ05ea/gWncsaumlsvkPCbA2ALXXmVgw84RTpwDN2
/sZkSaSG6Yq8/YQRpmOmYd+/N612aYy3mFaW0jqbwtq81wR+QGkrKhUmGwffKZOTGNV1ct1BX1bV
Erb/l7vzWHJcCbLsF0UbtNhCUSeZyVRVG1hlVSaAgNbi6+ewp21sZsxm0dtZPnuqSAIR7tfPve4z
V2pT40VTLVLjIDtZtpeLhFDRpshNkEk9ISBfoyvKU5+YiAJBLNa79VJqythqdDaFWbZBgbvX4evV
t8rUvThtUJmcWmf0Z+albvo9HRLnAuNC/LBp3HX9rY+VjkO2o7p+XksIHF/vGcSyth2AJXGdPvsF
qPB74CLI3tSkB09aVDkkB7SFpv7KDB5URm3FrROj5D7ZtNjuorgbkkvaC71mRtdNs821Awdc5qSE
sp5z2vXT0G4cBQAHFuFUZjx+Q4+u2Q1P5zJ8DoAN5SGeFEL00payzF8WvnTDyJhoi7pYtlcnMQ0r
mnoxyyuyZLE6YdZ1rPEeZgZBVTbFTCxhyypPMmbGdFxq/UvMyNr2kt5Su9ACAsFrObmt8ZROC8hf
VqzZvCNAVWm8wZVDf9QBGvaxW7T2Lo0VqfB6G2qQUjKXoShdLtBNRTyExHAZfKdUNAFvelkGjY6x
LmcLqeYmPbPnfmjZbWfWarpeuzWp7Cgm+7U4PJYwGu84sUeQt7mrc/DcrXfDxU5rkr6yycm9RN/w
sdcZ1M26DQOrlKzuE09S5mlLKr2eeeURyKyPRnMddt1CkLwW6w1b2+VIrabXRedm4dLDPMy5BLGM
RdIH0EsjNNMykNXUmz7dgTgvrl0fLCs3zvk0zvvNWOaD6O32pS447cxVjMjB/RwMfN1Ha9vs87Y4
GlszzPSI58e+8ClF6JL+E9idRSJhHff5niRx7jEIMYzXY+nbkG+Rnln1a1+Iwe8V9mk4dWOANDbF
n4Gl5UeZCvkuF1tBfEq6n2ptqRJtavzvIlasn67ZltxD9BRfzjiWTGvhlT5gD+yw7oo6qBOnVSMS
QUdKnkyLUruUUYuI+dfJchhLawFKJRL82dIpsQq1/OJG+WpwkDOLLh6W+ta5taqVf9GtpmHTiQE5
LJf7ZalZ6tpzSx66TFkiM12/RG3Ohy4v173ZuRj+sDkmvhgXGWYJR6JIcuuQkJgarTDc/qhVn1w4
hQ8E1nwa65SEbo6yUTZx+t4o5RI4xXByxx4EtoBXGkC+bc/GJ4vtlJPGqyZ9+nAfAku3ZnaQ0jz5
zmoZ+6UdvnunTaLeTOvneW5vZTWV5yTjgd9mss1zh1s83wrJaNbOacVKVwu0uTXelmx8i2cjPUjF
EKFTWiSGsKgUo4QVJo2iHtUEPkC2Wfa37B4trF3Wl7JSEbJHVQY5+8vubdLRNUIPE6IwNR98EorT
1R2nXV0CfzS0kgc7Vrenueybwxh3Nh98Wna6Ruwcn2T4rwU2/y115f9PBdFGmPh/SzD+9v03zf78
7yLM41/4Lw3G+Q8sFqi+j6VsZEPraCD/U4NRtf9A98AOhnrHKkEGbf9LgjHV/2BBC0k99mNTBYFX
qJH/JcEYzn8QMoAT77FkjmEgYcb/DQnmoQ/+nxoMfyKLxTykh7FJk9hA4/9iCNYkd9gZ5VZ+1tXO
va7ktQei2KMDvcmK4L52hep9mKNpEwHvu9H+0+Y4W8TafXSV0vq4pvJDwY0RdM6XQuFOKmWYMCOd
WQDrKwZNo6FknNjkaHhiMC4QPNUTM8ATh0Tld5zjmmC5m9nXB7ZjI1HqDRfGciq6fg9NbEKQhNKk
vnLrS5fUF1GBtab1xTXL3zg3/tYzS2iH7qcX7sXu9aPS2C8EckQj7pniPXW/6+U0ue/DpuzN+JjM
x0pmZ9V5y1v9qZcKpTB4vwI6F687l2qh1c2/bvOVL8ifyUWxcs5vdQvLrLwNLo4EjSafKOCsfYfy
OKxsonbGSI+TU2/2Dxzfl9t9Ky5aBo2ek/1sir8yV942aztgZnx6ICwLyJhwWdmbeuj/V9n9on7w
m4KgorX1NhiZJD0mS31ZDUwI2c62voyU+uU9KaH2mb/g4HGzy6I/acOxVTZ/cNhD05vfIhGv0EF9
sAo2l4j+tUv+OMSxqLGfFPcYF1Ghyb2K1WNVtaCy4tucAlqkWuB0yiU1mv2mJIZXwmxf6p5c93z5
K7tlV07oV9NiBusyn21lvqYrdL/uRE4+/csfvpM/dcMMEPATj23hVSILNG2XJc0zmWp7EFdfF1dj
kI2fzOVwIDJPPif8b7Gy4Nc96tOt096ly0o9cLFmvhXDUcqGw3eK1lGpvCJ100M60i/kquZTqflm
3L0kWHRs9RZXZki9HRQd/aY13TsnH9HK1l2vV+Q6SP5KrOWvB6Lo2db6nNTOSZ8UbrgM/czZImUA
vl8UI2pm5aVn2uVtef6ps4fD18yanAL1R1W+DXWwAwrfyyrflb7coaD4vV363fTRMEI7DLiupMmC
FYnQ0K7aG7Sth/XUm0sNP7cNIn5wh8mDpD1lRiv9qa+v1noh9+RH2stT7xYBlVngoDaybZAS8lfZ
dAGFQdA75Skb2Xlcndb03rVz0GpDMJp/1rF46xJ3n8jY464PTGW69bJpvNo598PoY88LrT5DrfqX
Yjww1OIDo/49zqqDBnw8bU4g9O5pkGVoZOZzbzeYyYtDYYj9rM+XtVb+uoX5K11VnoNPd9v3jM5j
DPbIngejfh/q7sQ2vbqujkktPZYVnSZtUbzFTcErjdtqTXsnj5/jqfxJE5OfZVgz9BhV5fkeA3jn
p5FUnT+21v1lE+gx/c9fY4iqVOkoFZEqBKGwOC6OZAf9SkX84T4QMtr5H9bafKsadB5UvBsWKgcE
kUDpJk+aKMIRGFIm5c3dUmZ5zvMyijYqza2h2VWqSJ2X+0OFcc18C5I2t69i1TVPbM4hrY3NX5MV
BMERrOchUnOx3RoRo3tbeZGYK18UpdgruJGq6tfWhJlpfub5LZ+zPTlBVJ/kfw5/wTkBacsNHu2x
3yf9Up32KbVXLu1p9NMRQSUvbHB1ITh/YmO7FqO5vHCSIpjY61mteKe71IEPrVG0CJShHW3vAHvn
zFCMAwe7sWvXt7HK/c3Qplub2J90rq031cY9tx9AQZaFaG4ThGnXgmX29xUur7RW7bnsq6tENjsA
n44R6QDbnhKhDEknsiJkRv1ojzNxjnn2O9f6U+244VjHV2ciCVfkZ6c21lezVD66Yr3lUp6kbT6p
VU9qxolQ0i1opux7SMXLNrN1InOt7y7WaCpyWpYe2W3vrpqBX86RRxiAJcDFh6hgil/6gJTPD+7k
PitPYBXXcfCmTraRBW1j0y+ByMZn9qd3T1kLGlti2iLdqjjbrIfbx8M6O5yi1fA0tEZ2QSPWIKDH
0Ml0y1N0MR00ukZ0Y/0NmrU8SOrbg4NN8y46ZFC7A3k2hXKJ1zj+HMaqjyxryd67oZkjc02bZx4M
GfZDkp3tMltOCYxZkKC87q0C7wGj3DYsEkHXyskakL4ZcxlC57XqdrE7Bmhbx48meO3Iz0100gpU
7S+7GwHCJdGMZGehXeQbTYgTt2E3dk6YsPv9oG4NVpT6XzMkd1WIvd6KOlq1lz6r9XNMjHWgdeDc
HefVjYuXd2Zyreqpw9IR6QhIXylOJA95dFUPq61zKROqzmmrVYwMnQ0H39ReQX3GcLVehbk0h0Xa
nI7r2PlL8qM/br1E+83aLyVIHS1A9yiPeYOEXjgom1njlUYbe+uS54fBrozQGjfW2q/5r4EMvCiV
uNCFm34UCdKfop+TpRkPxmrfM9wyF8OW+d9BqYTX0F4e43xzvLo0yb4Adw5WtVw9o3WZ0mSFukPU
sSK+fKoBS/sqJbAv+jtPrdUWEelcN9MQU2hihvWNRgyh2ZRDVLaP/5o+Kl7MXXatKu2PrhbLDnAT
M1ma7tnr9zrr2tWkr8LQYrbnUaE+sN/hw1zE+JXZlETRFvX6pUkw9TVZMEiac+wrvbPuMa8Y+1FF
chXtZV12ykbFtP0kQ6ZCT3WsWrK6D1YG/Zus5Dk3WyVMHcw7qVZc1FW+6Vl/6JP1kpbq88Y2bhDk
PdmWr1pXBqrBfRJvfxc7/123lGqi2XV87VnGeiXd2VnO6GVLFBvnZcEbWz9KJfOY9ebOBTZ++Fak
Ogc1AO7cp8cN39QDXt8VscM11V5qMz+6S3lN3BEt89r25h7g+aluGhQgKxQTjsOYUq031FDkvB+G
2jzx3VM/3AWz3WNTVPYvOs/ptE1bkiB78RKkyqReCyFGvy9n7HelrfR+XnYunifFiA/MJJ1dnmiE
FVQkMQ74J3RvmI0qC1EqlDLYZrcIja1vWmw3k7lPiA/yRVZjejQ71T22NGonKmXrKxfUjakS16ep
s/CSJYOyq5mVPFuqzb2IY7WI+qkUcPGxsrMSFoRrJY3TNA1mqPeaSnYbtxLC8naaUkO8qKkrd+O8
mXvslup56mr5myXHtOXgm2FKw2l4fbbFdwNfPts9LLKswaR1w6/aZbqy7ig/tAR5Iowv7UdnLLBP
8yONQZmyyV9FVe0bpVlf5baqlw5A+tgbg/lTqgRT1sM8PLuK+GPOFTdq0crhyRls9isnNdVM2Sri
SZZpHo1Olb0yjVMOOh/dm1LFfoaVtAM5JeahUO1mv7hti5hG4sQWo6QreqoziFpMf1bn8thlGleH
3epQvUOi63u90fdLYSXHyc0+tb5fjEiFL/5QCy3zt0lNgx635M21WO1AAdDrIwe1nXqyceI3zILu
wRAVfsKEOVPSxRQpazXT/PbiVOVozhscwIcuy/iz1PviqOvzDIpfbhSKzEH/bI9ESdGqyeNw6kdU
9pJJBtsqPzHGOodFZSMzlycZEF5VNNO/rWjowidh+CIdsOIOtPyaDgMtRtIvauclY3uUuZCzlyRZ
0BE213ZaMCri2JJI4JsZmbt8kwKtT1ziqkawX96NfAnmlVVbS23wKE3LcqJqJ51+qjZfrmLDmBD/
1o05KkBkPT2vzpmint2Ua3B1ioMy1q/OXL7pxUaYdcPNRAwOczku16PeO6FSoUwu3VKEZiJ/iRG3
pCXUaMnsJmwJ8wln2d+0kTVc7Vj5tmnCWXBeelLGl0KrL42agrv94RnE7pDPTehayfsjUwiX+bVv
hUb5p/SHuk7TI8vrmJxpZFgMAptYmRgfsPNaOE4aX77d+bnmfLkLA+rRTCvmX1l2lKvRvGpaS2DB
shmvG8ZHn+QvNJyZ9s+QqhbVUsUVIru3rdjclzzPB49ddo4/FNaxtN1gzOwkivEFXttuxJEExYfn
PWdYaxN8SSbYMbGNSGvcl1X9XWN+1ZvBN6duFyuVz40S2uVDOjf8GXGkwR9Juju+DapKV2M6Kpbd
AsRPygo6VRa27hQNwjnmMg2UTl5a9aNR2/afq07/mFJLIhCGKkgLpYuKjEdfNRXkn3rIOj4xXwAd
wZyflI1FDSzoYb4NcRaMFKXcG6I8VUNyhBl7SkQ/HitlvDVYY72MnN1d4WKpwbexw98RmL0RB720
QNbjql/CYmKDBTKvXUXcFvYln8x8t2lJBheg6x9KxxHRp5aFlpb36D+lYj4VQ2WFhLu211TPplBV
Sast48Q59aPGS6GSmhBpSSGjWimMPYtR0iOes+ptEcINiehMb4WG2jSkuv2hF+O6s5Su2w1xwygE
U5L70TrJdrMma3qTZNPdbXPU9oo5DdHYxYTvO4VrfmjmUFzSqZWXohLunbXHKaEnjAPRPVWL5mZu
DyrBgx8zwO5rUlTln8Uuhi8s/xZM6iiOigWyGY2tOry5kz1ecfLII+714reF1l/4Uz5NO/CeafXw
b7lP7mwhQJtafM87mbywq4KLaepjil4tzsrXkait3xsiHmm3BA9XHrBBHOhus+xHmce+plX2q9m1
hE9X+fLE4FY5bSp072DzoFp2qd5jrRVBnXXiUhnJegDZaJ9izHiab1gNR78s9EEJhq21zlwC22kz
ABF4crrqg+yImIdmxcWkdMadhVnpJ7Jt16Hlrv3HyGiXWMFt0d7RERYyhqWBopfXoTDlYSP567Ak
WTd4D1DzZVEFpV1FpRto1Zrz1Uxc1E7v+pqTpe+FNIwQX09yc7Up/RnBtVSizAwm5nG9jTxadgoY
YLaTr8Ua+ccjPi0YjmY94fLjjnBz59gvWPiXugqrttdDOVfnlKc2cxeYLsmwgRmTovZ4C9Em8Pu+
lqK7ce/23jxRLcRm7MnRuCtlSjODS6+IaWvURTAyaQVzkWpT/7nlZIHbMtLO9cyfFll+r2MGpVvI
QxaXU1jRroejic84Fk6Yu/lnzTBtx3Qnml0jlDpnuJ1nz9LsXS8lvMps8l9Vjb+b6InPriyfMMhX
vOtK8uoYXeEpZkx+Pks1qCO02YfomU4EOHpl+oNfmfvCBAVWPsY0PrhjEc6GCjDZT5iNNPgd5UGl
FPpxqUiRzeaNf6+Yz7VWRFOOydWlFdObMqA1fTSTz44NH+NuM2vT49EN1unZ2t5gh721QHtAVnIM
jFNj+qpkA1KBXtcBFetBsWskaVTZkTA3Wj+1uWjN96Bdt5rKy1yY+siSVruxfQy2bFdZlNpnIckh
tVuSp0hfcU9ZG+laW/AOZYPXK8m3VKtIlvZ3Q2DOW1WKS7/MXWi3PWVWGRt7VeupujWaLPihK+3V
ga/yn2Cn1cMqL8KkH6I8Wf5YmnXjkOPMH7aST/tvnTDnN5+x2FbfQjyR8TT7VU1nMDAU9xeJeO4w
C9tZ0MUUDKwzwTb/zsaesC9bulO3OY3dNp6IKlGjlk1xbFZww85JlmDLyynIS5RDM+a364AznLNe
4DOUv6Dfr0ne/BWpOwfZyB2aiJywcFhbuOnaYKEmqkyH+yLs6nKM0hRJpV0bPSzrst23vEJ+iXvz
OdlAQtre4WgpvUbtX/N6OcejQ5WZ1++gDIHbOH9Ivpj8oSKsQFXyy5Tv3dG+j4NYIK62i0qQZFqW
firdSwJ14o9kxexb2SZ+E/dm2OsN4ou7fsWFch7d2HrizJ7DpOpPJI1vnko8Tli5mvSQf32mMmcF
VSgkrkL+STbW7nhWW39s9fKjzoMZbY9uVOkKGRIBQyKncXQTN0DZ+FNkmXImnOE89gR15IqqXsfK
ci/LrGON7jt7N9d4FtL1VDdxOGajxq1k/sA6ccnY7gUvVU9ewd3tmvpdnzc7NApEXXzSEGpNAfgy
yc5T0sbxhmIxzwL96U5oxOSDfKT+AGLf5dvOypJnFhrymk/a+0oDHhKY8YR1kO+rKjcFfYb0kt6o
ohJDJ7jLW16zS9mtRutkMQNjj0YKDFBHTsxT2qXLTYWYei0RGzOIvCgpt43RfWrv6rq1I61mdZ2s
sLdT1zvPIs3/tnNy0zbjyJ/knTvxIphqlLbzxy0qVC5CBWhmuBvjJDuYhCoS3EzkY1Phkhb1rY1d
xEYTyZlEx50WFyNJkQOhJYZzYkGK31bL+pvLCnqLAR3DTuc85gyfWTIuITjW7jZlanOlNLioQ38i
JFcPADP0wJnlc+4K+9jHybc6pTnhR9tfy8w0z1IT546rn9c+r58R0zgku2Uklqmrn628zak96hE6
QJ2ciORr7diYjXleCze51kIDclLdLAKDRaBZq5rgD93n4roVVkzaTmO96ywrnVdnCDS7aW5cPLuq
Vdy9ujnmdTCZ+VWcwbYpr6pV3h2z5bzS/2G3+M9biV8kXtuARzT3C0qbgAiIN9Ne8j0mfmKgBqAQ
mgqpBcPYvuvW7wxTyzVZFP1KaEsS14GtPU9pERbKH4EodycO8NHwOO1R7eAl6MSM+4qpcucM2/Ra
xT0oorOMV1ynIlTr/NDFm3IxySUIM+n8Gp2WQjHr3pmsAqRVHLx4oGeMrGT4F27jN+2a8kmX5iyV
JQ/cmL85aml+Im8jqJQry2iWo2Rg6HU5TZc9hdokkE3bULFqI8xTXghp6S4l78q0V0GiHdtD7sYH
RRWXOcm8iekFeZlAQG8UwWAKnUYOhZChaQ6h3GiQEWE/4FZ7BuopjuzSZpDfjhCB/cTyP2OfE0rk
xYbT4uqOfb3cdwMiCbHPSf+ZtwPAQVubp6ruxyDORmNfGW76wPmmt5pFVxeuS9NzJuLmkbh/UkEw
Qp23D5QwJXBqk5FFaC+dH87co5IzoIhNW4l69rpqiX3K2+qMbqcf8jH/ZLKtnKbR6o4AIgd2rcJi
kb3gjfH28Is3RcDoguibsVe/2To+7GYNwu/xtTNMxwrTt0e22Q+huq7hpOl8l92Xq8ZQfQKE1K/M
+Tw7PORZbB+XWXZR6RhToHdacizV/i8b3PpXGVvfaWUGU2IcR/TkmfCOaBpTbqTEnX0MwlyS1aCo
wZKX/VfrmH/ypnXhNSf9tXHmVx6D21haGTP85JvqRzs37nDUZ8s8wSCckkmWPmFi3NPrnIWVDvw4
LXGoFLkSqNJ45FXNh6TRiWqCgvXrUr/k5JPQNZAblHyIcUWCMMod5h+5a6V2LBPmUV1LLVCU6bkw
lKOr97MvNLeijUc7Q/5EqQap0rclBJynpiIGTdcv6Xi0y72dv1b5ZWi6K21rQBp/FK+2xd1vFZHd
DpyLpV/ZwvbartaCkm4YITFyIIMNJb1Ohvo8CkTOtMvDodsExY17hbheGBtDabnFN4EgJlZYgh1q
AXVY5n5NbI2uDLdlkHfW7yQHc5yvatceu7lefUNbn8ac6VGr/IstMqPIZzB3bTYkvuQfuNpjMnu5
NWBcNGH+C30NCvu30ik/lNqQOU7FwGhkk6dzB+k801Zdh3j8Rx6EfnZ6w4WdLJsQjnW+riI5dSsd
XWNvHyRYKJ7TwJxUT6Uont1k8JAOSWBxj0Jf99VgyGBz+521uMfZ7d2Arz/zCVvw+nZ9nhzl2nDn
zcobO5gp71JflvOuzMEZzCIhhqi/87N6FErEck0USeR63NbH+LGB5ZpU3riyy69GvZ3GVQtsfs0k
QSCrWGvH5o/0n5YmF7WiC2ZLE6pwUR8S0/0gEbTyBqaQNhZxJ7lZD6VeFR8PpCpctPQKPL8GDskz
3ijr7Zoxv8d6VMdBPtrmAY3l023r53risyyLe6hGRlPJrt1Ew59V7ErT/aXzn2QfQzCzXEoM4z8y
IDy7VYLOjArryXXLKLHSyLW1Sxu3PtuhooKusRl579Vfhcbu7dL6SjeCa+0dO+i3geF+IcKh5ltY
u4tViYuxjEcGxYTFiT2ZSdcsi0917LRcx1JSBmZ+qShq2KG/3a2al5+MOGDCtkWSszDCFcp2d5n4
vrb9Yt4bguF8wWa3V70mxsuL44ooo0nN6hMN89GoAGNMNy59xxp/z31t+mPBYG41zBlDh/osaUbQ
sI0+0NoB2nMTh6QWyb5VnW+34pxUGeiCi24Qt2S2gc+tM4hD51t5qfqasTIhlg52WzqihkC1A/xO
4E7jNc/AAVVldSkKi55GSDznkLKiSJ474sYqx7imosiPXVruRK4MnuEOJ8ja9OgaYo4WJ/nIm/S6
dvlBTboiaAp4N7Q9sCRUJh+WYuKLWk4lAuObrEH9FPTW1aYJlXBbVOju3eY4ZO/ZgAJWFcZOEINz
EhqAKlFb9bS9lJrmObQtz1NvyOd0gH/2WDuH+AHm86S54tzAUpb5AE1MwBjcoMi23bD+HeL2qpgv
VR3vx3J67G+hqeuYEhd1hM1xZ6zVi9MRejC4NHf/+iGNqPH3g5NzzHCOHTIpowrog91MUYYW1yYt
k28rciVROCohIo2C1ews1cm369NQNUFqvFp5f2Wb8zlJ26dME8Ey0I7pc/P41Yxfrl714djnhj+Q
a/EuBnae6tYDN5nnOLb9jVQi4oMee2Be02T18+7dIEWXmLqn1EiipDtgqi2Ws2mnOyP569KTj6vp
t5QGgrAk7lvPLH40Ir0mcjHY3h2aefZJ1FqkQ3AakYIPqJDdn3glbGR+0AdgtGDDW4o8lJdhN5yL
XCNE408F19PQe0rO5HaIJOtLB8m9h0JTWL/KsuDsmDJAQNenIDzaJr++rRRBa2bxa9MShRGryHos
a7d9wrOVw+bQd3txYykvEnP1vYM/vFUlamGztdOh74S7A/bQfE3vsi/FjY1dhSeVYQ6Hkt/1sxoy
va+JsERnYDJJQBnW3ZiMFJY9cn+l66Vpxv5IXDjxI5PZhHVZGe9VptHJLdi8PcjNPgCzzNnF2Vxx
zKq/TJtX2WxYdXUAOv7pDTs5KDnntTSU+mNUh2mleE2XsJNO87IUMVDllL8BcWZskDWc9fifi1Sk
1t9yyoLXheLeT6pHGGfPlM/8bN14D2F0l514swdQLSTWXwRdhQ0hLYFdcJjW2ki4IXaTtHt/JP2w
/tKocTFXsVfSLlSZ8FkIQvoXT/IRjz7MY1z81aR1Y5L3rk3GQUvTHzyPtBoNoULEpg0FHf1ovQyO
c3Rj9N5mMa+ujcarxPpVyXhRekB6aDBeo/iT0z7DHj2iFetBSR8zmcwIyXBcvFbhRZnTfcN0w9Bq
jBf68LzOAO1OTWjwPOw3V39KCuPamvZvoZkv+iyOxP6dN2BuCVmNVjDDOY6b2Ce5vLFhzKY+TO6L
Io8E53wa3LIcuxs3ucFqgqYQEbrp7JHFeW8X/VYqaeAI1Opa1/15YRg5Mr5R80scw8hn9vhl5j+d
Ogpfocj36VYBS5B+9XwhuW20f4YUXSueOdwTvYBpIP6KBUH+ulCkFpPppSJ9MvTx2WHjNQ69eKcv
+e/RzaXXJM33GKdfulJTZlvZsVu06kHw7uPExDGbLvtKqDvdaCN7w5pgMQ6KzZoxd0JWjfv+QMR0
VUgqhey2KC515/pEzjtOkQc7XpZnqXOt1rrDi/dIL7Ifx7FaBsQYsT5jXb2qRympWz5oHuefzcaF
lU5H1Vgeg0a25lRuoNT4PRqT1iUefq9NeSUlhxrASe9Kagm/xT9sTfHLqG8++2x/V8Z6MIbxOlQy
StAsAGt/NEMoUaK5rxg+vLlvEX3tsCOQPTBGjBqVo+/tFa/6UC56uEnN9VPD4NoujKeFinEo9dtU
9gdLlp1PU/mH1SaOp1jitzquBnKj+iPV1fUr6RwZiSde64y3dFGvsbs8aUpyFTPJMv3wqYn+Wk0d
Qe/ri+1+uWOUFcoTY8TGh6nDcgAmWrAloCCbaKAHypVpX8js22RMqtYe8XmehHL3tYmSQ70UTK+N
Hqml1A4SkW1Ri5d1vDv2Yc20vVOVz0t513IRDIP1gAPMhPGZSYTQ2tG+xfkhcZdTu9p5mM6sH1pS
k3kMK3fsrS/CVo2vEu8r8z/Uq22DcK3pcFGWKXKVoV+iBtBWAtzjl7BOqcACt2As8ZPS+ie28gwT
cjfHLBQb0bn1OOmegmo39DqDGrlG7E7hPeQ689Vk+Cya9VjYxr+kG47s23lhzh7MrXVB6zjStq6s
TGDeSZ/p1VYHrz+V9k5v18Cu6t3amLvR7R1mRJ0ayGHUdhWLE70MRpVHjskk5Rg8bj2dR0f5h52L
3c36W9uUX8CRp9WdvlkR9U/8D/bOZLlua9uyv3IjO9mCA9goNtB8AE7Jw8NSIsUOgqRE1HWNr88B
2fddkXZKoWZGvrDDtkxR4EGxsddac46pBDu1D3DwoDHwRN+8dnZyo5gGPam+ubVNdt2DdYhB51kC
5w6R01oO3LVPmPS9qUo3bAz5rU3tT7iyziZaC69LJ3HWSnExqRXM9kX1oIIjb3BIUC5ZR/ulvChh
ubtg7ehDJdkjm92DWjfPWR89ji2+JyrIi2nUPmNhfCsY8LqCRh5tcOUeoq+LI2DhcX4blqV305JV
MhToVm3rmTZyjUbJ6DdxVF/zGj4Ke7627QgAlrFbJRsyI3YlzkffyKOZj0iwls0VBWN8wjd2ResO
k0SK0toZ8ZVDC+JXSulF2vwW98yzGnas3YjxPVOZ2GbY5UIlPDUkhvkFnTO3Fd3MIlcurPfKwa4H
1bVQzHAXT8c4zEsPByICbkim28pyrsCoqKcgjSKP04MBycKahmYYDTUKqei+V+QORj2K5CGJNnpq
RwCQYQiXFYOyUGAySaR2UTB78Jo6LL0O3bEb8JjyZlB2FVqfHW5KwyN2+M1MnLvZ6OlPJ4LWXb5z
wuGpg1thG6eiYgozN5zjKInx9DdPRTOdDEqFaFsZc+AaFVINy/zskGbL3NSk0dEOm3lQYncuomel
ST6ZkxFdFBOK3VRk5ouuqG9W0bCcas/jSKmVV9UXESenGE43A4lwHUy9dK34UqKJNBmmJp3pKZaj
oS6qWdweF2zk/pixddJFfiJgGm1DfDBscc2VAhOLNo2p0nWSAYxWuZEEY4kMGURGYMkcXfXtpROd
kQt1QYr+37IOiaiO4dLsYf/e2llWHdSKp8rUgnuzs9BL9IhjZg15ozMeLX16NJPaOquTkD5D3Tuc
p27o5BfaNJy7WN7XglOoEw8ZkY9BU8wdc1isncLeJtS/BOVNoyB+qxwSLvRAZTjJSCuPbmva03Tl
XCNybjQUjl04PYRW9lQvESzrMblrlfR1QIEYyG86O4aWue+IVaJgly+6nTLuqvQwmxUCBgaxaXa5
PhFJuc2ixQuTT73okWHfxrQEMGwaPnZEN1aZc2ADXWiK6DPaw5m2UQff+ViYvXq0x/QUSSRitrr5
FDmedmWuQ/e8oOt8UyPfvsf4Edw2Kh+0Mlr1CMgu/ibTYtnnva58S2WWkqI+FHcLesg3PbJ5uQDj
11JeQvkYR+c4N8fZBwBiMH2du4cUxdYZdW2+K2x1RmTQJxczwRmHmWTXrR0V7Wlm93PKzTR6CYoI
f6RC6aoHDbkljDVJjCYXXJG26Y6MSR9HK3wOHOQtZvIsa8ZJ2I9bxi0dsx5Fig36wIq4x6W5zJIo
PUs9Vw9aO3xuC06jGtAI3ehK8VlWGFlcIXr9qGV2yEwz/dqEjcdyi9sP3JVm+FNv+VGhXZVt9DDb
A6I263MbozXV4qJeS6drWWCWVAqWNp15+32dWMpN79D71J9L9hReFUs37dXLpEqva0L7wj7YQ4GM
97SSMGnLJt/UxqLv46G7rmN5i6Atvh0tPEIlbfBWFNOxQUDtT1kbuTLrz6WlPcZxd1GKV9ByIJGp
OxjOdAygO0b0SbpLZ3yojKkCNX601UuCe8HSnzQsoJKxS2hdl3LYMyfH45b6UvsGmfARKdo+IfN7
1usnPXlZHJi88WeeW4+WsIN+aHlitzxve4LACOZREI20qGrseXnWZXCBpZmunlVaXsDMnY2iPKZY
tGmWnEMSe2EyoWoKERCK+KFxcCRSs9SsKmA8knZj4KLUAAaKRrkucao1LHwi9g1xKPP8upbGsLXj
foP/IHhM0TviJ2NPrSB+HLPIh+v3EIF/ruKLMp5vkrWfNHJLbCI9a45z61DXTipN5+Eu651TMNiO
G3Y4lrGQTQexJOEmk82XJpfPrB0IgJv0JVAV+zPtwWirLw6b/hUj6WC/HIp1GICiLa1Sin8IJj6Z
ahtiF9mw4Dj2apv3ajZhF8yy0SOG5hK85HaYtIelay7aDrluYe7iGSxkkzhfHcEiSY9F+SK1SfPm
yAzh4pEjYCvLBdkekGpn+NPWQj0MHzxOpoFNlhjdYpkCjIDB10gwBuyQvmLxv6z76CS7bzHEII/m
lNgb5rx4/ZQ9877l4RmRxJXTY7GU2IdRvdq8z5mXY851ysodanZlufYqk9emahGjC+cSJyf4Wn5h
IiJ1TXbYWUUSeKW2tF2zLGEpGfE56VV0Rl7nsjo7jCMk7dG+JMMzvJ+7sNwQmyq/5U1V+CpNNz/U
qiMagEssK58Zc0deb2QjImwznzdp1ub8FMxq/z9gW6xst/+7seJPhtxz8d5boa3f9Ke5QjH+sPU/
U+nRW2iAyv4bzqJo8g/iI8lCBdoi/yKw/IWRE/IPnXEcwScO4UYw1f4DZ9GMP6SgVQL3SoqV3SV+
x17xnm9hArgA0GTYGEBIaYIr9AErJKzOKYc+foptuhiZ5I7up0n9E9zzjjD4IzXtPbvor4NgICH9
BA4N2T8YPH6gw8F1kaE6hU+jnUb7YqZP1KIoxgUBkP+Hs/8XeubHI/3jx4EaYpExT0a6zcn+8Uih
uRBCOTtftDlLaRXh+rvtmFil/u8ehqGdbq7hhWJlg3w4TA8yPKa9+DiqtaZuCjXv7yczU41fnLeV
wPYfbs563jjMikYxiGMy4fi8/zQitmPbrvXHJcInmJiB/hDaiAWDXqDXjJRuW8q59kA7w5GHS/CL
D7lelY9HX0ONkGeuN+JH9AnqbLVvDPVRh8pDHyanqlfUWfcNc03kIDDFRwKmXXSmmd7+/PT+0+cG
tmLgL7Wk5Jl5/7nLmKFjoy2PtQi75NOUG7RmR6tdzG3ZC0Xdd3phCB/Hnsy2pSlInivtitbgz3+K
v9+1QrNMwUXgzgVl9uGnQGpGrFElHvskQipch/d1hacjpRX82wdyLBN4mWpZ3FCYnN5/3JHElVlG
+iPm0Hob9Ga9Gdg/eM4UhoeffyTAiB8vKnpSVnr7u3MLvuAHL1WBPoKbNjovxMfTuzHiqCM3cOJh
wW6Z38XNyL66iVKHufU8BEfphNC8VWsV5LaztaDyswZSD9qOro1PJy2huEW95QIE05/zscNbG2pd
U3hLURe0I3BllptBr1EiDMAubJd3tE3ZoYaZdaEDYGZCGhDh4jZLThLLGLTaK+F1xrRJhoVYAiNI
2LPoWsrcRqFhidux1qWyUyxdby8CADuXtrn0p3hZ5gn3BJD47Vj3FZWpoRuXOK6C4saGDfmAuHWR
XqYjadkLMmiQ5CQJb9RU04erqrb6ems0o82Iy3KQEys2Y2NrKDC5CgjydBqR23deDsjCoQOUl1+h
0SUmU+ckGw6BISCRYFdGhYg3lCgaqPJyX8Vhe6iCKkJRrFjl5AENYghrLmW8D8HN0PzpCWTaDOY0
D/dSBRV/sRR0Blzc/cNTxDz7a0OepO0GSGGp6eAiWcGz1pAV/9JbVnC7DKaCqqlHBsSgp7GtyNOs
SeHE7lQlwZRSd0JnKG6wK8KObvGyUdDgWi0ZDloAg8tZJVu43UEUgQZviCZhTJY5ZJboQddpymau
qgY8hVGNALvOymIqTfOlIgU30W+QQVR2js/EzNvbRKV92KIgQihj3Y2lUyK9dyBazHSZesJdL3Kt
SWtiGI1kEEx3UtJ62NS4uhKWxuDiP1o6+z7PgCJGnacg6iGoHjoFF99TNIz6ja9oKUxtw6c1IuE9
DoPe490wJD5YdMgECQSHoWI2FjGRZ1h+n5HHgvJUV/PmbWl0GjuJUC1Gu8NE6R6cBj0s+vnapE4G
RJDqld4kOyuZzRF/fK4ig/7URg0jF99EuKETi4Gmu/LxBocGmKI4rOqDw3AKTjqmtvwcAVli3D2A
EcLaFTdv41yOC7u2BopThIflUGq5/UCqCPkPnWFl35KsFOFbNTW9cW7nDOFXQ4ahvBLhoFx1dhaT
4cGqF32e7UjUngb3SOzwgOTLdVCaww3vBjO8on+I7lerCyIBSvzSu6FREf7TC8aMHiFJntihC63q
d9Fi2fqpozVq7eMRIz5YmJXKmhShllxoRVQ/ojmlgMVzjtBdWyzUTJ3mFIJSeJLVSxilU4cdR58W
f4J0y281JtgdrgNXMnwcg4TWI5v7QPk0jx0DdG0ZguAq7not29qzrpqPyZya+j04JTVCqNfV1muL
R3Ogk5DPmtbC0Uc+9VCXmgNZZuJxdy4TtbaQvAVd4nSXg0P2io7asSPKFIFVMySf0iUmNNWLwVqM
97OOEJ1wjzJcetYacBwnGqoL1zJi219oNP1nG0/AxraU3naLcchuWtNCUKnFxMHQuBf1TPNzMFQ0
IS30uLmvxGkkSDSiNd5kdBJQDvVNknTu1BB3iXiviidejsHa3TRj7Y0sMi3ZtnESMTJsBxyceoW1
z1c1zQLsPw4RpAZhtN6s9UiB1jEc2j4YB+lOTFZwQ5d9+kxC6ax6U7FSQWOlDFROkcVrqA1jW0Kk
GIZ7sB3mp1JZ6sI3CDYPfYcch3E7wNGytkIJTKJZCrJF0U021ELkoHxp5xHaTRMhQdAYFui0CZWU
KLE2QHccFyE9NLsw8ytYHCzt2hybnwsYUU921zPoM1Ml+KKKpERcoQ7sfEZMAEAxkm+RsYyaF7Vx
+2QpqnpZ1WZG2kAXI8bv+06NNqNqz19KLl/DhItQFS/SW+pZqZXOk+lAxaGp1xQXyxyC6g+LsX1o
MYR8mW0zf4kIQxp5fxT1S5eXygTKfywP1VSU8S6yxHguJm3JD5Snar9dg8kGP9GX+MWUuXkz1HP2
SVN6/TnJlcmCsTXjLIA4Ed9pFDxP9NGNTwjvx1dWqCTZlH3s2D6vOQ3prWzQJlWDbW3HGYUiHrxI
vk0hITY4YQm8wS076gFNsWbkDkTVpiBb6tXbRRjFxEEasiwqqzbpFZhLhtR8DKAd8aHRN+WLk3a7
jIeDjprEG8aTmAN3yHsxG2ih9JrmQpiOZ3Vpx4uFDel8PZuGeOvjtDu1yjDeZVyB0bd4sRZukfbY
dXh0gnOZLKL2LcMOSGd0Fip8HUh07tt2E/UIOerecUtiuF71ooLZbwxTHCPCTsPXOaGn4nZOpI+u
BMQIGM7CGes1s1meM0KhGa4uY/XSjObah9AGrguI7vzZspta80uLbQaNr8IkO6aWjGqx7KY0bpdq
DHb8bkZrqPSGdJPmZX8iHW2wvDxuGaXUCvMZHpkCD1VQCBrkQYsUqck66G5SVMzF2nhatt/3Rf/D
Bfhf4ocN4t+4ov8FRT3sn//1XHz9l/vcvPRf3yEC+N6/ilgLqqLUJWnGkhKRbGv2yn8iAhS+5FAi
UKzASQTxv2Za/lXEUt9KIM22bRkSAKizckH/YgRoFtxHW4cExJ9FhUPY7O8wAtZd6w+likmSrEHf
Hg6BqppCE2tZ+EOB2YsKUyPeRB9LA3a9ifE1sRlziZ5gUV/0ysGlaQ5psB1Vrb8sFhuzXjfONfqv
IZKHgdf4LalO4z6yZf3Vss2Q0VxtO3RyO3V5SZFp7oJFQV8sp8I+/3DO/6Fm1df9/fufXqyB4RAw
VXXtA3Def/zpFRXL14xm0Y9wlj+Pky7u0F7Pq0OZaW7kOM1n9Jxk6GQBg9GZwsuK++2sjmh6OSvG
gc0AtnS6s1qJIYVTRaM/1T+FkcYDpsqz1JjJ9J0+PuqNRoBLvejwsaZ42ZKqtmyIWUG0zrIIsS5c
BYw4JpjcqYU931iEfJwCTFgHAgOxso+Y0mK3m9N6B0tpEL9XCnEhORXsQTEsUnJZ4kN5ovUG1Sz7
ZJ+KOMBoE6ETnFTFcyrV+kVxvZZvH8+64L7VKG0tjVrz/VlHLmZoXY6VypJzs8kQoRxbJVBIRmQf
IlnjdmFf3PzPOtPNa9aCqf50pTmX/8qfi//d/itjrfkRQ/L9+/5cZXTzDwKeVqo7zXRhEyfw70VG
N/5wKJChkLBR+3O1+Pcao7P8WNzY5B/oq7PmBw4JX0JfDqCHOAYeWdOQv7PGgJd9d8NIAfyVnwmk
LB0fqdrGhxsmG8YeXUY6rfu1A3yOukGwUZUvZSUWevHZtgjiayzcn4j/O1Z6dpRLf8kQKDPSC02n
6ltU9Yus0PEo7P8iffq2ZpHO0BkND7nf4pd2sNVisinEkxJoSCaJJXZ7GjtIe4uG7I/2VJi4xUIb
5YdRPwtjJ8Q+uXMAoqS7pvJp4M7VFiC4xRD96FR+0+5M+wi46KqzSLKUlwwTmPLQue93tbHJEYKE
G4pawSyNXU23pfB0W7nBPp4VBxVLVrVRGfb11w7QlB552W2QXMTVtmaKh9SQnQwK53on0jO+ccc4
ZHfZHQw3P7sKwrf6k67e1pfoL3NYGKsR0STb6pRts635APxjZpPzZM+76g6fGxiwe0XzsJtgbGjj
b5F2W0DJcO/r7FwqnwUOPpPtFtbdEO1M6S1uJqpLYGhqY+8WGLx47lDcM+wZsUssPiGGp8ap91Z/
U0KG67eMAy9W0VWB3HpFgu5av+iIbKT1/Ti/Kk/K0/yqfv+3+v3f6z+j5+7tz39Gz+K1exOv//5r
eEuecW7ujNfhzXjFgeK4o8JQwJrPA7HL89bZ1SmuwMQ1nNQV5mp10V39mFX5U3ZO2q06ovgsv6Ag
WiS4P1c8Zs/I6gdk+Ok9r4LbST2k3SYSO1fzkMIsmyn3ybbknTQGV+B5NXM7Rv4KIiivmtoDFkh2
sy5u+LOkBg0FI7qbl1d2s5eIUZfZtdwcK4BbmNtI2UAF/jJ560AB55IOXvFY890rZvFu8ibmDWj5
nqAqXrnNht9nPyNchz8jn3Z5s0+qV2FfYeJBJrjRVRZKT6JOQxyX+bxodDcK8DFg4/GNe6ROxv18
zVRR3TrtdY7sozhOYl/Qu/GrfdQjDoX+YGW3ofIatle5dRKHDG/Cjm8vo8/TdDvpT2ZxvLZAbyqP
3KqhQWSdgUMpxHAwDp6a8BPO5XZSQj/kjZFLxe+HQ5r67ABi46IxiZeerqN+ryNCXDxb+sST0Uby
SnMr3a6+xP7vEfHkelW4M4NLPbisTkzBp61xLLuTffNk4iNgTg4q1blCOhJFm7DkofZmcd8q1y2w
jByRdNf4iXqdUFG/McI9X/pbyF1H+21bT36pnMfnS8VdzbLQHpgNecuyjaObqvXRC7RnzPat3y4b
Rz9Rk2f3ytUQob32xYwNd9POG1S/OCWOmTil+VsQP9AOgDm7MZTT6Bnd86QEeIFyDyrTTpj0ayir
TAF1bp0yUv0x6fEl4jEnusjYymvxS4ioYmqPTXKikCjCHhvsCXMOKDi6VcsW2G51rT7j6oyZ0X5m
h1Hf5vVbahvkJXt5hgmWPcntYqHYqKDzLlgWWGCuhHFMWnVffEWWywYeiebgIb5zy45JN7eU19lf
r/Ce8KNxRanvD5pPAlquepp8SoPZi+Q3Z1QeumSbmXtEA7N+kTsbYINYdO8j7cGwV9fTDv5zWnwu
1M9qtqmGi/lsPwugR+2qYuY1vhzH7AImBGGZmx4dHDTq7FrF0I6hstoSeNxfygdQnZHmljc5dnaX
v5FZEarKfxRX/WV7+f1/8//+/ApATf6btQpSQOj1RBF//xukUvutvIwnrx0PLIxYMx/mEYGSm+IH
XnINWo5PuNp1bZzZ1GjzC7c9uYHK9NJS8xXt2ZxpxYoHRd2EBn4znqnacjvgPyuAOlNfEIAiermV
jeLREg4rxaVGdmVxaOk+OKiExxHN83wMwNpVh8b8BEB43Iy2n4IiQfSMNDOwHluVdRWaU3XLWS3w
F8EQgqVrorsvXmgwcmRI4aCsBETeEluis2OmT0b25AYOctfR2gL/2aaDZE4Zuc6zdUpeSOys09Yz
6suoPK82b96JqDOdAk64zxByibYwoYGGGJ65eJN4LBoDE2uOtEqB00vupc2zQ6C6DQ50TsV1J21+
jfi4fm40jGtHk4c27h4ME+m54WwcPGpCLpuEQNhsrN5CcyXtssTC4EkYOzu4yVLxKdDSF97mX75P
QyesYYYNhg+bXtOr13nXbILegvyF4X8hrxP3VIjNzNHJo9QYhWqHFpuzklVkXKu+Odu+jsokL5vN
OKJ9wnDwAKBvRzwYXk012ibOtaL3+SbC6kXsLQvFHN/EJogRBSgNG22CF9FDuUggLoRzlU93WjgR
ryk3KYgZtaC7qMrCFSvMbxzQr6Q7PORPpjacMfKcmC1dSZpBbI2/isI4hcjJC0o55pa/VQL/Pxc8
YFFR/mQ4Wy7P+Utc999+3HFq6zf9ueM0iMDAPkX6A8WG1IHc/feOUyU4Q2gMEklJ0hDv8ZW/qto1
4ctg/6cSnLGOh4wfylpFWH+w4QTptGZdUJQav5Xw9X4CxR/DzpVNp00hRIYOx3pfoqiMF5TQpCk5
YQzDg1qap7xHLFhbLZ2eH07NP1Sh74vQP4+lSYp7yiHDVr/vfn8ooXmqnaHN6OPYzhAMXkB+O2/a
SY9e2xJUp26Te/qLQ65V+X8qsO+HtHVTI2LB0FWuwDqr+uGQjGoA4wiWIAXdjD8QArKh7ox/MfP6
hw9mr0U1o8yVLah9KCkziQQoMGmrRaGD81OyKnjs8k1su4JAVbrfRfGrPKJ/uHCM7QnRIUHHkNwO
7z9ZhNRNmp0cGdWi3AmNGX8+cjF2Bh0+p91vXzkOxojSogpagxbfHywJ6BCKlNAIgoGqs1445lej
HLEho0s99nGDjujnB1yvy4/XjaKZzA7EBya3Cc/Ph0KIG1LFP1BOSJqiC1QoL1MUYLTuzc9tYjqn
vECmW7ebnx/0482yHpRxJUckwoouyYdnIeqCqbSmZHInNNCumlu8brMy+8XN8vej2CpNGANupeDB
/9gUwL+VM3bKJtSj1XCOcTVc1q18+flH+Xh3IBygZGXSKxB/0OH/cN9PMzy/quGlWJla88kho/U6
JaP30Gp9vv/tQ62FK90NIWmMffw8rREmUTKagFrDlJ0vU8vRdGN9phM0gnf7xTVa77T3Nwa9PtYr
VUDpZBH5cGOMMTnDZQtKTiHbYE+wc/AQVUP/0NRJeJlroMm+M1J+0cj5+IBzOm1YnyYdI06q8XF8
zqCgrisbOS20m+4mDpbpIrGd4qQzt/TmGTb6L+7/f7hJkOxQs7FMqizx69d/WLcIZKltNS9BVQe1
vXFiPdjbEpzWzy/dPx9l1eWwPjLw/vBYx6ahTPF33Do2JLdLNGD0jh78/slb9UUabzGTgCgh3n8W
ACYyWlSAGySY1LsyNZVzgAbyKGJZv0V9UV///FP9fe0gskesmT/rB9PsD+dublorLysw36a+7DnL
cP9IAKY26B+rXLtKbELcukY7/vyo//DEOWSZISnRaBDz3L3/lJahihx6PMpzogcg1pkl0hnL2UOW
6D/9/FB/u2zrGiXo5pqSZib93PeHqq1K6TGvGi4yjPZyXP28RUH4928ehfYTXUsd/u6q53A+nMZF
YUZlaDk00zmec5zSyuRXTOvvfvcwrFIqyhRjfUPDjXn/YZLaZgjWAU2drapE3erYvKGhOPzmURw2
HmuC6fqCtmh1vT8KwVCdTA1ucrSqii+AtHttWUj/50f52z3AE6tCMoZsxk6Ks/f+KLOpicFGFOJK
w1aOkCSWa1sak4cjL9n+/FB/uwe+H2qV1bGhEnS03x8KqVs8E4pDrWhGOjL/vKdJPyNDFpufH2hd
UN8tuBR3bFhQSpHfprMVfX+gZqBQ68RCk7yyAo01fe7kPiblmfpXziPQXbAHsFNqgBKoZyYos2Ai
7Om3Py9TR54sImDXfDf54dTyvOpJGFPtoY2dwuMcVI66E3pelb/4vH+/hhaW+HX1YKPKcT48x0qQ
5GFDh9jNgAdtI6emwOyXfh/qlbj/+an9+zUkVtYy6E8jkWTf+GH5tRbNrJt8gv4+LNWVVIxiX+IG
+cXy+w9HMYjkNuQqxGStXz/wD6+SuQitUSemwE3sItyUqY79mPCqX5w2R/t44mxqGJUaQrKzZWfz
URdpYsFdBkm3I0FZA/mL91e7Uceo/irtLmi+KMgUDBJmavanfhdXAerpGo5EuAtbeBV3VgNFeCum
umb5VBR0342YFM0nBCZVT3GaL1+lOegVNq45bb6tZDXyTwKjzd0ZKXRzF+rtsDIICrXB+VZPxE9o
oZY2R9IcFshAbaTXWXxsoXF1wIK0YV7bGpiwDQfJUR/O9gHkjxPfJNGEFn1s7dAiKgUK3HBjTsGM
i5QvGxvolb12I2VM0IJWJT3NUIIrHYws5ix3s5400UWftNVngPjqTi8HOqk1n666CgzgKV+iZpxx
eLQ5Ya2G7oDVGAYLMwkDus7Zp7GjFdfExZfzYWpRFt0ogQEPSaP7PJ3Yb885DR3ZTyaSkqRydojV
86mARimgU4jULOWmmwg4ui3bKYi25IXaBgQHUzFu0txscI+KoL5JNEQ7rhGjPnTNqkU/lLZsrqC3
2JW57U0sCY+CNotKd9Jk0CcsNSJgAA1RnD2TxWZFm8oudJ1WhB5FGNPR0/hdYdfdnnAUmbO7LUvp
NtYYPqVEjYSoZiaR+vmkxZ/UiLSCAwhwRdDGSGh5NqIp42s5R9Yneo7ZvC8X7IeHoZH629IOBFFl
erXA6gAV3HDVBiwwfhvnUeVNQR/dhH2KKSiX2Mp8q0yzgn0of/pNpAwIDpTcGlEm5GZGVF5mgaCy
iG/ozmmkWs6xqER23ZPLaN1DyGnnQwvZB2MFFoTRwWc9wDIL/VklM6T3x6mNiH9IkFLp3qKrU3tu
EjxVF2MMjXlDXNLQfI1zGNeNPttgUaqsBdRo5RRmBms1bXIRW6StoR3pmruqq/v4ZUaxh2O2KFS7
wQauV53eQlJ1FBH6LdZZxP9FDtcYGT+hdyMOpDpUh6+OXqrdCQBL1n7rSeWuCg+dh7PAmZp17azm
dhEd2yrEEw0RVKv3/BDta6qiu9kFjoyvyWau35TWajVQqYS/X4QjzuPeZYOdgxHCmNmtnlBdH16X
JEi4qj3Wb+XgTIs1vKgAvQsa805Gj9ypU7jRqZnT/S+TFbeUNAmiCnUJba9BEwoTDsYKtvkorsOb
KdNBXWhQjoE7dVHVEqyD3JF8727YReip1VfAmsAPbWSGF90SqvMpmwJC5kYbkcxBB0iqbmYentHP
IhPz1qiH4cXU21126+hxqpFpN0WKD1emFhtNJ9jLX1aVHY3GwEZ3FaRDtUkTkgk2oPtzexclQV55
rKS8waa+4jQo8zoct8rAuprSEeMigUfDTvJHGhujVbjtW0kmywYl6VDuO+K0MNjqoC89o63qwLOT
IcRl3Mr029LJmA1wlNFgr3LCXPZmPxbjFzM16vYQUfE4+1hpcv2iagFUXvdOOFoPXUciCefKMfuD
RQQSrIQ2JBqK+x6AhlN0zkNtdvGlWjlKuAF6WH5DfNASgVPVM49mt2Jk06Aqq80YGnZ2Vzc2OEFF
LQHhOkk/PhvI3Jhm4LdkipJkzAwaSepNyuN/TieSYbxes+N5L3E+09BvwSKhzqXg349ppJHZ20bI
ZZnbN4+lhA3JOcvym7YnE8EDcqicU8b4dyz8EIYyHZD4ThcDq0ZBMg0GsLxK76u0riBfhPbU7MIp
MMnGs20gbnMgEHMhQbdaFG6NmXuxrtj2pjITQABdgRB1a2gV6IxySprgMWRXQ+le1pF20p1Oac5o
82MQoI009qVmEqI5SxEXX7qwj5INwALni5Xx4vSEbY/WWw1yCU2aphXdhUSQOZCEgJnYr3s7V05W
rZLvaBcZdE8EaC0Wr1HtHY+X+Ky6alfU/cYQfTdv1WHQFj8KOjl4+GsUzdWcGdZ2qJbdcox4WrQt
nCUwwHZfTN2xHkKkW5NVmfnGnls9OdSqGuRuiO9GfOoQdmF+kkboHFVe5TNuqHwlqdMUYo9ikUux
1QsaN7R5K/nCslarl1YJerQnqAhj2mAzAqlisBQMPUpDPg1oicH8K3TEj3MfhpHLlcTXr0Y9TYkK
t17P3UL8ml/RYoYyPJQmI6PGCB9JBqSVRvhBSqCWNow0oiuJP18Zx5IghAndmLdoFZvCyrGab6VC
4CdA/RmPFDeUxR7f0UdYte0aozAjNXXLEXfetuMd8BTPzXiXaLGBAFqxeBSzrFGuKiWQOIWrZBjx
WskQ+huC6uQI+gLc6OwoMaLQ0mgSLJtDLfyhnjBI0mpM3kQONRobl0YMVNvn8wtQ8nbwEkPHy5Q2
Nc10EqZtxUWxA2rHAUfQbwTGe/x/ebVqfsVAvToQlE5+zgj0kEXXAW8aDNaDDeKtOMR5ofSbNtLy
xi2hu1iogTCn0fUDb2C1FfOVRiiVvS2tJLvoMhOYkmW1xme5DKjfcqBntduG6Lt9fehRYeZEZSy+
rMruJloWgoV4BkwNOSRyT7eW1ppkBchn9mS25AyixpSKU8WS9yh49fHIFwukoKFumJuNZq1/jWSz
Yq5GnbZWOxDI7iKnZSIMmrBWvGbhZUBiScLEOl7S4nluDAQBlV5q9xjomNeVmYCuBFEWzbeSjED9
ikRuZDi08qy30Ne29BYmmw1ShpWXODtsiODUweviqU+TrZiroL4GKliHV1D3K8frQjvvdLdJhmG8
QEy86PjqSZ5EoFCUEaF+2STQWY/JdCegiJheaRN6ejYSYxl2KRLBaQ85m3sHr7elXZAn6qQXFXuJ
7r5IHGIF3TA2ghizbx9WWNQiSCFg1M1gUpdtrsS2cSjrpezCk9BRnb42I1sF3q+iluhaG16kljtI
ukDIMVfCzRPbFlH6DdoIlN017BffUPJ+H/NCbHdgzC1zH4cKsoYqyxE6hBSH2KCLnkw7qwTq7RlU
gv+HvTPprhoJs+1/qXEpl0K9prd1b+MOm4kWxqC+iVCEul//tpxZ9cBkwWJaq3KQgyRB+F5JEfGd
c/Z5ktacmjN45SQQmloJpsJEaz5EJiePl1OYBa7cAlJ+UElgCLFHad7uGPzguWDT5Q6bDGgUH7/k
I9jzzfhnunf7/mg8XX2gcY/wQ6D85WNLuLBlDy6N3KVKebcKG/CZ36+IUoc31EWauF6xTWeFqOqm
AaWPdNRSbzrqJB6eDAH0p5mzLbebExtxsBPdhKiTUHsOtBTqdM//tzhUvNBJKdPglVl/EBD7nw02
Y9uVNxT1hgnDFwVBoQPDCu/GAFKHsxXiD+gbAMpFOzMiH5gpIDuLvHhK7Iw3CNwCXHPGZZO4wYNJ
IqAWhfmsWNQhqEF1LjaDA5qSXs5k/CiLCE95OjpwtDrRBfd9sVTVvhGgczdOVdLwVrV1btOPmCpy
7U6khpO5FhV+GZzM974FJntD3N3XB7Z9Iep/CofTraoJ0k+eFU8O7TXFNvKHCdUuqpqToOkQj1WF
OLORZopuxQitAuxAQb0dBlQyVFkmh690GUKBSeeOx7CQRa928N9C/osb6sfezNmXtlSMTBdcR/aO
M9v4DSdc9xFoWXDiJQl7KbsUnJY4C7T9FjQo4elQ8az6ykLxtekiVPAKGYICjwk7eg44Dn2GcxmS
7fCmGkpZUUHxgsV5M/Gm6x7iXMkAK0qIEwIMYYlBgUwYaZbQtuhpxPh+IBpSA9sGd4dVryXtvR0c
yapXzsXywTQF8ZiYxfQitIY0PcsoRnqQQRraD13kJONGqXIA7OS5N1NvgIhGK0M+L0iR7QN7gMWU
GXMh7cEzUMdmWCd+ibXJa9KWzguOjGyxy4rDsBNI6JgwbJF0RYMHn+UgSQAOmWI6LQIOGh+YeYxf
QZw13yCg+/6utnpWT7RXR+1iMTWfJxrnvY1HSEh3VDz6EQMfe+H5SGH451VyVpvZJJQDQIk7T0vI
sc9AJUr1YU5ivFdkGip61lpRmvKh9IZR15u+UZFothNlhRpt1Kp4Ji0SslJSQznkAa9XXvKbWk3L
wxjydO2rCnfyweDT6ndwT/2nlBLKe4+ToMIWE2p3J5amJVxgCpAUJFmi6DBbYjifFvbs23BZOIXw
sObcc7YJMkI8jqezr0pavbfp2mj5PMnevBZSZ8O2jVl0uE0tqCSdJUnJuHVa0ucry+bcJ4uRHWqM
tHqbNDV1HGDI2AAvteM+trlrPw4FL2/etZUNAYEE+knRNG65l9VkXzWeW9V8DV1AOJ2N+ivx9jY+
hlEG6Mav3GyndVMdyg5S3jZwlvjJnyjFvnFKcOkcvGgk715MzjnuHtRgGn8qzTxjHLVGOe8zygQT
fAwmeMg6FYMUHtBAEedDsBSJW9N9lHrL4p3XQJruPaiQkM/ZCTYVr2mp4w8W04ziHNIgppsgxJoP
v7EnmuTU8gtWVI9XW1CwVwkpOyTWLsoJWmYg2I+32iMio+jxdPYD9LcTf1yqgLBHDqPNgvx+v+DI
/ZQGcQ9GrLTFUzT7wWUz84dsiTizUuRjMDyOubIBGClb+nvFze9tmJ6SDYkIdGAXCBmhbZgOd3on
QXtXRwlZpMSPNDRf6njA92Mh0k6bwC+INhgdUgDZtGbaUypKfIH9J3nAkXbyz2CSVX4x0ueomYJE
oTqifibJhp2GoTy4zltW6Wi6akSPncVpqbBkjZfT7UL/Bvi8ZgClMg6WlR+Z+lEFw+Y27LgNx+Ak
DImcMopg7rxWvwh51eY5eJc8qoLwYqhFirEigv6XB12H08+vnXurDcC7zwN73U0/BevWDWTZeV6T
8F2dQMUjO76Z/WfGErpVic+zL8eQrJXyGgoUfS1qeEkR7CdsaZ76ErYUjm7IEw9rfyapiSO5f93h
W8TiyCITp5RvpEA7d1Va2NQ9G2ql6SkvYqKDHrvsxV6qB0vSbp4U6fRV1XIhLTiBHj8bu2F45b5M
3b1LbDH/tsxlI4+gIkrrLBG5hl2rlwx5GthCdRIpo5tjFHKa3ELvMy7NKoNtf6prb4WXuwWwUkVl
1sskc147ps6g1SZrXKS0FvVMBlOxZxpyFWENW0qqyC4hS05OfZdRwcrzJQ3Y37FjR2Ku7C6C3FjK
hdhtu3BQ/cLcoKg/2UQhxTZVotfHHtSNgchUcFS/hzYtQYN3oxNYT7A7cxhSEP28AmwbPcbZJvPt
qr+t3MqPaS6gWOFM0szUXUZJgL9kKq15SxtxyWsaavYBDj/HlTwM8gtKZ5KvvqSpir2teQbxkzkf
h6Qz1bdiYvN9CEJ20BsRtA4dOn1XtHcknmgJd6pIZ/eBRqtmCCALuJj6tinnSHGGoEF+43NrkANh
r1tAdxYg5HdJ5zsnfM6f+lpc4EC9Bn39LW46cMFd+NpUzvRcUAa7r6M0PgbheNavO06rE8eonjSt
QaPjfUkjb87O/7PjUUrKBnpppizR7AYS4DdW0Lj93ncKwxrZeYwMC6vXz0wlSK7NIRNYqtZH//o/
o3aimJbTH+fzBucMPV72gE5UmOvYuOKOg5nIeaKBPW0oV+pvuridsKlJVohfj4V/GqQSR0YQEZ4t
hO3iyvlxYNvEg8+dGVicPwpcEkwooeom8a63ySP9+lLvZ8OcC5FdkJBQ9wmzvw+Z+5M76TUwsxGA
Jy7pRsYVr+fpDxVvroIiYqN4r1FnAHg//kA9cX3dZoW1MV6ozjgDNRf4WtzfXOVN8vheqeAyBD6Y
pCOMuZ4j3knDfaqV52jCQjj7quSgSlYdao68Ru7Dvpyvcu1FV43lwq6aB+VjrFY2CA6WPQDiLvuf
X3+2//Y1CptMi1hVTy9899cZ/MQTlsXXyG7ZbEcdxqQEe2x/VFbt3y71R8aq/52do6ho333qP6WL
7j83y3syxttv+W/zFdo5jxChdxiyawTon0yRE//lrv5/BH3CINw3iNL/Zb6y/4IJgC8L81UUhsi5
q6Xhn1CRJcRfIRALb/XdkB7hD/kTx//752+9V1dBMhaUoBJKeGfiGfIS/IDFgSSB8l3vY3i6hxw8
+5/6dwQaLk8HspVN0yqBlB+fQN4h0Mh9qLqGJ4ETSaMebdbER/ZV7cdSRv+U4P6PNI6ff65Q4NoJ
QkQ0uCPxO9GQbXgMCZGZe6zG/kAJAf0Qiakuvvuub/5+tL8ncazvje8f+PWnCjGCAE/wXQgZ74wF
We/GNa6sYpPPjPp9EgwGhn2eXZfRgg8k6qnP+vUV3z/TawYk5qZZbxjiQWsg5XstDSclVccKUzqA
X87x1BVMu8wtcGTm7Db+0Fjz/mLvPkRpz8s4u3xf7D6wflB75D6UqWvnOzmBt/31T/bTN0YexuEe
9BGwI5975cefLFvRTob8GpApaX0oOnqY09FXv7nKv3x+Dv64CN8Cor8frb/+nRZJgV2gncywM+7m
4rzMXXrDy3DZ9r7zO7DJv/1AQHHE6oNi5XlvkhB55Zp1UrnJdCdOcSD7Wx7q8Q8dNHxH3AgRGHyB
xRPP5o8/UFUbv5rnudyozhPH0tApLhK/+I235F09MWsal/EJ70EVePPFvft2HCukN47TMSz5LFoz
N1PASTnqukyD2R4M2/FFD/0lh2H5OWW6PF+UGGvEcZIdVe31Uit170w87cTEY9kckokEEc2iTXVJ
My18BAHpXFCZGZF+0ZMOiJ3k1D6eJCHw9Y2iyuXb2GND2ml3aSs2dAXmbIo4mWFQvED4d6UzxCTo
5WkOJyPaNaYNn1PP5zD96zt1/Vl/eOr5LLhFbb5aoEUks378yHkPpEhw62xkLiOGCDMzG/rjqw+t
0uVtMITWpoIDcOgnNElOMnl8/eu/wL/cWW7IBo2UA8Ysbq0f/wKac34kYPhimYVU7IzQm213tH6z
NfuXR8UNxWr0cWIXn/C7V03KyXMIbY6JKJPz1hkc/9zV7EhtEKVffv0D/fQe5WVm/220tB3syO9e
NIxUdO77cEW9UjWv4TSUjCgxT2GlU25+hxbq+L8JpP7LZwg8l7XZ9TyBaerdZ2jR49PmEZcUAmO9
QUA70Hcz/2aBeH8VNraehxeBtIYLAOv9Tjp3G5W7KH08nUA9doDt+2mjwnGIdr/+BH++EFZj1oN1
KXLW2+LHW0KVQQ8ktSAeALPhTCyM7EOvn+7+/Cp/bxeINXPrrd/jd2/Plt6mDPGxxj/NQNKY9SQV
Dflvbrx/+VlwHeIt97gKvqx3rzSo4Z5uHI5L8xjU523LIHMZKus3Jr31C/7+KcYkjTDgg4fEWsm/
3n1i2CxgV+QEEuJ+6T5QLVCDE3TmV1G/UvuxmZrsd0YmP/jpJ2PHtvop47fLBu8teg19If4YMMUf
a2UF295uQJlmbxJO1IF6PI1MHHyEd8GIH48EddW8aTRCjo9vcXmThGhSQR7KWLgMxTmrbMQEFAmp
UKuclL9JS/1YEEdSq+LUv4lP4k2IKltVflskJObdENCCtqM8GNkqcBekmdjVDIkDFL7qDE0463bu
m+QlXEbE+JEd69qplqaj04HB+3amNPLOjyfvU9rzBR2YKCOIVGmCsIaDczxRb3Jbqxn+b5s3Ga4a
Zf91fhPnLIYGMwfLVbRjRI2AF7+JedObsDe9iXxdUmVPVSSDZS/AjOK04aDU7iopFIJXlNUT7fOr
bDg7IxJirMAnnTGeGOl/anB2f6omQQlp+yY/1sPk0+6wMIKk1U7Zl9HihS9eN1vyIbYZQW1wDHip
ixLRhNCZlWjWSoG0oT33zH5TTwFbtOFH+KHAh6Zk4p0bLk1Ox8Ys/O6YNZIa6rSaxvuFhYiEGo6P
fBtQrkDzVj82EX0MhtkoAweF2NbGwxSepDgMsEx0jQueAkvlzoqG4EVndTY+WvTEfg5RVTQVOjza
GyzC821cBdbrVIpw2pi6lveDKTzrBU7+co81lB4M3UtYRcA7xzsmDEN62hVjW0OBIi+KqymWjMyj
Bu9OZOXiCWk7+2TNHYnUjlLHZ5k2ecIkjQkgtd0jg7KD59DaQNIx7DtIjfXoMYua0ugQFFkFYNhB
5nHPymEeCni11vBJN4PdfQrLWhMMGig3OqADUABqlo6CUwvBm0RWP1BCBawGX0ndL8zZUfYK4PFI
FzgkbQs6fIsYim0FSxcw7XSVR0vXva1w7gTAwQOpX73ccubzvk5ckMi+BLIvV4vM1optzSxYlssN
n7soPoIkEPYXJJtKP8yq7fsTIxFhtk5nNWI3UxrzlE5NEtBu0BV3tTXn7mkzd3ywTVxRN1DD9/Zg
BwypffDtkZGVnIHuboo+78JvAH5qIJ09c/IvPQkm62po7SIEQdq6+VkUS11cSGNSsfWyYOheequv
i3RDh94igfDQVHni88R3r9Lu6MNho6iC3WwWZvAbhsTdhzmmymfP0Bws8hjMGCAGP6MjuxRVgBOL
qaVAmzM0fsi5lg/CWbOjPiHc5jyehgjye7wASfXdnN4AzETsfluQN/Ul5kCnv8xyrG3NHnwjFo0j
6cox8Hc9x1mGPVDqbO5xqsAneqNa32t2fNIlPcVeTC1IykEPcUgv7ad5SJ3TusC8c8Mrh5INuLMi
A0qfdb6WG5B+vnruQ9do/VXlhiMMorpfrGaxKYjTqDzJ0ImX8pGyVJFup3HKrwd6DAkxdwivQO1D
UaRpvEeUliM5EEdlQoOKqRmVUftVfYahghgVdoq5ddc58X2cOuDz09xM+LVmLR+naAB5ilkt9TcL
fWnNoR0rEkAjk1Ikvdqz1NbjgIAtzXKZw3m+Yo8aZwqfXC8se6S9goPCiaVjn3krTgzzSv85wUZ3
QO4412WOuwbgKXHheRrS5NJL2afuuzKnd6OTdlbv8qXmLBoNhU1nLvygfG8PfXFlTe2qsrujP+4L
6ny6U9oo6VmWQP9q6q3c+KYCjtvtpBb87Qt2LVglGNDe6cmPxls7SDnAyDaR0zGggL3fGJQa3tOY
W2AIdZ39waJnJjnrMAl0PChdelMEVX2dFzwE7KaT/I4/g+6jERbFsitV3pfnbRXxbhYz6agNAa4x
2mKszcTp0ttTcxAIQHd8Ug5MYvA5T+2chkQ/W3hfGg9ljj3QofmgWoAoA6yl++/MJf7/gkwym13H
GYKweBHSO9ANVvdiOYYkOYaj8t4VhTaHKR+kfaqFkHimfGu4BP0PoEv3eTpwDomS9WGhIuMQ8lZ5
1KG2O2pRlXM/TQ2nxw6eCAFPmU5r9XVAafYyL8HnjqUTWdd2Vl3WctpPdavpA1hcsULOSHdsnJ4z
EPFaw9s6FGJ5XMUR9+DoLAMcFejxnIfDR4q3m+7SK0L8fQQujb1f4PhQJ4nTADm6i9ySkDkmso2r
/fQBQ6bvg78eybHblBpnX/OWZ+SBvyYtEKoeQvwZpVX4kDDnoDvXQE3MObwsjCi1CGW1N4qKtq0B
GJR88vhtZid6GXYwpwWmV6WiBU9VYDzsnJnO/G0hbSe9M5PnA3mv0whlVTnjCjWgseuyL62w3+VD
4EaIbtbQc4OikVC60LTh1u4YK+9bR1qGNH7c2gdsc8lyOhfEGS4a2gaL84gXT05iGwPlvkW19D9B
mCs95BQ6dmlBU6zJhzCWc/6IN1wmeyh9/HuUtZ9cdUzPYVPR26zsi7gPJbyGuJl6jByp7NRLklFO
8G0sEqOPyIB+TVFeBkm95cWcnyy9wE88luhmMAyLhLbBWGYPqkwpccqsYMQG1EdJu6/ygkgqWDsL
f0k6E/IOxgzY4wK6CiXDC9CALLxd/VlRdaxGoXboSstMnmIgaIKGBZW9k3uf26ANts7UAHhGEXYE
ZXIeaXFtDQv6sOMb57QYbaDSvlWOw05m43iMWpd3aC45De4bun6iHcdjbE0VzAscETgeG/ri2ZTN
VMxhDG3iEW4N078rlftJsR/YtihgVaxbR0oNCyBdU9h+m3nNUlSRZ+lDKCzFPcmbIjmP3FAFB559
ykgsu2vjHSsddZoDGEGswVh4t6OgqnQn5qB4yGwxurvF7f2eJsqyzkE/rqT6tpLWI13gPCPA7NFM
Cr+yYOiMIO63FRbTo6e0vKCqO2FcmNFxuG+h+Zjt4Lvzo+nh+SFIRwGGTBV8i/jS4DnKpWr3GpKj
vR8SuoTBuzIuoIwTcNIzSfwAwFo20dhlJ+w/qRGPqDMZUn81hbD1++iWif8l9+2uuSg7w1t+gdvD
a811p5mCusYQd2/IE7fB2NJM6+cNxdW+oJfGx5uJc6Pr44dCVZRrVzHWX6TC3H7CEIE6GbKUsv+c
FKXOVmNCSeNW697B83XVaYrb3Gx6RfHYjg5pDvUhTL4UpX3x/Y3uifNtWnhrXAjby30VFPgJ6MKh
3y5NFmZLvFHtbVtihNxEvhVgp3ozK4UQ6tlCvZmY/NXPNCEKV3sX3BlNWqvjackn+GXt6oMK4Myn
m2x1R6FzYpSy9ARWnIWYrHzpSHqcqIhnTKcwQJC4Jjebs0XAe2XebFhNXnmoXW/2rN603ZN6M20F
bwau/M3MlUeqwUseLJi8xJvhi+M/5q8mjPoPxuUmJ7Ky2sMw9ArIJ2+2sYF7Eu/26ibrjA1Nit1a
dT5wtokOPoJwhYlhmDi9rI60Xx9E3+GkOOtyMHRcDodBENhAp9+dEW2E6lEsmCIszabnDFktx1+h
k2S+aKm8D4BOaDqi8H55uNnyUQJvLZf5ZhF6ovylVG15mGlkmcHuV4t/hKRHIR8l1Lq9qWxfNLfe
0NO8C83SXw5RahXOKQWIzrNurWbYLxNvww8ctYGx1HNDR7ALD+6ZYEIWgoIM3VOfDnE6CUF2PnpO
MT3iMkvi67nKhX0sSu6Lo5UkFqXLFn5fPBujGZ5//Rm9H6owsCMr6McsVkyLfg6TSpo608bHkYEh
6QG2e3KSxAWsCL8u7IfKm839ry/4fmD0dsHIZSge2RjIV63j++nAAFDPLmcq/abKrr4smIl3HDrY
J7cLTa9/fC1ixzb6CNFjNJJ3w6kkVdSGucQFGBWhixueQ5PJ8UiGON79+lI/H9pJXUbr+JMYN7HP
d5MiGJ853h6C4UnUPcV5OV/OUa5+89n9fJHAdrD6snNYNZ9w/fXvJiuFjGsZDBMbk8wU3+iBzW5U
3Y2nf/qj8LDg/rPXZwaV/N03VEeKow2HHHhr1XAicnCYwm7q46+v8lMQB3wefz4jFVRdB/n43WX8
wC5jvwey4g6aFz85E7wl+JAhNgW98i18x7iWbnraw8OHYIKQdldwlFv2HNk1RpV59pwLViYZnM5G
zOFpJtIy3CZhPf35l8szKYKIGSCCmnDffe6U11seh2k+91Dfup2wTnurDX+jo/zblxuR6YJ1j6rH
TPDHL1cM8eDobmaa2XMMYV/bqWg3dzgufjOZ/ukJdJlHc5cisSG3kSn88UJlE2K81akENqD1Aa8O
AaFcRtZ28UagLb/+mn++GNLmKrKt4oONofbHi2WLYXC1MoMYIJF3qqx+W5noUTmtvfv1lX4a1fH+
wp9P8M6DY8HA+8crOZ4Kc8Qoumnc1Gw8YMOnrGbFdU532iUdJ5QMm9je//qiP31p60sTowhT9lW8
8d99linuG6pHEA/IJ2O4zWuKID3u5rer/J9w/h/IbN994D8L57QTfk8sefvf/xbNEbgJPzIvR3SK
GP/6CDD/gDjtvwRyOOFI/mFEjKCOkPyPbI4wvj7E/LLPzeIJh1/6RzQP/hLsFuBm2nyfOFqg7v0J
iTNwueH+/+wYGATwBP58xvoQP/nzVoXou7d1Zy8k94pvIaed4NiMlXURkoSdL41pg35LgEUtn7uw
nQFV1LG4yPqpqLZjTnGU5Yj6GxjhCZ2TZvGbtJ6Sx4K7/lPGaeaBE0Fm79euINoX2cHhJEoJX+2D
eNCfKQyQtKWMFhkMm0Zd6pcEMwUI47SzdtqCgNvHmaZpLAqZKyee1964lafMCXtEu9sz7HSfxdh7
85cmmZX4KEyRZEdsmNRip2ygpsuAes7TeJE1FVkoCfKh4ZAfAyZPRfDgWrS+73lHEnuZy1HCZWtL
kl2hDmgKa9pOuPtw7ICBhGgRBIZIOHZHljZayaYAHvVt73UKNFbKWS8xbHwu7DStL1PQRupQhJgh
yU3MUcDAr1cvVjEt8hAFujCbtGzLa8ZP7nHsOW/fDNDVs3RLHERV0JImt14OeCCH+VqZniazNVer
tlouQ7xbTJbTokgpUnJB3UGTAHIKzX0laDvdxuBR4sMCf5oeRKeth/61TTCFb4UVdA8+lsyrvJly
4x96Bo+SMYGTmg/ElMVrnDIqBa80Nt/QK9JzqKyUSBbKGznoduiw0ispwukG4SOY1OkrtuoYQl2I
FX4fA93OIXxUAsdt26Kfjk2h7qISIMkRMitVooppjrvBoUFZEBU5S3YaJ/7CZKko5AV0KYYbLOUo
ZZISUgTRGRqhSfDosdPV3AXMpRJafRmcYOwsqNjbkDqQr+xq++w4IlEUzHmLnKy4nYWgku2eWoNe
rielao3HtDMHpaggSUgZIGGwHRa75Al8DoIPSS/vM9vy8zyemu7IE+kNmyYx5Z1k+EkspPRKjptu
RXyt9MPqKsbQ+dGJ2r49L6uhp5jO7wn7OO7IDsA1cI/HmWEk6PMwm7euwuIbyKAfds7CxmDXxwl1
1vjn04pzZBdcLbnMvy55VJCsafL2g5PXOSfRfmlf6Ngaz9Msi8s9x35GbsQudb+fZdU8Tb6jX8CE
eMu2zerwq0M4s6cfLC5e0rjIbvBj1iC0Qkz1IL9cOIVOZlkOlcjBrDbhYGhFLVaTMZGlID0dyjR3
KiCyRUH8MueoK3y1UHdXNsglDWbTXTwVlJTRcTqeQqoeDlWqiGDChMe9YQjUjlQTz+62Q1qFrWdI
s22kprjNja3y2dK61dsJkw4HjNRTL9XsEu73SG4C4Wvx9s/o8pA5mCRxGmeIHTAXoOZ4tzAfTJlO
OMEd7pDERvvo9ItaGEfvQ28oxGGJE3VkPsygiJ8h5Ag02srZzpA0+i0lEBnlXlpbD5pebGs7Dnny
tWJzLQ/ki1N1sRCBIVYq1mEac5v6w2Ks7NKrmCbuSEEUX6fMKx8yjtsWrbHk8za6q+vblJ4sDtTd
HMCzdIZqOyi7+mzYu3/ijpnsvV2WUXvS8Eah6D1NurOQznjAklMaPDhxQfpraSPQ5h7TGfJLorHO
vSHxv475SK5cMO24aIlfgOuHT+Rs8j4jcw4EX/Un4RKyu2zDYTC8UBWVwTH90HQelP4xy+vYOgla
l8nf/63wf+NwxWpp+Z/JZFd5yiT/8/eL/Nvv+GeR96Bt426N8U1x4nnbFP+9yDv8QsR/BZjBCI0F
nX3Efy3x7l9otWwNCKXga4SF899LvPcXBk+4uqs/BXsProU/WeIBWPy4xAMEwVeDwr1qwzYn2nd7
dsqWHa8wyaYairybjrPNEr5x2dvGp0tlz9FVF6KVbSbez9kljnmtd64m0nCKDYu5k+oCnsXJCdQ9
FcR5v+tKatGu49bnubJ8SpVzKvqkDURXozWiOOCOqlp+R2mTyuipYNiwClv5oXRCVZyEs1cgIdhF
G1x6FP3iIKXVHUJBbht/U2trFrS5Gs2LdSoYo8MtoG42wENC6o5lmpcNAaxLRsHWp8XKA+aMZmRC
wxluvvT6eM3I5wRs3ZpGHAY5dcefV3uEaryxzLH9RGnYnXgW2iQmjbGmszQBRLl1xyImBRlMaDxZ
EY6IlXSkugd3CNqA1E3etVsLw8h84jVe9RSHpXPlZV4r9jqt0mu16PhzJiL/qU0hZnYJU8NtP1N1
i4Uadj6NFEYET4nDJT+mQmqkD2+c6svZqeL6bBxYTIh7Ax7AWwEh6tSrmrm9Q9EO9G7pltHZ4+6K
+23YhdGC1JJRRlD4HFPatsdTzdTOLJfYws1FHCTRxHcIEJGpbI/uW/Hm66/7PrGrU+zbkd50gVOe
O5R46k3bjxTcpUkEdDeOMjIDjLqSR1zGg3cY13XnpE8y5dKDKAt3L/NevihausRmkVH4JQsaAkHs
wlJetq7OripimrRjMuDd99Ax/W3Zhf4XsvctvFVebv1xhe44iMUlJGaYbsQWoihV54XvW6sZnt9z
iFz0H5p0mWhu7BknEupg7YaUGfP3Ovp9MK2CiOlPmGJZrxk9q2D3WLjORdJnt5bO+2/g/h4A6q/Y
217YZKY1Ji/qbqL8zoxtk/MJUeDEZHhyKa9RytoEi+N+dFpE6Q3Df+Jz4ez7t4ZFhnWzYDC4zTM6
pjYDMrC1SZyxh/Q01dMTq5VL7Yc0zRdHM4SnWpg0Bs1E/vJBVkTSNtNakHxwUI0Y3DbDgl4Q2+pr
5tTJl4QU8jXcO/GS20tRHWLgfTSOGIA1jEN5dGixDMPh2E0C1nMjk3zHxqn+mNiJ6TBswi7YmAl3
LwzZ7npw/VUPkGSnkC9a1lebsEi8iTIJAyujOac9c7Riicltp823qd8TQbDp3bYRehexPFVoD19W
70p4JF/vkHiKiH9yA9ddfxdLOcs9Q/Px26Cd8kYCPSXApkr7VSJ5L4c0DyYSXkMRPdF0E3zQqJAE
2sOKLG0nQlLklashJBMVvZZQABgZVsQmeNrCAn1WR+lXp59xk/tKRja/OJKQxAoAN8l3W+ShZJqq
hzFL6X1xHc7uD0Vbpc+mWL+ZmF5smLCEbINdaZahICWU+s/hOC/FZhTs+jI3Qqv2RCovY7aED7bD
FfdJWMyPCzUr2TWV3ooW1SAw5a2aPEWZmm0F5S6JlvTEc9bRHE5dX+9TFTDoZnxLYZKRLVwL2RUR
RJhioX0yrC3Uizip+SpLA06JuklDFZHEaVLTxKU7cMJNymQ8ZajOTxjTF7OzvHYgjVsN+WVPpNLb
tIxhGGcvESf3SLmMg2cig8+WHbbPtScdA0zW6kjPUb427vSUAzBidkGCtjKpZrsc9sF11TfjSw8j
47yb0qWipddvNCyqbuqQxz33ll3NIvYBAliyGZcsEPtuWoZ2NwCTUbuOx63ZuO6ix23iGbfZzkFU
jPswxDR5nWR2dqoI97G5dsL0Npf1QMlOsphD40heydJj8Ynmyqrh8Mq+vkyWoGlRBStMXnIuUtL+
LEE0VS9+UR+ipNbxPkjqhpZDyY2BgsXoXcs4vKXwJoFFRnYu2FWa5Y77ecqf89zOzVb1MD+ILIr8
Huqc7rFJu+1ZUjui36Ox+gR1vS5BMOsguxNUrwyWHen4EZvLWrNHFJUlyUK1OeeLwqkf2XElzQ4x
Fj1b8i+SgzR2P+KGiIl7m3ItHsrthvbSpvafESrJYqETlGaXTqE+W8rERqxgQvo6xWvFMEt98RzB
9rWbU2/s/XF8TLBcOMydMiVeCUY2V2ZZcui4DN5POVzVwzGhR2wNC1VX/hT4D46VL8+VcdSXzOJN
uOXEFbziL6Hjb25t+3Fq4fgR+FXtNxT7jMhX2J5XYlk+5cIxlzGGJDoqkIXiTQfmpN1JOD4lyl4r
bme9iI8E5/Ag1WFbgkjndz8l0sUPRLHlcluCmvlWUml+JsI4z2FUe/o4VgWlTRlA0mvPqXPYhXhU
MHYAqKOUQmagiYlUYhtGEx/3nI9weiw8NDkH55H69wbh9r5MrTWBptaqmirxGC16RQql2psUbTaI
sPZlVkngppNFqStOXBdAcQWJidqlRYCIz1HQrnqtyV1aaTTiIp7o5YkFS/yQu59LjDQZv5HxvTmn
Gqmebpal9pmWOsFooosU11Z5EaTWULCuoFM290EFlGg3RgVOkbCkavPElLxYxk2c1jZpLYsGyQ+K
7K0gv63AYzM9RssqA5dgWCuj6rzRWcBRaykoiOUkN76KeU7lBb0gFdy0Nq8T9IXY5Lt5LKGr8zup
nq3mzH1JK1xEW9ee6548UeAlpB1xeyW7ZdJ2ckrq2WQfg0WTz8SD0xT3eh4a1NiksIsTcnNpQF6e
17vY1j7+tqsYsBhfO/Sf5JPxvN4FJtXEoDxMG4UoD8zQMdS0AHHwMyvfH+yvsoSzhCJN4umIymqB
UhiYO2sI1FHtRRdxrpP5m44nu7xCeQ3oEHOZyl/SHdWqy8Qui/iUgyv+zX3N1gKAPUqnXR2ysYPs
n5YFgBdvSVvQAXRtpS+tslS8I7qM0WUq/FqDgk/4i2JxT+BcJMZzpw1+F9d7NZM21VnKgKW8+X/s
nUl3nMjWrv/KXd+cswh6pkk2SjWZkiXZlicsNzJ9E/Tw6++DXOceJdKnXL7jU1WDqrJlIAgiduz9
7uelYQJQZkU0rezyWjbqpV+OHbqEkbl7QQVYWlupTknqMU0LmPmTFYnPtQo5aBdIm0iYiWwOj8hY
cozFTLPnwAXlVtpPbi/EVzg5g7bLnNb/jbhOJ0cG5wbjmrnPeYXLNuhrbWIyr5sua+l9l+SQLvK0
Ssb9DHNrvVHFe9SzKhqLjzELT3oVxlr7rBBF3zhYYn6z81G1t7QlJNFWVHWt7RCiuuOmz6Nc8yZb
kAwrTIp362myI4dB64pD6dSKvqGkoJZeYZlBcK3wYKlno/YZcXnQUNVVpS1/sCZgPmN2tcNUF2pk
eIGOZvfYALYFNeWkerExCDrkrmWTB9HlazBLLMtRf0tdTQjg3Sgn/E4mqW+sVgN3UeRhglMktYaU
4IO6yI7IwKhW0hz43nxaEctVyb75iKoAo0g+VflQGATTSCttLOyrvsdFLfPFYG1KO4o/ldUY/s41
K8ZKuoMmtWKLHK+a0s8AehBRYyyQA21ZFRU1X/I6Vo8NgptZzqUIA4a4Iu3zRRHl3N9rAU71GlwB
M2T0+LTB70jU8FZvq6Dd52YB4qQDr1BcGX0K5nGkMx4EfK/E+YXbF6XtJWzfgJqwNs9v5FDR/Yl0
SGpXiVugjgr0Sgk3YALIHMWQf5Q1HqstCmWa/s2NQWtQ6KF8ydO12uIJz3ZQ0TYel2PeekEPGIFk
ZNiT9Kzd/menTClBdB0Wz0GJDdlG+rR6/ihTYDH4rQGQFpsRYd60xtSvLiZEUTYIQUgTDSqvVdE1
7UAez7RR0Gw5dbhmurbNQKPTPaer29+Mo45lRoZG0X20Zl3gNgFdoX4Kq9E378yKVnTMRFDHqeTY
iP2xfxj6WCdAqMqsmf5UWf5bIPgf4VLH+d/TBzvc+p6/02Na19/bkyTC/HN/kgiK0P9l0QNH1XSu
1VAYICPxT6kA9y0qw1QiyfvPJWKbJP6/0wikGDCHpbRAwyne0K/SCHDP6e4gw8/WTBrhr8jmp2Wr
2SyMavEslKdExre/NOwaJMQ+4cfHgEgYPmXdAPtAFq3ufH6IWFGpHtW0Anr+aphu/5QhXjeliVn7
8J/qxJ/r0t00N+tQHyFsOK1OZHlXyK6MjmGwMURxQ6YVjXmT00NzbUXZs5Fqm9rnTO/qydczl6bE
srw0Cnd4oIDm4ZC+QT366NR6WR2JHqqrLC5lt4ndHPkQqAIkCBroD3QddXQ5UofAvUav/BUSjx4N
k15pwfbM7ZwmcV5Gguod+SXNnP3J5ynwuk4DJSuw6Mw+zkcGjZXc0tJ1Ta96SLweUNqDXgg2Qcsn
6C5o0Wtk4BmHfk+4OGt7qR3hBhPV+Ln++aj/1+7Ed2YG7cH4hAsdrhrG06f3lbuJYg2TewjjVpBh
SR3OC0ZXZY/j0CC07f2plFeBJotzdtfzH7yYGrS7gDXHNRzwvlgUNTF5MDKKpkdyt9qPwmyLH0Ph
Wmuf88BlKjLxpQPHcotKvPisWnFw5rHniffm6jZnL55Yh+m6EO1kqkEndu0eyB+HnznwNj+oCobb
oNHOtZueFm//vHgO+rARmIsu9brTAQYIOchJ8Q9+qKuPDjLJC5G1Yvfx9HrvcUxSkSbcavrll4hs
qGQEYv7sBWKUa9S5w+MQqOqmkU3z+PGV3nschw8ZQc+MW16qXVJ6r5pIT47kwtoHWVvyCCNP7j++
yHuPgy8Z6xVpWhokFmPWJsBr6jQ65tDi5EqaYbZHtWl8iotmvPr4Uu89DwUmm7arGbm8/C6LHmtQ
bP6ORjXRxUKpofKyoG3/Di7wZxbgpEbyloowz7T4zBqXmhKabAYrmR7irAyu6zks+/hZFl3/L1eh
oIwYja8ZhccSLhA3UJ1AoR0FTA28FJWUxKu0ZZdvDScLH3I9a+57bTLVNbA9OC917GQQKUvqy7uu
U4FzfnxD7wwuhVC+L8QLDuirxVPDjynMLHU41+XVXuNQexEGsdx8fJFZcrH4lFlXaURG12IAF5g3
gtcVcFSQlS/FQdNQE5Enb1dtkX8J0+TH4FZnmk/feSBapcjG25YKc19dLFpEvxllguHQ+0mwt7ES
X6t6YJ7bK+Y/ZfFElkWTA4+DpY259AaJKby79FYd3LHTLrM5dwMvJ4Tng6ZXGsASpY+NjVaMtLNq
PjJt05qUTWXE+vUAIn/f2M74uZOx/wXfdayDyKYNnq7E8SezdfMzS8/8LS5vFkEMxAykAUiKFsNv
YAYqKRgcLA1C4QQh8AdHHezlR8PFYTxQL9ReNT99/Mrf2TvYOP5zzXmzffXKm1Ad2rgxDrHGPXno
DTQv6kJ3g8kC9rh4/xFApw0QF0FH8jXe68rdxzfw3jywdWwXVEGBiHTh6Q3MIt6IVeVg+9CdO6Wq
sTQLozOT7aWtdTm0KJqEhQ2iBh1hvotXj1kXQgLgVA8EFbq+aYdCa9cxnbyPYhSk3tSyaZpVxqm9
g76bOyQ+LCffGLGKMVuGpgPICFS55MxHjULl7Rvng6P6heCVsHXxEUxCI1jBXIs57Kz9qgg/4Tid
/iCbpW0mujU+k3DKKRzVpLXZxOfsuik2YdRF/Jvr3naGku+qIuC43pr4E2akJT9+PQvZ38tCiPqM
1AH7IZ+Rs5ggSKLdvnbVQxvF4tIOCy320qTrLuuuJmliDlQQqrp4svKhuKqqPvqi02cGS1bWFK9S
YvmNFVTafijz5JJmp/Lh4/t7b/pgx6u7zBxnhs6cvlirbGuV48JBqcx8V+dutYoTp735+CLvvCZ4
3KjVHIPiGkrO04sEowjI5XQH6mddQrOOET5i9AWla/IbY5vHQ3Zm135v+4H1j3cGcR0GQ0uiQTl1
1BxEfRjUtrkSTUJSPAFmWlm9dttX+eBCxDWGb72dkVNU41HZQQHp7n0aXvQzk/SdEebDpKkKmSw4
AnsR39GhUOihUx3SQLE2U9T+VrUhPRM6iDlmX3yfyEo53bh0bXOGnMOYV98nncG6n4T1Ias00yPR
iMt2VVc736dlNZVkgI3cxwENXtdK60ccHbLAL1B/jxB5Pdo+QtwdKvXMW3hn8+CmOPHNGBCVotPp
TVVNZVfQkw99yLmB3PkToKzn3lF/QKlDejHtals/t2G9N9osdzobIv7HUGROr5mUjlWbBWZIPcwt
paxoXIjp/TGES3XSEIwDRlftqF3THfdFmddNvb0zx2ZDu9M3EKjOme//3fuZFycmP+y2pfh0okQE
yzk/gP+u9kz0fE1LkH3mqd9exKUCyT70EhEYswLh9dtX8qDqq0IeMowiHylg1A+CRqG/fhLXnIkH
LuuEMzMCTi9SCBDS0uwPFBOrn3pv0VcMKfLMk7wNt7kIpmB8u5ABWCpOL5IrbqGYVn9o1F67L5up
2fvTlGNe0Jnw9T9eld7ZPTiloF0h42GYrEqLuQKhIu6NsDrY6XykNRwjuAsHM/qs18MwbfqBZhqt
jPVHsM/tXhmM6MoKy/LJbDn6SkuVhqfYkIepBg9z9zrW2MkG+GvZr8/c6DJ3wXijtsXog5QJi/Wb
JcQ0/VH3tUPVQwZZz6UTkxKNER9N08Lf06nNKKMI7OIKY/Vkc1dWM470URc4JH58K8uZNt8JJwcb
ZhFpHHzXT99Pog+QcuV4sGY8DHFpQio+Us+8mHcuAluFKpjBckYSaxGrj1TwFWjghz5noFNTxEdj
zOMzqIs3W8R8EkZL69qEMxaHgsVVyEEJMPfyYGWVke4cMBWXUe/q2xk+OusE7F3Vh3dV3oW3oFeV
58aVLtVuS336eEjfrN2LG3EXG0RkB4GlFc0hMur6hm0kv5Va396qan8jkYNuZDCGjwXtv8WYu5cU
YPMNwEJxYdPdmnqFpuDz8vEtzY/+ejdZ3tHiwxjGCf6qXx1IZlNrZJH95WOXcNdDaVj5ydyPKgxz
kyRAGSG9/+1qNl8dWbtOmwR8FZIVp3MMYRD0ZbM+2Jmgt5j2SFr5zOzMQvPeI85LDGJqEz3V0hPI
n9ABT5M8AAOGCm8ZICVVTjcU2LZOVoRfYTmVu6Ecsh0SV/XMxd995XQ9sGLPmmzyJKePmCpUBtxG
HuraUSlw95p2nWEqck+jVLZ3Itu8Vqhhob11BThF2AWIquYmlWezwwnAs8J+ooFWFHiFfPzm370z
mlT4vjko24Qrp3emxzm18LTmPBO4V1OXEdZHHR1gno8DM4udWFkcRPZubqCezCmzURQBkO/Hn4pE
a6+LrJTfz9zS8lg3zwdimlnF7qgmf53eEtUwp7D05tB0ozIXO8P6SdDc6Xi6E6E5ZbI2F4Uca7kZ
yBbB/CoaAAaG7Pp7MUYhOuEycqnMGE5nrhS/bXcx4tJhReu36C6NTCbPZ+74nfUavhXL37xGEv4s
lhZ2E7UYiuzQ2XkwbXT08KHnqCBD1lFvzx5GSQNxHpVTKKk32sqx7Xu8YugeE93u43t5by0l4cEI
4tkI4GvxPqsUcS58hYNQ5IRFeqsiORFp252bN/OSsFwyEBk64qWDiiX19CXREp/HyI15ZBi50Buz
6kdSoDLCGmVQ9jltaRNUB+AOOI0kIqNvNDMPkKoKzVP15K+TqswZwEIcDWmHgzS0vB30KYGGrPem
dkb3OkBkd9eJMPyGr05//9cD7M4NOCYpVQ5Ry9XbDn0joQh/U4z2sKc/Frp3IpUzxKR59BajSw6S
PiYEj5RmjEXsZROh+63m3IBxMC58KGHrnGTyXZKUFQ3iBAUXHz/U29URyShaUxiZpLLANJ2+zXzy
O5ovu5s60uqvKoRkLMvzPi9XvdPSNaurQQX4GalmzyrUj7/yzm/OAY9Yb5ZPTWRGHQquH+dmJLGL
VZLTVDi0bXmD4cxELbSHU7GBUdt8HaqZZY16/JGjN/WJMCEE+4naHgWoImVT3w4ktFAZ0mht3sSZ
76OBc+2cCqcfuu0eUPGU7DRRTMoXVant6RIdvHpJy/KMKW0bBrWtzBb505ThDq1ZzXAQU4mOPzbl
T8oEsH5MVcAggHtbzbqMHCGWMShhtzHxoP+BzUByB2M4Qf/JDvmzqdXgQEf4+JPG4MDYII/A3KfH
eOdiGJFV7IMsGeqbhmbHfitbM/s5NnqqeA0pUrA4etZ+qg1R+Z6bcs5YiVbz262K0ImOfk1LftnI
o2B4dEL5RHdHkUOIr3MOtoQy+yQu+idgOmOyjjQF1FyBl4Nc252ufxN6oKFBRHpLoRY83JEFtZAe
F9eABM3swcshdlv4jTSzXzQ5VSyoKnGIHnyUVmYUKJ1coN5u6QrMbBwkRMgXqsiJfjaJmmPUGrB7
rMMK6sZ88BzzrZ44MI4Lt3KyXYaZrLvCcSJM8CSKHDuFAMM+rMzig9bBsopW+BvfgQaDR8kQDVsa
ZNzh1s07Z6f7Nb/dpfG+vah1X/zO40hFt6b3aPxRReLG0vhBL1fqvBhD5eszKPNONR0yHfa6Rygn
k1VTCM1ZV1Y68AKTtDBXPs096WODqQYpLsNIHrTOrGhZgFsMwAIUUrr2e46fK4kmE/liE6CQ66iH
Ialxg+pOyXS2S81KtTsLdxJxgDhms/hhTwKs3axFupnqtq0uBC/3KYnrwPGgL9YcV4Fe+V6sNZQl
lbSd3ezdSDzXChlef8IVvGihTV3makG+IjD86mcBP2E6yGjMMw+dV5N6SdAU9w3Ks3o9GgiOVg2A
ZOGhVDFvR0SWn4JJMoPUMZ1pKLJEQ+q7g+16BTwLZIddyax2/RLLeL12UGv1ph6D3AdHGJD71SER
hSUJVhTVtG2v2l6M7iZAm1htwkwx9GstxVNhXRZx8B0ofqNuAz237wtrHB70UbOyrRHFYbelDka/
E66+yQNmXQ67oZrMzerQ6G87v+/uBI0c0NTY7gF4Da72y0qGEoueztU22RR1V8BHy52eIkRN+66+
KAI91Pe+yR/jSde3Vj2QhEfLHhHP+m0VPgBwFddIY5Ur2GAwD2xsUlCnOWVr7Wlfbx5ol4yOQ+PT
8xSFEUubJHn0ucGKZWZc0By8aafeYA1BeRisS7r4/2Eo/lfW8D+kv17tQG/6Hu+fx5/hc5o+1681
DS8/9EfTYFr/IpJy5sqNRj84Z/F/SxoMfoW2BLI9c+FFY4P8f4oGRUfsQCFARZ3GYZLzBDvMP82P
s5f7nJGkUGkABgRVI/6mNeI0b+GgimC9h3xJgZCIg2ruYsMc20rzXc1ftamh0LsGXD7wQYlA7Xa9
VyNz+2fXf61kOI3o/rmUDS0YY2eeSMy//irVlxs9qHsNgJWDEdYaWAe6KETdZwK6t1ehCGkjHGfU
bFwjF3uvJKDuYLSA0HP0bG1VtbHJUUP+VXQ6PwvtcPzhVKpAyfJIp8/SqjyDn1ZoXdHYXcAsE14N
yWj78Yi9lAH+Ez69XIYQkGgci3ta8PXFw+ABPDtIoK517PGXbGeiPShD5MBxy3ILLX6yL0t2B2RZ
12brYxqgriljrwu1Wqmyo7nqVivVG3sK7z++s9OjzXxjJLnI3ak05hLlWMzd1++yCTnYcoYgv5UJ
35NNdl8EwKHm1glIWsa49ms4Sh9f82WCnI4GAevcEER4zCXfVOjDHE+h2A88N4+d/UDDzL5RNVyC
BoyTUGSW696S/cbBH3JPk77qVcI65KEFQ0vPQ1zxYrkKzMDZfHxf2ttvyKVcgsqSc47J97p4S1Wv
kY2mbxENtDKOwADHLSwlDdxUTAfxqn2BISIDVT7lmX9LcxxpGj22vjgxAYVq6P01zKNqh631vM/b
wbMSBQGEGp12RGxyi+BbO5kKgCbkx51GY8pa8ec6rRIZGx+JfOaBVQXb9fFjvf2QeCrAyi8HER11
1ekr7i276etBDXG5myh96hE+I4FxLkV4Giq/TCROmzNiQhXYtiwh+1Oij5YZ6aGnmCrEiMLCVjHI
LPZhXXpaQkPox0/13ruadVx8vvxNoub0qQy4SaU9mHxRIeaRvewU2nZHCH1jX/5/DCCdb7Og7SUv
pZ9eqkrHRC2lCD3bwjMEd4aO75bu748fSDs98ryMIKBohBEaWAVcrxdLkWjLJoxVRnAy3PwQ9epw
xCC32iQ4k+2a0la3qoj0bdva5CRTx8bIRGh4j/TIpm46f4Nqvd9zRGhCEB/AtLLbMHPhXNWKeYF/
7TesvKN1ESgt7oj+tKG0X1+ZOb2daax3YJ0kMWPqWHvH9dMz699pHebPo1nztoTojwliLHYMtUuK
AYOM0GtSmEwR9CJPQ8a8tl3M81q0G/SKtDi81eeOcO/MfSqvs+JNRWhmvPCKXm1VIMI47Ug79MJR
Dy9c2WNy2cbF+uNX984iyrYLPNYyTApsy5RVP9hplWs0jnUUp9mvgLJPA0jsvHNp/O3HcOuzoJ25
6HtjSnFLVZE4kateCiPAN6od22PoZaGRedMQJ9cKzVb3qJLkRRWJ6Eurj+kW5kC0//hx3xlU9mVC
DAoW7J1LBAdwbZB2Iy0TI9J9T8kVehlthNYfX+WdD9xlWyRDziZBELX4wB2ctmaAEosxKBt4Wtpw
YUMbWZexclaQuFy8iN8EU4RKIYdyLH7mX389TcaQAKQpjVVSiW+ol9dhO6wtRcGGB2Uobn31fWA3
9VZxyuh2rPKHkE6uFR7h2o5ccborpd7uaWvhEOPk8V8O95+bm2H1NNiir1gk0FzfkNCduLmpNcO7
nlaPG5+esjPr6Yvs9fWmvLzMPN9ejQGcLIcmDNUADYpgXyAEpw+mNOkmHKcfieqH+9r062u16MYH
maK3L8gSYFAYtncRKQQO3f7PAYnhKoJ2vK9c0W6VMXtiy3A2ttMHd7hz9ivNjjOkKbQHZHGWbUTr
Pn88bV7kJqfPYRAHa/NazaePBPn0OViYx7SSyN4bPGEdN5K/YOK7n/lwI3Ud2e2Pxs8j4h06eueu
c9p3+1rQLtiOxFllHaZPaGhmKiwfr1gFAkRrkmT2uCKDKO7TvFZUSl+mkF7rNsbgJVHft54wOiCG
AU7GxhozCCiFbdDB95vom/v4ARcJcsaLfCK5cVhCFFv5DucP59WLkpOf9TbNuCvZChoYIpIrPFa6
GaLQvSTqwB2SpguPkkO14YDTf4rmlLSbWxsIGl5Wm8aZlejt1zNTgEg0o9CCYrU09ajJ/LiJMdrE
PMXwOTX135icYaAop2BjGel45nKLutnLAJCO00mvOuiN2JVPBwCfR4PuOLLY5Ky9oRPXiWW1Xot1
lde2WbVL5g7sqcZ0tXIktMwENoPunjMv0ua46XSi8Umw6BO/svq+AZCNTlLNJwqHxs2M1JOaBBzg
8c4k3G6v2zCf1gMNQzdaClxDmciM9C6exE1WYFU8YE4PX0V8L7WM5aPMkktsGIGyKob70CWdXDem
8Uxm8kwad7mozix6CO6UfJBGqoDWT4dOmAVu6X5Dd3A1YryYKz/TQPSrJC+SM2/p3SuZBsVaSEEc
exbRTIPla9XJXsG7M/+NUWS3i8tq8txQVc5cabn78kxABwCosV0geXyJ6l99DwChQX1X0HAiKcyL
b/sBccq2yPp+PUTQgj/++t7MdVoWXvQHM+QQLf3i4yNh00p6a4hk6mkGY3fhnBHdYaTtpM25g9Lb
J8MOBRgDMgTeF8rw07fllhJmQc9i5UMJxGm0K6qNgCW8UlOzukuw7L4SYRKf2QkWjQp8X6wwJCY4
D+NRRdy7mCSDMalNo0CBHfJ67ajtQ5cNN0UHartyr+Kov0xsY0fnzzVx3Zm97s2s4XNCv2dxLiWh
gbD09InT0UQQRNOup4cQTHW/JBtZw22wLbxcP36TbwaXS1F3N02DS5I6WZSYY79sJLbfxBdBjj00
BpOrcChha5a1ssZWGeRyKZvtxxddyBjnsbXRcSEMmsls1H0Xa1enUXWCnUsQzKFsJ9s0XsciDy5h
Zwc7CphUOWCfxnp5LIPGuJaV3xxF0Lr7Kkgez9zLacXsn3tBsUOHDp04KDhPB9uB4zwNvEOP7gbK
mnYNJ8mVrbqy2p42C98ud6XfqcfS2oKUIzWaD6tGPSfNe7ufYUXpshyB+QPbzBs5vQ21N5DxYrXs
KUTXtywl5Y2llcW24ri11t3gVwLvexeiTMTiexBHi9zwriHtuyZzYP4cMn33MjD/TYL+D4W7V3Pk
bRIUoFX4f66K6pkK+XPeRP8AZeaf+gcPo8+NWDT/cuJgB0bd+O8sKHXOf6EDJy+KmGk+lzCz/+nr
0p1/zYsXlTCd1gJOK/zSP0lQXScHqiLOI1eODIFw7W9yoIs024vIETGVzTF6lpOay1SHmQgrmBQF
hrpSj7ch3uMArbBgN9teOfjtVFwMAf38+EYTpgak5xHoNekF1gINyugU20kqaw4Kk6q/KUNNUpBp
Upf6hB3uFE0FU/RqeN/JpC6W2j+qTHYt/KGAfyKg1k7nPkp2y3YpFd9G2qTc6YEKVkpL2i3YkcCj
exQViKE/GCiFSawEVkHmxlLOSDdPF8L5HgS6rvlER0hF7mmx5jayCBvDTtNbJbaMoz/Z2vesg7pu
RLSJrmo1qZEyNOGXM49+utTPl32JGVFZsRDOY3D66GGEZC3Q6uI2JONmHZvezp/MzNIOI93kOwMq
1PVUlsEDLggRvfcdZbKVW05gRELbn88PQ+7cac3s49EnQb7R7EqcUWidHrFfbhGsFvVnHLzI0i91
QGSD67Et8/S2ccf8ujegWYRuXYM40LpRXqjSFvu+gUWndyH9w2cGaH73/4kv/1wdoRvVBr41mxaW
0wGq1SpGOljnt2FUHWK1DB+MJIkPLXvZjRJLjOwtfKRXuPj6Xkhtdl9L3V27oNUvkzEU6zO3M7+P
k9shxDJUsv7I1VAbLK2Mpth2yTkU0a2BnX216kq9/zkZrTioLtHsNlQC8/vkKPVj4UrNSwrcZlaa
WY7XtP7mwU2Sa1m4bruxeVTPv6m3HxLIJHordaTitJchED0dLBNAfzS0jXOUmKbsraGYDk6vodPB
aHeXOxXImNbVLvTJaK7SOFYuC3E25J337tMR4vIcyRAv0ef5Ri2QabiNj5yRj0EflE+jmyrpqpxv
J0JD8AQeyjzz5S5OQkwRklo8L8sdnZTU3ZdBtk37XKqY/ZHFjI8EiEd1mWKS60Wi1jxqitbaxHXN
i1RQFCB4JEcSzF5iTMT/enZwK3zE6KRocGJBOR1/+EZIJktnOAJQCa4bp3a3JRwtr/ODUF9Vphrd
pHGNy0CSJdeU8WldjyJaHDuMRtJYocIxxd1XJwrOeLK9+YQxEiO1Q72BbYbXs4hls34MiPMK9UgE
Ge3E0FWXaGnCjZYU1pMoSug5+LqDrZmiizND8maB49IIz2dHOrJkdAKcDokgA+CACjCODq7ejyWu
KSt0YXShVfHcL6/RpmXUnX2r53rjBX46m4Nj0LBS6p58V4hrxpj30CLCsbgA8wX/5uMbnCfHYroy
cWiH4AxNfXKZQJS07Ye91IyjqvfNY9sApMoxxPmGI3N1HZpRc7SnBO5hzoRfj/Sv/fj4+otY+GX2
zmND1EfSDb38YuNRrRQAmYjYc2DQfKkxycFTvK7XOOVQ76+aaGdLEd1gWxhGuFuPwWe8W2IgK8Lt
H92iOsczfrvC4Qj76n4WJ4IWzViX9KFxREP1NaCFSbjx7zPP/M6kQAXHzJi7pVBTLyaFI7q4cgJH
O9owv+H2TxiqIKcq9nnlR9ct8LXrOLGVLRKL8mlISvMimDq5t7s82ePxls6ZJtH8gvhVb4Tbumcm
7Xu3x1RVWUxZ5tEkn87ZOtYnt7NiHfqN3jyi6Ze70Ug7YEfVYOubM4PxzgxE/j6XkPln7iQ8vZpi
NgOc1844jmbHWhmVdfe5dfXwysnq4Wdmug3t+Q4IIV0Jkgv2jm5j2HV3zRr/iM+Gg4tjYMpt4NQ5
CtoaqwURVOke3laNLVuWXqhj2J07Ny5E+y/TlvCX0wqHlne2GtqpzN7UanGUbdnDHW2xJ6qsmYUz
DNxS7lpDvCorvbmy46h9QAf2yy0JXkDm6b+b3uovtaJV126WkFmulfShE/W5zuTFoerPTZI856yJ
/ID67mIuT84kiJK4yVqqXQzyNRaH3E5ofkV7uQvS0t2Prus/pF0qDpNo+4c8idZZkdae2UXPQPu6
+sx68+7AwW5kYyQrxhDO++erRA3XnAxFCu1Y49JxVdeieQQCV679qLDvY1bgq9Evhn2qxRPyq7T4
1jUdu5qC1MpRY/1eaVr9mrbn5tHsnf6nAav18cyMnGOqxZrIYsgphhyZzZ0u5r85IPSQeSoIR3tx
kOWU3pq0jrp9OVy1dT1AAizTC9inxRWHfGAvJSv5ZDl7UU7NUQnCM31rb2JzciFz0YzxnvfXZQQa
WL3jJ7B7jm7Zm1cGxnZPWJIRfqUhrDnQvNU9Pbdn44rT1Oaf2UPBgcwTlAfXWMbmbivatFJy7Rjk
bvBDaxOLIxRUWLaReqNoU38XT7l5VbmlfadrEwC8lyD9zMt47y7IDVgImPlI3rSUuQk6OmWIBbbN
Wolbn07ZsFWscBNbSMFSKAkqyfDvej4YXjz//7xt6t1f3wTn0lnxOs8Kl1Tj6aS126q19UGbjmh8
Q1wvp+IGgJ3xM4kMQctrX1yXQ0qfQhqte0QF36faOKdReQlSTmcl94CuCHodN/KmddzuRYnBjKEe
B0IKHWM2tXzK5g83yOd1088i9u80wak+H6cQkKcU93iCFs9FG4XTmqpl+eQHSSO9uq+aRwDK9V7p
DO3OlqVJDZjAFJUkblfCqh+xwir2ZToawLHGII22szaHOkMTYeYB4bXYvxy37KlnTTsz2IQebz5A
g8fkjaO+ILO/PIxCk5RJ0Pb/rBFpMRIk2WW0CyED3Y0UJK8q3A0oY8vvcWunn/L5FGiQXrhqZwwn
4hVjBytsvKYgew+90dgMiiJXhZsNm9Q0p3VQG/1zVff6oWjMr8gJzatwmPp9ix3GbaTU9Wc2xs6z
Ety2/px0hkHXj3JCW7ru3B4YtxXJbjeFBkaK2jB+Glky1k0IcLp9gSWK+VA0gDXHwqrQzSt3jJID
co8NnpnKVdfE8rLFLXzlJg0tLLDLvsossG9LBzfBURTFHmlqcmcaQ8DEF8wtIHO/GqoKn9j3ir3C
q9pbdiQu3XKUD6Nbtr+nRkKumd34sk4LbkL2nR2l9QmvY6X4bHcKXpRZA18lnM8FOv9NLEoqslqV
hdlhxJPrJHRteeOnzrAjGmOqEG85d12fF3tKsfaddOvwKivHbQUK8NII7C9qpNyNVWjsAhXqI5mU
NkIOGjvXpDCzTTc14hCL0rnUZRFfVnYd7UwOhkMWh9vEbuzLUQuHTTVhoar53XAFFDbd58Qld3Hb
oWnAoOw5t8PkEMUc4dClDuuEquuV1GW9HyJD+eLk/XM+Je6hH+nCpp+WGmXlO5oX6tn3LGndS6It
ZUu2tQOYLsKj47bKdYYBVE63dQT7tjBvMZzs1lY5XUeJ4tarvhXF3px3lkzq3acsBvW1Iqn02Rap
vEqdWgxeFdr8z5ffZKhpfl2GlXlfYXPqg3XdVHZMG49B2v6qGtz0z15llYPmKXXDmgmX8KDkfMFh
LE2sGa3iFly5utOxd0XxadrDXWgmMzhsDgujUCv2NDyaV7KVDMPLS9MlA+mTaPsRJ4lxwznLhhc3
jKu2c3NtxZuTF2MvvKnH/LAMim+6393gqGhf8U4RjpuIfNngrK2B+ov21LRep6of7ExjbB7KaRi8
UJrmdWTWzmWVpIPXlBXAeE0iTA2MLLl62Y0CCbZoVcoJ7q2S6w+pYZQ3AkzcnkYX5bJMixTfAcM4
REAmPZqdux99IYvb3EXvFcC/X0cD4NouFxOeT32JIDxodpoNXnXVuJ2COR4+aTJ3P3WdM13nrhwu
qt5ARA7ja+szk7FbCDosUo1QPLmdA4VRHWWNeK7EkbFpW8xpgQo9Ivni1AA2P1wDavE9rayML7WM
ht92r+yV0vD3OOM4V6FV+ltDWoYX9tlnUdszE9n/ngVp8qkZbPt734ZfIfmLjYPafhfkqX2bQsT1
yirvL15WxZDP7JFtaEs2hBuL8nbdD2lGjUj7PrE4HyRS0VVdd9/0KtRwVMiL7mfl1Mmetb/Yx43K
N4mIv0K42enfe7OvHwl7m0ejUvkw+owPd5BQfpGbGRMOqEX4PalY/ZSYHjyek5xLZzs7Iek6mnwA
iCMs42vfl8bO6vzpUaazp+gYjNsh63yvxvHnNsZ6bzsaTXCc0aF7eobKQ2fm2RUSVtZ4BzEc6nVj
YtO1jQltgJ7F24DaKsI3FZgPBFOOY3DrVhFlk43djJ8ARsvLXrXKpzKULITNELCklMzrzdRb5NF0
k12mBiT4BJaaZ345A72MXjpa1u3UVpdhPGU/fawfq1VmwknOZiYuTl7JjSK6lGYLzfyqm3X/C6vR
4mZQIudoZYVyr7VyvKx7zdxWQ63vVbvGl8ZAuQWgoqb/PSu3RWtbq2AEB5H5cHq7BvNHTNKaR2Ah
PbgMWLt0CXECe1nKxkFrHsvSpQXOiFLtIsywQ9Ti/0vdeTXHjXRp+q9szD164U3EzFwAZemKRSOJ
ukFIFAWT8C4B/Pp9UOxvRyxxxa8vN6Kjo1uihCogkXnOe15TOHQAo3XBkaN/snN2dbyLH/REvZ5H
Ttm5CNHPVQre2HqCNV5fiivCluaLfKrLrSCq9orJFqs5IqM3mCat+mQqPQhNMbdYGJMdsGr7rrmy
R+8Lob3VS9WFQGpOBUGwIMz3qbSTO6I8p60i800Ipf3SjYxoZ4vM3DTZ7F53hmvs4X1aO1cMkqh4
m8GhK0mPrbr7SZfpCg2EtSb6xL3O4/zWtmV6OfSddUSqwLnVOzy5E3bVppFWBVSEzlZnu5X5cM90
GS3C7K0pSueXxHPm62HKylcwAd9iNv9EMbcK7uOYX+rWNkPuAZaA13IQO3gZelFm+7YSq1c0t9mq
F167HdRSCfQ6jTjblPiL61ZXtmKlGxmRHaFKbHVzWaoPOXDr1u1qAlOo+5C9ZLAs07mJPH92u/ZR
SRcEuSc2dFWF2g8Tfv9ns6yUCOhFnS6RamDYrdQ03W06XcBrwPK1cfLtMJHZN5HUeI1rABx/Ejoa
zxQ32tgTQV2Ieo+WTW7rgRm2zOULJMfxGv6Se4HdqbU2aku7yRwzuYdbYl+UhAVvJn0IN4ziwrtM
GbtLnaiDA17oNO9mWJP2vLz1Odv/o52Y2QFZEfEx8aQNXzU7ax9OIMip3KtJ6zvWhshfFiNgHwlu
ExStIPJQse0VESywsQU9noaA2PWZkzUEMtXOwQFG9lGfacFiu/QpQ8B4MVdFuy4svbkp2Zq3tDXl
3lELMzDU2uXfGNbvu2osCYs02pJ4k8r+HPah8F3mN9fD6YSs03lPumG9rwwDLnMPZaXyW4xokNf1
HqdZiQ10YlTykA7Lu6xTtEUwaO565NDHAm7KhWmV6zK1h2glMu5U7zLr5uzCzpfXzPXuJyT+l31V
KVvKIO0Rt759IaQ1s+wsF+AwcRjiDKl7LKJyqYqXIQBmsfZXlbBnvr6I3eOoa7wzXqbqTxVlBU1E
03B216Xknevo46BXDzO/ImVNR7nUkcU8VE8enpEwtEPMRP3Edvu7tOVX51ClUnam9kvURqxAzy1x
6bZn84LpQXyBv4r97Oljd8MwmTRnt3XnfdYpLXGx2NX4ytzW302z5nJZCKRF8K986JiUPUSVqxzc
MsHe1ZjHIXC1udiX4cTuqytOX60GOCaNrw32ZN5iAmwr6wlVY3+ThhJv2USMd7JIDhjv1nMw4NFa
+onlDPdAx+0PtVeGL51uJVdl4uXuyq6pJlwVS9n9CeXJkAj/KHCj/qJS9ZbwzY32aPRV/VI2OmP3
No6zfWpW9OO6I3s/Hlqkdki/k33R6fh+41uDdfD4xM7TdP5gW0BVhlte10jTfLep1K+JLCIjKMhP
vxxn/RH/VvNuzqrbKbUeHfznH1HDunv20QHxG5If0hihqEQFb1mJlS+u3L5OobFevHtXrPW2CKhX
IiWwc60JKhToqzzEXN9wqjsLu949iOy0rtvGglFjY2ftVPJKE665iY1BbgwntC/nMr4gvKGgiEiS
L64Tf2MMQ+UWkzdwmBzsdXW9dnG/ZiYnuqleyB6Tn2ES66xT02ieR7diIG5G9jytukJpvpP7XHdB
nHXhDXp9o1gRgGT+YO2F3n7k86XXZSxcsn/KCS5jbkRfCruybsjEqX4WXmVLCHNJ/LnOPTP9nKHg
5QRwR3LZMfVvvrhD3CpXQs5DtB5x9K6vnDFXvmIl5KwqjagIfxynLSp5NwiVEi6aEx1y17iYZN5f
6K7EqMvW0o2OPe51GuKJjKZ9xns/yY4ZkrfY5xwQ39gRjckX6J1yJFtsZmu7t/Sryc1ResvKc761
A7V8kJFQ316IojA/ke1uJKvE68fD0BIjcxsOUYwtPRhCLXC10dVPOHegD7PdsXtkdkwFZBlzspVO
WayzmuYC82PEB0NoMgfI6ABm1SiswPIG7ea1fsjsuiUzvLXDA0HR/SFv+C0AnHJfL4G3/dDzX/iu
XOrTSBWdh3hfB3o+8Oroecmrc/qxFAI1tP4ax341SimlDDIuGPcuhXa14M1pTpdy+lHSJZxjNvW8
74O0cWI38wExgL4AjUZ3i4Mwmj011zB+WuYKNqBUnif1E7YF8pn9XPqnVo5jmCuGS9cc5RVFgVt6
n9WyCwnyghrXB4WRVU+9gLKIwjGxf/aJtNiNlr0sK5aGoIj69NLAO+4SkpvASmdkak0aUvmpWxre
CC6gsc5jSz6HicteBxmKPt1LnBgJ6ejy1fsF+4Mzx7YzVnaHuCKvvG5NjSKcleOORxNvhYNiOt2j
YYXmhth3XsM41F8/Rlm1/IUKpr7LLmly12ScFuu5mqwS833hXsz5rG1UUSU3BFkRSQ5WAS6qKfGC
oPHN40iafuzW9ab15nE35fHPfnCR1tXjtOc4uJU1xMRBa4p9HnvEJlWm8xhJEpRjEulvoHI5PuVu
tFPQOV8o8EivspjaSnGz6L4tc/2ad9aRMB6HMUjNTrsru7575LFz/6g2xboZMV3txEx6dKTnRwJU
5hn3bEO9qGJlI3urvs67NrupC4X/iLJvJyREkxbNeKsOvq5iEu3NdBGuJqIfnuLOpI3W5JN7kRp/
L3C8iX3MW4mlH5abA2+fJVagJAQLNi5Hxcg2GYxpxl/Lg5VW+6iNGtChI+xdvnC7poTIIzAo605U
+e70aGe85+lgoN5m68Kkt5dtl393KLzvhwKn64TsFSWLaVcH4tqIgNdyjGVT+yFXBZbuCzzTzCrg
hxgjIriy+CaNSaKYqRDuFezgUU47qCaRiSX6ZhR0DbmME9ptVnAqAPUifLhIDUlSdrllHPB6ohrE
KCMUonqqF8QiHlGdg5RPF6MsH2Ml+Q7J2jqk9dzFnIAoiDDH0gM54M0g29DxNaYjx35qmmfPDN27
NibQi62BG2bWnvLSEpyBvzn2EqiigIeP0hQVJhlhtyYrN54wyEiMZyvR1Z07th1BFCrS4Sqvx++a
0wtwLZUycerRMNQuSThhNMw7M87Uvas42Vq6ozjMTdoQ5KckX08ADQb1vCzhVNn1eq6d6ROHM88T
QVcehENmPGIX+xkea574orbEV6UV7qrtjHhaafFkXWZkuP/IxjC8PS132LDhsaS2QEq8vN0iE14A
GmIcuzF7EAt+rdplGK10rSYrK1QABOwItAS2JLuRkQDC1bZCCLlC2hgOLGxwLbGivuXMFRBX1XZQ
X7uEDLds7h7tBTfeqimK2DEkEL7T8LqKKcqOiYm0zbcUiWS6yzLGFDNtN8FrXWf7TROVFn+ipthR
BTBfFyvLSg/1/OsYttgFMog5nHY33IqrnW5Z9wkK6ZuhpeSDEEb/dmqRQDpIcU6cTLsNjcp6bJZy
8tTecR4BFnaSt1BnIn50S2EgFWzT8IqkFPcomTE+zqeNuFH50kTvXKYdOXUBoeOR3zPnuzCVcbhU
za66GXWzW42j4Jfm+gJ54PDdauxwbZBBequqTbwpM7LZrGRq9slorhuofzeAY4i1+pbmZUH6KmOW
z0uwk+Oz1vJraVXNE1GMdqBVaACzph/vTsg2kX7dpZ1Lmpox38jaMvedXbSHYjl3+gXaOgGS0B3K
z5kZjxfITEoasYksDeKd14TVLjvCULZ3gvy+m4yJOQT4Idri1jjc9MyBt66zbKyVY33DIjm7VJeD
jyCY/ibGRJbcv1T+ZHSjAosMmq+S3rLB5YyycQjZjDJJBU2cTn6rkjuzy7spZgZheM84NYDZQBEZ
CrjuU672e2sqbzSSJVZO3+UBcwvisxQCDpVWcY4Q4Fl0Vk1VPrhT1fqky8Y3Fj4VT+aIfxOxkDhk
tCZZhn7XZckasq9FPHfckYUpvKz/QeZjZF70U8q36YnVe8bI0LokGYo/cTrnnQhPjrUzL0AAEg7W
mu1kPIdlAFR6SRhUKegPB/DRQi5/U7GNb0GQHAAMdbo7rSeIQNqm9EyAg3IoLozea7YFOOy+Lyp3
59ZWta/DPN2j8FkTJaleaWRKQaSuvk0oFK4oaijMLCQyajfvhDno39vK7B6zZcrqVo65V9HObrwm
j681OgRfy8bpQeje+BCaZEJ4HsWBXRju1ko78yIfBn1Tmu6NQ2N9hWGY/oM1lTwNMGQuT6v+A1z8
97EssygkfKhh4Er+horXXeqWU9kxckRh/wCA/sOdk/KilaTDD5pVXDSl6m5l3uR3STx8HgYiutAt
ukYA7z98eSXj1LAwtpktw9s/f7plJnY2nYD3gbbLMhd3wXP+Zj82PbW8mA8qazYQzM7xBzPASkwC
oQIMFtLLvi/iYoWILvyI0P4OiQCPZxUNq2u7cC3O7SPDjMBB6dTmYYiQ9fuzN1ZPp10ZpEpdk6Vd
X6ux+kkWZGUxxKiMW6Mq4xehZuV15uQfKX1/n19AQHTBnhDyYat0TtpKGk8Ofai4h8qhJvPzitmF
urSNqgMyKEw28D/f/XduwGJ6s/i+GEg6kEq/HVBRcg8p0mHlMCmcX/j/xsTFJKr3Q9Mn9YDTonmn
lOOw5ZTyruNEG2l4+HC+rLvmwk5s79OfP9CZLmIZHvKBmBwuI15on+f++npiUhd0Mwa4JjiZg9/J
c0MS10ZtQrnp2vZnNgzeNjLcae/M2NxlaIMm4sx+eqYsF86YStCIXdWrQlHT9dg24SW5RFS9SeI+
mrzwu172yUdzvt+5CEj7NRXDKVIPHbQlb2+jiqsDmWq6cehwTlnPbdXtlDoGOxKFuqpl+JWQze42
KtIQoz47H9ZhUSz5wmEW9CVz38KbMRgSZR/7UaJpt43aNTsZOeLydGa4WD8f/3yjtd/5KnxkGFeo
EFwcxM7ZX6Upijim9D+Q6JNdOWprbAbSPbcJ7MQNoLJ12WH4snejyXoax6bdiEg+QbynM16aHXAl
dyOmKf5AY3IiDr3dEPhcnBoaFhqLqk5/eyvhm5KyqDTmQeIpQqKfE25TM+kfWwfJZ5JF+jEfob03
40hrb3sXDqOemiy7TrnW+tm+cJdiiKzAYRUi33zuoWGuhjD7SHCrLRyI889J9wnjHAmlhZ7x7edc
qHMyUhL9IE5TnhMOlkyiekoo9X0+2QAYyTzOaLJvRZKSn6TPoK3LTO/PT/L3TQNLGQI18Wg1F3/W
s7VH3cWhg9/k4TTUVeNh/uFZRFsB5+Y34TI1+vP13lvrSJdg3SNmccgcePvFpV7DNh4y/WCUhCwB
Jj4zkikQsaTmbSNd61JmXrOXTUXa1QLX/fnqZ4bEywaBHRjXhmyF74J5LvJIMHbAC4FXbQy17kZ2
Nqj2ZLs3vZcBZBPIxZRBXBHMlATj2FWBsOr6aMVeTlpPrjyPZfXgYqVzhJH00Z1550kg67F4CAt3
z1bP6Fn4N5eWKkmZSzI4cScWZUKA0yVD4+oJj5/2A8LJO0+CPQfp0um8gOLx9klMFL9mzqz44HF2
7ogEVDnPk/I+z0pGObmhMFvqzXWG2diFhdjso4H773wXoFM0YZQW6MJ4Lm+vrzQ4Y9iVax2EYvV7
uxyjXeFmxTMZKaT2ptZKmxaCIGPeT8PsFtf65D60aESCVEh7FzXD8AHl+r3FwQcCaMXoGwN1++wJ
GAgPKkzL7QO4nf3YpGUE7Zto400FqQgww3Z+miYzhZgcbno2ZdfXottirVbk/qjb1Vrr4uS7VCP5
PM4L5eHPi/edB8Zd4lZDmWTTOD/cKtMghdxw3IOpiQX3bkzGWH1Ox7wMaoUmxudTwXzarzBxZTzx
5w/wDtOZwxWuLx6JvELg6m8fWTeWRFHFvXUg5Wu6a6PJBO7HK2uaxGVpdR2uaKSuawYZbwnhklth
A91+sG7eOeNhphN8Aa/WxA/2nCcFn7m0Zzb1W8/qLyCMFszkxm47zCEjUWWev7ijxJ+qAfphIGmO
Gz05Clv0l0ZJ6gHee6JetzoJQ5FWrEYMN3+kcI4ONvG4fh3O0k8EissPPvXvZKpFmLLwS3hd4NGc
La3MAr0aqy69bZc9DtTKOfaIFC5NPPLpTJbRX299eEyf/tqzY4bBCFpdCgvs8+yz3TZO6YDnVo9v
R3rMrW311aNWMwKXCu1XW2g0ijAdCf8TMcuV85zkxXYA8qbgKG+nOMY/Skkzh+jNKPs0meZ9yIvq
V1bckq7ZA+afiAUF0bekr4KYMJapApONdzOJ8aEee0B8o3TMADPPfhem9aVU4autei0nE15GRf6p
AFlj9KUBzqsqoEKN6PsSZKLzmdv2d/HslU+vqMjrDLpKJ201i0TfNWUyHbyokM9/XufvvGgeJZWN
vwdxs+gR3y7zfLBFY448LDOR9pVVqGIXQyH4EmO5HeQY2N/EZUxc+lSRfNy2xQdE2PcuT00AqQva
FS/6WW0QeRkAlJTJbavEyoVaa+IV60G70OwqWWI3EhHiuIGb/1wJQ/+gpzqZfbxdNDg7sAFCjIaO
a7hnRMRpCL2BfNjslr2XVXFCFesllNv3LDAMzTWrpxPaNE6qdtM4cfFTa1xc6gpyD2l0Fh5NBSl1
W4auhSddBknFx2pfuxnsGdBv0ifaczOMAVrMtqz3SjKCEtcqSYI9YSm+VgKqBwbQOBmlltfckx04
fZ6BUnqkFBlOoriygICRN8iHUvKCgW8Zc2mo/bz0xdxhnXyC6fsmVMeg6At4mwuir0DffhYLtB7X
Uf4lxsbisfPm8MIGP7l8ZRLaC92h1Ft4bsnCnf3na2sxJcHKC9r7b03aQEhwIRtL3CoIv3pcT1Xo
VzgR7hmSaTvMUabvpK8mnL9TvFamyPxgcf3eMdMjLroiF9Xj0jS/XduRLJGZmVl5G42hfmUK4C2f
pHst9ieEEhmDQc8lr7kw3QuKA+OD6u/3Ggc4VqX8w6uHFWbpb69ud9jxE8lZU+rZ4J5ZbDOVyVz1
xmkZKDjYPsYfnFknofKb1QxoBJMVsx5EVOyFZ6s5xr0jI3YyPWLz2AR9HJmG35JKsHFLRkCnMguJ
GRa/vdbRlXdNkNVWd9sUvbJ28AN85WHoDR44osVHn4k/d8yBi3mqT9k4x0sZwiSOkvnTSQhGI6Y+
/HnVnCIbfv0WcJeX/AwKQ1zD2BbONnKHOPMKfXJ/iMgxvPIavb60zLqBRWXeTwCsPiCVwIB46GZ/
zGfx3Iv6scG28wlCVlT50LytPXP+dNWeAJIyHOMV06VbOXn5dZkWX1LR8AYNmpi/ghOW23Gh6NEp
1w9ubMgX4WnT7en1YW7OYN5O5ruRTfyHl4X1JlftGo7caI1fczw5P4veGfaCYfllkSTjTnUbPqFb
Gzt9qpWdJkS4qeVgr1DKF5t8ibwNNVkGVintVTdZ7poxM3HzMUPjbSmhErkwGb8xMDKhH08Zjqxw
cZLtqT4uUlXeuk4q0PFUnxS0JFe0c816sPr+HrM435utg0425wYSkufD2lS+5RYHMF6k+drOAQzd
rtP6rWhU4pAd5hCV3omfsacUj6c5X9RVuriOxqF81ItKvUwJo77qYFw+u7GuPZE/6+yhw9cbj3h3
dkFLTz5YxefvDS3t3259aPK13xACUlSKKdUa9VAT4XKjjD0nrbVse6aVr70hHV9PwH8kQ34oc/75
z+XPPJfV1CRR3P33f775v+vkuSnb8mf3x5/avpQ33/KX9vyH3vzN7X+ffjt6KRdp8Jv/WZ/UwMf+
pZnuXto+e/0Uf//kv/ubf2uKH6bq5b/+47lkx1/+tigpi1/lxiS3/vJi/i5Sfileom/Zb3/iVaCs
aNpftG44M6CuNyFcL8bL/4qedP6y8PKlllgo5fT87Hz/ip60/8KlETAF0csi3vs1elL/C20h2xa4
K15H8Jr+iUT5bQ26hPGwfahUFZTwqgf56u3mW+I9M055eLQTRftiN0b2SBAveyJCscgOzM4dv5cj
gMkvd+j2dY/6fzs2vl51EXrhNQlOaJ8bVBHYPGE+6h0HTiPSy/Pkvp6i5INzZanI/md7/PsimDUt
vuPg1Oc5Q7VO3FZEHSsi0/wyOU1LEDYT3g/O7rdv4etVQEgAO+nTQZ2XG/yLiKR3w5qO2D3mfUzF
6uqReTRxMsABVhKvVThf/3zn3iLvf19OU1lStOjLJO3t5aBUSWfmTdeEVl+qo3EfSc26antXfvC9
3rt7zv9c6Nwh0i48vVcl406iR1cxlQMjH+WfB1xS92He7aEnPkkK3n4bO2qHPI7tIyHW3h0/NEAa
wVDqAmYlnqFemmWBiTXtBxvnmfDn75voIDPnjbRpn88WPWHVyRTTWLW50ayk2cR4F3WmuQpjy9jM
pSfu+8YL1wUmop8tt7UZdOXR9ySyndA3wn70rWw2L0madi9knGlMv4olj+DPT/q9N5OuGnocxOnF
T+btvembBmeXlKqzr1s8osXM+ZaaTpBTCf7U0cXdVohEPqgE33nqLoxflhaIGP74Z3cGtQaByaN+
NBpZXVZ6E68SV5UfALLvvDK0ELz8YH5sO95Z3dIozRBPvXr0kDcGTmKJ091/TpukeTQaa/ogqo1q
iFv1didwTDTYC/TruA4W+G9vZUWL3zRVcjXOg2OtiWCXX7zUzcoLLLfdkq/oiZxksdTpV4Ou9ela
g3RX+mZt0J9Oqlr/xPKRAflMZq7EW86saCsKHs62mVsnBzqOwysbepm3kuWopEEye/adkFM2+Zj4
hrczIRKKX1MWYmXqJdWjY+fVY2PmQI3DWDc/Fw7boh50GXlbioEVejSPQoNtVxmfEQmjGoT0SxR9
pbIMcmKbwMmMbh2pvSbwiE5afYVP8LxuO0ydfd7dEZ27NI7V6Ib6qigT8Y3YmGQMMDJItaDEUWNL
7WU84txNNvukeMZdY9TGuGmLyhB+ozX5cQmmn7eCX6AXlw0m8C0M8K+2VmHwndWFqjKohZgY1G3l
5kA+CT9Sd2H3YsZFrQRC65TnqNfHn02amnu36Jx0hVjRglGIiPae++jt9bHIvb02wzILeNmiS7su
y3xPgGL3QBCCDrW76MJ9oUKOD6pWJ0yhtejU1qEoZbwtSm0oV5Hdip/QjfPJjxT0uuuk7ubySpeJ
0UKYLLzJ72IrSqBsNcpLM0LwWjXsDjvPxgr0IuxN6W5G3LW+FqGNFhyjyrlcmbViwEygrKx9qyu8
eyOx6tsoj2pIQFwB1NHJHorURqhRuor7yPESbfnbYa+58OeeXEX2Vy7NjLGCK9vczgNDkFr1om+x
5+Spn6ZxoW3tZhRfENAW6SYR1mAz3R77K6THMIX0oWqILpsrGW5VNRLVKnc8KVYxEsAV/BkYaoCT
ioIqqqm1lQVJ8VuiDRVkGgWnTV+bZfU9h+cy+HgBMHe3zS4NDDGOud97FPHwVxw0GtMsomdrGDHX
JRAMR8+oaKZnVdY9SZGtk6yNUeifHazB89UcpyhK6UzCOShradTEqGnhTSkwY7/GOMghExM6vVy5
wpX3XSK6q9oojZ94KtrTrbA0ealHQt6UqVFrKF/0yVyJIp+ZuUwxWBsRvBmc8hlB0rbIrBDtDUGw
yia15kzgby9JWpHdMhYfEByMcFl69a7W8ATya7VZzO8GqYeIo8oB5k00urMPK8r5Kd1C7f16cG2o
BirvTVvT3nLCJK4LkU1N03Vo9OMzyIP5qIus/Sq7Orl3yMQTwZDakx3oJCJ8k/WUPZpObh0FtMHv
3kjI4yoxvbZZpV4p9iU+a/ney+PxpkZQQUsCXWrfowUgPmsyq++JLnlAs2vl31V4o098gvZzMTid
TYIMzssDbEqxcrXS++plRki01dDgoA9LLicAeu6np5CBJqYB3NvI7yC9CWyvVfU6E2rzNTGRwgUF
wqaXicfA5EgrhgeCIctnWyjhk1u4deWXUo++Vq1mfoIUWsEk8tLikBbRoPoqudOSvqvEOF4nL8II
Wp74rUs4HPZphZM8hRCUrnUwxILo0tCyfQePLHsTlnMjNxKlUrQqC6PCTzhyrMfSHIYHFf+mwSd9
8NPY4pgZTC3ED19LqplvMNb4R0azKT9pox0e66nKxBZCKA5maIFp6kh2NdqgkEN8rS6EJN9RXFgf
ZTuYOPyHBYkBZGFAJxUgJj9lgzMlqQxNPK6mpo28lY5bU+fHui5vESBlRwk8HQeJpWhX0HKIRLWG
zlDXvaXXkz8qHsz9Fr6j5DYN2VGw7l0ffi0zv6YzLQDbXDGCqIvmRy0yC/NiSKXYk2zpuNeQwPrq
a943JbZhpp6EyuJrR1gyLG98c8gqInc3uSIlIyJTnO246HzkDTnhGr3TSOMegyBIuaXa6jddQxnO
5mzE+QrZsadfKB4w63ViylbdWFjHfrcqvcKhqysKzCx4KUZgWrdiPXhzvZx1uBUElS6hvck5ydaD
4uiXmpE4P4uy95jkjOm8nQ1ZRQEOxmXrZwtYK8lmyHZWMqiXBDPpjOiNyH5qlsBWs1IJM1Vneyhw
yrWVH4NQ2k8Z+KCFum+aOzj0avK1z3NxqxbZ8KLElvZCIW4CQhQJT56Elhh9I0Yc6UqBBziuldo1
j5XOzGRtlNj2ap/cpFUfmMKm2aqaiMzY1e4YdevZSgSZskYpkGHHzTQSvZBPGcTmzIo2DsbBPywE
utNKcRox7mzmJmkwAgPgYyZB/Xbw34Sytt3GucnaMXJ2nZul2npCEzjARKqVZD1UIjOCITfrz2na
OeNK77z8c6i6E1xyjLe7y9Bj9awwt+WcxHyehWXateUFdV7Zjm8acYgCYhx03ygK+9vYSFGsQ106
gOCiHerAi+AL+I3dMau3JkweNqOZT5zwMJAi37BFpazV1IQiava9zUpUR3v08ZUOn43RxEhUZurC
C0ec4WsN59CGyiML1xOWvymiCNEYATkZRRfAJ49DH2o3owQLfmYbCNThyL/6Eg5XQn/RgY9Gsg5k
wqJfO4JQnRWdqoAgm2cRqksEMRiwNWELb0UfZbdpNekO27AtOajszJ3SXRIWtnIFgWWIL0ZOAm9d
WiId93lbGp9Rr7p7O27zYdUpdvNFpVKQfqdOURhYkDxBnKKkDYNCCRvvIWdMUlSHWauJ0sjzxjrO
ueZ81QGGKnBhUx4EgTBzwMGckQ/iGHlGwSRFnft13fLNZmNRZWGgqhwIHNEmogAN2GsYflA3GHLI
uZ3hYBLC0XdaziiXci+oGfjUfuOYJKS0p7QUB4GRXDVLiApam77f6eGSrQK07G71Cej5lsAsUkDo
3cG44bNUyk6S+3tvv8a0TNJRgvo1v6X1Sn24gOykxo+Y+5PvYlozGBaWtNEc9JwhxSbrmr7jEcfS
XFX4epETA7cxeYYCtwTIxDLUsfQ8JcvUOGMTM+PV0F58fUYYIzY9Q11xmOCTlaMoLoaoVIb9OJtN
Dwk5z6NARrpRsByiivCUsBF8BESiPpAIskD0i1XDTm+hyjH6SbvqKzsdfJtCBcRdwycCl9Aqyv1Z
qenIum62D6nG8Qqvfc4exeylHl6Fs8K2rGtmvB0VyuzRjZWHEfO15jK3h6HbV6knhtWMH9SXHpFA
tj/1S/8Invr3sKdD9VLcd83LS3f9rfr/AoACkP/fJ5jtb4Drb+BqQdD+6z/uk5em+fa/rl7K4uUt
CsUf+xcKRbbHQiMi3g8FgX4iQf0LhTL+MhbzRw+kiVw0AhD+Lwrl/UXklYfhAl4ojCcWZ9+/ffJs
XPcAn+BVQU3w8Gmz/gkIdQ5qMLIFQaEVByBbPt/SMP6CoTRTR37B7O77zNO+TYQoofjo+u47a6l8
XSUgkNyafwN54lKATvTU2EItbkjLR/nlUq2mpXVdj/vGMttAMorxVatzP2jdz7vo14swXXUIJ10c
T95eRK90uo9k3FcajpEAv3LNeOMj4Omdm6YtLTp3jbcbGO/tRdiW3LnO5Z4P0/2wrUzdlbohl2Fr
+AEH4vzrwKBlUMJ8iCQFCEHnJr12ocoYY4k9zFwkFgryYw5xQZ7SL6v233g0r5chzxXAFULOuY0y
tBvsO6Jqn4Sd8dDHZHsRt9V9AHAsd+VXKID7RaQ3NB/Ofr7LOVyXenM/TtLcWThxbXvZkTRgtIyg
VoJPtZ+Mqv4Affj95mEfoQPUAXdozNfOADu99QByHGNn22EedOQgEr7YfJQU8t634tVe2FMWxHfr
jDaDiBNqW27shsQUgW7Voa8uLHdTUZOV22CY+Ocn9e7lwLRBpx1sMfSzlygrCJWaQm0ngHmuyb3Q
giSumhujj9ONbYvi7s+XO5FYzh7aMqizMeBgF7LPB12z3dp9ORa7bJLF15KZ8Peqh6cfWGMLdmFV
RaP4InfF7WgPNjoGKgnbZyDSPKqRG83kflkDcyv08U9VrhHKYURjgs3sFIe3SW3Cxo8nOT+1eZ23
6AHidoc4Wh2+IUOwlGMz6jrXbttaW//5i52/wgDv7HiwrGBj2LzFZ3NX6sqQorvfxVNrbWnrm+tc
d80dycbJP4TclivZYO3sR2xK1FxvN4uQilfNpnZXRJ26VozICfpmGl4oLizU5nP1kZfbe9+My6gQ
ppacgPNVn9WT1lZRsysSp13Ncpi2LgycXaaO4uHP9/D394tvRkiJwcp3GK+cjXLHtE3tqK93pKfP
QVuUCmBsMgT/+CLLNs4JyLHBoXD2oHpR2FMaljtjdJSt6WDnTjGtbf58kXfuGcEZZDTg1Uhyx/nW
pBuMYHon3w1dCcdwBGNMkZn7uHLUH0xG3r0SFyChi3Qc95zTZkW0LspY7lIsKq5SQLoNY+8K4nNs
fGB3+M7TWRitmIXTRsMHP1t3tPX6qCn5btIV5FO5GAhbifsPzvT3vo6+sHsByZe81eVD/HKmAyDX
KlzenSzI7pP/h73zWI6cSbPsE6ENWiwHQAgGNZlkMnMDI1PAoYU7AHc8/Zyoqbbp6ZqxeoHZlNXi
z2QyAnD/xL3nBqE8CeVwj/SL/+9kMP9ye/CUUZ+g+XaZb/33XweRp0GJ2J6tpDLsoLGZMsP9d0lC
/33wz7vKb4LShn6e1/2/D/5Dex98T9XnIUo+A8BH9yOO6/utc8OXHiX1b2fU47/ZKv1ffyR9NVUE
yMF/WZVhwwsYEdRnbKQiq8kCPNqb052B8vdnY9QIzMbqhn/zUjHL+JePk4IU2iNFKdcWeuP/84uL
8P+U/tyeJPys63p/s39JTOeMmXnZtrxo6KFrRUgjLuxR/fAg0H4lzBP61HiDnOnjbfthHPrt0WzN
bpBID1gI9LXLjOOaGHiOIDsV/PvrdCME4wijao8PAs2GyZA2VEyuxyBm6y9c/4FudF6e6nVYq6PD
8Ee+ECUf4zKCkUJo1j6DW06woymGwc0qPgNA6fYL9gLCtpgggmkJ2Tk+urNT/62CZJKXwlwxDDP2
52+WtsbxSAipTUZJs50RteHAr8LCN5lBHerl/ab8k5z4SDIwqtsFjlk04U5cuvIgu2IFr9jo6mZt
ZfwwOHXxI/RMUaeds7o3vW6Kv9jopX/SjTIf7YJ7Nq/bhtyNEHzFH6Y4PdFpC37LLqii5liWzgrr
Q9jmLh6I/EzdiJFPNvR6CfOy09N0BvcPqGic5mTOShFJvpYI8kFWToajfKpXs+UNQ8wga/3I1Fkd
hRV2QORd4lBEu//BGJwmmpFH91dI0zwwksFKWXiqeJ0mUzDxq4oRIEzZTKT2aMAY5VpaaSvD9Ydd
oggESuHqe4m0A4tx0pvflhnxDhadrOt0EbiqUxv7+K0yjt3wMaItSWHMKJTAZhn6fEgUeCz4XKKl
7+zNy+KHyw/G5+qr4DWT+eCXdkhs6bx+q7HYv4ixgPTESIBS+mwoSMludTcH6OhUBfEd45+qPhvZ
Nc+7Pwze/S42pknCcYbTHGva5z3EtjqP07fQGlqcw4abD2r/aB+nYGPZM65yOYlCR2s28ca9oIYu
58xTvXdRwFfekbnsP9uyc+5jLIffaQB0c/CB6QCKmbrApPPSd9/KUFleGuxT9NGZeFhyUrVBICxG
0dSM0Wx12Oox5/BYKvllijJacy0ckHBeHVaflGnBb2arxiHXtDR7hiB37G7rruFF74KZtBgHStDf
coRBlskWIENeq0587rocnJt1DIrqbbQkn/YehIZdmFLAGv12rl+DrcPaZtFWKno4LxqyhYNFMoDf
evCiorSYg5LIdl9GLgOVqTO0SWWPUGgpHK3xtc/WiaqotPJlFda7F3WlkxfwcZAUQxpy03JWZj/G
VjH+FGtS8TrZizkJTjZ5EGy02zRuK9t53lkZ2LmIw/l76LBSOgNhJpHWmDZ+b6dOjwQLmd0/JgzU
xQFXdvLOUlKPuTdVbpMOpe2PWcDKReXCa7s3IiWZMqnEYe7EptDXhwm3y69Gm+q1rfZAHszG6/4w
RlFHkhhZwH9bM2CI29mo8b/dOBu2x/go8oTvokzDLr5GdHmIwqFj9MWvULJizgy0NAasamjb4xhK
10tbt6077L9iVbk/uPoXCZRKH8cqWvdsRjlZZXNRziMLxqDd3vU6+kGSj2QJM7pvAbwVd4Xxousu
RLjssxzHEUQaSPX/JzD/TByga/wvtdy/SID+R68+51+q+vX5X+cv//hD/2v+4lyNDP85b7n+/3/K
fKzQ/g+20rTouCj/EXvJz/nniIUFxn/g/CDH4Cr7pXji3/CfM6B/dtPoo/6fgw/H9v+hgv/ffVTo
4Cm62lsQGzH7IBXtWkj9l0JpNHbjjnWcMDxeTCtnt7s0jZNUsdNdSm8uXEfjkGcb0XWIBv+OMPKU
/VT4gWM9h9bEtnNKoRh0kBCAEiGjI8uoJCGcPPJy1CZrAdpBE+Qy2P3iwcb1zL47KJFVzGwfB+Wd
5nbdff0qkTbW1oF54qLXS89wthMPLL8N9a7P4jFOZ3+hFJk3C171oLSj70fiBUFSJ1wq55rZ//zb
lmrtDsyLEvNL+TDZiDdXpjvU6z6PB+7N2T0Bw9y74dLPqgSsRZSxBTeoGMnVPZvA73AfGr9IyKxh
5Lmx+dDCU3a+ms5hqoq0+a4tIUA+jGqR1UVW7UiJaWH0HX5J7XXq+z7o4uVa+eYD8diRID1lcwWB
aEOyfW9kAJ0sLsvcF1vSkmlokolDilLgOVmD8Y2f0H8myYSb3BK4SSDsC7gkLoXMOSgicyGRGVsz
CF9XnIpZrb/JoJvULciK8EnuRTB0qZGYpu783apODTUlaJ2knW6QCzq4BkP/syHOgfG+CQVbXnZn
mdXZQ3ICZWpnS+I47+u6zuZQ0embKJubrTRnPiwgM1p5Y9bbtAWsDWixCaH25YU4x+H71iG1VgvE
srzYu+hWQ1u5RrNFuzxuVCs586GefSDYkoNTBoU514FUO5NhD7DoK3qJqXmX+27Vf9EulfDfLYuR
fqrLKnoEIqEJ3rataMpmD+UrItUaVYYBUZPczrE7NV/2AvEuVg7biqqjv2D/c7u6/pSVOkxe18Um
JqMWXI6poAfNJzafjwsG/1y6KBWkgekXI3ogP2FrnnbEDSDOGtH9jKdVHPXg1n7mlHgeuOfLMbMJ
EYVW0rh0sx5QLHhJVgE1kpx63S7zd1ey2+PyRxtPAcKcv4vl9oRCo64YT+zVtx1RANGEeMr1394Z
R3XAW7Wtz33Aqn13h00+Tsbj6wThCY4NikC/FQBkqZvO0pQEsitPd1nreMq5Q5phHQSq+ep+7VqW
HmEdhvYtPDDj3VZzNIfUJBao2rQQMmnjFK98rMZDV1EUZTNk1fdwQMry2Tmtd8SNvJ+LzQTisoBI
2bPeZdvwhze4O5S9Li4dX511J4rBl2ff7KvPMyEhi2i3nt+7qAtxkohG52QDeQcZefJIxbaPh2n0
1z8gS7zvCZA7gA3K+liXBbKOW+xgWdZ1aO+Vu7evyejvWcEygps+WQAn7Lbk4VzcubzuMeVjQ33O
Ny/YtmXuUvhgH2kIdGpNUVDn28Z9dwDUBK0uYhe8w5WoB0DxlfQOy7LH533bxgPihpB3f/Ga+N4f
ndJ+tu1lq1IVtFH5i6Z8/t56dTvexgPbxnNprbI5GiuymsMiKk/kYhf7eUOA4sCpsNziToPfu1/j
uHqhXhq+s5kZ3hQgu++mMQl00DWwcw6JMvNmtwkzuGDCAa2HU7879ENAeBYwlQtYN/+0h035tLbs
T/A7yJA8wLgcALaOiF6W2orvhlHX9y4ZgwopQjLfS+gN36ntF+898qVrZx3p2vBzBGU9azFv56kw
EUyisljTuQgh2C9rdM9wi9QFv4sBPqyuNy3pYqIiW5d9nvBRzHHWF235ENuwTfNm8N2jGgEv/5z9
fU0ObCstHG0DB0i2Smt8XMGq+oxdov1gdXoPsQRRXWPQsMM8AYYW3W/TGrwTxMe35aKqknltjOsA
jXTl/XUtjiZAFzr44c5D/bSPZbLQ94Us7gJkFEHqtWot7qxCEwQdGnlXz4V+pTNujq20tJeTPOa8
iAlI/jLsxVe5iaSHKdNRTUMuHEKVsmAtQ7gwkdkPwjVtkQcAK9ys202gwM525HSURKPyx9+ZoVZT
5pvEnp4mJjUTmP9ZDsdtc9X2zHSoDs8uKoQTIdTBz32IxJjxMzY7sxluJMewq6dzT2xX7vQlX6LX
OwJfymr5fdb44FNSvNAzGlTe++olJObqdkcm0eBl6qsLYJV5oCQfIp2NdjE8h8SVsKz1AI2strGf
B7rMOGuXwH9OIovzPB5N+SMK+u1tUJ1nf6vsDrUQlpv9j5RO8CE4oqZUutrmy25bFES8VyVs0e4o
eVObQ41YnQmq4lGh05b14xi0o30odC3uy8VfVi67dUsOkNauoKZg7z1Sa9vBPsshUlsao/hqrn9S
DV/wrq4/QnVcxAQsl2e3mUfnLFdbV+ngIQ5Kwb3to4OGJBC48Vyn5qYn/1GCo6wZyXbJN7ycfuoI
GsF0niM8KamrwitaMHb7jH/aXHSnzbOH/cJ4a3uMKwJO86K1+vGow0DyL1o47sOe7GLq3d5m11wI
T0BaFco7epjJ4O9yWrhh4hwjlvzdkkV2PThHv3HWC3EP2uWzssLyplxsMaTKVZ0NKJYOEwJAx12d
Fa0ozJHr3nmCeII3CYVCtD1SPhlOwro9bbvi04JVTflTs4P6XLsRCrcYFjMiaOlwN6OFqJ0zVJyq
z9ak4bNpuBP7rOq11b5hPE7oLyx7kYBxC6hLNSqPI8rW5gG6JtjfbDRTyC/Vo74jqaHpbxxRl2Dp
Ij6EE7fvdmMhuuoyx4ILzfXE15S0JcCpQgXxQH6tkPNlCouExWywY2maAu3/gn07l+cygjc4QFxW
68vSdFt7j769AZTLCZh62B30ube9gf1x3LrPrhiJZQ1Qk+yZ04OKc3nbia33uXTfisbY32xEPgSa
1n7yZs/Q6TPSnfoXIar4J/Ia60ftVcl4X6xrMD8KDiwGCmqjWe5qGBlqx9d3YMOyPhGX3HEvNxx0
WQxkoPrelKL86qrCD7NCLTAoAbeV/t1iuUt/G++Wg2ZjZtfHO2GHS5qUlvebvwkuZ6Cr/iUegkmf
dFRSoDCK8z+GbbaRYDa2mmoW8VA6Dsw3d53HyjM3yrID7EFyNw30FgxGxJhuI/v/f6C4PC68n+MS
1W6G5kjD8bIt3b2sHgCva7Ont9cdHdLvvarMh3F6zsl+1eRtIOVGyRERoW2n85iEz6s1bcFJCiZ9
b6ZWxXgAjZfw+I57nRwLtDjtsd7m5I6vGNnoZkHtAoaKWMIa3U8djmNxqFCy2lmzgOzM/LiZPASB
C7yDgCmpxRgB7CMPfsRBXvn+Gh5iwdqYkreOxsscaqi8bFSS4XYGv2hNJ4/xeoi/GCXecGoRFElC
6MPtm1n85reMpLSySLdWLsF/WOTVi3jPYt8dqcY3BSDMVZZzAYzPnKBhrTcc174mF8ghDNB7MDuc
b+Y+AnBTIuP5fgCgyv2drIW8V44/fC4z0PFDya9PbDz6zq+1mUv1FACcKC4qGO0TBqDiZebpCU7o
q6Lxc1JdtZd5t8Q9pC5O9BcdLvv03O7hHqErI57VyVY3ntgVFY0X4DHdZMn2bBa3MigjFGUhjK0T
Sa3aTosZwScWr3j7KhgoOReNV7LPxqk3FSjdNXlTIkms4+r07l1A9eUhrCx74Oy7NSAoRrkmc7bA
IVIbtZVxGnIvXcdwgd8cjLars1nbRF/aatlOoLTHyIcPTCRHNul1f1FaIrnsLZbk6HttjQoSblGK
K7xitORz4vN1rMFdgZop4LFwt+Y4rdX4t2obCzqXCYNvw/VeRX48lg/1snjVjxDSl4cErXf1IQ7I
l3tqxj3yyS/ZJnFBFRp/daodplQHRXGJ2q72sVCjnztwN4cIJwlu+onGabNue37hkct/juRTXNne
n5lusU+po5f7SdMy3ESTipZbe7fKT4AJ4nZH0vjc1ZZVHfsBlGUax1t1TwcKlpm/XaXDIF1eCwSe
ZXXT7lXiI+eNe+fW1N3o5YscrN9oxhbvEi+l3XwxfurX33ZZdEtaE3cCIXyoNorPLey+TM26V0xr
e7vOHkllrRDUbGX5FV1hDqmSXfDd04DlD7VtiXcrQt/G3zJ0z+FaRe/8zmBrw5HzgFQY8CCcTSi5
UtjjkYNBfFBvq63c4r4NMAAeOJWqJSutufPuncQKzDGqdDu9b+BDqm/NQjwbam3QfS/aNt18wSlX
Dfk4lLR/Wb/HTXuDZxU9J1O4ajmMWoKQ6wqGWGnIZfbh1YMsT37oG6L4dts+jI61KVRacb0+uCgo
f6K5JgJ2XQWicfS0O7LkvXIDjeAuqvWfzVaQ0XTYuPLU7dphvBesp8pM5cuyR/b7VUPyhuV5ucGR
jYEOIfSez6HLDJ77KX6u535f0vXq5CWkL7bzBUAftbUTT3UGOq+a2Y4w078pI2+y0h6CYpa4fveo
Q4JzormPT2xWYdb4Ag29aop7RxcVDNXGebfsruOpZLo4YjmdJIfOQvZLvVLH5UHUJUsa0sk9hXvo
IMesdg/hVOB7O4LRqtkPTaiZAU6NtEl7riMYQzJm6FutAoRbCJvMnoy5Y2KJs7HvCfUpubvciBXY
UDnZFM9hhO9TCXR6HMYkHyXB0H4XPAv9/RhcJVvEywlzTrqd4iIOg/pbx0TaHNvRd+mJN9IaULHV
pwIE/k1nxc0vuLX0yUXZvWobGNhDrUN5iKokfNSbM90ToNTTS2iGrVZn4FiHkd0Vn2Qt0MS4fSkf
hxBFr1jiqr8Egw851Rn08mPwTHkJ6ni6uK2JSClCMX67tHL/jQouig6MxbuHtvTXk04Id85IFqhl
FveMgPI9anbWSUm8rldHpcnCRKvXRtckkBFeULvp2u+A1pQQ8veOWOyt8KI1vEiQJD7qD3va6CSj
5C0s3PJ1IeEAUTmNTLpa3tSnlb86xWHxe/MZWMZ5tTbfea8M6s9y3i0YS2Q8nobYXWm/orb4kJh8
/66TS2FG2s6D1GSQIZBWJpNuwzy6ViRnIOiDK5nM4YZHetJEOFu9YPeDtfmUrHOVEBzBLpMfKuMb
JbR3SHZGCXeLuwRFVs1+j1U8cBuR0U44GTrbaqM+km1uj1LCnRGF1XwEtcWXZ8eoNPKmogl4diYq
2Sd67Lj40691+VFuAS2o5km9JKE/vMB9cb8BCtmnG0pB1T8OTmlIYtJt4iLStm2QpCyvTpQD4y+W
cH70oawVTna9sDa6Q1FD2EDRu/cNPax+4VILfk5eDSLSrFdwmaq6jz4ZYnOZ0XtmLtulZyRbMwrc
Zm5e492dwkNj9BCcS2mR1rZX23IbkD/B570NoX9TRP3wsftRMKXjXBVPJTKYKK1aSefDjo77TXDp
n3dSC950wvt1kJtv2ttGRGq96U1ksQJwrfUz0IF3j+y3ODnD5D0AQ1hJXSSY5DQwYTqUKilPUbWW
38uxsLEYsOQg4MMpsaMAhjurmcSaDJhd8Npt7pxXUXkN+V2I2nqgKo6OXPmJcxpIuEg5W8vuWBVd
wZ4g8PX8bI/VNuX7MluM3Oueh4fdNY4UejwB9TGdQqAxxHeqR7EwW1jCxhOvlZOMmaPZbX9iZp1v
q7WKAf7WQRRdnN7Er55N+cMLU5/coGxuiBIpngPIl0+2F5WEdg9LF54tG429CiBAJkHdj4wR3OEI
T7J5s3bRnbtuGYG9sa9nbAgB13A1R9NPfG2t867CaHNvR8QJ4Kd5XnCheJu6WTituqxqr8MJkINJ
zI/CdnbiukxeCRuwYIHXLQSyZmn350KJ+idae47c6/Dhfi5aRgGJP7SEO6ik5j8OrRUkbVvzcW2x
9YOqqu9uwjDpf4/cZ+gilrFMV3embbcsGOgs19jGGGaSFA/JUFxw9ERuxnDRubfn2C8Oq9e5AiwD
69D5DdTfuDw2u6X3v8OwYQjgYjIPNVw7Ikl6hnXsfvqHHXPAinTaHk02XvWsJgL6ihK9rZoaC1W4
zQcxc0w9kIKB8Gpiqno/qqDr3zxR+VMaelcACzEPYwh0oJUmJrjCCpkAu+H8Z+w7+ye5krE4jgCP
9VH40pFrStyQmzzv0mEnahWJHz0NEBVV3kFqPZYNfW7q7yJ4N1UYPYAEC64pkKs9kp5j9ayKjezv
MGXFInM2MjkgD5vfNTMXfBgRLfBxWyAipQNrNeLe/PEcumVvjrjjzCOvsnnrimJ7UYjaQXtWhPbR
m7N1q2xh2qMD9O5k+lhAr8aiTsSJBTS77j3/Q7PYumuqhWeZS2HRmWN4QA5bApn7PI7bguiYqZS+
AQq+8feJrf0gpraDs2jF6slzjXoTwDebLCEFqrmJPYMdYPKL6ltHbIdMtVnWJJ93x+h8nlHi3lXQ
8FhE2vbPVpIadcA6UGNzk2bd3gz75p8rEu0Pcg0U8BdPwuNoberV2TMXy9YBg6VpW96EURyZiz3Z
hqCBOD5XIfy3fCjYrZ84TfvhuWiuCTalIV7h2W8ThnFWmXB262SKP8n85Hcb2FuWnALt+Og243bq
wrH/uU99eWeFncHgZC2HBEhi1oQCf5hEI+ClzEKCcyUcjYuEyThmNQxLv5ep+wcEU5zaerJOrMis
u35R+rz2C5iD2Qke1yGxfzbztt7xe42PwnOt8wo49bYeepfIGuFYyyk0VvCnj4e2T9mdmfNiwvGE
JKv8U8nYf2umvYeupxH444Yzxfe6a/vnsrfqc6FUT3+dzPLiwObCQ+VawOPtZPdBhcktggNgVcwU
vNZVMgUCHf9Cru5/TVgobjyGtTDDI+rtCsYxlk9Tv6NO23vCITa2eEfUpMNPl9E8r1E0OM9zERAK
yYBz8C8VLMo6bfol0geCQZw471QtsTeszpRD78A24QqQgEeFOrU9tT4oWEYBrvRyaMOIEMJhgNw0
IblNbtkWht/7sLD8TGMmYgbo1tbdgl0r+sPYERtBoeOkyoigLtYjyUYMomdOs1QMW3LaSEC/R18E
JXlqAz9lOFtux8mEipGC5e0sEvBLsHixJl65JSyfV1wVLgtR3JUHeA0hbqRSuQzfY7d9IrZi+SiM
S/LyJMKKY0uwlgjgwhEmCw5sefLFUufxSt2HF2z0kfhXLcTkpxWvNJw27osHf+y6IJ2lEfZfzr3i
Yw+WcLiEUR3fr/XkPjFv5ysApnWGQ+xPuUtUmAAH6LuXoBrr8UeEYfhzCaKWTCoyYoOmmT6ScWxk
ticxRSoAu/hMEg0pJjO1Z3dct+v80pbQLM4cNNadaWTXQ3ItlEmlEs1juMew7slT7S84YDofOcgY
f3q83g7ZYF7BLTPaOq/GojkC3opz1k6Y5EYJGz1bq96R6a4mrCFN08TcLbjMYkyYG7mTkv9cv6qo
bIhoioOLmVr5uQNRynhLvQXqeGgBkReWdw4SK1nzGMDzLczoocvZaMifQsWA6bfDijzjuEoXEzhY
mPomTnbjppzh5jgiIvuzeIaJykp+VLpXM3MZOu1lAgivOtQyrm++Yoqcu8qWFkNfa9SPZOX4v0p3
Gc77ZC0vnCs63/y2K47FahV3eMxqcppY5YiTrCe/TfeeWcEhGDFqNK0Z65d9A5jM3bRJ9zgB5rlC
+jU+n9hu3+alkHknveSvXSv7BaY0QORyF8e6hob7vVLOytiqs7rmYGscfDK23IEDxLH/zn5o7hWi
heHirS6ld9gbpTkNW384T0nZdBm9zj5miWH49sx0RJPkXovyKRqRFN22JpH6VoDKEjfUMuoRWrYb
fwMs6E1PgUNcDvd+YoVPVxzYiYkH+F5TRRPd/RBst/jKiJso4yIqT3GJuwqcGSWAXoI+yGeWMAud
FXv+k4p5WTiESY3JwyYIjvYKs+GHSPREdrHbOVVa7+465oNjAS1vMDY7OUNPtRB5wfV3OzMm3jOG
fDDYwe0UuOx8Mwb+/UaJ/Ash/lQ9tPOK4tsfI8/OaYlxSUeEPRYceY34nviTZB1jrcurN9YrHk5S
LXJ6Shov5FDI97lMkEOtTf0qGrE5+WQ1DjVvjVEy9Ob1QFuoVjhjjOX2PO6AHNIue3VAFtXSIv/I
NYJLCONWsiHmNMDC+ywU03baePtfd/TjuPn4+SvWyH6e8b9ZJU9y434lXuXU6SzQxvBnQYXB+L7R
MeNXNk3L5+4q97udSPMtrq9LK1Jv8EA1XqmWzAXH7VMhad1fauzc7Xu7JZt1F0e9mJ4DHysd0UmL
G7K2C5F0NWP4HM5X/nNT+12f75jB78w6Ed9DDTmMxMpAjT6PhSvRtHTjWmC2Qsz3o5CFO/z0S7kT
nyM1hGy0tEwAfKeq++PU4EB79pKNaKRdJA5ZFqJR2++ZTI4VBjW0icOmlzrMQPL07DaDDq+1KZLi
F6MqJmYULNvnqLwkOg98nKnjR9t9ETRKPCBRsbKNq4bB1CIWbnhP9uSHOSZof4RyCj9dZejPEu00
5wGn0Ndg2KWkfr2MckzV0Oz1DTjvtbyhFfcuCxCEKguQN5fsDec6R34W3bdhr0XWgdSSNNTr8MjK
wXZO3shg5BsXTTQz6IG5nfGPrChRGGwsb+gQiv1ir0N3CsyqwwcIOwlLyxrlYJd6GJ3We9etQrzi
DBnlMW7kdbzO6OOtalye0r1cl796dHf3IteeNBW+VP+WfYODfKubrSWXjdp9EumDzvmGVHzQl22Y
puutbMDJsadnVPqPmfv1X7ojCXBJTtPbtmyvPbEOKPAc8zF2pGPcGozl4tJyWmC0mqrNuUFvJW7C
ycIlXMeMKjx8bs0X83XrsCSji7RpGF1Sz5CW3++Bh8l8cUfkcYuC6eBJ2vmZue2thQfmxYStlcWN
4K1Gk7yeXVJJDott65uKqhMDvKZFKMYpkt+CqDDxYUH0bN3PlrO1N06IzzjQq3PYWsfGfCXG74Zs
Dd5evZqEkIBmcu4dKPwvDTCwNR9oH6iDjQnC3BJa5jZBFVAFdN++KW1b9p6yrw3ylgVRw2UTlB96
aKZbSnEWaNqfa4PoagzbNzc2+6e9iJ33B/3CO/fe1b3NkgLHK6BIe3fOFDf2hqXQZxz9UbadqI5d
603h4053RWMfycEc62Feqlc61chNgUMn/rkg+AZXeAg0Yv8p5e5h/2VjBNWhXHS3HKgj6iQ8yELQ
xd11Cwkz9cGfx9WSx93p5zA51UOYFD+iaN36PLAaqfwvPQ8o6ShYGMMoBp7rM7TbBBZhuZCXQOQR
0ZHLF79W45792blaBZLSD5ZbsUJnJi+qRKLY3wjezO0D73HpPg3DGlUfYYVOGEmApAXtMt6MsM+I
oLKtBzzIhFDIcFrVyQxBadIOlq992h17YubNqib54colGQibruiiqsy49oiFaEkkepZKYvubC2bT
x81fRgQ5NSjl14kdDGpNXk1Rf3O8piwKGmjJ2P4yiNFqdDYEga+IDAUWWNoZxNtr/qA7U+9Np4S5
NLC3AWv+OTAWFd5DXyPe++p5aqjyDTSEQ0WJQFIlO2rGSTwufrDdtQXVAjMU9mW0CIyxp6dOB0I/
rY2oyU+fphZuhtgQ6US5xpGDI9/DSYl+E89hGJ0tetchdYzdLs2pJJeOIlkzn3egXMDCOwum1jpb
/LWpbht3mMQjJ4einmbFy0awUxBxUMtjNd0CcAy2DK4AiGlwU3fbWjnivVbbQBRmq0ey3KpKrdGf
wY/m6M2JK6+8o5GdusPWh4LcrxreWlYxxd5vJ/KbuB7tInYU7x8j5vfBqjt1wFCKDZzVP4dbHyAk
uRlxnjcPzNKgZyRq3jaCKGJVnFCAJskfgGteJ3P0TDjqz0jkBy/3TWCSgFiJ4CoOAtdNW39gf7VF
yJebLkDjulmMBVkXlwmFhNAxnbo2bV1752vap7xFTqbc60zapRNNUZNUv2cCCq8Le7eXBG7tcdFd
Y+60LYLtRTbA4PZXcs684ISwhqU8lZLy7ZNgGuNRjSM4wSODrRR5dbSjfcmGqK/XTMW+Wm418PH6
IArEXNENCww1nKOk1OakwsH2DqRywnKZ5rJhHDWo1sQne66wDZ84GzZbnmdbDyqXFmahc9sYa/vD
Fqady6MXL1YJesMK5huxoyx5hnKp7b91XFiMt3krxq+pRFBq/Q2wOrME9gl5Yo9FsbwnWekR5nlV
R47ErDBBDrhBrYyM3X9gPiY55DHJVw1pf+swHy1h7I2pMNNg9nKM9UDkmXZ58NqAf7FwAQZcsNyG
1kONYHnI9O40yVPiJT3XqMA6HoyZHLd6eJ2iekj+WjIktlXMpArdtVVHhRoUatcsjav/ydF5LMet
Y2H4iVgFRpDbDuygnGzJG5avbBMMYALB9PTz9Wymam6y1E0C5/xReb/LiOab4hCBZrl3eWUcDzY1
HOQ/ZLUrbdmFaPTRA182FUJqDz14Xy+VfZjaoHkXHsvynmCNpP6vXJCDpuu4xmFlCMYAPMHNjOgm
pxx2o7N+frf+qKmkqRT1hI8VeL2XTj1cwRFHCWWuTtt2yRGlmM0/25oh6BIoJOm/bjRBdDFc2PKL
47Eb9/GMRf5H5sh1eDR9Jx1N/oebk9hSd/l2l+iFlgdQaa/tUltw1nFb2HKZbstE7KXxlhddi92d
7M80MYhoD/VAyx9X5aaW3zG9JN4XUQtDeA8QxfC8SwRXwFsdRE59oofPOsvJdTuzhftoM+VWc2JJ
uGSIwYSKRl7IoKktmJjoIvB8rWmqor42HptU0gha90fL2JtcwXLa8bIxH2+fXcBee6W4xjoCZdXQ
o46d1m65oNrx+oeJzNr4H/+LOTsVwdyOj7GEiNIXoBGWswW5/XzUN9/3yuqTxeVlLkkbSQuwsCxF
qljVr6IV+V7bhi2BM9GJaCjlHp7YKvya6GHaN/loHhsYrOQnXvR+TfY2mlZznWXu66tBvZCdPJez
Ghcb/+cshfDRvZfC3PTTQd/GzFiJQkTwPPZcmHvs3fkAqLN6Q3aJ5rzVaT2TnPLWNV3jv3J+oKs4
QbVv+rWsNBr4dSpo+iLZQuuVeKB4EszeU6HXvatlY38ElAO2f4nkEvnfqOtt9cqJ3EJGdZgnDkSQ
eN79QBdzkAJUVuMPVrA4P285CNNvSdOxDFOSNXX1xEM+9x/b0iV1mmO3HJZXS0NLcF+7aMWPjJhQ
aGu0FW61i1y56s+1ID2IG4iu4O262a4I02D0KvdfIJeO9CNBkFsIERB10CxPNLh4BpVJGfJDPpUE
2CF8Z2YlbuWi5WSXlAI0MTRH4MB++j117ojgjBmGGqbDZN2Ovs+QBBDqRVujiGRYsihMntYt5ntC
sB3z/n5XcbFN09Nk26X+JmuTpRAYqmhJaakn5n7/3o2rcGF6AbXaF31vMdFX1ORgIJA0IlZTbqGj
PKLanCMK7mB8pfeJyqTTfGPoKeVs4+6sLDcpcpwFmb3aNcnQlF8RudVdd4yLGe0mPccE8C9pJaB6
CJDRcPkPObkFwSNblK7xiCi0G88tKj8X5QcaLqxQjMv1TnOH55+Z52GPOXajXin7qibcNpdkmgjO
TE1g+UMT5HUv5WQVOS6FJ6BYInR2WED0B7bg1aW2y/h/1KyGL6ocgxftKKwMvnLGe9t3UXAIg4gG
xGYQZfJIVomPfFcHHOwII8ZNn0j8jbfjEGufVVuDAI7HSAyi7aEvJkU3rz+4xGSOlImOE7DfE6Iu
b/7yqF1PuH/6PJD0ikr2PGI7s0ifEFBaHtqNWqGClVYE6727DMHjotsiHbKetAvSPpF44rRx9sLN
8BEZp3BAht1geKZbMjlncQ+NPoy9Om/NNjwu6MMIHXJHUp1Iwz6MVKPllEDM2+utT+hJGZgrqJi+
/BqqMjoVkx9dQ5/4VPDMwb+4oeN8RVHAv545IDzRluU/OtpFD0WkxG/GTdw9xE3cuXwbe4GJYt0v
3ESpbeH9oiYMroMI64OzUfi0R23sPzeTnp6UchyPYi0rkh19cxHc4kpH4zI0B4/GuAe6kwXcMRj0
pY0n/SYWmr2jpZGvnqec3bQlLZENRng9S/eK0o8T4kfDZnyU5WY/JaJiCniL5iSJeDh0fVzs52w2
15IrL6dab4x+inzo3ticGhA0x1WQs5T43Gu3dxKiZTpJlrKsP8uygV6WzfJPyDxan+B3bpERQx2c
VZWpP8bMNV3fPOi3I1N533WwDeseQ19+6qN1HFL+efSeWI14NcLiMaYo8JfOLQoXdzDhBxpa9BnB
GjEiTNa/DFETo3okeg1HJTijkyNQ8eaCXC1nCEhAagmkPvitRUqTjdhsLFq+A8Ut9DOG1CaX/5fr
gq0noP8LzhJuBvHoL+yeu7kiOF7h3Jf7tpqHdzGGSHn5gdWDXy0zhrSCpzEfav1QVYAz5JdFCF78
rPEhR+lF23m0MM17Un62Q+Ks62M0TigmZKhPHmFUJMyNSHK4WTyej37xiXNpSlq/QCrOzdxHp2qN
cyg3icI7MYCKsMPg3SXNtHQN+FXBur6gkA/VFCDFBTk5DZEKvsCzqtQ35XIiHiBOocpADG3gAhbM
ZUFPvfApE22a65ooRvaS9G1ASoSt47238a6y4ek3ekgIonGDeAsPsg9rDFYFK2+P2ZqEksHdzxuU
Ic+1RutFir5ltSHWH1pnWxAUxE6zpZkHeLQPc88coQvD5hFY0r+bPQps9tVKW6XjdbFzYKPHm9X4
/qXwK3OeRDUo6Asvu2QcQBc7Dt1Z0ptwUT3QJDmL9q7gL36ip23eCsuGGm+Bf5hGoGEWh1idC+3P
T/1cFfdZrJIHsZFwt4fkpDZ5mgGiRRTJV6UJANz5oROc26l1rplcgv9o9ekrzphIdsFl9cgxSn2E
Dh9t5tTvohpvSb9rcvWWwTvWxoUdddctPzO6Qm1kkwoVAcDxD7rEmDRpbAny0d3uO/CTezuXNBd7
hevez3jlHwpkLZ9x30vvOOjKPzY6wll38zzE52BMhmqn6rC64ijgVXQJU3oa6hFhUcxNc7M6hTu9
uOp+QNZCU17tmsMyxdZSIEuSC9MfZX3xQPFvBa332fjo+xcZtme24yYd1q2FRU1oXdlPY/PF81zd
FRnNDfuSkeM4OEn10BHX5ezgEKLHkRsKjSdkJ1cFxNT5ZvkOQEfH7B08eru3rOmfowjqK9T2QP4T
Ni8C/oEIc1yFe5XV03PSxduBfKYQP9lSpqFfykeCxvt7gu1xNW31Rmqiy/T8bAhdG3AV9OVbK+P5
WfI97Lm6vTx1OXP+rmhauyPBN9mpRzL3myEsWc+NRy1SW+a06+H1ONN9wIa705GhOL1fip8ll+1X
Qeel4tJxOoYnAeWWyGRms66jpThM8zhB50fhdzdk2ZvqBjqsF6YX4BbTJ97Zh/qo92tnpuUIHhI0
BwnB9cz2NLMUhPrDIBy+8zs/ebexR7S2AdA6WbnN7dN2ixrbzUmwfORZIx5znC+wFF3y4gIkXQQh
UZcWNqEjZ9HEboo7MjjlgM5/EWKG4fNCqtgbMKRx0pzEgOQQO0PnHYgZqpODY1T5UmauBJyRNUha
DrC5rWWQY/mkxnPodfM3dLfpoqLQuTIZlMP7UGo/OUyFoDizNKh4j53s4neJSNPbtfVC8cVS0PWQ
rlPoeTeiL3qsvcDQsu655r8JT+/HTSoRY6DZFEiJ0sciJ8bvJHpy+E+5l4ntU4+dLEErF/79M99G
7R9A1gL7J1+UB+FWFzCEcP5IgcTi4SAppSgu44qa+ugESW1mmJCWbhOMGvQWPo1ZSQJnhEyxeskE
rMRt93czYrdCu7JgZiJP/DsuwjngiJYaCUK22pmxyUHMYpB/Y4IUQeehUdZbQTblvk1QyDNLLiNo
mr9SSx3zwyFSgEGcoZL5p3+iNdfMMZXt7R2zWZLtCEL0n8Mls+2Lk9TkSTkEMMaXFvArYLXkgLxy
NS77JbQWJ7PEbnDo8zhhrnLmBXGzzcG8nTwc6h/KcTOF6g6FfTpyElHbNVoSwiSbIULFJDFfQSFZ
IePWD1OnLLrxz8S6uK+Tph+vHGjOb8EQ0h/W0PLbOy1jkUEVyhvXc7LQEjpVFoVnvso0KAOpzhkh
WldogOIl1zdjCd2uY/DVjWTj/IxVgdZhmx0ql9XgUPpcOTFULZcXw7EEvi3uLOJNggXL4CZLXEha
7u+IETPyXQV8DKfQ25L+n6b2z0FUwOfPFNtzF5yT0fTEeRV0SwNzoIjVUiaK+4XAvx9mpU34lMzw
t4cxb8I0RwDcf+O96Uau8DVyX7sB+PAeWsY24A+Lke5BL61sL+uoMD8dhR2Jg9mH6xCGF/DJ4Z11
1VOYQ4jFIqGlUgjXhWue1dJg5dzh923RW/UMBT/GUkufuDnMDN+hOwBkVlLzhWxw6yvYWh5QizB4
RXJmMHE6ZivDsXUQc1uAIZPGH2CTlyCVDRaMDF9cd6wWf86e4E2dNKR/4nvwc+T5Rgj9O98mttmt
AF3ZqSrMBvxWzaucmmW/jmUd7UmNM8lZ0b6UWiuq5d4Bls1gNkglOWJKo10lCcMFQzXR83fdEpTy
JUOY8xd18lxeopEKWrg8bu2bjQ5/Rpvn39oEhl9uqwD4FhGdyUcu/5aOma/QblF0HhMM4UiD/woj
ifc8lbLwm69tGfDaAYyRmpNGiFi7fR5skp9ZwodxGvakxD2ivWrVXvEB5t/9hhn9ZB1pfHuYSzhb
JIarNmcaLLKo3vdt6CBOZ9lLxNkGLLl78nEGkWq6kB0EMt60sCFjtUKzVZFuVzw3M0z0SSfbqD+d
sVtvAWVDslXptMhi/VUIEchdxUDf7bX2JlxdXt/z3Ml2/LtJ7Pg7Tze4djlAkOqAqm9IedTqcPz4
FpRmCY1hDxyG5rsTrlruEE1LHCBJPoYOBbikNWgmnHlK/nTQkttDV40IgQaS83qK4OOselCNKqiV
nPKqBMzcRtOeRAA+cyRaJCORJjc1zbvEF+rlXAxkWo7EYIbNf/1Ghud4nRcEm9lhjjxtrqGjE/JV
TSla2rrhP6pAh281xvZ1vYukM4CvMIvZzTvQNIoR2AXvbJZHcoDQDe6hDoNeIu4ZgwCPDwh5Y/eh
i1QYDFTUB6oa1p+RMZ15821el8eIDHUeY0aaqMAa7UxDfamqMfje+KRq/ijSZ5dj2HPxfDW3Vkn8
55D3A34AH7nTIMlHvFgl/W5Izdw141FNjp55JXSwNk9uG8z8sdYjNeFhtN3ivIhWlVHwAYxVRkcR
Dyo5FQGwO7tTMA5Ip8mrHXo84xjP7nMkzCNB2zhN9b+xUq737SYKhvPY9KiBxRTCuCB2f+lrnftX
VmI33HsSyOeF1hbEqjj6xXy3FHw8bwMw+XIMkMVaytar4BJWiKN2or0hV/28iNQdgE6RzpOSy6nU
tdQ41/KOMynfxxOs1RURP/LCLp++K/hGQg5WMn4J+zTYnubyKgnMEumQNEHq99KlX1jgtxu6kTPo
SCJhNqShsrObpEtArGGMBG7G3b9GK9GYXadCmv74+SpME070Z6OahA7IcCh/SWek1mre1uLk+VqG
gEhAHDykK6x7Pajo5millGCfr/G0K8rZph3hggs4EF/AMQzs+DDU2CM5FNrmBX1sdvW6sH1b0c3S
w8uS9UhbQf85GkiDQ+u1SDptjuMXCrebn3xnQEK7DhEFRDHyWHtBibHdVb6P4wShbo2j3XJNAh6D
HUwk9CZteerFQBQh5OF4GWpVPlWJYTMbF694BveP2rsJsZp7HMaweCYiTnXcKSNs3JLApfrwpNMe
RNCIp8bCrt74UJTsFavxa+dOMX7YmsjLDaEe8QA1yR+806YSF1+1XnzUGGb6tIkg7fe0f9LsK73i
p++W9X5ObEyjiKqg16hNnpzHaKvNqbZI2zDnSbVeegDYfREDvexMbPIubQJX2YfNBOxzWODMhnqh
gpnCWrTwOzLFJV+Lcrp3qXSc7y1+HQ6/PjPbRfvh5J64Qebfa4v7AFcOop2untSHl6yi3YuRoA5u
WujKuwlBFy7RLTkQw1FMh65eggvYr6/SzKy34F0F+1bCiv+I5kLEOI/t+leF2HnveplMr1rR636R
4Ta9u3MkwVzIiz2FXaba9JaU3qZajsHZFKW3sEi7OngyACvPTVXQZx3MffjYSzpZyxoHYaiYr4kf
Xi5iq5PLPJroEkZ1+E0k2QxcoUDLg6DqnntVl1idHZcF6VpkVhPTguPjW9q8PGsMm2feEnVke5mZ
vQxI3LVY2fUuLnYRvJzVsCUP3YBy8NzTI6ZS4a+Mblo5kKcOclc0NNkM264TRWhWr4ajKBhRuS+n
/u+YL6y67PQRcOA2bwe3L7q7ErCeF7kbna9EweW8uRoB1CGbDChIgNUNX4eCS+aK9lgimvHUjbKY
D/Nk4H/HvGNgmkgiP3oEj0vQg8ReWuuG1YEmQOdtSEqgHr/PAMW0JMdXU//OJO+J5KmlY57JGhvm
bir86GV1Szx+y7I2x7rJxUoEp2OfM6cs061y9JWireE4BxNiJDuuLxpr5N4ZcqSHzTSMj2td4Xfh
jaNZ19RyPrhTORwIfGsmSGTZp2vo6aeeJ2/vg3rSdS+K6jrUxGG7iH0d9P/OjBsJJJ04l2X0Pyxn
kgFelcFJxQ6ap6KYyFde+twCC/tEu+wBflpxGeKxdA6R0ydoDWzWnTY4sauDXoex2+IRTpHIoHre
ZLk+eEXVtnuNXxFLU0nqzU6JEZLZs1G4nguE41iyZxszYHhBcnChFc4jmUNpRRzGulNu5vzBS65O
SR2pX+GAUHdH+7Z/8axBJdMY2cqdB8QI5uJnvwL8Rj+CSlvqzpFSXXGetakKbX8UATn9X6NwyVWm
TYvgkArq4kdPPeDF9IHrpw0UEpti4ZFYwtNBckBYqPqPY230TPWfU581LmGxb3wHhXBXzd+a4I9D
gBnypVlJWiZJECZSmQWxQ+fobt9D215Io+2fy2odnsfRr7PXAqr0qbOQMmgcItaoChUS6H7jq503
mTw8NqyDBIu5aGqNaFkI50b73xEtP9nvpmmzeygG3rWm8aXP/pFH+LWBvM5jiZSNZBK0qE+EjI8l
vnj0Ec5K+CpQ9Fq+q1405dlmIjq6EEXMPaT8wjAvwGcopkshs7cgdFmIRyxbqMP0UvybBzMKUpYh
AHa1n3OoYmpxDrHFfKh6fxWph5jgbSXStiRTdxSnwQwxmcVFq9lvMGB8xw4ZO1JM8b53e/MkSreI
jnnL4bHvS6cBFWHaeMB/3A0HYM3scWFs+TH3dHvvojFUfEDZPKKhBvHyGkaNYazD/RxV0ytLsIof
5DjmF90O/n3sDUt5Jc5GJ2nfQujvoqnDtSQC7fU/4U4og7tRd8Nl8YeFwF0s6Wh74Vzj8oCWFQUD
LgHxkPF89GfkCPY34oL6zkgieXZNM1ns30koD15GQFQa9YUENyiDRwQg4KQq6EHX8qU155nMod+t
rwkPB0tfCWzK/Ue/bRDS8i063lWCSrsPHTa2xzlx1ZW6B312Rtl9srY24/3aJ7Qkz90UAnt3XKC4
TGQw4+KSPRnYEREQV/qwinvd3lKSWyOm8mKIZgaOFtU/egRYLLolHP5tyFaDHfKZHjMs0ePcUk49
edfMZaJ4n+V4i/IOkryNjrrLCswCFXSXnnoEEugpy3NNeOSzExCTdCLPGxfm7M7Yq1wcd/2HIT6n
ELt11BGSM726YfcHM1V/RwiIIV9LIuY+GCMi4hLQsdZHhN0MIsKbxv6Es62TO1IJKuZAbUkmrG2C
14Y8kQO39vzE3DoMnwHYM2pC1DbtJWZsis9bMOXXbXWWX5EBPl47oZEOJdlnveIEermByvNnL6MV
lxrUL/lDmVd9lSvQxY7NlcB2ZDY80RC/SBozVrFHT2lXHCo8DijnIr84D1p6cRq043THr0hAA8vB
8I9AlezD2275P06PDLCsCy+A/XGJLUCZWZGjVHmjPEmIEvo7kcvlmDfQ0+TYExEdTdlNw6YImuRw
LCB2WMj9HL4CVy0sPDToOV9wUp+SkBSqg99MKPLiTRBIYerAN8Ght7gjTptXDP95ke1eRoQK226t
A0BIHgXkADXK0xdCuoiKqwnVxkBoD2Ozukenm7oj50t5WL0YAe+IvGx5Dyc0GuFWjicEdkn/SkFC
ru6UVKo7+VwAJShstW6XOSTl45iveIGJR9LevdFQVw5+mUvrK4ERTrYrIPAMpZMAB/uGX4wACvuU
ob+75gDl3w4pM5+DmruRS2vKMDDHSG80HqRUTOJ2bCriHtg1ghYaqHDSyIQmOi9lMB1xUXHqzI43
aAKcNjwmpMRgmjGisIiBLZ8dmYnshEjsoinkl26hGw42t/Sc77J4kbcyXmJ4yMLH3zeeEHGsv2Vm
5vPQT0QOMMkSgRPc/FEtSoi/vIiNwtqfj49slGQw2TioXxPEkn9mdwl5ngBedwP59qetncYHZC4w
vmbOtiM2AQLMgV8u4epNp37ZatS6tgXwyz0YzSOfi/M2jiFeakUPa1rGyABAdcb2OI0RnystGPNR
YFn4FDnv5r9VdEb8clZ0lN64of5214KBHL+yPkxy6p8wIsUX4wrwo2oaaRqIchHCfuUJge/1tgDX
NPN+ROD9NrDOnE2vJhYZ1ZSnAoQYhX+4ohTthsFxzrV0mSuoO9Rx6mCPGw8b4fgttuuIbzY0ccj4
VG08ZfxlLC9m5uOrE/1ISY15yPjCqcJRGM/qzA157gaMxmrVmNboHMTmHI/6yqYZHPGJxH+MDXGq
Dibw90hzBjoMjIA6JZMjwR1oZlSd2A/eQx363Y+yUwEUUyznXQWoQkOB7DDoVsrUnAsxBnoY5CYa
bsHwBQ3NbkCwABvNXFFQAWXy7rJhxLCsfHvw87AO58mXJj66snHrvR19lZw10HJ7pB7SoIeRUO14
ZKco6V003rPCNESaq4CBDuv81Dm9cJ/xn9rpwWIyedKqYuWNZ0D/ZyENsn6UkwFSB8i2k+vkBTgf
37yzi7G19kSEjMu+LMvtKV9mw38iwt2D0frnAnn2zpyJwjEIVKTv0DoX8z1JZxWqvdl65Ul3Yxyn
xO055r5wu8S9HzbCj6EwPZT42dj25xDc5icK1vLXklQE6COKQzHLXdR9DA57lODuLhD3IdYzp7lx
FIkIbnjCOwvuGEKb4ontFtSKXnlX2az6KuZa/vHjIHqp8yT0HjZXz8UdWwHqRm73RR8UMAKYK7Dz
Y0MczTdlcsWT4et8Qdc+Yv6WNell0IbLSjShDdzsQjqM579IBMr+0fcIwien7NZvAq24tftoRggD
mVFDE4kia/vdxOjtyR30w4TsMGc0XYhYZFhPljTjP/i31kTcQKX/v9EgLyy7wED/xr5UYxKna8HE
hxUG3ckPuaBhP8WUynZHSWj0ZbVlfPID1T1Ru1VYPhqiRw78NCM+IxR7F9PM67Cf183+JHKy+xfF
/dIe6jXC4txETGg7Wdn1KW9RGuwXsRGj0CKLuieUN5wel3yb+XT8FhmqbAdo5pjIOhIlMnTtD1uc
1y+O7Gr54Gw+8haKDQp5csh2vnqbsx7b1Y2utR9n32JBAcEpHBl5F7bo2B6IxdIkHQvRywOaXsqt
VD2Kp7pohgMUZvbStgsNeOiMzS7M0IFRzi1J3Vz1FkDZVej/om3ARLVPtGOb3VZpILMcOHv+ZS0f
UH0zeGbo3sNe6DPU/PyUl1lmsQfp9kiIY3cObVM+UB8mzgQzrd4nDH6M2LpicqBAxuJeHsd+fCV/
2AT7bMri+LJS6nOG5VqxxvVT8LYGNkueUEyw0ZHs2ZuHBFPGBsrv+Ac9YVIwSwJB7hFT7l9nRwRp
6XgorfZORrLuV+0ufvk+NKZZ4EkbMorwaCUe8zFRxygnEQD4uLt65b5j8eFgQPfg0Yhik/ixyqaF
KlRjNfB8BAGCVy96Q/ef2Bck+5JV3VUcAzEAHiQFEWn9SxIQw3jnYrOfqMwQOAb4Vobqn2C0Cz58
3TkJIr0onJPdOIn4bp5pqdm3qkVmgVV/NJy0ccaKWBDM8McNJkOTUy3CB4ceLfSgbW5CjANWb9Ba
O+AhinRvRTIeGqzEpy67l3Z94EXpj2FoiDGql+RQe4SO7wth7WlzABN3ug8IGmr8hI5VJBzhtVyZ
xz0it+81bg+cFqufv+Dn7RAduAwJEXvnQ5150e85LvsmYF7AvPLsOThNzmRKYSMgEgGDcLuzaP1r
HJa6raeHSiaNd5SYo4bDBMROFIS7zsW9ZYNQJ+2PoN3lBPK1ayu/mE5+69j8VI69vK+GVsy/8M6E
/kePKet3H/KDqkFTi9VZDkHM0cYU1352bxeOjI5I4K1MgXDFdgl6UmJXd6zHKyH2WCBnYuvurZ+j
uSSFJ4DiaJY1/GWXOXLP+ShZuBFAQW4oE3FvCPQO6581rrq3AW6LNhboDBSG+4a0e1i/pqrkv3ps
2vIn3IPIzygdSv1/IhwBSR8tAer9sBzSuPPZdquwo0/Q1FbH0O2yvwRMFDDUHpGaWzqg8uLVD7C7
0K6nkzuW4G3id4233xGr7H1ri+FnBiFVPMs5lI9ARBuFZdNAcc2uhPjq9pg0nL+aUjYX0Y4crpCa
nGRwhc59LbeFYh9R4yKVyJ7dcjwPpooOJA21ZIKgai+RlraB9+FYjSBsIsT4N8EFt8VtLsu8/DKJ
u0BSrgje7LIwUEe8GnnWQuGQO8MR4nmYm38gtEUORpIXR3NKKhTS0R7kVh4TMW/2vIQeKVM1mPJP
v2qAVcAUK2CicM7QPentvgL5IfmrR1p14JdvMedmCbiMpaKO8Z+XDx/GK9VUxclMue7IaJuBJTp3
pq9+MvyeO3JFquS3bVZvfHFcmaGZjKICEanhb0aFe9PBjOaFl3h5IaLJvZaTrp/DmRrNXSuy8BtY
P35AOj4eaprCVkwpzJTkuqH2vuV8mejT6+0NCylu5KfacLBdAYOLL79LZLjDZO8/diHMOaDJoqvw
P6h+NFMZhNqubIPqydctca8sIPQgyy55yCvklMcN94nAtCnW0xIwL5wW7WQBsS0dtU31WoofBnk9
gGIQEOeXIwsez7xikuS4ThUaqRLyCX3dwtncU5M0vRNAy6Z6a/OpT6Ti0BEXljTo7Mhyal43NuU9
wbz14wAFvuwSNw5J4o03AiSQqkk0hKcR2c7RYcn/y4uPScoxHnOXizmUHCt6Ti/dYpf4TIk0fDs+
sO2j26Z5OZF06gSv1VBC2OVoWes9FQ+kGCDuisDgqdRuv3Cbb7yqJo+SF1OCX5ETHHU/Y37whfgL
wdmmGSauUaQyrLLKAQANFuNO+yk22xca+/E360G1E/24Eh2XLWRKyRDwkPIzlW6sfm+uqjaQAtgE
kY74zcqjhju9ZR2hLs9Sn2jYfkdmM7Vj/qaQkHNlhunI0dS9dLksEKKJqEwJEe8fFpeL7wVH0+Q9
JG4dXAMdaMEeDkF2Qfk++HeOG5HARH2n96skt4IC+oXBCoeCE+ouVbKP1WONbLr8TPw2uvQhOlAy
rayheiov3Pl1ooDoI26Z9uokt0fInKq7q5p2K0mPJdlmJW4qED9n1S7/ZZTHnRfTeooiq3V9rZ1Q
jjDM9DCHNxXufq6HwXvGZ+DXKeOog0SwlmQ+BapQ6zHPnO6+Zop5IEcBoiDxA9ODEKKYvMTaZkeZ
AVXVKdsnw9YYz7o7DSNrJPr8LQCndRLxQnb2zay70qGFompeAjq7bXHViO4PxJrRIRfly3aZMnoc
0gyBIoIpzbOOZDex7SVvluTst8kN4UeFRFCX27y3KLS/Ez+L9x4qqPuiM8PfJax8F+ntROpGLsQD
V+gEZ9knP6mYklR+9QiTeLqC+WFCx34lFhg7XCwMfs4WrPkZggbDoDtDxF0TBTL5vgYNCb0QgHbT
v9bNEWm2YJBkOM8Ef7QgZOmovA5Og00IfSfjetvdL7kg1LSYsfvQZxB6xzhKtp91ZfWfap2dq2gE
rEbfByFas4FhNHHy1Yd+mZO3Alrinljl6qOYLHpiPnxyz0JeiCnKxHDQpDPJ99I4MJ/dHPnYF0OU
jTc7BmqBcZSXBgq6f+kRzyOblUP9h6gE3BMqWIBBScK/HZErlBghdt1/WzK0L7Tabv+pSQYfTuI4
8p4gx8Z5ADApeFmgAH0Aj8afj6FAbfMxF0HMtQSqcgtKm5Y72HpJUHHFdXjRZAtfcrC/KF3LfqNU
AYMGucwhpWRM+vaJS7iHvs4Tnca1dins6dzyJG1ty7TsS3EfThU3g8MERN4jT5RD/mLS/Ac4TBxp
gg8D9YO5oV9qNOdtSwARxUSYBPbL+sKLOaIg8/vLgPgz2NXJmnnHjJ6PhDCrgUuQxDOcM3k9ttHB
9F2j4GX88ltQVXNEgS/vfMh/JuggQeo70Mr8ZYaRWjbd45XjYZAwZFmCxzsmRfXaNYkk4Ib4owb/
LR4bRjYINAgiF+NUinlk2TdBDG45L8X0Vja9wtTWYdZ5qdXIUJ6ta5kKi+k9ssJ6T6QybN7JHbRR
l412BGSeSaTeO3BownLcoVcPTBn5w6TwuJBVyvjAcb+JXdAlSfMMT7wNT+QuosH6H0nntdwqk0bR
J6IKuom3EorOlvMNZfv8BprYhCY8/SzV3E7NzJEl6P7C3mvDyOvD27kLWOrVS6XluWGVzrMLkhEx
l5XqZecOptE360KSNiIcq8bqJiP88wlbrmWb+hJj9aCh4mKvQmMYIyUe5BaCBlrJyE5F/Ud4bX3v
c319SdWHz7PlmqNrTZxLRYau2bHFXLPxbdjNu+j871VT6naPQiZ8GDynfls9VUy71ujpwiQxyJ4j
rC1BviUX2Taf6epEDbixMGLr4DuamcYw4mA3LhOHvzBPK/fLpcn4m8oFl2qn5uAzaEQOa55MXBzq
HSBxtxzlk6y9zuOvnub1hQpZXm8sZjXlNQF2DY4lrVX76puk6f6VJkzzH3qLHLdDv6bFOVxh+G9Z
CXHzBmz6VnSzZejuyxACOZV0Ff61kxe9eUQT0u0z7wBDSRONLKvsevPCGJA3czdgirj3LAg3D4gP
kSRuKnthU7zkoffuh6X7NFOUNEejy+Uk3RrVg1iai5sb1FS2G+Fm7Cd4UjpK2mFj591yVsQQfLUa
JNVvjTHjp+44Rllj+nX3O3lV1N4TIpDJE3RDr0ZjBtsZXA03E95bJOftFw2dXv7hqGqKGJey+E87
wqsegyv0g5jNUaKMrJOhPnRIhHCMh7SSGxkk4Vlx8t5509L7YEEC8W2E8Y8ykihLgrYOdzLxecr7
sa23dhBMDnIN2e3gDdB6NXOEhwYmxnpSSKHmDz26vv4EvyEUdc6Smq9e6GniVs79dwQGU//Mk+J0
b2AFNSiJORqGcDsz/8PP3RSPnBHwYLopQ+/RM6zXfkf6AblmN5oKfACJ5oDIwv02useqmKvslCmR
/qFwD+qYk1o8UrKO56hZwZ1fIfQ/RAO2H62a8WCoNNVHDB/Dcw834NCGXfsN9j2814gl+ktop/mh
HoxZHgaJYRHxMxz5TYEyEnwVVY/6YQo/Ocl+VKhT8NXKsOb/Jl+8HdtRj8DwBvEfv5qsvOlfsuYS
onGDYHCMIwV7+5OTm39ypWBKmPok7j3LUnO3UDmJc+eyTkHxtNrsWybbye3YA0b9VoD8KBi7KUgW
eE+CYMvX6HxS7AWAWbJSK+hiOIx5omdrzOIA3vC0VynilA88DQrln2Vc8wQZlKd/IzDatLcjnsA2
rvsFRI03ZP0hUoFhVNYgFIpxI+Y5/K4eX5Ybmtp59HJTUooPzAKbzqNhIEk0BK6PbtAD6Nq3ojnZ
xBh6qGDb+d9QU47fqixk9Gs6ld7O2CK+84gte7pLWdohTLMF21MJ5XQ+lG4CSq0v1+yJDh35U98V
7MH6eX5KJGTtaYvNyT4yOmV3UuMM+G7CLl0vpOpW8GARcxykZunE9o6DB7ZbYseTIDz0mHHpImHm
ia6Gr5oQnzuFM6VmXdjk3n9Gq4o84CwpaNiQl/LMXDGROnnCk9WUr1UO1xFNglOp/SKKdFcK4MX7
NCH9eld3KqohUhRJ9Wvj5XPepb865Mi6MAtfR2wMxXuI+oCFKOrZJDtDsRQX1n2KOQuxF7vCDiJS
eDm6dq6bsJFw2qw51JLDtqWbr26DacZxnaN5faqcPui35F97j8y9k3xXOKBtfweRjTwgsEX94UBp
g/0EBiPtLokgCYUNud91g0wvnLvMimU04lpAYoQPkwiQjY3p81CXdXuiqrTW4ypCy3rh+Xf7Qzhm
ZK6yrXfS21VaQPdkNbv6pp+Y7N8NPD36UPR9RB3oMpiN0zQfbnl+1zewW33JHdQiS9YDMpPGtx2W
IU6uf7K5G8l6l7UqcHVkitcidKU52B4sq90yOhNUNLXgtZD06ICM6uXUzLaaIZeJchchAWdshsfj
5EgPjUEQjmxRyMVBwlc6SbPrZJPesg5Rl8pr0YIo6VZvUQnThA6nyb7ZY6WYeV0bKMlkEGkj3OS3
BU2yRQopYU5ZXlpVCNdWj/Tnol18cyTrmpxQn6nnLoC+s0/ZVmCJLQNgB5EH8O/tCj5T1M68zbuO
WifaSMkWlGeqEd0OLaiJsYDBJMN2AYaJ0dJ1DQ9DEuZXQ+SoY/ywfmAEj98/L2sG0SFyL8RAHunU
pSMwa9VMCbwHmUHb3EhSenA79IZZSuIvdr9jaZOzalq9xJrA6uJK+2s5kAC5tkwxLjAGrfyZMBs7
vbBCpCKIHNjtR6qOJXuVamrOQaTIwxZphlmKzulUsU6ESJOYg5c1rNILdzmjzIcHB3z0uOADJm3C
Vew0SscEmGmur7Ntw7M/cCPmnr1JkR9o5u4dnBbUI/P0E/JFLrfMYFcobg5Bz3QQrEVZsg48EpeV
Z7c4DcgRcMaRbs21YPnhK2Ee0zfMFNm+W/gr8DbUfIyUmc659oPgVjGg+aO9TNAndn3JOp4wlTeV
iEQeGW6r24x+mSa1kF36iEJFIJRYJnbT6ZTeMS5iXaZS9roe3rAN02uX+Z5x3aehtiBIes6MA8ll
LL7j2PI+kM1Yz00h0IS6vQuAFxTJ3TxCQ8mgvLIin9rmuwHbddPXXb+n98LB5NqVOBrkDS9ZBjz/
LsTzHIOTsGyIZW7ubpG4lA+Z7sSKLxtP8bZwJjb/rL7kjiXv0uz4A81locN9QRfv2wcfGyRf00Qe
/EqmGuEAXlCce08HZHm1SfDgmyFgp7mkqA9RF4jhLYuq5nciDx5VL7Z3hHm2n9zkwQJihe2DeJXs
0evTXK1TdyX79PkRCkJyl/bcgDjkruMz4k9wFl1fud75aAKAh9+Uom70MCAW7S5zOhbBTQjGcn0J
oy7vPztIovu6jWDVRk5TuLFYKa4eVga+5Jt3y4cQ+D2vu68/0Ieok2wNr7b20VklY9d+udVCsdHW
Y+9t85Z8W+DJ/vgkZ8nYpKHCAYPlkeuc2153xGybilPXUW+MocfaXDf8FzeltXRfrbXOH5aFGR3M
lcacNJgDoBHP52nQ9clYomaa5/ERWcItob4PQoPcZtWlunNCyDTP0DFEAiDJF2QfwX5MkboiYSFN
avU/bTAXT3g4CwAoTcQ8ae0FTSPi6riiaIClY+XjAYQBzT0U6OK/LOIlDUNTpPfTUFfzt1Yh8rrZ
95cA+s3YH1xnLA2JVZCCtyNyfLml6K0+tS9Ar7akD8VT6YVyw6jOfeCaCC4lLSy6E5lhAanD4gdu
rb6D801K4gYh7iNwYxVXOYf1jnJivbhBVJCPHlj1QeLw39VugtE0cZYCywl0Fk4n+2BTcb9mExb2
Teob93NY8ITTDfMzzTT3sWPR9NFAWvmbTXbBBaND+4j26xs16vQD7z47EozEv2uK8lyilDlKAINM
4F1CucZ+8k4BgTnJPr/amjehPdjdFhb7dOP0eSR3g1UEzHuq1H5y3dD/7jUnNsKfrDuWVR0AxBjF
u2CiwKRo1ILjYUj8IwFu7LXdK9oHlQKfkklx9reSjvmCc3X5gT5pQbzwEsmKDy+LsBFSo5bMo4d5
sutLz8f+BGnbPVKmUo+5IIQwqdn5U2km71sp0WINCEx0F9nGX25SmfnBAfMtLpbZmv3DlNMAIlCC
nRVg0rl3nZoOjHJh5xJfRrKphsoLihXNKNLHO4HYnnITEDSbdBRmJsoqtlY22ZWuLY0fIynK35tM
Z28lrT8wtj66z9qyv7RtDkqLoqZ4H4PhI+9Kj6+rQM/Q97K+c5LE/WyAu7xmcsYVGQwqP/ozK/3V
Xf61WTgdVLp6T2XbqeIY8uLtJFffsOk8ETzoukN14+PBux0JrNO7afBHjFw+nEst+VaDdvigCFl2
HUaZvWjSaP7xusr29xYcln0DR0BtUp2zHUXwjT7WQiPX82sRdRKZ5GjNdSRia7AvYeRO9/a100I2
wvObTaApkRZHN6JSybPNOGGztmEZuyy9WG2QcXLuW5mfGNLvFreY9lUWUGxhO++IIsva8GyMHsGc
uE9mzoDCuUtztsY8fVuMf8F5Ze0FzL47G73zsa6d8DHAYH5Yy2YxJ6cBHMBZdM1gRCRdxw4hnuec
3weqEcsDZ+PKyWURMzrUGm5Zvy0cw2cQePy2LJoyVjzkd783rDHXo4tK48nlsjqqLLHfUT8QboHc
mZ1qAArE79axiCfphi4t5PCNPrN/iVSDEqj01TtqTALePNDE5SiMRH8PLhJxd/bLoijb5fXQbXIL
OZzf87nqGb6VGh0U03RWcSMlZKwimHy4vBMzYZINiwcsDWNssjB6ztg10debPEUVZvks7JVbZiT5
QPRCT1HZRyRZ0z8zt/O3VE5FTTt8ITecd6KcZgSrVRK9WWGCWC21ntbrX4oGslkIy+AduVJhMFxU
gc9eATI3/F7a2BE5wNAZ0mNDewvCTtygpqAbDYN5vK48lb0p5yY/B1hs+KgrEN0qR8VhC+odUKhb
AuU6BiUQHR0yNh7ZT8GQZvijZqqmThSS4zDtSEvo2xM4hJ4kmHHoH6N0PfJdR7tWr6gBA4vtHzbb
b4EyIO4cY53nfDpjs2Zk2fqD+gudrN9Yg+Dy6/lWV6DLxWVdojCMR38iGQUKQo+JSW/pQUsuNCBd
HylN77VqG7vuuhGiRkQk9UjIRvhp9d5d5mlzA0IgFecodThUHcjW9/aIgH+ABLXFMQ/VFFHNHcVS
eefNV0O6j9LiJ2kdvm+vxHsUFaG/J0ukcyBy8ERbjvWf0iDDRL4AX8RhsGf4Ytg4ogQrtQzqLVBR
LuIwqC5FExSwL4tSnEJGzp9hoJubORixpVMT/1C+179V1TyUV8Mlr24S8D8mDmljO5bzNbXlQ9Pr
9CMEb74ZWIg+JKFf7QGmO9lmSkG9bpUXGRtrTcOlnrs/teWUT1xY89mj0mo3E6iezdiR/nPUkiKa
Che6nAxAiBDMc71CS26sN5naU8x4j9yCNRqOjCpsppB8zFUzwNBLvpwR9iC5zhS+BTQhOs7KgBEC
Be6Guj5613OKiWBsgiMqIDZFqsRxS17gS1/2dJxEBvVoj7wrRnWd8l3jezmHzP/fiMqU/9hNRfXO
XVLnXps1FVgZGByhSwdCryW8rimvf6CwDHLD43fVu+ohey2SRNyT9KKeXbbmcdnPIUBymoB5qxGH
BDvZr5mKy2rM6FvJ2NtUcBw2VO3dtbLIfudEDBca/s82kcmhV5CQcdlTIbAhJZmg0l/s4aecwq/V
N6ZXobvNWGLDC2BK97VA3sm2vtfW5sbu6fv12P1jRJzEfSgnAFfz2D7nvh1Cooryq/q8QgAUqCtu
dIQEj2NcvHhyIobH69rySysnO6yI77eqc5luwztrDgt0s8e0M+0zrQpniW9a84+gD+IixxUlgakr
5i2t52VbzoWAQB6gP7t+9bNhf1UrbGktp62xAAg1JKrGVmUh75hTTIiioAFCylqz0vDts0gY8HbY
tGK0xP2uMbnGylDhXLWV6bb+PBIUoZpQD7t8bSllG8RVZHa18QjEkuNkeQNAh/xRTtaw7acIp+v0
3mapxxr/Cu9A7AQPJ/0wEzZTyHoRnl+Eytk8GzDnrNl9jjPcFI71IhZ2N1Ka4tYOpPhgUJN9msBu
T9EQ+ebglMUBauRVfVTw++AWF9ljUjMR2wcCJmOn8exsySNDGZN0hPRM+LFVrk+g3qxTzvaxOVgD
M0LXBP6lxKR9CaSXxRHON5K7IrhoQS/eS93bHxYIN+tAzqH6GY2L4oZbiyxCr5/ucsRYEcx3gry2
gqH/1T5OsU8wR8XJMeb35GOWN+4UEn5qQub9sCCwcgDkSQafnrnBKJQnpnevMnbopfnYHnMV4hbI
2XdVQeoi9Jv/S2d0Ufgkz8rGZ95QHSOoUh9MX/jHxuipGlifRkV1xikQbdpw6t8VkHrcKfPCfH0t
0v7VFMtLmlxrBMWbdpiQcqMDdr2YyMpk5w9hecJylj5q9g6fKpHXMI4qYLZ9XTiIOeP4xN1EyQWL
/cCmgdFGSL4qsaztfRdCA1VLoV8mmBXbojCyI0HSOFeZYvZylfq94XtYqnPC5INqKs0awoLAvt6u
0NV35KP0P/ixI8NGK6054KIcIZgXyIXeTVhy1w7z/NtoxQJz5K/49aacJyuvkq3VOvD/HVw6X60p
ppuKEY08UAKFILtZhONC4wFHb5tXFmNdZCWwun8hUszvDFHsQ1hGniYKq5dPY9h02alw2Gnv+9V1
sfBggTMbB4PWn3BcrqIZLWk8Zvbwj8fXqQ8VC/tXoXKy0m1j6oe1W9vHAA7E44TqhN5ORw5G/3Aq
rvR+sDYnxGwuuVORDcBXweec4h5IOyYeX3R+9Uzj6HaMPFpucDSuShwDWV/Jekk13Zh5mqOvkT4v
QCfVY95AtGRdVlS3yz+SNLPHNQigzzJyQiUyrhmww9Wo+iZfQm5efkClqqdgGg1gjrUtzrkIMjh6
Tf6ziMzhVkVa7e2B1HjlIxYAMe0mEGPv5NVRaxmsb/vMr+sj3SESaTXWwYMzgeMLB1fR2JZreMnS
wgMyZ9D6XWzmvznHBowbqolRmnGH6qHeJYNjRbcIYIS/HcrK2+XKs3eTpu9GLgjTsMgJBdzTuGbM
61DIyKiFvOn5hKy5XIeI8Jvods3q2j4MZnb/Y3nanAs55HSA5H04CKjFdMtbeMUgk02wh2TS/+ao
NR8Y5RDxU0Wui1w4kUgzATywhQxxF5nYdIYxkA26IKHCmJ3t6DJZ33thsH4iufHMJnBX/9X05VLH
qV37+mEasI0SY9chxh025eCBEPS6XF1pcYJOL4sxuWryDBfcp3cSWF79wjbLWhDnXH2/XzZNbPOR
uUgM0Bm0bFSwVdD3819vBYZTbyZitpYEO/Vb0TOa0gh503450SvwMXFIqQuEk6wlrcV2HT4dS1Gc
jZlb+LClwK9usfvUyZNMiyxVMdqqbNaUtkyh8yNHg5U6jEllKp8jhBWYhZFHZq+wFVXyllSjiT4n
PPPD2Uyo+bGvNJZBp20g1DUTtxFJhuKARGCYjhnvqqpY9GTGgtXRJHZ+J5JE2gCrYT1BeAuJhihO
RZoHM0FX62oPRC/pbmYDUA95SQnHf6QQnfsORnbKjTTBC0YbYvI/VpK2/99UgkWZ4C7kym0RdZT+
pJ+zMtEJIgv648IDkQcPptszXwYNzsWzPqMNia72FbIynyNlW/1RJ+CEyFbhOtnQhDmY7Vo7iitf
189cWLwsWGSZi2VzyhQZjXT/WaTzdTlVCnNHh5uAWQeEQQWGwcTdDJ2ni+NYTeuwN5FbfZKxYVcn
qyC8wMEONMZC2YU60k2Trugv06ruYd+p4LDoQIanGfZagqKzpuYEMiPORo70KJB72D55dK8XcD3Q
IDeW2w7DTTUkTHCQ5jc13K0wn5+xNSEcro1PCy242cf7YpgD71h1dTQR4ZuvOo7mxnwKMcLs3VAw
ze4t3ct07PFFosYvu6C7dFd4R+NcwxyRvDo0zlchMNGMSc7QE2lDv8XmkQ57B77XV5OPKERckI3c
NZUnHoPMW64crQF1U+8TqHJCGxYup66VfrZ3xFRWt/yTviZ0VKPH5TjwCT21hrfOWoIn9E9meiG6
qH/wA+PyR5FOA7dESn2o+0oCuouYyDhC0/B7qMsoaEt74mzPmleKhXr8HeEA/ZJehxlKsCEPcZNh
3b9Dp9C9t2XWgrtl4v5UW+PwF7nYQ464XVG0lihK75kjSvXgakHhI8N5x2OXfWOuCPqTxXR147ep
elAcB+XBTGVW7Gty8X58n/icOMeISPIFo8v0WMB6yzCA5nxOmMTVDRAxnwQrS+RuvBatWP4Yyo/P
Xaqb8RAtXfgDRc7GTU3GImNGOVBD+7A2CFVO/ebUuKr518MaYa5kW+TW9etk39is2r5wks7Py9xa
b7y2hEIhGSL4LBzVGJx6L3HuJ7oWd18TQX6TsWtDkzy1HPX88srdu7pgTdwxMMCxgeGfLYZW0V0J
nc2KU1wZtIqcQM7NVK7NGwYdn8k/jRKiakcQnezOgUPfJnxJk0RwW3dPOoIKSHZqUY+UvtDfCcEc
t57nJ+fRw0TOhT0VYHCcBjehDzsbBU5t+S9riquD/w9MIISJpiSKi9EJbslYwCrlW9AErwadzDDC
K/0qRtzmFW8VrPTpWI1j9WOVs2FKy2yWZzafHdxD8Ip+XHUNp0+RKgcvcM2LC79ozWKgK/szUSDB
h+PRwx0ZAgqESL1Be5zX4bjv6taz9iE9cHNYJUP2GGMK3ae0XXfed+3EvJAnBn9fj9v7M1+npL0p
PYjBZzSwWfqv67JK7axhGtKdNWldnhKAjTn0WLLZcFrMzgX4OTxun4XfNfGTQm3EA/gUdCOx1SjC
WRKUJSXhZuLLBB/agh7nlpuGJ4WI68aGwpkfHG7Fb+IV6ZlZ4vrPVCVATk15/cTDaDOvqK2alBxP
lfjhpzFihRHaVA6yVDPS4srh3DZrK4IDNhdozpyU+Ip7Tt4njATVh0OwNYQZn0efPQPIpJgAMehs
XIlERmgOopNJ8zx96RZGz7sRpNa4ZXwgH3NgYk2s+RteUgOxK56lm27ByTp31pDbWFPStbhthprS
q2foWn12ntV1r4xT61trWKcU+9bU5mfaPnenMWoMByZrPHvsxOoZLCjsSBc1/i0TOfvspJwaTpaY
b6cKS3w05crs08FCx0pogYl5febS+qRZGiKhIfXMQUGJxVfF9SS6VyBi/vJPJBUhIZvKYYT3raRB
q0DpKf0jBaHxN31nO0im4TNnz0NR820UizMRiuT6cwScJ2KSNM9NdA0ox8u/cSChTtvSqsimtycr
UQeTh6E8DBbjMKF5djbtpIef0GHJvffLdrp1UOa03y3z5AJVQ9oNJ6bjVnrbkjbqH6RRvk8FVYKP
mRguPJezDJE4dZTcOEsVpD4f0xBhJ6zeoJwwk3X4qn2TTvaRtcCQf7HmHfWd6+M0PwrhNt6zYths
b+xubNdj2fREj8lmqr3jYncqPHFbTAzE8yvodEjph6HQCJam0gazvrXbNnipcUUSQwUjKv0ezFi3
55Tb/4/wFvY0/NjdxeqQcMY9fJD13k1r+w9h8vwwphOg6TaH6YLvwbEfF21he5oneDHnrhHBH2IG
VnW+a+fBNkD7GJ5JIFmDLw1RNB5DdFADZEOqh6rM74PONfbOcBNb9EV44RxUvdulzILzGkakJVNa
MYFTXQboDw58XJE6yWHQV4mzVzZLz4uEv3YqgeFQPkz17xygid6YbkBIYjwYzzsnrRkNDO4INLEu
9fDQQQyhoqwMJXGuc++Fvym5zJ4NKo47O7JBzyVkPKkwbManHL3gSa2s+q9MNfse93t222jnw9bs
e+MBpuPDOs0QV4jI0xsPfMtON/aKG9+S5xDwYMpB7SN0r8PEeceOOqinZbQ9eFXMwbeCc5c1iCUe
ArhCNsbnymcQ1liPDhL0W8U8tdhWDPr2raXIKbxmQXQ1yq1dyZj8hGYigzEyV9EB7RjLfRmp6mOt
DPbWSpIkdZjMbBW33SJRKxkHgNigI74LkySrswOeplv2XMlaFshjV9xIjRL/FRpLVFbN3EhNU1+r
qfDzSom55zPoe4htQEIk69YWvVNZiE0+NaDN6mr58mXVAeNdMarYeFPOrpAvKaPuXVKFV4iVcc7I
p+A1NFX0ATnmH5QjFzSrmR4RHfL+q3HlJWBu6z3MNFHPoIRnDjwmqnuUj+nbYA3uoQh5DItpyci+
qHIHrn5GG+C1srwDYoDgaYmG/1pvKM51a/usXQv0mrsoL6rbSCTFsS+V/9aEJXcg22xsRx304M2k
MYwjGQwzteFOCHa5hzYZ5FASbfQQCRhq+IcO2UhmNUJwbHPD2hEUXkxNcJc7WJyBaaBgM3hl2KTA
J5HuuvMSl5sUosF9XmT+Q4b67TZ0iB9iOg23KGBkiuCy1T8j1cYYU7ctL2aVAJCoxCP3u2G8Kil5
+cO2sxSMphouCwZl7aHkEbD3CNeThm9Pc3csvYa9U7fF3O0GMebziXWuncSmrAZgtFQW2GB4Ny68
1qQwMlou2r0JstGOA1e3xXexGPYInjVz5Co4XPAEKpILX3LkUYhuWgOqDIG0n4HtIAcOAgESshPg
Xo8h9Ww3rt47Dq9fTPNRLR+93Wb11ln7sHuYrXSYbpm14OvwMey5PPsR8oZNmuBIPaTWlX3JSQCv
qmWQIrelmJAFMPSJ0FLabnRwW1NeubYk/3C9pN49cIrrGm3I/otSDGWgA9rlGgrECUI4Ipp5gB8i
IaFkz/qc/FtEExXcsohoNHrukSNZ1rYhRI+hGSF3fYVQxix+wB/v0H1e58holrZ5VumF26hyRsZX
ANCQmaOajmuRBhc4WmzS+OfVu64bjrMljNovmbDm20I8irhBsPC2zz02W37emcTO3YyAF7sXbmRc
qdhlgYaEQT/u0Vy6FzhkEas55BspYj/V5oesoOTZcWazolRDFoVQdBPk9QH3Ea85Wc2QPjMzgWbM
gAbFbi3c5Yg1aDLbrp4HecCiKqKDBG50aiLQLqg7MmMYnWitbjFHaH0YCnYsO6dvSaiI/L4FkBJa
/YM7XjMzQvLp3yqrRc434Bp51m4BbxbCINpgZcJ84SRpbftAtAyTRJ4komhzgorlTUfkosDJVXfZ
L7wO0Mx1uCRfNgAzNCeDznUMEqNk+yST7sUmq/B3XXqg2mQ9cd+j2m1o8APXuX42EwZvazpg/aHq
LDHUdZBxz3rpc8IFyeWT+2ZZyRCiFXHpmASVG68rEXV7uJPDGiOLpUVEo0wZSOivWWNY3gJcHzqP
+djCtfgT/LBfNWPf8K5elDXfcGjijiYpzsVvR4P1xOuNnTWYu5CdVUQEDBVBlFuE1/hXPADKhacI
wTMwuoS9Ds+TXZwmDQhra/ol+rQSYYltoK6WIeSstQfvdOkEq4a+/URjCqKNCsHej7QUhOMI1AjE
XnfRsHcROqH6lOHSoMAY+5B5E/3MbmhcSE2iBBK1GcMShIbRIitueoYjHoPvxsuPbNws++QJHxmf
SdoKxqExYbib24FHCHqMP25ZcTWSvU3VP3sKnfzVPDrZYPI4/DhTJMriWtW0tw41fhizzuLEKR2H
YJ0Um6MPk5qY3B3fQ1MApkla94R4RaYXN0Rf98CqvSd0w2u8+dNzZKP3sD/FeCjKUERbxCO+x14W
TRaBXGH/nXGR9DGkgOA6ciV8b5shPr7MeUleJBa+wTukvjV5O4rwTr7mIPvtF4eWy4IaHeQRDgae
zxghSlncjmgBASFRCJ8L3+p+Zzlc8ebVXB8oBNPLGOAa2bWNg60cPM0c3tq+k4cVnGpTgmnwTL3s
/LmBQRsgCmQ5P1ylqlSk/h8cYpZ5VA5eeF4qkfzN3qjIqSpl/rtkTntbkWnNKAXIC7/76pYJsaJo
KpEERWiBOraqLFkgjH2ixWt6xrgC2hFOVzRrWWpZgDKC/JuZgTFMalvESon2z1WKPgtXRbtc+M+C
pwj1bbtbJXK6fcYgWmzx1Pc/LGJnK6ZU0V48Wlk/PjC2LTI26UMNk9WZPLrJHlXSnUjDyvuwEpw8
p6VQDHjczhD+DhxyLLZzosZbM2HwjxdkJ/WOEVOrtylGv2c0EXS/qoPNZ2We+1Yu3nLTIdTvocq2
wSP0ZuJqyOPQAxGQcuKg7Vi2ANFCWwiEcsyOJBj0f/bYqB+rz6mFpx4t5UngL3aOHrf1ywLJ8g9K
UaIfa4FPdtOKar0fKWIeul5593Xaso5IOExh2UyN9ZQubWPdVr0uvzNS4/9zh5RQMN2ikGUw0BLV
QCyoG8P099HlmZ6Qyaiz4KkZW/5cFYS8rlau7n0Wiv+AGzm/CNXrxzBdUKgpvH4H1E5AbO1UkirG
wgoGXEf+CNa//IrUigJ/ZI0mC+o113EoZjGBynfCXAa1pXR2n0oN9HxX1D6ytdZyWW12LXCvCyhN
0cYdisOf1qYvJ5zCbt8cgsiCLYEZeb/PhH4rOOL/iZB5HBi0LPjCiU2Il+eoFLM4jlU4JDkaO+zC
xg7iYMkyNqu4Eoa2ir4TnXeMUeArrXKhqtN8SM22Zp+3vn/vW737CiDzuWiWFyiMj2Wu5kdrXsh0
6GbnFnkZtJ8uSx9wzC73HU9VDvF6Lk4lgtyTLwyqC1TL2ak3vb/noimOiLL1heCf5ZmF/rqjySO9
cg6sL4SM9g3xvRzRYvR3bU+UlwI9tXfCfnlP/eFlqt0J6YJSW5nJ4GbGQnTn1z365yK0znU427Hd
e58rz8ou8YaLBlkT11D3kCeEGf7JtWY/y/CRlazGTBMFmfnAsPDOzj78LbE8PVkDrAJK/PyYoagk
EbqMvlofWFLqGHZnLfPbTdKUJQfr2O+XyPW/PLBK71ZWXylWo6geayew7+SUJVsUXV9JSGYNrMig
RbrawoBgGqJvsT29rFz6+PJCmEyR1cWYNhRhh3P+29ig5ZZltM4FKSpPlYLRYJfd8oh+kNCMziJo
KAy7G/TY1U1RjOqnbVPwH6pSx46owAfLjOu7z3sZ08kGOIW89YuufTlxhWJxyGCOvs853kVG+95/
QWsPN1CVrqTLLvlVFPNxGq7dTaRDfStwJWGZ7+sjOq7xbUQlxm631w+RDmiwO1CRlh0MLx0JcoA0
cJ4A11n4u+ofHsZoO3SVeLURkW9Dzxcn0Nzy6JpBviUq9f8b8bodOkFoECqE/3F0HstxI1sQ/SJE
oAAUzLYN2pHNZtNrgxAlEd4UTMF8/RzM6k3Ei5E4TXThVt7Mk+JmiS5/kzJTn7b0ueJbtXhFUq/O
biazA/Vh6rAok2ADOem9ARTFbVR2EGXzj06Wag9IAh2vQJW4aA0uPKpxSEttOwi+uLgOEeQEYjBO
R2sPrUeHucAky7SCPczGibbTeS4eC6XTd6hABaZpZkdsJUM4CLc/SrcaH+G5QvkdXDQAKorQEgME
RlJ+rC9QTk7wD2a8L9nos+WZ/A0Tc3Dj5eKWkK5n7zo6/stAwuQxTxblsmVu3TP97fEXvtw7OZLm
yx7I4wTJgF22nk7UNkXvdR6EBjral+RGdJm70jrUeCKImCLYkqPrjjxAN/LCn2nH+1kUxvBDHJDU
KtfGwpm6G8fcl1ct6UcunXEHmRY1yoICVdG8CLe5Q2BH5nqfUoD2SUUKiAuAPFiO4lwAL0he1e48
extRqnQvAElpUBrlXtRBcQQmrG5UkpEILUfvtJARCgvRnwjdmRhHmiDb0QfOva3v5NuMLeSLX8VI
EYPx0hDR+zJybg34J6oH+uIor3Gw1UDwGwgVVZRAHxsrcY4SJBvF32AK2TNXKDfxuPwpRTITAeh1
uAhFnGocPoRh4h6nZNZlIRvDRojGAamSuwBvuDGdX1xKw2nGNeIPt1XRdqbJ7zXXCT2hi1TeNxyU
8Sm3WURuqhaf8J5sHKI8VlHrO+46uXMhOomNbPqMEoDYbn4tTfmcNBKwQOc+KEijuG1KijP4M3Ky
Y8rc0tvaf2RJpV/4nbgbXtneQZB7R2OW+q/pmMGnN+KFTCYg+ErJ0tkvMab+GI4Y0F98M7tqicWr
PSvCHNIi7GlVtKFSkX0XWY0bO8vSZcHL6WVvXEOag2+V065YChh5GM6bkxuDMC8aDAtOjQjrYmRQ
kDGfCmmyEe3q5cucqAeZIoz57AutCxvafg8HkSPLwnPhwV8/qSj4HCWs/54L1D2N/fQH3RMLRZMi
AZh5nYVe6no7kgZkPhgLI2TXpv+2PHRrhl5qbxDnKfZRHsi/2sZt1DGrEhIQBEapHcIH0SzAe5U6
+wnWm9wNuP4hfm/bKFDHeCz/v5OSzeBa9JEOpv4k7sf4zs6qPnMaJ7+K2LUubav/mRqDAoS0X6kj
7IuyKMwe6QsII7BzW9FbGsZHFV/ZYhEJtVmb7zBskewvzDk0+766klkBQJG37FK6hNxonbmVIjLN
dg7AnvrdZ5nzmPk6ehJyynAJGsnWHOQ7HNj4HQ2GLTSmtyfDKNKvEXXheRIticISarwCRPlIG8ET
ZQb2rdCeOLTzlN5sQ+gPq8CP2+ei9xgVnDxcC74fJqPVhyCA2MssaJP7AipxJWBCAtgd9BaZp36t
HRNDbD6qfR1E1haykw6R3NxbyneCgTmhHRHXNim6xet+8ggMGE6f0b6zoImIkmtxVGiDO6voo/tS
+MAaYkrzsCpGj9qjdZgbNaVJeL3s32TBiNdMU8ek6AycVqQ0L3BW4N5g1JjeganV8c4NuHRupMm2
rY9t52Ge0+aRFCPrfBFbuwXd/WrEjXiAM9ldpslXZzIV6sNruUO6wlN7xOD5Vxsnz8AiMdPG/g02
7i/TkQ1WVPS6TWkR1XGTyrpHgC/CXs7dxbYa3j68BkPXHeyTmIv7GhLe028Fsz63DNYn/XiYAz6Q
0SsGtW3GmMuZL7tgozGBPaXEKs8ai8OLJ3vx1vetC0fe1F2/j0h99pvK5Q584ZXkHv2uMk9M7+I4
za2iPoMb/olrk8nYUVtf7mJHp5ys/1kt3H4CNg27NnL1fsDTIXAqt+3zXJf9sUqn6YPMfnX0+wqs
Gx+sB2OQnejLpJrlMWjZqpuTkVzaoLZfM8vnp/W7LEBZ4he8IjWGJ6PNjW1uJK9TCu2QIgEL8y7E
JGc7mlRGkNiqkF4M7NlE/tjrO6iRcFmd5Lfqononxij61GZ/BSAmn610JZmVXhRd7M5Nnop6KN+q
RdrnaaKRnBiKdRX1QjCVWwwVifWOfp3yN3YAZ8ddnozOQsCb7aNOOdlrKjCMIbpT+cF2EfbxN7Xc
zm/gLoeRS+zqQOjyX5zGgD4wPIZwCoKJbL3otn7cMydlY0mrTqHZdlZlxLofZ+EpS7Xxhh1DXaUy
spapu24JakdtuRkd14ZknlokMXmOsm2VCXvGiMk7JlJMCfbi1n+SRPcHOfXeez/p9A9+YQwXIL52
knj5z1wJfAGcIO2mp1P4kHr2Rz8Sed0EsxzHHRn04o5ukoMOl6bxYpFP+RoqrbFMSCMK3VpG13R0
qQafuTfsaUB+T3rVU6nhOjcMT5DIOM9z5r+pokXAIZyRUcFBWIeVzWdE0cIrd1TMcXYf77Ar+mFb
SuMQl0L8BNkI9mNlr9MUkDCpR/LVoQOeaJClXvAzt9AGo3mPdIBsVU49lcEU+bBHLAbm2LG9E6FZ
noGrGVz3Zw+pryj0KYVExHw3e3Q9NP6O+sEIS2c8/JZ2aYa13VT3OnWDlPeJmexiIbh1xD51CHVU
Myy0aQKgOXBPdGEHV5X17e+eF9PDWHjeG8GsYTfHPVsCbuKSGiibp0G1Sx5sUJfrbYSc/TtvqJhn
NzU9CNTlY0rg5J4lFCnu8p7+NvxowXgjbJmE1GSyeMvN/tY10BmsPEn/NJaNL8oY1oqtyLlg4Muu
SzBRbTkbznuFG3ZX9+UQxoGgwy5BxPzA4tG+sayMTrZdRu+zGq51vfTnPgPoX1GN8x1zld6T/eAU
mTtrk2QcGZBTBOwdn65okRv9GbNk98/r9BDy70Wvhm9yQVaScroBzv7ZYpLA7k6jRBp784MbielU
xbzG1+faQZS0+mvKmNRQMbviuXT5d5yr4VqB9HuUklAZ9k8I6+ZE8rAosz94ADjs08RY8bpa/R4m
qmaR+M4T9KwN+Of4H9pW/sStoPmaJ01/jdKielu09U7GDj2jo6Fw2/TM3kHjDU8B5ON8DYxXF92m
wOnpbL9lZVS+yEIPbwrG2ZH/8uVM8Cl6djxjfLEara48r9NO5j5/jNUyJLY5/ZiuTLxHNmBVt4tl
Ld4x5HID7cmrv1T/592IX3X3yY/1uQdJ0p0pVRyONNGUjy2E0I07cv3aAM7t4ZMVlcF5nMZfuRw4
UQiquZsinoowHWNunqjF77JrOSOCjBUu/NZ7DtTzQEOZDzPKXAHJy9gkO+6LVgnZjrHNjYp+3jqq
xp08lADGhYfYnMfK+2o6VO5NBgromT7J6HkB83yim2i619jpN3pK3XOKYTDBaD+ap4QV+D9bZdkD
IOr6ivg6hxjHg2e6KqIXiB2Miwt/bdqZ87ZHiGYPXfv72GmxCZq5DbB1LtFCuQR8wBMzGZjS6gK7
hCmKp8D18SxG+nlC5fxspJ5f6fgud3VhLT/xultpqM/6x5YRRnozyxfQC8AnugSqjw8vdbduGm5Z
Mo7haC3cjRy8aSqe7AMUtO6ilQHFQc2aXS4Uh03raZrdGwUt3ovGV3fMosvitS7hSHuqX0vaTeBU
sE3DRRsDs9uCFTEBxUUVROC4q0cc4W3COpqHCP1O0uJiWQcfcYy8hBivXEKZXFh+PhuWDTmKRHmw
zVXkAugrnZ9m4lZONrQpHjjyApTM2meGHyabmyt+ktBJUWQn1koEV0GhqGJMQkIh9bHUtp+GgxJN
SPIJxBGzwJuTBaRELZPcD5GlW9R5GEswxZ+IXNknkwPugzSicZ4HXd2BbUkA9TL5MRYvvpFAJX2b
m/4HFlznV98k76OfWCcLOOd29GFC9KPKfyhGr56SNmH3EhMV2fh5idVQL8G3JQv3ZPTrcFVbzVtM
Oho7gC77EI4kCwO6H84L4jKws6C4ZpJZYBtnrIr0IIZzoDp5V3y47ESUAR+c6fDgAwQ5EpnKlhWp
2Bztta0NGpF5aIgkvfeDJa6wP8U5Hmdj35RYcyqo8CjHXRWaM9mZhKXdZ4Ds/pmrzNqX/Tz+ZfyA
cVBMBQ3ulrfz6eXC6Ez7YbxDKa73I24uD9Wl7V/oLyXG69n1l1l1xjqMytMM0eRjGgDj4J/ElEab
xNvC7YcDkivDs/L7/GluFsmJSMOHr0zxJDqXLm1dVh/0Vla7PnL+gvvqaOiA8NqVnfHbGOkGmmyd
Hj3QamuIofrqJot9xtrWEZWJi5Qnk+8cIwybkcq6uJRe8vHaKYACEnhATGIPwhtMj1uU4CDbQNF0
T7F2bRhHVfa88sg2OqF1yx35imaigTlC7KyjDMAq/Buh8v6VDHf7WHHhpfM0D5sRW/NgHylJ8MKA
KNgeB3J8r4mavVl6jABqLGw/skATQVn9t5Vff5oltNS5t41j7nTTU5k19AXw6B2J7LVnviwJTTEs
TzbwDsVPSUxrpzw0JitzTFhcATcVfJFfQdUKxih2v1NPv1rZ5MHCj59TJhPgvMc4HL1rrqHBBkLd
B0ETYuoGCZ6vKGr0lSD4+LwkcX+qmA4qYsZUsDgucX0bSAmuaXgZLLJGf0/bxRIOpVsc0iAa3yQD
0IVy8fIu1jYXGCcONmIW5u52ETPcHJtkQbbnBeSQw8pF9NyyeHtIQPx8+YVsbkZtknXTqmu3pimJ
4DZAY3fuwv6rG0g2VzXU8ouLmV6EloGXYQPwaTkKtSTHoYFAzfzjfGrXmu2ttNryFe4cT6NOMuPa
UkVHdGdKJauNLh3+gCgRFr47N+GXiNFx39YpFqlgcukVWQM6oYMF7aNaSwSeUfOFuwe9Z50x87Fg
Q+MvJT2LUprBPp274ZVFLppeX3qsVtOMdrxvEqHjM+uFWIRJPVKhMWLtmS520mGYpiMwzm7Ymiza
qrg5/rFdYdrbsmBLBR3JZE1HqwcGyHkcPDz3pqd9nAkJ3gGRT5K86cyfuYEAaFWhTlsSLXNW2mQC
8xHaJHsHEg4pDfJzRKETNvCAi3e/TMajLlaEj7We03jxacViX5+/5IHToxSKtGT1lessoewowSZS
Bm38PGL2usOpwn+S5AZx87Ey9nAZuVB5tl0dG5wzzHtF5XfYH0XL9jQARXUqDbHSSb1g+UcuhFiW
v/TjudWLWM6QQptXMNfg9lq8AAAq6nWuzTwR+TcQujzlhNQYPZwEnhMIuNyAWSNH4qkBN1d0xYqo
6MUiR0woJ+1LCqOY/ouj5pBL+F6DXCNg2wDVg39vHka3I/+TVfnniAeYIZtMortavmng03UTXJa0
5feSmhy1o7Ee3HAOLWRJzBEYlJEXvDJgpaydBJqKMuCH7KfZN//lnUHHDFE085KCXRBPJsdvcLDK
Ufthl84C+mAp5XnkF+ldCUI1HCONoLvaNDzjMgtdRnvLFVW5a8HPNJdSBN6RAjxTnca8gDHoTan4
vbJjuUvotv6x5eiFpUvHyCZjffPKZrtb6PiBTBEqCuvGSypM58fUA9fCIvGbR0AbzhPlN95HTHMW
8gAa82sXcQHdC5zdNCmDgjvIsgYYFBQwD9LR+AIla56g/2pEbKus/RBPq/D3Xsm+eoekiOGFAqnD
yIv1xULL/mP0+RvNzCBy4gCdGl4AgREHOo2efwNuPuNpxvIe5daMa1lNL9Bs/AvXRYa3GNnjg2wC
zRgBJGKMqTSL5nofgDrdFJb9wa0c8UaXxoF7S/CettPPbGdpSCkNF2l3YG/hlMFRkWKg14AUCZuF
PnnG1kLbLQaP5J89YJvhywAW3P2eOf0/AGedJUfzZqLdvLbHmzmyEJcE8EHv3cig3v01DRowkRNr
/nA7iTV0Gltq5KEO70tsbDsxuKQiIUrScBlbIQY1MsRukx2trit48/rDwaKHEuiny/SLEfHW9Kw3
thEdaOAh5jEkxvOJf3R8ZCdgXrK48U6m9MWn0/fRGQoh1WG+EdRfS6OCx1yvVrTIeS0GZrPBDNK/
M6LJwSTCTmwZnEvNKUF/WdY7emPl/oM/WdOjgOe4LWrThctKQBDLSPKq2EfKjdNjv4UweUe6F++I
rf4jWmj9J46Evvl19ydqo0fQTuBBMcj4F68QzZPhAk3cYPVajrxgGgK98X2yhP+cwNYFxQWbolyb
08a2KaEWLA5EkAKgGAjuj9JvfwJsCyHwoOjXDKrqX0T9OaqDdm4SZGSYR820sX3jyLKRlULp8/43
yT49DK4g0ed2vIPSqn6LDfk8gBM5Cfg1YUs15xVwRs62miOKNeIxzgntdEFkhJVF/UnGMqDdTSD7
Hystywttfeib/p0VbIp1RbkXGMwRWePETLbOMr6IpZidjd9Chy5GumMrTpw9aj37HIyQB/w7XL5Z
DaIlDRg+Z/nVEjrZ9IP97rO6Y6hi1wsd4MlrguhqTNZjxrS3GYi0h8Co+Ki6ot/Ni6fDeQqaHSp7
tV+4d2wH2TXfYBL7ELdwH3aO85HMpE1r1EXuQmA7mad3RJVWRrDnP2Dddc9y1TtaQTdZG2Fn1C2h
cksHr0UMl4/mZqg77vdCuhRkpq7si4dP/VQlifuB4+AiF3z4ok1TSqklevUgvuZZ/7VU/tiBmOiU
tmwkElNd7KjMDrbnnjADOzvXlzV6WZQccX4X+5jxduPXcg7rvrVurFP8i0znC+BCdHyuCUCLHEar
Za8TZ75gY/2ViMFjHmhBj2MGD7GU/c7guGwxcWYsXQeQHLSnre7NmNztYsXjbTDRqYokIHsRmWe6
TjBNTY23aydHEGG0Z0dtvKRSXwJLdziqGvayGjFlXyhF9dyt9ng38M0AeSvEZvJxSLM8kwe4U9az
Wq0jZeyW+2AunH2ngXuMK4uQ4wmTelu7V4W1Fru/SHYmFcRIllTDQ9bYCULmhA2s/shFAOffKPQm
0cW/0ubx4T5n3FuGyrNvtt0RYM64bf20fojs/g1WiPMStzYyXoaDVNPy2kX2ofHs6VuYskQ19h88
1EXusWCZIIi0IVw7wGVkIY+QpfJrB5nn0PTGtwYNvcnHrMeDTZTFd92OHhKOoqOXtt43ZY6YcPJi
rC8cxfwnaHZ7RSD0dW6SR/LgVLtLk1uYP1f13nbm6FR4BtIBg3h6TqoBscgZmSk8U7AeIiNSjiuJ
L8oUlcH0QDjEmGkrzwTlkob7RWi+7/H9FRJciSeG0Apwu27gp/Xkc0V6VVCdQuBdaqeCJn1LhPEN
Cn8Yz35qACYlfP6Dm9t8LgVU8AORihpbekqvulFNMlxa+oIRpZH4GNN5D9b2cIEYZBwzb2huNN1k
X6gj2M9S5fBZomWmzVzfKNrwHixbh8H8x6lTB8Wt5YK/QtzgfCy7zq9Jgbqu5Z50gAiUmUN+8wtb
bgLfMu68bvAFjb8VvqbsMCG+fjl27/7Vg481ScTzvNVZ3FknVutYatKvoXOiJ5e30gXNNsSr4T8S
InmQtkezbVY58bBjH/NRaXIOvGFBgPXcOlIalcqpwOVeDyR0efZZQP5NO2ZCP1D5jn8IzmayNPNF
LFX8kRpUhfuR5W3xz/u0Lrm/Z3v+p0atn1WC3OrAetnQVvZt+lws6mR58PPYflINVjozLh9UqVo2
zlaONzw39yWVSNtl8XmZSek3IeOo/8bKnbBMMTgz+9vBOGRWy1tJecGDv3oYhpQ2bWqr1ktqbIpL
M7W8ABtZvrK7ouGXr/XkmDVYlCR/47bGgcQ2k6Qgx7+DuOFlkv2dQ+ah9J6wSDzF69gIgq94zJdB
ne2qt0IyD/ULbegR3eL0Xe0sc9I7Nya/WjKu/cKuRkH80L+1Bp7DsvJdShNrmFSNxyxlssFXwQpz
QUO4T0KfzWH68FUcBj0Otors0jLZE2JF1bDht8q/sT03Dc0pBkAbj5GQDcFjn2bee75QizPN2ZMp
XV5ZqpXnaozCos2/O6PYL2CFOf1Bcc78MgnxSanjv52xDBcCU7CtRs5rsDn66gSBzQokbQ9z0q8/
Qxc/uVayvvxcWz4YftwdYpF2r7xK57051nBWnLIvPj3Xdf+Yk8j+4O0AWJOk9T6D3PkTedEtTcka
7Yeh/+zs5Um7WfdQTGwItz21C8nidnfXag40PP5yvPY7xuq9ZQ2YkUebzOMoK/3A4nHt7F55OTkX
zDHRe4lTdMsr5JsJ7gz2dTrVCweNQ+r9ZLUzkZypj9NN19JuN+im3CNoVwc5mD4xvWHdJTVvbNhe
3DaPCNzE3SU3q/ytY2FwGzxNMyqas2YrW+dvtc256hkxSWK4ysfBDw7A7v9VmbsACu/2xcgTlubY
V1PQ6Se+Js5jbSSHaSZcN9pVlO261lO7trLghafDaLBiZ2ckm7cWq9MGTwLUGsHQO5klIFRJK1Lu
rPX1xSKvBBhHc4MRa1tE3VfQ6COUk5LNVVlD8glueUbazYtwt5CVovXMm9MTlYTZhfErPkwYUh50
9YlTCpf78GrQAecCb2kIdWH/sLlkgY45xF7tM3hXnaYCD4qrAdXwMIy4OasxP5qdEqHynPJZE8fc
1+kqvGYl/VpdwTBcuk+xkx0F+UiSu1P3m3iEOtiOMYfUKDJ8Wx48xGFoHvWS3H2UBEYSeNkltOxm
XSpYQtbfRMDTP13evfAFEtShFtNr5ZAnYIMt/8gWvssG2VLc86ZoHy2intS3IsRb/vCrlZIs0UaL
9J6MFiZ1N4hXqZghKgdqCrs83UZu2jwEvX7CovncCDzlM3WQG5Aw34Gu6guUn3rfzwnTol6L3nOW
8pfWaNSpd9NgN8UEPL2KuS2Nv+eSjc3iTE6ICeY1EdVT07S8SoeSv9ZJYu84Mg7dBzbFxLAmTN7s
+IoRkbrTnvFCmnRVwvEAWPif1+++eLdXBGAWMObggC2OhkyeF1ZnuJzyehdjTX82ov5W5JCMGSrM
PdKPuW98lf018WhwzPDF7WWQHyZRmntOkBYgFg6wPf2hcjspY3hOh0FTotQtRNlogEYuw65HksJN
EWqJBFGQtlaoq0s8syaGshBqfs6mcbyQvA43vRjUMRdg0OYobU51bLMEQFYEwsf1f6IueXCwqkOX
ZWeQ+7+5DrinBbjLwRptCUI+9/eqhaE88VxUES9HADFijyWaKy3KYD+GTeSPr76M610q/eyVZomz
Uqp8tD1l/yO2xBp0yKJPRJxxxRnC2WsGf8++8j32zYEQM5cifzOIecIJVS+sJ4JxHlktYrbemevQ
sTMipla4BxSXx0F8BvN8DQxnZGUBaie3KaI4L8TOHwvaCc7eAp6SJ7fxfgWl191bw742wCKQF9lz
nAhUYP9Mgj69JD59BxYDx4bIQPa05GyhhoHOhoxvxxsLvnQ7NaL7XFh/In9Qdw70Jz2nQxy7pxIh
c1ejhzDLm/SY0CY1/gaNxHXTKhL7QHCt2PFdqw9wJFoCQ7ATHer8QGB7eMGZO+mjAvTKhzJNxhOc
QD4ZWRifTKFUDZDM2+JCva5kTrbcVnlusJwS3pl5NV4sbypfnCnu37SS6lrnsRl2yTK+CroWYvZ9
ZLc7F51ClvOl0NQV1VbJbEjx8g+g8IBxclwjax61WTtcl/DFyjgdipAWq+aqms4Oh078zoPqLP1+
/KO5w13IVwrOXrJFE7tDu/tJ+KCLQ146LrZNpcAupNkS9Qe6M0Y211F0wx0/XGIdu9m9QKxxwlGi
Bp1c0XHsN1yZyc+iQmySpusEe67ae1eEU/YO5dw3LzVweC49Rnr8pJXDOyDvnj3P/yOGNEGrau1D
Aa5sP7kzlu/cCiTsaxfFlKtXuDBIHFD2MawPHoCqiYxWTLMS8QC1bj/NCdYQoWa0bydf/uo+Vb/n
0vs7V517KHSb7/EWJDk2zZLvMnrbcYHM85zJ0vjlN3VEQdeKB8CdTYLXtyg6hiituJgWwwaA71/4
yMRXLd42K7xum1NteuDi1G9VT1UPPzywkWS913OXr89dHTegC8jtOzENeDjUe2u7BNlJVilGRNVq
HMezeuDIBPWAGR+nuznMH91g1fCbCKlxWNIfWrwONovfszeOGZaYtuIxBR6GF7RnlRQjMNC+k/KJ
hJihXO/gm1N3KirsV1sXc94BV2DLkjgt23c6d0hOg+xx5LkELFGPVw/rG2t0Y9DJOo9hStEkiusU
k6M5PCy4w+HauJ7cL2X0xbS93B1i6uYGBoB1RKLSpwF6xSuZcA92C4bLd+VpWhCweZZ3U4/jIU8C
HK09/7ppdvEPjM9hH1A0eoY48ItgTHVcyAesRkUk7BKOJAJ0JkGNxaZi/ePVzp3pvb/kE2A3jG0I
eIEW8VPkti4qNs8lSQLML82IWmtln7TwdOeEhcmRC24LGtaL/2cYDGcTpitGBXRITBWleYqMIcHi
SdkhXSTkeb6J6BFFthPf2ng9pigKOLY+ISHENRSTDZpDfjANYWf7QmCKISuRiDcr1+/ZXCFDzjMI
IagKNoZIqX66pASlCgg2m1hyjt78lFNgvBkSLFx8f3YT1P8rPib3scUIDSgaEKZyWKPPksYq3gd/
U3sQYVTOyQM3gfeY1dcmB+MHqIc73Ekty4C9pskjVDntjeckKpZNuuhihSkJcRlMlqkdg/CR5I1N
8xH0VyoBKCpS8NUwBo7nSaTE4Dx47oWUt8WuF1SEo6lYCFRBkhx7XxFmT6GoO0UX7Fp0GCy8nLy/
mK7ICkS98xYl1gef6qqBY33exEb2sETe8lE54CHrbsQu2FrmlmhYdRO5qfe+nrGrZ+pO1ysWiAh0
9tonIlhMehrUYsGDj74n4A4A+uAvWXcNSNy8qQCngrzxOH15euZ257fYoxqzZlLKQHTSpxfQfaiq
Cx0vA5Wfkb/rpy7fZ+skGgGDpHhk8lFaSDHsCB5vajtjigxGOrmgsT81mffDduBfDyeBvBLgl96g
UQz3V4GTtXcw2C703u976VncnSS+WvCP8E7TrA4tv1pdSUvFH7jINyJ+Jn0Fnpt+8SJ5JkNLh4WA
EQAQnoGfyrSlV9RyGdF9BrlCIGTupyvvX/U8EXydTyT6bZJq/M+MY2Pm1EAD7CnkcW6ZJc49ruIj
omp5zLKeAhaLCsR0wkPYFwRYKM7DBm3F2WXqi+zuB9Mugd188Ewbqllhfi+xcdCqpSO0AGKpxgJ9
K7GC53mku8KbqHQp5ubkNzR9YbAzPmNakiFqtmYEEcRdADMq8avqhqQJ6W6FyjJCY61c2R8YQttz
uWCjo3i0efLb2Tq26bhCMqjiCyxNSsMO7pL6+UtFC/stC4z7aFv1zoE0jPfYQMMtRmuiXkmRImjH
DjpPT1+pvyJt518NrXbUGhgBbNMSmM2aOPF/1baW837K5qW8mHDlXzyk2vqM8wK9QrfdSZf1CDC2
9aOr7vnaPoFBq4v9VOeANJK5HMZQugup4x1rxKoj1VRal6ldD2+l1cuUT/fMMuXOUvqbzNbUbGeN
kxV9iMmvWWjZBCxP5hg70YynKIkxCUrIDruJm+GxTAN+gZMp/0590JwjdDoso0h/rV+8GQbBznhG
Rzex2iXg6TctPIGYxPOUb/NpitEmi2ob5WaOd8UsQD9FpK1Ra1pRXPyF9lw5F+ND7hRA9YQXq23R
+CVv22w0rS3OD1rO59F651iv/zEFLB8Nl8tp3y7e9ILWql+cBcJ7Rsr9KFAkz4Vhvq8U8j0VHt0+
Nq3gFWt5T5IqGTHe233HxtNszq6p/BPDBESRfPL2WPkR7CwqcG4AK+aCyLfKiJvH0YPkrZQ/GbYW
44XepPkMuMbFFuc3/RHPyhiw6lDVNuOeevRYjD4KsUDu7r38cy4L93dDVdPdWQr73QY3uIHizCLM
YofIt0hTzLRlWRUTwYkoGC+RBAL4EbA8G6d9y/iDP1RRN+GgnT1qBdvVhRx0yI9oMZZpScacUzxa
zq4XpfcU1t3j6MOIQxMDVAaBM5vCdJ7IA5WjzLezp7u/fj0b285TyE+cVKHvcsmueXaNMp2TPTQP
4PqKuN8RQqDiGeSKRyswbnFKe7N0B5sLm3nqzzuTFM4xLQPvWi/5FwT3eL+Q1iZ56Klz4rbXslte
a0hglmZlBPOK8h9jaf/1Meph4NWbpnVZAY6u47FhLAtj47qlgriRyGH9u16jKi3+lGRY94EaFK62
NFjICBt5OLSRczRhaOOHLeqPxc0OTlre3CT9yV0OAfgGhN37jOAHawjeX82o1uoR6dG9nhrZNk5A
UmUDVOMY3Oq+6hDQyE925bvu3ZxdGYhzdFgO2BZnWGhw7T+Z2s4fFw3MoEN9RrlhUdREwRGLQn7M
uSV4BAjnl8FNlxul1DUPzYwKPCgdpkEvL8g3XJ29cjjUhMUfYvhN/0A0S4DNMLWQkwOuHziHnrx5
Do4sqC38bGT8l4kVfOf5/zya1C9ULDFyQLE/cOQAwJUZHwJf49CbmBFwCy+E7Nz6s2GT4FPyulDx
02u5le0gjrVvvYlgKmoiQ4X6muJIEo+uWS2GRepZz7j2nynKsM/dSqOILP/qN4a84r9km8lqmRZg
kVMMkETPCVvKHbWhuChIKfS0rQx2sAe1Ob+poRffsYvB2vKJnw1ZLZ6aQTDfKMjZ5rEKWncn27p8
KoNs2tkEx+7wImUQzvzf1aazbQ2LHMfYhSVn825LT7Wh1sn4kuvCui5ZxONqp9mR4GlxZhZkQ+Ja
5O9hg66bdYZbVke0Z48GFgdX/cfZmSzJjWRZ9ldKct2QhgKqUGhLVy9sHnw0H8kNhHSSmOcZX9/H
qjdBjxKGZG8yU5IRhBkMUNX33r3nZt1wGbWqvnVNKL9wjulOaThb+2oQydlEXefR77DkHoaZ+KCJ
H/20Z4GZgCZ5NrfFrZ6y21EO9yWDJEgFBkf+mMXZZSn6dEdmyjXPBk/Z2oyeC+rYIhqcKLBjTsXL
f8gCtDc53UwVCD8p659xDG3JaVjWacSy4UEjYEpY0M5ZLUUBg3cUl6ae+Et4Z1PTZu8iaevdSLWS
oCwYgRBIHexw3xPSRkoK6BODYJDJ51FVtdrDWrQYhXjljqPuD8Od2uN5wt098oGxfgUpZsUlPseo
3Lb2FCWUodPyUHdjeQSrHMLqmyMHWARnzfeFKTyiFG8Y37SlhuNU1uNFW6Z9sgAM4QoB/qNm870x
9FCdBGI1zlwfGEAyazTHAUXG1M63oZ/0r7lxFRLYov7wwkSenDgqfyUhEqQNklHmf50YYXV4QHxx
4Y5ugHlQzHttLc+EMxGNOoBU2ZAwGx/wATP5l0CDkO7paS/aAGn2olif6rH9r3xj3IU890xWELGK
j4jp6T0cDCLdK36SX5FesmOfjdpixsSyW9hkwWxHBRvNRxp4BkpmdrwJ2cOcqx8D5s5tIEBeRwpa
Jc6RhpuZsvHgkZ+9IeJWe3P20yg8g/iCkAN09LJ+JVVIY74T2bhvlXVwVJ7h0iweXWoc3A7YVmgs
Ec4RVhFSHohwjCYEwxjhWc7ererghozk+AmsfjuvyIeiS1tNEMcYsO7QYcJLmQpU/N7gTbcLtmx6
UrUKaCTTekRqSufW9Q1AtMIrD2HJGANtvGuWZ9W1kbdtGt1+HSo7z8jlyOd4E0y9Va8xPvLyo9Lo
h1eYWWiIZNnbN5qs9JNJUss8kbnnbbWooe4WUHK2pII7vwSe70dPhgE/uKDnOSBweI9a0IqrNJLu
bR3MHfl6CPt3iYmXYI+LoWjoReXDNVkStUA6dfRxJqft4icK0cndQj+lrV7Ufr5prSl5V5GT7lyq
Ge8rfYGxP1pDNSY7abcEzoJNw63ksXucnTmuH8sGChmQ60B/JetA5w8RjVT51CrJfAuWRxk9DmxK
5dYEpiruYaoryk/SwvvqNODxnXaDSix1beZFN21MYGc1xon7xHwV+5Jrh367AnhD0uSaeijcxQG+
dNpFxIXToHOIAa+W7AY7sEtkeWH51BqTmoeRpgoxzkzMaKQcc6lTOi9IXRFtlwOwtJjkbb+SA877
jFpwpatlas6z54jsaYLQY+27WI92sBJDXdKXCefvZKIt35qcDMKzlFb3DSeys8sKFS73iGmTZtsE
bTi/cGSE00C/Py4+fNmqRw6fud5n0g9wsPY0stpctXdWZqdiDVlp9N6xr5fVvVsJtewZS6CyWS2C
HuV6jkDqVCuaXj2AyxTCa2AFGP5iR7LzliS+VWtrktnE69fRMqfsszkDIsM2ZNiX7hFHqvomZUJ4
vWk5n7JVke4bJKK/ixloZjchVGIUPejdjkvS5BIBPtTlW3IxigtFaKoOFGIjy386YQ8PBDTZVRTx
2VepD54MQFAP4nNk25ppa7BrG5NnvK3SIVKi12UlNmh14neOqS7BmXaVv8xN2tdv2vBbbaGc0HQP
Emb/tfZ1cCIqzhbHPOrC6YZZ/6wIdKbiW5OhEL2VeVOy3AU9DqWBe36Tx0qOp4qXvYUV6PoHBGmt
84qBm9BaSTbs3uN4/oEUcnhlHlOrj3iS8c2oOg7JijHuFjxPeoJS1N1noygO9tUrVNqEjq2sii4/
PRXv6twAg/RKUy8labTQYfC15NA8PnrIyVm+iA8HhyBJ7Cnb4lpx5z0WNa8N4vHXhKW9RJoZ6XqH
BmjqvmfWYMLvCTH248l2Rie9yTrdHwePpi2BUU12pQ2MDRpzKwxOFaIn+4LWfrrgNwX32LQDAehe
vhBbQN5RRAF2h37KQYwXs1JMbowGbVGyj2+KqrGSOzt3COgMZyc5uXgAKvhDkWRQR7k+ZPQwieo4
FHaCcFvUYYpQxw0v4WDInlBZg4q4zzNiQLtkvrFQ5XfMvFX8ZqEjnFeyIP76vnYDKwXnBCbNI85d
3ybT4r/1PVrwlTXlhhCvNn2tq0ptiimwL35ZFUcVe9230DGehmDjKHGixmMEahY4wnEMwRiu4TwU
PZG9NF1oWSdlvKcvRwrjOIQ2gmAX/wprOm4SFhsCfLomQIOPPr386nph73JYSQY8nRNygWMV2uOH
8SJ22pSmaoSjMeunLWx4WrJNCNnoqvwQQXUM2tpBVZa1Cwp/u7bLUwJ4BYRuGvb0++TwmE9MfqCG
A4UChuAuzvJd9KobXwkZCdtdMpXJVWkSxUS11FPsJ/tmtOVtQzdgubjCyx5SGFa6WGGrUpAdiF8i
wWqo6odoJm0DKRvZjCvRWwQ8FQV9qO3AuJg2MOOF7txaXS/pqYbav7PJXWD7FrHzpaSegqUJsVDs
IwLUTjVt9ekL+RPWCzJnaBNksvQ+RN8rMTtaN4KJOZVk64AJPvkprouaLlZCYnqWhCgb7KC8ppeL
AtKhCxUapQS7NlLR+jmtIWioNujMa9U3rvk14P3u77ETlyQGqAEvk8V8FTXOnZhbm45qaetMnXzC
endlgB113fTwyW7isXcGUjPcIjpWPoeDQ4/UYItssntxmxj0XRWW1M9Xrc9RS5gclgdFaCavTH9Q
gbRbIv7QNYXgUx+Mw/T0XAnUg5fOu4ocO4SgkGcbpqsrrQl8uutF5uOqj/H4E4rWdZqUiCl33BJz
5WCOmlCe+jiIqzbRvop5dkllol9koAj/jo6pl9+h+ZRwUozwa7zeguY/3dBEabx6yciuoyO7EzuX
sau+d00YMdxhYrJxcS6FG87J6XwzdeytD3bZ0HhD61SfdT6Wrxh2Jk5JhdW+ZbZTb9M4r8R7pEV+
jDmYMPxWoQfWx6qb9qUCHhAx+3HR+zcMRfdOGMBZ8yL/mORN8EMTxkAbv6/OgNCDE6nc442ORQ4L
iU8giaxu3QaNaYePJ2HECAtWoWhoqQWZt/FfYA/dKIMIoYcJZZkH9wFPRDttZKRAPyLjkijYXMkM
GDNqtA0FPvBzkZvommnS9Yt/9qSD/H/sMSN1PAt4G0vVZ/s2qHE7YQS0X/ziiuYGc0Z301nifJsy
KM3Xpp4JRMBQSymZsaqsk6HWGaGEjbuOOL6/xr0293xNRovoiPur1HWO7jXzNWfl9G4X7Tn7t2TD
lY2r7pvRuEfLZzYMR2BC9gjUFrldWCubqYk7v7pCeq9ONIjHtE+Z3I/XzIlbv3Gb7tYmzaa47egC
BR85Q0ZWDkeznkIcJL/sQJVL05N2F2FcoY4zK94YXLJhxjbB83uwxthly0EX8xxOub7RuhutZEVG
kZXdzjZlF/yxCPT/xLpfrdrc0u8cSoX1iNMeuGSaSNyoNuTYPZqr7LXHNTl+oA+GcMeG7kbvuuN8
AruoqcZLkcwRMT+TRlTkYd3YNERBXIOctcR6pctHFyAxjpGGInrjOR0WtrbEK3Ne8mRAiHZl8771
VpNsqc6rC09GMNxgx3SeyZghaN5OOnOMGfNqhusqfM8Ass8bpHqGF4wfPjgH8EKx61b1FtwLuvNi
tPTabadCMu5yVOTdqYFK7QRuM1fLCmzOjDCrDuMrKMQF8PBChyVEQu4yGJgDg8vZjvIfnvD5ax3U
mFsGa6OL+Iwz9AHbijkScdChNeBl2dpzX4dnd6KwX6dVIPP7pPZgfNBT4/CbjbUH1rJzmCc6dgrP
pdReayE1U0pjnPQdRW+/RRwM5dR4W/I6vOmrAUN7Zwl+Q2dDC3t87YvOcosNbpH2HSY60fA1Pg3Q
aUzWz2FX6xOdimux18XXroUneexkIhtspwK2qL8SvnTio5IQP45FEmvCnyz2jRXNYHSRkfbGLa69
5YZe9PIetsJu9v1ce/SAmpnQp34htwzL4bhGRShvCsCI8BxVVCSY2a4ErmwJWusV2Wlw9DWC9nMF
nsy9lE5RT48xpt4yWWdQqLD/pXXoq53oRNU85tE8MkOBeEsdqtDC8hDUA7gZdzjSGB5uUIY5JGPP
MGQspW40nB+zQTOtIJEkZSu+1kQIeJu+4di8TmDQzOhmRGwyUGO6GE/CXIdlZeRQPW9KKDKGel6P
au43ycgzyRiOePGMsHVeCgqwnXMNOgmnXn1PQCvc+jylB/LXdUeK41JOF2nZlMX1GAC87/D2AI7O
EglDoWEy4LlmajZqhh+YNTXiXuTd43emVVH04VeES99ihc9wFztEQe4cOqoBctCkTbvHSPZM9d3O
L7I9jCehLjTrSSkYtVvsozrAO9PWATYJRsu31QAR4eDZWIi3SZmUZ5QM2XaobX0IJ/Svm7ykEdZP
WHdWuoj0lS0acpuX5pbUaQ7ToRrbdovCz93R0x8RfzGSrOEfJX3+3E1+mt5gGRpLlPaL/cNEtfhB
xwhyc2m5RvCvA5n8WvPCqM3SACwKpw4s/Cr2cmbcXSZfsOvKDTaOHmxcYZ1tXO0c7WhSltamynxR
wP7Lsoxwc7gaCIqcIvi2TO24HUCx9BLsXLhAaO0KyznVobSv9lMG7T0mwxcvsyrvm91GzS3K9AW4
VlXu0UmQcsM8K3ERIM39DprchOqg7GkgQYWUEfcjcfotKMmGsqZqu52q0crTPvXHC+e4pHyB0Yf8
gb120FhCO842lZrZC+rB93wSYRGRzuWEwJ1kh3BdEpWKmLqy5vSRlPDF3w89B7Zj28lAHfwyFNUz
xi7WiCkBFfRtGuYJ9mMBUSy5Srir6rSAosPzr22npzJYwvgReXojHwGljSTgENdLNW4iCybRqsTF
N57gZ0YNUYwFh59nGIEUUhvHuwJPS2OprfLinqHvwh7ZUtxUSfTgdyROrvoBUWOK1jstR2RbzMKI
hCF/tN1Weux+yuw6kE/o2Z0a7cMzoiYl3szp6pcyDs0+VsKtd6EjIh9FmZLP+dSap65Pu2fRmOjn
BDnD/qogcFyR/r74gf5xRO6equGBo3sEdybC/QYaux7ZziMwTg1/S2tKOrhWF0bPVj9bXwqnny+G
BlJAoIgPxxg8I4S3mwBu4GNAtf6ztg3dItYC7xnsuZ9+z9Kxn+8zAPi3len48pAxXOJ15ZCHW1nV
kmFDkRpYJ8EECbT3orLZ5gLX71qKbD7jt2ZwEtZieJ4wwH0zCMLEDsl9lD/4lQ0yOTC+XWxpZbO2
2RNnihAx9DMwUkudZun3E2egDAw7FDNVFoDdU+JwGMQwOrR7Y24x31QVWb41EVG5RwbSOUcRnJGm
S7IqJphIim1PSsvZqZiHg+sjVp3RIrvfFnViMD1gVzLvGFOyFybk47BtGKYfde6R6AD+6bI4TIJO
lKdefgoZxH6P7GZ49e0BFgc93plOhj8Tf+6AhDWhGLuvBJnWY3VealpDJZoudqy7eGAQSUC0VQ1f
iDRCL4OmaGGCB1QywE5rbLRsQI0X+mQs7vDsffQ5srTq80RgcrlGJ8BkKurbkTElsWQkOCvfa2BL
Ixec7gZhhvuh7vSdE5f5kwe5Mri3ppRIYicYJoKyK90ZsSlE1XIGDCpTbp2OQp9ghTo+xH2lXiNJ
MuERzYBun1tOMvAFMicSG0NikKasrmAlr7CrjtCELIIZxGQnh6CR8XcVifpFyQaWUTLYH1mSmROq
nPpXF9vdTRL78lxlYZjtHTMQh2XwatC1G/P4Rz63V0ivu4QD8UqWd6cDZm13LQ4oQ53I8fg8K7tx
bpBgt/XBHfjGCMhkvDZRkVJnTn5cw752PPerHDrrCE+hHV/xRxubKQDFKcj+Bkv5z9LnCHCfy5zW
M0OSpTQ/lGxlcpuNfUKjyQHmRmwEGwu6v8Cd2GUEJ4BNQWK0WBkwc4dhWOLhlhIEcTcoBMqFKUkA
VpJdWy1kRS+cOo+elyDRHefKEG0/D+GlqUhp2vazSAHHL5Hr3qO9sXoUshz/TxMBKVxjTvDuBK4/
3g1sEo+OXuZ7EqO96oF0qexLUYR0VkcTesA94ipeL/X1twNHjHCqwKW+acc6sy7SgW1SHERITAwg
/7kx1SPgRKDXVqLAJK7wyAmnvCZBJ4QNqMhAb9GBKhHJ6pGKYcUcd7QAtVRqguTG5z0FcG0J61BV
nw9vFgPKCJNdV+FXoysVT+FhwXDvESO3XAfRklzbG7tmDUJRSV+ObtIcvYYgBCvQAeXSbBjzY/Cn
rTLpF0kAHvx3lCwYo02ruxg6JHyhasXGZZobxQTszQsmqC0dOJCMrkkZUvDnM8m4CfgOCCGTLPGv
g/unylQqJRumwy8p3vK86UBLzEMU2reUlB1KwgyIMDN9t5Qplg18LCj3fLlYDAcS8jXhvNNN5dQ7
cfPa0jvkosA4EjaTRfyhr46up9MWUgxnE9i/MG68p6uTvPoJGDnfh6Oq9m5N+f1TY2dHM0scy1Eb
h0Ep/tf8Y0pcJ6HQF8tmIN1eb4hu52kc+5p+K3SMq01jzGzETiWlyF1s6aq8dxyrr3cNSrVwLYZC
ZkernWzv4lSyQOAXpug3yV7EB0NC02Hi+QeC6o6e/RMrqZ/tMdaxbCaU+WdvDGEmx2lW3wMpZ0MP
0mq6LTsDGnnVdGHtPWdYQeUTZoo8w17qTdYWpR2qxgpoGfpDM74xmHQ3xAnaqPbpHoVISyrLuc04
gL8ITiL545IU8ZNH45Y6jvbxB7EsHPB8GTaPom2SckOShn8ueK+/4L9cIGTPSMYozmgcMVoVU7pS
FCAT3Pwy985xGfIHZBpAkiRjwwfL2lpNdce0L4Z0Gy1u7b16Qs8HuBMSL3BBJCWNPXfV6wSec5HW
x9atUuu+pRJCUSJcNd2XrKcMaJks5MtmanXoIcIx7nMM+BGBVmyKDAN/uqwxild9tRnzxGluEffG
+ZciQsz7VXre0BNZiQZ/7QVtN67T2LaCh8jCr8SgX3JOwO1bOt57iX1aW5i0Xcd5w5PEzA6NmUmP
aKGqW2eS8IsYOahvhjzAAIcUYddEOrEaeXtroZGRU+vQw7+1RJAGP01JDwssHYsyEOWvFb+od+C1
ajpyKnJb1LduS/j166Dog++S3qkEnlBb6y3TMYx8YTcuW0wRxE1rxmKYzzu56Bt/hmoBe2TRtwWJ
Oppp0EwbxGwzejuMccCYPtP7ipDTMZblKOJDWcCY5VJKlXgydNqfEh8F05EFbfEuJLjXIRwcK2g5
OVeMNTNCGt37bHGLdRUIFJYcG6PCf2npWFG1V7meftBFR1VL/TkjoqD1WKW0JAlAm4afruEbroWM
6VeYqW+f0ywq5DqnM/Q+sxYznbW8KOccNk/PLUfsh2wZLN6sqH4DmSQPdSX65aZW+GmRUhcMgEBq
hC9S2BONjUWk3g8qDYmXjimX85RFtf+2EAgShjvHWSC0TKz+MF20SEGgySB5LsoyDO57C4UwASng
8dt0eepFwq+/sR2oCy9yykS0NcMMKZeAurroHtl2EvTXOUSHN6cOeT0x5URfWGL893YeNc2XbBEB
FitHPghLGRtvRD0MdNeyBf1GLuXjTJVgHzuCUL6Wfu/Hb+idgNVNqkkJDfcD9zKUgYNtqU4pjKJR
vjt2iIvZn7H4cmpV4XMHms1/JIqWmos3x3ybhwmElCv8G/Im8nMjrg4AGqbZG8fY+UArGFOn73rd
lnxuwJjEOHRA31AxzLe5mps3fBvx9JT62Tg3cCkc/slrt5QGJAfcj47R+tVI4JFxBo4ISFZf4fMr
8kZvF+pm/DchFeF66Ywb/wzAi95MM7mcJ5GYkpFd2nnV3ukXjqEAGKt9FPcJs5mm1kfhcHTF1cvw
i0jwyZPrYmz9OxLBOXhjSGHQnJa5/4UJePXYS2eAnqLyoR223H7LvimMHpsvApST9TJiX7fWCwa0
aygtaPnJyagki1JbA+kb7hD90JxPs2MzkC7kSB87EY3toTm4+KUHSA5pjlTLtGl17xt/xJxHvWWp
X/SiFE5zC5JFdcmQcJdboTX2SCCo8NBxO49MWZWVhQ+uBcjPjieSPbbW0tb+JUwaHK6cYYI1k06g
LlDaIJTFWPisrWgqXd1Wo10ih/ZZmUnPAERZBhT3m2BR/sfCZIl0bt6Cl9DpWmQfKZRt7B0WMamc
Cp1s3S75aDZURo773RT4ideQshkWg3gCSoKCNa4ZOcFnWEU2xkSaBkzKntzOIpSkZhi6xVrOtHJ0
8q2CyNYzWtLUAXDXkMA40ZVIrO0OZwxd3nA3unjGB3C17tplKPeMZN9Odwmnk+vA3p79bwV4YTgg
wEuLHbPpAD8twb+naSyLl7xrGoYfST+HCD2vkFZqXASGu4gDKobjHmAO9MQw+9qzgk33fmqc9CyS
Pu5aIBeVtt4qCGv6S9UbEJxdyL5zArCGWLAW/G8aerRSnxePXtFrxOH53pl6O11W0kVV9tO2vYT7
xsJiwE+D4FsOuAs6H8gOP/E7T41Y3jAveCGYpCSP+qeSjMgnRrhTSGCGH/4Cp96nj3XtS2DuCCf2
mcU95FSskV/ZDX/LV9K9BIkTbjx/mzvSrKMsZNiKS9Vd+XOIJFzbISUEwwokvSIMk9uqD8ufWeAb
2gACLQPu1djbef5Ax+k6BZ9PqM1V89bEU/CTSZ5ffhvZKIgIRWbO8cgKmua5CCKXnAA6gZdA1TQI
UuhP7B+Ov3wDG1bh0eNgh8+QGHoSiioWHdWjkr31Jns8ZItdnZtoDLpntEeTe7lCC5p953QwFDZV
X89kx/QB64iMMPA/EU6VR0+MmxyuaadYYF2LbKL9DA3zJzlUlKOJ30WMmZJ+Vxtf39dySI+OTutt
LRL7u8ZliLUfowDqOFKM6htvcUglozmGXmzhldxhm7BtNF3xshdlQRHU8274E7QNQqtAycS0ncCF
2Gp5bCxUXxuZq/G9CPPJ7FNiSmfAXIEhIcNN6EmsAfAXBE+yeMCLILMhcKblvWAghm5VFEsy48pg
b18zn/KunFNOGKvBUX71zLDOX44hftSUomf2oeuxLtaHSA0NY6S5umU0WTQ4hFThfvSRV734Vi8k
UKZ5VAs6IIt/sSvm4cErmv4GTZE+kI9kYSVKHXQXxQgZYTbaXNv/BSwlUwzLm9tVMYQyexrfbOzZ
ij4TblV7yHmEY+6rPHBYComgLMwTwybucW75icVCZhRuU1LYFBbhPBHlU2gAxhxjljiUm33J+Trw
2PURxNJjDOGhZ1uOWwtyDCMrd50iCi72Zc9ENEQSLaHhI3c85N6kUt77oVFfEHuWSUfPIanpCywL
Ok73IHE/cIVktiP/EUFufLu0eVbCWfAH62FY/JH4utp49v1Ui84+sZbhaaQKa742JB09pLZVBa+6
6i1kMy5Nn2MUOM6uxhdyym1vvpNyZj5rxd7tTGnVwg5hHrumH+f8oNdSxi9kbywvtaU5tVEL6nXp
c1sfycKMX1omOmtkuZX6wRxiqU4kpZpz3pOitAZva5hJJcRO4Wwmx+JMwEL6wL6AU4qSwLW2sa4N
k+wkx2a5a3O94KgZY17R6VRDRwT5LOn/knNIAi654cID59JWNMmTtcg4PTjoXYbIloe0sz2dbELe
T466uer1UzJSWcJMWUaqe3e2Hip/trA959e29s2Cuh28WIJxiNAso4avAsJm+jy3UxpCG7Rb2hJq
NLh28H3RUwb2xMWtgWRVe+0SXpFbq15WzGRqn+QXogsqJ5iHC96EcKl/abvpB1yUQzXj6sSl1U10
L0tkdMW8GeqoIJoaNHJC2ntgMeZvn2MXKuJr55fDdItex6rCH4bDdhLsmKXxgiFBBx8U7v0e+TN5
ejkO4ztqvYXQFaltE2ZwNeBSHEiPwYmhZqrPOzr7/rLpS6f8GjeiHPaJtGqGSaJ2Zb9P2Mh63IMT
fqVirXMUpe6B0VEUfYkGyYp1mEmKnaudKJDrqe7Xv/7jf/6f//0x/a/wZ/lQZjPBVf9R9PkDWpCu
/c9/CfGv/2BZv/7fxx//+S/KEICkSoOY4dRmlO1d//zj2yUm0Y9/+n+4aZh3mMGqb4HX1fWGymfc
Z3Ym3jyHegLzIbZxfPxEsLe2maleGp8p/pQy44pRKf350+jfP4yjaXWTDGKwmHqGaeqnD8Mkb/ZG
9v0vqUD1sRGyMu8Ci023dYZ8zvfE5uBOrtOII8W/eWUYAUo5tnY9l4wGx/x+GxzJJMiKrPGNs2K6
b/KZEB4PrZ7WXnjTj9aHCIpq/+driutf+pd770ITdH0h6ZzD99Pc/98vinqKVhIqlQtxL2N767u9
ByO0kypfMZtlAAUxjASCFf4pJR6Ugw2W2ANlMnZnFywYySA984y8LO2DR7M2oYnV9BwKiFO9yiUt
ws3TKamGp1H0gX8Kcwqbmz9/iU8/mWsbVzKKVkY6EsGVcX//Dg43aFHhYF9mLQZUStX0FTTisG0d
GxSay6HmfXac8Pjnq/qf7pxwbOH49MyuD4oS7qerlkubRirwyqeM7GUskIWf3wwpRkdczUu3pims
mTWTL3yMfLJY/uExVf/N1V2pJU+rI7Vr5O/fuUe627StXT4F5dhd0txVT2F7VQ0Dv/yHS3n/3aV8
5bjo8zzDFX+/VOu4FmMBWT61HZVlgQhkjbep2fWpmXaNtv2XP9/Yzz+ncCQPJLJDX/Fcis9fTcEP
qifcGBcyRrFRROY6bKGPsUZnWhxo+zM98jge//mqf7+hXFXRxpfC4RAur3/+l0WIHgdflBHcpUw5
oq8Wy/setXSwmZ1Zy8e/fa3rY+ppXwkQt+LTtWyiDhU2uuDiRSPsDDcBo4I7Lj5nhVvb/96y4nI7
pSuF9h0hGbd615/3L19M4kn3aF1fY6CudAHogN/mqzkIMpGDnY5inRDRLBbz9s9fUlwfwb8uLf/v
wr7Hr8g6aj6vZ4S9xCmanOCiQ3+Am+iCXA7psxCm3pJEEI9L8y33xJu8pjGt07YjUSIAntGw0np4
MEZquWC5DlDnoRS3f/50f3+o2dINK5/naSPACfx+V+qoCscWiMZlBnY4r6Lcox+Hb1uei5Z4zzgr
67c/X/HzSsvt0FS+/AI2kBJlO79fMaJMXvzIkhd+L/HmFvgYOroB6LQ9QxsfmtVBehbDe2ww3S4m
B3n95w/w3zzhLJSCz0FbS3jOpw+QDgK7Sh/qi9dPzjGTLS2kKgsQ4w79P1zq85Z+feiuuiAWWFRt
in3t9y8bJlMAEr7yLlERmU2Fv3eHKptikGn+vkiqc8WRb4UP190IESAkL0u0Ac2SH/78nf++SCt+
XcWHsfnmtvz08Hdk9uAnmNTFGo0DxXjyxbHKsndc/RzxSwC7Q2bPG7y68f/HlSX7qbF5vmzP/7Rq
mmVsjKqkvKD4YABqqUlvJhpPO38B78k06r7JJ/Uzrv3q/Ofv/PffWbElsR2ysEgXhPDv955dyce2
0IqLk3B6FclYTnCnomXjxu3w/c/X+vtr5GltE0UoHaasSl/v/18WFyLFS8UZObjYyBl3dmuuRVyk
9qiju3VhT8k/nVf+tjlotJWuZkXDFG2L/3rw/nLBHK3F4Ns5k73QEtWZ+MrEPUB7tWgHx4Fqdl4H
WzYnyAiO1RwSZEhmJxRUYguXB3rRy2tc029ntlXobK3LvryJ4gbbe1VFyZ2JlLn/t+6Q5yFld6CS
ONwhrBTep4VmaOe+WQJRnJ2lWA4gy5pDaeViwwAuu4SR/U+v3qdfhOu5tuPxkwiC0aTtf/r1bcRG
BN6nNRNJQwZxMeKdD2rmkP7IkAJ4vL/78xcU13XjL+v8f12Rc6QGKObz4utPVxxQSpRIl+ozs+Pu
xUgr30vpFGsvsqdj7C7uuzXKlKS/CSFIlXfpfmFavbGpWbbKcabnf/g81zfrb59Hc0rggQSt6H16
JrGjhKiyIDqhlCnyiNTWxv0xJlUQ/Qoqxm7HJpqumCE7S/YFUhmg0XNqPUkiqPyTS57ty//HB0J8
5LsuACMOivbvLwnjOYFcsuMnCfNsWEP4Rp4gSeLi4VSJfU9AKCJimrHwlMjinN2d6i37V1ZhatkM
uWS6+OdP9Okluv5iQhtjIFGjA2Ox+P0DGdsaOehP3VnQ09+50hFPZBhlV2BFBd99cX/agk7Rny/6
af+7XpT9QBjPQ+7s2J/3v7Qn4qinv3GugWHnazAdi7kJofaFG+Z75otfYHClT1a7hM7Q134mSXVo
/uFhda6v26eHg1OsizuPVUQ55tOy3PYZ0UBt1J6jKZuPHXGEcErt6dXEzR1HfQnTK7ovySj+kV8n
NRS/LptTTbPcIyT3QCwW3HimOhOkX5YR0rX8X+EA7SmE+bwKIi9+ml2tD7GboQbJ6S8inv325zv5
+RX3KZj56SBTSqLseMR///lamdouNXt2rPjoxBp5CpKOju/ZA/VaOK57+fP1Pm0onu/zgwEg4cQk
fULkrgvAX9bcyGkiDeXdOvq+GWwcp7SeJ6aMdYjxbpXlMzv4v/mE+v71VMb2xfcU9t+KKw+XAp1+
vzvJzq4Omn432S4z8KROtmtP1dMW8GP5Dw/H5yfU56qKKoCzkbIphj8vZL6ecySfBE/42mdumGOV
U/dexrDkUNtVM++gj1nWcWpF1TGuR9WwTnrmPv/w5d2/fxBjwz9x2FUVN1x+WjAKG2FPg/HrRBag
Pd4wZYu6S46wPGcP9/r2XfbCw2Pc0+7bwN+eCAcPhm6an/UQq/amY9xqv9LXVbRHoBvb8ZfRvcYi
IesF/3mXIPRLLzV4kGBjM1UzH62EAroViPdZgqK+sS8VBNloHRYtXBHSQXPkzL7XRRzTqhlkEMf3
StjHFk4RCU65/L+cnVmP3EayhX8RATK5v9Ze7MWSrJYtvRCyLHPfd/76+6Xui4pFFNEzMMYPPYOs
TEZGxnLinJGO6RQXisxAIzXyhi7rerQ6I3D2e4allOCzPkA6/RaDsk8/EF/DjTjCkN2JHUIhTnZ9
bLN3d4TM3DV1HbO1VXLXRQAqgOxFfgRAyWpyWqOJP1g7eotQ84i5/JeKirPx0aRx/O5YsH3aaarQ
+MfBvS0cS9IwR47sXOapw9h+hLi3/NNx7WBjlWVgzV2Uy5BUCw0xRFuTrv23u1hCJRODPM88kBpI
dlMyvNaGHjBGQyfGp313VTIIH9F6D1+DUrxClG6f7XBKNoLMRWAtfwf5pAk2RqP04oqFDxoTHe5N
ZB+8wDWGN6NKo1OOArmXo7nY7xTUilCkL0ov6atq6wyk+S+OWlCTsqgT2CQXv2pav52BBktgUUZa
7jFUKwmr4/k1g1PpOEgrHJnuuAL2sbHdJDmqoJL3KQWZD4/t694nysxGx7ionBnUZG+/A/14J7ao
x3nzpMGpBS4UXjwGcK+uD13147VWbFmAbVN5NQH04hRu1+qHorORn+ebzwwqQrg6Wi+640/mKYiH
4C/Q/eg6vHtJPq4NeyNxlKMvn5i4CccyzMLQawxEkIy+eWKWEHx9B8DMFGiePF5uzaxhhSZPIj7A
7y9LwLWaTC1dsdAbrJQHdUxqPJ2PGxnH5AT5RHdgcgDmjykunwOfLsHktLBL19WPjR+yDI2wawPP
Tz1a5RLz4N2eNaVL9ogYixfSIsZvEGBD2AtLzw8mFSGdTpzJglmZ9hHg4zRDTZ62dyU1xPrPCGCI
9DnJnfxPAZbD39tOE70g7424AorD4gfMp5N6fPyL7yIafrGp2hZ1c0Jwy1EX4W5vjMAe6iDzoKIV
83UY7dHxmDYak78NNHXnXYWumv5tbIAb7kkBRXSwCsrcu9kxleBf0HaaQeGS6Qtw0W49W8qOnoyp
H2rNDQQk+0TEsRdHKIG8zmCp+j8qzYYywVUhi2r2md+5+qXIjRroEIhgSE4fb3DF+kmgiNmoTlsW
id/ii0yFyuxtE3lQZ846cGqUg43Abt7MWTjFS0vX4b/HK674NouPD2ETvkUXy+LFaMWCWriSeMPk
9gcknkwgq3bkxXkenUpdNM+NHiA5WQbx2+OVVx4RS4d2FdfKG8L7dbvXJtUQyKqi2KPQDRd/iAaU
ATrETT++fx1bEAMbTOLphMG36+gmcH0NtRIv0Z3x2jIHudemZOuNWLlLsrhGKIX3oqq1+HIArvWh
c5PEax2jsP8IFSoWxwE40p8iEPQeR7Qj0ZcoRn/jA2orLwRXl36SbQhKL8s7MSBqwcnZzLzqhMl+
rn5DaTlldBceJ9MK4BKbIIAK7R5+GfgK9pkx2K+Pj3jNiHgiVIv6D4GlWFzLGdSO2xpF7KEjlVLj
E8W5hR/5EDqacsgaxlsZpDL2gZiH87tXlpZLR43evwx/bj9uXRr6VCt+7JWWXh+TATrQCcj58zjG
1s8RSUDEOIKC8RNXqOXG23z3LLrgiqmgq3TzHFlrvF0bfHcQOd0sPIupt33B/+rjLHzoA2M128iC
7qwLoSlahhq9OhoFurqwLhPgRd5UqvBQ2BaMzKGqRcve3aOCDjt+KRichzvivWElwY5clQAMED7V
jtv91SmY+knVbS+F7+OJbAjmK7SYdvncRueWBsXGed4/jKRB5CO8wTRvKaXLU/gt1hF21sriiYl3
B9/PKCN67nH8X2UhXZBMYO3zKGP3ZQ7he8hQBqOJ4lSM8Nw8NqqV0wblZlNbonGh44hvf4dhxYnh
B77hNW3lnpsW+CUUEvnBqG1danirn3NGyTZ2f3eH2LxOqGkQ/KhUchbuMPKh0RxVX/fSJrZCELbd
DKJlIKzeuUTYHqSIMFjbZmZfavClG996xZZdagRUbEh7CTMXNxia5yJzRWh4DlNePyXd+7nte/jZ
gdpCY/L4fO9eObZK85LuM2m2TXFmcb6qVvOcxKZnirmK/4K+Dtoa2L2LV1BaCeQZQcP0weM1176p
7AhpsslmmMsNzgqPTBb0hHWIxDGiUsVHXyncPxz0WM6B5KIDIpvFh8errh3rr0qCCZoVL7FIlBAu
KkFztIY3qZmuQpfVoIgUBz6lWi0EWft4tdVzha+S+4rRMjNze65ZanexouSGZ5S4oRbRsT1tfO0U
hdN3HbZF7/Fya5sjLaApS2mNHqb8+2/XtWPCLYKdSodJYsr2rUCRDBZj5ZjDXbCRgaxdDmq9OgGK
TRK2zHArrRpmgx4zI4e+sTeYbIBtOY9PuZ3ryK5N9Zs6d9OB4ibMjY93+atBeZOByeKMgyskDyPq
VBfbrCFGCAREDZ4OM3zmgHeey2IPZc5Yo9oHRJ3RmKnBEWG1CCsj3Gxwcat4ji5ijpsIRnafef4d
/98YEk94ACf1NOcwUryBt/DFBkBgzQhsWBZwpVRgYYm8/Sp+6/tBHTEkPDvAEnvgoPBo2Nklj0lu
UGNSNs7nLozjeAh86C0CR7YJz2/Xm4Hll9UUwH6ete2/aHii8WX62UaEsWZrDs1EWoqmS9K1dMmt
M1aqWhteW1Ttn2hAZU9tC/1U1MzGhiO+X4paFFU4HNOvJubieyOdYMKslNhExL2698NWHLvKgIw6
6vUNrysd3a1psZTOzSFoJNpfNnjqwIxxDI3tIZAhAH03ytEWUfsFyHiPPqBwjmDr/cOkl90BQbV6
49Pd+0SWp6wikyoatu7i0+mwMMFIkbveFDrzc1oaL0kJEy9lN3+X6gARRQi/wOPrdH+TWROskY2N
Eo8vk1/YIvOgnySbBeW7T+o8wrNmDzpqnHb+ahZobDdDz2B2ofx4vPC9ncpAjTdd0wBbaM7ifW2c
oawq8EGoxGeW8VIaDQzu8DlXyZfHC63Zj8zrZRZHkvorh/3NLfaQfVWTjr8Ih37wBFDE58gK32qV
o3280pr5cIyGrOSqQFYWj3YStmo0icDxyrBWwLRZLdqjUR0/acMAp12SV/3HJLWzr0Onxj8pROjv
Ta2ImmXEQqnGElTOF7eSakCpKNlkeVBKzX/48BeitEQe/X4fQ4JILOpwUwgXlji1PrYNxYZRwYuN
uUZi1wSEdEkoOb7by7AO7yfphDBxaAsboaQ7O3NpWx4BtvPNNub8ieGimsxR/ffxp7v30oQDTGgK
oID06p1FCGQbITrn3EuPt0M5+qqWnehlml9mRjBkWJRvfKmVa6cRXeJoLFu/z9Do+EiYOJ6GAfLs
KzRK8cGgqrqnO9d9ZUIjO0M22B2Alm11oVauA0VKmmH0KIFiLNPvIkKAEOk02wvdnGkshTbX1KbJ
oRuc6Pz+Q6VCaZEfUUA0lp8vjJX+1/ilxwgx/azAVSYIqXvAp0YP/YqClOHjBVccKNtyAE7y2MLT
tngqXAWeqrKM8SlaAMNzb147E71TN9JN6E/QTB5Fv7HkmuHQWKcWTJORnHNhOGQmQwVLm+65Pczf
ATjaJ0MwwqDahQHtTOJu+Ji1zwfqgfK7RfzKw3j7vMPTPauTXukenVMAB8AwoCSbkUkZnB+PD3PF
QdOoJZ2mYUm8pS6dSTuNVan2ujcXpvuX1of9wTHHYuOKr10EeD9MSk+uhA2I2/1YILUK5pYIWpX0
rXIz5QsCBfkh6AsqI2Yjmj30kN8Kqx43ouUVWxHSRztEyobpmAtnDad+gmogwbkG+jffMQxrfWkK
9y+hgbQ2RqYjapn3PT7TFWsRlA14hCTGF0DU7W4hkrDDsk9I6yiNndsgCQ6GW/ifOwhKDhUTmtFG
SLG2INSIqiVcviPknbcLwlTAGPdAFtu3jYGEedRfRS78K2pJ6ck1m7fH+7vDY9CNoTwIPIaeLS5m
ifNS43oyI7fTPWh+2r0ZxNDdQNVxiIaB4YSReGDXRzrkG70BWWbR1y+FHPUZuMvQPITNsHHgK0+y
oIJBt4gHi3LN4ivbkBqmRVfqHnrUjLDrdShVTRpURevBLU8NcwwXVOjTT35amc/wo6lbXbOVCwtA
hWoNKYBj6Euwn+HPjh91tUCfZ/DPEV11b6zq5hhWRbCx2RWTJmbluZSdR1Bn8u+/RTpwCeom7InC
izNHfWLUBJrWrrO+FOQ+Pyc7nl5avVfPjz/5ygkDsaNdQT6I09UXJ9y6pt3bo2l4uQq7MDTnbjcj
VgGfC0mX69MDhmTwNWhbrdxDGG8/2cYQdhs7N9jZInDnNQXZY9ISk+37253DQxlD40fSA1oz+Bo1
UgG8D8X8/tsEksakrCrb9apYvC9FOsDJV2ikvb5NDwP+uHNRoi2vJszl6Tkd38dnu2Y7Ls4X2Apx
pWMuHhdUmAc0bel91YqW/TsqhuX5Rq28FgwgbLxjK0vJhr+QGT3eYhkAwecXKLWRGp5KYXwP8+uI
mmYLqXMgQgjVH+9rxSsRe4DHkWmHTmhw+7ncJJ57veTRzICrf3Z7MrkdU4BIP+kIS6A96zr+xpIr
+6NcS17FJeRJW3ZymIuJec0c4THBpT7XhVlSTWzg87PgOn28u5UbQeEOXyOjY7DWiyetiVCa82Mf
7SlNYnVM+DcGgh+N+cpoZtBb78evij5YpwFmA9LKyfz0+Aes+AEm5Rzqh9wG+hCLPHKKUjuP/JIB
SyDeCkPyugTDQYAD+YYYNbiKQPAke8aznGrjhqzUjPG2DDoBvSYRokRz+2mZZK6aqghToiDTnhgW
9KGeUy0koWb0wVEUUxwY+6IweR2EFu/pZIujM4fOT6O1rePjc1jxChZARGgiuasUkBcfIhkVlUxa
TZ4AKGg/sYxsX6ax+fHxKisRzM0q+u2Oe1iJOij7kydTjf2DcEcDLZLA37VOVnyhT/Jpjsra66J8
C9S99pl5WGxuEr00vN7twkYOtNNldP1pYDDMeJpqyBw+u4Gp/UnrN/3WjirEgLaW2uNGzLZyl5jF
IIyhhiobhvLvv70zcasIC6rK+AkiiPri5I04x7GGkEYQbb3f9900l0SWQJeQwsbzOotv2A78TUd+
48muUwOFF+ZxkBKKsgzRja7s2vKKpGDnnwK0KxEbHnOe+UtVMXY8o2fNXNHp8de+d10gKWkvyaYA
NrWMigl6ktmfsuwpJuyv0C2tp2jPEWkfp9Ic/ujafGvW5/60dZIonCXjGuDal2gPZqMCU1VidHLD
MTvnqRodKzNrDgD+043N3VuUDqiPuyIBaATHC4tCN7ZF+ojhttiqmu+hFuVwe3JF4fXJWybPQ5Ed
1MmFR/Hxoa5sUQIKecGpJQAtWrwHvVV2MeK2vgdpFZSplLqyFySp8mJfJgnAh8er3V9YWZ0xydbA
cNv4yVvz1ZlcRQsFvC1Ut85rCi3a0S87BGxQHodPd+q6di9KiVynxO3/eLz4/VZlv5DmLPu1BUHE
7eIFYx72gCimZ0YZVb20myT3Z/qaBlG1ET3cuz+Z2IAkoKIokUKLyAyAFCx2iAR5rV9RMzVTcR6A
rxzfvSEJ/8DpEwIKntjbDQ22gM8XTXVvQvz9w1BC6EaH3z32yFS+305MkxdNpUpjyxGPxeHZkZ2W
oJ0mD5Kh/BTOGZzUsIAzqJxstf9WvhM5k8TPc494RBcmGQ+5goyA3ntTZ0ff0f5KP+Sxkh6UeY43
7HF9KUj1HEs2zZ3FCaIQUqqwXfXQdBbjByhF8osojPwIvfgWDlqTtn0bKJNp65TsVNlYFEuQB6O9
ajhYfu9VbdtZMFmaPTKno/9nYVTmV7X2tXMQgmrb1RlFDCvgSTmUmRguIkWMBq9aIlWLKO9jG7p3
qiZjHBJpQ1ht33UTnKZH0tDNBvgQhuwM62x9rBIXfRjXwQXA9X18vN69n+MlISUkRGNFIpFbm81q
tOpEjAIXZAfQaogpONqdn3ghZDIwcYxnKEKN6+M1V/Yog0E5ASU9ubkIjDpgHnkKP6enw+b7twKo
+ctYhRBoQgdx0hrE8x6vt2JVRAUus7yMisqZjNs9tu4It04WdV4DabSXQ458paQ/X2y70c7/w1JA
2gFFkGbfjZkMaVlWoOtaxHvT6rU1A/+qKwG6oKrf/w9L4WZkGR8wIsWb212hCN7BfBW33thHzQdH
0dwzsa72mRqHs3GAK0ZiU3cGQkRtymYu+3apCJaNUq1sdlWN0M8rtXsZbBRe7TAeXupqgqxqLray
6ZV4h1qbRbGCaiJDG9Zig4Hb1I6dqbVXDDNYlgOEJz4XUUW65vtca4wx9pXfCrRVQ41KBnTGkuVc
T/1/4Wcpmw+Pv+yK0RJ88TCD6LGo68i//xbpdV2K+HJdAAaH7Xf62CJ+EF7zuoKTjixHgRC1M/x0
/3jRFcsF9cngtJxe46IuDt5uJioNs9F4tp6N5wkxsFMEF8zFUOBPerzU2v7kOZOHuoSX9qJuMCC1
GKraVNPIQKY0nyP/mGt5fm1DyCpDRNc21rsPPag0MuIrW1Gyb754kkXXkziGZu25OAAY+pl0n5DP
uJR58RHZo+jSSAUxaH6ajXuzulGiAd5nLs0d3ALSwnxS0Az2xsaMPmNOwwcmTkwQy0kKvWJZHx8f
7EoeSIlaXh5iX9oNy7g9Jtooq7akecJkFlCzOEE/PUXkbD8NLXQzTY1gSTBFDhST2TySMmXBP0mt
JN/4Sc2G7723KG4U40YAehjuppBya8bhBMk5tDQzlbdqCPiw/fzq9kk1ndVGK7aM6v4jy/uLwyDy
IqlcdpH7sI4nI61UT6sKC5aMBG74A/NF+tsEo/hn14KAGzGsODnUXVJuzBbfey36Ar962LKty1jc
7VZBM2kTFEuqR5Ok2ttNXH7Thjr6WeQK7DKuVDA229j5/vhzrxwweHRCah5TQXC98FpxXPFTBsSC
Aw1yOSNunT/yTDQHJ2iyDUteW4qRTxnashKzxLcbdBqzCg2T8tRQJPq33B6nK+QpkBCqkPA93pVM
d26DJfhBMBpyBIeJtWUhJ+CplDz7kxeAPz7RTDUhcs7NSwrA8IIUL3CARnEvSlyOsE2U+fHx8is7
tVFz5XPyIpiUjxc7hZY3k4OmnptBQN+QjOwGtEp2sMt1GyHovXsAvA3sVadkz2jeMjhpVEUnBE0q
rzegloHhCHpBVJtOGZJJ6FjV0enx1tbWYyhVojqgPSCBv91aTRUI1eqx9BBnMcRR5INmnwM4o//K
Si7yU811KTbespXjBGfAnQTlACDYErdrgoRFFzBEkzKo9RYuudTMmw8tbHk/Srce0neO3jpMQRN1
6QYxvbwSi9VaRBJVJLpzL3OHMjvPlepmJ10CwV7avCq0fUHFd8PNrZ0qeCzZb5XkDr9ii99ea2qC
ZZ86VKET9OEOkP4nqCpGyHVZ5b+54m7BHdaXcyRWRT6gS/vURilB5PqZV1d682LNTXlqR5ExhFVl
50FptjgE7qYNYF22DEl4IrHxJtMat1+wy93eRtp4vqIlEwj30teEo8nOQcIkPcECWztPDsVq9S03
YHii/uO0JSrh9Qw79NcOmQDtdZgdB5VrS0TKVwVeqPKk97D2HhWVCdxzw3RBUO+D0UUUO/TrOP2g
dbENsXwhxwO+OS7Ask8NAsDQv0Uh5HGPr4WMyX93OPTowG5J6AYdO4ew83aDiY4C62hN/lVVQR3F
vNj70JqyL49XWbo1jpEsk6OkcgiywlgEIWpR5CGj4PoV9a6mv5QTvLv7TK8tuL07WHDzQGOyLzOd
QwgQ4Tg447Dh2ZaWwy8g5uIffBZPlL74kFoHLbI1OsZ10tIiQGtARxwV2eQw6F7jVk27fCebjOqG
B7gLSnAdeDh8Oc16m5RTnsxvF6SukFaes0BcUWNqKYZXYz58rs16CE50KfLhwzwkg3PyFdf3TyXk
K+iQpWUSvAwlPYpjCNF/tAEPvAv4+U2EW7rENzNTxsjH7W8KAysAZVxO17SszF0RBPXTSGd6bzJ0
tEcrEukgJoX3DiJd1ECT4FyiV7dVF7j/IBLlTVEM4yNTWzaaNOIjJQJgfB2wl6PtsCAK8aNn2+0P
FYXqjQh/GSHJPcuaClZOhYUPudizMaEYlYn+GlrDWH9IMjdltiuc4KU5QRAdRmgg1kBnwz0SetFE
yxiFiQ1jWD4H/AagdtR3NBV/SUB++xtg/48QJDH6K3qD4j9rntIvaR2mr3UTbmFE7q81TSB8FtE3
z+wdLcKMbKLaDGYH1WBuI9xRNUeLLPb0+FqvfEOcIvkFURhZxLJ462ZmDpJh6K99X04vdcp4NLwf
6Pyko7pz4AjciBlWPqLksCFE+f96xuIjujFzrrk2d1edrzd87pOCbKbLdGa5kI7MrNRjQFD4yE2i
Rr0L0tZQPz7e8TLWxV2SXRAIcp8x2yW4wSoTG+72oLliZDF6D7GRT+mJ4USGb5LKhj8sV6IOXdFM
R5h9i5rq3o3yCtFo1+j+YERLZ2JEbgSCOBiv2WDEHmownTcPSN+OLSI6jZKGh6hQmuc6j/WTrkXK
Rhy8sjxvBX1hWQWBLU4a3e++DCHjQhidD/Aabv9d0HQMxM2q8JEcUmszPEPJFQwUlwGFH+0xEQYY
0iz48/EnuDcC0IYMiRBuGAw8L8fVQrvIR1nuvc62z3Qotw0Qdk/faQ4T/zuigcEhCdLOhbXLardm
1e8tnikfEhpqeGBbAL7fHgHcfCVUN7N7HXsNvSDVzJ7jysk+9BrUj5XDqo83u7Ie7X951ixJg2Rp
8dDd9mE82tcmqRBbLnS9R/20ZpStKRVSgCaoNqLIOzwNRS52J3G5cpIL4NDtFrVSz3wft3jVWyox
H1BhnwvyD3WiTW5Xvg6NZRUW9DLA00QR0fMUAU0e677+QL5rOZDSQn0B4UfshxuZ5tppuLTlLDnc
AFx5aYApNAH07DkNdCk8JRg/QyFeHf1eTV6yUoneHTMYNEwsxvTAtgKIWMRGQx7bLcJQ5jUY42wX
tsyGFMFkHbVAG3eTygzq4499f7+AvVHBIJdnCpMQ/vbkR4NzRbAm8LoCfYPdXAqkSpmO175bhZ8/
V71pIf81Gf0btPAIFrlomOSXx7/h3sHh3FgfKDrwVOLC29+QWfSVfb0BrjVqxaVrUJRPojBFuYGK
SR5Ae5jin97Z3cXk6O5KIBFAZloFi1tFINRg/hA5o0KuCEY6mAE6m0XfoZKYNu578aj/vxzkkyxL
qrvE4WW02ChQDIEHo597yOjYnt3Czk/QC2xxbNw/+XAgYagOVXjZRlrsTCuTEpkjoVAIV5orYC9l
l2dW8nUmxt7wzithHX4Z1CTzeOAPyANvP13p6wiMah1qbqY5n/QEhc/cCuZdqcEpXg+DsY9H6FLh
mUNznWEk1Hnd8PTYfFb2SyLBPk2CfCpRi3DXT5VALXvXvbZdV5yGwfzoTHP87ANIOTxeacUXUCfh
LZakFzjkhZuKUtecTdhtrj3ncXayXC13tY5gwj7v03qfBhmzxI+XvN8cnD6Eq9SCyejZ3+0BR7MB
Yf+gQKk2auIFAITJmL5WXRgqazf4JlY+pqzmUXOSnTPZxLldSwRDpgWIK1znspnsY1U16k/qI9rf
Vp+glxJnaQtRilWpu3nq1JfZUOK/EAk0NlzSL6O5zQ/JMgm3aLVIbhZ1UTaJszZ3B5iO0USJmC2T
CuNK4UEcblufZzQjRtj//QwWcUkhc25do1I+jaiWVM/moCbVf36lTKZnRZNifRpQM0Vgpm4y/bsd
d1aAfM6gh7wVfhdl11FMZXdytSGHRTmqERvaxUIgvIlGIEq8O/Rzovkryj+h+ha6yBGUZ62umvBk
GkkPgp7pBvFVRdvtB5xYiCE6UHnbx3SIg+SDkxcZOnsQZWzxTd7bIVMChEQ2LDrkM8sDKou51Zko
r65jqTjIycMuHhi24rmg+MFtpF8e2+C9f4bUWLpIOiM6T/Tie+R6ITh2TitqSv+M9vyneWjHC02S
7NRMgHvV0R83gpB7uyfsZWQGi+ffDMXe2qKiGEhgWwnMrig8HqKaFpuam9ZOZfDk+N7tgZ0ivmKS
DFwL1azbpRC7zPJQydLrWE3ii4GgRXBoE6cZ974tuvFc9iOA5bnGm26sfB9WSvfMQw+klLr9Esma
uUFW1+hoXC1ogUYG1QMVKIoSoOlCHzk5OUaEoGTVI+064+FO79438+dwE9DO5JiXmVSg6FVNmW28
mn2mQ9bt2EfS4hFIw4QUS+rMH3M59v140ZXv6tKdoMtGHZZ/Lw67AzfdFDoy1bYYw+rS58wNXlRR
hPBlN+9/dCln87hTnqQPTu3u9stGAYIQk9b0V7VSzaPVoCROeOPu5ljfqvXc3RHeQGA9NvcS4AGw
m9ulbHicp7EI22sJ8BKJzbQ6IgA4vI6Bqnl5nCbIrCZbANO7w5RoFFnIoI8IvH8Zm9rU7Ayae821
9QOY8OeoMl/tanJLSNXK4O3xl7uLFKFdYh4V6BLoUokquN1hNMXxXKPVcu2awT0iKpu8ZkPp7gJ4
y44To4uHKSF2dLpcanhXxsbbe/86yQwMyCVj4gbG+uvvv2WCSQRGCgWk6lrojMdDku+ejXxI4aCe
6/APJsbS/UQLyuAXoDd+QKq4EiiNxFvosftDl5+amj6tBNlnW7zIiVsgsOxo9TWbdagn2s5EDAGd
8F0Kz+3nx2cuDfTmJZTAQ5cKKR1ycpAlqr4zBeybRVtfzUkH1pqjphnvIPFLEFvFs5yMsPK1jRu6
tiYAc+Ic+mskI4twKjCg1agtv7pWjVmGlzLTwvHNqhX0rgtqHJ9sO+nf2wMi3SEDJGg1KdpC5Lk4
U99ORyXpzIoqVVf8tJin2ltzYL1NHcQej4/0vjrKWjycGDKRlcyybu24jCPfMrOOUW6+cNzRqC3z
NNinddtQf1T8SbvooXCzo1OW7pupFqV5DJNINJ8UlE39eNfoVdGeHv+qlUMnrASEBQSekuGScwwG
l7ZF9Dq7xki9/QU+sf9Goh8qOzB8/Zmaf9C8/zNTkSXNpIUrO2+Lz1zms2krhZ5duzSrGhrVoxYd
QvTa5m++kRhf9BYhyY0I89fE5MKesSnGjpmgwKSXd0dNBj0yaUFc57RKM3s3c3Gicm+iYThBmSJb
ECJMyyn0dB31oo+WlcfDqTKp9LxOlYBDpzWnofihobuj70tTa4Nf2osxej+dRTkEqkvV7Y5D6LoQ
0aEKNpi7sETE7LNqj2N9qWarbDeSoJVvJ6lyiSHoZcBIIJ+G3xxTWOiNnY9VCkS3iC65YopLotTj
UZTmW+mE8UYpXaZUizOk9mkwBsJ3A7668MNllhVaGcXNVaXV5yVj2zzl9rTVozHlNVgsw6gfOAqe
NF7qJUFiHbpQV83VcEWIpbevlARyOI5VBEdOlWPT7/YVgP3WYVTQTfhcQaeqeQGxGhzTOuKsX5MZ
8ZEP1AsH/8ughW74R2ygCDcdTDfX6YUqXYD6X0Jcvkf4diyRaUNK07qaw4hPZzbUgSd+qlL9aEaJ
356B3NPjcyV5+S6v84qpQNAH4hKVRq8hEF3a5i6Z08n+COutCh+Pn7rzt7ZAvRZdTIS+/skVTQ2P
mS+M8jV0tSg6pnRthn3UoBN0SJ1qHr+khgHBTCRE/x+KFNn0Ouda2z2lU6josNjq4axFuynMc8Wr
3QqOoZ0m4NVIdkA8TPcVHkTf2Y/GhDDRYwdxFypCEAcUgPlgKhMwmCxqJKJRVMlCyn5RGc7+URBo
b+xj5jhD3D6XoxkHknIoVV/nOMsaXkI7goLh8W9YefmYqMVdYO7kNctcFGgN50Dec23h+x0vTSlG
FMSDMEr3zPA0Px+vdrdjiVqmWiI79ZKYZmHnjLFDfkb7HAJMKy6mUyEGQ6rqAUtH6W+Mkp9tFcSd
dlDCOisPdKG16r/HP2Flw+DE2Snj0hbJj/z7bzdbGeoUfPRUUd0Y8790Zjz+qpHCQYwVwZf/YSkg
mgwLEVbQubxdys0ze7KivL4iXlv4/R5ZNrs8RAjHNX+PddwZ720qMEBHig9eSPIdWssi0dBVcZky
uHxFpa55yWpE6hi5vaZa3b2gBQu9UyLMDfd/HyNLXA7mI50/nmXxRY0Y0iPEslCrrae8O4iuFfXe
UozsrQ8aZV9bBXLzCI19f+fRymE2yQ3Ow0pJ9Z7L0rLoANsWyLrceLFR4/Yiuq/obLZbwcXdU/Br
KZsgldYrjPiLp6COQ7+BxsO6NKFSfTcad66PyH8mH0TW6tdMn/sNt7C6IC+P5KEHX7Js7+lF2NA1
UKyLZcz/+DByvwyoiB00Z/43E2r09vgk72Nw4NS8OhRM+YZUaOTb9NuFQDBnRvbSNi6FqiQftc5U
vxodEc0xTnILQsc8L9BvjofWvwrFbrWd6sOTdUASVxwf/5S7qymR/iAIYNAkbIKm7PaXuF1DJy5C
fXWYG2bu9VA9C7PJzz2Qmuu7lzLllJdsa0rLXVxNlHDRtodW8jLSnCsoEIWpbv2J8LQtvgtoq+sP
j9e7c3yUdiTvjxwEQtvAWRhRTPNzGlWlO1uxNRybzAr/mVq0pagy1efQKJnbdtrgyTDKaCPHEnex
BZaLygBYHmq5cAwslk7z2anht2nPod1AAYnfoPAxoMOs6H55ROCtPDDtCr+PZrensNRQ0Kx8OoAp
YoxI5URXqytQlzMgE6XPnh3gw4M8LCuLawrhM6mZWyGB2nfmR7Mcgqs6oHyY+rV4NbTY3vA2d1dD
7gW5K8bP6UaTzdxaSAToIzAQQTxzWtZTWFXVNS3UeB+jDnFC5izaMJO7oQNCIIguHF4tORVJNel2
QcIBKx/KuDkHhhGWpykvQjrCut+lUFzOcyWCP0dIPDuvtv0k+KMDfZ8SK4ANeXZQ71A/u2PoKGfE
Nim27RT4lIyt3O5XmHAT1VmkVxR7JCMA/SVzcW0UuIPNduzqc4N+g6c1k9jVdVjvmipC7Z1o7XtO
EfiozoP+MhY+aSasD4e2guE3K+P4rHWqc9CMAIWqMIw/IsttnBrTrA7NXCRX6P6TZzQJkQaFQvnN
bUtxSiozOVB21S5l2Fg7E7HVEwgI5YKI8LRhvzJnudsdDp5vQEZDmWDxBTQHDqFCqc9ZYOcHpq3S
518q4kVZi4OfdO3L6JjlQW279plYKtywgDufJA+XghPjsHTM797wpNZyTRnD5pwVE/jTKnLOYV3N
+97StzKpex8B0pSugE7AQDKw5IbWGPkbS0uPr1WmunV/0JLY9k+DWY/xSZ8Lv3h1hBXr3/wgzGcQ
9RQAt4rQd6+5DfUIbw53iyiC/7497MhMBjWl7X+tknR8CoOi2aMm2ryYQ1Z5jcVFV9p5vjz2jauL
smEQZNLtL9EIA6SxtWMFydWtRdtHe+ZqzXivq20YYn3VPP9IhMjiZJ8nRt1sEZDffWC4gLAu2R4B
Agw95e2Wp6EuRaGp/kUZoAPrTORNst5OjlSakg1Tvl+KWiI9PFyJJYeYFqYcks5YUTa5l6Kx0gtF
RPERQg0b6EM0Hh+f6Z2jlKNIvKQSYGLaEKrc7iqYUEVWbd+98HOaYwBb/cXphfU0i+lLnYhko72z
thy8DfTQiExUZhRvl0vGAg2mkDGTlHLqUZV0QCl8ahclRDpLKe0t0NevCZbfvAITCLSyaKIRw/Mf
4Fi3CzL6pvqGPijPxmjAqelXRTU8ZyjSJKew652KAmJmB9mOglpQ72pbLfO/0QAe1HOCaqT15AyG
CqksAibwy8Y0EE4Esd38tSQt/Y+kEunWeDYBMM8ksPHRsBJrOptAA+bmgB5V8jwOiWqdtLFMwp2L
IEC199txnBDDmv1ReXUZZv4ASYnRXeKJGcY9rNz0PAwflMPFjktzPMyglINz1Pp2RhKeabO+BfpY
OBSmDIF6yG4bgEwJM1o8DL2JFD21n+BZTXX/XNf1l741rc+6P9p722CGLu5tYJpTv1X5WtxoSc0E
mAtAATwqcAkvGTI1cshflWXYygJ4NVTtOxM3CoNxrbhqoTFcJLfH6bHFr6wJJyc+WpeGD0Tu1iIQ
UI5Kc3aq5zFwrEsQQV+Qd6XzVMfGBH93kBxAk23WjeUR3tghdU2cB1QQFPig31sccTdIBerUmJ/K
pgKvSw9P/9T3ziwQ72nTglaaNoX/FrU//F0lio7SctGkxh4KcetTgO4xpA4xs/f7qrKaZjfBG/pq
VFVen/wstO2XoAycL+Zci//j7LyW49ayNP0qHeceNfCmo6sugLRMJkmRkijpBqEjA+89nn6+TdVM
MZGMzOFERVe1ghI3tl97rd8Ez0WcSWnLcQxADeH0NNTwLs/CqXooWsajdJ0Az+U7pLPaeNVPrWV/
lHHgzVeVXLTlB80uZ+VzPRR9dmthKZaQWfGnpPDyFHw1Euaz07EchYR8gExgjaMFpg8DSMpHEnxo
eHhyZZZgdqzSGauVEjR5vepwJTo0DaS2DXnB5LkvkatzKZ4Pe4TpZ3kdcXfej93Y/0ywePtVzIZ5
rd62OHqQmSWCF+sMjPjLXJzOu0O5pBkhpx7Krp4ejXIuvrRqVx9MjXKmI8TsLq+zxSHO/URdRjzm
hVQXXLfFOss0lIDUsYzvikYONoUep4d5DiE51KivvbMpKnXsIuSLeXeSS19Eu3PiVzlsWv+24iX4
JNcjrDkzbL+m43iN1fCSjH69kMF6IFbAOmYToYi/DD5a4jgZVYbyIOtV64B9yP1064ej8tjpbSk/
oqpifRkaWw2gtZWKsiljKZdXSGhmxSqa9DJx67mwtbs4HKxNKUN4c4mRLXXTmpmd7LSpqJIrW/7s
fBMoCpT82O1wI844/3NQkP+teu1QFfr0FQxBedP3GtbvspauyYao60nNv0txXV5J7IiBfz1YvBgF
DYPkAwQxUGSLicmTxsyGnF0PeqU/DNj8HofWrK50bxH5CssrsgDIgjP1WNMtIxPuIzMswnw4JHbV
rzO9mFfWLP1dlWm2U0qjfQi6KNpM0QzJ0irjK4vvfF8JYDfPCla5ADctEjvxhFutM6v9QR/mCTEO
fKO9PrGNLXqzwSavC/NaKvKt/gqpIGEjKqqt4oteJSLGKZ8LKSfuxA0ec3LVHkDIaOkISRS9y6BK
5cYds3a6lwMcffrJubaezrY22joiDCVlRbn3bA9ICvL6sL6UQ2PM/UpKTNPlYfK7nZ1rLO43ukpZ
gT2NxA1tLoFqLUzGJE+79hBKQYX1BYUPGfvm1dRDdUkAam4Uua/v8tH66ozmtRfjS5p1sX7FuQnL
Dh69jG7G6Ug3heK3Uxu3h8qp889VMErVGuR16D9pGq4JLigQ/W9LmevY7Vu9L9zW6XQHuVPV11xx
ASsfAypM/a7q2r5a6Z2R3Ni1Kj1zszjFOmsFoNhpMQkzlSjwAVTVmGVYOJRTCyLTHq+trO/+1nNT
TjyEbooPSIuqyUbWp6lEY7irs605horpde3ov7PCTs9ZzQT8GCIKMvsZiURWRkOpavlg4Je2zRDq
dHvL7+8oDQzu5RP8fBOBxBRcP+GoB91ocVDUTa8YE4ntQ2H1v/OKl7Q/BPoLmz12jVIuflxu7ywI
4vhGKo89C1YfhZvFY8YHMzdgjot8Y6rqv0f8ftadPTjBxoi0o9UF+Se1nKMr+cqlY61YSty/AJrJ
yVJEX2YQrUnzo7pw9IOBpPKqzPVg7yTZT+x1wFRhpOQZbZUdlVKRBs8SYsDzPFkuAPDyW24P9oda
TeetVobXVESWqc2XD+NewwGI8MBAY+10nWdUhYuplLSDHtjjTUyI7xYqgt+DmUQfB6UannlyP9hm
bdyHhIi3fmQYny7PyPmZwg1FlR8gB7qCDM/pJzAOcYr7unnwq25eh9i+7INusNfBGM1X7os3Jh8c
xwvwF+Espv+0qcDobT1QeNxofkK6B0HPXaePsVeVKGHIqO9/syWMYy/373yFA44BzE9+jPw/Ef9p
o4UTDs7MKXfIHKVG9FX5Pk1+dKfDlN5NUaxdSQC+0UdYZiIXg9LbeQGphl3mjxAkkOw24kPj97ob
gTZCWy6tNnNn/Mwd9tf7ukhoRIgPvQ2tQMZ36fWuZmgJmBPkpohfHn/Iu8RWVg1Mpr/LMCzLB7gK
xjuLDsKqFUAKQY3QAAPUIJbVq7twtkej782pOkRJn/6NC4qdraS6LY9OHHfNxvH76dt7e8nNJ+AT
MoeVENk9bdEapSadRh8ryb4qjmozyzsqFPUzupIdWozaNXH5F7bz60tIdJFXKckCDAuR5FpsziSz
K4V8f3PgLxUkxjW9zdArHqRvmhTrpQufEXJfEVvjQ5Ukhu5KSCU62zqzhk92qgYJ0gq41e1aG2gB
7HQk2aqpU5652ZR3sr7EdIAwQTwLFS/wbcuiITFurxYZzp8BgPqAp74StavAhuGwL2r8t1wTZdJP
5lxK3qB28/O7pwYQPRlvgAg8c5aBkW3kpME4rg6SFQzKemyluF85XemEx3Eo5HWMLbr/7kWPpC1v
eBpkXQDsO10OwnQ78y0DA7MpLT6PA2+rSOvNb1Gk+rIb2VLzeLmTy4OSqMFC802AUUU2exkSNbpJ
oKBK00FQcncphf5N7YDa7NJm3l5uanlmiaZeHJbQsQIMtYTYlb6jNuiUjIehVLR1peuFV0yOvA3y
4MdM+vPKmfVWz4jyIM8BZxcV/9OhFFCSQYMRf8gR2wy9GiJ+txpCvf1mlNF7hT4tSmiifyC+Ba4A
xZ7T1npninQbhPc2HecBD4DseYAgvOqR8rtN+k6/cvkvI1maY2sIvgWa74iCL5oj/MNNta/q7dBJ
9V3QxCEYYrnaECXklGVw2hlNkqtKrqdby/En9/JUvrxLX58ion0A01CMyCBjybs4KG0itwFwbbUt
lCGEextrTnbXdrbTuuDMUphjalRuxxJDTTfIc41Sn4SU0S6D+/QkyGkhKpdlnrhVmdmwcRp1+GAr
if1cSXWjuj6Kr09y40i5l2fSSGkbSqLtYZydroMYbVOQe9X4fSiyaT0FKAl6oVVmny538nSM0bAR
cpTodIPZQQGLUOZ0SnMlbVWbOtdmGs1k56uZejNJQ7zWSOe0q0GSSqTfonybT0b5NUjka9rkC3jd
nw8gufVSByOwXKqhW0blBAnIwo1GlmOTq3B8Y2WWH0OwxSv8mOfjqNrGfatm/b5WmmBdgSddxaZU
Xok2Tl/8fz6ECiZvM8HaI1NxOhJZFXaSM9vyxmx9Cv3kxFCsDNDr7aqmu/FLpXqoOivYwB7Rrxwa
IlT/z0LjpBBJVOIqcsGiSLF8D8/YgIOmCNVtYpnBx8Sf/duGB82V9Xx6Vry0gngQFzH1AaKcl5l4
de+nUTHLnT5rWzOdnFXfF9lemdR65cT+tZTP6Sn476YI23ifUJU+MxTygWwVVqhr28jq1PtIarm7
amX86gejvZln/1qkeNY1KgO8ucBBwl1G32vx6LSlvnVqcnnbum/iuzGOfiOm3B4HUi3e5f2yqNrS
NdEUdSzkgjiZoLqeLhPFaCbSvp26rVAyfeIeiyGhW/NOS7SahDCIZlnP+53a1xJiGrO1S3Ozpiwq
1Wtbm2DL28ieXv6mRZX25ZuIl4RHA6AjsoeLp6AREFfgx6hua6NtH+au81eKZNsumgnKVm7jn0kW
lrjQdvVnv1BMNzBC+yjbUfLRzLGZMkLV39R2bG6qHIYslq3GfjKxgletOLqzWqfcVnL7JcZOcGeE
CFtFA8LWNWzLbR/YGYRmYV2JIMI6N7vqw+XOnS0ltFxJwwJVITYSFiKn4+1HtpbbraZuYdsoZAMb
8HrqcAvPGN8C7vsrp8DpI+DPUBInADriDSCA46fNFeY8Qm7WtO086TLPakU9cEVVXgLH9KZNqyRy
45Lz8XInl2cPi4pNwlUHHYD/dylvloTwTaCvaNuS/XkTKqBiYi30XcsqpydZi6RD2Mzq3peaa9Wu
5flPihGmA3wSDlFBkF8Mr2b4NRjYKdilPIpWYBf7jRZjT4jmlOGaZf8tK+R805hWtUs67Zom9Pnk
8iB4KbZRT+QVtGi9L428BseW7GYHR+iysIp1YWjhMbGJ01AEu5b1XrRH6U64Noj4hYw0nLtFRJGO
OlI3QQkXSStRQdkMiURslvF0tR30lscZlVXeDv3u8vSeN0vuj2wQUQyLCr7c6aKqrQhRZ7NWdpmv
SZhM2rKHd/tPvRrGTTQH10BeizmllzRHUoiuEtsT1Z82B62iC3QUrXc4n9WrxrG6dVL02rOWR+E3
Q3LaXTLa5oqRlt2MGd9f7u1iMb80j1KdoN/DD6Zodtq8iR9VN6FxsEu52G+6xMJOPJKGbVXG91HW
yus0Sr4KuuTmcruLrSvaJUchDgquAqHictpukMuR0wS6sksrP3q2sb309GQIHhBcU7ezRoBFmTm7
EqO+2SikOgCDEFsJoU4bVSN0+GwnU3djbWgbKTNthHW4DvQmhPjPg25VtUp25bh4Y4JRbEEql0c1
vIslgjwAXWzOma7uQsBsW2wXfTdWlGqrxcg5mDyvPMfvmp1fFMYKLpD6+/JAny9nShOKxnseFhrk
nkWfB/Rm1Wi2jF2dQv9KOyPzVGuIt3ZoxO4sh++zJ0QZEA4Pqxn1Dk0kV5e6KFOkaslQJeYutkfb
MwvbvgsBjeTuXCF66b2/c0jhkKnA7kiovpxOKCpGuTT3nblLWMM7rJnrO3UQEMlBHz5nbJzt5fYW
HIc/vYNMCJ2DwjYoxcWyrYp5JFiLrN1MltytYm2+LYche1ILv3bVWtG2dWjmWzXVMZMDGbmduATd
mLfrts/a+Tb21f6xiXF350VUPGhlnj20FqwUKmmhxws1i7xaJjYa/GDI3hdTiqmhhoQKA/8LGGTJ
pSbh3GuFH5s7SxmyB6PLDE9TEAWuaiQ5Lw/U+bHCsU0xVpe5s6DnqacTM/e+kjdWj9V3Ycc7R4WD
owB7eRgaE6gDlF+vSCN7E1VIRV5ueRFdvnQS2pwAj4ItZ2mctmw23JKhXVg7jFuML7PDB7iVVqFZ
kyvKx8ttvbG39NdtiVF4FaSXfZjiHN5aOytQcP22oMVPVmfemLAWvFrvrStX00JKg+UnqPCChYLW
D8THpfZmNJed6VPl33E1dY9S2T/kSpes1CZsPw61E/6snPigdqWx7xEscTFtpoAkkidtIlVXgq+z
gQZZDuKbAJ7b0jyT9rN6rK9lKMq70ZJML6574wZm6DF0Gu3p8jCftwTHk4gZfQXqNJwup8MM1A3+
M7H7fnKQbpDiWVoPpaXuo0Q1r6zb5YxqQqsCyAqDK4piywOls9u5qHJH2atmlR3yNvwu2eXPKB2z
RyWTpytXw7JjtMaN+8J7RMaM99dpx7rO8qU80vS9KZQp6saJb50cg0hprpXN5TFcXn00RW6VGrJA
nVGAWizVvp7q3hpZGJHcTG45taZYE7OXtb6yDift7zrTrfe9BrgAaJNsuS7y5dTmF6ezMcWUcfXG
2Ifo/29Uqo0rfExzLzLraN3OZNsu93F504r2KK0JBU+OZ0QLT4ezSbEYyMlN7QO7qVYdwjOePAJW
XEmdKXuaaUp3vYQkvjxmzgwnsGe/Xv6CN5YPzSuUFImPoVguQuQiK43OsQdjj4ubtMn7Wl33raLu
ZaesvCqwqiv3kfh9r3IRLyNMd5FVEev1TB1D9nOr60eD9sJq/JDJDQorfo0V2OVuvbFOSbYAyAeF
AAx6qRGg56VqJuR49sVYfJLrob9F9G761UeWfS3B/tYIvm5qMYImGr9lm0TmPtbs4FADw3zUoSN4
1Or9Tch2+fz+rvHOoHMcYbwlF1uQ7BLkvnqAtlKRs0rbIruzuKlWgnvxzmNMLE+S6CDTwEfS2uJO
jOUh922AE3vb75PY9c3A9gJqRpbbm3l+JdR9a8q451EZJ1tFZCR+/upqyoJG11I5RHQJN4ptkGrS
sVNJFSSAYN/dFO7XL07GHNDiDXPa1DRpnRHXobVXouxnmmrTnRzPlVv65fjuEaQuIGIK9pZ4Ki06
1fWD3RRWZ+2pIIT3sPI1bFIGIWqIbMnldXF+XtIUSShx44KHWiYYkw5Wmh9o1l5TuxszFe7M9tAC
hLMBxVmoAGihOX+63Ob5nDmUqAHb8JxSyK4uzq+pm3W1tmd/3wa1ChI0R/Gz1OM9INFrymsvT53T
k4NSpqjUU8akrLN8XOv9iPZVqkj72OwDtwEl8BO/pf627obPKZpveyk1tQ3EZW2VlZWgrNXV1kBu
djX5oXrTD2O7y8dE36lxo+2VOXmoxhnMZZUGSNrbmkcFsf5iYA/oGfAbN2aKopwkmcHaNGLzZxIP
5hE5qmRd6vpwlPTB2udjNu76snFWRo2d9RBb13zszo9LB5o9tSyCQ973y1pW5vfj2BAO3RA4mKsp
r4MHS0+0Kxm+ZdaRU5lmQPQISR9KL8ssuaYEqTHpY4Ato5NtrTRtvGZO+8dImiZ3iLP+rqwoVFjo
mT1WehR7xOND6M2mCq4ejlNHUVnFvv7dqwvwASgfUg3iQtZOt2lhZg1heSftwaCON2mItOAU5wZ5
ss74/2qK006oDFAwX+zTIqkb3SgmaW9wHd9BcEfaGpDTTdDn7/ObJg9lClgHGEwKAeDOlxnedG7r
BJGV6MbqG7hKsaTunbCRXStspL1mQ9HTdeSp3jmUNAqUnhIbmRsu+8WJB+ePg0Mb4xuEzZpt1BnN
VrOjfpvr8bUbfllyeekgTaDFzILFmWJxKPjJ0BSGnyc3k5bP7drR5mCt2UU8IatrozjbNvGI97ua
RA5WPLXz3Wz6qOXhnc0/AOPk7zPZ+zPgoi7LO4TaIlDn02VkSfB7QtOPb6S2wIxnNMfjoI6tNzZZ
foUMfxYLMMyvm1rEj13aG5Mx2jGyanbn1qGSr6dQC1csiL+DgDrq5VldABH+3TWIH5QR4QRy7p92
zZky8vYVUoh9VxheLhXFKkjCcq2O8wR1IA9uBwMYjZFb1maStA6SgzQDkUYwQo2V/N5BXejjFPQl
yje8i4oyDd4bUTMiFsc1QhIsd2g9p1/oW3mpxBp6M9xA2X3cGc+jqgRfU9rcOHpaXJNuFL/v5Jag
PUAZ7GCKu+K6OG0PU51gwAcgwWSmzzdxPtd3cd6hypJbkotiQyW5gxpW3kzgmLuj3sQHEyO8K1Hu
2b0oUJhkJ0VwLzRqFvMCIAseUGknN50MHHMO4C2iEZBtDPb4e58Qoiny+gq8EV6cS8eZui36uMD6
76ZMUvUuyFLLxcA3XoeKNRxHvzI9G/+Fh9AM5YMf4C12eQm+seIF44u7Q9SGMNg4He8RGcGiHar0
Jlf6cWM3cnhTxHKzLqdiejKoaF5pbwGMe1nyzC9wC0sDKnCmCjcOsz+XWZ/e9OaosaqSAdzK3Fbu
4OCkxn+HhjfDMQi8Oe1UrxhR52EnXLNcPHu5Meyge7gsSQqL3NRpv/2ydnrAx+mNNVrj0wi0bRPg
1Hajp91nfjI8a5KTeubURJ7Z4gj03vuK5oXjIwGfLorJiwXWzlUw+eWc3uhd6pMoauy7xiyjG4AT
18wAz+JKAg/Qf0RcFFP4z6Kpsoea349OdiNVIYcKTI1PfYHnhGQj+4f0m6d2UXJN5vgsbwQiD3w6
dWTwNJwaZ+A8RQZQrDjNzVhYtifHyDk2cNwhR4UFcKocsZYMvqHcOem617RuiwyO/QGKuPFs9frV
suzyWCEKEQ5SvPPwrFF4oZxO9+hIWY7a4riTdDSG3QqQxi6lrO6x3kp0SObsLmIc9lPZ618p9Ffb
sPWl3fv2GklQkaGEOEZBDb2gxZqz69gohgJuWqc5452C7YBrWEV4QPdjPIxWdS0xvpx5kkm8JoFw
COgWDN1F0ICFMoFXbig3jp4bKx3mwEpTa4IwVZYeMlQMUBnOze3lTorl9OoAJ2YQ6pLwRojEOMOX
EgIG+rqdD4H7NiwriYDdCh+kVu6Rpu90r2h7YzcWmINIhJ5X9tSiuy8t84IiXyfy8mgyLeZ4DEgM
TRDzlMSQb4rAsbd4EyJZaqXtp9yoEYHnmrvS6CLAp1EmEnY2qTtxhC4TFTGaISEJl+zYgBVaJb3i
b+KhfmdhUrTChqIIyztUMOsWK8dorKZ18jk7okrS7UK51dygHcNj3cizlyiztL88iYv776U9chSI
Q/O6JixZhNMZaJ8hMKbsmNpWvDIZu109tniPz+q1Gu8LMPx0wbBAwQ5TZuZeIMo4nbYubJoG2938
CMsd0eUGiNqHtE5NLLsaHeZvAo6rjdMthnqQxMom2+NAID8pcBuP4GEb8Ak6qsYaGZygtM3PXYG+
oQUrXVv52aSsL4/M8v4SQwNuVGU+HOr8kKNOPxeI+SzBbM+O1E80y4tquLpKI0XbZGg/8iLQHuhp
9bHUa+eI9JnmYkCtXIkb35gekJHcGtRliM70xWmWF2XcxqGdHYuAUh+Fcd+y3GxASdaX5/za41Ls
m7MJEo4sHOeU85a+f1NLd62J1oxgng6JMR0xxnJ+551U3XT4/gFaIzItY+e5dSxf9gKDBAlivfkq
Qzp4c3n8F/HKn+EXZzjFRUKIpahsHOm6hB9FdgyTYrKRaJLu9Kgmi6Dph9Yp9OfLzS0fQy/tISIN
9orqvMh4nk53OyhUyyU5PwKIyslOxAqC+YHpWb4u30YSwUoLPu5bZTf6p6aItXWRavlzTuB0ZeG9
1XEuDqx/wDsKQY3TD8HTUUnUaMiPuZ1/MZu8QO1qNm8iFdzdYNlXVtiby/x1c4sTZ+hwyjPMLD9G
FJI3+agWX+Nymtc929Mr9PBX000SvFaEUmw/bZHvCq4pArzdYxJvArIkXC9Oe5wbCUjDoedgqMvp
oAWO/0R5NFlLZSutqGo72ZXY9PwCQQWA8gFgKdCcrNrTBrVmEMUnOz9OKcK0kVxFq1EkLXrEr3ay
hXi9iTza6vIKO78vaZT0CFUZWCK0ftpobcZlRzIsP9ZRVd7XIU5rfmR222FqH1BHj9Y6aJcd/vPX
1HfebBgUhkB10uNlaiolQlEAdeXHOE1n8tCmukfZrgeMYZZbo+oT149byUXI/Bo+4c1xBpJsoQpJ
2WT5uqqThELIFBTHMOrmp1gqs9u6DQvPqjPcS/Wg/hCV5jVt8bcaRckDRQLiE+FHcDrO/qjECLdU
+TFLHWWDl0r3Uw4dSsNDGn0bHcO/xcJ4uHKPvnl8cHDyvoKgIhyYTlsd4VGi4Frkx3I2xsTj/pzW
TRU3j41i/Ma+1byzG+m5gq5/VGZl/qwoTbtC6OBaPWVBlCIS5Np6/SGL4Ah4gp1ME0l/tUakHmd3
6anqDCQFyiF6ALSdtF5QyfP3TE+NDRCkcGtFzsSUFMXe94tyQ9k3vGXirqVc3pgXsNMwMdh33KdL
hkFpUmLtzCw8Zti9eGZnTyvLqLW1UmsZiovKtEE9Rr9ymJ6tfSIOoZwPkEOIeC13ui+VQZbgZXNs
+jDAegsouSt3hdy63O/ZnVQrw6Y3AmeTWk7xeHnDn3WYtgECibwor2H0kU6XBGFF0PC4DI+RZWVP
tlxAD0MmfZ/mw5cIsMLdnKRXTvNFkwKUAMedzDCwII61JQqpHJtEG9Iqvy/x7Yq2tQ/1LXUB2xZG
4VE+tNoH2W+7dOOo7WR+uNzfxTFO4yL3KwROeIIKUu9pf+M5zMgfWd19Uc3FgcfdZ0KaeFWNjeIi
rTJeCciXzREOCeERgQIR3LflsdaVvWkUutE+8n/bupvCr4ORtKsK97IdaEbt4XLvFvE/qGyyQ5xl
Ik8kiNmLY6VBIX6Mg1J/LPOyWDUoUH0Iqtj5eLmV806dtLKEOAEcgKKkRfpjo83x2unHfl9Q/r5v
ZQD5IznnK5fScsH86RUMFR6qQttW9PpVLc/Q6ywzzEZ/rNI8TVzL6D9KvPo2k20Fu6JKnQPB0rVH
ziKq/TOUyB2RLgCdd8aNmRKDqnM76o+RIuPxEMHxN1tQ01ocWVf6twxvXtqiek0uHxAXtL7FJqwL
S88dbdAfZbz3vFHNYy+LUY0wEdUjbJ/GdaybSC11dgI03Rq2STFIT5cndXk5/PkIWNii+MYOXZpy
4kYQ5eZsMsp92Xm5YlYeHmLo32vFtEJJOdiYcR1vUrREPhZI6XpqKNcfKrik3uUveWPkXwwhOI0U
Uq9LS6iksYUxQWw8hmaQr42uim7UBvb7XBTXhGHeWFkUaMQzjycf6V3x81crCwR8qcyovj52Uxzs
c1zKf6tZEK/yAaa/r0+OZ0KTffeZAJWRxL54wwBlWqbAzCCtAKINxqOqDHchPHtXcyRAKWmfgNKy
xuoa+Xpxv4iZJa+IFyVMd0G0X5wKeL9pcaJ25iMudOBKnbjdO2OH4nbR6sfZRzciKQpgBiPqApen
cqGmYYumgS+L/cNzTdjfnA6wP7Q1mumK8VhOcH1Ts0I5XkfN3UeOfTP58rAqkiBaGxaWR1TNu80Q
Zr1nYe6LQnWUrtVZVSEZYQNFNQGJnryUd01QX4O0n64DVjyXPllJkIGweoTe1+lnKnEShtyS5k9S
4rJzIB2aqgc/kuvKWfmaBgy4z9u4/5x1RWC8zzXgpXGaFcRhom4A34srKRw08q9YVP4cSyvaJNhB
3DCm4SoBx37l9Sxm+j+P5z9NAUxF0QGnQgGkP+2nHk9Tamuj/bONdMeLZKD0g5pOGOEWykMXS9mO
cp9SujbOZG6Mo+q7bl/ypS+oWAiA3IRYqy63tpEqY0cCPP5VjFph7wbNLPUfpa36aD9UoTL4roTK
wnxtFYpV9rrbHGbEm+y5FygWYL3TbqtRlU+tXqm/5iaToK45oZms0cMyq72V1mXfUOM35O5Jg4xo
PwAOleO7qcnCxtVVHyA8Whz+uvV5YO8v74/Tm5QvgrNH4VZkw80XR6PTD6sHy+lTKZZ/xQ0VHVcH
dLNuGzvSV0aTVV/kiID9XacrSW5EAKCW8soSaOwzKQBbQkSwt4zwN3RXBNGmcfiEx9/oKlkW/rzc
u+WuemlKhAoEluIGXQx72HZsuGqKfqP0F2m3scMqW8F+stOPihpbD9hEYuzHXrOMKzN+1rIIKwX1
E9AdyKillxGIzLbzZzXGkBJnEg9QrL0vK8vMvL6ERFajcLEy1bqV3zu4vJrRDAT8gKuiIJGfzmfv
40yVOSF+qJJFTV4KWsMrgzSACloE28uje3qqM5Fo/ogbkgwMxUHer6dtSRxkdLOqAzc2TH9X5Bkg
gLQY3KlUovthtvT7Wo97t0E/8EoEf3pD0zToW24SsXKFcMiy/l/PPQkxclRYoOv2dBc4k7/OeMTc
qxW1wsvdPGtLIPcxDCYqEWzHJZCriaQOLEju083Oj7/N5uhLXi5QI9ncOM2Vu/m8NZPCFDtEEIZV
9sfpoCZKTGp9ToaQYi7VG9c0k8xt4tRx3IGL60prZ1PIU4jSAFA4zifoAuJ4eBV+yLMezIGamqEr
B7o80BrKpS7Gj75OgSQ1EoHzhbDgGFNx1Cbd/nJ5bJfXgXgNEfCJOpRg1C5LMkiOZ6nWa37otgVl
mDtLy7R8Czq9tzbF6GAxVhdBPK0VubZ/hjaOA25fc6hd2a3LU5AHN0QJgF/UICkMLZdTiMvYbDmD
FbqdpUXbTk3bQ1tA5zIrK8cZab4mKnF2PLB8wWKzeTgHyZ4vblw8TqzaznoYDKMWZ1+nrHzEVlj7
VOSy6s0kvG7yGmfby4N9Ntk0CiqWtItIr1HuPZ1ste+CkZQWjeZD2zz2WTiuAy3u1nqa+nsSyN2H
wNSGlUEctLvc9MuyfXUBCrkE8lsinIYGSqJ+sax7P+IOKjQ5dHVC+uZJroZmXNVjNuUef9Y/amY4
FrsxHdWvZptFH7RM7fLvZqr0tw2qkINrFMn0yZDzSHFHK5vK2yjO9S8A9Y2jYjXjQ92FUMqjwBik
bQPHdPzGOTjctjKEZK9tIZQ9WEhVdH8O3P/1Y/zv4Ffx8KcPzb/+hz//KHCxjoKwXfzxX/flr/yp
rX/9ao/fy/8R//T//tXTf/ivY/SjLprid7v8Wyf/iN//7/ZX39vvJ39Y523UTh+6X6g8kFNO25cG
+FLxN/9ff/hfv15+y8ep/PXPv34UXd6K3xZERf7Xv3+0//nPvzjRX02y+P3//uHd94x/9yn4nv/8
fvYPfn1v2n/+pRn/IIYlwKPi+ZLYYeMPv8RPVOcf5BwhTvASECVoFmlekM7851/6P8BQ8/gUO1Ew
ikQmqCk68SNJ+Yfg3ZOf+vNOAgjz1//p+MkU/WfK/ivvsociytuGr1mm/8B2opND9Cl8UXmZLJMw
A6KYDUcim86a830dtbbkylMXDm6IBNcRiZmnyhzy0pMKBLTdsjTUI8vXwfgiLcKv0mDVo5uZgxy7
tYI57hahw9RAwBOpFA/vJOSr0lgZwHVmAUpbksGiwAh9Hr7IaWFM+8GO0V2yA1W2UfSK/I992/Z4
mlToQbr4aGTfJzMjJgrwC6puK12uQn+LCns7DC71zd7/4MwzIJrUs4a8UTaaysOk9BJCCn0b+mWp
KvB72mp6GqYgTA+B0Whe1ZuZProGpn2GN5RRRtkG9/qnmgJOvZVrlSdnP/R97A4NlmHrMZlHSoxR
W4We3Gdy5kaZkn1BXsKi3trncoenGsxpD0J0/FvuVP1LZUbVXYL2tMaPfE6aPgryyWubTkVvbE5t
08M5vq7QF1NHx51qBF5crocgdlV5iPN11vC+AgeW91vfjJMfvEZraVWXcxC5A0IDyqYfZO2bFqvV
JwoFgRfaQVFvwOxW1roIUIp0BzTct6msMx6UoUrnEEc8Tbd1aivRVyDYyQ/DjzFWTudqbp6jYRic
ryAAyq/xmCbJKg4IdlZT2Kd7yqX6gMhLZjznUTt/t0bUVlwpzCfVS7NImZCKG8bRk3gZJqvBiFf+
oKL5aWXoN7pJpiW3taXg9pAUdaK4lVXNuOaoVeGsq9lp7geqAcSCrHreWtKIJnymTzOioK2qr6oh
GxFr1EZ9XPWV0vpuHip4M5pNow2uFdi+5HK3jpHrKLk9u6wupdskGQ7anpQTZK9Kh5vVRY1rdlyt
muTUnUajkVdZTmLARSkYozElx+vRjacm/KVkuSS5dTDnpYsaYpV6g9+b8PUHaSYpHKBI7TbDYN/V
qhoJZJLk1CvKCG14FM/7v5UyVx7GEMMjBE+k6KfdtKAjeycPo3XfmP3HKLPUx6FFJkRbaUlWq+Ua
4yfZbjy787WkcsM0qfyvWB466e8gq1IDiNtgzuh04TuENVdoj8ikzh1OAh75Pic5Sgjf/wjsDgh/
h3tnsw1Zbq1nK/10n2qzZq6p0dbGUcLGUvbCouu/1GTBjrMZdeljlM6N/ehYvW+5QPNhiw9Jkv+Q
7FypN7Xuj9ltYEWxsnWsMkx3uXhd7uepmZBIi9u//Ta0PoZzBCqdZ136gbu3H1zJTFtnXSDLkxxa
S/rf7H3Jlq06tt2/uM81SIiiS7Gr2FHX0WFEcQIESEgIBOLrPXc605n53rCHX88Nt+89UewAaa1Z
zrx0s7ceiEL9YDbOKYfpk603ycojBOV3qj1A3jcue5HU29OymDDG/EzSX1/V3U1a6c1dx9AmmWKE
E/5xAuf57ttmxHml09mVI2maF6CucVU0JEYIR4z65NnoYYTfr536XPmNOg+y1fphQPhNnVEUH7Cy
TaR6Z6wmQ2a0pe+NjNpXLbDK5BdZP887bP9DllR+dLdEBA8bQ59h0cPBVBcmZd0zCMiwumlVC2vp
mI79aRx4opAEgGd2B6HEGCIil6OVL1CN6PbBNLlfNVC0rJ3ZDNdMtItpNyBeqpKLePCbmOtsVt3y
iUj/4TbuWSSLOm62OJ+2BjH5yTQLlKeENYamxuCco1K723rqJqROz/6id5fuozAHqm2qvGKI88WX
Rg5CJsOmNfchzBheOfLQzRm0QMC7WrADpvAWI9oDQAF8nbAm7bPcYHx+N3FoZ5WFFV++0qQNp100
Neu3xtn+Bv15/OVLETxEskl2FManvkzXcTN3A1MhcvUMhUZk8FDyjJwann4zeE9YMcSY7E/JtAxQ
HdWml3jkW7mgxQCIZ9Zrth2C1FZpySqFTwP9DliuQDJFESpAZvQtxQKvQZw2ZMtRRzTIgkSbWTIk
qsO1vjrqXVxeYQPOtJ81NIQsrTYgqd50tc1dEORm8JcXhai9JPPxvJ8u/IjJGBuHLcMGBAribyPB
f2k6+t/OPP82J/0fZ6j/F6ejS7TGf//HEPKfpiPMSPyL//t4dPkX/3M8IuwvsGwIvYTuEzMQQIh/
jEdB8NdFCIp5+ZKihBIhDEF/n4+8IPrrEgGGgsjL9BSDr/vngEQS/DeM99BNI5rigrL+Vwakf19C
wQrDrQ7dOwChi7cbkU7/vinAFpIGjkx1FmHbujfr9AF+diijLiG7f/lU/j6a/esohogRfK1/bgb4
Xth3MdZh4YVZA26p/7AZGD0GbqzxtKPuIEG8Hd7jxce3bnuxevkkq5UhF2oxuUYK741v+6ZU0bo8
xqKSn2qi8gbPdJ3puRHHRLDuYMMY0CFB3XrfkD+pF4UHpdZXPqT0ZGbj3fEZhWSgrsgdujXDd+rq
5HFIhpsm8NKMrSwtDbN/YNccskXW9Jt7eHOSqn6r0g3ZVZGi+GBCtLpDG1A5gGYeijFy3JX21ojp
zhI9/amQ/DhmoN+/Eoik9zwNTcaNBzwPpoXeOppXg7a4zGKR5uM8hmUlZ/kDWRGSbv92CNtR0cI5
rh9HHbu2gE0nbcrZVbHJIjHVf7Ya81lB15rvGlg7i46yySeY0WiNfMJH4aWgtctY1F7vPwJwpE0A
SbzgA2rlYBhDTOPJTz1ojXd2HVy8QPqbeMubIz3CZht0LKOOfkFe0e2Y0vTOdsH83UNTeIkgFCHP
e1/ST7PqAEskgpKOWAXaJg8HMKbZYCbvHRFj0f0mquFnjgb+EMwuTXJVcegsLVpjp7xdHPuA9DdK
j70SLM1wruEzhwI7rU+sofGbGyRGbsjdNoud1V9PSDaL6l2AAs0DaAMDidESdNkyRtiYw81oaM+0
3zrgmOOmMvSIgdd1gc9fyWDa6YQ72flZ3Vs8brUWcXoaFHjxDMwp4Oaxn2dWgglHP0yKbzwUcmQ4
RSeB1XWndN1An61g2fVcW2EO35DYyxBrOu3wO0xPrc+WNAtTB/ML9+foF/ELIK7gO+rx3aalW/Mg
aSBlqEKxmCzY4qjKAIGSMKPOh8B76GL6aloL6ccl4aDNZkxkfyxsXCIbeU9+EgXDMIYRA2kZjT1c
DSRF0hptG6T72BS5TtmA6ocTOoWAqIgYJdyIgOfsUh1yeXIHSobvVgT9behXeixaAy39Ll5ioTME
mAWX/3vSP1sXBZjcUaMzlJ6MdVQsXT+PBXYLbXd2TN1U32O4czgXcCg5Zf50YxI2BXC+5T3sPSKz
S0TbSZG+20ps9inSFkxEZN54aFcvpTfL5qQZjBuHeJrEJwzm3ZtDU05f9DRYp50LLD4cgexRXSad
QZdhUnXAp7yIr1UxVnF9T1mbfOOZ4OFRmcrHhwv6CqdI3CZoh0Ff8NfYeE1YTqQj/a7FpczLbkaa
Z4bHR6BA0fcegQF3SQEtSHh76cjkeEVpn+Rhu25knw54ZlBuWC/3wvIozjiPAI5N/Yitz4V0emmH
eX42UpL4OA3dxDKcYAxln7Do2GxdGOoqo2VosmH1zR8ZoVcSRYZ8LqXE5HZAWF+kMw/kvC6pb0l7
59t1+YmR7LZiVLXdlDWDrLqs8Tzvrg40f0MT+Fy/0TalP2vAZrSiT/3DWEFRUAxLuMHH5lm+ZQp9
I0HWWVGHu83DL7qi0ECFLhBtqV1k7iq1YCs1am50GTDBt8Mw1+MDEN+kzRAvjmOkS1X921HEwpSo
OwhRvzFqtRZAQG1XjlNPm9IX6zDf+lhZ8L4gkhM2WllFHWKp+dzsxgbmp5IsusHgXdmYnFKUDqij
pgEeCttwGhzSiSGmOGhb8jb3AABgfUgtmg9CBwu+lpcXCShFfXbA8APMPYuLSoSeT6Biia+9J4Ip
63vqsHVlyKNoEOG1pvaqQ2xOhWWQLm8J16Q/BBihkgy6gKpD+aRX19mCFsfk1UC8iTYFyOMxkaI3
JWvww454eXv7AmtiT/LaD9x03adM1B/DWrPpT4IaIvGrrdzWr6EirSg6ojVDF3IQLOND2q5hcg/D
mLexnDDZw3DYWEhBSojo/OUx9Zaa3zigWJc1O66wWUlxqW3IEJohrcpB28ZdlGkzeHQ/j65dbvE5
wyYqEm/gwGkjq+KM4utXh4aj1veqblyIX2kFigfLYoXCTPrbep0Shwma2W7OzGS9ZMiGmDmgqpp6
i8TGJyXPhTcHmy7qyatwIvmxNs9L6l9MHlvni+QldsBJcDjXrX5QOsTeljhCtgPiDYdwXxkaI92f
aoujZKoIDj/dgQOoeaCiA4OjNYbWvcVYmy0o9gmQD5jMbyg87gZgqgR5d9XcdkFeVzzEG6UB88M1
186SZ0IuOnzoDN6Og+xGGI69HrHGWJAdEPIfugQ6fXUmAi8qR4jV+kIBVWi/NzuR6UnNkSXXTsQr
RLpMBbpYsViPI95J5OydlcEfdI+RW1TPfkfgaIIawTZ7Aj+CwE9vxq3sPLHcLovDBtkkPYc6qSfL
8gdNGgKdHl0t2D1qZ+h5bXC+Xi0bTNCF6RpK8AlFq3zo0tSbTk1TRd8KhV6u8IYUSCvHzB8XKNFr
5rvZUfLFABLNv6NDz9snnDFivoYDRtfnIWqRr9Fhx8AWM/jp1ORo3dU+lkPpdLTHo7K2tlRjODrg
ToDxw5O/uZ+ViRB7AzogIOcSN5HnYVzAlCJIMTqVtjhTN3aYe9XMeStQgFIMyIbONUTnme7xh3QV
qw8sXJ9aEsn3pQMsDcds7RV2QUfdlC76BjPD+ssGrDxuwrGV4ek0u1D6G97kxGViXOXtiAy9HUHx
g8qVZThzPRWW1i76CMtCv6cm9DPXmPYMuqrPISbeXmQHjW02g9jBqgfIiZgJxa9s4jKrQ+ZdywBp
QiO5QCA8XQoYEG7idryfEDdTdC3TD0FgIFMz8Y9ynT000wR8y8dJ0iHOdqdnXe/aaf3ZZm/aR6Qn
2Vx1F4fVML/qdpV36QrvVRs3wWGMwvZNLk31vgKm6AA9Y3UsbCLRNAdtajpmoPZwyRGHIdPr2ZLV
cayhTmHY5WtSIsFycoURM8EDrXx62fvrqKjCtN/5KI74TqvoC4+JuUM/nZfTKdbgusP5eqTzAvWN
R1CvkPRj2dB5u3NDD3DJReqkI832AZu87zoMzwnqpAvtdaJAVbp3W0WkydXFPNnGbny0EZQCOY9n
Dwp0f0TclGl+Z/TjFZjmBtyTsMoWdcrZzQSELSdh/9KNPcp8Vw8wCHRcD6rybAFNVHwExTegl1GK
R1Wt7roKEn0NRH08yp5h+BE++otc7e8aH8U7oD1wSQ6VOjnTc9xs4UizqPf5OZjI4zqldRkMyHeg
NcTi+HPyHQZw/TZyhYzECXGe0B4BvDVf/ewDpoqWBe4OEPM4wCV76GI53xjWsZvQ9n3OrDdnmIML
T2HTz5IR8dUxVAUvfQUz/K5Jww+GgTazqK9G1TKtMa37/bQUyYZXuJi8JPqc0yq+oysu8Tg17Dra
iNirYHkB8ghmBrJHoEIzPfVrjDRDoYcfnRKbUzMNJyCa6KVu+sdUAwxsFol5b6pQ+LehlKRsqUjj
3HDUSeRgv55TrieehaoZ/gQD4JaSgpT4JQjNOg6g+QsysyEtknrxZWa69HKkU16kClRygTDsrsNL
1k5/NpHMhZSoAdQWwyi0rm9tx2JsND1DVUbHjmxK1zab6OKXEDDOv61u7N+d/P9/s/9v4CH/ZYf9
T5v9x6f4j4v95R/8nfegf4HzQA8ORJfYnEFo/GOxJ+TCiNAL8XCpaAc5/c/FPvkLTm7Msn/7H1C6
chFk/S/mI/kLHBZcRyDPkGgTgbX7B+jwf8F8QNHz7ywgoFH0uaB4GxgDosho8B+1k5Ny3uyFc5cB
R02R9ECxcJxSghWgJ4bLPguahGEsiSPP/yGBssObWGfpoEAM6sUr+BIvP2At3bQHhljrUyp8H93w
6AtM/jA5hzzKRlGL5mYSEQq25NhVyTNPq8T0MNil63Fr2yj4IDhv+zvBvAl5r22AYyrhzr/HjEZR
WuHJzmZVtTXyuuYeHQuMFttcinl5C5WUDnPt7JJdcik/2TInOuFwmLTBiEVxWmlU1Cr1xyvSiwi5
yAHIRpGJ2nn6vhJGYnXnGKpF6WtkwJTzMCDBLm5i2e2jzcdtRTXmvY1wlFRE6TXKVpunzQvsVcN8
87iOCXJIFF/ftOlxzKUywQ9m5sfRbGrHq+E9VGLKBPb5PsbZTVywXC34cLPJhVMB+kR/xv7lI2b+
dqxS0R+4XsY9W4f22vfnW4+D6O/J7FDuKlQeIE+h7JoVo5Bd5itjOllwn767idu8Un5yhREyviPC
ryDT9L9k1M9F5ev5YjfE4NnQ1zTe7BVc7fbUhL78bVY2nSqt6F4mY/KiNlGj/CXpC78a+qJlnTmo
ybGsHapF67xH7xS1We/N/nRriKuxySWp2wCY1tYs3TObx2DduWEk2CErtBiP9zXnrHrnMWbvqznt
lupkILAoQWth7k88gQM4c1tcew2ekDnwbB5UTAKkx0hvb1vLkaTd1ldg0clywDSh+xtoEO6k9qu6
TKJZVYjP7cbcDnMXZvAidiQD2sa2jEiNw5YorMBArp7QHQQ5WQvLpZ/gooP9DLRUjBGvFSgMrEas
o6nVCCOvQ/yLUIbWKxPsC+kDAvb7aBd56XxtWtyFKxqg77cQZt3codiQPjbNSJJsZrN9txCRhweq
gAidtrah7bWp9XDRjfIuPgd9/NX4jY++GRTWdid2AeWzhY4fpsdzM0SSxbuLEqre93VC1KESmzr0
ibwnWLsQvKBw7LMJ4UGA/l66cEOioXLBnWQgeGYnDxBegu5KZSCusCckOfHH2BRgLKUu+oW7HUxb
QMUQ6ynNt0FmM89oh/Erh65sHyxxC1DDxsgMAjM6doVbO4AySQUi4g4CsAS8ekAALgBtPoe2fqBE
3aBEpd+HuI8omupzC4FFRrBcvHr4csMbGHg9XCmD4tTCC/zuhOSVSn5BC47bce5DtRQxcg2iYu0k
01d9HJmxQFKmt2bVxJb224KLS3N/jm+QAoH4KWReMXAV87zIHInRiDwAsfXhWtZwjLDxNx8wLlsD
WUBQB3D/AQzC/pwAXIL+SXNzhB2FvYarOIX4PSWybGf/yzpJozlb7Mg9vJx0/cGBgPUKmaR9gikU
3hDgkBA07Gqx8svTThZRehu15sRxnbd4JsxW4OJvxi/bQ+WQVVReKpxs1ZIC4RQo9wOky4YC1wY6
QD1tm7YcR09nQPzDrIbC6jwhF/Eeb/BaYh0drpFLMO9Vzdu9rPvt3WHCB78cLV4eW7B3Pq1/UHWX
5sgXnnMDbvjYAJGrM7tszyD5br1hxMhPldkTUMU7N/d/pIrdFdQN3g5ETnyVtBO9mkQTnkLNvW+E
tzCcnvXAM8MQ5HQMwtnp3RhsId1hJ2S7OJ3/dHWXogiXuw89yVfjWfhiROxOvR6GnUZs7lWAbBm3
Dfi9OzblkrIfDJP82k6ImNwWqUs8GuHr4o8Q/qIr7RTxZiwXYdcxs1iuAWQhKOaMbIitYJdA1l76
f1I+NA84dKszVFEgdOFbGiDYg45uROT4HoK66MgEasMnFW0f7VQPOw8j9gfS1DhOsqpqzy00+0cY
bbr7ZAzlqV3FLfKdf1ctgLDESZWcoqQazmLS22mBKnmHYmby0G3YVXU0LHsctwmSDm19Sqyqnuna
1yXDgagzjQLNY+DMcotAzWgs1RIA2JWEfXaWpQCWZVqmIOzukDnQ3rtQ79EHIXZxoCmULlweOoAY
Z4WZLVONBEm7RPgQbe4b/CRxdF7tdMV5H9/Ei3mSlfBYQXVqwjLc2C/G/wfEQYXHVvl2P7bVGfWh
wGcsPothQPYJ+VSo/QoA9yDKHNXQuDSRAus/klECbG7vxaqvauRExVDP7DbQWleE023XKkRtQUpz
aMcZlBqwvgzq0yn3OdtNBPzhjD8b2FH3QNwGGquLCuCCc9748TEMNlPi8w9fUnTVwfk9qdyB5d43
PK6R3oG6AFz9OC2avjpFaJDL69Crv8JgRkvZBsyNOTDwjY2H66APDvGAgFSRLjxDnNN3bYHEJcsG
uUbzNBoXZtIjt0zVB6eG5WnmFoM+96LF5XWz7Ss6/w52uO8UGEaD5pyJfphxLGBQP5lBZV2DXtJ2
TYp1a15rvRR29m/5GJxi0uKmjkDrcV7DDUjB3I8tGhb0OW2XU5PAcuKPdZDReXghCzs00ZAz44Ub
KNL2FMXdVQuW8Lh2igCON9LtybA9t1wFGQBhpKbE/l2Esq0EedYpNFEFc1Gh8bO9RxRa/Ha1UcEm
t7hsc6wpIcHtcC6FKHnoqvSpSzUSQSx3b+iDrl8SLTlWyNC4bReoGiAMunlC+NigMKO7VPGpOW7c
eroHHUL7fDRR/0nodqskU2XUCFAI0Qhgx5oxn+YNr6FEltw3Wer+qKcAJrDroKMzCJZZgc6n2Loa
oDA7jsoEHNadf9VslXiFhcoBR4HuwY0wNGSbjgWP9niD1C5wgh4TCKBxpc/i1mwwuWdgfucTEmy2
91ESf8dGl0Ltx028C4fUu0csp4gzEyxbkIUTioL3cH+vn9aBIrlk3qAjqdjagOgcUBYwiq1Drxqk
GzZ+tXWkoWyYLPQk3Jr6zifTdLsZEh2mmtPbeWQtMi/QzIzVziEpOWuUbY9LCgIjC/t4OBoabHdp
68IbVKFBftHRrtxQdpVbCMiydcYfnYggRY1JhD2/6oEyL9y/VfXkX5MmpFkv2hG4sp1fIFHq72Hm
uB9RqXPbIVojdxBSAsAM/L0lcPIyy8Zrx+YH7q3vGgP9fYI5HExKd4s5cD2Hs076nNYdK9Z+kjtw
JY9od8EDPQXAC9vxxY/WsYDD4Ez8rdkjtV2UZgh9mEji+hZTi5/RWN4sxl9ua7zQ+TD4B59TfPrV
9qeOvM8eaX6nJrZ1CRb+4EbvaKJ2+QSFrqED79Jy8bfpuA7aFRXBxQmUYJFP+LPad9HM5uzV6fcK
pdIOxsEOndrsVXkGDbhxQo8Ltlrg9vIRNAyuMBe7puyUQSzYgNMV2pmp51DxclHirW3OCcN9klsG
XUS/Wno3wt/zuLCtO9GGghAjyXUfOLaPjGO7hIil1OA/nsXayNcUgqCHsA3QsaN4ultbx2AO83Cv
ptMPWkPu+bCqN+F3kE0J/4NOAfKxF1/cV3BAloFY6++0Jel5SDb/jTUT1CQDxr5ID29824CjyDp5
2Fb56HMp3iY+/3irf+wT8F7p2Lp339hdaxeOKHcRfg2dGU7MU/PDNAcjcMqq/lJTHH8NlM1wNofh
c4qcNui9Lq0Yqq7Yo1zwdtXRMD0iaKm/8tAu22ahTedf5jy3Y56w+y7wzd6bYlxniPUDkqXjD0f4
fItiKiBlkb8A6uXaK2nYPzmGHxuG/PXRt8uxB/O591UYfPd+YnOSEA90zSo/DLwPJfIDgrJb5/bW
KiCx4KXEbZ84/50LQXZ+1IMBSuSrpWuwX6m1GUDl/bA0gP1RiYDqq2g8zmE65yomKL1ALUsOvcN2
6v142G8m4HttOeRKEIrFOIzSsbpC3JLdK+g67tMZPl84dXKwj2LMosHf7jpwayBaLjJ2AN3PW9fY
nNcR2+MdfWhUZ04OIgYwG9V943xQIM0UFCvSowCsN+xqxQxfDPDxWO7pI/zqZTu36o2PfnA/jcMT
9YW+Wml9XUPIhzrfuYEgj3sHOiXdLdB3BnRVQdwFp/0nM7BBJMn8noRrcwcFa3SFEmfyGBjaoFxj
DHKU8pAi4vVYDpV7rob01C39cmiHhj60mI52SE1IoThZ+yKS0KSsaLdqUC2ScsQgVu4JsjuQVd0M
ZhR1SS7cBSEWPiR7Dj+tHLoSUy2/G1C784A1HdtlBbDqJur0NyyjJJ9bCgEJS5oaDbxeepaV5584
UN0M24vI0g0ym8V5CodHuN1x6+yVxxZ+ngP9YCk0xwh2wNpTM8AAnmA3HVIkr5MWqpAa+xWuRmSj
V6EeMkd5etDO4NNYxrrgZDK7tlPsQV5GH76sAxwr6hsE1NFSjQaSLqWZrmCSyKolio/LguuUKI0C
o9G8tKt2WdTUdN9Ni8LurYaD60MgvpKvac7W8I+u5VvrN+R5axDVIyECgADSrV/4ezEk4P1tUeZv
Bkv/Gx7nYzWgxyDe+mbXijDae9YqjV8/EkeoAvtSACgAWZG6esUmWLUF8vp8nlPk9masWSHiqZDC
FQJOxgRdQyQTtefaJsm+YtU10oweCCwdeet7/GZukueB2yLwh/So0gTyeDvnq05cDhUZPimZ3qcV
S/NgtlW5af4JnETgwkc6ROS68CqwKOiS7Za1ejv6df9hRQh1j56MubV++uL1HFrwoIlvHSbYqyqt
FLRUW9Iv/XdDZH1o2DRfJyaODkCz548q3ha0ZYC2XsW291x6hR5u9ehFLf+yl4t5oms5e6p7NLU7
91GszlXgdbs6jMWTjrsnAEfmxczpcjvjCijcbOkPVoPPRHk3QyC/pWnk57Ka8dyjrrwH77z4h6FW
UR74kmWe1xkEKm3JKVaq9KLUewWbxveIs4g+2yBib+sS+nuP6HNvmxXCtDTsIQqlNcZ6Oh6WyQYH
7N8f9MJEz+H0FoXrDx6RCq8FHW6VId5+rRbkjMjhHIe0Lgc6tDs29eFviHqwpwigDngPm+RzCips
gIwXKFdlspp362Hy6LcVCMvJEmF4QbTPCqS8iecVVCvO7Wa8a42ajtjWogJ3rleoub1ofwnLw6BO
Tj1QlNJLHeh51kMOJlgANavvFSwExbWFDtxpGuhnbYGPeCsqTuFh3+5hgbqk2REsv/7vhgCoXRpc
+sp9vA+Faj3ziCCRH/QSAL92SZgZ6Y/XEoXyJdqmRbYORJaol1mzmFKzH3wQ94lDQhbZUhTl6e0G
+V7nxcWvmIwwj4fC3KhBiSOI6vAMsx0q9UBDQjI6VfGHhBMNU2Hzuzpc41Dp6cIg/Pg8tasq4yqN
zwN+uTxRrvQb9tI3FUR549ZkSmxtls4p4vg4FfvOyPWzn4L1BlLD/sCGQBRabG8zRLUA9Of4zLdW
4FuT8I9XwzDjg0S+hyhtxdtDUbhUT4jraQykKNh8T9Crk0cu/WFniD8BTbisdHRb1nxOsA5q5Y17
zZMQKzXO+BgrRokevHutlqYYRtDViJcWB1dt+qghmjgGU4r8f05+PYNO4Z61j4Z0W9YvKK/0NUFV
UCPXe9uNAQpHql+COssraWl0ECSeDqif8THz67oU6XgXQSUAkIX4+RJxhjvQiBN46uomhU53QU9d
SyAFB9JxXAA0FqCqsCwtk87x/rDcrMhv8qJu2IHAlIDrxhTwaG+gpEwwGFVLWhUbdXFhzQrfKeuf
cUEPuechXEZW4NTDSpk8jaSfQ8/wgRvPK4la/CtYz4djTRa6Ey27dVIcVZO0VwE8HvtxQLRdVcUY
G3E+YK2fkrZwITgJxF/zQ7sCVEJLYrCnGi6MjqgA5kJtSsHM81CvL64Gsgh4kXzU/fjVD9EtEdUI
noktL9OUmsuzZY4k4PMeIPgtioB8mEXDPzAbd/k0NLANjVC3Ki9G9x+6TPMxWvSJVBM/VzCnlErC
fNf1LZDX2u5NvS7HrV5dbifndl3YfK62qugJ6/pUXaGmGkp4q00z7LtIdPZMpmh91I1kbNfN0EXe
VTWQeKQnVL4sYktqXDkzcueh1aqo7/Ku1aYCUJba5kXHtM26qkLOhUODq3xDGESEldlf6ZohZiV5
WzYz6FwBun3tg0U9cYunLMMT1ZEjqLqQFjFyU8asTVcsgUmDAHNoPiiiM/KqRwEiiMLF2V0sFA46
4/f0usLu84KHjUR3tceCKfcmoHT3UceoOxPMAKAhJaVigxtoncj9ZGHWw7UA9q8I0E2jrukC0fVJ
g/XGtog67+ZKOUZtyQKE7xYWcBB9pB4I3wVmxvEUQsDvZ1sTifUsIn+m2eZV5HYCM/gLMSmU4Iv1
tSxWA7Yq40CV7wD6p4fYcHeIZP0ktrndWXQlr5W4rub4uQ8gJEXbi0Zgej8+yJqddBh8VUS6rOuD
qbSig4JgjX+Q/ra94BlYnoHatvvoYurGPNe718A4SOFbABzQpq07A5FNWJJOMKSMJJc+XePXMh/4
Ji8TeaKnwutt+4LQz3G6J2aWeBTGNT6kQrYk9ysrHzhgo7aEF6EXj3Jc1JUPGCjvDMBKM9biFYKf
ekEUmJqvF7Xd9A3YXeIFOjdNZ/OeoMgCtyZaVa197QfxJHRcfY5JFz7M3INnPIA9iTTuvBJMh5EG
Iz6FLcaKiT2utcJGgPOxwXkEylDPSt6JCc1xXerFADkBmb9spkKAuUrYTrd8fENrofullUT0NOGQ
qVEVyZwN1VvfTq6sEWEHBVYdHLH2s+MSwFWRjrMHZhGHRQK6YDDBdbKOCpLddQl+VgJhdrFtirlP
EYHjPwhue1JiCtfsQGcIgfd48tP2hXOTwr4xDas58kYgTCarlR7p1QrRAy8j9j/YO48eyZE0Tf+V
xdxZoDby6iRdhofIiMiIzAsRqSiMRk2j+PX7eIuZ7NrdHtRxgekGGgV0Zboymtn3SivtIrfoemYH
GyyfwRglhohr1+bt7nRIykbBXrCrFz00e9kIhZxswlr0Il2vX0DSZMGBSvWmVNMCC9qt29Yds1yR
5QkgI+b5LujQdgcDfgOb32Y/bmEeFcSfJtu0vS158wggfc5Wc93ZiP92Aj7haG3gs7ihA2hWhRSK
WBGwxNU8qwDVyC4vELa4Xj0f/Nr39k4GeO2x0eEbkDeJdHANNVZqqI4dAd/iS9b3D5h9XbwwizrY
s5vtZTX4R1JnjIceEVAM37VEugxwqrGxW17kW7o74agJhl07KJvq2K39uqlcvGf4Bu46yy0Sa3Pm
r3kX5OcFYLQBGASL9WAj7ka1NfuMTJlj0JFHjkdNETHQjn3L71MM226yOejbPJNGTLCFE8nedVQi
cpOqJrs2LXRB8hP6xK9bllrP0AF3ZCSf5pVwwL235POvre+Xg9VzIzfTSkbcvutE234aVcM4iEgV
mFU4OtsHmOy52m2B4e5a8Km90DDEEPxrAXIP0POGm9Uj/NMAvF242X7xu+Hn0IAsV/3o37VOK9GJ
cGfmgoKUorWb67hs4zfdBg/jzKxVTsW453IenkpzWc5Bkbek6ij7KW+cez/sjUM/rodAF/cdBFPf
+uHF8tOp5ygqu4cw0NnVhROI5gEZQS/D3tpVWYuRSQ+QPSPyPIPT+cUQ6T0cB+chc/RTJ1iVJtDf
J8ctr35X7PXmnQuYPLqgWPNWXn/pDAQP9So+vBZ02nXhlvKwzD5Za+4fAQDyp0qUTRJq1z74iw1m
m/Omw7BJVjuU39qtPA2h/qhbZFZrCC5Jjsq8AwhIEUKq1ly+s9+qN00wCk9jl+59c31wjcHDvzAG
KjIAB7BvSLAjJOHzcWp775l0DtfamakqT/ZsOUenXGYCJaX9Ahb7c/azV+WR+8KAmN15JLBQcTST
dR1sI2K78N5HA/mYtfyGyHu4JlRwcCedq+DULTBMWCD6uOrGbZdSq7ZrRse4nyzcRpbVqstidHOS
u+zPPNCB8VwFTfestfyEwatjeHX1PoDW3OWWxC/f2tuJQH3kzEI1p3oSb3WJpgXCEH/cPKurMmzm
v7Q/IPkavmX9yLg6Zffi9qX2Vi8SZjd675WzxgUXuVYZ7z3ZTEfC8Lm5lc3nXKohItK9ZECeP2Ya
baPA4NKODQs/nM8WcqmdWl0zUP4Yt9r3Gi0b/KljvtQBZ4Ej9dXHtJxsltpOTpbu+YCA0ITJ3QCy
e+qeQYzrlcA6Ss3JujF2LZvWedGeiq1pU3XcEcDxolF1DxeJB64nfoEbEkrSIfVp3h7m9Gvf69RL
ekIdrYscu3KnteWejdIZonQmweBgLM7FnFumjrDlootgjiaqVNnFK3RHXkYyZAa+NaXRFcwwmHff
UmH6F5tA5fHlf4wX4/o3W6pAOfH/Nl48NzhG/9fz9OPjX82stz/1n97U8CbPQHJB5RPXmv/SaDh/
kNhA97mHTRkU/hZP9w/zhWXjTvWpASDFFHrUu9WR/EOiwR8iSxjfKm0TyCr4719SaJDA8R+/OyIE
eRyuwH5AOI/lEBpy88H+bsqviRFp2mX6rEmYIH/GDfo7g3PzYgKFPlDBornZTUj53HBOejJCTkUa
2Ic1b7zDINhusSOO59BpoNVWpETtYG27TlfHLveKQ+HKDzWp5ZJ17gnz6GMZUuOZz4ablDq1j5iE
/eN08/ynnvEzEwx88M3mjkv6w6jUk+jGkyyMT30jZZLKTcWGGn9xoL9VRfsA9XrPXuwyPWnACiM9
zWbngX158hGju/0y1oAnu7R1lgtabqx1gSvXal+NBNvuTHBLZmjwSnCnsvyaEch4QZFugTCuZEtM
o/cS0O+6W5T3BQODIfA+Ds33GpOWSAhV0XfZaBOXYhSDFbXTZLdYwWkUD/yVQS9jlp3nXh8D2fcn
uPv6Sfa+9+Gglj9uXj8eVajLV3saCvR3KM7uVdHaQ8yvlCc2HORRVd6vUq3+WW2m/aVxOQUQM2c4
Vub6wduEjKdRvE91uERuVRd3RVfcN1t+3tz0MV1Kwg0nMGXvJHq640rgw6ZJPE8/pqV1VzbtUyD0
cx3mz0uNIq8r1sipRYsIZH4xNaRUQQHrjmU6efsZHOJH3YRX7GkL1plipJ8B5ft+2Rwbsbwynstp
+tnmBSqOOTzbjZmtc9QYWJnxjWrPqH6NBZ/py1ITbhHV2q32xhZyETOssngo/27MVBtHSJs47FNT
g26diK7TsEB6u0dDyyXeZuEtXxpomFVwlFTKao419GmAd7SQ3TuklvlW6cYrwIyUmj+5czBnn2er
XHx+xiDcjH1epJ7cY/In+b1X5A1G84qQhsuedihVyN3eR5s6acHCMbB4DAkGOEft6k0EnJN4Q6LU
Ucwx/Wj4L1a/TC8DcSsvGp3QTm/BclyVG+TgcBBKAtYpohVseg6WKcQdOmaXwKubBxrfZAuvVomD
DZMPJYHu8h6NkXFmOGk/m1vjvley5sAXKeN7b4SsGnezvBnqkrsq3t+1AKRRGvG5Ii+EQ9m7kSXU
VSDBqSIM1Iir2kZfjbbLDWTyrexjDx92CznrsOZcFv1hWNcGgYww4I/KZdnhZ9HYzh0XzZJVWMCw
cwh4lSoISNyR58YNpmuhOv8RCzEXQORZ1XMKFJRIB6IZsFXJd5xA1n5mhj0FVocLKUCfIHGwkKHL
bNYMX8EHU2ydmf11IvHysqyzeV4QHiVpUckT3df4a1FCjaSuHO1woojMQeQD02T9ZGzpnvie3X22
6H5P6A6Mmjnz0OxGfrbHzGvKZDRNICg7V+ANDojWQYu1vcfqW57oOTDOi28271An8tAUWfiLUQdH
y9g23/OuFnuUuW2yzvxAqKXLmHe4XuYgm2Kkbs1eeHZ+qDdUKGiWnEMuyLUvsybjPVf5FDPIuI8K
0TQSlxxRTKVHKkOnLk7zSt8jEU3xk7bb89DheMqGQqBd2rwLrmyubnZdaYyVxG56wMDRqsIsmtXq
Hs1JmgA3wKqwlVtcK2dBv0LndpiT5kiJmo0iI8Air5q12Y31bMfmgI1rmKEs7Fqobx1X8YeW7SmW
NDph18hyPLusymhwAxbPNisjVnkm/HNXzg58JLvWTOPcYUoBx0HjYR1GVKQT0+6WNtsD2vfPaWii
B7fSU+khbDGsLNkC6zvlHZBqlHgc0GEc2PCKH7aUP9fOyI+10TMR4G2AXmQDbasLwg9wOCRJs9GY
ybiiyG0LhqrBM0EDcXRfsfId5rG296Ec3F3aeGCxjaSVqit9aLJ6QJ+9WDMjZco3gP1nwpMUrcYC
pFZWlxIPQTGJX7OTMrVkJW6PVllRZbntscP7TgqW82maLCtxvfIXPNcB8/QjjClaHy7FlxxBGlo1
/n/Vo88emhBFbFvSW7wYfG/E1lSB9xLWRDDtMEowGunhaQw1SQw0/5LhUNSvPF3MBBhprW64NmQr
owdXT+bIhov6oYtwXlM96XCB7tc0pgz021LOb7Vcvq6b/+Kn+UnI2aN8ZuXxDW/wAM6lcxGk7gV4
e00wYkxJmXU/OJMf5ebZCHDmNrJ7+/HWInr0bFvi0QoQo6TVPhDIjrygnRN/cJDD4IHIVnofVC2e
amlce9v93vT0ExcDeEe9GPus1D0GsOZE3Pt9SldZhCDmlZ6ieQch9R3Z9M9sHZpLE/ANSW3EYWXu
jZlZh9x8c/IqDn02ftW3dKbiYkjSlRM38K55H8SW9swIsuX7EHKwQXlBXH+dpuVsMsvFi2bFtdX0
aTMQzzDkFSMSltRn1E1TAqLNuj8u7Xe6mX64XRphQPvaLo2KVyIcSQkYI4I5XG7AxqPOxmdnRNrE
SDRj3AH1hROcdiKt38WSF9FYEX/UIOLqEIPsQlG/ECk/ksyQ17GZV9GIER0nnbsrt2yfC6CmrlAD
3ZaZgfQ+W5IFn3vsl0ZDqwhM2FybDtm2lY+ffShrWld6705UbC8dCR67pmb4z0akSGRMLm3IKVFt
xzFkM1WcM5knHoSQP7YKQ0poHBztr0CdqA3CqUDY09ufCxk88mN8a1GpkCXnH0OjS3emQw+lX1zn
HnUsUZ4/KFj8UjGJyyJ4ticXJJhO4jAKF5gEbkTvWTk++GPLZ5/7L4R35G8Qo1Aai9cdOxhuHqpx
ONRVNb9twTpcZzb7e4cSU0xp4Ii+Ns5KFMuvAoA1ztvOjiSGqGhY2z3qRJsjtEzjZpuDmNxJ+WKh
4El4sN14m/oXaaZ39cDxDivY7n3SUfjTvd4VXj+d+PxIIJBAoxapzr4p9xNyc+yvmxOR2tVc+5Cp
E4IZJabVyL01sbO0AVFOtp3eaOW0/mpt5HWhSjqXlv0x6qo4DKqpT4MM9v08kEYVrNLZSaeHxkut
n1WOvTVovP3qpGu0huKXxtKJUBcNqTl0fJDUlBGeH+ulxhjDxUF8LQILm0YVBncBAC8hG+gTkQeO
SdtRIOhlk3EP/1tfMRlcA1lMSHO6R1LFlms6WNmFeBbnvAjr0drKIVkKXX4x0dzurbljXq9k9YAh
v74fLXOORL28wWWhZQjgSgf2Y9xM/Rz+wnCH7qgWJkXSqs+Gd2MtvMgM8+5TSOB0iLQfKZe9fRn4
zp6BAtip1mkR8ZTLMrbwML7gK7nFcQh7fJzyCdAantm4GZlSH+Eq5yXRRljjAkXGwDAi00k3yzxN
kyQCwC6+Y8Ywn5GKfsXX2N1D94nHrevYBtOeRqkUm6esjKjyaYdeVvfCzF2Buxnx0uavE+j4Weul
ulQ1iJPMT0XNdoh3qHzOsbY+b077papLfVmUVUfO7K1xjg/iIjAB7qXw5xNGlG9maZUHSgrqY2Gl
CSaSSA9+c9eM6DPJsz5YS8fWmdb7sWxqxuVx4kagP4f9hznpZy+XX1f4WOzPDvuavdt8RGnCuA4y
jYstDE5mnh9gtoGktdRxao33lUWQemRvc34ArOSZB6GPtQGoCCSSeqXpJp1pF+0v/j5rO9AKLpZ3
HUhbRLIwgUF2bgOm/4x7tC72Gx5sC1hMLf4Ec5YJ85r1ref9UIyC3hmZbweb6LWoeYmU2TDIJCaE
Bhui3fOv9/h5zMyDW9GDu4dfLy8wfctHugnB7IVKvTmoZcOQvCE6donwcXI/WRZ/vpKnZ6gd+2vB
dbr0LClQxK31MO6NVhiLZDcfAv+bPxmofny8qULuyY2QM1Zm7hUMe3ALaAbF6nTKu5pZ3ynaX1jt
IhZ9D5jlwr9ziBut44z2vSQTvWAdsKmFgDQqgPT3MedYdtLCr7jHrdqYNDBpDsN0j/BHECghwbEE
W9LUYM0MiNwKoxy1o9nfibHY5us6hEjGdmY5DP5LpiwXxSE/l//Tmr3lmxJKXsu6qDNM/T7mnojc
U6VfZs6aZQ8hjb9SBFXweZyK1I9wbHUHTpLlHQdl8GERPpi+YZzSySqQhQ/l9qvYgizWGxfhcbBe
6eN4aJztnRAdspgQbk/mRGFMn4Eii747dzO+GRgZsP1bm0zF5lEH4uzMkigCRYJJV4/vk21hwJac
G8tN+d8OOsbaSlr3KN5Q08s47L35ftFbc6hqeePp+iAxbTM9rFKoeNI4LUcvpMjJOubSchLwp5+b
Pw6nOuSaGFHMqI6N1V0BlJGlbBtyQub1SPQ8gK4zPchqa46GtWWHMhSf+Ykfgbg4sHK0Kiam39J/
zZvc3at0/uiX5YIoD1eesGAF3XeIgfaQ53MXB5g2YruceEXMr9IyE+I9sdg1HlQIkwTPGr6mXvqJ
4TC1aPcJ+/G5crr3zVAXSw3vjig/BdV21zn+ozttNys1CJ9NAkmwFbSWIrVE4ZqeGz1i/GirNfKE
+rU51hO1kJqwEwj/6ibP9qiDpujAg6XRr0tRTWddOPGMIrVcG2g72y1JlVrjacVSr4DwIvIyyiMS
GnXUeBdjvY7mTq7jgy2F3jmKQx4q4w7f2PLBoGkmKBh+mZXakyVg4KNA5TuZAbfSaexvCsfpVBeM
hJgtozBb6z1w0AlS4qvu6rttlAyzRfqMAKaI9GR0l9mRp6Ls+sum80ev7bcD+ekN2tbhMeN97m5l
tWh48QxU/T4UGUWYU/O1H72P3OyWY+YwZ4nN25iDUKE4/sDAI6/5imJX5jYvQlydKTixVlOylcoA
/0dTlE9tOnDoy9bCCkyMEkbvb2HdfXKdYe+Y2Bd4X3VCqG6TdJ6nngLDy08IqOCeF2eKzHr5Zrbr
h3CIkqgFyVQGEUxkT9mJs6GLKRX5PVt/9LV/2RyEOZkS/UGQgHy3NuLGba4eV47BOPNMvuUGScjZ
bW6kBGSMwrVgrgn8IjLy7BfNdtPeWZo3x8YpNPGX95sgesat8kvp4BQkgQfl8HJQnl7iSqCAApzi
hmDc1DfdL627l0DT98gbxEdsDT/GzEceRUSOs7JOSAT1uHXoj9Io3qeWrhNViguW2g2zonHlIopi
Jy+v/Ebv5k3SiW4wiKfe3+JNTyl3WZUd5p4SHge/6cZbTjy7ooP8VspllMhulkBEeX5T7BrOmCyk
4QAWmfKILxkuvCAazlhKdxf2qj2CDQ0nx7Yemp4pl966AnMntgjdvQ1jxrhhYq+fRshUq4WFLtzx
SjIj7gVyOnalDD1QHP3FRkdhCwRj5C9H7SZVVKfd9OQ7RJxUtXsrUC/O1bTcLzU0pNbbB3GZfdxk
64gDf9qSNK0YiwV1Jc6KiD6Vvnm2x5bACsBmPfvGQTSQInVwsy4s+QOPPNFciDy97c1w7AuOH6bS
wGijWhD01RgeSeCeyVsEvtuF7nrVrbMPwnxvmcFwuwvsQsJry2UgXnZNH1JZ+9Ec5HemMX8pu+nN
AAVKA4j81bPu8ZYiQthkxIXuAByI1sG4lqXKH8wm/y7s4TxqUmNvw589HtPVzHas3z0FUg6MCeYn
LvHwAIPNGDp8K7k406+5RRsTiRqaE49TIsEO4rCQx3CoH9AIYeUhLl73UUuK/QQuj0q3+eEtdheT
ebd3yl+Su/o0adwDXM9Lw4DhHA9CcZ0PWvT9GC+X9j1oFHSxcZRzc6n79TXAEp2K8dkLaQ2X2fxF
eukzATMsCRsgZ8URgNyL9kKHFZiipocSgnBqiwTQxIp15afXylEomLY+yrYN2bSbfs7a+rS5o03+
Xd1FVumj9nLmJxujG9NTmj+g76KEepgeuoUbOvwH3tAQPLR+7geZ8ILPpouPo0IDR6DoNVzma2uu
x632nxoqgXDE7nMQvR16BuTbLmgVCQRRug0PI3fiRDajtSPgPmK9wV15mAB1XC9sA8MQXFGSgz4M
DlE67pad7ML6oYiH2HVDnWwI3uts5EvkmiXUNYTCJB+OcX8rP7OLxgGFuK49/8g18sYUod1h0dmD
m/bfde8ngTWhN6p+kOPwstKzE9cYJ58KW2exxUxsuPNdLzd9LoT5xl+bsQXdgmPaODcb4lnqJiGe
sPvuZO0hCNNzrlpyyoL+4DRgziWJffDtcRlQx9tMgDLEMnxMlPSyI6mLrvqvjtzmSx2sD43HU+2K
yj0Q8FAeFigu4axcqLy96uuPsO5fAikurZ0nqmOWdApchClw76r1K4yY2iM2UtQ3jmY0EWRRBPUD
Cq4kHGyLcRh5mRh/toNtMFUhiRV+xlCm49Et7jariYZUJ2qcgS50QEezlo+2KKdP/qZ0P0dTvvr9
oSkzWx03oKMQD9Ag7p12sfQLaggk9HU+mcORhx0lv7Gtlfl9zoGYFiW39Ygcl9AkqHNuZ7lrxS0a
pRA7tpnrx6nrrEPtqXHvtu4IP7dVwDtuRxNP7C9mPj+RGVT0p06TCZHznadtmCyN1/+Y7KDJ72YX
Hi7nujo/ypk7WOzkm0S4WjlFEACOh6G+o2dGWV+xbn0DgUAv6xYy71+XES86KmVF7JgynRl3CVnt
GJ56KOr8Z0+cS2y7M+s8nbpePTtLyuXRGSEfJKakk/ZE6h1x2QLcUE1lP1cEl8PjzfXhVtm7Hrwx
MOGXTTISsDlhGeX2iDqJoWyWFz+gGfsDvzhy2KZp635fouleDmg5uSSQCNXfN1WVVZFc9UvTjozA
5ICQvdAJl8AAsLvNvBKa5D9ldNSuCGEhmXa1N1eAp3XvKDAJPI4A9vtxVATVVXRGE7eLlh8rqdkK
AH2ydR40AmUch0pNWXJrsL6QGZXZ9xWRqf19TwZwlcjZHQnaW0PEsCWDH4Gik7KWg84mykLXtcvU
CajIqU+k5QYzDX8AjpjjCRbCu2XUukYEtVEp2rRWfQqW0sJFI5tQ7+zO4J+p5/YVbMF6zVZUjp3t
GZLgAhcdSCAIZTiSU5JtiVdbHVeXSdS70RPedEZkq7iR1tMNxgpqGFvCXgYSXuogfSVeMvg6aG5+
0VrTk5zkbZ4TGmPw6PHmaEz0kUlGod7kvrJ6BL2CccV+QF8M/TAuCO0Q0+f4tuz1YOIM2ylt0NJJ
H9NREkxJg+GoHgsraI+2E1xzXDcrn1frs2WvGhZ/kIep3EIe0KxBoORciyyVZxyp5s7fqo8+RfyF
Y288UqXmXayqMeNSirduvj2OBmJ1LQlCqVSr93BbPQL2mV02Xw6hbJyDP8l6b5QdwHKzpKjFydtk
2OWCKtajdgjFSrNmjSbVPZnGAKkSBmZiOQNZ2vgnk1oEZVJ39cQGmo2QKv2e30tHN5/Cj97Yps/W
sGXhLvdK49yGM6upF9VTNUo7SnuzPzrz8Ao0PJwWs8PkeWM4T0wK2Ds6tANpaXjPtm8NF4V4OplF
f4Nman1O3a04hjaSBmM+2j12WZn26PCt6VOTBXc2vfC6n8x4Nii4sDyyHuwi5VrpLJ9z7f4kW3a+
H/OMJBunmK+VYX3GlbcmriZkAOgAA6nvUoJXktbQOB0hTxIdZyphcNq+O1AXvEMkPEXhXGMhXWbi
KTGnRABzoDUjNoJpDo4200A06yrcF1LVn4S1jU94IC7+NIndMnKBmTIMBem2donfGtWhdubsCO2E
YhmR9j6zs/wlTMcrGsXvwZwSleDO5wqMcY+NxD0MNNl9T2ELkrLAsbB5WYCdkrqnAbdzgsDEQZWm
15ODjv2kNDpYn4j3R3TayHvXbDwhrHqbKjM9Fix4iMGB778jFdOcWo4P5PeRb7egoiJs46kd0fiZ
qYOS3+AMz9Hqk3iKbAs4c9oV/Oj3EGrmk+qwRPeSPAfgJmOPrXM+uJYwkgYXuGKPwfqbIv2RdXFp
JZrOaYRLkQYsq6EhoTTNBdfURW8Vbti3VqJX0fwnWUW4ZbstfkRmKztHoLr+3A3sMDr1GaUm+2Ea
yDQPl5xLASgOroak94nfI63Y2IPkEDkf9AVXP3M+9HaVR6PY8F1iWvq0rr5sqYoxGYcXMzh4MDmx
xXy776R0yKZDVAOPFiqSrOrPubOU3E6NHNpMfMKT7u4XwhPQr2VfO99AxipbwkZRLX2xO7UmeBHN
fUOkaSozik4byyWlDAIlTwUCLEY/deMz4D/hOh+JWqiw13r1C9dz56WuZj9hWMxete88LbL4jpwF
2ZyuX5UlX/21r49NVX+VtpM9Oeg775DbzrcZesMXYU8XRhZis8Z0u+bmVPCUmCD0pLLFoSzmHZmI
bE9b1X7SfljGs8Kx3KehpLV4XtO3LWNmxV4gzgSt90/EnG47nZXyo4ZQRlUnw5vbdNPw1MrejYsn
D6kSEQY38C+zpWy8IwvJHbEAgHKgeO287INsp09VRdXRYhoeTk8v3Tdl80NV5nTXInuXMxREaqTN
46AJt6Kye78ACyjX6j9n/aDoasdtK0Xbk7Y3DOwgNeqsms7pgJSvqMD06fg+cWO4uXeisfwkHbm2
zgqN7+Ba1OLohypbhierD++wUsj4BpkxoMo3gKTs4vWzjKp5dJ4x+8EoNF0R2Yv+hKXmXHOQxpTR
WsQJrXnc2b1K/GlDemOav6oMVp8mwNd+3a5tUJxIhPvpEMuDkZegHjmUeK5wcOxWn6i9ppvUwS8D
/74b18dhMCBSMuksUaX9F6T/48nFZP3YTF0Vc4MjrCg0CjKLvQnpQD07J+IYExzZZTLk65VERHGq
PB5+uy38d4hEXsYs7Utu0LxosP8V2TzepVrWrEBMR+mtiX2pmw+kCiFHp784x7EztjvQz/DRwN8e
6TYkKsAyrOvQISr0R7s8YaVCZy0DP3gKMrBjDKrzZx688SZQnW+P8Xvbzo9mU39mNbzmA5FgwSq+
lcDocTYDzqa9w7W2RxY4ZeqDHAnjE/i8uufGFMMt3r4Edn/SozCozG16HDmWEyutzZPhhmNcj6H6
Nq7558K0fhI36HBbX99MR2IU8y3HxpfqL8c8GBDaBbhYhExfe8+53Yr0seD7PhDN5p9aN0Db3IX4
YbaBSNw01z/WDAjAp74xXninV7vIN9DEBdkhYozP7J8UwxZFOz2JrcwOXOuWPZ0oXwp/y/BkegWZ
fdDcXl5Tn6oQZx+4SogTj48TWYXtHTfb7+5qR37g2MhOZh10r8a4Ahjna9zKbTuWPlP9NtTtYUGu
H2+ucvcz3AQCUh+L54CVswz5YDeNddKIViZCFA2yOeMiljLOA3FZpuZlCKZXZbsyCTwZXE0tyquX
iwsPS3G2itnhHhYUXEqm7+6EL7osiQ4ZFoiwbSSzsxugO8NeZhc6aGLHRTscWjM2vvBuLuBtQjOp
bgYzpx536CUstNtFsMvX2bukKVCrbTDG8sRY03IcUs+7knmHtX0E8u+KUv69yOR/Inv+w3P+rSZs
V/T/6+VjLqrf2wr+9mf+oQhzydgJqYPyudr+TRL2z9Qex/nD8vkP9C7xg7ZrU+z0D0XY3wN9TLZJ
6gxI5bvVtv5DEWZbf/D33NJ8Agshl7DFX1KEoTr7LSGXHgQu1jYAZGgSyhtY4k89Oy5L0w6I1cYz
qQc09/w7XFI3BLK/EFLlHWEgedhTPECL2M0S7GWg3TiidelDnCJIlsh1Ve95n/66xvD/u9jmf79S
Xib9UU2/LxPkVP8UDnKtCv+g3p5YHnFbC/TM/HOdWML/w/RN2/NRheByufWK/TO22fvDZ93Q7+bZ
Jv8LE/ifC4WT4Q+6u9EVsnxIeAqdv7JQ/tY8/l9RyjRc3fKlXAKbeXMehMxtIf3W5jMgbhq91htf
pypFb7RO+DecdHn21OSitxgQ0ZODdPCzvnm0EVedXVCVfbX62+PgLPoySZzRVV4fsizPIwhReReG
Y/eC0b++EzVZrD7WgKNLztGlsOCC4hZ57F2XH6U9Erse/Sbc/L9kQ/8phZpmMjrCWPdEd9LPg7Dv
Xz+O6fbUSqHUfPbklMUAPwGp9cF3mgCMv9SMgwLz9kqBaRGdTVR6+GfF5aQGkh3aifEJhV/CyBqc
tkUXQCSIpTuyk6/t1K4IryuklH/5Q/KKvkcwF/iCH97iun77zfKgBd0iuenZK0Kd1NuQXQildu8y
D2nBX3wpFhm9PyafkQ9LiPS/vlTJutGhVt2LMfvjHngJ00gO+rrgcvj3r+SwLf62ZfGFOvata49l
SMsb0TY8Q79/KtGYPlfAtXuRwtyrbDgFWGCQrt+R35R0CxkYISSQc6ozKkfct840nqzG5ni9ZOmH
Ej9dN4h6Yzjm83he1aPZ57HW7km5aq+qZ2/KgRpU5ChxrNrhUqri0uvscYRKAWO3/ptO29ub/a/H
6vZhXLZyHk9fmLxw8KduRvDs0s/h/F8sORt7gVc4WuhZI4t0bCLS/er9v//2/jWh7fZ6WGIp7Q09
R9zOoz99ee1M0mC59u6LSV35AUZ5Q0QCDT+TeH5qlzl8koYgXbb/b1fIvyqP//7Kjme5PA8mcqXg
TytElCW8R1a4LxPsfQJADaxlp+q/edqs/+PB5jCFMKYU1KH/yhS3t/HbmrdaqwF6X+yXKUUvWhq5
PLq3ZGuGp2i1iCGzSSADaIUnyYj2ToY0h9BxB7I+VF/ct1PtJAapKlP38Re/eddn4dk2PawWqfc3
/ffvb6xdumpqyjR7LQBycPON04OwDBfXpsb94GAN0Vb+yRCGePr3L/ynfiy+eTJBORtciE8uE67z
pzVmjZtPxqjXv45uQq44MsU8z3fos5+6YX3rHf1SEiVML2lIbmr1v9k7s93IkTRLv8qg7pmgcScw
PcD47i53l2tfbghJoeBOGo3G9enn88wqVGZOd1Xn5QBzk0BkKBQh52L/cs537E9txqur4sAvkS8y
XbnQAINCmMRHreU276zvWBCHRQr6Z80OzAnm7Sib9Wj2/+ZmFdd/2R+eDvLEiMTGxG2hqiez7o+f
mYH1HfpsPz01ZCRFs7cdCrkineWMi+eGiK6li5wqNZwX0f12H/3/evZvDh/yf21xWEKgrH/8MVzi
+id+K2aF6f/iWT4nCvUEJ8vvihTT+sUGAxN6GAe4VNcs3H/YG5xfOH/4PcdFCMV5S43592KWEoUn
lfrYhVkZEtbwl4rZP93ohOvxdsEuwaNvUq5g9v3j7QL6I5szwFa7XBF4HPkeI+SkbQGyoLltZD9c
qsGNr9rKYqdd/h/+IIDaOgseRiaci7kbiktjQNmF59Z+wTUydo0/lcxtWkZdaYE+skGQccdIPV+h
SH5EHehsSFgo/s1rjCr+93f+rz8KTq/r3W+5/ETun+pyhLBdmTZJu2vCPv0Bz8LbTCj69/bQZWvg
H3pdpFPOLG9yCe2es9fajbw12kP/zrXndDtOpjhPdlKfg9LeOchzdtJq5RuxPWKdRrwQFQgqyq0K
GhB2jrcrwecLgn3KWsiriVBOxjt0+enxd3fTf1J3ietr/p+P9G8/mHstb8NrSWq5f3qkO1UjOo99
tVM++ptIj+WHOeXjmtUTfI5xqvcwhdQWwdrVk9Ai0uu9/CBjgd3JG1JG8HEnV//6H/V/f9gu0iAy
QsgJdGiE/nQoMvDKrDER7Y6TKd2SmQW9GGf8aQgHa4NJ1EC7VSXbv/yXXguz0L46hYT4cy6ktjr8
HIbEGMKFfks1g+dFOlMOL5EeIbifqo5Nghv4i7/+93o2zzClqAhoIf/4kETZ6MYI2vUOtgJ3tjvX
B6TYT/j2uTtM5Pqp8e+CkRnvXE+3f152jiDC9YjYY2nsh3Qw4k/HMkIzQuBnJqIIGrEV5EyUgzg2
D4gf9I9OZ/aXryLxNkQA/3SFvCnpLfmokEAczXB0vFWp8e7aYnC67dC13pNB4Q2LqIsgmWVpiPNP
colXRBKkwRMxFxmtajo+pIHZHEoNmNJLxpuKpBIE4Fcj7+ypXTNit9i0rdm+4N9f6AE37qiKaZsC
pH6MONjAKOvhvZigDOVe7H8UqHeUZOGWl07cLuzWip+1X7UgD8rePVoV0l4TwDhvDBbFi5BBJpic
GWZJa7g26+T5+ms7rscFEdEET8VM/DHIuOO25n2GXcQtPnjqnLVNktKqwRao99pLJmNXTP3wblg5
zk8iMIntIGOkwRpZVh8iMUasPCoanSUx9yg50Rqnt2FPmIHqRn0bdjHeVpR44M2r5MaAtI4pBmbc
FKM6iEqKD/Q6/oHskeLGTOZuWpae7Y7LlBX6j9oHqRNVhdq1ydBnCPaAiEaReslN9eo0HvF7sWzY
JUapLO+A1CQvUZN3j8CEgpta2dh2MpuIexxKoLkT5S0YJSZ3PZGILJEBbLYAAMFNCjjXQ5P3CPV0
9d1ahTw5SVNsJ5JiSGbj+vvEGRwqyA23UMwiMLiBEwGjrjOdL2e87ssxF+4hTrLoRyMz5zGCN3QT
lq61wlg0rfzkGm1WePkx8514WOuY4JIOI+ojQbAdCBKS5JZWhCiFhaL9LnRqsY62VrmfYtx1Y5bZ
Cl25Z2qAL918ghAALN93YaVquJNOPx0sh4D7uG4Pxph8wi88zkXzI/QMwCxxcWvbvHhngkHWvcH8
sBv6+h4kTLnBIfHV1rPDT+0jLbKGB9tNmFXjV1v4HAGo8ae8egysMH7I+K0Lm79mh2SwP1WdxNov
08RahrMOsNTaCYAIwnKQ3kddtGhyp90ASp7unMxyzlHWjZfahq3ENdKPGGT8YO1zMTq8vzUMrVjy
DM5OyLZxIPt4H3eeXhvJHODQltZKqxxMkWs1zs4dZ+PBn82rfSE0doZfiEvMAJ1oZjs8hfgMV760
MT/EcmLUnNXeNsQBdqki6W8s0aa33kDWGpPaH1FvJCsrx2aLUHO8nRxpvFdWb2x61BrLoOpTTN2m
2a7Gafr2MbugEM/fU9ZkYHUvOmJKT/4YM+hrw9fcto3xbI0BE+Swh1c8ecljWaDJzKpGP4RqWjr8
pV/NlIc7lNpmtlMFK4eFnMLku2d/cMtq0GzoIhPrVI2hAkOErGxndwBPoqom/BHvcMUcF77WFcfA
yhlCQyZ8ey8CA2FLWs7jgycDaz02LU8PIJwV2BV3A+SpeG3QrkxLj2cT479XFsAIRwGkU5UBxCiL
zIxVbw82zEJrZLx7PZvWvPVq5i4Vppo6H+9ZiicLqwsQoky+IoygK1adU0XHLA3YIygnPKgu8uwj
DkOMd0iAsP4AaxqVeelxH3m7vrVNvqt2D3pIbmiqiOgUcAYWrDfwZM5FeO5JYLxr0wI/BBlVtxVS
F/ZO4wFa/lNlxePFng1SFhSWHseYbvFjjgfHrz51/+pgK12yer/Jp9Rg9+DU6U9ABI9tadtXsMtV
QoFm0XdcMJwctqu4kbdy6PC+N7X7iBQlWjtdZeGSms+BX3MFAshbVi/KreDU+prqurz17K5aBKGT
LIG65OhlSpAwCJ5Mt8oeuXH9TUTxtwuUG2frSTT6nAOHRlQbQwyQeLwPqQ3siR0hH8lCwBjGF96x
1jLxd9+P/IggcwC4ml5NH2lUIT4iLFYBY3zea1jRAJaSi0SmI9sVtpa5AoOAViPBPBvUL8DJvLso
bMu17ZawKEjzQZhOtuW9o0x/RdRAt096HvouWgdQkg5DPbVH0TvVFt+2c57hvW0R/BxqPb8wc3sM
dY+bf6oOOgdKuQCGiap/JHdrha8dc7rMNpnbEKvTpgTDE8XM5TDUmjyB4Y2zxFh5zWTsrzCChRbV
dIKEma9tbEMylKjLgHl0bFM1bB041WDWA0yJ21KwNEm6ChJcKO4hqWBgMnSxmRrOLbK62peq9RHb
dAZXiRRoShbX6FkVGxE0QOKdlikOxPvANMp7CtYnxYJyRXpjtCUg3AVDHeLk8Fu96DXiZtYxA+KE
Xu5rS4bHrG/KLSTRngVnZK7dBKBOxA/n23Z6GHPrmdndfjCQkk1vDNpI76l4bdrNz3RAqeXNEdBR
BoFEI+gbKNg/uyi9y0vj1AF3+FWfxd4H851rG91nOXAr6MLTW3CF+QUoYETA5ifbL2MPcqxfd+2B
3dewRP/5adVoylBlDnvgON4h8RoWL100QEYT3RpAeuP+jErPu9Re0z+WnKYE2RC8MIg4OsbBFSuK
5xVxzMCCqLXvzMHwXuE01Csj8+hPElxSsdTZmeDSedkgGu8N/lcOuHJhT6zEpik2YKwLzA8J6WeJ
EV5kYLzWKt56yfwRwLe5aRzOcOy327ZAZXNtte8QRDe4KUmPSDKy6rywFvY1mmR4192AGj8Cnz3b
/lOaq0cNTMCS6sO3eiqSef4hB/VQoYJn6Yi4mQHTqWnqdt27qEhq2JgNg90TvjkSTTClLBtR8A3y
uYGXJcLdHAPYmRG1OD2yk9gV5S6RmtVcBpbJLCK9IWsL4EHImKYZvGfSnN74cFHKZN5zYeJAudZI
KmBrm5ckKPnNlPFqHVDARin77BKMUCldVtXmfe65T1Y5mutIFO2t5xr1ZjLHFw3WkByj5LYVAzQQ
hQwu9eRPwDj4L9DkkyZ9MCJYP2jf4w4BiUeRVQScotb+aiNvTfeA/O/VNKs75YzoAWdirXx/gLc9
AZ6xh/Dt6j4RRhLwGcTgdL16lcqJTJZ6k3j+yJCPmnPQL0E/gf0LyJYrnS0rav8YFTG8vdLTqzSc
LqSXMSPP7R77UR2+A3p8aMO2eR0RhMnaf1OGfMnaysdy0IZ3Vgiay4sNYB3iWQBWX9oGGSh96jxh
OLFQ1OkZEnMy8Agl9Hy5SQxwe5X8om7ah52fMBsmC7QO4vE5aoqbXDpsfdzscRYR+x4luLF9WCBC
24tBhj86AvUWg4nEOLY+EXSaN4Yd5ucI4dw29Ecy++L5lClBMEMhxwmgMowaVQT9zpswTtCO3/TT
6Ny5WtxGSmdbclgfQir6xax9515y8feAkpotCIu9Vw6XNPokJWVY8QQACcKiE8MvRLcZxasAnDwO
x4pbbE6nO0OhlqHJuKbG4csbY3+JZXEdmvitOxx+llltOFhPxdhOS0PYhy5I2UfLL4R49mOMHGQ9
ZGV2yXunx5IBPGislxwsbJOr9KPhg1nFWIbsZgofMMik6wrI+652s/TdC4CaYKZdoeO/qrSUiLbN
9HMMkxuVPGt6hthNtqDodbtsAwTDvdefQS4gQpWKslBuqkF+V9UF7caJkUm6wWWjDl2GHxEGKVwQ
FuEkOB3HOmccZlCAWUYfcmOK7pwrzIIjbhTTkfZCGwb2JZRuYukmAihgWAwfTtZeYzM0MmjPN85Q
vEzk1mLvYS1qqVeIQqzCByqKYX21tnVCpfdVqEjCGWRev1XwQbHvILO0JuSfi7mu531meejaYvGQ
+wSSdTY6uGYUz0wfliMjemvQ5dptza9usA/EXBevQpU3xCx5u9TmcW+pYSqz6H6oEAfgtPWrJ7IM
d3H06XYT2RyzueTkdVammM64LstrQe8B6FECj62zb3JKOGOb1QjMkkxebBQ9fUiikULh1bdPo6q3
V+AUDu2nKYwwIGMldpn88s57NDIdbGTZbSEDrxwST7aRiep+HOZhkdm4EohyRDacFwznicQNrvAn
C2s/+aYsFCBa+Yj/b4FrIkpM+nOb3UcDr70rqA1tolFj1Ap3wKe/IDKuSBmgR7IfhrB5nu2rweEA
Pz47oYa8TfS9laHuGj+kww9iW9aI2AWRZCAe2mKkWptupIBgcaXvCZkxNs43bmw+8+5Uy0Ec8gwz
APFbyDL2NLNwI5+gZJeLxIO4VgSXKH2CEoc1iVWH16l7TKgHp1RYTXuUGI88ZBaQxZdZgahOJ/sj
dpKz5xxqMu7WgXxHuUu0hv0mMwK3ekWWiXMZzXpncXf+aLu2femJ/sYrHO2dDPSxnvNVMGTywYAY
wOvPTVEUz1BBojjI1yYcSE7xYKLZ0J1exB1skUWAbfy2DplZEUJ/i09R/rxyurtsik6o3Gh8FCxv
3x+fiqv6yMHRQSLjymRr4S66APUI/E+coaRW0y4Z9pGEYv/O4NW26E0P89jUgGiCRiVBWsbJj8Cp
wPgjfNknwJaOpNatmDGXhxJMl4GzwCF9YYytFZwluS6g0cIGAVZPzGmwyHzzzjSd4ZZYkeA2bvJh
lSbtDxdXPEJNLoU9Aw7LfHCUmhzHGQ4YsB6aFWXkNw7dxttgEsOAUSUgQWQQ/WtR2MZOREb4gAUN
TXD4hpVheGw8KoWIEBMowErfAX6T1MWJ3piZly+NVl+xd2jllj7uzb0rXPNmqMC6ZV10aycDRaIQ
ln+vktLdl3V7tGgN73j0gXojG1sQTp/hqEj0fqiN+NTMstiAfnjPrHJ+AI+f7UlgnO+IhbISxKOu
9eFGE1y0uW8SvIzVMK1dZVhfKQMIF9vZadDp1sD7DwEhjJ2F4w54U+CGDfsyaqBbm513sAxMRbGX
TxwZFZoXH7klj0+89KP2VI5TDNBKqIs/e3Be0P0thWXzxgigrbFACm8sQOE7QerWEDXiyJZXQpWZ
5V2KZWLhGKAeFtr0yMPCpdx/aFO427Ry6G5IUaNBbqp8D6hCoARr3sWIZrUm8+Mmwo54tN3YW6eu
7L6noA2/LNmPIEP6gppPOyQOJaJyjk2AzHsh+gouijGhsopF9jQ6Fkm9liCTgLASEbymtag4QXPw
NJmNhYbWRb5A6zcfJ8TWCJFVUpxtJM+XFDk7joBqXplpHy5m23AuaW4Wh7im2HNRN0bnvLINmPtz
mXIaR0O7q1PjQeLIvyGylUhNVY8hRhfZI3Fs4LphwOb5QEt7jcorrX0H9XBVECztK6TS3I/9ObOt
F99W/kdJnw8yJL9CNks5Qk0GXsEoN8J6YPTVnqpD9NcZ6MC5B6xrOZhO+UFwA2OYebjC3rqFJG8d
cCIfx7sFsytc1jYI/HSmTSjl8KDq4dUtEZBrFxGvXflo8zvVwSDO4dCCJHrB4BCf7CCzN0ZnPSbJ
ZKPVVMVLZGsw3xSZfPzPMRS+NW5ZTHeI46eo725KcwbnLuneqdfdPUL+qEBlqwmfBXm8BcnR7jxr
vvPGFu5eWIo7XNfPxOeFZyra6U6Ja3hiYuT3Pf3fpve5KnNmh1t28/6piKebvAJi0UM43V/bcSS7
s3PLTTqtE6DA4yIxZuSiSR6eBeezOfnTUiaO+8lVhIvh5+904IlYNqqAaz4KPz8byrK3QsXZ2W+o
UJl0TrjQhqSxVnFiL5t+wr+nNZLKtKsuqi+Me8MonBfOgeZhqKwIVEnKkHpq7Tje9oNVQ4gwMxAw
tZElP6bQvJLfW7wuMgzzW3r3fEmT43yPgzk8kJnXHmIHY6oDTHKZN1G9BM8Y7AxDmditguh+GKAP
CiS3G9N1XRrlqHysecuSqcG0b1O0OVpoeGhAOanXcLUylOS0KZpt22bTHlcPWYiOq9f0DWxb42wo
368kuX1fxeKApTh/Bkmin36d6AMM10/NPBh7UijVi44TuWidlsGGqLuzO5pdsqqarF4xE3BvDAfZ
tYm58S1ChXvjkBBL7kdxgoUn37pZi7Mn+5II6d4FUziX7ktQQ5d3BnJucQuVGKh7+eZh2jzRUEus
8Pjjj8Igm2jNha4taMR6/lIsjTmiLKxi7TwGN5h23UuDfxlOcVqtGyGZ/ehInJo0rm4S+F3MmzLn
vQ2n4kQOT7U2WxvfSxhXw1eZZ9FGlFo8edAg3nKySu8iI5h2uZDWcSY3CTlmpPtzOPvME2ZsgIIQ
h4jwAj3X+inUebktwHMg8s5QTV9BRlT0XRJ+GwYtBMVXQeWZAL3pnOFriiMw9R4mLp4xaPYxGT+d
4cnLFPjOtqmMzzFV2MqM2nZvmL/a52YSahPbdYx5cFbZekan+FPkxbgGB4GvscnM+lKWIj/JiVKY
WiH/HBVPctqWwR0QMGs/tJ71KRoz3huDIBjMsebNiMPj7FYcwlM4yjej5JdmNjpsd3R3njTM5biU
+kljwD62tXub+bp4sotSH0tTT/4yMk1Y4PBEgjvy1tM9FsZq6/rYaxcM8uo9SVLl2omqcpPC0YWJ
PcGRxICDSilzr+zGZsbik3ZOfIIZRK4PoOiHsuW43WrEsmRs9FzlALPmFvJ0h9UP22afDf6Xnngv
LDpfyzc5sbC/pDojhNnAzrcxe8ApMPKxuOXIKd/iSQbrUdnBB3osq1mMtAxbEnfxLLjkMG9w3rhn
Etj1kzMyIV/FrbBxommxx4cFjhl9HsBEAR0XtuMT5zrlvB0S0eJBrzn9uv35S3vtR2Czdfk/r3/m
i2AmlcaJ/jX375+/OqVfqm7rn/pfftX2uz5/lN/tn7/oD9+5/V+//nb8XV/jDv/wC8CaqZ7uum81
3X+3XfHbv+LvX/nf/c3/8f3rd3mc5Pd//O0LKizJWfffMSy530vtEF5AvEMfh/TCExaeUvZe//Ua
/H9/Tt/pv/3zvy3FLb7T8N3q//ib5f8SIE7yQ8u0LN90TdQ3/1iCm7+JPREsIAJl/shu+u9L8PAX
RoyBbwqPjbrNetz6K0K9PwlgGHuhzROoBVkrovpy/D+pPcbYxQsr9ftUjdLDSFN4jVoCLDbha4y5
D1eBcJRK7qkSg0e7wRyVLvNSquCeyOqYlFabA0eqd24PVZPZyhzIX1GwmpRljZk4/tdfvyP/X1N6
stT+F/fOzzj5qNJW/5ESyZ/57X7xnV/Yfgeu49hCuFe4xT/uH8/85ZrQGUKJxKfym+z37/ePHfyC
+NIzzStU0vb/efdY3D4ouQLED6Rv/vpbfynD8ypB/d2mFpHgVYQaXA0nNo0BYqU/7oc7GZutaxjR
WlRDdjTs4BtGur0y5+HopNhviCQ+NJqgq4gB6AHs2VvuZOYm6KHPWBMWAaXqE9p/qhHwpi52QdER
uRB3ub+EpYOhuAtUeOnc7krV6KH+LQYNPfhCMEbbr/GTuuj4hGosPweEPlJWfrmtdNQPFxj0zTx2
rfEiQ9LCXmSmy9de+/1JO/6nz9z1rqiAny4EL3L2Akk5lEsoQms2AeGeuL5V72hKY9PgAE6cyfDE
oh7NSp6GOg7JchhqFS4KHeDQCBkJARLj0OhqWazsQHYHVrpX9nchDj0kOkAaZAhoI6VRGUGns+NZ
mGlzLkmdXhiNfcP27X1SjP+60rHkQnDqHpy+PLZuBQpnhlUBqL/OVpWlvK1XzTmtWrVOWvtGJF22
LTCatpueRDwWyWbUcVJcQxjXgGLrZzrKK2Fs1ba4C0VMiDYVKrQwc7bLowCrtGxAmbCFCFew5wrv
ttRQvs1S/IT5fSKde3iIm/KsuqmNz7IcELm4pq+e2bgvXDKxSKWMGfp4s5eLfRTk/L0TNByQGNgx
MMsnHAtT77jLpsnlsFFWAtNgTFBJrkovJawkad1nQ6mgpVaN52Rpm8OMGxEPh2UNwabu3Gl4RlOW
PHShrRmODc9Nyoxp4XUIMYU0s03HGOvG5WO7mJncd828onS71Gyhrqsca1VYPgWz8jaibz/yGoeL
K1pz6+I+41Wbt5uk6NS2DwfK8oLTHIWuuK38rsPcb9WDh6GuE/1h0OxT4yBOmITl9jCQdVBMTz7r
aG81pZJEaH8X6exQw0hmsxrHV0MiVi2AQ4rt7gJWUwJ+IrMXWRYMJ8AJeyjFTAsSpx7kXVESPXWQ
iUjxrtvBoDYYw3zgjJkdKCZbwI4JPFjgz3MXjTcTXG0Rq7BtjXjfgWJ6Dy0aY2YL/bJXHVvE2R3X
gmTd5eiY88OIU1xBjxjMVVd0j5D0/dusI0qMmbRV/+AISDetF/y67nFu7WCERFdVS9ARN8MM5BCZ
grmpYPUsFOmLaV/+hBa5RUR5YDJznOdsVebhp5fb4yaXLK8ivFq+SKNnhwjzxUTo0caU8TAs3Ern
dP91KtMVAqJIb+uecvvb4mHacE9P46HLMzKPZuK2PLeqNkleVQ8OLRh9+th1pxkm2kw3ZeCqrftm
vKDxAkxqkLmC8gO0/0xCE7SBMSZ+bKSJOxiWWd5Xyvcf4t484pEkNz2SxnToVH8TxUN2Q0gp2oy6
CQtsfh2RBYsUPqm9GWoHOWhrN8WGNrndBqlGdgAUICm2I9iSD7MxtLMFoduWy7kdoZo56egeOqvL
kUUVQCraVskTNkq4Ua05VRcUo129kNCtjK32XfHJTiHON0xSMfYT/Iaq1gtZPMdOsMmMMv45Z5PH
e26C1wzgEbRg7t0ZzKXwVgNQDQcney3Crou2fZqQ25R0AnCLKk1/kVT9tFakPO0UsQFrg80RvIx8
PHPLhse8SIaDzwJua7b0mWUag9UQASA8HHRVjrpVq/1c1KGJTi7Ant3HT3gMSJ7081hj1R+LbKtl
RCqMoxp72DQuiaBuo9W4ACiPR0uSdVsMw4fG2bi0oZJs+Ci5sdICUiNahWkea0KgpOrUxsgFqNQB
XwARhkjcDzWzvjP6C/ma+VTiSxW2aEoTIu3iFFxMTVGCUCRZje6j4UXoH+I2LpdkJ6mn2LFuC+lm
+J2CnZc1kGyQ028R277yRlUH+JqwAa6sCLOHAk9dfvJLz2WRX5gmcpwEdgambqVjZiHQsvRGjQjJ
YU8yFvTc7pjMvroxEDAQm9Gw0s0K2OG0Mmm6LK0Q4J5MUw+FdCkPNgqUtz7Pkqe5czzYFZb1ZofN
HX50AjcSSTKEkk/c1+ztev/OYstMuBSjNyVg08xJc4pC9zub8h+WD1RySe5MsMqSyDwX+OK8a+M4
8moo6xmuY6k6F2mMXe2ywLnnUAqg0BeUZbhxTo0py8eqtIgNcQI2zYbZHKUIJ25csp0YFikGoFln
zR+1VKtel6uaZQFUMUJ3ABZxyEI1ZPMMk91KGzjmwroiqfqeHYaym6Xh0CYtpDF7EM5mh9waPP1s
3Y61ZZ/MUd5HpHLozdAyDfR4vqLohSjQ0FmlQJnzReWFm8iotsVMXlVjGfGuSFNcvkYquveZIdqj
TgNjn2qrup0bCzZrZti03Z5KVbpMu5CWzFPIsXwgSeRMzrwnw4r8uzuoVeMiw3JoM3LFLndIOLg+
JsiGEHw0QqOtk/rTA5GbTCrSzGP8ZFndV+/zqG6cJqR/DbzGfJ5Z/xyAJ1TrCXf8i+yF3RxA352R
rXKUkLMxLPy2QFwSmscxRUlgD8kRpo8RLlimAVvIXKjvHivst9xn17I0rwafTRtG5cWbOttZR4XJ
iCJntXdjCrRIVxTMMWys/s2PyW45jq11FghrLm1Rb7MO7hebgS941qu0JxZzGSV5kyOFaPTjzGSQ
EZ0Ij15Ul+AfKQrZ4Y8TZMYSPySpyNnBau3w0YZz5iKzKz3Ow6LasLnfVgw0U1w19n0aWQGSn6lM
mnXcluElMbk4RIxToAI3HIrPWMDFgG8tCCECK6o0hoQWjGAAQIbRYljyc+SWg5rOw/Ept3rEUb+E
keFA4TQTol5imvjvourvoszUAG+JuJn2jqSWWnEFNcS9iXzVZ0f6kuSzkY5jEwI8+LDSwcQWM/ol
uKZqiM6JHZhqiW2UcRME8hAxWWfYMKrISvJ2mUqN+arFMIbNqLy22faOMfxEjgOf21DGc1rWwCi5
lXZGa1obj5JkXBjwC+xN65JA1Fs8tAxAmfdnLALqOjggj9ObtO5fVEIkrRQWazLeowmpt4iOAANV
Do1+WbKOZC1cZKxkIHJmHZeqli8jmMt4ORFQI1bYhy+tgHrJpnUj0enesAnoN+hjkDxVYB3H7Sw7
w2T2V4JUH8tEg7xIJ5ImkWoW4M5nFqABgd9DlljGMoiane6sYePCQl2ItPguUszMWW5b5xSqwylC
Kdgs5ykGCGVU0mLmUvWfri8UO/yiPaF4IpvSa1eZL7O7BOB5y4MwxfDgnBs3F9aWq0yZbpfOaUJs
tg0740GNZgr8zk/bQ2rUDIYy9WTFOP6pW5Mvsmd2JnAFljFt+4y1AElanwX2Z2dFZFIEtfjJhZU7
BHdowAbjjiZjDBcpdL6Aqjt60ZKI6pwN8nvTCIwEyYi4Ku4hej/x5g66g04i6zDhCV/X5RA8JZzM
BWsdScoXvtnhszfM9MmOivKd3V3PxtzW26gvIPzE0kbyUtvFR4K3fImOVKGcaln3zjUgkTVrv5+u
Td2yrrLmkBudQ8BerFIJ8dedimNn4zMGWxXjdWAhUrxi3yp/FLaP3K+fM8QV1dDN0K8NkJsscESz
kjNxJSxHu/xReDMjfbAtfF1glahohkGQxOszzCUG0Zpx5iauA6ylhsRg71Cuk7ES2uMA5qRxqrOj
YvIesonXFcs8sA3RELR6xdf19gMhFLw0fESg3zCiyIyDbjPYFjaO6ybMDrWFlcXx5FKXTbisiDvv
l0Y0ZCsrGL3PrC/7S5FMsbNhU8RfuY55xEhdivNUzQ84Ql35TutPQe00as+LYChRkTSy+5grLcSu
S+MpP7ZzCn6szAhi6wxABMrNmzsYP+OP3L+6poompO6cIsd91I6LWzvvfKhCsik4d5F8n8rGcdpH
jhEy5gpQkvBb6+KBy+rXh7zqrXk9lnPBCqWb0mlcoxZofzSJCRVuGORtSLqjbyflk6mm9pW4obpg
L5YEL67V82LPFOGlHBOtupV+nV/N0e4noCdSgPpQO2+oYyq9Rtgak/hVwmTclAQ4wS5WF1VjfGWN
HX5cpf/xkgr4bpyBC1C5ab1uyd4pyK904arYwJvxyroROfIJUiF3XRYZED3S8lLm1ZxdxHyZXPqt
OeQx+ikHgg9o4yze1TO5ZSBFNWq1ZsiyAXlsCOnaGHKHIKNYeO9j3zYEeBYN9hdTaucZYavXL5pi
usK6rKpE/eB57l2ZgynYEGmWdseU3B+4tVfUXaLS64NaluVPFblegRQgE08UMIrJkNNfq6Q431V9
X50jyCCf4+QHDRKW1Hzx2N/SWPVMM4+mk9eXPJRugUA6qiji7HpTCdMGaJMBYj+5tGYgIHR2RW21
0jNfw5BYr4UU0jgVxKvu+rqPzoqIS3hCSVo/VUAo0g0MFAA74FU/lQfvQM529LOtGmQeYmLVA/W8
4m4ZqWMLJe3bwhzQSYyiqWP+60uWHwm7FFLWmuHeHdjFx8KdbSglrgm1tTZ1sNZQZ7JTB1gQgBGH
NBIFwL/A0rqAdsjuxeSsE5RgoPsi7USbrpm6lxFNxj2Cpc6D9U/0LvlZ3vxah5EZHSpaOeJJDQIl
VonVsoTPXOvkG7Nz7+T9oYjNHEUJRc3Ca0br0oeyB+QWTV27TbBfEqY4Ffl4qsIoXogZTshKIC55
yWYcEQc8H0a+b4VpUvMm04yEZo7jI0YRup5BjTbmiAHX6bSaVZo8BMVUI3VtLI8Wz0kRQDRiAJFr
/B/qzqQ5bmXdrn/F4bFxA0ACSGDggauvYpHFvtEEQYoS+jYT7a/3gnQdPtJ5T9c3PLEnJxQ8ZKHQ
ZfN9e6/dm3KEzlPV+jqe2ZXdqiilb2SQRIymhO3V14hkMzK3UNEAVVuInWqo9Rvc+sxY6c7A5Jui
YU15Wlmp56lxN8W5YpLyDQSZwXTvteymOlSrQAoXnluaODeQxrwjpRd126JdQ+9YVquclOZXKbro
zArEPwZGJB5aS8RfIIA4rBly31oBskQwkYswLXjgevrefqX7ZO3bEIgyu7ChhFjAloqi2np2qU5m
MM3kWHMf4jEBI4TGIjBabjnDwYYEpSm+kSJ1ltBFw5oe8oVqskBjxFUGA7U4BKmRHaKkkTGVqb5H
kM1j3m5KL/LKWx/EbACApPJctI1ajmXwYYiBhGfG1Sb70g9FfW4b3ruLrA0XqFViBMECKO8OTgik
VQzotJwWRHL1YPrc2sD9NLrQfBlyyTtpNY/jAjU1jRb9OB9l5ndoAg6gcTnxMJ0u3SJWhtIJClC6
12FdHFzfNxBf4jlAm5OW5OT1xQdr1nfAUXeBqu9b2/pWWCncJZPOXlpsK5ilcASTjSP1MQrn+yDN
g5VW+Tt4uQn9hAutkbcRXNFt61d3vlW8ua3zkJjGZcgJGauiEFKvCVjXi6tLMaoLpZorGsbwg6z5
3a2qtyrOzY0vE8h2NRyicaS1iNzga+Nl9mdu5WwKdEBgQxu9jzaepTI7G0FNTSagcJLLce12EZ0u
usxUieif+AuNI2MPTQ+T3I5CpIeiTh7Nom0ovLDo5Gn/NgieEqu372MynlrFhsiloTN5RBUrE1NA
lOAxORo125yDSfsKAQqNwMF9Csp6Bm9dL80/cCutEz1ls2i2JvFnzM83ISifVSAWR/Y8XtwmOMSz
d08V55p+PlVzGIMphQ7acTiy2FK4SzzHnB3qxlQIUXsBHDtF5EcIjSpvBEv4EG0ObGmSNrLZW3s5
jDvPKK4JFcBvKauL2S9EYU+/5aOYd1mbgP5qkuBopyPfZKwvrLcUJFQgt6TRbYvOx+mlaQtO8pYu
Fem1IjpXbKRMxifYvIDenxrtfrdzT5wZ2PzT0LPLpUrTXBmISW+QTtyw1MI/IyXaaKKxXCiDqRd+
i0qkssRrvwvPerO8LMZrlh2RGiT056LbfkRLNYJ60pNzL3IPcJE7EWNrdsGp5Gk+qsooydllbvJq
SlKy89Gh0V24slWToAyaXoPY2NU1X5DZf8W69RSzWoW9ZQyIz+V+zPOb1nLHoxen95Wr5IY9ZMjD
1yRnGKJKbMVyz0O2qKAMP8JRo7ag3byaEq5mlc/1hhCIcGWjTjgSxnWxjPRhLnLqRn09XYKsnz6I
wDh6UfjciflLUnWnguSlvcimC8WEZiUqcW+xeCeKLzlMROPQbmXHV1vuIcWWfo4tBzNs4Yq1qeaO
56yfL+6IJWaQ9T6pCojBDRwyk9F7DW9aPXCYegvD2N0t++mDbK33Jmfxa3kSHWtNNgOBvObBU4jI
VYvfwB66CzFNhIrW2WPrFfduGr51tHc3ATM4qw3qAmb4LacKkwXmtVewMA0T8vHqOmEa6oI7AFvl
CWpzyWokj9uAyPQOB4GkhUPEgftKEOK4owBy0bH/RYTNVWW5XyrZD1u8y8GyLurWebDQvUrxpgDD
IqldVPiKB9ZSZ6Q7+ksQ90D9nOTY5M7J1M3Cnsl0AFoMOc+O7bYdbhPIoMZBdfAsF1AkldHShQr6
VZR2k38uPJs9WoDgnNQWGSlVRTJuTTxeG/vi0ZvT+YxewF5j/HgJ2GXBls3RYaaVsYkmhA7rQU3D
gVh79TJCXl9RFZNbmbRy19l6usfZPZ9EHeIyJLpjZwkL5Vplhh9dQT0DoQILyRK6YAoUClll80Ac
QLFD1But/SK+ksOQHaOysXZY1yEU1sl9mCanKqse/WK+ExKlKMv8VYOS/Kpvi+mQTt2B/v7FdggL
0d51iepnTTs33MRJ0q/cYALjlIIFZe+A358cEMpMSxy5bV01LFIOSBi2lCCveHG9VRbwzoq5eWkR
uBwzlRSHQkfI2yCRb/paFlsrmQ+i0NdSUJwosuTSpeYTWTQHU9X1xqF6dpXFdfPNmFkFRN0445Qq
ho3fOqRcKxd70AglvDsOcjypoggf8HpP5yhKLbzfmThGHhvIUGTqtXZL89DM6Y0t5CGN4aqLxYLa
2n12TnrtvSVN/hW7nLsK6Y2i1NdPM3qWR3o/5iZukCoOPiRNPIb7KFaPrSRRhIysU0tJs076BR9e
lC92IsfV2FUfkRF91KrcDCEb+sIdNfkiw/eMl6QiigK2F3Gqu4SwXG4sECXjTlDeYEfKp2Z2z6vU
qWiXR04LZVk6KzbFn+mSzTfp27y19ihqyTVz8k82OEzwhrkHD3fQfvw6+uHataanqGjYQEfdkweM
9A2Xgtjx7PHlfQXTNuiza9+UH7M/uJ9gO/fxKL+ESfnScUHxPvKdm8bGglsfncw7jll43YfzN9uE
dFU0Q+FvhkTIcmOPXXSkA1as1WI/NKmSO7ukIc4ZoQnY/6qsoNa2bXjqGKaehdm9phpRjd/4zzJM
39idfBczwMwxmXeNrW9YF5JzLFwKOh2sK2ojmzKmYMNnPvgesT99yK1rW2DPDgNQlzbylnD2XVM5
173wNdUEy7Hf8xQ5yyo04aPuIl/36OOaiEVf3+PxKzqpNk7L9jYZPc3AAvdzKbfJyxBjxq99dgu2
it1zIAWqCG3sKcDIbRQH1SsgMO864C5/umao3i3DfTVnNSD1aSVhWBuqA+ri0ngy6DC6YULykRnc
sOIqxQFJaGgfQ6cdiy0WEyoYIaTJ57GJKGGk6Y5A9uHURyU875lY7ydfmGSm45QmEnmIyIPr1mMO
25uJj8ywS09RIeIau3MR+mQyVDq97+dmdLdInsknZic1xPcI2QgsdzX9mYmMJhxVRfk9o2ZPyM2Q
frM9HXXYRq1kfHIzsIWMCLI8+A0Cq6ydsQJ11gB+7ZqzkzCXGydxYd4bYEsobUWrONNiT9EM4xXp
X5s6IsEDVeyXqSiuM7CJReA5S0YDsrXanqBggiRs3Wpnl4SZDAkKoyW6ur4BUH4Nv8NAhZmFtxaA
Rl9Q3mlR9u+CIaTSDK0B4SFR6AohUmR8MtzclLPY5lK7G+VHcqlIE2RRxXDCQ1DkwOgyQvu0/ena
5KDz6jibsWqq14adDX2f4dKEKai/KqogtwX+vhYFBOgNT5iud8ADIpceSesalJe+x545G+lZs3W2
PTabohpYUwhQfPhNJSjPflasBkqI0DguctLQXZnNO9xxNl4epw9fIZhnHykq8J54MXe0aIGQCdF5
pMk74U83+L8lkfk/07/8/yZbsCwEKf+5cOGo3/Ppr6KXH7//T/LDoj+QAbAaT4ATcRe+w0/Ri/cP
MDxAzORCcgCoZOGu/6dowZH/QMltm9K2HPI0fnjN/yl6ES7JlvCCAsBo8BqWoMx/Q7bwm4Ef6Qym
fceFoINAAo/nb5qFiuiTWaNsILNZAwaR5rsX0FrKtc3AYadM8q4V/1RSIYpCgHT707v+X4htuq0S
Xov//l9/1UlIG4WEgHOEYAdkwHL8X3USTdZajIdU3XtsVGczy70j81b8LXbrmA4Fh03Xf7kb/8ER
f2cncEiHW4KwZ7kLFkCXXw/ZIjrp+iJV+ETz8GZ2+hKLqhEwsc4uVD98U+cia+TFcPuaZEG0DKId
FUvZzlfGzsAEyIsTC7v7F19sOe7/NvcvlwJtFXg7k6eAqyx/uxRlA1cfISvFu9Aeb/2iGG/TuKU3
0YJ6SP8Fv2AhBfx+MMeECSMA/SCT+Y0kgCN5CRW0WM+T1R6S+1GTRhHQFD7+i6uN2uXXQy0iLvK6
cQeC57Mtjvbr9bZJ7G3RyZqrOtRqfmLaSctjYfg11NYwJReu74E0njFp1vUNzf9KXuYhZJmZOU5J
3Ei5WHdESLrWTvStL7YkbsB36E0k9UcnHNptzbvzaUW2FS5V7BaPT8tEuUtzOZlvlJZMcaiDtqlP
Juu/akPbnwRu2RBzkWVZKAD3FipZpbVdv0RRN30afUrHblbUY6LMDLC6SdW/Lm3Kfjc4yYydFgtY
e5tOZk3xOMVF1RNe752swNNIQNhvi2M+B86ri8E92hs+7AG+2gh2BPugI8WWzB3OoaSpRh5a5vXp
GurT0osJpmxAlYDfF2YvdSl5Ffe91+YbTYz2kljUOsNRAxso7lVA94mwiT7AXNp1d2lsWRc7ikjS
NHnd3ghZuRjNSKIi2urhuk4UcoGWKBHSnAb5ChhfIVOplFPdhgPhbbs8x7LxALJ8Els9iC4/Ezpp
Yinx0jHdW1j83war9F5GE2HTorcBHVQjGPZrv71AAB0+OtzRbOYhdYZspmZOtBqSAGY1uW/FB/rz
Ytg6jctJ5yKOMTQbtPhQ/xRkwprgVm1sv3Gw6egNs69tTEARdGAwA4W2eICfK4mIKHNQzuHC545q
R28X3IxoEJ0ETXebIGnuH5DTcszQK5o3uAAUXpqJeA7BwjAjZUPOpzTR1U0GpdY5+RhRHqVTWQlM
VTXQvSRA/atZLFuxMWnchH5Kjs96FBpEbzPPDgblqaDhi2+sY2W1ggtfh3dtimPi02eowAkXBE2K
bhjqklmfJrMrwHE4qkMFBTRU3RZmVb+RF8s/M8Ph3vdOA11AJ7m9FJGgoFYXDj016a4NyQvcGjII
29sMxWt224hOAyaeirEuMTcR27LXtGl5WtzCVHdjAx8Xdv6EwgezFIZ0nBUIftOngpSE/Ozy2PMU
etny2xDvVUdQ+D9/6M9W0h/GwE7p4RGClu7ZGkBs3QDA9pRY53Xkz1g2htDtZ1qXZdQd3QxC0BeH
QXvaYN301K6W0BBe2ibmqs1xz9Ms6Hu+9UnvAQVj5Y60Yeg461Io/mdU1/5dSRQG8h8K9OptckcH
D5GHHZs3pXI3WKH1uO2mKPiRgrsodbpWm/tKjkCjyYvgVTExR6Zrp6vy9Flq2CS3A7uOgq54Rdhg
i9mIR1r5PJBpECSLuCZVj4nTGOy8p5TUpWZibP4K/i+V7Bby1tyHqvI+tTKS72x3gntNAdh9i0tS
84jSsvQOHM0pYxm7M6LZf6ZCmgW7wVXOY9Qk8qbqLPO6mfJDHAEZMYnSZaCE4kzMut1PpCFacp8o
KMd256xKQnuQthFfhpX7CYRAf6BneYbLtdRBiH7TfSdvg6gCrOSaZDEWfrLw8pPxSmQWNN8ZGwhy
LINoVGq6j6UovjdVOGjYLqO7N/NFJT33sBHKpOPyJ+ImZjTOQQY7wHCtJfAnQehkEzi3ykbs9uwN
D+yIWpRa7kufwkIoy9jZdLP1TFDpt4IbfS0b3WyQXB8QTqn91NThkXiDj1IXF2G6/taGiEAGqPFg
UC4nBAgKebDcmWVLrg2/ObVTsGmM8WlI9L7WZrxTMZFPfjLIa3jvmuehJ1UppGecWER2kIngddWN
LEtGVt+XeGwoed4EafwMnmmboIJa55Gtt7LCapylSf1qwVhbZ9lz6UxXzIXe2rSiUzf7e1huqBM8
+OBe5hynoNnlbXieUYiu6KIlK9HNVwBI8l1kzcWemgtPCAI7oXMGsC69Z/YaNi1JuKvIKU52zRCa
zv6OYcp9IWv4kbKev+rMqPkuFUmiklZFUs3nMOy/1DNRl21JT7VpHL2yPa8io3qAVh+0LSY+se9I
0mE3sBFVt4ls8QmK8GhY+YEaB/0YVUxvYYbFmib54gcckGr2eHFrC4pEGj2KgH0coIRVG7B3m8eW
OnAIYN5Bh5fSk0N/16G+F/5dQ1CGuyJK9dqJvFOUlcFNF7p3JoyvNapPdGpB97LobsyUEB1Ct886
cA+9X6pVkEU3ZBAwVI9sXAGr76GTUODL7OloudMrQ+ewNkmNbnXZjHeuYlIyaM1SSw7omKoRhZRO
UizUPdsawudYj/EeDXc0Oa2VxTizdYf8zmrZ8mwijfiIdqUmicGfyvdBzwxDROwRv1uPfb4lDRiH
Qtr0DSF1EPp7q3QPFJnTp8kMSWnoxgi3ndUOSbJyvOiVjgdtpARW9sqwuoTcGhRpJ8g/9SMRGNZ7
QBbVl8CoawrNsmUPZ031mVFiurSqLjdV7vqv0i8tXOdZ+R6HqrV2xdJhon+boausuVpji79ZurRG
vCxECkQAQbrtGtt/VHUHyyNOh0UFNjvGVuHu24bMDdd0G9mnEqQQoQHo1RtaUOvQmrH8Unt2gy4s
h7vAToApAWnRDr+xd+ms4N10GwymkYGfukmqnKaZFVXehwvS3joHmj9D6gEpalWwMFhKS329r70e
P7LuaJLORnxprGj8HjSJvQkICqZHMBnJi+vXM9WgEO5JQ558hJUZDzLc/cZOsIwIr98ognZRApg5
4eXcRv+F/DRN/EI0gGSyY9PflWZm3kWFpv9kmIi6VjYlKZhNyrgp5thjeVW3ct8teSiqb+NLYVhq
H9qD/AhQoBGtM5gnP0P4TGyb2LZK600OnShfI4+emAJBfqzyBA1pY3pUNHhG72TtUmqZullsPEW1
/poyDm4mYkfRMWaq3rlt1jw0zTQfyE7AnegDXjjSbLc3taXQVU1R1H+1fBfijkqt16a24Mh0c46M
Cp0n3dgy7+JDVKXOq+q8nvDZTtu7qDcCUnOaxES9sXjf6JAmRUN2Fqipo1mY5HEATSVpBpY4aK3B
ubYoH50iu6gIspUv6O/MjVK9RaQOjrusq8ubxPFNgOPeHm4BZbcI8TDOTsN6bFVoEwTQlusmLElG
J2JkH1gWQU25A5SOsRIGPpT7RFQ5BBeJ8JL6OaicVF3Jxmj32PgDFjZ5f9QtBBiRoJ3sWVff4Smk
fx413pV23e+jOebHOl/G24ZYcjYo8OdAXckqgM0VWdcErZonT3XzDUKFvFg6o4m5jcKi+Nr4Cm5L
SuLM0Q/ojM9jsOuqNtwjSy+zNZAslKWt0Jm812TQxFjjUuJKjFkTJ5saH1Ou4lezBXQWu0GdH6Ul
gvAgeysgATX3VwEy8fWMPPxKyYLIEgxM35g+wUL5Wg97OYztaYrZQPgLaRtdsgMU1h3uGHqoOjPf
uPvYrCfWuHHbHRDS5fuenBdAAippN5o4xRVF4/EU5pmxIxQbmxX4KWycqUGpWpnplSYIeFfYg3gL
2NRU35wqJDrR1l7QXfXerC8ZmM3n2oS6iEfe89pV7hiQFcjD1A9+3/jXol3sJF3e31MdwF05G3LA
3NWz4fZHsg5U3jFMTw5CG4QdanwcTKunhEMz4zvkAR7ptJjsL5GEEqxaD8GCOQUYIJ0WTXln5Bbp
hYNJYGgZoVXzRkD44GCydSNo49SDDe4myGLKqq1njxdvIFP7lEX+oiPVqKxXqLkqeaVml6AblNX4
X4Kq3bd9K0+xJYpH9L1YehF5ok0W46lEs0HgN0k6uUy/1o1GyjNrqz+75LAbaw7V3BnE15/Q+4Wk
9Yl8aycUPTMzW8Ab0WDBzVKYLUXPoF4ZjbXE3UwpsT1hHznbnpVNRJepxnw31CAEppSSy8q1sVIL
pymSvd0haQ95Mg94QN5VX033CVVW6udDiseSZZcmxqPOrwfKfUfNSH1eonvXXZ88kySRXDGqW1f0
J9ybPgGQ0DJq7gO/sXfIVMJrh1H84g6l3No+spTQjpIndyBWRzZzvK0mO77uKZdsVCqcr3431y+u
Z6ozTLz+ziCxZF9W/hMst+ZoTiI7EwtZPrUjLoW5HpMt3Fi1N5yyOoS23UY7xqB6Q5pTk68K06up
DdvDdaZtpmgsqtW2ShIW9UsPpZMDg1Mz3s/96O1pNrDESKoGUXCch6q7ctk8bmN4Qxugv1aNoy90
yWZoetIbekH1JQ4R2VC5OvmlBwuOVwZyZ4GyQbQlWkHB4TlowmIQ0BHBm6Kr3GdP+eB3S/bYacRb
27naZhKf1bKDtMgczzlhoPcRvlHP2+HhsK/zppTPEZlP3wGeyXalSWO8FGZ7YbOokLfybbdB3jtr
erpWv8oaI1tTA++IHEtZFhqeroilIY+CCcd3uFt1Ahqnne91m7obQu+9YA9rIrv1ZIVsDJVQxq/q
mgEscoNIkCFnxacuH6px3cpx3tqomNcDTtHPpponesNOvZvixGl3Q2FACSgbj/ShysVMypbJra4G
OUhiUthGnhFAyuOkqNM0Xg7opOKVd2zT+UCe4j5MwzSfcrVAb8xOhaseGyXxw1NKjGXEZiJBVuT3
0TatzIx8VBG9iChr3tw8AoXXOjRRRddsyTcKjzbigFNZm4IHUuXFYzcoKwBPNZLXNdM/+I7CIn0E
ff+tiEZm3T5ivYuophdw5lrgDopywQuuWZKl7LQWX1sTD7vQTHAsA3L2miPCzXWvs/oqxpt6VG2C
wLKNsZZnOZqeBl/q2iBdCTYfLKwdR47xs1vFxtbob5y2ExvD7dQLk1txVEMrbrp51IfWaMheNXlm
7PU4lPlDQKA5cYt58giBPLtxprFZ9bWeufr+leS2nMKUaKwGu4O1JaqadB6PMZ6JwszSz1zlGHry
LhFfUQVn7zlWIW4ssSzYJMcTWoV6n5ZldTRbAi63MmhTAhOzLJmYi6PhTrfQzGjoymI8dr3lPsxy
sHvArrp8QSiDBgnFoTgPGQIr+pJlwoaPxRQItgbm0IxuFpdIlmT0u2LCdCadJXepzfZnG2a29yW3
Ilhd1GcKUHxzjVZoNaU6P0gITtYu10p+DLU/NOfMHWa59pH5i2Os4vI9L6fm3TSK+YkqID6msYJx
xmvEupSrFxvt9eCUU7TuM7iZV1k20SJL/fglprlBk1Nn5nxoWXF+Z3GGrLNCNoh0FdXBta1MXCoE
h7YXulvWG5Uosjy1O0RXMhEozQv5yPxNRLs5qOpzANsXr+syaAAvZRO2ICewTwPJ4EjWf9Sy4AHw
78Ksy6/MC32MZAPiti+svt4wWrZwrzpiaO1Y0GAGw1Ed6IyQ1qaTuj8ZPtKRGB3fYwIjbWtELcUA
HdKSP3egGsG5WAU6KX7wruuKKoILAo1N0kI3NF7GoRb5sRN++dJ7duGSoLngXg0tKQNkdGOjrSUV
HLRAE5u5GROAd5uGUZ2aROxQstKFlXwZnZwZpgUSCpADQxgLgCJeaDGtaxEzWmZRs25K1/jgr1n1
uz1rDazc9ZuOjfCqVHU4sHdIiVDbsm3jQ2qXOWpjRA2y27zGmLEKJ5VvHVU4Tz6pcWumJn6Nl5Jk
YCD/oHEiUaC++fnz9EeRyV0KJXZSCGj80Ski+XBaBWgA8mMSuiaGuGxoma5XXlh0Zg31s7PmQ65s
PPxr6oA10iL6zpyFlc6APpHcEKhJJskgMeSD1CCTGJXVvJNkZhmY9uD+33pzwOX/YS1HtsK1qkXA
RwwkvwPRxXwAKoieRfUk7FLZPvtdkT9hv+D+t7r2NYy1jmnIgH7OFyQ8TmTXCmxugzxUUm8pQsqp
wFnB5LBZTblItk6p+3SA4vNzTFowKZyNDKttUIghPZiDYY5rfCTpeDeGDYZ3V/ABNlyomJl4KeSI
mgXzFWAmV2GYMLkHXh1xcp4Y+Z2gAn+6VS6Sz/3kzg31rQGRxHzoaDZgNVSCz9fcJ8qsdV1WFzJA
uP9U1SyiJNqmUG+5tPhJVIdz9WTaXT7eMV5G6V7RW8iuDafloYzZqQNwAL6VuuuJ/KHsxmLsKc59
l3UvrPyVfi69MWyfLIUKBrOUrJYZLcLU1ZmOhObm13xaoWa+KPpBN8cqsZwqvtfOO1LzQ6VWFhq3
UzMigkpbxZDS8x3GK3+Mq4AilqBGhwU2dNa4lYktTLyKUxxzh6+PSwOQ31BDsks6F6GZcoqz4SHJ
atvReU5G32ab6iMLc4G4lHIuCOrqB2/130w7LqmtIWKqeC1R1phTODPbpaq+APCwqqNfKfftz52C
v3WCSASlD+HTB0Fh6S1+3r+S/dMhIvIgETy1tmgupNwm1kpj/B+xbUqS7oTVFfpftFzsvx2Uvw1s
23MtVoI26UK/HpTVdAW6E5G3Jw3AzVHRm+ASLPtby/5uY3eze3Im1aCm6w0YOzlpgcZuospCv3qR
Zw9FWqNkMN1tapcwPEaz2E2icb80g6+HDem17I3BATHbT1qUJTsX7T85ntE/yMYCZ2s11klXBloR
UJngiP98TZev/2uXh6YSRG58zaYtaOz9enqzYdcW88cyEkTxVWkBKIrwwGwUHMXbdnCGa4HLYJ1W
UfP45yP/3syiDUTTRVoUzEw7oN3265EnJP0p17zi5ineWJNiQr5tiWojj7ioGAr+fLjfT5TD2fQP
sYH7NFaBgf96uHKykpLnFefgj4EpGRMK0aAdl9cjzBgUyFtcqhQMHFQZZybhzZ+/gOX87SvQS6SD
C2aC/impOL89SslgoxugSbBiAdh0LzEQDAPJr6M92lFGdGFOcvqtoSIcMW6ssrcQ96BBEaDpqPhI
9Ekb6oVsqTUdphsVxUjXQgJJ6622oWavgPokAMu0gIfjjCGpchmWW4hK0ZCwCJ1tMqkF0A12TAsP
A3IGaM7JrGzzUEc1Jhm304wNP2v0bk/0OaJ7uSxSINdXF1sX+GBKlj9kJBqj+uJHk5Nclax07Buq
0l69MXJvmmD8ahMFEH7MFtQzvPknFp8MuJTxaRU1gNHpZPQmH+yXJldeYZUlxtZMlqF5CPlv1YN0
I9w6JE5ACnkXoSfnLXEhvK/aQcgOJYlhWfvBdJeRGq0Xw38P7YkLCRdLC82t5LknfBGjaIhKzvJP
RauoFDpadufUz4LvpogZSrnGCXNESMn51OnFVIdUHKQJdqT4eW71fCcxcjLY2rjycVaC+t3alGbz
c9LWDPi57JmktG+Q8BK709R9c3MMwwf4arh50ECDTJ6qnulAdW7A7rUWqQU0ijz3XSXAe57JBwBj
Y88NhhBo0GOxxjjDLJsJnwvFRh7Q10hoyiqksj8fQhUZsMqLkQG8mNqE5s6P+cptsiA5jZVjjLtE
aGptqiTc86CtwSyuRjlgT9NJQ30TdT4xIv2PT+gSh4N0FOtT7IpDQ1BrlCTBgUbPj4uwcHIkPdGW
h6biy84sAtP1UPSxutVjUL+pOUX2b4MRphQ5EP0KduHFFoT92Cn0qtNkDM1NqHVZbEHphbR4Df89
RJGv0pKyM9EREzpZhx0G1o/JOP2cxcch7eHfpGiiDLTXZJ+MgHKqzL6DpG7BAIWwQ2hmsQS2s64G
SPznl/W3jrRteQwVTLFExkmU5Zb962gReBmRphb5QIlKWPNFNJjuOEfGKXQwhomENr5J/Y5b8Ofj
LsPtX4djtKgOw7Dk+DbTze+zjT2wgQj9geZnHrBfjAxqj5uK7c/tn4+zDK6/HCdAScIWPnB9CcRE
/jYaUnhzep1WOFmFIZ9hChTfMHgSXhGjni9WdinZ2eQzbt6rkJjzV81L8f3PX+Fvl5igEm8JOXGI
LPHtHyKMvwQIzcFkGyWS2pU5+IDSJ5Z51CLknWVbdMiFO30W0cQ1+PNRf5/OOWOkMEswk+Ba+7+f
OE2ZOLCpq0GR99MrYbH+ZdRaep952b71qIytfzHu/22e4zxpphPJgESHXvVvmpmBd5cwd3qCc5wE
8MwI+STSRHwLQFaI7Z/P7vfHxzZd5hiCwZDmeBZyoV8f2xIFQ0ACNxr0gKUqNrY6M+4IE5rLjz8f
6D+6eS5XEpIDYgQQJr8eKO4QsLeOhHQzV9mHi4aQZIYYB9sq6KslIsEfP3929/98XN78355c28RH
B7yFhC32FI74/cmNq9JToTWw09f5xTSVOk2OCSGUXNey3tpAdz4TmY3fXbiAn66hewzFqa/eEWQn
8PX9qfm0q7S1twgX3KuMFhNppGGQ38miF091KYtzMFL+QjTfp88Bjcn3IrFNvalAu2HwpvzDVNtP
VLoIRx02dtSTR5j4i34jCcYTMTNutbFxbrwLt8drYaRGk54ZnelBNF71MegQ2u5s2eORRn3p3+Kt
YrqakjZKXqvALzS+VKch0WTlGYj49vLH/gtEXRxtQGT2S+W/kOFRUzTpvgW2ZhhSoT8vWPOZVFnl
gds6oL5g1I6dFGhg2xlYB50f+8ugrfl5+aP6YAjWndcYWWb/llQFPiHK66S8MXUV3mcysujwzYM2
i1Pnham/Vb6ukZJ0OIMuhq0KPpMcYpuJM5hJJBAzGgPfQbmApp8VFQ2o6wbJtr9LZlAmG0A3xkXR
K34Yf1QK4gVWkNPU+0x1uZRgksC8KLfQnAiaDYqSuKY3QeqPe2SfDraVEpGHVfbfgXhi0/SA2zHx
T74J3RYelQnyJaWk6WaOxlRfk5hY1eVECcxww5eEoFoJJbELDiNK41dVJ8Oz67Oy2OCycuvTD05b
2UbwmKc49fGpBr7at+kyMmmkdwc6mb63TqqQKXDC7+Ss/XHo2yuVzSiVahJhf84JLuUjoGj0sLLz
z6JB6qAEf6vjYblVgc+aABEq67Gfv0+rgBxmM3Glf05gsztnEumz19GtxEb63lgf9DQHHu40ZbwZ
FPAfHTQXVBccM5y/oJHIWLkbFW6u2mgoq7LM3bsYWXfDBJRllwdjWOCzgHFxnUI1zHdtoVWzRRGA
ADZB3d+vcck6RNui9jDWaAx5mH9qIeZ24iuT8R7Vew/LOAuYiamT+mgNx6XlHSlo0Sw3N20TMa9r
r62Cq2oax/2PN//fUov+3wDV/h9kpTFT/Oci0f8xf2s/3pP0V7gVf/JTJ+qawK1ME+KFQxYXTgdW
KD91oo7zD4lM0pWOcEz2yoIJ53/pRK1/kNHgEQ8UeMz//5O981iOHEm39KuMzR5lUA6xnEAgJEWQ
TMoNjMxkQmu4Qzz9fGB131uVt2+11exmbBa1yWImyQiEi/+c852vWrF/+kS93ygwtagGc0CbUYf1
t3yivyzSFhdl9h+4VjSQG6zYv7DRlkRPCGkkekjjfHrQ2ojHFtzQzR9ekMvvx5U/OkNXx+sfTzHr
t1mvcjhD8Sh6JEH+vAtVvjKMBQRMmHMNOs6M1EKHJ3XjmPP4PFv2j9Ecm4PqTKzsfTVfnCxuDlNu
5O/OVAzXJMbjDDEgJS8rVh9ZMSjAO1F7+uuf85d73/pjChrdmCAIsHVgv/78Y6a2Lnozr2g7s+x+
Txs57ohy8eOzHKbPGOXlOvWggAwgyf7NaedXJ+vv35oN07e4dArx627Jojqms5ez2SV5cT8W/fA8
lKMeAmHsdotkxAT3krbOiBl0kejDc50l/TP2lf6aGW1oFGr+N3bPf/FocAyyedT4oRwIbH9+MXAg
eoYuKyOcO1OiFGo6nS4AtL//9Wv+r76NL6BzrM/f+sz/+du0PYdIu8cUVidlR1R6JAQkYEL9H3wX
Pi808fnMfKz17PeHM2ztNKADvHYKU7ycmAcabecRfPrrb/IvnnJHUF2qOzxCzL1+OUBGMK89H20i
LNLIurYdHRudqup7s3coxliigQiZXfybk+QvFwRKqoXwKPc08Y0LPsbr6/uH38y0+qga1OoeKMY3
iPTpZfGAPmc4+t7MGlXWnfNyR8nMOtxC4/vrX/m/vHvrd2cF8dc+X9+2fznHLrhNpr71zdBRxUXQ
7nVxQBDf//U3YTnkl/jDLchiDmNyDeICwhHWoZr7z79k3JAaqZO1bLDW5u3IrOQ6gwV6IqdakHEl
ofXKXID0Hcyfa+YO8X4xS5s1Zim2hew5ek3DW6PP0C4QvhBAbWWNbzEOmEMRifGcUIB4AnqT7RCD
lLmGtkIXwyQsM2/O7ipjIREXLdJ5jVoFTFvLdRBZZS8I/WQqDZVwSO6CfsGQq2JdPspuTkNKBcxz
34nibrKwUOEAd17zvF72WUbZSGQX2U+3tbVvoAJm5OhRbWfe5jnIWZTDrHXUyaak5LrosOxYM/hn
0dAzgInwE5JJ8ylFRupsIgwFV2QOR525uymM6Kac6h79fMrcsz4W/slCzWQAq6wFBnEhT0gFzSkB
evHY8/nnDqKlcx80sUPVFa9UufGaxniVTjaGFUKacgd0NAJtfM1ku1cUANdB4nBalW68YltmcsZM
48hG9X2z9SBh7HzK2Z4dC5sgzCMf03Jh3+iExQAW9Gp5j41ZQ2Ts+zGgKgCcT8OgLOxGWd/PoGBe
eqvwwqJN8RdljJK2qTMdPEfGmxJD1Aq1bY+k/oiOchol1Krl+64WWnuyeAsDJ51ekrpToWOtXVoN
JdoNi/iGXdo4dlTyHOFJGdtl9NRR2pIC15qWMEJC/iYBpEMBhY7BrI+6vedau2Wx/G3taMMlI0hK
Znhw0PVrdaBOQ+f2MKJlRQ+z1O5jOczHVtcJLLszaiOdYdi0r6Qw3rmgYPHDNITc09ioqIp6mDiX
V8Nkp9hhWlxHJEIHeh9PnGLBfVAi8+bK4WA5kRE0koepiTZlJa8Sy7IDOabPBYPmPtfPMjUJcJIw
j20BJL2/xw9Ls1KcNjBeYv/idF55rDXbPFZ1cU5qtI0qQ0t1LXWwdfMN1aDO6u8obFe9Jp+qmNRb
PA+nSK9eRGOpoxfz4hWOgOVSCsU1yh83sO7mgEwMMJMcow3NwQLFopuXUE09OD5C62Jhfsodl94R
86EWtn/Qukw/+NKPt7m9yB3WYoS14c6bxdpZZvfbPLFgc2c3MNTxRTGUCjOXxtImBx6EXT7rb+xo
PZcb/rH3UmsrK3O57+k2Piatii5RB4QZd/M+naW6pvSAiu+ccq7FlqgjYMi2cIrDtCzna6LPmAxj
JALR9OrQ19Z5bscD7UCvPYjlg5dWL5VCWK0nIMxLdaeBt3jETacuZqH7r0q21HzoxS14FP9SlWIO
UmwjWwPjU2h26odotc1sufzYork48bSv8vRHJJdo02uUoRBC7LfUFyGjLvFjbdpXtaB0Osp50Xzj
TaGtblxzpl4RJoFWeUQrm4PRr14hDi5wlM3UHB6w4ekMWJcuVN7Ip8y2y+8xPjfitOe4behGImNo
AEx71tLph4YQiYc/WbYFNa726DKanrTvWmLBBa/8pIApaM23M+e/TTPOFrIeQXhqU4fNwE14Nzn9
RzTDYqDIfD/6yRsZh9u67p69FHib4xbDTit7PqvrejiLoymwL/n5lO3nFGxY6/p7DM5AJh0ttKf5
zliKo9HSAFczPAtAvK8fp+JCiYbHIMASLA2gtRKftbx3933HZbPNPrBunqQrrZOI5bI6wN5Vq1Ub
4Oo8KLzFdSMRh2P6Afv5VfrujSSiGLajn271TlChZlX4OVbDfOP4xjHVk8eqz17mUSv+zZmOqMN/
2bbWgRknX4vDAIWmv2xbuBt0uAVuE2KWWuZdIceGnh2AP3woROQThbCmgtshprb2Bh4s5C4UHkce
fUd1aUiWBcSnqs022k3DkNx70KFokOicZQ6KsmZCQU72PSo4Wu9QJqtwVMOImaTuf8Y2GdbA0DRN
P/QFvTxB28v5DcdP8qGlC+6PPp/XwDV+ddoWpWiufeCx78xTNBlOlSO+VzMn8bQpyGVinTGm7eJ6
5U+30PJ3TDXIGEvtDXzjbGnara5nNZnQ2CVXpdKp/ODxM28HTe8ueJegepgqgSc0Q9641LWsl6CM
KW9RkU6CwSgZUZzSXo3Ir0vS9BvPm2g0AQ6S30D08+51LCXoP71JC9o0xtN7ojHxsFzpLO8joi5d
ay6K+12iW5EM9ZaEPLXYXLu2uOKZlc/uCK1tbSXpN/0qZpO/jurvUem2zc5Xmqltx65iYbMjLO+e
TUgG0EkpHkVPTSI1KkN+YaBssdEwKuLF1LwJ/bww/SstT3qXm8wEjqkBRU14mXnVuG2H0XM2CKHq
3nJqt9xiCLVbAG0uTFeuY5AySmxa8NLyjsu9yRwdOxSZGUYY1jScGD6PfthZozMFpZ6S6EXhtiBH
Vln+PLk0e2xTWpHzLTE2jypPM1uA5sclrA1PAkA6+y5+7l0nBkyWTiyMIKeqaub2EPVe0NlktI6R
NIoXp3WyH3o8m/4GXB5LFl0A8Q+g8iqBbxhjHIGWgURNSjz9tPuC5b5UNCAyZi+oaikKStsgtdnu
mhrXQezqY1Oyo4Pfhc5PjuTAf+qNUK/pnNNyattQmmwdN86ilfmVK+gvmzalXfXGiTYsOuCCSp+6
6MijUeeo5NOscGNAu8+UqZYnHwF35dq00bPWk5pFHyN0GcJNtk+Zg1VyOxWGNcFF8A0OTkjVVogK
Ix+7SmeJrt1oeqDYNicYw+5ATFCMJpAunoW7FpNzQVAsLi2skQnzvUZQ+hAsc2+EFFiZcWDqMUoW
+QOaU+c2nqmMLT1SOjMu2AenTocXolvanQOK8YV/MpZBnmT5d8k97p0MCfCZuRUXHnvYLQrDhDzM
pjtR3BNn6ha9GSlDLiWYZkN2xNUax3Zf49YUUDMzn9QYBhC4SSykVP5lmOcz3gwgiikGAd6uvB+/
9yg76VaLcDFvehpvkhBXQEffBhCu+zR2qZstNLC0m1Qxf9+xpLsO8Ms4e9aAN5H3TzuZct1c1JUH
MvZd60lwbCdM65zZgA/PfI567cmIPF6IuTEmFRZGq7xNDagPFkHMnNE2xJDfuobEJoY2ApSRU/dV
lbvUcAG5oGCjHQcq+0h3Ye+h/ze67nx9hggyDjau5Lj33karanncTRdb8eDm6raO8cxQYePnYt8P
JSwiO5KAo7vc8l8Wmo+KM3A5U56AEtrs+IvzJS7W0BpxNU9HDireu7C76XHu8CLtDAPTAPt2ZQ07
lgrxVM4Zlh9Vl02+h6exsIhJJA4MwAsVvf3s/ihmqBuT1s3tmYG6djMSSnhefFJlJwKucRoavGF0
Ygm4uSfsJPB7lymW3CPSicVo5jkcD5WBhY/C5Q5iREOc5XYaTUrZoYVEd607RAVIPmVnnFb4zADx
wM6B0oidHFCXRlqi4s37wRpr4wRquFFuseXqHuPK1H5gkh0n4QwB4wJc1vZulFXpcp8LJ7pRpLG8
wCpyAkc9oh/UlIrzKJiplYLbMPT45ovU/laMFh2Dqm69dIttGQu9cNvx1ufM9GGaZUOax0m6H/qM
5mqUCuMTz5p6rpWwbm07MjvSjkb8oQTNWrMAik7JjJdnsAJHBiroR30KwJQr36bXRRRhjvTrJxf0
DjEaYU8VkUkY+xBARgrVdOC9H0ndaKgknYaW6DZmj8OiosbS0Sb/vqoXy8L+JbV12h+VdKU4Rnsj
4RVreI/wdRPVMinawus8HXJEPS+YKlTzoGvn7pVaYkKg7pC1LXeAonmccTAnIbZ9ghbVyLc/zs3o
khzOJM0vRj9E3812ohnIdOpxszrIL4NXa58+AVFcXSaC1hab9bj3cC1P26qxxJsORG4IifvFzyQ5
MTcneqvqsOs86LtDZTkcxcZSfrTJiE/Tmb0WzAGU2WYTuz72ss5MScdVDX+8jAanxmKOWLNGq1/U
Hj5L/lhwYYBkwicsOXqiUbf0uaT3+RBZBn6reqXdVTpwjyaXBtY1Q3KQiDm6LMecRoR3K+6nXTzq
KU/7mq/RfJrfNyWi8iOAjZhjlZMXQ8h6URd8HiyjxOeoAd8m1uA1Qb54JNCWhikSYqS/hO1MU5eZ
anAU6n6p70ceAh6i9R7jE5uBgTneD460qAD1yvIyDv7I+YKN1N3QzwoqfCRHywaXFsVHQjcwnjja
9eS267v+KYfffWtlmc3b7tbIZ16VKDRJf0ziYFFJcWd2uduTflthSIg8NfeXOOpYNqcEm7wywbiU
7pLjER24x0wuJpKNpimbChilKO2pQG8l3+ghhoZI0yBFLQbmpZhc6Ll0ZSHOo+61Nzkzi/tuqsws
NCnJllx3KCILCokhcVcqkI7BMBV1G4DS9x7YGvCj5h7qS6BhgUGBd0b6yDUNTywOHD4IBobA94kE
HsBkkNreM5eitN9G3rQsj32Ea+9I5018ckcjelWIYxjr2XymIGEznEOGluDRMgFkR8pscJ49T9re
yLtTLSOQLrVW94BcBCzrdjg7DDN6EYPNrlxCr7krJFnf0OXAIGlAHwa0sXZQPMcc2vaW8lstpD2r
fYXzmfo7TPyzf92M/aIR/cVPs4ENssLoIte8xkGxiG28QKFjie/x2lr8wZ5eT9vaVSZooS6LMWAD
uE8+3dRk0xtLn4enThKYORR0NHBjtQ4IqN/bxSdGpwzQTw5ydOObBWBjMkgY2CCsyw1RtO4fyIv/
lmWwciB+mTj5vuXaeAswXOF6+mUUjO18cslfw7S0RfXNtGMfYrJIcyrXaT+gUcw2vjWiNK4ySgYC
uIZdKMtGtiCJFR+Xwu+9Y+ur6dg1UFBJNFBMxl8tRyvMU836QSn1tP0ak/0t4eX/TUwHHnvB3PO/
12D2dfFe/Y8H+fEj7Ycu/T78Edrxj7/9uxwDZgNZV8ddgOjBFPh3KYY/RQWxDN/yHUp6nVWP/2fP
iPWbBcuCKoSV3MGOyQj0n1KM+RtFAWgn9JDwb/0NXAdKy5+fNw4EtifAfyAdYPKzfzUfpE2LNxZv
AvkvzgwtKRWGxRk00lEelVeQV/KuFtd4FkN56exPxBMZzrV7jT3GDuuhPwvO2ViBiYSWt5rmUBhg
3xjCPXtj/pQ2yY2eLI9kSabN0LonbqJ71fUHA7yMX5kfs04Tra3frxWxa/yeLGcpfpSJw+Eyx+Nh
/HSAA6H7luO+KIpmX2fZh5vnzmejID7QkWUaj/AgqQ0VbXVDt7A4KY9ozohz8DgluEP0wpFQGltC
qqDo3rChmlsM7A11sxrdI5XzkffvcY7vOSZfuUka53tDiG+bZMLYzh33Q+ZOalcJuEEWOvyB4taC
8w8mPgpKYgB2FjHCbuic+2nOH2KiHd/dpAa8HQ800CJQ3Qzs4Lu6sCr2kdZtE84FEZGUyhMHvXJx
zq83WElzNK3BI6mxNREgOoD+enPpYvdo4Q9hnVpRcMwD4XVBOu10aRDxiDBE8kW9O54AUMR3ftms
qn+7Kbnfp52iDDrf+6oMnVqes7IOstI5Jmhebn5eVeGVowFwgD6uJzKRxxpKIPM3Ehv1xhPLTYpr
o5mTKMii5GmOFV9Q3yS2BwesW7s8mv5DxC4rq7zw3r9OzRKOAMTpXGzqfLdwj0jtioqDfd+um8+D
W/qBRne7QxOBzy9lU76b+c6VkWgKrIK8VO1cUW3q8BJbzH+pKYzi5ju+AbHNRLKEht30R4NF7cka
6MwuKqbOTX6k/qPbTZWOJ98yHrlhPvSQ9Q5TlGW3LYw0rT6JKPu01blPsh2fNlByNJVrJhGJIRYP
KiMaOlI2l/fFhcmZAJUHsFiJIAc4AiuMwvZRjmuebIaFm9s8mtUPHgQtAOlmbPmx8p2pR825LIrb
AnX/2jXRXfpWkNkyy6Nlz3aQ6vZCwIs93xviW6LmFXxnuHO2P75EiecGf39d/r8NjMR299+vtv+r
Kz+pdf7jGsvX/76+2tCPkKV1zzbwUtmssv9cY23rN9tmWO+zmjqo24Jp2H/K3ZaODd/DxGfDWqDw
6z/WWO83xjS2pwPJ53AAF+nvrLM4uv68zuqoZAZTbdBN+AUR1tf//we5rHP6YdZcmYUAIVMEiybZ
MrtTtJYnboC+FdPrYaFMp+7wCNvW25slSAzLxjJEBaWWO5wWn0r4g3RpPFuzc+oTgjfAhgkkHAZo
lnXTHsYxBRhmTfZusmH+xFX5lAPgPlP3cszXppTSjwKroxTe8NPizSr9AXWk37nFchc5TbQ1K8s8
oX/TJhG/G9h2Q8FKwAxOrsTTDKTp9EGnYbOxuW0HWmty9UnKByK9hzTzfEAq/ROkhTiwG+p7WpGZ
l6Qz6KRelvthEPsYPf2aJcG7d7JS3o3ZQqiuHYpwUr1xmLp2TeZ1YR9p9a2sH/qI7AQ9VZat6Xdm
vubZ2oxDopzo74yYmuE7PYLuhtMTMaGqOsd/JMtxG0eNoL8gv2mkNRxmFTc7ElLFR08nK17O7Khc
ScFNKSm0rcjwlCA8xmx+pTpEBKS0+2AppytlcmORBmxpAyxHkY7DHixhxv0+lueOyt4m8h57svej
Ww6MfbPHaTa7Q2kp484k0R36Fjxy1TK1mTUgmK81BZubbuKuA8yUnlDf3epIN8PiPjda/2mZUkGG
982Augs64aEEkBEkLDjsxUixSsldxkiWt2jtaGCdoR0bLPamEvLBpBGWBuyepO9Ud4+ujvdJaPCF
2Qv1F82xBoQl/dH3kDkS+h7V1gEmWTVcIxwmCAbVAIR+r5yhbwK7txFiuLZsMtKRw0zdgz2yDwCG
HZ6YZPg3PSPfHQ6uN9Sf8cOuzf5QacUjYd57bfCTJRDZcikzAPG1xwLL2B7kOibH9aR+ZTJW21pM
DdfJKa2a9JuSvsO7bHIxjSvtYrBQV36xz+eJa2PpnCzwKzTADBxPOmrtdex61BrAQpIfmf5Ud9lT
5+VUpmRSfSQV49kozYfN1BFDsdsxAmfEZKOkmnyXa2N/cKdEPSlkzRPHnjlseSR3XZ7fA5XSgtYr
4otVYSrLuEch2uYikM4YfaYFT0waTY+eo8MJyQgmWoigAaoxFgmg2tyBF/MQj10SNsw47z2BFhXr
JddbxBS6qJ0YQC464dlvp/Y7d7j8Whm0GS0pjT34zBXoE+bl10XvEIvtiscFg2rA8hUUFCAlbjzc
UbnWvFSTNwU4yItHV3FqSmqDh9OAcTYXHg+KKIHixCVTU3mvOq+9FmTAtrPblnfCnD8IH43Xnl2X
JwQzWiKMLA21ZmibQBQDSgozfjDR82qu42zSXqeinTdlZPaPGMEBvRJ+OIEBqJ5zYfqX4uueX1nd
sO80zmlpzKCxdmGUri52ECWUf15TQbTc6bqZbVNjgP7I5T97NMjj3eaEttS2/JoplIs0aRQQM/W/
vcofc151IK5uRaJ9HUhAbmQKAaGJzoiUhqIAmY3Yut5Exl4tpuDCljrvdmKuYyF4DdetDYan85d2
JxvudZscEW7cwMVgolx1pcnHs7Pe09iLnzu3KawdgOZ6NTByypgzJl+0BtCqnvPoYy4njOpMsEGr
WvdDY+qTp1LyG0G4NCCn6NqVU8yzs7GIrQbEW8V15rXjZWJuzOkFsnZaTPK4iHT4yNoa8bIaonE3
y8o/0pLAMqO1+YctCfEPbrfcGJNGooMYfspsf3EYUlplslsExnwOLY56qgw+rr2AUA15gyI9117c
jVUuNoVtNXnnalyWrWV1xrmTCBpYLM2j3ibTnbVMHFRbvTtHo2F8RhBrJcZjBBApkungWrH9XpgR
Y6uvCRZpDQu6t6M8lnT/O9SQYt+tY66uHuUeeAszXWLVHI8L/ygEQ8puJhRvCs17gVdehFoFQoFR
Zxyj7QlmZ9p6CjWLMnpvmWKTULAL9ZaNTFZMMx4ObW70d+gbI5xXQAoR61zABNJG0FvLSCjEftT5
10MoQvLoiBGVldDAjpZ5F4nka4g3E4hgOD6IT0OUEsx9pL+hevF7tokLUwwoKTxcvw9wXCBoopoQ
4usC17MndCFlkdWY+mv0Udls2NRR/5ehYqKIFT3wET1Jl9EdQFM7vFlmcYid0ELR01HZ0b4SyGOx
CWZl6a/qnFGzZjM/Mr/GlV6CVJRz9LwqS7pNMqhjMF9GGh4Kj0HZVFc7wFr2tm80Ixxzw3ih1aj8
IPiUfYstbz5Z0jSJUjr8+8hL+WYmybqTWFOPiSFxus5AYA+tLppd3zTFRYslBX+LGm9EOz4KyggP
vilEQI00MAjHLu84GLlbspTjfnKxxNYli17RKJLFEqE6ymlGTIgYc09ZuLyUnnbwEhdISV5bbzO1
KgGVgvQ4WIO3szRCwCR+ftqlQfNhtDhAnUr1KDSHsW/f7yZrDI16eI00du5m9pNtCVNEVUSoR+9Q
u/o3lrIwt5smtLhFbd0x2Vs++2xiQv4ZeP+4LpgoZca2oUAk8AEwbu14ReG2JkWPnent0Jv2iXJe
YkWRW+2o6JofNfCEfOlXOrw9yS3BSEwdjVl8qn7J77G7Zk/DBEUfOFH/EjkuL49W3ZazQ30c18hr
QtI6DjQ7ffYm5d+TxBZgv1F+amf0A0I/IwS8TD9xcLi3EQfykUNWKqy9M1XkiDXFWNa9Le1kV3Ze
gLlH3+ZjCvM9ocDb0e6dEj7V1Nr3iWa/zro2vAh8RQSojCuBF+WA9+/QyAP4wq1HFMfmCn4sgOM1
lgdJZh6L3UDtiId+eVRt/FNryy3RpIXsMURXXcIqgD1Mt11fBY6dHexB4ctyUPBrG7iys/LpQDuR
+te5FmouJ4c8CnNod/QqUKc2t58en9NhbO+n8gFAxMGznVdql0IsITcrXmFDgQ5GzhnasthL/8cE
LKPr8nJVv5mbsdJvFWUNbTfeJF5zIzlpyZSCtFFXl57tM88UkCxG9Gyo+6GF629ZU+hI090CrnHP
8GB2uQ7+yuz9R4QIJsvu/JPc5YBnpmCap+xpa9JfwbE0AyWMckW36t5TTlhxdD4hTWwpffwJZY//
OT5gkOd+6ZpNe2Nb5q4R08/JmR+lLpYtfWELByLUOQrdUR77K0eUEeVfTUMAGQ4XrK2OQaHpU1SN
360XUnvRByPd2zGeHNljAYOzU89iS4DFgt+XLwdNX8S9B4ex6SWpKzu6q00QzJvB0vX9MIp5I22q
uVKDIYTwqhNLL/pLgyM/nW3yxOiBJMuPnN24RBMomD2jDo22+AYGDNk2queH2cSaWjv4zockvipc
2j4RkvbEYX8OU85M1FTOEdcS4mGBz4HIpk1DgTGyVTjLc+xPsMOQta8bpt1sCFw+LMc7+1rmHQY/
ds9CldzZc0+rn8eObqF4KscjCir2NVstIPelday7DqZLV2kBz270qEc0oqrCd28l3WwBkbr61Jkz
fn1zYnabKugXrUV8santfVwMlKXUya2r13DDAcZeDNp7CJf66hORpb2PKpG8AIjod+agL2fsAQC4
PMcrr2pNR92rpvkbLYUwFExFT2Hj07OENro6zl2gXwScOT3TTmKP8KP7ObcDu+ME2hvUvyA9Z+pz
pANs7XyjjKZdLu3S4gxh9m3c1D4JNrdpstMaaT/XVhQFTVtRsTbq5jOFfvmVWTjZpeJgtTWqYbhp
iHGHg5ZBLBUY+dw6czemVWgvLAHem8xzcYZKHoOjsuXZG3h5RhN66jzn73gzqAsq1/oGCEuHuB3z
jRjIOsGzdiIZyMZ48ppqnyVp6Jr7eUmf69Q5ecvPCA8rPuifpp6Om6FpqVEx4djL8qpDiydxfB2Z
LL2QG4jrRnuPNqmc6umhVJ8csftjDZ5z49rjKyJ9uuuy4TbJLzOpd8Ph/AQCZ1+2qzUZuGC27aJM
ETmnrJNgiXdkf+02fYdTTY1Ipo4sOfMvCohRyylRDVYY+0sROl08HlZr3As8MYw15RKHKqsx3U3i
0q35Ttdm1g3CiBN4Umvf4PdkOAM8J/6hU1YYyn6ghMdRdc3RO2+4tpRuKAgIX9jAyN7rctgmrkvX
xzhALBgYGBwqIgpbbZrMHYHW/HNYJGfEzvIVpT16975YEyz5yDbH50w50XvUgPzbVFZtnxZRU/HB
8ZPKN4ZbeIyS+MYCtrNBUuTnNGjYAk9fJ3ep8v2wWhK7CPJhSWF6F+aGxkvrUIBnBD8/ORTZ6KTZ
MpmQQLF7v6S3bm6eEPKydxQ6YJ+qppQxmxJn23I9Dol75GsnpuVtMvKScNlAJSEBeNUh4k63KxmC
HoGWVVddlkLrAiiB4lxnw2c1KodRX5sd2olIS4ssADhKpsfGM4ZPY9HiM16J6GJN9NzNnpRXqE9J
d1KiLPbOam40Vptjvhoe29F5sZS5p1po2sBhJvcMVg+1U+u8sPWz8UXVTo2qVi9IEaup0voyWI4G
7rd8dV0uXwZMpDGQkasrExf6zEKcq+eehYFhI+5NkpzRLvqydJaqUmhUqEHawFmRvJF3VXO84lY+
rue0pHiWjq/WD6TxqnmrcbRePaQaVX190P1uLV1dphRQg05dnaeJV+o/3Ahj2UYfqEgB+OaeYTNh
V0We027U6mHF2A9XB9NrdCqn4tqZ3eaTdoxPe3W/Lh31SvmXI3b1xqarS7bv6COhkRbrLPNHtU1X
Py2pKu0b4nj2M13dtrobL/sq8sQrth7Wfm0o7uACmGcTkHAoV89u9mXflV9W3mR19bpfBt9o9fr6
X7Zff3UAl19mYA8bzp3zZRH2MQszHcI2TA8fM6XVS5yvruJ6GsTBWp3GzZfpuP4yIPNCDW+J2Xzm
ujQv7WpWtm2/vfZXA/O0WpmzL1dzhSeWBwGrM+E+cJvz/G7Gy6sS0SVO6fxhNnMein5LTsr93bn2
/5Wk/wmV+68mm1fvdf/HsebXl/8+2CQX8jXZxNnj+L8PIv8hHhm6/hvLFyd0wG+GQ6DmPwabpvkb
aHILgWiNN+AA/E/xyLB+A+AHIp5MAqkTV3h/Z7BpOOafJ5toqzZypY8u/+eJZp7E1dhJrTi2C8Vt
YETiGt6e0b5VdrLsyfPRBeTYE4WyQI6vLVPDMALRGFTY2qxG1xTVZdFmjOfsJ8RbzsMltVLXavbX
+txiKanoiEpBzR+zfzpm7GMy6XaKzb0bXnCEGI9OiizMTdqqMafmrTlvYj63VdDBuL2ZzM591ptu
PMF7crYWLLCbFm/7oSauLDelkJBm/MaXTJ5qx2sDw1/g0tZavyuooqBYzZ6y71FbxTtdcqU9EHU0
f+oGtJ4t1SHVgVsR+DROBteFVnr3NFQCB1yXw2tTdyc3ZBKFe5eJFyxr2dgPfp5X5RkDm9A2mTlg
E6BNo78ycOfTqB7Te5RGLUHDzOb4U06U/FmT9zx7I/0giedozmbMIo2EkiEfCjqPn1rINm/2mI/Q
edr+TLGUe87wNz9P3oq7U0wMuPm0kvurBun62Ca1arB+UdfAi8FwiirH5Jo+k/rDyteOoNFhjGND
+SvYOnpnx+QHiY+eJjo6jPKeXIK/R+JsdsXSr0kPCnXaQ94n8iZF47gnAK7YvuOmXoGVGdZIYHzW
fQ4Ui5LwiZ/fTc90zGCUNxIowlarn7UKDPNOKdU8kEHCXmzkVv7WYkS7pqpI29O+6rxV9UoXTIbs
Wz/0mGqguQd2UbwV1cqHjfxmR29adZWW9HIjgHcx54W0hFPgR2agJ+CkhMrTey60LkC6wYCjxqgj
hb/iGcZO6mrao3Z61U7a3zzXx8Bdpdu5GVgV89m/lCmh1dhPOENXDuzDEV8BiMl2+EaTxxx4xUgB
MB2yByeaQOK0c3zBCz69s5r2135tyAs1UkkPqkk/oUNmV6QRjkPjeWenypfrNi/jp54M6fdWFZQU
1g0IeqtvOdYWkfbD5b4YYrAeISHUpBB2XI2cS6xTNjAPFYekNvU+CqrX+o1EWbhtEuCFMSV5+A0X
zl9Z1kQB83ublz8urx3ZervV6sorCKIBmyigzU3ZyWi3tCI5DumkQdRz/B+in+qjJEPIsYR9st6M
kyQbJjatD5jkak3MUDIjs+UuI2XH02xSULnnSrwORAQ3IRCOWw6nI97fJX7RZRNdJVBcmUD72gOc
SysYKHu90EjVhhYFW88Rbc/fltzl7pKkNBkeqJzC0kQd9j3ULaafbuU9aHOjv3s8ybhqyXbTQ9n+
b8rOa8duZMu2v9LodzbIoAkS6L4P2/v0KWW+EOlE7318/R2sAi6kLN1U18vBqXNU4iYZDLPWnGNi
Dytxm0AVq6irZMF2oAAB2Ep3rpj+7O5IMa3dZd44HJQDqkYBEn4owD6C+iqdS2sT/8M9DjixmT9C
dnXeFKIqJO94RYqFPIupGc4TdJxl3sIV6svQuZnIBHApRHrli5FJkS3dwiquhkZ4DLEmaUhypmbI
1Wn/pkT5GGySHjn5+luEJeqWyoq2tissCQhBEPnphcrXrhcGO6NPSBYOjPq68mW/9iAOUp/M7Ccd
BhfP1yUgOQYofcDxNUcJcLbt2TAco0B371zbqjZ0ir21E5FN1JSNtdZGVnEEn4iCtbZPjuRhDB/T
GPvZnZ8LusuZqe5dcOAPuhs8VFKuEWQfVXaqehWclU5xlBrQSKcz5yotGVBF5486el5Mb5hb5Hjd
ttN0mXqXSpmjvYeyvfazKbyrYpuzSyOK8GNgp6dWFXrFDA4/PpFEDsYtDd70g54TypvBOpZ9IC6i
I99G6lO1oS7fXMWG1tzkomGzVUq5Lfoo+qBg1iMydMpzFgRiB+ZkIo7JR4jl9KK8r3XTQ5afcTyK
zSRX+roaYStPAmTP0jXDCcGjp8D8DJXx7KERIPKvysN9GtX5PqpZbxeY9kp2yeppRtffd3lJAd4F
cLmHEuOvVeqj7cu0Sr9X3ljTTILkDnOlWBMaH+06MK+nGpbxtUWtogU7OBrE5gXNqcuH8R58B0ic
OOheEP2Vm5wV65IEUbAWVcNHjmBNnXJE/bdm1VPehkYIxdJciai4ROAO70qZcziJ4/qKfpG3DWgY
EuFaDOoHAdM94JqJmZeyfLmuRAsa3NKqc2XTiDdFCTm1s3NoyLHxkuKl35PAWGxF2VtPITlDD2Jw
Ggz+DDScNLp7HybJcB2Sz4rtJWiPVdppW2ZefVMDCryUThJsDXz4MH0zvUW5DHnmaBSeve0R7e06
jr47qwro2wQjeeK1G30zLOFBX62ru3TS7TdkaxSraUaK+8yCSWxUhNuDocO+ZKreOutVpj56q0EG
GUmvuGRVAR4U0NYK73z/VIymtu0GIZ4xgSh0lXP/sxWZ9Z0/AnvAIxyD6KfEnq4KfbR2CZJoCrJF
2uymApauT5jxATM8YZYGeb512q1jRQAvZ73w2mi19KMtPJoMfi0J0yqdUC5aJqlqObAj4lBGi/FW
d7GzD7bNL447tYfVWV9zjtYP7lCLvYn7524oR/PsWJwnTdeQSzsDSLOw6I9sYWsj5CZ6wdiWCGWQ
p4aVfasXnUuvsp5uTcwyZGDH4I6pcmnGDSG0NvhlYBKPcV4Jao5F/aITarZF4SwVZeiM6T6a6nIl
c0GPNq5rM16llS8OGmq9C6ho+4hxb1wFmY9seExNnkvj1NcynirMP3bhX9l5Gx7ipm5fC3IX9hxX
EKigSvzILT2jZxlr34JmsJZjb/mXCibeSiH9vg0jkfyAWUyLth79BK52rXWHTuxJ0qQF/J6OcNiP
hN+xRVhWk7TWnJr9VaN8ImxDS3sMsli+hZXBalPrXvaCroVjnjYZdISLbF/nnXE1SV07tC2Y6THS
LESGWZLvrcAtT5WFjyVMNWoV3UTzjO6jox+NrvL2Kbs3HHUtCV1O2G9lAKenT0x3T9E4fG1KKuwL
Q8dE5HJQPJbosZ9C1jeM4llmPoYhVb2YZJN1EUzBOU0lzobUYlYdG/M8Gl6zb8OekqIVyHiJ8QOh
iHAQYC5oqvP92ra2QvpJizbD9X4PzKo6TDh4TmZtjLdlyk6jZDFe+bzyo12H4spspvGGpS3fg3yr
blDcMLf6usu5OcwU8dZJZxwaG7DmFszKsC1rV94Z9hA/Zh6M4qQtGNQDTeXDIFwtWo80aYj1suN0
hQ+QyAUD2iC6ZtYSM2mecZjjLldJcBg79mvQfXqWEfjLeysytPup7ORzaBnyHi94e4eWJ8UfmLdv
Foy0jW2l4x5wv8YnnpovCoz8xrVptVXusFaljz81YU7XKjO0UYDW2R1l/GFHdXA80NWUQKekOW5a
D+2TLHSxHxtalED6bUSNCrOgwfNfW5DRIKRbLa2WUIfgSpfnJtF8/4mMNoySwnLPekNCAdGuiU9Y
ru4iR0OBZSW+dU3qNpJu+nJ4XcKiJCNBCte/S0TInKPyMlmyRTS34MpCkjYU/c0FHokYgVnVya0l
wb0vcqxRmygw8MaXPVtrCG3+PoQsdgn7rrimFuPOxwodx0JlnL0ghvutrBGpgqIfzPnBEZdeBmJT
6WzHIDSa5kIYSeevaKUxbHIqfkEu7RPnPh8rSm56eGOTYN1MUfRdS4ZwY3aTc+0bE64IkfY7NXVR
D8EeEhrqQnrMmWlOjzOp4Kh5TBG0JdLhgJjfWzlxGqzzOi6OZhxA0cNA9MBfMU3LcsqSR1UK0soT
u1hDbWY9admjauuQDtRN5g32FSAQa5kXmdjFYNZv9Jq2y7KMSu3WcIP84Jt9eExT135ucdEtaWnH
IE2d+JzybjaNQTZpN/uDYt8llYYhui9ynb8hIq9+R5+dL73qhvUQUf9ihtXGdztx/DWjvEHWAAdw
LbrOO7lpo2/JJA4OTk0y0rKwnDNawWGpKXt8tXGqbjnItPc0/HYFOfLXfWvLi6YMjEKub6l1gB1h
U3cJk32EBeigD43zambILhkPhbaz+bjuW9ph76NLriIZNfLG9BM6kLHlfcguarZt1zmPY2GyA05G
ylbIed7woyS3vpWpK7otvG/dSk9OjaPXsVWao7GeZdm+ETxAsmk/+qAIblgHvK05qOY89nnzatnE
CPFV2D9Sgpk5Rkt1Uxlu9ZaOunwcbJJeVrp0UC47uiUfPWpvA8wxqoMythVF1rSiLBvziAlWzi89
QfakihCBftSaJr9y6X1vukHj+4PRli8bbMmbjt0ZIRwDcHIR1c5bb0f5k20G9ZqHb6/7RjhLLEba
eTLa/kIWZPQocfQtNDQAxGuAUcKOIXSOYB0fIKHNGCdJzqRPrjnXlVvwl+f1KI6okWkxSk3bVqXt
YvEEkPSgsYAma+wfw84qyvDdtRngdMTwuJt57H2TjMhigW4POE3RZg+a3wz7zvO9B7+gLdQYMUxT
o4gHVDju5CwbIj059rV294Nj69guqtTsriwMJu/82Rq3WEm1W5eNf/SlMY3EgxT6SSh7PjHapHCR
oq65RkM7O4rYAdLwbx8Jd3dfg06L6+M4AmNc2tOIkVkh/0tKtKJlbZIQoUFPvE3Jgo5YtDQ8lwCi
MCZDK1yZbSguhu4aZ5Fwti50Tf6YrM6hKZmPB0mE27EFTH4oQ5VB9yBmKU0t+VIFbrUiaGoTlG59
FE5s4SycKuZNmpOY61ITE09THAq8bldtlFW7TjjVi7A7ucnYkBF7Bqo7J4tlrVRhP3NtEwFXPskl
8S8+duKggm1iyXOnFezjRt3YNNQzrmis02pKas/CEdYBOSIwdKUK3XhQbl5vxyx21qPbNQSWafrJ
88PxW2sVMQSraPTOgyDrWMhsx88i9pmtfwrRd1MwWtJ4b3OwXdj1yHfkNMnzlJiK5OhGBRvCa817
36MBoQdZcucOGeKnmYQIR7nfKL1A7KmV6kfpjXx/gUTANATl0pGoxQbXzp4HyyYRpLKZPLSmzI6O
kcUr12c7lU1pekqgvF9lwzy2POXZR73PCCQJPPky6srtaahMyCrAyydHwU/B16J3Gy/yzEeO/iSx
RoG2G/Xxfpg0defC89j5LV2ovM+rc57gm0SG0G3qOs6yxXxa2vceAHgUVGrNNqRfBoaILmQQdYR0
11Pw6sb1k7Qr21lbEE6eQt1AWVRp+neRNlg+8xa6AxqfbkVFJ/8O8f2u6OZ9UGVMZxAILqdjXFTw
WOH787ENtNtyicXGaSda0QHBF6/AnxDCJSCVzRFEbOt02o3RJdqZwL7yW28azcec4fkekkzPgteT
jSEIZN7o+TCtiZ7Jl7ru9ouyVO1mKolWzHLvMBpNuFVFNuUow+b7trIewasz5buROX2H/kU7Y98c
cPhQDGIhFsVyEoXzXCvDvxoTsBYD1NJFhhxlW2icCYJRKy50fFPQFF13biiPXTB8dOPKHHRCTX3O
xRQmKoK+IywMYunqVXndgP6t5rmpYcZ2DIrV0EcXxLlnd62ZBE8hYIXDiIdkxReR36a99N6lYziQ
wMIyPDkiRElXl2H0KiPSJpY1qjb+/UqwLfB7eWVmhdgmGQdMllICxEvjW6BPmFytPH11xYAqyPB5
CEUzBhtMogRe1RiAT+XEfIBUgn0/GYJqWI7zNLdhh+ru2w4o/VoA5Hjvwgxofke7GNOTNXSsIoOM
d4qAyBXM0iDaFLLWygWnSW+XcSD8HuvaeBtVDUbbODJ51XDD9H1sUmmrk3hEW1agHwEijfhMdgay
RSokrLR1UH+XPBeE7GWHoMvvQpMKoAno0y2jjmJSPjrZQY2Z8aOMkvQbLA9Juq1luOsoSGjz1pHf
fDiS7CMiRMrqPIype22ilDBWiRZ1R69MTPGd0uB0HTquv6lJJSCix0gcSQxmhjeeRADzEhtVQ3+E
UJtjKxQkpqhGtqGYX9m/IIa/nhqHgVD3xr3JgXbT5L3zQKAZ0iMUCUfbSLIDveJwMwQhG9eSNeVS
0ovcepGFcpyGm41EX7n03EgQHr4Jys1qAYR8IsgRqvs2r3ybRWsw4/t0zH21cqi49evOafItB09k
iYGRaqvIDfx1ppLhhrYKTl5naN7zjAPUFLtKLOK0NH64LrNgjwDrfrBn30Qddle97bHQ94i4d5bn
GCeHChTqnLbv7vHKOVtBJtElG7z0pfeciEeTeOHSm0gvLw06/4QB9bzpgvwPV3T5Ju4bhF1VP7Y3
baCclE5qpFbwIyV97qgetzAH8Zlj4FIH21XDImqpXTYaMpRFFmDEXNguK/AqI7d6Y/qMjcCQ6g6D
OwI/+OaQ94BQ/2ggsV3RD9N/0P4ip1votJkT6s++qZGEPHV86fwcKjN66dLRpMVPtHSx6STOKijA
tnoGIl5eZ1BxFyLrtPeB+u660TtCxVqzHJn0h/Q2VJPzpCKt+oDXGz4h5wx3Bd7P99gM/bPJO3qq
KF1OJIKQ2xVpfustjWFyj0FZUj2sUuO6s2jJzp1s86DSsHuMZWtueQf9yg+xctCZHEjFNDlyoiSr
2Ye3OQVRVD3zUoia3ySZh6JvOb1y6KMcE0IXuPYdkbzhysB9VzuTelYmZnmyvoJkochw2Fhd36yn
IRkJH6eAgg9lQJ4h03UAbvWQmNGPcsw2ymnvuxPS0Q6rujE5ONaMAz6OnZ7Fz6KNoncSStn/Br4L
O8gPqAvALMAYXOH17nxZr2IOuMuAoJtvqBJyXCUcuhQhbogBGCiJ/VjVDh1j2ZY54Jx+PBDcjc9/
ROizzUysbah8m2o/BRWPwqhH56nGSswcQG7KFUslNmQf/OiJbVr45tIjJZfJbcyVCuJhPxIYd+oM
F7dprIlkSwWzm3i3Vb5WMX/D0nI6rNnSrHFu6LR3F1Sk03KdTa171IKUXZ6vB+2mtET6PQ7t6Lmm
43knyR246yafCpbvGqepcrS9aAsiUTrdBBwkEFkAoW/Z6IsICfjkkIIejrBAlCO7ez22JMrYNDs2
NVYZLOmkWZFEPR2EW7ePtXLRx9htCzFYUIPCWgW+PwuuE7/UiDdEKuFFifceG2l5MaNBrdnOFfsh
wAWY1Qb6XWBRBwoHxaXoU+fRcBPPWMJr9HZ2A7YTBEH6WGIPfAh9W7+i88+KmEO23DhdMVJp7zTj
xUU0urOIktr0OE++ExMQr1sye9b0dVA7pqDScxQnjriCIn3nsCqsbGk1d1kZdxeOBCRrBh22KGE5
F3vICMWTcbLGFDydc04nL6mt0yBWlLMWIGisDQ0dRLtOVRCs2Oq7AYjAyQGBIlYNZtSFQrNyS7/X
oHouCqIXq9IKVpNdom6psJFdAtMmS1Fpeo9f12vyF/YLGXPnoDHxkZHj3qeo/GxEJiX101rT0P3H
hbGDIk4YlZvaEeqS1mseJymHE/1FmhUaJkmaMXYzWd+bHPvBqh6sAu02h/B4C5BgMPcEFHALqjQT
JqdRZxF3/KbHBRrW5CfHpvESTfB/0IfXK3OU5jHs8uJN9UW3EalP673tsordOSAoRMpWz/ZCmm5D
TTWMpbsBrI1+lopXyykXn9gSLTDboNAPtG6lj2Ny57WYqJaWAUtmlRbQPhdRo/kv9ujMorRWgY5w
KguOTTw5NbuYWVQrtTi4FCZnxaVLKXQE6GMN7R7vWoGRyS6T+8KqISRZmue94eUFpd6OThIe674p
7F1i9xP+9pwJbGkFossWnldQ+h6duXPmkxNKIKaJWyptqnzc0Uf1sRomEP+mntCS714bMimXyvXu
zBiPwK6ZiwALIhTBJS66uPKantMzwC4wxSiuUCzboOJzTM0fCWDy+JaeR3HVEk89vFmwDO2dgxSA
JlAajx86HgGS6DzU/us0qWEb4AotIvqyiHdnQbl8G3VtyDbhSKl91aLVIwqsEAM5tkWe4pceUPpr
nb7NXHa161YaRbUtLYlVo3aD2tgWNBnorJkOWtPMteAbDbQudRpp6G7LAGee5sebConfSRFp8ja0
U2NBf+2BRTlVfcAhn2H4qKmhwxTtl2zTi2+A7GN1pLtR3tZlGr8role2aUy91VVIOxaB2rFHqMfF
hHQJUrpvtvvBaasNNQmWM4ACE6lT09hdzNJKv8Ngj9sdyQID4Y4twHtCs4PGWjRuViJ9pY+m4Ap5
JeERouIEieiIIrrJMZJmJjU1JK3xaTCdBiRkx1YoD3MyPQ1JnqleO/u8JtV2A5UAXbZpmS8UKgBH
pSN26YqfENSBfZSI7b6pdqo5PWAGWlSjBnutBD2fd4jX22CMzui4Gnzaroi3aMfkt4DyBDNC4qY/
Oj3LntrQgF8wxB3/a2qN5rpLMJEzrVTiDNGI83NaxOmiLcweNluSslBSqhDHfijMW1rF8m7uf10P
lDuXppa22sIAzvrNzSLrMjooTDWaqzeU3xC/FaXY+qifD1Eaip3taiX9NwOsBeXY0ySn+iASSdcW
A8DGcqh6QAhg12W6CeeaQKRXXgBWymtQXC3Y3Ej0Q1Bo7yanT+jhVhRk8t6gKz+DfOu45Jhv4hYI
tCtPS8xdlOTDI8ddF/hdX8V73CoCD5Ld4skwS85+SdXuqREZG49qgQPCyQQdiVITbyR5MCysetrB
qCE/elQmPr7WdB58ZSMMTvQ2u6SI+x5QMFHu4QfRSADMDYqEVdRaRAbq2xaF1V4Eg3UmE0Nb5Vli
MiSw2FyH7WiCwhk7+83T3eYq8we2i0bQuAdA8EChkHOlJGdmY15ede5o2Wth5ESbySDttb/JjP9K
RfO/AOFuP4rLS/bR/Pf8F78VJfNaELb/59d/bP7+5+CjWL20L7/8wzpvo3a66T7oQ3w0Xcq/+rfN
ff6T/9v/8z8+/vpbKCF//M9/vhVdzhRz+xFERf6zHEZg2fv/2wIXL3mQvrx/NOHnf+dvBY2HXVqi
ntGFhK4K7haX39/2a9f9L510EQumPkkjwvnJfi3wEwpPIOOGR20Kx8BpSB2wDf/nP4X+XyzU1Odd
G1chBN1/I6CZVTI/ESY5/+H358qWNDAF/iNHIAvEBI/Oi3YqLqwN3ihScENTLh2Vp9vATKzNT4/m
+p9I3Jkf8PP1JLIgHdIrNkSXD8+b/eA/+RBz8vQI0syD3QTdgUWx8e+tPsz2k+rj8+SGFMXS9E9M
/Zly+vmi2DINA6MlDszPJH/RuEPXF1ZAlqitnZo0CVHJOibbB5oVX9/fJyypxf1hswRrC8xzRsjO
fIWf748WiiodEe0mcnRPnrI0pmPPYpOaECRs2HzKrYTZPf+30NWHh391eZebdPGfQHREO/JPmydc
cTWQ7FvvEgrFrLaZuWkLpV0LqCWwGQtw5qh9rQsLbvUK2q/Zfn1949Oj5gcI07BnTRagZv7zE1g5
GdDpdY5R7fxufsnJKB66Rouekz7CFoAUA24kaoojBf9VkFbdtsrYSC+DUeA669vGuJNON25doxu+
D5OZBquvf+Cn8f7X7xMCDoIlbBNl2qffFxU2s0qqV7vKDeEtZTnpv+zEdm7aj+t29v99fT1jht/+
NPbmC7o2JVabaipeXvvTgNfq1kV+3DU7WKA6Vi7QUMaCO3PcNadeTBdFFd8SFcgaEHL2d0VL5aqT
04m2CjnMX/8a8enzQ3+BQvavCQf4tUHk3a/DE8kkQT7Q5XawYCxFBTnwkGpJ0RwqYUj0tXUYn/oS
fGLUle9OlLdokxy1btLJwjHpu+EtQF/9GdMlPVVzpMKD3S+yHoO2K/f1RKQpmWPSQPDeGhS1qI9q
6OO96JTllbbPQnfAPom/CuNN4Z+lkenPX9+i+YmZ+9ctwjYzeMvzd/j5Cyzb1iiiPMqQeQ8u55K8
4qzZtuX4kBKUvixkOT4WXoU0fiJ2mpMQ1vkKNf+p7oBfI2AFQ5D5zSuxitq1AmRzl9JVex69ycHK
G6d3Mf2bJxeQ4V4SNfNuGmlLA78VL53SIIaOOM4oy1DJfbRwqqJKz2mzDFnfr6vAS+++vt1f1Y/y
77uVNq5hh2AN6X6ab7R+8DFFhOlOzVRIp7OSZTPZ2vLrq3z+ahg2hs7HIgwTESiLxq/DxqUO2Y0M
e7ANdfBdw1VWwiXgOKLsDzfRx8XXl/s8ifx1OfjK80SGyVR8AkrLEQqRqrkcldDgDNv5wA8bMYiM
/R+mg998DywM8wrLkCH5av4lP03X2SjywGyadEeZk846Jo6H2NHTO0VMwaEzo/QuM8Lo9uvb+7RG
zO/MmDnZFtMQU5D49DThxXt6St7QrsVL9cp+2sXdkVR8iRCRDSocbNUf/0ozTNq5MlzbZA5//RN+
94RtfoQ0AdCCsZ5f+E/3rQ2z4USf/QsFYpbIpsmxbMgJRTOB3ej89cV+M3p4ky4sJA+8IfDBXy/W
E6CJYCKod6Um0zsrGphpowE1FbuNRZi27dvX1/sMMZofMFAbCDVMdQxb8emjKGw9jiovK3Z6VSm1
tGjxtutQFvA8rLYgEEJpibrm3JKvQi32A4KW3eg00T+iiBpGbrwnJ9c7537UvHZO3b1ms0ZpEQ6+
uRkiRzv5Vls+ff2jf/tGHIdCGDMz3Y35Q//pjYBboHeMPW0HvoCqocbOxJdpfvQgmt5/fanfDXoc
K/PW0eA+/kqw+elSJPZW6DsFoR1V7RMr3xjnrkGdqInKPVho1o6h2Tu7ry/6m/szeR2gwUB/OtKe
f9RPF1WDVSVi1hiMVDw30sz980T7e5fbvnb6+lK/+b5MrAPAi4jHYqv8+fWH1GzVVJI+3RL4usmc
OD4hMnTXvVU1N0TITXthIjNY2l1hnwY3C/4w4H93r1zdY5NushP7zL/tdLTZGozuXWYFaL0p/JyM
qfSuuqjw/hAxMd/Lz9uLeahjAraAO5mSUCXz18fKBt2ZJ8tsh/CqOYy52RwagoYRHOjKfAxEI2lF
4gU+aNUfX+lvnjPIEkM4koszcj8N2cpNUmUPTrmLKr3fmpi2bsMKlOdylERGxGpi7iJTcCTDrw75
9tKA3dbXr/p3Q5mkaxsbAdkD/3jVSGl9dC92ubNCHd4q5sg96UU6ieLNTRZoBodukf5pT/eb18uM
aQt2GET2SPlpEzXnfOhVw+QZIMu4kA3Ljk6KCmhDRAjR5us7nB/ipxdMRoSQpGC6juSU9usLLjkh
ueQrYKtmr3Yh5+6hb/64S/3NRcR8MDPwZLiCTJZfL5KBIsB0EDIjBDCLFkY5q7K1gF7p1zfzmycH
0gziDSOWu/r85NJG9VDhwD+hUbIek4gaFk1ecKqon/LyD2PjN5+GYC3lJCU9jtGfjyIQApIeEmK9
Y4cutlmIynPl6exoFabNI2JE7drvUPTiVHWA/vy/AsD136/n5+CX3z1PQohwI3Czkhng1+epxXy2
7ZjXuzRxtFXdW69azKr39UV+M/YpYHoMfhoM/1zDPU2vJPIcKu2azTBUbBpUMCKgbYdo0ySIUUFD
Bn/avPxmMedbJ7CEO2Op+nyAUhZdkin1sx2h8dYjJkSN8udY3bt0g3exk/3pC59rLZ8/AOh0rumB
oBNzKN6vzzKwkVOkyil2sUnjeDf3uysKxlr4g49BPjAxINXoPG94UKXrX3v54DWLMCpAxgd2XP0o
LQMJbCw4BdRIULZa2ZoQaYfw1bYi9v6J3Q54AQrcCK1beUQzz93QohLNPRuX8tvXL+03XwBpOkB1
57UX39Sntcl09Ka1ckj7qKHpHJcpVVlJ/NA3rP791b++1jwxsjAI3hVnz1+fHBJDtEkiYXPraAGw
3AEtQ61h6ptrEf/+UqQzMT9hB2Pn/mkZmvSqzScxpbu/Kh4NonycMa62svww3n19qbny9WlAQDYU
lBnmtBnQgZ8eYYYeZtAJpd6BP+dE3TomrE7DKbdGnerPOQ1+e2XVdqGu2nRi8ekm13kHPpveNRqu
2WXKOLue3F6dWllmD/jE4GDxSkC6FFrx+vWvFfNi8Ov8bTEHsdPWQe1hk/v0Eiqyl+0ppCCSASE5
loNZvqSw5E9lg6RrMURR8NrpYX3f2ui4Zr61RkSsUDfojCoSGIh6Q8zd3tRFCydKchYp0q5fEUPS
HJyod28GNx+3GK7BY/hOdhycqPvDpG3880TNAZMVng0NkYb/2M4YtB/ZsOL6BSmEqIpGc0mzsvEJ
m9U52DP9XLQ8pILRkuVLB/B1oiuy//o5kqzzayWFogX7OdJ+bICUQEKMfxxC82Iq0b8WO9ni+0dZ
XgXh1UD/yYDzU8JE0roryey0UO3wSC8Tcz2AGn1lj2H0QyTF41jPWjHKce1dN2oRH0PcAj0vwHHQ
slnCrnaOFpmNfV6vNAUovIHmoQ3264CewA/7I8WbVd30t5TUX/IpfECYwvAyx32QedvIi/MFajqY
+D6GRDM56jlsYMB+utetIo+crypcW2F+VRr1KXCIYi+nB5003d57FqO+0rAF5El8Mw39EfCy2hek
+NDreqrJGUDTdTVRxIhXTu7s3RhgMD5aSinTXtXVI60QDCXOEoXjqaGjHXh4vCClo8lct7SgEN3u
+yb76HxtrWf1ljjbPTyDtS37J3P2pcBMsylehGlB/QZHSqytNRzXRCRqOzVA/bYzYu2bYE3bcdF4
PeimuDVhSdjPHUkbUIK8e8L+Vkl+bQb4rjkuqXRMkFQ2lwht2y5X2mmyw1ur9uBLp/lTTlcI2gzz
r/9qyupmglBIvfs7JY1VKfQNSmQwzu9RhvMnCe6rqd+HlriUUm2M6grnzbF366dxosCCLa7zU3DR
Q7LVYm89ZREREO7aR03TqelYa2OyUthZhtY+lHm5jarboTw2uv29d94tNesFJSpjyHj19E5yM7wv
StNLpxQHp9Q/3O6HEsgGGjAnE32YMNimtb1Qrr1H/7p2ZmOSh+2FvupjaQBm9ijxqqE+i7SQHC4T
ujDGbYoLTKYRwcZFcC8qlMAu1JgQlqNOiJJeIenSCSgMkp7nOvVXaYcGieGMMuOhq5tlm5Urx0/2
mVLwU4w38NQbW+uJ8Bn9i6zRMzXOQ5k07yKkCRnLaone19pKO1yYDkbxrHnSiLf2yFxe1JP+bGfF
xQROt/J9bDXlpamPA+AuugFLr5xBSdqess8yNO2TakywIiyzuXMMWudsYgrNi2HEShkfKtTcgKfi
Te89gHtb+rF1546avSC2FgNiQ3srGSGImDEM+2htmvWTlRRv9CLOWNmOOYkwbeohYxTZkTCDs01r
exnMXTIjixZMkw+xqu70IbvB6fCmjDmadAZV+R81H1dZG2uj5dt+i4zkaNnJqiQVNda/5zMKh88k
ikeCWHpEy/lO85pXIC9gDmnxAZP40bjN3ke9gNL3Peydk/DrVVbzEEZiU/p6rfU9QNrQPXYTEURd
vwscf18kdb2kd1AfYXVvUrM9w1N+QHeLWdC+T+3eXPToaOQ8g3i4J4EX4N7gGv1tzqq4yLDEtuWw
LyDjC9qmJP3udWqy6JZuFQ+wrJJjyjyCpBeDW1wNq9mh+mROYZtt0yI0idoYKTuya4a8vKn98pyG
9pPInYVM43UOR2rKy9vISmCnObG7qmApZYG5RlvSAi0EZe7/pa50GA1eskhax7lLZZRhisHjVJev
PflZjy4JnJzo8Qt4LyhSTrBPbqumuKGa6UgY81lvDejxg5KfJ7c5PVWoYqd8UtkyaJmCtC64QmBN
9kdivROkcg9G4GKH/OAy2CH06Cr8Pl2eFCsFG5L98gJe742evKOrXrolaVieBgd1vJla9D2Z/B4z
rfooi/2peCsUG4AC9tgKZRnqUcwd32wljf0kLL+EQX/EZQEKdbTzjVe1Ep9OM2vUM6Jw9LRp7oO+
hoRr24G4igMO0MupkRUeLlK8hi0hDcWrHaaxRqiuEyEfh1viTii1OhXLg+8l8sEAZLSQHbenrMJb
a9W484XRrMfKgLwKpSC9i9JAe3dL32SXEqf9h2zUrUpybNwFqplJqnU4K86mxOuWpRMQa0BS0gsZ
INrejun6tkkhLylSwnUx9eU9yQmIufhCzNIj3abBb7IgrNt64BMFmmemobMXKDPOlaupbpsaMxeF
afYqCKv0/zJ3HktyI9m2/Zc7xzNoMbiTQOiM1JKcwJgUDq0cyvH1d4Hd7xozmJ35ukdvUlZltGJE
QLgfP2fvtRGNYiMnRSXSHppKJS+KCb0D3ZFwydjBdeuYyDH8oGMx1Anz605OkgcPSWNF1yW8IkoX
uyRozW/h3tcdgMuuxgG00WaAYWlfQ5XEL9pdQpNjgUe0NXwLGivTtwMsBwBn41dJptSrmvnwVecU
6ksLs+wg04bcHRpS2a6PrDhf+YjNNuUoU9yZZQ4fNB++UEYX342pmw6MWyx4jXn9FIihXymn7y5d
xL6CAIKs5h6N8bfCju4xbj0FRV4gNbOxamyx5+AXSCGJXssRb3Y6YdRezWruh5UdSKIL8iSvtrFO
MMYExWxtziYemUqvbrQGm3zCYe45cTOFSy9Kjj7Mo4NmITMoC4w/KijQtpTEqX1xba09zHJZe3C9
0zIcXjyMihi5NCxtlvMjbQdnGzGv3xeQmyFq+ff2VH3zuq4gEbnW7vHItg9O6ll7CdgAhA4uw1XV
FsNV0et2BtPRijcSJF6zahvzle6VvI0trBhqsLMjUx3zIEi2gXCIxXemqXnSo3jjFunDHA3puocj
emR018JMwDG9LlNzBjMHKJ9kZ3eTyGiOwwqtNBfJDZIYv0qqtpHRuNCXUmxgImayuRJoS3sC4aa6
YbcDRB36Su+iEGVXDstb22Ff9F+nJsnoetmA0UqIYNkUIcgpY5LdZp8AoDkXp36GR+Z58XAZx5ZF
mnOSD2uxRFTNs6FIMCLi48KyTQ3vAAkpxuD4X4cxpW6HlkTKRA9ElWfcOBQUgQDnB0t7gtwPPy+a
n1sAN7tpSoyfCWrdX5FwxKOmE3E9N7cRYQQc+SiiEfD1YosxLb2e5qg+eWUSkyFWdIkX0vyqQsdt
+G8PeRlCORaXZKyvvMDQX+s2mfakXk/HkRr5DjWaoBzSzM2Qj3jn6mk+2gNS5KB1OBGNtUHt2A3m
T/BEpNgwiFtLfeq2Tmk+S91iYKqVDXPpdupmQEaxri4yeEhEb4uay1WR8UVN0niPEUiLZ5xlHPZJ
rBo2xI6VxZZOyrCfOlN9972pBFczcbDNRr3JYdVAKiPmiJ0H6qF1rYgvL1ZOYU+3JeD1Z8L0jL1T
TrDJvX6obxILouqqRxD0aqQq2eW6GQN7GYqnOmY3nNAYojzmWVtD3yLswyKDLiRiwZLhUGbdDoRB
uokossGVG8PRQRHzoDnkfWGTINmTh9isb5zSijVkdKRyrLIisrdC7zJ2c4nTfuUg/Uq2HI2DE+r+
AgoGBMBE1NaDUweUStzn7MDNwzhW9fWwE1lR/HDpW91jV7ZeZflrGjOmzSQ//mRMZW08+GfZeEJB
OJDYbTu3Em8CRGEU5zEcsxBfsXffGEVw0XW9jzIGPALfYmAxj60m+uYOMrju6rREhzQ0x662wYd4
jt6/uGMxXRqokHHxxRgoRb4vplQPS8NCV4R0NFQBsA6jaZsdr22/9TSzxxpj81sdsye2adC2RuHa
h0Z1yw7CcfLriKCE1E4mNfcJaWfZC2YWimXP7PaGPZIX3Pc11olO/XS0ur/UphxEJAmRXxxOJTuG
2+mtWTvtTqITvc9NZ9wUnhb/UHY5P9Vjmm+aptx1ppnf9p79JFvEomjuRuIhl/owNifF6lVFVME9
6d8RFQOGZzu37cved8SxsHoX8lQ21qsJptrBUZYOVZFxXoodzuouartNHspiERm14FBPS7Vwjc62
rY595zjmhv/BIVRxQnGF7lbczna6cGd7d1NoFTubE2Ay0TUneTBHT99Gwpoe2krzUYD5w8Z30BN4
JoZaeyA/AyQxQ88y6fz72atctWa+FREF7ta4yL2puCVEuG7C2tTiZDd2Bo0K6Vk/UcqJrQ3ORF+X
qkluXcMhTKrAAryqY9JTIhXUQBQoURYr0cnWtb1i8vxKYkFwAC6Z0tS2nWHnRmNAuOHQ5qdBzfJH
DEolJhfGEYQO2k3NOHykU7cWHkjriTqIFLi8/JVrvYGNPXYeh6B0oIUZg4CEhc+eUohsQFJnhn4t
e7d2NxXwj1tI0uZ+9qvqYIKfg7WcmBcq8D2CK934Cv/H8mj380ULfWBHSBidsql2yS9wDTgzqAAl
LaEQxWoZKk1i5/ORqK1HN+fs0jjFnU4hu1ncTEhz6ma+YMH6GVsBWmyqlQtZiobMzKH8NkyCB94T
a4A1w6HrgmBFyvBwEtScnDkt8iE7T2wYCQIomap0XdvWazqM7bPeOpxN5t54SSQ0zy7ynozamEMf
gA4ax1zvVrHuWQcMXVSxFXCEsgzSvTtX8UYMY7cGw6ftkxFPqWGU1imiRDDHcYmWp4tI4QmGZ3DY
90mbj0LFsn+PoqLYpaKNL+cOXwx/jBux8QbrGj++dWdl43yl1YrWxRh0zISWcJs6kvct0gzcaCaO
SkJ4UNPoyidjSFTPsdVq625sI1TDjbzVxorEiqTyqm2xXCLpZYpeCdhVL0HR67Wj2FjZC7sfqziu
eOPBNrKZDhCRh9i+dZoIhiiTSyFduGelOOpy/ubH2IEsCdjUJO10b5QVYQpjg9ZYa/X2jgLnlwtj
4Oswl5xD4vYZKEb7xWuDxU4+hCRhvUqD9XfMnIQjjfGVcL7qxmJd2JSimO+8rHvSxigiYUNLbuN+
JvapToXaIeOHlG2Wc2jgP1n3LYKUHk7Lqg264lJ3ZbCx3a7ZRE3RXvgB4YZxlQdbEY1hIdP2YHPI
u6QfRZKYZ8I3s5QBmHMWz4Q+CSi2tACs4iFXMecG2dVHzpVEEdlReQqsol/egW7dRPZrn2RLbTeB
CzL5B8Xmpizq5EtSuu6RE669Nlo32mOMqdbNHPsbLSWDEew2bQWXnIcymeTGLMql0GwvYRiAKke7
Ty4hBxXL6Y96oNeg/shzCw0jSTMww0lA3yECt2lr7mOKPwbEjNakYIWMGloefNhQ4tzblL3mXqZ5
F4fGXA27ocBdCkcbffhQeKCXp+J6Sp36e13C4vTK6b6vot+Jkfo27pPiuR/FsBsne9qY1fjQBJPJ
vL92njB/ZpetEONGZmN2KVB3r0F6QKxXx1yv9QO2Rv2qJXVsF5MmuTewaq66gryyRqvlceaQ931M
LB3HXSqJq4MdESD3fLRtgjC5/lgLajs+ovfpQZNaXxMOq2vI9AjBu5En3CD8N6A53RbpHKYOece5
kdOC6LSkvArGrt5kLYG35tjY135leQcjzr8bMumeughfIiv6cIxakjkMmPUbu3fE66gwYbkATpDE
WNkTvZr+W6u51W1AYOqLiXDdbpxyB//FuujGSK4RDbYr0sSGozYYZbBPStrKlT3VGAMtyb3LF6Z7
PJS/8CPhcVXEZkIajXsmjom+102sTgEcC4TvbLq6RsdLi/vm2Cqq6RjA8ha5uL7mluX4cLSWEpz0
vmD0dxbXlBaR4aPWw6HXyA7xceZsHAy8aeYjqB1gx2uKrI9izNLQkkF9N2U5OcsJa+FYZO2mRigF
VZO1B+9Wuk6JK710CeTaZLrPmRlbSLk1ugZmMVqzrdYKiwxgCvsECXU2XCqAuzeeO7gXtOvbrXKt
mefUPbbgx8t1YI3VtZE4xnVJBbjXqOoOftbD7eysaCtBxt7lnJlWfMCINdwHFJuULU6cyd/nGnyh
CS8hi0qjY86ZT3mVvOpKd6/yBhMY4Q5XQ0mBP2jzD7vp0tArsksCgYOVCeLkVxUPcdg3pQKE5ORb
k27pi4V14iKHNW2Cgu6dZKW7/WM0mOUJlCqsCLzg3TB8ZTwMcETqz2UGmxNnAOr/2NRWZu2SUaKD
5MyNBV9hdtltDYSSoa1HSF9HgDQcd/p6kd0fjcFMOJg30U43k5i3HSBDbEfB02gQRJanyffMGedT
gzsToEo6Y1XG5beyh07tnDkufgzUVtsOgdvBMOv0Zkwrkr5M1lxPp1hZ0S7AfNyAcPhqD5m+Gotc
20SGiflbYtv2petvSaolBVIZkP27CB7wJNQ16sFXgjDVup8TnI9t7L1mTQ17vk+NfRDb9kPvcOQt
8XOuDXrntFsKzNuJm3tsH+lM3DV3iyQtPFd2QihyEJzAMtCU9sYKP9TUXeVkiz8WZJKzoVTResDL
chyRRdHQUXhIoBo9gJreKTzvh8COwf8GQ/ut64nx0tvpqsrJgNBKHm4A7vWtKwrnu543T5g/yxNU
+jpMFNlpsz8lx6CI3G3qAdnM3AQK+uTK/tRGlbxXWTeGPRDPMRzzidZlPSXZhRVhbRAi/jXrDNv7
QhMbI8evM6uhOOoRIzZ6YTV4DSs2t6QRzOu0IHjbKIke8RlpmBq0JNFLumxpn+1Nx55/TVSkJw2f
/Gaco0stsbp7C28L3DeaN4Xl62tpeNUPK4IvYzWapDrgzQtivNiYtEb/JkUphriT1fHZw5q3c+z6
2Gdxc9WJkbYxMUxB1v6Mk9Tbei0DhdFpFYESgb4jqrE4TrCy7FVeu8NPBh/4EggbGR5TqFzPOebp
H07zK209zppOpe/NiGkBrbci9My5+CKqJlnDUuyP7TDax6yZhhssVWwhI8SSjYnPfB+BcaLd2Ql3
pxcGGJvlLF/DL6SV50Z3YmTxisSc7xNIqPfsriR41GW0TqFxhFGdTZAJPLtayAS8SRkRy3C2G0nB
WGX116gYJ3prXUQnKos3XZ8QI+AY6gjK+LWFL31sxwBSRd4wNkD0ea1K8nJXcaqfHCsQp7HKQeTZ
ehVsWzwROif0NgaHzwnDIOmPdLpVCTIZ2LVqM8Lmmwq9hWMrfAuGaHVCzrWmHtfSVPTbctQYEsDI
vGo5gjzQMi63FUPLAyFaNzG2PpA2lOAx1tnQVpAu0gyeO67r7IB8lFS9xq+f5gJHyIpidhIhBzxy
aYFtq63btdm0cozeIJQgjY1NnyR39KwYDme0mGqwDAIjOlnawQSB0YXbLRjJbPmY8SryZbQjfKK/
mjBYYMye7U1eeKGBKBdLcHYJbePbgOd0Zdtg65k9JVuA0JtmdsHlRzrtiSboL0b8d/t8tG/aEURS
1baUnzBOH/XBJupVn0x8cX2ibaoxwtMyTyABHE7SsOGaXyOah2+AutPbVBsUPfdUhCScxjuyFaxL
rArmS+liOgQr6QFRLwoz/VkLYey8yP4Klw2AORlmqx4PwcHQs/zgacaFqJznUvrlASYblJGmf6wM
+uK5DcgmKKRcOw0gkiLwuy+D27v+TgEqJjGEfGOEqrazG2Hz39M2zdYQLJqdVef95YQ++VhHidrG
ph1/pdePR5WkETrLcqiZckRy45F/8cv0k+RKGxp/x0mLkBcqvmPPU3pBZVDtq9oL9tIWWth2rn0s
ilmnhu2sR1oKtJj9yrxoY1deOsPk3QSBYHY/BjyFlU8djhm43rqSV5bjlEmoyQSRDzzjzaQsDLMx
HR1HtP1SizkXEjIURVtm9d9AjxAh1AWT7UOcLMx7vbMSDbCZcH8kCHwAL8mkvSGckQ2jZcjUUTcc
o14AT0yW4Z0feRdN59ZMrQzNA3WRFYclJcdceQ39ncaR0cvsxdUh9Qb9sISfPhn0mLZYEIeASiLu
WVqHmSMyosevbYTYPE3qbmvgPyW8GcQwPgRMhVXppc+6b7X3RmsvsegtNXeejrMIJ1YyaGKzRoRx
IPBuE8lJUJWoFH936w4FRkviMC9dBBFrHGLT9y5ONV6eeImxWQZSUTWP17OmtbdVlJkXeVTWDynE
CaqJErutxiRh08TucEHsCXA5kXY9oR5zwPxkhsLzY0zy9kS4a/GqF24VhLE7pTeDiunIE8STuCcc
zxQBflOlJ+l3CL+ypvdjLEmJ+Wxjl/olwXR1IdSk8sJMfTbmCfckHk/yD27KMenZejlxn4C5gLVo
vVIzMWE77r5pdO+HAuh5mlkXfwlVCf+COszdG5bNvjppBvlwfWAMeuhkbXlRuyQSrbFYNg+aiO2n
IC+67zpWSLqFkUgBK3bIZUaWqq+91GFwFwNft0+15CR6pL8ZufZPeZA1vwjm0r9ykz0YgknQbkYY
sriE07omXd0XEOvdJRVCWhqKUHTm/lZypKN/n5n7KLbM+zpv5ZUCzVCwMya42YVZ2ZexLJAtjHon
qZcgIFvruF8cIoGYHmEIoJ1vqgLLhv37e1kRKXCyhna6pcBsvkDmcnCQZlj+VzX27juyiPgl8Hzg
RnTRpdPHLe2RII72avKmxyoyc303Fio4pu08NyvT7bPmEtKTjv9bTom8T5kc7wU2arHzChQzyTDE
kky6OjO2doH1twDWEa+HysrvmVWK7ED8Q5yEHQNYa60zDSM2uyitlYqgImEp4q2PepDhaymZtrIh
xOjnC2VAD/Cj4sIj6PW+8dNuV/fF5ODf7LkgUkkuqYHyVFD+wyXY8pSmxhbtBJVFIVHxZIyu+lUt
6G6EkTfn97Q0xAtteE7QgVbb294Y9a+V9OSR/jnQ1iLNn3RcdBlpuDapRfB8dlGpuu8AV7srODzq
6Dppn1wEKH+uaMjy1xNURgDBIl7xu4DnlBN9RIYQD2aIVav+wrCm/uKWVCZBCtLew6axjZoh3fuR
i6Kn9ECsGJpIT4D3pVwN2EOGTevSeArTmAMSOaiDOYQ1MgTSz0mYJ5WQuX6YyExB4YE8ygg+cpCs
SJ9/ba0oOcHNsJ7oCJAH3CZ1y2KRQ3iFdNg8pCMgNODl+Dwj39K+aSYKfacCZUpXU+NwpyoXrkRm
eUBUhvERPGX7DCeYSF6j9J84M7hXniWmmVF/cFm18EzahgwoNvkS6K8nWa9Q0FCPR+YioMtr0W/T
OEU4LB34thBUWF5ZSK94DzosxjRnszDtc+TssBWEXJt1xPCgt3yI37036i9YwhM/zDvE4HSweLLa
IbWffDr0JckHFjcCcidDCSCW3EzC4y6GBKeGRRpmBPArYN+lGVxcJxgd1s3gx5dBHuQ3QVdG+Zbg
F5swdgz334nFqmiAFgSBIWZT8RGtsPNkNQUPAaPQL7nZuT8AR6enuBYmbUg1sjxgxYwuO8328LNy
MmesrpJUMWPQeXnyapEspvVs92snd4KHmNAUdDkBT6BWN9yEsmdytJVkKRFknjrga0vy/57EEBjF
nh7V+KgRwrXX0bpdWwwM7kWCjiMfeXDZFqLLGGDKvXK85iEL/FgeE0d6Pzjs4BKuho53A9YGq5Kw
Zg2/glZRmXUoq3fU0QSJVRh+q3Cmj/iSK5zoB1J7TXkwPSu+YytqiAnDF4x3VfXpHjuvQInC+1GE
IyMOOHw82hnTqyt0KN1OOYRokvrLqpsp8cJ0isvpgTstAc36iqIjFvNGZ2K0mK3RMPVokX/BAKjI
BwIm2DGssHiEyczj/e5qDjpX/uL4KZXMtouuEZqvLEtzY2Qj6z0fwl8aqPE5JxwBl1RgthB11Mgo
Kkq7LVAG66lkA9gG8zSddCciwAI6812ZlCC3ZqObNhT17ECZyx/TcdZ3ZlqqS1f3W64BFpAb6UUL
kSpvc3LH0pg8hIm++tKh4iZNRQ4lq4w5DLVF4frQg1I3v8ZdO+waYk0P8LWqQ0Dex7GbY+4Fm1zt
htxgmtxeK60tGdToDOM5Y20f9SS6zh2XNTLBcUwfIapYRPRGs544Uup4xxH2OEKL71qe7+tmyqLL
EafipoudYa8Jg2HZRE0NS3jmIhHQXnQX3lBJrL5lSae11PxIO6oC2OuqqnjgTFBEdjgoojFMk5nr
uszgbSIu4HfFjGtQ4PQz4FDoJxD+4OemTExznC5d3zxMtcG7uIQYghgehjXXwd1HTaCFmQUafT22
VctERDrHinkCE3sfhalp1M6DzdO9y6RWCOqyyvmWs6FQJRMYsK/FeJkWiKZOjELZsjoXv0lpIwSn
eEj3wUTMQ59ODgolh0cFxugU1j6TD4Rd7Bd6rMZHW+9c6saWTcrxLaTulsrvKbS0lOwIwcPbwaOh
Nq19k4Q4L2fDpDo0LzjG99dARcF01TGiiFhKHF3pZNzQo7ruYcGSoK4bKxfFRKhpE26YetKOfT/K
I60Jfo0TW5EMaY1D4CLZhVBvb2CNH1j+b3sORwMt6knqF2nAvbuaI8inoTbSY9tMk5FolygPqpwz
S82kPW1m5x/i/3/Laf3/lnz9r8zWb6zX75u239iz///wYxuL5vN/9diL3/ufPu7FUP7f/xW21bfu
bU7r7//jn4EGwZLHaiJhZiCABN1FUDz+lN1//xfRBPgo2D9ci/xWG6Pw/wYaEO/qYNjyoYo7DmLr
Rbku/2HHts3/g9WX+goDNUkIyx/9Xyf6P5XiXLR/GcB+phzHsoiBl7/IXUS7gekv4tc/bDK9Yzc9
PqyYRWUawsrVyjXoO/0Tua51pqH9/TGuTvR3gOXI889VqfloWvgvEZd6idHfuabUnxpX1/QVwqj2
rpk6rBy1W13OVom4i84TTXNW5zrlMbaYpviT0gCAeDosdsVhUJWDr68M1bqAzHBcXDh0ROA3KxA6
mePCrAk4AtJCHuJ05ZQ5vNuqn9JqY5mDP64wzGlfQFQa92OepE8DgjHmB6PXpPBmu+A+qdDXgrd1
yNXJy/SClD4o5bbMfNCgFuqZPx6Xf96UP+X7i6T8D83ucnXQOuDNwz1mM89bbtIfN0FFYJDyikkm
GoKwLYMrb0alUT4K5xOfwJmD5q8POhMHzwCujRFAZNiI/hnH0lWT+yuX40IwWiCwUX9N07Fr809+
39nd53fhh4AQHfz2WMLuePv7RJL0A1UzQk5VlOFQBeNGpOCFwUFFW3soagrw7p/hKv/yyT53Qv/+
VNN2AJjT//IwR7391EZ36daOU7SarT4IaVEmm4wsm3BUhXlDDAEsS+m52XbMzHkds3LuJmVD+OCN
ufj4/v62fvxxg5HeW5bJ+29SLXooyM++isRzjtRx0tiOKoc5FJFIl9jFTSRo1tTQnK30gWAiib3H
ZxozrWmPFJdNwkhkL4gUQ45AFXbCCM9wDO2Dek7o8NxhcetvaW8H6ogs0RgR6ImK/r6mNLWz017V
26ZldhYu0CCkPWM+hHFbOU+TZg3Qma3UpXnPjv26LDc6/VIDKovV2i65QFWq7mrBSCScTDoWq2Z0
tGMjUrpJlSMZgQ85nKDAkenXRmV684mb5sy48PuSAajAUom+n5zrRZ39xzuBqkDM9Bu0FaF8fU3w
WfOkIk291oz/P3k8zxX+vz+LZATfxyMUgLg4+ywIO9IVWDwAvCKeqEk/g6Yi++4EhzO5STu9w2Lm
aqH0TP1Ky4CeFnnT3jqQXfewx5BdQ6XsaWfG1ZH84HRTWWm6njKbydTHT9LZSvH7m4KUgOHBc2Sa
5yE0vpdB9akkqNJSG3dFGmQDdFstWVcw6+5yux6rzcefeG5uXT4SdoGNEN/8B9Li7Y0ggCnPmNeI
UKY6qPTc839GjDmHrwo3P1mUqQbnstGxhBcK9wR95ywCp+jI/pvVWtljl1uOgMIYKZJzkqxAEgjk
bTU6ZGUmHry9hdCYFp+4Ns72td/fOvAxACPQs1h8zhxmOmcANdvc0rFO77GlZGwAw/LpH1+dv1Y2
xEMYEn3LcSARc6p7e3HUUGVuPvvk+jhl8kWBnN8GBqOQqi5vVeuPoe+l/ic2G+PMH7H8Nl6M30lI
Nva5heLy5tUQnoWgp6CpqC+joTlSc7pzgsYBf4826YsNwZRjYMshby2BdgbrLKbVGBqDp+4//v3v
XGbHg0CyVCMOBqOzr2KrYaa+YII2W7SM3c6atyLpo8+ewXc/xoQD4LCF4eY9Wz8LB9ULrkt0/jM9
z9yF9EpUQx+jlIq8jBhm20akN+WHyERVh3BwcTlkRfy9ruqEeZQPi633o2klPAjF/8EloIiDjWAg
nvDP9lRV9bBhLThSaCU6CKy6dqDaEf/+p7g4y10H8gDy03MnYy1arWqCVqMTa3Q35F/AxKpN6/nj
37JYmc72Kag1WLR1jISUn9bbJ8vzO5SZE9fZsOJiq7moZJuOPgJdkhk6Vib2lt2bNN+86PDxJy93
8PyTLU93HR8ZBK2Zs/fVTKbBSTseJDulDcWGGPPG8rxptylagrXWTRVaEFd78RTYPd5qkd5+/A2M
d3YcFzADHkqgNjbf4+2Pl6LRe9tfdhwkDWGiQX6DQ4i9x2+d66LL3UPddmIne2s4RNQdKA+i+pAZ
7rSec687GvmoSB9XEdstxtNPVpp3Vv7FAkkhoWPuMs7NdZheEup0n4kUI8TrzHX7WwF6rw7zYIba
lRt1u/34grz3MLAZLgsbBdxfe81UTqgyLYOexzLobAo5X4C1q15LqCIoWCy5TnAmXypaMy8ff/I7
q6oLXoQdDgqIyfLy9k4E9MULWooiZCK0INcsHsh6RGsmEPnRMIWVX8smevi3P5UHEOceFmtWVe/s
4Z9MARh5AgPOQPGXP2bdV4Veie5IpUtoqkbSJySAzMXu44+1l7/37NHH3QN2BCqWv5wF3/5aOF4M
sKpGEPlc8ywRWiD3TBNMY+e6JGeIEi3PRrh6rQEMArZKCJU1HNEuab9Up+BWAhCfxb4hlv0XuPNU
7ItM+Awfs4KcJjQxkOWSQM2vCVACcx/0zWKlE0PNCBmxYI4/KJrHLZnc/oMvgFzjgaH6QfbZO+og
zUIhRSKFA46+hZzygr6xdLaqAnljCWrPdUPW0qPpTwS6mprpXaVjb6ud2UrMXX2ZIjqj414yOgny
mGD7KUNwU42p+6lT8513hCOx9ZuvYjvuOWXECrS8d/SZNzgwu4tIjOPGngyNucMooi2Roz1Jb4Tc
JsilT1E2qRPiMZNEyNQGHUW/zVdQhVIUiFdNp5vXgzVyyvzkdr9ztz3TA9BGiCF4CvPt3VZ0sqA9
xyI09dL9kbKaMQ5rhk+oRO8spz50BlYxLofHQ/32U+wAJTo3nrorZno0FH5cYP1xRQOOC1C/T4Ty
yfA5NzF0gIvG4FEP/4PfCTQOvzhYOd1ftvQ/6vduzPpkIaRjCNKMF5q4MkwDU3yC3jDeueWcpxxe
WUy6uEbPfiinuELn8IybMEWd2QrcewG8xy2NRwzWqqiDQwVAbeeYpJn4zZTcmKRBHKB/oxUsVFs+
EXAwEO4362FgxDhuFOL+T67F3ysp77dN54NmDQuLfnYtFAbopMvYVovSY3dAhr4paz19rqtRXM0K
74ES6fNEXO4nu+qC+jtbW8ACQBxa2kSm+ZdPOmYMz4mHsiHXW2eXm8K5JrIO/3JN8m41w8+OxeAx
FWeaRrqYJGlIr07kvDNJZrCZ/9sPP18HVAr711KY//66fzwUdODBugLmwrfqD+sC/VAYlxixPn70
jL+ffpunHmH/YuLFA332jsXSrEdvHDWE3maHFHaU66ZV6ApjqZfolA3joKnxjvlu92VGgVFj6IUT
iulBrWWiAybMcUdsbEbmWN9S5L3hlMavpjfjO2vI3IKa6X/yxv5dffCdf58+Gc+YvLdv35cxSwrC
hmgRIC5+tdkDaoQCnUtNrRAEf3yB/t5fbdp9GMTxPLpYrM+ujyiwnBqK6zNHnE7Q2+TMCnPrsUGc
95hUYLVzR7mvH3/ou88iAEaAhT5LC4CRt79QFrTeWkC7K7OJ9UWrhW/RzPQS/LRZvQhNYwYHR8EO
NU5U+Jlm8LqW9FEBZhPGxMRx6+PHX+nvxWPpyYDi8mkx8Iqc7bwkqU79yGEKpa3Ut3BC2LCkx6DD
xv6Ody2Zok9qqt9kk7ebvY3kCce/SUeIlfmsyLBiFHRtwKWHTWTd9SPmrxUoNeUdCzkyLR7qKV70
wnYyhxVitYzRvx6Me5FEThkWBdajMM79rg3BMk752jftZOe5czy9BLmoJSxXkkOvg6YMkm03FziT
lePGxv7jK/fOimYvjw7nHvhK/KK39xLZneFlPT/DG4zxdkhTNHa+CpgTD+2uau380mQiHwrHtOUn
D+/ffb1lBaH38bubzkU8+2w3rYLEUh56OAsDazJL52ciC2MxkReoSHVtSLTbLsglMeHCcX7q1jg/
ZK1PrrpwrGbz8ZV45zTO17Et2rYA5MivP3uZlJNFUz0YNI/sMnkYGSWvafWSBwKeb2D23CQSzIJK
Hxu0lYicAwq0qI71TxhQ730PZ8FMolde+rzO2ZOVEBSau0LQpxHG/KUfu9Tdyso0LpNBk/OOMigq
ibvK7AtiVxahjj+K5FjhNyg/2e7+Pq2DneQWLZgoFxDI2WulCC/C7YLDf47sZsUDUq5x93x2PHln
wYTUx1VnRAJw53wRK32l0P2wnMAuEPXKQTbPG5MyRifyd/rkJ737YTReaEAAn3LtZSX5Y+NCTItR
FbYkB1Mi1ZI29b8B1HsBNmU8ffw8vXPxaHpy1UDdsHGfs7wyL0NvLZY3q4yaQ1wyns30PPmkI/3e
FgkEHx0mrUQGm+eHHbgAg7L7ZekLiJJv63l8mrsknw/YPY1vbkFSHJpJM1iTPA0VQhgpoE1N/CDb
F2PD0OXf/J6J44rku18QUhrCpiCBoFBKSOIaKpAQlSII7P7fvzi0PwAC8Y0NIIpvbwOdRsdX1kA5
M/nGJunIMVKIqT9Z3N7ZFmgaglExTYAv9D7ffkoOft+YBZ+ilZjOJCvqLjGl8WhVsXeirpWfbQrL
inW2KSBw9bgNDMcWldfbD2ziTJMUx8vThc4104f5i2nGZGLNst+JduEHFBEKg8WhR6upO8TkLGy6
bJoJ+SMmaF1nxFb29CBXTuYXe5f40m3jt4vdXtiHSrNONmoVeUo72X5Sgb/3vNr453iIdD3g9PX2
u5tzNRm1h/cN5nzDMbVN9prS1Ser7Luf4plsNMyRwJ0tFc0f71/cQZF1cs66oOWcI/7KxSLTfoar
fe8td0COOhQEvOTnuxr2wsRGOKuBLIiCNckiNaFnwZInahRG8h8sKT7VKQ8Zsz/3fOg3zQ5glFxp
KLGL+JSMSXuoJP0luxLBJ8eA964e7zkxEQtzjc3q7dWTuLVH0lOp9xxg8qXRykPeFfbtxy/nO1Wl
6zNDAcJMB4+pzdtPyWLltcPEkjKgMg05BLRbMLVMluXdJMt1OoAi+fgT//5dDG14Z2Cu/Q9zZ7Zb
t85m23ep66OCGqoDTp2L1cpN7DhO4iQ3gtOp7ztKT3+G8v+1ty17WdgLKKAukyCSFkVSJL85xwT0
qS4ZjyZlqdLo2PwF7HKhPsjy1oRiv9LDX/YKMDCGA7mSlTI72cWkg+1P48SDz1mPXPOgKjYRnxlI
kL1mA2b557/I5eyQqZ/JgE3S8zbEwlGHCuB6gj8MdQdXgRwecrBWJrhXVqGc6hl0CGvu7NCNnt8m
GcMRY0eOur9vlB91asmN1LKAvPBqQB6DiaKJ0/oDgfbxjYKHk6gIDNiuObk7PL49m+2x82JbaQ9J
bJGuWnc/kiF37yWg+3dCn+LPbLR8d2Xl98qLgAlF4d6iIsUJ7WLhlyIIJUyTDta04byFLKi72C1B
Jqnh61/ffhEvOzOHCSDyBSoMNs7LKVmYoKczjQMU2GJzsgnFQDITM+DTtZy/hHVwHzngfVZ+ovZK
l35238VvdLH5yKKgSyuQX/ZmbTwi/00PPMq0w8fjHPNBhcgoSfeyx9a6dfvkMUvmfO9RSYpD3845
XMlQPL7dHP86hXz+jaJB5sITexfkEc6iZxJ7R9nZnSObkfWVd82I2vMTkS1pesmpixnfT3mPI0TH
MPDbaRiZKEd9K97Z2PPKO7PscxyBtaLe5FaZIr/CIsd2wQice4qAlvB48Sm760Gon+eJF2OcbxD6
0veBpbBeds09hoVi3BbqpOmbiAKBsQF1EhMe7yQhC+vGxTQAtgoam9pOerUhHUFiQQLrEO9amRi4
LgZL/ZWCLfrAoTl73gn12x1nWDGSk4Bg077Qouaq7UyUV5SbgF/4EiHdlqcczW010L2vU9zd5BcO
c223LXRCjlGNjA8Qj9Jw79aaDYnGn4qadtLLK44WKxjHroOuBoH+8EPqFWPaQYxC+F7lmte2nwTm
Dhm0jDaK7YafbbuMGH9dNQ2QvVztc1UPuXNlDqVLPJfoqHpFqlT7/ZBjW9mUnaZ9bxUt/+5yeJmz
XgtVcUhoExLUyJ1B9KAo4iOF4oC1TF/jl3IG29xmmEDRkrN0pqCf68ZXuyIgEQF1CpPB7MVlADGd
WCez7495maPs1dSSPHA1grwQYDlG/9u004/K6MoHi4MKMdHCA3Zpg108qU248oCd1CAaiDfLyBoD
OxGHlK3iuhVoD2rhbjTMsBzDUBTakJtXDkdSfEWPCxI2BwLCKP2QDbH80qDj+CKJyDGqLr6oMTlr
e4Td9S9MSNqPpK+KB99VpvdTGsOVHuPW/OmAFSC5iGOu4r1AjV9vbWGU8c7IwhAtw5hDdKrEOMpd
oxgmRfQgaD9qfWe38K8a7TMnI1ghYzMkORsgVq/tshBvzw7uxXh0SLseDgNawRAJZEueAMmQ+nub
sXtHFs6IoENzlIc2Gp0fMfJpirFOEN4b/F9inGRTT9AKyVQHSzJzajTOyzHDKOqntIqzd2ZLhOE2
06XUsb9qRnbZCbujn5FJj7XerQMLT7nl349Diisk7QPterAsKEuxVNubfozS7+RcDjdkq7bfCRUq
4gt70OKLKmVFOOFwpnNqWnNfxLiYNlUdRSZQoBEAA+mQ2tVYFLW9N61Ox3NnkFZ7sDSpWntgYQE5
x8jUym0OwwuFltuBcRCA38LdUJX+o5CTwscxE2hRptG3wq3az16vDJeRBIqGncSezHuzJxiY42CL
FJvO6ciBFNKp06PEVPIzNxQUJVWjgVArVQwnmPfgcsmkLT+nWZzDRsAFRC4vNczvnZ0oAYiXqIZo
FAjie5rMENZRUiQiehfDUr2XVjRC+lIxSW4qV4NdrJAZPQ/C0XhI6oaEqUwbjSueV0cNpaf970Sz
849ax94TKzppp1u7bYZLgyIw+bB6CCGFUKLoV+FquL8JaPe/WHlQwKJy4gEtle9+U4u8/yIKB0qc
DR8wgTMk0RVz8FYljF/MizOmL7tVMOxy4sU55UeVsKUv3XxY0aGKhykK/8jFaqun4S5sp/azWg3G
DAw3m9tJM0dymCZT/2qTBPw+YsoGnUaM4geOCKY7d4T3QK8T7JCiajLGI+qFCsCEMYr+snIgkc4Z
Ylq1CfE83+YYHX60jRb2uyEGzWOWsbB2QaQMd7Cdze9Vnza3KpazcEPYrfp9qLrU3inugG81Visc
PA2fqS02m+R3V5vqwxgDcGFF1gR3yL0iGB0IQixoWoNJEyO4nRAQT5bYYfRPPwyobInykz22hDhq
7EsS6Np6JyrRvYNi51s7ctCq4cpX8G8AAozSj4Ex4PrixEt81PQ5whsPXfxBRdT/ne0bp+y+L5xH
nXP+h2js2nuh93LyID3oJQcGjG5IVH37oIa5/2cCypjS4+qmJg0kAjmkor13DMX/DUNqfIAtYST3
eKPTL8zcBNmrgm0zjs2y+EEWZBJ6dgePa9MPEFHQeKWfnLSaskOl8rHaOH3U32ODyLo9m1dKLtXY
BcqVUo2+DS4w1GZRNMkjm6bv6hlxV4xkQ6ayv44Ail8brR++UypffWy0BptpMKTjT4JOyLWOS46k
L1wzjuA/ihxxuXBD91uiJhmwpnSor0I+2ukllIBqm7ixZuEcNfSbNq35bhHA3GgeeTxwOWJiv2+p
bIOjQ3iEhsytCgEagxPMGK0Rc+ku1seh2BWTYD2UKOTcbtxMb6ixRLb7yA18g1+eNOEhdEjE2Nu1
EX4anKkmQqvRj3Xs4840gvAyGBhwowJNc4szICNd0AE+QlldUbRdQRckO96ZlJvGcmGaNKYIfkxi
zJrdJAbSpf1a0/bUt8gC9k00AkqYE/k2CWzbCXNlQUHBnQueGJFnIKMihm0E44tY8lIQrSj8zvlu
FXn2GVaLW1+7QTHtkyyCRqFC1P4yTb0ot51FkP2uzoR6p2cT59RTMBjhsW0NSpdMDoF1QeSQ/i0y
XDJqFYsPx2aEHvUelA5lWokAnifLq1DHRmqr1+i8C2VXqkpxG4zCJQlemi1mgRFUh9dpvfsFsEKA
sCJqEMePlsUEU9XyHVOzOoNUosm/IWAx22V6S/h4luoQ7BozF7dywNFJvbNEzxcglyu2eqlOsLOS
qXN2vmY6BMW5beUfKqFEEBFDADj7oHHS7trnzf00a3v4yqmmgJoe+/a960xxv0nrOAUUWVXZI2tC
JLmEucJCgE6oEk9pDsYjpNsMNSFrPgV4IunfGzhArEpjxWHm9TtXhx7pxvoNhm73Vonb9kPph+GN
NVXBbUiI23iZN4xefUTyy3JAkx/qvJ7zTDDnkF7Xo3vcxmMzfmPxxw6kJDkz3vnqUAcwNPCjkYor
R3XLWqW5C8ZU/5pUasKkhTtZ7JLOgmTXhGxaRDdQ8w7VXUeM7u+YBOlHGGfjNel8oYlWsjKAd/IN
9TdYzfKDHg1qfzCgiHhwGPCqAg5ABlNjRjrYVLCrDzBz+2FborGf7hgfYUn2TICLt2AcppskUJyv
w5iE6WUZx3mKFVb0/caJujG+srOwRtFCMBteNXB/yUViqhCO8qyAUWZXnblVyN/GNIcOocZbV/kV
n7ssyfaVmUKNqwAitEfQep1ztPU8Ki+lEyesE9QYW7MCcyU+4sUXyKO6scWk1s0xNEp8D7kH+2dN
1SHdpI0iwEUGef1JLUDmbcVkYn+BZwlorWpxfO6lGcOe63o3eUA7hXHBdwv1s4kx+KNZyEwn91yG
l4W0tWlnJmV2aBN3ZJlNV3lf2wlLLGJ4sVtoxhBfOn03vMs5QWMfKREcbNB2dPluIHW23eC9Tbt9
YzVk/dqCoOMLersETOvALzJcSb/GdmVfJ1LVsr2dNpkNSAIO+4Z1VcfyBX5osB2Gxv0AIWhwDqAL
/Z99T3D6YZJpkG7r1NRzT+9MdM954YS/e1hNPBuLlXdpPqo3pq9P882RO+zCwdF/8PWUnxlMpgSr
O6Z3hTGYnJiU2ftSC0P/ogTb+VUt3fwWLXcCI0AdqmMxYGrd2Ho2L6tL0B0QKVtrH5R1DC7FScMb
IbqWvXOpjtl1PXWgCybV12B4tFhBbKuIm50YWBRgFjb16ZA2o90caitL9F2Bes1khMHG2ookgAsc
ZyBm9qWfk+fN2ZxFhkeX5gQ+DeH0GYF9daOx3ZF7Vigc9hMJVqj7BMkYxQiiVCEvEskK+E7rq2oD
bS/LSNs0BBwhY+Qq/yeY6sQIOtQ/hckSa8NSsYJ21CvVlopMo68cgb62tacwbgsKg7Noc3F2NKK9
yuusDig86uGxVJLml53k/jYirThc2WO/PN5lJwsKCpkXyiWsGc8PP0zDZ1VrQBBE8VFAaHGbHeiU
5jcWYHOjq5m+snd+RVhGXtKs2kLKNCtpF4eXBna5pAS1sRVW0uL363PMY8rkthsnlT9J3hw+WmbO
1KNl1adEccrbanTFvjN19k8KA3wzyErBtKdIeUwmmwL027v71w47rDmebNb8cUA4t9jT01WD3HmL
nFJykHlK2YfpBLY3LvGRO8r7tkQbQUbtuPLO53e6OFFgZ4/SCqAMhSJ3ca5mB3yV6Mnc1Si6K0Vq
gwOrJCaXtnAhDtuz99Axugl7skxWTsBe3pvTtVlJaqtAJqgoPP/FeuASY5Vz73qKR4pgg+M1PcDi
Rs8fWY3672XGBr2ZmT1vN/UrVXDuPKcRIjWbYxAXnSFJU3fs9YHeN5olIv32ZxcKjjWA7V4Ssucz
7ME8+0FQfEfBmlyGat9cpqX0f1mWDFeONl++eHsWBxmU0KiCUz583gwyUlyjGEyMGcoA8WZkr2mo
frWfOBAlandMv1A9X0sYeTn+kMoi2aF0i5BVcxdHXEqtuek0IfU0gti4xPrCdmFiNVSYUXjNP6TH
lSZ/ObnQ3i4NbqhoKzh3ef4rFTXqZFUinWzwDh8K0LhEmhP1PUnWnHzZLF8DHCD4XlK25dQyUTo+
LEg/ww+uWuWHCVHvpSY7xEwiIsh+0AVr47cf8pVG4WNIx0CyQkVgKQIc4t4pgSAGLEVKazMkHJ4j
xAlj46BW2s+37/VKqRi9tpjHHQoZVMXzIeST8T4oakoyq40bqy+Ka1Pipt4W0m2nrTHA+N8aoY3V
unVF8NBNUgkgValwm2cmv7NfeZb5bT+fBXgxnN+TtIFcH5vO82dBk2dawaxFiUC7gXNWsjFgqTbp
N0Nq2ObObx37QBgxAqWcz4/YjYbOMgtjhvNTUVRc3ysP9PIE1pnDUXXQF3Pgg76YDCMDbFkLpnzb
x7W+J9kJsvy83CinxLnLwoLjbpJrjoB3MLZWRDynnVEdKgDEXh3H/deek8F9Vzb+7u0He9lD5uei
LIWECjvMUptd69I1xpYeAuMr3cmpUTHTjTipAriG6QRj6+37vZwikcJSi8BugiyWquvzF9MqvVrR
ISmq54PzQGC9hRW8JaKndecNAgTIXRAnHRodskeGlZu/8hLQCOEooEtYlBcXL4GZp2hyFxRJVYEc
avvUBj5Tr3lbXmlSuh5jAUeNsJwXujzLimH+MqxDNpAfE6TX74nC0A5zgiLJyhZxcW+36cuZiO8c
RTJGCspmlgLP2zTh0AKZEx/ajnSlWzMDyJ7HOWHtLRK1f3wrsmENTKKzA041FlN7n+m11s62HUz2
025qG4j8qGo2U+XLtQl2vtZiDONEhZHMxEfx788C6Ml8Etg41aAHs3SQYXZldXn5EAqg2dQbc+dd
2Ady2PjK0FxnhAh5REX/1vsIGBppGdsSqtK2s4viUtRIMqsO+jjnN/7B6gT2zySxh8sUwezKM7/y
JkhIMWwHBRgfvz+upyeP3LsS0WjAaOIkK/6VS2U4NGNn3kXqtBol8qIzU7DmXbsoEhnCrG+fv/Ue
h12SOhAJKWCr2W3dJY2za4tK/ozDOif7werTrznRBvVlLEVAfQngXP9Y6SGBrPVUV9mWRPoQphTF
DP2uDN3AXVkP/VFOPHuF6CkcZuG5woOscVnkNFqwCqkKiptYJ2t8CCIZaNsB24cLOANc2y6AGZUe
LSz7w7GVujt+Qm8E8qlPbB+Is0moFmqJGh0IczzMpArynF1WnFs7jGV/Q01IubEIF3B3chghqWV5
rfsbHSMTSN/Oz4fLzDTqd4BrmmTfpoHcN4Eayguo1SolCQW59k1DzUJfGSh/vnaLn46paK6L0wKC
6Jnnr8f3MzavBWyHmsXmcSCnS+5S1Um+cRJhEBbgwB/fc5pokzgDdaw88GnlJAw54fgOQxAq8ioC
S4uk3bLvGzgcxreU8sO9Acbjh23HHCXGrpjAfLW8+g2rsO5bnBX8eLUXY7qPZRQ21Bmj8P7tKeCV
fqez0SFAFQsF2ciLRW4V+MSBCSPcKiRvUpsy5/SKcVgRUb7c3qArYNdmzNm3rCaXOTm0lENcPAkM
cQfMnOR3Vx4bkBsz2VjUx2giHeDTWM+YFsS/GRiQuOm2UVcWu76k1smJnekqu0C2+Lg59/DBmTsy
nlYkTy9bA7Mc0loqmLpLkvn8709GvMXBtwZRNdraGgkdIACnjcq2c2U989pd4HoIwtJZ1CDgen4X
TkjMmMHKkVIIohNsl6tu+wnSyu7td/tiykXdr5PKTrA5ewha/vl9FP5ebzIyrIeyDHdmZGkbn3MT
omjavIA+LK2rfq4dkdwhmsvahCt6ePsJXqwPeALak9BcVFLqC+HPoOa9AZ0u2gq9UADQqMXGxqFG
yJUMeg70gKMIRXOPOmXD92/f+sV3m1u76KXYvaGipTr//MeTOllDMFWotA5EaAy4Vd5RcfQ/MOlo
d9JPspVN2ysvdd4bkzaGsJFDg0Vj+4xydLccvbRlol5APv9Jloaz8kbtl3eZLd/siGZP57wwf/6r
fPbnBIj1kJmszHxIOLRODqErONuvWTWAwwcFnFCuDHHowPCBaDmNt+1YYsIdOGmqrjhW629Joux+
KGTQtRsxUje2OwG4t8/z9MGwLfndB07LPFA0nLY3+jB9QOim36S23doHfYjsbiOnwvjDkbK/gWiB
QdhBURW7iTFlMXiAOG8rokDYIpl20d2SkgWiMUU5SfU/V5R7MrNi/5eTGsTaYbexAui10nD3lGn9
bDMgJ/4DkQTJ0oqsnfYcQ2di5yZBIA586CHrIM+yHnSYScGu5pz1TlBpKj4W7I7HK6knE/p02YOE
loCs2Kc0MykyL9ssJwcqaL5MSLa0XRiUptzFYQjIOrK6Qj+2yQSAJpmM4lYB99nu+rGhjNUwWO4C
xFhYIGTqf4yVun9sSqtESKDGQ/O1pBx9YdrQzzbsCaf6X1PG/wBV5bb8ld+39a9f7bvH8v8+A6X8
v+d//N/BTZnj4E9jU96Nj3n2WP/Hv1kqFz//6z/m//Bvaoqq/admo4TFjY+Xg5nmv6kprs4/mKxC
SHbmEIFw37+oKbozU1NMFvMGC1Gk7/pf1BT3PzGczNpBVWV/zULMOp+aoqBstgWboqX+dKJ4XqNB
ANxjpcW1D7DtWhDiuJaA93xq/fvyi3kmj8sAAGrCYbDeFBd+LK9HQyQeHjGN8kJjh/ZWOkRtbKo8
/0cnQX/fkhfw9KsY6oXdl41dwo+vqmHL4VP7RYZJRXXTKipYSZU5me/bSAmSfzSp/n3HxRdSB1Re
WNVUeBzc+4LDFK28Yo+STyvz6cIn8PcN5qX/kw89JOk6FOlYeKLp+u6CM28YpkPtBA9poFvDVV1H
4rtZ6LdN2lfXHKM770ulV2BYNsiTnvTo9/9aRT4luzzfZvz9DPNc/+QZlFQo9NCu8igkki42qCJQ
9/GQdp+MXKQrX+JTN1ms70KUJzCk7QIbptHfs0vXfscptf2tFSjoiN/+Jc+/Tn//EobU018iCSCx
QopcXhXlptgMRld8pNZjVWd2h8VXb84+kSanKkCVc9DR0hruTOhjK4u/U0202HCDt217tMOFhzRB
fAJ4iH03zrFObviCa/rKpvJEGy2PUdXADVmh+YWn9X2xV7S2QDKTWit96dTVF7NCDAxTi+y49IAs
dnd9X8NZy7LK/Pd36DQw50Qj/cGjPOmsGrxsMSpF6ZE3JYfbIDJH9SJuLfKOTKs3nW1VdqUKzLjo
PyREckYXGhEe5SWimLK6NrNGRPvBbwESt5HLaQo6HzlCw82p1L/dCU+N6T820CePiFp1KEiCLT2f
3QRwXizZ4T4RuJXJ0Ipj9Sv+yumXVvbk+UBMCy91vhzFDtY48MWmyu3+zJcxt+GTBzEFWDknmUM3
lIFqaScq+wM2Aff72z/01Lue//7J5bt0KhOsiJUXFEH+gbAU8hbGmry380abtpgygohTTI08VS81
U9LZfKRVnyhKO5/Pe/zFZNEOVicJMSZ8Vk3jT0pYxz+GscpW5rtTjbOYKihGErhrJ5WnuKCSNqXa
gHyMQ9s+cxgvJot0qm03D53Sc9QWWJWrBdWDTlxZu9L4J8bZ0gDJB3byQ5+Pwli35GNgUZ0EOOPB
aTYKSpXfb78Di67y97HGXxP2spQ6+y/H1Cains2RvGGf1PwCTgTTqqHrpjey6fxo5dswLxJeu9Vi
8dC5Y2v7rZp7wkZuuSUTPWnvbU1KG5a132q7jt9L8bjF8TmsTAUnOsFyg80xY6UZpV96bmrF7sFu
JTrizA3gvJ3XfosRjr57IC1vKLwgKfMAkaNuFMp+UKDmIryBuAhpElPuiv331M9ZDHjqq4gJZFV5
XVM6+d4vG+HvJ2SVn97+NaeuvxjwsmQLLQqdFWvCPnoXl03xU6Qq08p511+MeECxJTqnqPQiF7Q5
lDu4nVaarrzsRcXq7868GPLALvWsVuPCc8nhPRpD66Q/wkCL5F5VklD/qijEkR9COxwACGdhkr9L
TX+YTTWtaq9M+fOLf62XL6YFApR67P28IqVEqOVnhv5zUCeOjjOwanfnNKO5rIVbimJbWNRZhtcw
AbZoMMXl4Nv2ypzw/NTov5uRDdLzz0qeEjBiG1nlOYR/NltB/oW7D4howRJbRGQ8GU1UlRvfdzQU
ucmYfLV9y/jx9m97fUKioPP85iGxHWMlWF4gdtEzornIoiY2NWyV26gEnHZvh21RfHj7Zq/3d6Qk
z29WKnrg23nKFmouo0eJpaG4qIlZXJnDT11/MTtYuKgicJWVx1GNMqvJ0Ui3HHS8/fSvT6jmshiK
jC/sxvnzHFoCyX3rdj0K5KDPLwHhWMOWKAH7d484a02WcOrnLKaH0UQsK+qe4atCEO7s6lPdaWvH
Z6de/GJuMFI/bqjfsa4c+qI7hH7AobjbZ+ER9Yu8UorY3r3dbqf692Ka0EHdFhG6dJJV0iz/RBCt
eq+bGfq+NFejLyTCOJ9aJfPtAzVxn3IKh9bGmT1iMT0QhqUXpBCWHrGw4gITrIMHvTeyZuX6r08/
5rIy45Yt8TgoR70SD3WyYYVrD3uHxHJSKDjcNd+/3YQnesLyjDNIjZLgOq30ALWSNNBYSIrpdCs/
4tTVF3NAkdWQWOZhKQ3fvyf0VLtXSGK9OO/ZF4Pet9qIuCv2qGDShkuzHe4VMsIO5118MeJDIDuV
ordcXFIPrnE/HtAua2defW6wJwt+zkT1rA9qmr0xjCubWICtUaTnrZiBXDy/eqjolZsp9M2INKJH
cqfHDj++1ZzZ7osBTvpGkxJ7V3LMOxa3hamM+8rVV1dipzrNYlRbk6KVZBzx9OPw24gTDTIXcM3z
Xuti2I55krp2kbMTqrMCNLoFroA42ONZV18CC2NV+pybuIUn4+gy76dgo5XWp/OuvfiYt6JpfUnU
gBciWd0HbjFtW8v8ZwDNv5YKS31aJ/vU18kN8xRpBsRokVfWl3X6/bxnX4zUljppGiHa8XIlbOay
RY7nPVtjx57oMEueiw3itzZAoHqklht3JIRdBayqVkAbpy6+GKm5FfTEwNDsAZniGBO6miPRXFMp
6Z7XNovBiikpbTQyEDzNqYk8BIxqsXw/bwJeil4ro3RsuEiF19bVe1GX+1hfU5ycapjFMAXgJHrX
GtiRWVNPGGZL77+GmFEPK6uiUzdYDFXHrOJyqHB8JC0enF3pK4RnmmTJPJzV8MsCtgkqTauJq/Oa
thyZiIvmQzeqa1rLE0+/rNRqtuz6IqVTktTWpO8Gi+TpnYUYfm2BcOoGi2/rSJrPhECv8PREw2za
ptUI4byjPH3eVDkD7J9+o3CIBJM2TwkZPEiviFrtmiL3cN5UuUTDh3kThSmOWc9w8IPZJDoRXBH8
M1TAX9OZNTfak+9ra5ZJHZscUdA5Y/J7zGsNXNwKkfdUyy9GbFlKWx2IPfZ0rKDHKW7TH3jbkjXB
+jyhv9x4gjh4/uxw60I3HSQto/s6A7euN+wOvuQkqpqtezeR3u0lVWuuDIN5QfPa7RbjOGt6g7jS
ku9KVMY2PlWS2De5dEiQId2vOfN1LwYzTKSkjyGXevhBna2KafNiVuWcN1UspVZtI0I1S+hMDGib
gPqiu8BSn5y3WFsSLtTaJ1AHWJlXOlZ9lF1RX9qghs+8+mIc60phdobGRDGKSLu2sip879P6awLX
E511KXPS7TbWjNFNvaYxACFr6rSXdr7GshGnLj/3qicDjSwUC85Ik3uA5TIHLplVfVGE1XbU/VU8
JnYp++5SYocrbuIsqO9yrfmgYDMi6C8NrnMtCIlRxfuT7EaBdHwzzSHA26Yo5tOcxo1/wX4O71q9
9uN3nJJz0NQ5uY9gDasQQbtdYvJRJrk1+lZh/Yg8qg8y+UTYdvopJkyFbPvGcMqdIyaqGCjhvDgs
TeWABDpS36GQ7/OjDNKacHXZjpj6cKGZP1xi4I2Lxm6t330pG+dOTiNB6MKqbUnat+F8DkM96da0
twuXwF/T1TKzIHdJ1xwaNfUqTBH4QpFspIewaQpzM012Wh2DXIAiUAkNLK/1TtQ+2Rh+HeDLVIjh
1AcC7+aQHJHXKwuHE1vrpWyqbKSR6HDn2FtN7cc216MbDqoe/aHG1T4ZPQkdTWI4G4G77savS+uf
MSP/agpzMbmOYxjlURQUnhVn6hEn7F4nbHhlFpo/Xa/MdeZiajXzYUhBLhbe1LQVQYyBPu5YsGdI
74v0oqun4eNZa4sln7SpVYd0zST3UodkX9yh4dXkksh13prRXMymskEGMYky81qCbHdKboudik/w
vP2dWOw0Ui0xlR5nqAeUQSpbRMQUouzOKb+e1ThiMeO1xRT1Au+mh3IvwaHutNs2bNc+nydmpCWz
bcSlOdijnnigbKyvfqC6t5VW2yvyx1NXX8x3Pm5aRNtJ6pVkdx/ifqyPZu5a530L/syyT2bTbpgU
q9K6xksCOyeapqn0n304GsrK9U9865fSUIVs29TQp8YTEuvoNi2JtcPckjgutdUs/Xze+12MMs2M
hkQUIb+iyMwrAuXHeyeNppWrW6+P4aVeLkyF5LQsbL3SDCyDc4168gkVNHSckDE5L0UZQ4U475cs
xlmOo7Dr4lQ5qk6XXMeN8jNyp2RFg3OiKy2l+pPWxU1YSP+I7UEe0d3UF30drkFfT7xqYzGIE7Ja
Ij/Xaw+pckPST+YE5kxPmaMzMx/f8tstdKJEb/6JgHrSZduytFOXsEh8+RGxtknQjfpRTfXkK8HD
YXllCqhAl25for5NdTfJd8KIOvNSmqaW33SE4E0rj3KiPfXFlwNucdZRmyk8U4aV3BHIUzzwBVfE
ysfj1PUX3ZqMcdtSXSX3HJk+9D2/B6bymiDrxMWNubc/aUaFVZoaWU3oBVUlPmpVsYsJm1wZMqcu
vpy0ishgp1Jx8dyR3ugYEalP7Vqezqmrz3//5NHBsXUm2IfASyYG59ZgLv9Kdoy9Ssx/fcAbi/fq
AGbS2eG6R6dWMTNDdNmiHC12b3fgU0+/eKsakbVZ1Qr3SMiz+DJIpMsS5frD21c/MVkZi82VzAhM
FUrCco2MNTIwE3AhRay3yW4oigrgANyINY34qV+ymKzcyuoTR1GdY5VH1k4Sm+wFrtEf3v4l88f5
laXTUgOJpjzV2hJuBZQLM/pl90lVXmoE3gxHBdBSu+d8b8gvoeKsoVFPtJ2+mMGaLEhiwAD+MVIq
DZygCb3AKKNKoKjTiMIkdK4P9m//uhNtNwtSn/bhXjphGpqxchz8mOTK0B1IQ8sMtdHOW7Et7YVh
LX0CmxXlWOc4EDcgmpJkl8kKqNh5v2AxxtGr6HUZK/6xt/zoy5DlI0wq1T2zfeZ2ezLGK1MvYkhc
CqKqgt1ZP2q72NHX6v2nWn8xSqZeRphrx9xT1LG7NcfBPTSZu5YMd+rqi3EBFCchm4otKtYN/6Jm
Lf6ubVc1aieuvhQBukGamaqf6Ucizk3JhiWCPSWMSpwlZQTc+7zljQoxNNN2hn9ucM0NzNXhOyse
fEUSGdeZc8dSC+ikIySNOkg9f4wjD9efIM018s/8DfMIf9J78kBxsQ/YiZcJsGBCVdrrdFD1j0Ew
Nb/P6v5LL2I52aHRMyl5YoCO0tpWfsiI7Xk87+qL7u/rA+YNh+QSUtD77pDDM4GvY+eBft7oXQr0
srozq1JyA7Wxu8/krBUfiNgC7Hve8+vPX0AcTTqDFwdoTpb9jS6B0e1zNHVrHv9Tg2AxgDG1jZ0V
NrE3IWFJt86YT1ekB+XWyvPPk9grH58/OqEnHQiGV2lZqR/N3TM/dPje0p0yjCYAhcKyVl7yiZss
dXp2HdhGCiLMU7UipBYuuszf6mllRjMJ0lgTLZxoq6VQD+VoQ0SDjD0IimJfDJW+hZFzZgVyCR3B
+JcGhaxjD1A6wcWmn5X3aVxZX87qSEsZno6BFuIrl5e1/liFHGgElTiv0rbkx6fB0Fq6nTHImrB8
b8xvYqyitRF26u0uhvAgJzE1NQeEQVjZ01bLxw7rauJ2HwGkASc6r30Wa9U4EFNVlkrkgUslSiJx
yPUkP9twzqy6vYBaQBMMY9MJvbjtmn3VofLsMUOd9/SLYVzaoeOMqP49LRjbo1H59Uba45kH3cuo
kzLpB0RARuR1vYUIGRaleZWHMYfE5zy9WIrpQL7oMK/MEPOF8nHEc36t1c6aq/v1UQsk/vkMKhEE
S43kBE8vNMXTcrY7lA+Nj28/+gnBI5Ds55cPFFsLrDSAKDhVLpyS0gmLrZ2wg+0rOGjbKOzEd4yA
WfSRIHnlccw0si43o8MZtff2M5z6hYuPdJsQhNJbLPCnpKsezaFNbvIgtj+dd/V5WD6ZwTWjBr5J
9d9LB0HEQFMBvRqxNJ139cXgJjBtkiYnHKA4AvcKbJd5dMdkVfB8qmkWo7pIFUO1oRh6iojdKzOg
Gt32fnFWOZEAjedNI/3KDICUBp7m+r/NBsAnZybh/ryWWQ5pqhqiDdn6Vx1H6arP1l8SgLTS7q9P
qsJdLK0zYHMRmUb+0c8ppG8sN/NvwkoBKugXXWOs3OVE8y+lcDXROmhRGnrmkMrgGLtZ02y7MW1W
Pvynrr8Y27gOrdgIJuVoB6ZCeUkjCGiId2e9gGXSOmYZzo3yTjlOYYPRLhPxLh7980YV7sZno6rq
mUpjsiuPGAfDXV2UyVUxCvO8vuPMb/3JmK1Twhe1WHGPgJ2ja0NO6kWl5OfpF8TSzZ1RdZuK0nGP
XZv9f87OrElOXdnCv4gIkMT0ClVF9Wy3x/aLou1tIwFiEGLSr7+rdsS9163jdsfh1RGmKaEhlbly
fdEJrgrRiRutdg67s2SlisKGmhbkUtP9Srqmy8Gs2ZdpRMfpy4Eh1YxWFG/EsLepuO0UHMzWrpXF
32fMK4vK9bungw7aiVvku/oYDVWM6NIcurkxRc+3btk5QM7SRZHNLmg9wI0eLJTzPC/lsRuXaVcs
x1wh3FShiTSFoVsRgxF15DCXLBZF2jeKMK+MUOws2CBZ4YvMOS9SiQIuTLzh6Qyf7GEmmWhhq70r
HPoPz7bSEjILtAQV0QyznmaFmTWK3fs2NRfpHU8rjvNBXo6sus4CszTHmCf7BN5wN3k5Q2VbzYMH
97gCltLLV1hz9mcLhMy7v8/QVzbMfy0NftsY4GyNeg68g4ulXxhYYP2XcTNv0RNfe7izcju077fa
4uEr7LEzpvhnVnnf9724s3D51EGEAmDaube8vqLwJb71Oigkdn5T57BNt85YUO14Aev5H/42XDU9
qvn7Xt1ZrybRdUSlTIt0qerbUbdem/kSgLF9z3fVcAMtZ8j2N68Y6jX8zCVLn5sazu273t5Vw7UM
DqeriNLCQq5/2yBTdhYTjH33Pd2JnlWyLdsKV79iGZi+UjXzsm0l4xu7zeUw/c/kA9CSL9cSaQlb
Atnzgq6KHjYoQ7ApB2Dh9rVaDo2o38J3vjLzXUkcqUULyYW+HCtotuWyvluslKd9Y3T5o7+tWbli
uAnHft/0ZIUnRvyopjdvpa8NkbNmSZ9UXgXhNiaPb54SswX1kcwbBQ+oR4/GbTisYl8rDmwTX/6Q
qunpvEySF80Am1pA+uZDDP3LLu0D+w/KYAo+Gpog8EtiWO9liCDaH0OQ8H2xvgv6CRWDhVYM+U5b
Uf8qgnX0DyQlyn1XOFcGt7XY35hR2H/C6LHSfgfQz7ovRQyDwJfjHkfA2aYKpSySgOgkgYE7NOH0
ljvsK3PfZTpR2UYNrDe9YjYbTOfHND7QxtBdpXb8+pfv3i0g2c9QliH/SYcHHs08011X7kpvw7bw
5dNVbHWfDCge2QD0FLj6t02YDTZo0bkV87jaNzVdSVaJhnsRAz5fBDPhMOssl6sVVrdvzMzLXvmH
Xc7VXQ0LnNss2nYLaaRVuCTCc/7GlHU5wnNaMNjCjo3n562q6+qNcXvtmzsr2aReaFq5eIUATeVd
ms7LGVqv5fHvG95rP8g5jKmR1DK0dheeTKpfnd3Cj/0YBe99BHMw5wqa/rPfNOvXv/81h0z9v7o1
uKy+nARDwrHBWpz9nT9E4pEL2nFY/88tf9cDMfAuiBSSUTodw+AWeB6ohQ0cEdNT0lH7pVkV6ACl
sk163OrWnx/LSTJzAINQ+gfoKKL/zmnz/17TVRrqcUOKr2ReoUzJvmlTQyHpx6b7/PdheOWTutKx
NOjKIICnbJH6Jc0206Rn+HDua5dlrnCMAVI0CzZwvPz8K2XVz2WA9/q+N3e2CJpUs4JrBC67/qrO
F97AFbnAVPY93dkiBlh+jiVkuIU3zw9R473n8r+kbP//J3VO9hG+R8sWz2nRLMGPsok+hXz4te+1
nXN9kQamdkmNiIRP0EjOzXYFS+V9RXdkcV4uGbSHytV0ePEkGH9IUn2sIv1GzPbaPHQW/1Zr1ALR
Yl8MppPXgB0sFwTKW/Dd157urPVujpOIg3RXMHCr4a/mpe+QgIneuP+/8nRXF8bNZpYOdqJFWxoN
RhEcyYW2+/oamasLWzejgS4e06KP9E/Tj9/gebzv0u9KwbDhNSMA90kBgF76pQ3a6ExKkLt2zUVX
IZWAwIDovveKwCTykxR8/DJIHu+LEFwjbmBqUMyCD3jRJJG5Q76uK2zU0OO+d3eWaAroBqTHPCl8
3YYfADnqHmAA0u+cMM4qhd96u4BigMu+6YCJ81LR3Jneb/eVhaDCf7lOlUemWs3YBcoo2gqAENf7
qGFvuTI7dMr/279cjZScURFdyga6q9WoHzG0CM2dnTr6TXjb2MPUcnsHM8kjdBDqmc/pfIoaK9sj
EXzz8jWFpUCBLp8fEr5A+hixqYahEU7YE3T6rcoV/sUcrNXhR1B2ErbzizpbQNWs4dSvKik2GiKv
23mpbrNoXNt9obwrt1pXb1K1jHHUSTadUIsOs7Fb6n0r1ZVWwaOxrBZQHopykYg70vKeT2Jn7snV
UtXJ5c63BbyIN5T5uh4SJxXa/rRrKblCqnoOLBAzyCSYjYGKFXB+9GW4z5YM2I6XU302cRUEKuQF
8gn9fdSL5IOgdnvc9+7uNlAFbcz7Ce8ebIBZllGcwR55nwgDRPiX7w5OIDipK7ZfGJomz74szYn0
gn/Y9+7OJgA70cWDEXBawJvqMyfDgk6drTnse7hzXPczq30FHlZR+b6CGXj0YeHAJ+57uLNUQX7q
vGRDZOehLeAUw3HnbrVT+GnX0139F50FmAIVIrsUno2FQndR1vf8Ld3dZd794Vbmqr9WO3sh6ydo
IPlsvlB42j0TIIRuBu0N+xommKv98iSIfOOSJsXa6OaqDwEM78JwnwUEcy3casW3tmvDpJBT9A3+
tE+x2tfkyVzN14J/6RfTI/C1UXxTNqa54hen3n0f1lmsCRoLhggwoqJXiwemFIHhLjjbdF8PD1hN
L5frUoXUxJ5CmIeOtwOwlrdol3hLbvqaoODfTrPf0n1TA41RFNSIrX3dHNMlgRe/DVcOOmRgo6Vo
qMemXHuinq7irmnaY0jCeIHFaI+7/r4RdFY1LFdwJ9ZLAnP11D+iaNNmGofyzqc7y9qD63zAPZsU
yL7o58Vs4Dzaedt3gXDFYGoNVnnh2RTMa66itAeDLVp2lj5dCdgG62XFauTyQTMe0dhOPk7NVOW7
Rt1VgHkimlMgFnA5UelwnGI0EgOszN9wxbrM/j9sSK4AzHaRDTQfEeMP5YriqiJHEcl92QNXAYb+
B7TJExMX86JGEH3BZ6ygJFCj3jdnXPJHucybmhkgep0BfhU6M/UoVG0+7ht5Z0X3HtpIQaBOijDR
4gyJiyimjep9NxRX+YVM3FrWMerli+jkqZJzc1zG9S3Tpte+q7NWLdfgNUb4rqHWdQEqGJp40A75
RnLxtac7a3Vs4f0LJ16Me5y8A9AGJOHI32fpAhrvy41UQSxDINOMi4GP1RfIu+n7Zer7XYE4iD8v
n64prAn6Koqg77byfZx0/AnwLLPr6kZd3RfxJ3/pfYHTMQFhGSYa6/wUKYm4ec+UREfEy7f3R4rL
FaNRATLFVB4l7qAAXrCufNz3fCdephxET1YiI9cmU/jUsEB/7Fdbvt/39Mt0+u0QM6UZmCES1xSc
Sh9I3CTvxNzbXcuVps5y7YBZAGgO8TInHVgdyzhm5dzvy7NQV9UVccvCYBVx0cGH+piqzbtVPdfv
9o2Ms1wHntK6EiwuLor6w1B69GC9Otg5553lOrfYfsfL+dSH9KAiODuR0N/2TUlXzcUoELLVipvt
osxUZhrOUVdKjwDD7Roa19FsLqfa+v3lcK36z1s/PKWKfv/7o/8cjVNXy1XzVTUwHOaF0bL7Apdh
C+xq7TdBkWqxL6qF+8nLST/atlm8Crki0OBAa+5VmbEKPpd//wl/3ompq+lCZk5DKBnFRenTGlet
tPWBHJ8rPu8KP8CzePn6scc3qTrcJoY1GEAtV8UICs7Ot3eWLFtpu0xbnBSGgX97gPd2RGFTnYAc
vG94yMu3n2qdNEYnCPviGX77vR/n4oJm3fd0Z9XWFPKQpMSOA9KpyKek/koW7y1b+Ne+rLNoRzpV
QCMj2t6WQMP+Hoo9WKjuShhRV8811AauAAYJI2M9lanWuxCX9ZtNxJfD9D+jSuC5Xg47rFujRvEl
LWSdivI8gnVnrkcSrQ/Aotb8OgnAXYC7//C53GY7XQDRVQu2mPK/pj2qTcFEjfkER87ga7nAtfwM
blN/VUE/92PlXRpC0N6sP/7+EV/ZBFyVhloqz8pG49hYmvlTOHtBnTUSCJwsADTx69//yCsf07Vj
G9REZ2XXpGg7tAgeUMrYRF5qzum+ie7Kz8IeL0sWxKprO4+fyBa2z8zM+9TeACq+/J4JwOeqLAmW
0SDuh3Ad0UFjn/cNjbPBjNvmRf3YJgXQzvYUxjL+MsKgZ9e9j8bODpMEOK19aFkKgRY+mDK2Wx0D
fdhDZbLv9Z0dBlkQ0vQwTSksfDCeQhaFX5OWzp/2Pd3ZYZoK5uLwksO1f7Xy+wwOz9XIk30CJRo7
WwyHXwoE8AK5Ll6XJisrSIIzgAHCZN8G6YrQNhLrNe1wOnkKbfuSagJ7Z/nWNvPKonJFaOUQpzWf
oOfsapPXqE/3cMLYNe7RRYTwW6SawvBgiv02LPgAKnqsh2uwG6J9U8YVoFHRAq3FvbBAi/KCgkMw
fBxDO7wxZS7XpD/sva5VWjPamAqxxAXp2/BqAXrmJzEamFEadqcWfRqdXT6IKeDwyFH7ctU0cpYZ
+uLh6W2HsEi8xV6niiUraNfLsq9kBWjQy++x1SyymlYhcuE1oo8EaPWnqQnUf8d9+9+aFXVlYnBu
hzIjwaD5yK/klA4mp16/r3oNdPHLtx/YwFZykVpRALozsXQ/dLC+ZTb1yipwRWLNRnB6dng4Y3Bx
B4OxXlmmhpjtSuKAAvvy5e2kAcpY0TVQxUCawzDQZmFPlm+7FpqrE0tQRmVzkkTF2NE7+OXbQyBG
cdr3cCf0Vha3waWKo6LbtqCAv2JTGHiL7Xy6cyhGm2x6DSBtAS/sPisZ/YfX6Vt+Xa991cu//7YB
SUMHwO0DVkyqGY6qKaF1o/O7fePirNZ+7UDJhhlOEW7TPad+n429eEuR9G+d4Q8bkGvK1Q6IuIXm
UTH3rOnOKHqaaxMByJER2w+P8HMyJgsF6/tMktoDUzSSejpcKiAMRt99PWRpVXd9FservQOoofUy
23v8QSWtv4ANl1RiVx6LurZeDTIGyhssEpQRZGtVBUNY3Af3NUgC9/zyG4bQ/0P7JaJiWPQJx97n
mo37XtyVfaEvNZ1tiMzqYjkpUjFMhWrDt9Kq/5YY//AJXdlX5LfDxixispkCH3RMtlqVTzBxG8s8
gXHokE3SC95Jvx5KdFSHpbieZYvb7XiBjWUmLCf/GAXTGh086KnXwxwPywdCjG+O9TKEgMkCybEA
irut333cyw8eid6BHjvTLAA6/Dlula93qRKpW74OvBjpeVDgiiUVYshVALPCDOhJ9vPvi+mymfxh
rNwCtjcPregXJBQtzBPBoCYiAQna2vSfKO7Yxw01jc9//0uv7AluMZtNFTwZhQ6LuW6rUyQm/S01
gd5XwKIuTh5mijGiHYLcohdNVyFs9pGn29nITt1qdpv046Z8ghN8wUTNaxN098nk4/a5a3BcLaGW
0PpBGYqgqovLTAJhnXUk3Jl3dU3oZIcJlFYsLDo9/QiwqDOkpPb1JVHmHCT1Jadb2igsopKXmbLl
B6DOf+wbFuccaWJD/VQjwzIn4XjTwlgfS9JP8n1Pdw4S5IpJEGsdwU9NmAdivPDXCorM076nO0Ff
KMcqtmGMTzoz8n2p8d6HEkKxt1pkXt3mnNsV2lAnhfxDhIJz3NzSepmf6obo+tgKLtIsgJz2IyTg
yT2Aohu7QRKjNV9U2MJ4dUXv+4fGkva+ipJeH5C7WN4pXQr/YLd6tZkot8TLUXMcUaj1p+UeyMnQ
5jOfu+qAwkHXHoyGbdAb0/+VAjEItC8PG6iLZQTqVYhtroohRo5K+0t0QBxn0Ops8VVpy4bfCZiF
fUZlyN5CBtOhT00GwK3u+1zOcYfurlIyjlZt4nvhv9PYYC/cN9NcEeVacguRGImLmmrPZkEDcC3g
zHIn/4O6Okowd1MoelFZGQ1jRQeLmGOV6HhfrOhKKVMAbcH48MPCJrDwU7AfvgbEstpXmcdbvvz4
G2wAEXRdshx+Vf5Yeo0UJ+of/j6XCuqqKeNy0mZe1hAhEosznODI1igx7BwcZ4/qoS2XW2SiggsE
vWBTlu2T6Hm9q8RNXb+5LZ5QfB4Nxl6VwxUVocnjyLT7wgtXTNkDu+OvZsTm3WwoKqJkdt0NO5sn
qaulBKGsQSiUMNwcDeQd8BPNQHgpD39fsZcD5g+hC3VWbDKCW2JaTBs2+prlq2jhmEzQ+Vxe1+EU
/fr7X3ktbHHquVAo22FcUM+dyDB/WGchKByiA/FWvfiVhIcrfoRLZGibGseE1vGz7tYGzqF+52+5
RedgvnER/oz9rvteh8hgom0c4dm+H+YcH01SUcSSW1j01fi94umzVjtNGOm/4trf7n+TFzRJ0i9h
ARUsf4Bpc1ugpO/vW3GuyC1lTCFmRThjp0DcJqwMzpMI6+OucXFFbmJUK0DlAS2SKZ3vF1HpD2nC
q89/f/ork9aVt1EWVVtbSgpRSd9suRCyWw/oGzFPA4y8130JQFfmBjOqSaRdid+AwDLjg/zAbB/u
mziu0K1hZWircqYFrzp+LCu5nYOe7TxrAmc75Q1fgyloWcGjKjip2e/QUOnv3KxdmVsPh+rOaxpW
mHlUAyjznj7PQb23nOwK3SJki41X4vl96um7LfShBgdpbl+M8q/r7W/LCm5CYyDKihWAw0cQJLGf
44VB+veZ+cpG929o9tvD8eZwltE4aBZpq5ugljKjuoveKNldUs9/2KxdBdvcrWvQzkhJ+2OnbK67
eoxy+Bht8AYjSc9OI5n0VzET8/3vP+e1RI4ra+McFDQbJBSS/QBZALmN4Zht6AD5dUlN3U1dourL
fcU00ylYedRX8MFEgvBAuU/HzCLHFBzHsCVzZtuu7h6nZFA3Na/8JkO0GC/X6KZDOfzvr/vKvuDq
5EQl7IV2SIulDcyaRZDdfPIhSfjeD+U+t3DqquXGJrap8hfsCqCTH4ZgZLnXtusbx/Er88eVy5GK
eZ0NLS3sQuazppN6H6I9c9+e72rlmiWJ4RzkkwJeJ8MBPvPmuh203BcG+c5NcOlpqYeO4elzYzPa
EHlHvZ1Ce+pq5egE5VAUt7SAlwq9onVK3ic2favfJnplZTnn+FyhXqLhrV20faqQu2nr/ktrdVNn
aI2ZugPzo3Ef24q6pmkjnFPGSdGgGGyHqQ8UuPqezHTbNYWIq52LSsOrlcekSAR8xY5MhCDR9aYZ
37Ih//McJa58rlYd9v3LLFrStDoDKsAPAtKKna/vlN3U5A9xOVIf9cIkyQWL4gM+xj4lLXHFc57U
LfKZwMUvIjbHjfvhoVHDvgo8SS/70m+7fzOu5RihCF+EON5zlMBgyanYrjI2cYmijdfEowWytqBd
3T5VwPVlMafdp79vna99VGfxbomomer8oIh0NX9C1r66q1f1Fhnqz/E5cZVzc5sgH9KNQVH2A/Tq
6zC2n+KS8W9wxxi8zIwenzJvLP2PvhjmuSjhbLpLY0tSZ2VLSsKtmpcAcskF1Q44gOYoGpurfcPm
XJ+WkCm2VCYomOmqYmjCE9re9sVZxJXVbaZMkmbtg6LW0/KRySo8zSQ0x12v7orqdBeTNFZ49aaM
5T9+F2wK3d0wadj3eGcd25C1KwggOA2Q8v9sqnFCeyohz/ueftnHf1tpYkrmHhGIX4CG3JwUcgYo
Gtb7DOSJq6ijON6DOEr8YpQQY2bA+I7gStpw5w7qCuqaLYGjVTD5xdIE/BCvYoHLSrpP0kFcVGgc
6nKEeikoIAOQ33sRhajb7E00EdcpDRirsJs7HsBabx2uFzCTijGo/F2ZGuI6pcVhhVtou+DDen38
SWva/LC1nMUbs/LP5zxJnPUae03ZS4VtTiqYVma+lzZrNntQNmW6GqsnZGijdd8CcwV2go1eCcco
nGQb3a7gh7Hdl8P8lmbqUnv/z7sAcfV1VlYB+FGeXyA+X5dbSqr4IbJsg60+Decy51PcDkcfTSjk
MPwbq+5aea6MrZ5VPfdt6xcSqLx7n9ry1kxC74pQiaths3E8J34J63V4qZUP3QjyQLNty77J5WrY
JqlKuIVJGLvHkz4OofgO8J59Y2q9coK6DmrhMMDz2WJdcDbPP8bNqo+had5iNbz2dOd8HtqEjkSV
pNCK+RmAgV2eRu1bMirgwy4r4E/zibzcUT0U1hXcW0khwOPUUAPM3RZm8H2qmimDymoZjmsJHsuV
v8FKNw/Xel4vGhOvOWyWRPbDBD9mSGthOPZP0lhqMsk2JB/CJU5JvulWzUc+tBHPQKKVUPmFNpK3
Nu0mmUFTH4eH1Azcz8cYnU45snVTmkdDEk8Axw2yyhNTky0v18pfirGqOpNX3dhtRUhnOp3TEtHY
cVrCKclCAPIm2BBPbXfaqIJYZdusr6/RkjrrG92M/ZTXFao573QJEPc5lMgIHMVkwT6rSRRGmfQq
Qm4mK+BmK8rZClQsh3p6JwEW+eIjyjPf+glgajw4nEVOpsVbc1VZv/5BZ2bXfFSznDMFf0H5mMrR
l5m/BREralx/l2yB2OUJalb4OEVmaGjG/dps1/FmMUGBq0N7ygfeBnAiq42VwzmMPZ/f0N6zJFco
4ti7EDy16rD5duPPbdtfVBPY4leSrXWapKAm1bp+hid8/RMfLuHHlBIdfA8IN/yeJk2EMy2s1job
POMFmfJ9hvs5H4fmejLIBOYrjJz9M+z36XAVwDK0wyv6OsmD2KgWYU4UPAPGyLbcA+UwzqvSCx5J
6LH0nQJ66gpASB2eN5iil4eE0JV/toT5850mpEJRFtlAGV5Tb5x4LrvSZwfghtp/ZL9U7bH0+iqF
x5gMzP1YQ/6b+1s610eDWOKhXGqwvwJj6Xa21iZzVi+cmyPcyrQ9mXIgX4NaRMN1uTBYrZFxUPdr
z8VnvKGEnguuks1Tz9btsxTmOURQ+lx78D86DP2GFdVvRH9su2l7VKZhn5dtNNWRbAxilYlWqsv6
pvJg5RzAJS5rVEQOUxx571PYzZ4bg9sEkhzpoPPBkO2RQEtCzlwaZEzGMFrCcyPalhwCHSIrBEcy
OWZSbBJ15K2L+nMUaHEHGHTTfmSwa06P6SDMF2gllTxsW1SZrxXtuTzRJW6305AECXmsuJrJae0r
Xp1q1DExaUd/aR8TUobBFQXZagU9sdHjYU0SH7r60FvlgaF32svUuI7VMU2o3s6dNmtzRaMQUxJz
t5TwoTYBT/ME+ztK6V699VkjYmQph2oEaWo1aTXkkvUBgxCkWcjBw83/XthpTB6XdqiuhyRJ6382
PZP41MXKr26YAHAE4aAYUfjS0a8KicTvZIjCh6Cnaj3GFl/3nExquivZFuF72rUajnpj/fx+toxM
T2GIoclrDQkv0Ih62m7bjXhPU1xbGELAWT56ANFZqqyDpVWXqaXvfLw9nC3uhQEx8xAuWOenNJna
5a7RJvUP+Jg8OQajiP/hXdtMTxtuvPwApVsSn4JU97dxOiEXCWWE94wGiCDKRbk2yGpJ2acH0gdp
ffQ9Md+C9oTSr6fg/3+jOl2nDxeer9KZ7ukFnlkO6J7YmB4/hBhCcWCJ33hwOoXK9Gab7Nbkc7Su
sJkKPPp90lji6NEZLrtJF0TieHFzHE6LwMi/51Yu7EyBxB1vItZ/FrV3VHLenv1ywHdpYQy6HJIS
5IAqi8Lu4rrZLTFJjmzyGPCL7RqpaxgwlzU+WYKOoAn2GuttMgUBqj+czPZuAA/7e7Imk7mRkJXP
X6qJtNNdpWS1XjVeEC7j5XSIZZCxrtVIAycCglLf8kbla2xmlUeGR1+SEEnLo+cr/Y/P6+Uwech8
4PtfpDHm2DY8PazSmCImPbjtBv70ke2+XSQEWTXRIRe6/iV8KAQzYBag+k/Crxweeye6ouezRT/W
Qc4zrpBJn+a+mmS+1bPOcBsL3yNN4R3aBbLmNY2m75sJW/idLF808GUki7GY75cgGXI4ULWHElXZ
vBELwsHEC4+YMqLEUDCBa7aKy5tKePOSTzryHkAphTx6TCyGdenQ9Z2NPhNwDoKEIIOEfTrrYMlL
AHFxBOjyGOuJHsBt+4QTTFyvuiO5D1fFMivL9M6urSkzIC+CQ4hq7QyXOe/DMolnwgL+DJoQeR81
EQjrs9dnnY/jRiwEO7ovZM7UuD0OoxmfAG2abvqK+F+bXoxPNO55rqW0uc/i7lFrhR/YeOmZBuvX
do0fJ1BHMxVrlbNIRAc4wZAMk5JcN9BGQYa/xjARrqpPMG+IH4K5++YpiZTtpkBwqJblcVVoAIhS
bzwIDi+WoecoTpn0XM9IhYYNJAeU8vdd1bynTb3mSclM4XXm8yDtt1D75LiiC7Bo4S+ZebUZr6PK
wwzvlfzpGR5mdVu+ryL2rE30ABDVTZpG5qTX9sHaNTWZnX35A2Y4xB7DqU4/VSkrkSWCj4yd52Oo
huTcjAAtVz3qNXQYmtwuVv3Eyo6C3Nb6R9dZeKT5ibpGcKKPjdC3/pbgsAKm4okBGPuNT/0VJetD
o/SaB43P7qOlKQZm39foMLjCQeHfxpGwpzkkOvOnZHmc1m1+0nW9ZZVnkhxrbLrjFOMkEH1kraz5
qYtwk/HFFOcINsQXrrbtsUWZ+zr2MH0lPKIPA++azC/h+D3PeitMT77ZMsKgLSIL02bMOqpOWwcn
IApzxYL2dLsPvJSitYmPZQY5nslLEpBvsFSavouJfodnFs0hVhkLv4+/QOtYncfAg9EKwPRnAXpq
RmNmz9HW93UWM7hGY6FheAx5EjIFcATIBUy6UT7EvNriLEmT8qkucaCZaDSZ6FudHjFHjknZ6YNQ
gtwbX1TPbBiHOxt55DAr/8TicrhnBMGkMc11iEAtD6K6P/pR5QPLpRAikZl9GVHkPutWrFkzqCvc
jMNbviz3Ungfa0HYGYvnGJRhfNwWIzPFA5utoU/yehDX2vCPvKznnALTntfBOmYNGIWoUlTyevF9
7NwT/cra6ZnCwibvITtssiVYhyNqBuYZvZzq0CWeLLNpkeM5rrHTelvi38NsLH6ggWA4KOzyxULp
fphFN4KNQ9PMyFL3ud2mpco3QsafEroLefCnsZP50sTiANBEmxlYAWJvacNvJVuTslhRMWugzCkp
K8LJM0OuA685E53M+Sb4mtEgDLMVYUFO7PwNd0nDoDEKkijr0IzeQPpCEg1qy3oTViNrD6qeWpun
c1zlRGNLDNagvJ7AY1rv0S4sM4gSo4MPSOhhuug3YUlG0CxIryUPRLF0XOeild/guVRn8DwpYWMY
B4c1nujHAd5ludyAGMIfIbE995STCbb6jJ1SXQ83oZru5y39JG1zPyh1PYF2dI5SaarP6DVNbxEP
su59C38MHHLJYr4Cwbxsub9SNWG19BCGzsv7vqy36hDwAYdDSPsUlrxJFRwVUmrydrZjemqNDu6a
qg1FBjZRlOR0WVmXMa9NcdNIKeILhb0mkwY2xxpDcctB1Ppa6jXIB0T+j2GaVBldfO+2tclRyPgG
AdBw51E1iozN43IUfvJ1KsfrrjGAWjQI0mrEfg/wnGfHwduKflTqAVYPT4ZCt5z2Ks3G2cZDhrbP
JJ/9GpeXVrI8DuMRUyMcESX5/nVaxkNwtkx5cTasfneN2wlRkNKG2y8Js5li5aodDrXeyiMwOUPm
kXajp7mmEsErejrzJCnrk2Ssz6ea3Q8ooWVeKZosJkN90vEQfyYoCgJnBeboAFOtrOEM/ws33azZ
Woyd6o1/JaQcDxwn6JT7YW3PmmCewpSShujAU+3PhkpNchmU3SO3FTIkIe5gWT+nKj3wFUYCVzqM
63e2XqdjOq380LTwsRs22T11TE23/ZJMgEXVJWgOtj+0wTyedFMhCEIXwSlA0u5TS/rxjF2jPaZj
3x5rnNdHT6zysQ7S4H2AmAKh4ua1uRfH6ZVcO/UJrHEI1cDOBfW06eXVxIx+hzvafMeCAOdiYpPW
AILa0pzVM4Z4lgn7MGsz/FwMPFuHuiNnUtPGz3jb/w9539YcN46l+Vcm6h01BECA5MRUP5DMm1J3
yZLtF4YtySQBEiB4A8lfv19W185Meaa3d+t1ozs6wi0rnckkD875zneJTjUa8WsYyPKsXlzwOLRe
H7imEMhMuPEpuJiwKe+cS4dF0JTCi7FPa9PZ94BipE22+VksichVrzpgOqa5AndTQbVqypemgLUn
1H22CnZTRIlMpdLqbSi9fcIasr3u/YzuOBqGKxYZi1usrMY0iSk5JRuvcq8WcsWLUZ0MtdEOCG2s
73vvJrXTJpIRKna0gAcE+7RiDcsqhzdt8eKFsnGKx3L8kqwVAmHDmNobUFPqT74Yg8+Cl7h2Vd+Y
F84HikGa9ATNv6TYkrLmVRrT53Ny6a6HtpFbGplRnoJykGc3l91XUWLRjzkHfROmynhXJPDnGlp4
0BO46113qxHjsRgmkzKj2vFm4XBITWEvRbIxHmedVSPZcDqptsC8I2mEHUCB+YkvCeYXP8xXy2ri
W6AB9NslEidF8KXDzVxqj1ihvryaF2pF2hvZv+DQibtMygEUS/hkllFqEugSWz/awwJl6AklLn5S
VaRfacM8whzITTGAhJ/24YY0+oWiAhadj3I9JKiYoVvMHkex7zJVT7cEvMkcTXjyAdWtszvclYO6
1T2HbuqiZ8q8A2AAknqEI5clt7hPvkPS6REln9x364T7dlXLTsgpsalaO1S4KtrUM8IEz1uLAM9y
tK8TB4iQLnMQGPiFqY7vaKjZA414N3+ZG2GWPfKPQ8jZNEU8kN0y7+vgfmlaVGLJXD3l2gcCOiU/
sq9d0q+fPSlnna7WJgSFrUDWoq9LTCYFKZ8rUa+AQTgBD3/uSrKPuUy2dNjEcFuxoZpyH4eYBoGH
iCCNShgTpzMAoH24EuTCg4LWvRRuG/JIFQiFEaAcnFfWoI1hXLxbNCJZ1xRmV6Gy3OqZaXw/A0fK
WkHL6BiHxXpVQGD4MmO7tKt4OJ9FX72AgRSfuwqAkUZNSCEf0xvM5QDkwOvG5RZG3acw8hqXqGbl
sbW6POAcUTfz1o65ZKvJh7AM9ypoJbRaQVimhSfTbmx7c+uwZMrQJOuXXrJu3+PPGeAXlXvE8V4O
wx4oQ8Dar4BJ568gHPYH6doy54NvdysKZsa7sTwBY8N4twJHBfQCQnC3XjzkRP+g4ASRR5XUT3XR
OZ2COl91WRV0LzOSFFI+z5tNYd0q94jp2/ZOoyLPdOjyiUq+a+HVe5qniaUjKsqdiKcqBXMYd/jQ
eJXCDZHrnKLI5gMr6KkIe/ED3FFxRKOUnHSHwREv+BBqvCX42Pc5OkCxo1P9grmV7Xs9RQ8yiu8i
05WvZDOfp1Bh/9LoXLRygHlUUzwjbUyd4BPVjGmzICQ1VbAvRtsX1hlkGBh2woDG52rkKlMRks8s
86iCHt6lQO7MDdxf2pRFas7GCWTHRdcrVOST/j4LarMB2QBnwka21yQs9lJB8eHGovtSDgoN9YL0
lpqUIt9oNe1g7jg8mHYQ9x3O4E+IGYTtl+P+6BiAis0Xx6iv6lvVVy006jBuWpr5eQtpkIZgmqGG
h81VjWD7187VO4Pm89KN6XSrB7mjBhP7iF0Cqr/OMTYJDFv1Q9NFfYbo5Gq3VPRdylIeRoNbpGbu
qBaWpIyjBaNbM+9gr/pjg/nstxhDxZUMkZ4Wat2knQjMDtuE/o720UFpsWR91H5ZHZkv3Gu3F5Tx
rLGiTsm0+l2j+JwXIz5WoPh6ADJPTzpZ71e0XId+qFB0uT1HYfi2tn462Dq+CyKPT1B291MtbqMQ
g6IXM2AjSb6UiQgOYaKAqsIi8HZ2sgUwAog71X15KAiDCCeeoMeBhvXZG35L+aWBEopmcG9ud2Ap
fZakRksZ6698jseMjtH3Wtk5ZwgTvw0D7fGUDEOqhm363MBKbBetUGDVmmV+tSLzUCAdVmN0Vlq4
2lZLDCdRvjU36E/wneJwQBD9FrQ7wADouqzALAFLQHw5I4HBf1Dui3WJs7aH7qyDa/UFF6WpbXv2
qkjgrgIf1/komUnRP6zgrKgvvSuBNC1a7AYT3nWzRluqzDNdutfERhYdg1PZXLIGnMDS7Oe+6XdG
F1+bQINULMPdDKfJ25IhqpHM9KFH7MxDEcppV80zOrhKq9Q0iGnjfbwn5ZLkCKSPj7VraFpR9UUV
ndhH0i88E0lBXiW+BEDVc/UM8+DThK87TQgowLjl5Z6GBepBZ9tsYLXbw538Mcbae1Blm27VvBqc
4U18NSEz7T5IdJI1JkBJEjMUUEtl3WlAfvzZJU7sKlFiPLI9jNb8gLVhQdmQCe2ma0X01KUS7j+f
0e18Rc+qrwau1tuOTySTZF3PUDtV99S5AeffuOHDASm2fUq84LcAWfXNVPLX3sfN3cjLaLlgxWb5
7MAHyDwzBd645rfwfPPpDCZMCqbH/HVRNfQvkXK4VCOkPN4DrB5a5flVWyQ4l2eQlQkgryq6FyUy
Bg4L/Cagoh4npYCCF/MDr7bB7helB/Ze1lufERtzdmWEn1imCmB7acHQ66Sypom9bX3tq+uQDCzF
9Nfm+GZ7PII4c/XXSwpJdRp5hJBhGJUb+jQHifq+FmaOXsPk0l6kvhHxrTV0Pa0qKme0KTgAv45t
M7Mr4OhzlEGSdHmAQfrcE6SpbhAvT1GIXtYGXR7SGePoBY57kXaK+hznVwgGniDiuqJBr56KKGrM
I4dR5LJfyrIr7hEh3B0mojAj80Fj1Jza2fGbehP9VRGDdI0HQdwHwRRMaYJVUfWwQIpogNT59saF
YT8dVkbHPh9cb8uroN7G7skEE87ZRq9Tfxh4GKhUL2wpvgxFSPsdIFDsV5rRfQLRhWGiuXRZ6aIo
ktYcOgH7EAxMQOEIXd4dTJ5g0Zlip+P3UQSw9X0Ykft+XmoybHm5Ivc4rcg2zT+o3nAI4xmRfh/X
df9pSJLyOBWNfdTcbvYcR4O6K3Eq4cGQonKnkfT182RLDP9hsobPcdvKp555ux3K+dJdlHUEa188
jcBEnXQeubiwlg8x0S1JeN/Kkd6pi/X8vpeFBfw+LnaFXx949qeoCpW+wdnt9JF1cDE+taymR9xf
OL3MDCaSqtv5rgFe8GbpqK4hS+yw0WoohAtIaI9jRLSuGsEHmJeqdJKGKSQ8NErlrRWFOXJUC4Ck
4Iof8c+KJ49Jhp8m+LryA5HS3jMxwErGTsUKofvFuRgVqnDvcIIdnxXkYY/90rIlLzt8Q9jx9/37
KKaA5Bi7GblH7Hp0bDWNgBHZUDz1YWnUD28s/E/QOiJHp4Aj2pAWuPRNVkSeI7h2wQ7Cqbb06NS6
4nM9WVPdaGQAh3nS1w6PSUV6czZEq6vEOX3dwAcy2CFFpZtSpIAV8j6Sw5w1wdjx246E/ZivlUm6
rCPVO8fSQ2ecFqrbIZW9ekyE5FBLO70eMcgymk6CAfCZ+gQe+g0OtxS7Gv2jpAxbkSrpfA5ce/N5
4fXyY1r76AkiSLbuFZZxV4JWDfnRUuDHuyoZeoika1UfIgixrzSmXHchMsUvgcGu8Xqtx9VnHV/o
+GbXWrIyjZXy/S2ZNktOcpMBf9BiE9XOG7jl7du2Y1eo1dF81ZXwoEsT6nuTrfCqFNkieXSPL0No
7FoCh0akiaHEhYlG3OetEo/Inek1Cl1FgTDQLQS8xkZ7nKSbTabRi4GY5HxRq/MYFjJ4D4Apy71d
pzK++G7CZPVNYOmhz1ieOP5ACBCgvBpZ09ybZsOKcMHZc5BGjuvlc1R7sZkINn9hgNqpes1NJpFm
/gJK6foKn/j2Jp59vJ/abf4EQgIA7AGH93mNxGAzyPhqnxJTGET9hDP7btAyPnbYlT1389Qmp6bu
Zoz3NIiCx170ww1ZRdfmeGarD3wH22evYhEdhSQETo9mMRkjOrybFrU+NAv27FWL6TIlrcIowVrO
6xPRBbAmYPtViw4VgE3eUhW9JHSY7tD883ushQqdVrWaFLxA58S98m6p46xPNlNkEhDupdko5+GD
0mUme05rxJwmI0seKjVthwiTAYK3K+iV2sbrW5kILBDo5vaBFytH1VxiQPsVpV0WKNGQ00gjWmNt
6wamAbF0mrwaOTN8dxZ2qMjmneLiGtvkdrpfexoBtd8mGbzVwtZfEwC+12MxRyRLYH4RnjvDFrD7
gVurbAGEhJWiitkL5rih362NEs8jkcNpxQS8HiKpkhduPcZaeCd1p7Xc2vZDwZYTts+mvyx7sRU4
BkuwYcZaN41GOBblc+14nxaUBNVukxcb5G7GZj6dfTE8wV5r+5bgf4t0K8XEUw5d9/uqq8AcxhF3
7W5Gm/rYAYXArKbrPl2Jhs57FYujVyVqGErAGgMS61Cn1Q5W102QNWp1PAVp0NZHM4v1yfsy+d4q
jfbdMD8+oQ+tnmjR4EIU02IgSMQi9q0Fa6RONY6DAfv4IE52cAHEdCdCrFyasrCnwkPTn4bNau8x
0W/nXmzR2TccXnWIP9GC5Y3jxZbZrqEf0EKJcs98V2kkNqyNyQSI5O9Va8Y3ZjvmLut1M502oKkf
zhSq2NEWkPR+oJhggTS3OHvtoAMcteFCHxvjAFzTqOu7HPt0qzOTSJSLlhMcTRs29gWQ6jqZ05IU
ySuAubI8lxr1A3CUJeURfDoH3mftKQZ7VzY/Jqncd203HAHYBi7vs8PKMhNB5x9Yvfr4Gocnthl0
bLEN5DXl6GNHfyKkFTe9t9V01fdUhVlFWkTsDOOK3RFVUn3qsKFjuKPBfDzA4pNuOxs0w7sA8vlG
2oi35wT+z0W+DhVwY1Ib1HAArGV1CDiMibOkwVI7wzNLw7w0WIehjdzqT20Ttt9GM3fB1dYWOt4X
TWzfsamfo3SbkibjOmbvl/EjyUDBb+ess4W/C8ax0NkgoAzNsEhHrQ+K8UW24F/sXRNP7aGYCI7l
UBQdPJE3CRCYYNmNbiuCljQvA9/qXQ8jOL5bDACwHbrz9suCNXOK6hJiqz203T4W2qPSqsXcogiT
c+AJNrrxvHwHbpzYjIbTBmAyKLonxI7ijnFDQHBJ/SyDQ08H6Km9IFEJMK4Z4uca1gPihCLLRUol
GcHGprX6FPkpeOkJmZq3yIHJAUHCtg2ALXRh8m0ZIP6e2i6+2YZy9jl1xXgrqmT+vgE72LK1Nivd
295jQjRLM2JB7AX8zzeE+WTQkFFyvUzBgvEXONJ+NNN69j1+9Q7YFWB7yNZUfDSqseZa4+2vqIoK
T8SgLnK2mBQ1GhqDOwNz+bIgcsITpFfO6DMN5mzYFH2omGAIc0O4tClZEir2Jk7M+1QIwAEBPG7C
PNza+RnLY8/3QaXneX/x1ilzskUTGDLcdC+wMi63QwHJ6ls5B2ZKtUx6tptHNG8ZjCpN89DQesBe
QtdA/ogCKIHbWhtgMo0DuRdfxc2gaX3dhS1o7oGWxZoOFDKz07B1w4j1iEPfvs2eu11cmeYFz0cQ
PM/xyiyuU9zH+YLxm2WCMQtCCcaM19hsNDmOPoCJVB2jo0kLyPL6x2XdwhHdqPbdD9q1a7LHP9F/
RnFDMnalGuysXOtC0DKi0kc7uNLbNoVLQB2BwSNUuKfYQE8Z8Av7NnDPlt2AO2FOgeUiHSPw2GTt
wnKUNq+IxGUdo61B0x5t61tJSy5uGoehDeNnN24XaEou020E2P2cGGzBsoUzPe6aEguPQ7AW3Z2H
NvtTXFQXL5BxDL9ojKfDfgArZM5d0wmbT5hCglc41Y3DA7Wrj86V8yFkyQBpQ7EnY7li9jYubD9h
PW7w/3Qybt9JVNngFluA2O9XAh2qRUcK/VQKXAAHE1yVTPxaa7QRYJzAGPWqWXG65AhpCzHox+B7
ZLLEQXPbYhFOsA+pyZgJ0ADLm1URFE7eEPcUNib8YtkyfQUR1B8TbasIH2+z4BIw1s4nT9uwyda1
jS6LuTVmb5VqZ44TfkRHt6HbwxU68FrTfkvHYIvbndk0i3Ock5d9ROPukYvpnmtTYeVNOHO3Panx
pqWtqwqY8Dy9OFLCr9At/csqGa9zxJn02yku2+7zUkahzcpgqbYMXzhKKYLY5YIWvWU+g5UJSGXB
PJVo93wYhg8RjYLurhYmno8rKniyI2NtaYYToLuJjYrjVELa+Q4sxhdZhJYcAIDq3XDJCgqHnE1L
N15PRtV3aosESX3PMPx6lNscJcpsZ5z7uJ8FhsUxVRKAMeh8yaMHO11nUxcFdVY3UDqkdtkAX1mO
XvUqMSoAML3Orbtiw4RxEKMnym68dUuTAkOCXaHtcGu3lITQJzZDcxPOa7MeSvilms+jwi7vhO0h
DpUIfKQ1BRJLzS6Oizm4JG3MTb6FDaW3M64F7LkLppI0iN04f5omeA6YtE7gVYVjQ8nqHlEiJbh4
5Tg+w2mKPnQx1/c6rvw3XCq0xQKygekUT2ul0Sl08htIhBw0BSnGFbrooZM77EITxIitvPhoerkG
mV+qSmQADaKvNClXrEe1WfDYabJdD+HsrlehsD6R01zvLNPsa8+a9SmIWmVeaI+13XFICrwkMMao
P/oAEeI/4kk1EBoX+Np2QzAZeS4DQ5e7uA76H5Po17dY27kAw+kypxPUgnI/WcYW0O0C3eRjxFle
BG1pdgRmMz9iGmLvLYewIykO2uALqIMb3mOrJOLLp2IqM4QohsdVFcjnkpE+xFz8MItHkswsSdAh
jpng0OMD/EhSDpsHnmtwPbr7YhxidcPweMtdk7DyFZk01j3HUwEE3SCUUeQ6CPkZHZgLHkGVQZeb
Fquofviis7dlBBFHvvUlzjmzNa/BHHKbVevSkp3pq/UpAndgxocoMZ2UpVXtLkQUZpkzvoko62S9
oSI4XlnE9QnTp95IQJ4U51SVUuxHBSBpaYvTOBL9JcDSckmnwWkK+MpPsIgZlVt2fRVgqePxNJ7r
IEiWnRpjfiMr17z2HUNTHwxY07MgKjYQ/lZshfwGLXImMLI8FWpY+UmRoSqw3XFFcQTRZUPXFlGG
NXSJneQb9BUWOHKC2zkL+03wK20vnwJjfvPYLkQ+uEQDcxQc309QqNwqVmPDPszxqVMgjcH1aXS4
DEBXdwhUHzzOcB71QLkWro+aTPoGLdfo9zOcumO8yYS+8ULUz11vC+AXC+kB7AUD2ePcqc2+ScIG
hIUOAqId9tTxazWXPdb0UeTQisHn02EhKpqvpAuml6a7QEqgfbfmaKrNVAhD6QBNqiGu+31C577f
VxOJ6pxjl1CCt8IbHHyj7J+hPwC3tFJDf7nuGPOfm7hyT+uEMPuHQnA81rFEeFaqQqju0gp0EpPL
xNUf6NtGZK9xh8s/igrteiwrjNpADNm6Q40Aql/FWgERHkj4FZ1riDVWUQvY3sUNfSnQdtWAD+nI
gbB2rNlvY7TcGgSuq2yY2fDNgw/5WkyctsA3+JiHCJoMMzc7JERYVugx17VBj7IudsLyCyMkKpGn
/FNERoDGpe6mm0tEtjpgVioHxH1j37zHZm6zV5XppyXHjifE8rHpwuBI0TuqXKzk4gK/Ne5HNVXR
4ywxjIKKEMMFvTUbXpbwHhd/Y02VZKJQ4YkgHcCdE73KLCmhmdqNzgKF8xBct/kQl+yD6GZ52oZq
AJ+pp3bLJ7BPP5pwbm3mpEDqIRcVALRpWwoE1CZkGkCC3QZAKbSp7yoQiS+XXjZvmujha9FFeJCC
WYB8BUuUM0huptkNsVx+1EM/zOi8OhiyDGthb3TRcJaRyRGaJwhTmvecRdbtyplYNGpoWuQeANcy
7Os5aQyG/C3qDj5Y3IL1Ku8TyPWtiW6LeCjq66oeUZWYacWCtWHYldhR61YjtNRvjxY2SPXtFJuO
YZEUsmUfaJWMOKEvrXYrpjLMRhh82JcW7NHln8hl/xGn/CdpVDEJik+UXMQQ3YIOG5z172Fsho+/
phT4SWuxkm1ZlgBbipFu7cWOab5uF8v/ifLqd7X5/0BY/9lYFIp5BGqudXCQBRrWEynxlB7GBFSA
FNFmlctbHqIvxQi8fscw3b1R14R9XrcIJd1XGLHaHc53E50WQeRfE5v9bEeKLWJtI7BuUURAi66r
Zs2p+mc5Hf9AuyJ/UlSh+Wc6FkBMnAnbz6r17vsCyHxLw9F18MOhDnDTX/rqfrYnLSsXaZPw7UD9
Up5X0uC5C3v29NdeXfxZakAD7mHx128HtkKEKfgcnILA1n9Nh/Gz+Wli6qBkSK4+rKoLdsFIzR4B
YPSviXp+djlt+sQGcYP3bmnSwvJRhhFDCo+q/onE/x88kz+7nJJLxGIf+fWAhf33oJnTyZmHv3bZ
f3rcMWdwizzU7YBH8YtKkh2SpO1fvGF+etY7N02gxl4WgFo2yOVkdIePYf+SEwf72d90AatCdIHa
Dkj/U2dbun7vtvCvRdSwn91N9dY1NRqM9eCGvn6XXd/c9dxWf4Qj/Ovb8m/lh73/e0ka/vbv+POb
7da+Bm/npz/+7dm2+O+/X37nP/7On3/jb4cPe/ut/Rh+/kt/+h287h//bv5t/PanP2C/DYT8Yfro
18ePYWrG318f7/DyN/9vf/gvH7+/yvPaffz2yxtagPHyaihe5pc/fnR6/+0Xjpv2X//ry//xs8v7
/+2XtJrGb//t7398G8bffknYr5SFMkyCEIlLVFxuc/9x+Ukc/xqJOGASy9IghBEPioOB/KD67RcW
/wpPM8R3sCCgCfon/NJgp99/JH+VELbgPzIG7hfg9f73+/rTF/OfX9S/mKm9t7UZB3yO/znxGelu
P8lKy8IU2LQIdkHI/ZUVgGJqnmDhXRPXHhEn2l8xF0TvIKgCnANxPtaAzBChmda8peOnGnDfCwnE
axUC6MR41o04gcZl0PsIaaQgUoioehihhWogD4/mC7mJ0IcYmF2XV0GTfFkQdvPVQx7xGJMExSUN
Q5oEGeUIZwfRvoufNg8YD7QRwGTXba/E1TAv5WPZRbRDUwLZRgoAXELhFIxxWoKKGOVgyXdXYmbl
i4tZsQL5BzsJjWFVhOCm4mmiYbc+yl6s9T14hzW6Hu4a7Ij7KOl28HBQJhsk+PP51Ay6B6MxNs8a
e4AHKBC2+9BYf8XBTcbiqulBOXdNyjdpbirwPL7OslyvRBgm18yz+ghgwWdN5wnYpgPiBmgt7fdi
GswewR5z5pBQdNC0sjdIclrOmCGqHTAJWMEABygjUd24qAWYTkeo4UAy36aDcAs7gh6VTjAKyJFA
/tKHskxdjF2ABh/xuAoBbXMja/mlqYk96rIMr5dogUzDoVUfI/HknEfCQFFOWTgFG8JH1z7r4wQk
6VDcGMmXt+KyYGjYut6GGnS1qBlXrGFJ+NzFEXjpwmEWAGFhPnBJkryNZ/c6NoG4ciAvgLvox+h0
QaD7tEMLegKes6BSzPQONqjsU4CtzD7aJqzxrN4eNp5gJJTAQHchQb8HpZcaHjt0+qAQzfAudUNi
BxAhKpREohEyBIkL7p/AnZ0ajy0py4wg6QLzVTzmdtbhuQK6/xoBX8rnMHgFmXg+r1SHNx5qn9di
nkwebPDEh7Uu3BD6zoEhCNJMNleIvQpxAdBUV7BjaOWrsrVME1+Fx0gChsBNmUQhOK3RXKUYmz3w
KJBcAR8LtEOwTYoLDyoXPgx6dBu+j5XB+OfLFS2btzWw+PiStRJi2OnArbkBxZycOSgkDfDsqQf9
du3bIa+dD9gRkQ9gUpcKmx3sYIpH7NJNt98ELfB+Cyx4gVU4fjetC5bLIMdiXzE2LIImUChAUDCL
8hAGtvSmhKn+C5CgCKSApp2741SW9LrpRfBcJ5LgjDSx38kR26EUQF9IH3swHqM5hYaAjXviFB0z
glGL4DddeSW1lqBNV8JeecC+e1PGFy4ZDckDK0EXYAy+hQH//bHzLrjBmmB8LRPV3dRsiAk+pJ1c
JiiyPiKkFR84rHTaI9h/Zkd9qG7I5CswTbw5N3MQJrnFugFbGHxF8NFFIsMelqExAIK1GrGEqMin
gHJzAxiuH8GrCx5DYRmKkkM6T2VCjGLcJP4kxSxOvOjoj2hNigckr7Z9vnYje4ZGc4RQEXwSmld0
jaNdAekYoKai6O/g/UchWQG3T2Dt3DGNGM5peUP/jVy9GJBVOoykua8URI0TdPNzqmoPucsyDNEE
YpWwdxtDgryV0IYBfbuw56oS8gQ/2VMnWynSSXnYwnaqiQJsgdTiUYdL+nWML8JPl3hzBVXwdhXw
GCyQsV7wpCpQGO9xc63XzEUONAi7dSrXEvBCCoJGkjucLtjUQ0x+HOa6OnOseu9HLMpuCulAGWqM
5TQtppldr7MOKJirWu1MF8f+kAxtdCoIIkzTAS6kt6Kg0XWAZVGbNS2VpwEkh7wthd2B94bhksHU
5QGDM7b2CZgwJ0pmQBDKxPU5hqnpdRuT/tUhGmzF8wjKQloX66Md2CdkX9RPMmmXL10sHXxhfAnx
pSDsOBeL//tk9v9xS4LW4P/Ukzza9pup4THx9/7m0sT8/ht/70pY8isguRixYSxMBKXRf3QlLPiV
SUZlHMchiyIeovP5oysJY/woBGM5oUnC6O8Nyx9dSch/lYBwI3Q5UnLU8OT/pSsRv9tI/+ekG7EQ
7yG6CJBRLFBy5E9NdtPEWMlVELvUWsNhl81wo12w9N5II1MCmVNxB8cD2j60G/QyC5QBXdRNOCZ4
0D7HBqS0214oFn0PVjglp4W8MNR8qSqw+PuAhDsbDyL5tqxNvWLXUlJ3F4GSTq/XAB5vx1HBA1el
Uwmi6rNusDC8se0UJjiG28baa5wSAIMtDDnE/WwtjU7Os/EJJMTojPCG+J5P9bCdatT2V3R8pMuX
Fvy6/YoNAKRFg4uxVcGpvGJ/Rm37XYwbBaF8REBUcQ0BQO+DvIKALfgUrLwpbh0iIDpQIJvY7HmZ
rAMYmStAE1wiCjV5UJkvYdUWcs+aeYYONsa3no4qaYrdiso+ZtvERw2wET0HRChbPIHQgYMqi0lM
yn0rPWDesowsZAwD4sxvmjFJblq+tE+drrcZnOLBXweNBxp0saiYUnyE+us4buPjCrUYS9caa6qM
zIbv1x6APaQswCr3oC/VVQ4cka6Iny1nKOBlQGdsB5j1n5FM2MkUMoyoxs6mh74S6iAOxtQ0hR/1
Oq4vOInzskgAx/f1gMTsoZRgb/T2epMtjmIwLsoic9BwvMN9SKsDiF+PLXqRNW/CYfgGd0B0n7Zs
swS3+3U1htsrVE5p5NxFtVJ2VyCAQgxZqGo8A/t1HN7sffOp4no+dV3c3CzQjTtwuxm/omacvpd8
W/OkXiDuaWHYEQiD88G1pl0y6HCTu0ijAwUy7oE70v9F3Xktt411WfhV5gXgwjnItwRBKlOyLEv2
DUpyQM4ZTz8f3D3dEn5LGvNqpqqv2jZJhJPWXuvbAouZGo/x17Spg9q1gFWNLsdSfCr1MNo/g6iT
KmSOYKw2sgYev2eZJqOizbK5zfolV0Gyp9wbDuSdTYWDhnvDG3o5K2MvNsEcstRYTtw5GyM2VLHr
2OcTtJLJELlBE0y45EqSm6reKkRl8XGc1NguOjeVWftxbIvFYRDZxX3d1fQAaWx+/SbAaHbQGl33
3VbvE7EZLTO/KiJl+ako//PODnuy41UUfbclx0k30eL+fggjhCgcV9OnrjEplS1NEQT03KpVTnA6
GRmpyzr47sClv6vFTKVd+qMs9v4YdvGWjFT5s2oCFOfMr+ObHJc3PXrKRrmpcPJaXjzqPjuAxlyC
LVOffhn6PmnonVDwAKRSiPOsjUk25cTfiTfLdrpow2SQG4fS+o2Ik+CO5IleUwiJ/f3i4aES0fra
g5yiiTCvHShU+tntHNJUYYNjtJnxMwuXbaxCea6nYmfRaqTkJHNBTU/7RHdX4qad1VHttRp5iork
D67R6829InTRXlhVN530ha6TT8t95zLKUlIMaVPF41bNulr1dKzyiatnpnqwFdpu7+KWiNBGks/o
OH1RRN5YndJ85wgx/Ci0ek5P8zZxgmujrNBTZ0EF13NaZq8nbWqaxs0ay/9S0NmPe4QhJGeCU2rh
hlqWfKMcqY+7WpSl6dLQwLpjSYb/xkaBnUrcF3XmVRhg73AfTP62zbrsnl6nvXDrOba/kUPPr3EO
Chz7RhWQtjAo8eyyLvRJgYhK+RoYvg4wkdDSJyLRIdmXwVbTnYK19ae0RggtSVYWDyahkOastfsW
OhW8hIs8KEZ7VxpinikE+U3oIUmr9q5drPIkRrSK42c88IxMc7TvNKk4DmmDKWtwnffZ1TJWnV3I
me/EH2NOLoEY4+uqtLSJqSX1b/xUyWpX1/LqmupL8GDieqOSri/GTr60H91J1X3/tKFsMbkGD4zI
o+ZMkVdJxJGtXvnp48JBtFyswQokRIaw7pYcctOdNQx+5ZpqaYzYiqrmhg7DHId7evvVW/ZHAp9z
jDSwEVhGz0qOtSNtuZr5m+UH9l0hu/bH4sa4TC05YJ92guRrE/d6tBEF9S4ylYLfbg74j7Z1FiS3
DbB8uoegqtfbmZqNtdGSEstTlxBmHgxqCARxEP63JEXi0AX8GRkb6UCe3GkQLNklhk7+mafW164R
FP53u8eGyTOdAekQ/ImEa/Er74oqr8+7yGapycaZM2U70IiESGCifgTPa4+ezdk0dylrdad4AmSx
JaXSf5ydhujESDWNEE7NgSulWnewpnqgCJ8hVm9oDdLY5CGL+aDjKVS3thYMBBTEMH9Pg2A4iyxi
kptuasSSnpggQQOYafEbEm5ZAoHWQ5WP2hdo0QEe3NZpJpoMkXEhGufo9106iY+KStMpaswRr6vV
l9bJIHJiJ2VsaNVWlUVg7nBPpJU7OAoZEDXX1EfV0muxafQBh4mdZ+Z1PlksMXNX6c3FFKQldrVc
n64BRMwZAVabWGgRyOYzpjF5M/M/lB1rFgCUCfPUHQtTkaBEdDhKDTore1EYaeTQ6sQvqdjibSev
UJTlrgjqKdySB+z4i3DKHmB9dJnHCVG5IopIPWHIAKi4WVUO09bKTPtnH6QFiYWK7RDqQ9f6GwPC
yDc+w089FVXpS0CY/7qk0qJ56VBKxlc4i7OMk23l2iU2RrIQRnTrzC02MqNo6oWXoGHAlnPenPv+
xDE4aByOxeGUMt46oSZPszHGhI0kPlW9qPSW9YGnuC3jvL2BwFtMZ1h9+32Mn6lyp9GssCnaE/V4
i3J+gSdUUvAKAz95ECRO6BovjOoi7agibnxrbiM3axUm7MlwrHvjV2U7iRrtrkiwlO01S87Ghm7z
c7drSOakODCbUPd0+BAT6Eq+yU1CzkwbYgb5fFJgmMFBwqDBJUq2+hM1ZnDrmP3ZCY5x6FzHjhb1
HtvGCIlEmgFBNsuUnWfUQEOIULD1xZjcy6dOGXOiJLZvPzYIKl/bsRMVzHCroXRNT1VyKHajfEwF
JIxtaIcoMpwHIzCxSazbHJD67ibEsxyczRV6wWmmd2Z/Uc/2MpRwLW9LFoP4Qky6Tnk16g3VJfZM
HKiZevFxmCbto0nH3K+DlVGwk0UT742uo5tZmZHTcSOCF+Z1NsY5ykBnaFG2k8IY1Z1aJINyxUIa
IpZkE8mMEotm+CWdO8WsN/oUmM6N6FIfEYugoW6cM0q7/DOBqJp+AHEKCIcaXSbnz2pNeftpVNs5
uSxkWlWfRtVn60lm386/j30CtcPQskL70hUZafpnJ5e/VcvnKuXLCgGnAV3I5d4bnFbA8azrHH4s
aZoY18E2448v9TqJtmRgsm9vf4tYDhUvDh06TiL8NQYHJZ2vW/X+AoCSN+z2km2pE9Fk40A9FgwQ
0yN7xhiLqZDlhVkWMeF3jb2eSlZ161tR/enXD/mjs+pl9K0G6vSzXYvjL/T0Q/kjv23rHz/ay8dy
/Tf/L8roFPLekNHrLv8RPT+xLp0j/jqw8tg/aOxzNTzvv1R0xPK/ZHQh9A8qQrppmv+cSv8+sBof
VB1NGmSGIyxeo6XR3f8cWD+oTISOw3KJXX2R5v/kwLqqzHIg1lQkFbot6ORvaRu8vMHPII007FJD
XQzZ6RyNnGiCO6VOJg+RHTSzM30edJs4d3yxnCpUulpauIigOpVXkxO/01ruZcn0719CeUCSY6ei
ra9KX10TJmTaouy0TIZTtEIfTosefTGcUrxTAPvtRXMPpYZQoFPC4JE8v+iqiTU1ZJ942qo+ilvu
yVFeQMbWTrQ6FLvSJ1YIPCO9UgSnnzkqJiplabybJeK46BrHe/a2/GaaeMkH/HXpFlfOc6UuQl1l
NX4tRykmjJsEKovB8QLDecC4G3l1qZ+GJhloUrXhtlXNu7e/drnMZ9PG8uxffK3z8jZwWNDEVE3p
6YCjg2wVhnWRNJorbPvm7W/6zbN9/k3WShXpxBSmSS3S0zAcnvAcQtTvKZvO1vc0eveq1OVN+fe6
eIvRXmzV/HUzebxrBLtfO7XaYKU7VVKf84SVWNtB99Mt+fxNWRufKRDsM0f8rP1TuEtekJyVoS49
mltzpmrCfYYFycC1bZfC6zDuE3HCeLNP22giFJzDY8JiuNHhhJVBBQtjKrbQKoqPwpDiuqN35wZH
0BP15kOFaX5TxOLB5+HzBAv2duIkDPu7BD/arjGbu1ixIxfz4OjRM6zfCsMemMD9L0wQ/Q0KxYZN
he3GZC22o7SvkN6lN2h+8bluAbBtuj7/Ihvlauri4mzSwk8qqbOdwblW6SEMTJHlQXS7FaSQABgE
4SXhu0tn1PcgMtglUEFFER3gkCRnOIR2QE/tE0rxhKhHAtt1wEAken5npuGi1maDV8BzuXW08pxE
VHIgTODVWmvvKGo1my6sNnqN+ZBw/K6J2h8UTr5XbIUphtDTET4U42t2OyX8Ys8WIKBuVwwq+jSR
qVpjZx6Vd5jYH0QO7N/UEQrUfdF8M+VAwliJ/BPKNMVpx+YTs3tTnoyNc9Is1Ag9euin9kDs9UdC
9zUyf2axt6kwbPxiwliHAEM9EjG+607KPLIRorU7jlt7XpQnxQ/ZsbAndbv0q13AaAgqdPq22s/N
TJmoI6SXUbnY1CZoCHw+D2rrq/u+YbzQeopETYPkptv6bY01F4hQddUERAltfDVen7QcORufPNpM
HkTnLxTmZ0vwXjgTu2U1yuzPbUfeW07xV1mo5BGoK2BRJsnilMw5YBq33HSwAT3ihIPL8my0DRPs
m/1ZkYsbyHTuk3i4M2YEHFqETyCgjHQba42b93QFdJCuS2s8mTVyASYVuhhFslJHL69OY6v6Nsbe
5NibLiFfJFQwH9QfrJCsRRiiKoXtGehVsSG2fY7zFdnGp3eWPXwkvnyDAsKBp7EOWWPf2FSzCJ0o
2IJbyajJPLbGH2csh9MYDVt1TE8ITHw2IUgT0j1jdgYChLWz6rwxxpZenzfilhPfaTB+D0J5kUo0
pzHdE+8uOxjgCu2y8idVn7dGX5/afn0p6fA1pV9h0pAJbze9qpwE4jZgQi8G3YNcxfECPiYUltF6
GMUyAxSerPwzCObulHYeoVN7RGkxyvuR6dVWMRIz/ILiGo8iIpBqmGd0JdpreOmUS9sAs4DlWk+u
ujS/KGFsmOFV0O0D+2MAUhGdw1PnrdpSXx2/UizpWq4u6S666pCUPXmGESroV8OeHvXwsey+K1Pj
duT5FQ578fdWUb1UXAfiboYVmY3bkVigKq9z+kONnKMcBQAh8JHge5xT+Qx/jrNFRnNXtt+xSW8B
RMyZct7KfmeXZ2P2Mdc4QDjCG/pNDzUKC7eLHV8326u8NjxNsbZjHYP2kgSx653UTE9xHsLuazpu
CblTRSMCm9hudM/tdZrx46gvVHBcYsNVSU8yP9U9DMebkMxJATIxTE/n6VaBCSHVc53Ul5/A3qn0
s0h1aGZXnsUaXUEDXuE+2xXEHDvEDK36ZmSzN2kWr9FemeUWNNDOzsKD7HuXWoxnDs62rTtvuZcZ
3diiwdzV7ehK7JpZRh9snfgZw9SpclJhOy2TH40KRkNwW1oFsSx7a5aL409uRy3cVVW/K6febdJg
k/sPGZGfbvZmBwY/MEPyc2cTqU4RSSg/povT89yWj9EiKECIipRN56ioc+KkUmGcINFS2LuUYfql
Rmgg1+gZ6sWU1XtDnTfLSSWzIpSMdJPDmYF83dTKCeRDt1KuCYEZuvlxcb8NagKYVHqSA6I+VMTL
H2n9bAJBYE65zEETmPohll8FftIsE3zKpSySj3EUXjn145AfgpzedcE3o7B3DuINKEy4qxBXyMYb
arQlweZa/hXtP/YyUw0O9QbHSUzfFPL52ZWROns2uDyw2HC2Wp2egIo+5RhZ7QoRfc3rAFgTqVPO
t1qzK9OG8G5gP6hBYHLwRR/XwmlHAIY6NRHxjkmDs6HYjdnihAx+VqBmhiCcz0BQ3o564Jz7iye2
SJMM3Csl9Z7mm/ZPTfbXtSCJbO4VPbC3kVKfF6qyGVt7X9JPc9sr6Q9/ZgKKa4A+xnCOEft70dfi
BEn0RhKnBUR9IQCkeq0a7N/ewJBM/o9NBXla3dFMi6OaI9ZWxkg0BqQohxJLpWwH2t0C9jwhM5bf
LrRlLwnn86Rr4y2OX6zU7FAMHVCZqp475lDthR5l59NYDcWmBZEH27MDzHvap81ONKRWOM/7Tvw4
UcslwAA367s/V7q5tZl9kHE/Z72lfaoU8x6Pb4gWEyPLfS9Tm5QrEjRzXxp/GlvyInThHa98iHik
++SlHp86kxL9FHKwrs1uzh65O1b1ZS4PNapx1BZugRV/kwHZAXdKEhwW2QXxGxEF94Hm1JzL0Wuc
K4XUeC/Ui0G36k0sKq+cnfs5TyBRBiyneBY2/fAZT69b9N2pabX+UwFKDbm7vxVibM/pRlRd2xlf
007CvA6rOr6cMFS7am8zh9BxGOZePT2FU1zcR1OxG/Lqsm3aK6lZyU1r2gqA1exhMHxQdSh6FGUG
avkjGNHZWVoAjpsA4pA69CRj5uJJ2kA5wCJf+1Z5N2joLcZUg++MKdBD0YqScDH3MMPL6SAdckAo
W9DdhrD2DCgZxBEc/9yq82pj2DQs3ZROMrtZUbHu9qm6o3vK1xiLNwgemiXgbFEMVxkW0V42Z3mn
TjdFK+4LCYIDieSsJvhwqdQz76sdXFkkD3A+ON8t4MZ4MDKIFhXtM4AEmIigbEuyPCr2zjDZZ2y8
9IU3CCWsVtARAmZkphDmJqeSp0XRg9zR6kOT9uW2yoErkdqMnfKKefBinI27CfUsV3U4iVHioWN+
1Sz1cx22DzB8dbeZJyLPE9lZrWVYJ1JW+0Ctuq1g03oJ9i+Fz4o9ASdd/dWXBhULZxQ8gRH/PU9y
Vm5SZ+i+taRBbnPNudczeusSmGejrT8EjnQ2QHSu6SJ7MRpAlPO0f4TCBY60KePzsRipLfX+YSaA
o2dsQ6hkbmRC76QOCA8krH6hnLETkVRolJZWnI11P6Y1Owytf0DFrvKvxA3MiQJhUdHjaEqcMxzS
wtoQQAFIbCvg+3qd5I8XSoNs4uRUTnMDzpLaGCe8b0kDUGgjrWz4kUoiF10e3s6loOhUVxLCLG+M
ajzG6lmc7EUVfqNzeOR4Vhx86tqufMxVCMVjeSB6t6FY6uDWSIKTmNIbpbUemrHe6adG8zUfmB/c
qUPZH8iTXdWiG++tUZy1vbSuEzHBn6oEiuQMkrUjDaOk50nlFXkREASaTksiXWe5f9FN9smYclRQ
9EuhGA86uRVk28gg2qzj55E9wo6tf5VtXF9yQGLX1E2egmfKS5E90woNKs/dZUGbHfjt7Aqa2d5K
hhED+7TBgeUXZ8inl4utrWC9TAnCO8RnGPuO8VPEO+RPIji9/qR1ewXuk0uYvBdPBTRFMQLjzfoN
oWg5Fl4+ogtXgJIHAo7iHiRQBAGzL8rbguhMkoanTnRdzRMZFe28matrWWeXWDaG8r7qz80JWZRd
hC4f7eFaJWqe2v3OoU0VpKnHBOdLRv7Z6L51Qw5LLmn3c6V8qhiweddcBDZRbQmfKZBP0ZyfEQKm
MhHqwbIyAkCjfHvSVAJVVXPjkYqOGjtIr5FaeU2i71Qn29g4k50ogTrBGSl96IYfWXOutQRIozp1
g6rdKMxcvdqdB+D0ktz0KnPASwOsvC6c/bKnYhu9RdTelMppRVEIvGRMD+0sO2+j9ETXP2fC2voR
xWagNIttRUF4JqwXe+YCz5rnfTp9spgiuvhAfPWc8vAGqFIaRk+a/aMbL+I8njZppaf7so9K1OL4
qh4vFZ9t2FhZHuzX1AVvdw0+bDuXs305NiyoOK8xBmU/oCtpTJhAY4xBu6pzca7Xoftr3fwjRRCP
HP+tRb4XcuD/TjT8f2S71dk+vK4X3tbRf1085snjc8lw+Sd/SYa2+GBbloa5hRGqA7xFmPlLMrSc
D4YEUqlbuqk62jPjrfOBRBzuFbwx/CtqmAiQfyuGxgdHqrDikKFVIlyIa3+iGK5EIx3DLL9qUS3R
CzkzL3/+TDAsc5CA/iJXiLo3bhwTh2ZrwuAjXA2j5tld+Y0utpKN/vquX+YcVbexlC9//uy7MCuQ
hbZysOPMFsweSn45l3jufPh410ksxV9vK6/a703Fv7s2y8QZB8ALJU5fCWLWCKkot0qSywWp037Q
wV1kSUYhFUDF25e2kvx+XZplmZQH2FE6uIZeXpoeWWTaEDY8nfDltVCa+glUTffJGqRgWkp9/7KO
7YLtQVw3lvfnX74UDARfLTVprJ7hqETUHitl9BIjB6Vjgckm/ajmnDKi4lI1RHOtytg+jVM/fqdW
saqI/LputF1KFUJIlQt/ed2SIK1iWITDfSXOLiUEshONQtb27Qv81SDyXwnQWr5GYMByOKCrKGVy
dYVWOqVEHtuRAzXKVtG33QVNccDrZZW8LWsgwUlrF/mGbsDJtdlgheCYMnEq67s/ayD090+xFyM9
hjXL/lW8efYS+63exmOG3FIpVGiUAi7JEBbFO1mU5dVcXzD2NQvPKLFOzVkprIEsxghowegtPrDP
tCyYWFYaeMibGlwE58OhyUNo/WYN7FSzg0/CTlvxzm1njvmPH6HzE5hvbCaiddc5PcD0E7X8CAcn
zYndZ8FnbYLNIDGw/YwGuNo55r6Pbz/r37xRQKGYitDTeJ/X4rltV4NSzunkkVsdvcAJfojJeff8
95sr49HByqFO8p9f4rSlBR3M6L2hhN5F0TBxmYmOeFVQrvEpwrmmdmiuHmLd6WVIfwVeFc0Jz7ss
AATim+kfNaf79UJK1g6qLA5jkBYJqyFoAprqBbHjMUl8EpwgMWuZOe/M3b95FygsMb3ZluZYZEFe
fkttpb2hC3/wCGhDThVBzxmri4o7KvTq1hhbZc9Ru33nDVw+dTUMiEMCANE1JhjVWF2blvhtH9UN
d3BYEJDYhd2gZ7ahdvVeA8F1FWmZY3gTKL0y3nhWS43u+eqUVqXOoZHsJ6YkdsuE2rRH2y70eGvP
taoBptSrfD+KPon20Bby1C2sKf4BX7Q5QCqEnpqDtxlP7YJ+KPu3B8Vv7gNyBTrFks8xMcW+/G1z
jJUjkFrr1UaLfWJw8p2gW88ZvJvwnQe9rj5zH3iQlJ2Fo6sGM9DqSbc9vK0CG5xnmyqhlHLPyvIp
UvozoQYXoAJh4mODy8rwPFH8avP2hf7H6Df5aod1hLmVUua6Q17f+WLCwNJ4g2XQm0L6GQ5ZOg28
/S3LavzitTKJvrOU8B2abtj6amD2o1NbQKxab1YgrRZELzboPCoM2GDYa7bivf11tHj6jy9k3XK4
m9KkHMpIffn8sJo0WqvEhZdN+GPddEyJHqjsJrDzhZj/XNwa8nupFLW+mZIx5fCVWlF0orKpR6Qe
1HCxwfA27qSpTsGZJENNhL4yuwu88LI8cdoeTAtxZ7ENiC8CjkqBPeDj6WDgDmUsQPQafkcZFh5Y
uoFIzjncIk8Q7aKh7M0LC77ed79MQG3M5INu5jH0p4uZxrvOUtCJUE0VmWy7zIbW3aY2m7VmSUh5
sWHjoa9rsDqcyAxovyC2I20LHSwOr4kHFdM5fYjxIlej6WvUJmjgtCFgEX4TJS499Ip5VDYRsKiT
XO+1iC4OTneLize+TWx/DFyJ4ESkQrGc7Danlxj2QhwQJEG7HNQVndZ6poXSrorApZES1Ny2Adji
dsaQHuw6SmheUSQlurumRK4NZu4RN660XPKvueoS4opvi7DyQ9c3rPgRAgUR0NqPph9NkMUQ42BI
/YDvRucL7DJCPVEwNYWnPlSBCxyvMydXQhSGB5Jl3k5VbyR0g7ITaCtJh+h3Jbs5ACqK2FpcGFgi
oWyS2sQNSl1K0dIrfFe6uu16owYf6/Syd2c7pldCip/K3FpGKThNMtqT016BqX0qfSX/CmBgJpUD
HiFxl2YQTwGtPsNTQTLE8oo5i3Y17aDbM5jkEs1ttO7blkMluwcaSngwiWL7I9w4sOhWK5UbW0lo
hlLACgGcOcJ8oS1HJhK4tuwzaOvQqnCg7Kbrd20NCBs7VeA8liZdevY1YIYScJVdD5vebCPlDIy4
bvHzp65181b4l3reT/459S5gq9WM/RA8FJgk2rjo8c7RW78413p4OlvJVNNtx8nXr/E3afWZIiuj
3BD50z9NKaLQmZ13hMA0Goq054Wld7QFMFDUggyFk8YJSknpbJyka4N4V708GOUh6kEBjGnVkN6i
QdlP1v3pngkuzPcRjcm/BFNOfIZ2KlaFMtVpWPISvwJ7ndlxhhheRN9a24opduRT+6iDIqKhybKV
xpSV1T+BnFrOtknL9DYyRz5jLCvU/6UxdnxihS1M4katzNtRW0RXWjTF01YWPFqv1iFIXM/jPGeU
MmUhMAVoHe0djLJUXPqoNOjqLawQ+gbYjWIgk+lZ5soKt+am1SHZnhY2fgKqU5U5IDemlXLVTmnZ
fbMCOBd3zeg4yoY+POVdaRbm+ACgt7kZe2Rs5C2N+SELNeiGdOGY/Z0CVyZl8IWQInzSb7y/pqGe
al1nzLRFCv32QqcD2b3WaGZOBTVGrq5Ufbz9NVn+kcTwv9MP/r+Zjpaz9esiAjJv/lJA4K//7TnS
9A/WcuBnTyxJwmgs/38LCNoH7PQaTiSd8+1f0sL/eI74I3xKYll3WJB+WYH+VhCE/UEYOJHYXCM5
/EFq9+WypvCxFlt1NtAvlzOWmYxUMP5vNR+GnZYn1kkxAFN6dv3Xf63Hr7vt/v301WZHWIbPpKIE
1+QtCnfQqYnWcZ2+s8957bevtpRJb4yZ3wv7AA0hca0uxuro6+XJcb992Xk8Ox0G8CJMg+DsofQx
XbRKdFl1tfWO2PDaT1/tzLA4NXCxRuNgNM4d8tEdG1nryJu+fOezH27HtRlVutQPWRjuR6DoQ/Le
cfK1n629/GjoethKYk0/KKr6yfCZOBNaWW3fvuGrbeu/b4t8+elDYTqx1Sv6YaKKfR8mDnhItc2/
OupIFzxUNo+glLbL8kZCFae8ZhVm/M5p/bUrWx0Z6iRAKjMs/YCFMiK8Y5xg0/0jheXf61rtUWF6
lw25FP1gjMMhcJxhQ8wrPO5pr6ufKrS70kQmPrRqnmyjOTjkaHNHfvhq/FqKnGzcGfJgTOa3sppx
G2k/3n7ar9zwNY+lFbVlWX4uKTHxJGdjuCwHKY+bGczV2MXoHUyRT8vLFnWeWjkcTUnW4LjBa64G
r2p2aYB0JA/OIE/EENyEtX3kDV/u1rOxW04FTWZKO7vOMlIho4/lQo6d884Z9LV7vhq+9I8y1VYj
XDwNKdt1iUv/umMPHxz56+XLX08SApBqX4fX8dTS2DWi3ZnWlHdvvzCr0/0/w2h9qldAtxtWnQbX
hLc+yaRycJxkgNogok0boeT9blAa8YOtLNvXGK6+AyfMm8hd3pJ87reGUkrjyCtdDWlLaHo6Yuw+
+CLeA7O3T2ReZqdvX+krj2kNbOn6CVq9FVaHNvVv/Z7jh0lfyOOGxprXEkhAlnFb2gejcsAaVuUT
LTzOj/vhqwUZDgoEstIGNokCfKfTzCsaE/+d5//aXVmN6W6OhKFklHTzyKS0qs/0vowhfjrHPdK1
9E7DFFRicOjkLbvoDEhC6NJvUPt03K1ZrurZwOaEaZY0/CoOdFvCFkX68tIYtenh7U9fZp5/1ZB/
hoaxGtjaMPaz7eD2Ay8NLyLQog1QV+PMqLHnvP0Vr93+1djW/KpHRhjtgzkYHo09cUlqxz7a1eIL
S9sHmqGbh45WFHuQMQuuOVeOm66N1VgtJgCrBJ/lobLkJdawi4pE3FE3ZV2Wypcqzsz56iDjilCS
YnTTfe2X1XHztb5afslGplVdiaV7on9qK/iI3qs3vfLCLDXJ56+jr0PMBndjHSLIhp6fOOZnAvE4
b6JOvDNeV8H7f17KNQ7IVGi1oNWNfcgsqlipI5oz2mvelq3VuhrYa3M7KkH+OSoGt5+rn3McaPtq
NOa7SQMqSTpd7Nug5Ngb97l5JmgbxoKIJyQMx+QmaJonXLwQQ8viY1dEpzYYC1eUentaV5l0zsZI
fj7qIWur90dPStoItqqAa8wRyYhTcxcVdOI66tPXVVvVAq9Jc5H80Mp5cgF9t9tcxVBy3Kevph0Q
MX1ZyRnppIu/gZchLiJvjvvo1ZzTD1oaBkpFPl0Z7jUT+WPOvx/30au5Js3zLJ/mwjl0tBjbSOjF
vuUceSZdp1kyNKIwptPdAQb1uXkOzPmd1W8Zlb+ZhNdStN/Z0m750AO9bNQrAzumF6h0WOX5EmEY
iuqRgo4BH0Hoh7fv0yujWFsd3rXWoRKVlNZBJy5yQaY4OSN+aQAfGo3jpv1Fr3g+Udi66I0KC86h
YFjhtUsvLVALb//8V5aUJZn1/LPJEhhJCBPwQAEDk2RRVQ+dX/fHbXS01X4hk3SBlBprop1UZ5Us
vsLrfedJv3bfl///bDGH8wsAPMjsA8GZ6Ao0L4H+UJHnvt317yxa4rXvWI3cJCwBmtLn+NAnqfUl
mWgVUJpY+EIE/09tbhQ3QOTxGGYdDdhDUULNjHzww3RporFuKa6zqYXiWVimNxKn/XbcI1sNegPh
PYPwaxywbBMp0PHemeX9cZ+9GvVJZMJQQ8o84PU4sdU8IAlOv47jPny1xcg13dZ8q2GLkdRypxc0
Jwh7553t1ysv8romNIshnAYVHBm4iCXIpDr3uEn94ybadYYUXkKpSD+Sh27J9CRTANe7wMZ+1I3B
gvTiXc5huVq98M1DkKTtKUmnu9ShNdpxH74ag3HQ6QkuB/Og+f1HUr9A/WrjuNdFrgYhRquYrlNo
EyQwzjHWbvO4Onn7Z6+Kff9sXeRq8PUUyEG8VOYh1of0vLaH4EnvrPCW7jO1S6seixqy6bQf9dSn
wVIRWbfFbH1zgjz7BDKQZoBgJe7DaqrMI5/SatzZSTeOGtmhg1RlGdIgTto3Ua8fRd5dzAEvXwI1
mBwnA+UGnMzcs+g+zSbogLdv5muDYzXyRJXY1KfNlDCEFe+GpqaxmpoeRWHml682Z3Q/ChXFttID
+BHz0rZrPKt6c9wCJVbrK71FKT9y0j9kuX7rWOY+DLLtUXdFrNZVwueU74gFAO6PiEZsKHP/kZnk
n3dXrAZ0olcm/ZRFenDU9GmO5l0jkuOG8y/w57N1jx49WdNa03xQFPUpr4En1+30XkX/lffk10L4
7MNTuukGo69ysxXScmbPeWqIZbM/7n6vRnQDWjTVNNs/+GPpb6nfVy5Uj+nIp7kanlZn4nWIovkg
SsvBB56AjInt9yoRy5P7zcZyIbc+327Qe1klGqfaB19Xf8x51noD/XM+VrQBOdE6Gtw10Twfpz39
su89ewpDKXp9tCz7QAuv4LxYON+jljZHfvpqtDp2oaSpkSWHnGTHRvHbT6A535m0X3l/1tniLsAj
kjcIFF1Mj3KaR4S7DqzmcVOBuhqvYd8lCa10k4Pip80+I8qnBkJ957a88oDV1ZCdm0GYcdn5BwvS
JoA6ApCXRjekwE7agSaTWhnRwMQsiX4eNRrU1bqsGvPQaf7E1ZgcCjcAZdptOJWydY/7/NXa7EyV
X+L9jA9tpwAOJVA9BcpREHGaaayGsiLsZNBhnB6moCQE1IaT27f0fXz7p79WhVJXYxnoAhCCQkF0
wR7hYXKO3HkWyT5rVH+XhU17VvXOxJabyERRO/qPthDs+t7+9tde4tVQr31fJvQijQ8Z7UPtDguu
U18d99GrdTipKpVocZscSEBvu1D/MfrN/XEfvRrWmRJWwSAa6Ev4FsDNSJIyGCGO+XAwkS9nvxAw
nS4yOqTCroZKRFtzd/hvzr6syW2V6/oXUaUJCd3a7lmWO0kn5yQ3qjwZJDQhhNDAr3+XT30XadJu
18dtUoVpxN5sNmsIrgTe28vt27DYAJ8uAGW/yLHLfpIWtzchwR13m7gV1ZBIhltd1K+nZJkVyCpl
DnMt5hRh/l8AfDRbVg+yMXj7rrpxh8d9+nXa6DUw/JsLA7S7FQRNxGBjBLP6o4zIy5iAlxKmxKVA
wdjWHieAIdRrbCDYCPzKgYBqd4CNoVPqwejWNoeZvfZLv+zhbDVv+wTuUsYHg/b9T/rmpRyDWxsd
uSZeewLbrCWO1YcpCpZDUjD51BZQBHf6CbvmrFltyoIB7A/SsdwbNdX7WIrqhsMV80r74sLHtWvP
oZzNwqa6P0axOEKd4V6b2KXpAhl6a89XuJfixGq6I0y0+HGDExVUFqEF8P7aXJq4dWzVzYTibVXD
saPiRwN1w7NM9pf3x77wae3yk/EwIRsR3bHyOvNQLpRlw7AWh7EbuyvTPy/CX3UcFuf8Z/1ZW4kU
wuG0AJUO5kmfQEptOaT2FvUEfoDae6TGa2UVxHfv/0FvLxa1Yd6qhkegnJPuuPXbKeb/U8Ypa4L8
Y/0d/lRCcXEduuNo6Bco5HwIm9AlIWOJrLzjjXifxJOBOKpEgS0+ZgaCiQeXBQHB5/XyEzx5b0GH
sUcBDj5Meh99v/j/Iwr8v1sXJm6lnYlDzjpdwu4IIcgOHrNwAAYm1OXehcGttANkN/N7mooj9X9v
rFphfhSTK5vy7W0C7trrVWnGeVDBwodjsxUjUKtB8wBwKL0y83NkvrHl7bJ5AgZOwf2hPU5gNbFH
0IGqej9H1QLDcsDCf7V0iNyOFbuIHku5zNvQt8e2hf/fNH8aZqf3ScCyrbyzKBbAqX3pj7Cc+k6H
7d+BwO78/V15Ie/YGH2xwHttEGF7rNIK6pFtXG8vjSqVBN8cRozv/8ilj3z+9z8yT6fbpvD9uAXN
dJmBqDX5FAKq7ja4FbM+haSgtwXtEaAIPMHFZ6VJNsZX1udC0vxP/eGPqUec0BR8YpznqZRPkEbt
KdDuqKPAdarnPbhmw90GFPmVBHTpc1hxDJ9wbzFwLz+W8DMEuxHCAXO9os3d8l9uy2UFM3za/HaC
PMJxhbMhC3qI89IycIpmahfLQhVK6wKDL9CczTpf38kYdMH3Z/722lC7WoZfPAw+vQFhUMBoD0aj
P7to4o/QJmivfOy39yn0s6x9miZhtyi/O7ZwMlXQQdxFa/fy/uwvjW0F8QTRBg6T5vYIS5VfFRk+
KyKvFFRv71HYnL+etpZEAXC2dEdJl+kjPLGbf2QQTOWuaXCbEFz2OWi03CneQCx+/WtzNxdjG6DC
bSj370DzhXQlABmOo1sBMOPRKV7NhFRRq188UPc+dIkcd6e19ed4rQezDe2xDqoeUsbhKW6m/sbp
+zLrIFt7eFOAIYL8n8BqN42H5KZRDbtykF3YPTabSfNUtgFIEkDt1Dn8NSG3MU7f3WZu7Xrcxf3K
tEsLBbj4Qai42oEr6XYfAjv89W7hYA+DHDQ0xyViT6u3PHaT/uA273Oe+CM1gxVSn2mv9bGXkNVu
pVjhgjjdug1+/hB/DE7QwNNNstRHMYQdtEhCsi9941QrUGYFbGKWddIgRx3HvvjS4J5o2unK0Bdy
AbOik0wFH1Sy8GM8rZBQ8/hQPETDOD0unoCEGCH+rw4P9V/dVsmK1hTEgB7kdH6EB2Z6H2ym3DNY
9V6J1wsJn1nxWkE7H7Iphh/BXxLflm0ab8vA3x5hkdNfSZ0X4srmH8DHdCv5OvFjzwu4vShYzLfS
jw5Oy5NYXdupOHOZuhKj0+1hFmt1A36N05MCxIStsN0gGT2oLi6PtJhPA9Xw+IW5r9vErajF++FU
RG1YHut+TvdtCRUnwvH26Da6FbhNMsf9nGzlcUn1v03V3Y5423Qb2grbRLcaxikN7D4a+rlQY96F
/b9uQ1tBW0TlMDHeYmgoYepW/BO05Ifb0FbQjsDXzgpOVEeu1RnWAIX0DZLbboNbMTqEKxhpgpAs
adVh6dQDHvT/cRvaCtCAwC93Zhi68IPPgQF7r4ZOvdu8bWaBxFkNYwteHgladhCClDAhGeFt4zR1
mwdNyAzUHhyHM+r1zzxaj8BPuVUCNrUAzLhSgC5IMqiWJqdpE8mp1E5ojADuhK/PpUAvZTcNVXnU
IpxPrIqWG5mya4iuC+nQphZsJFn8TdDyOHTnR+GCezvu+VfqjAtHk615XoEmDYcFTJ2DFw/8Lonk
ifqwJ4T7STDh3b9rYRpArt1sz0n277s/ja14bSA1z3y9kKyRhNP9SmBSC5uECbRNeD+j2fafaSHZ
G/A+79w2lRXH8AnrU1iAkWwzWvyGEdF0wIXimoXwpY9jBbK/zn65Ko0/yB++q6p8TrS+crW6NLQV
yFUhaAeaKM6S+DckLMSBBzQ4vL8oF76DTSeIQoVSpCflsYegz7GD6Oat8afmsQV6ZteGMH+DwIp6
LDoIJb7/ixf+GptjEBc67adJkQxCY3j5qBVEuwdz5c+5NLh17FYRlEzw4EQy2HLCUaB4HuCC4DZv
K7aLdArrbq7TDBSMz91S51BrcFwS68it5oWTPu3LY1SAFQPbDehFUrfNQ88r9Uep7C0wxph7nLmR
tz2GSfy7S2EN6rYkVhAHMGjnsaxIpnv10G4F4LhQ93A7YagVrjoCn5CW8Cdrmu6hVdHXDVxwt3lb
saqqJJzmMiRZRPlPf1iGO7xxe45b0IpWWnUdXM/WNJu87nfl0wI4mLBwW3GbUxC12NsBbK2Ow7BM
O9bO3xJPO+HIAmozCsIUYtHj0qfZVm9ffVJ9AF/ErTyzKQXQtuUFDOuLjJuIPJlw/r6NtLzyeP3f
lnjjMLHJBK2EJm+JgyTzRdsfN3ho3M4T03lZa08/ws2e38kJakpFnxR3SUnJM1Jc/7ANZ0NNIGNh
f+SVfaz30p+iPZRRNcSkixmGshAo/BnNZ4spETY/YH0eQQq+auIPuu4TaBF3MAXChTzU0EkqvH9h
WjDfQYYSrki0WwKYzLF2PzFPf6/YYG7xwsD3cG3oTlXlQ0p2reFytGOohKE1mE5Qk8SeOYo4gugk
CYJ9XLL+QdHWW3bg1Pwn6pk86ZbUX1cGhW8oGc70NlhMk5UdaaHD3K8P8bIMmNKSOvECsSus5DRE
lfJlGBaZaBTfmVodGVqeToEYWclpoyqGd1RaQJ59g05ELIA2QRZ5f/BzYn5rV1jZCV7AVaPPEx+g
d/17xG3vgYf1L550ZQ7hren+/Z+5cOTY0mhqHUYKelKR+dK7K1j7aUFNf+VPuDS2lah43AawPxxZ
Vnh42CFQy6KRNI65xEpULbj9hkMRIot1mPGCfoZl7xXuwYV529wDGDqnUZsqlrU+K3Yh+UTgt3Jl
Tc777o3P+hfpQCTCQ/CkWdFAOXsKtxLoG+3vYXKm3balzT2Iu1npTlZFNsUKYnOwTq43+ME57Reb
erCYFK53JGYZujIP/llnX8x+7fZNQytYg7kYdNIYlk0U/rfRMsi9bIS8cZh6+Jc4GIP72LBBQACQ
V1izpXpvEuGy5BjaygRQgoOoFov4yUu2s5lCCNUoCLoTx+GtXJCYuYWDXwmqE5y7drDj/qRXuHq4
LUvwusTyx7qpSuOtp6GhX6a4bWAuB/MMt8GtFDBUBEEKx86TUezsNrGkUMCPhoPb6FYOqAaggozv
+6c2qaOfK5xgIWI5sy9Oo9tdd/jFb5FUnjm11fjLD+Qp3a4B1t7MAiGsbV6veRD1Pkwo5ulUbYo/
F+OiYVHL289jsqgXt9knr38ibWPNokROpyRu6g9EQjcftV30j9vo1nViXEXQbTSBphwoAvdjN7Aj
6ATXXuPePPuwPFYeqMpZkcST6pRUffQdwpMwFllqPIaWBV79NIqlK9vzvBh/ZWP8kBW38cJpMY0C
zuUwOsJFbky+J50YvqxsKz9OkUQtInRUupy1+DUrjFMY2JRyUyyHXtQtT8meQA7K7XtYQRzWcQx7
21WePL0BecPYupd0dnp6xcStKK4baN9DvIrlSMaZ8D/5sna5lmJkK4JjARuwUkYM11Gt92g73xlY
Sl75uuev+MbXtRvwvIcLjal6TDuEBvfWJFAaBxLELSnbDfioL4DwCENYBtJqL2AnC3qa29e02+/Q
tF/R/gxIXifiPjDkefGcyqbQT6zA5booVwGqWx53cAiH6m9a1o4LYkUtYUGy6NFgaN1/8gSkN+ZO
u53diRWoXg29Ahg8k7wiFDqEVUKgay6upYFLG8UKTIjw83hsKMm5gAZ73RAfSn+ry/MqVtwKTaoh
55mgtZZD9m7ZcSHviqiOXSomDG5F5jynvBQbvE8FWT4TDz7WTenSZsDQVmgGZV3MGyDKsFMXN7Cz
e6i73uVpL/zL1iTWyo97hlmrvrn1py8Kkm5OedBuvc++TukMo5Pc87psNuPtAJNrt6HPZ8gfraiZ
0XEzBSInmKIPM0BALMHt2W1sKyp9Tzd6Vpj2WsrjCp3zdoh/uw1tReVZj3UT6UTA2mblvqFQnoSe
qFuistvuNJVbB3wzth8ETCH3vD5Hgf7sNnE7KGHG3cIoguQQU/qouxhs8xmGrm6DW0EZ07BsYm/F
DpQwgaLePd+cMGPY3FZIxsU4NkGdpvk6b7Dn3XDZ0NFsbt0mbkVl04VSag6jWviY3MeUHIAJd4sd
u5mumjGEprAH06akvxmhUQI9lys9rgsJ1u6a4wgLFE0x62rucxQQZB1cGsShb2svL81S6rGY4UVY
C7o7H8MQ9b+Gib80bSsscZFG3lZJmhtpfi94R4U0jx4cl9sKTFlGSyq6Wp5MoOF5r8PPPoHT2vvb
5DzIG6WP3TeHy31fAVMynhojvvCatrdbYj6mEb2mGnxpaazoVOMEw5a1ww8MfN3hSUfuqhgF1vvT
vzS6FZ5Qk0VpEsVQW6oqeG/1MDgEvcdxcCtAKV98M/NkONVMh/u+hFXa1i5up6atyNOws/RRCKsr
TnV7U6Uje4iYd41ae954b3xWu4HeekG4mA7yWX696m8UzoZ7YQZ9HwCNt2sFJN6vbM4L+8dupg8i
WcFyk1CMCpsZJRE4fDcQY01f4CuMGHv/K1/6EetELeBntXkANp+UYs1zZJLkifH6fz039EpJer5P
v7VedgAPDQFhmEJkJYoUzAXDmB1MGdU5AAD+RznCN1JCEPt27T2ox77/V13Yu3bHmTNICJORnM/E
8AUkbkhFk/GH29jn3/yjBuFJLRdWyP4Ed+XgXsPf53ZqotDtMhZZMZ3UlITGFLh2lGsKXx7zIOvN
jWDt243mAd0l3LXLs4ZjVR2HqPA+Gr82ThxW31a+gR99QYrUzOh21C/RvHxdNO2ubNNLH9Q6cvHS
1nbgdSmIPTXPsi6f53hwE0X07Vbz0k+113ejOlFPwrKpGW692nxz2ix2q3kagyWSdadOXql/FPD0
9NvWcWgrcrVGI2MOWnVSWpRZFEgYgBFfX+mTXMgLdo8ZNp0prfA6dILEN6wXFYgtNyCh4MVwxguT
W5javWYx+O02nimMAyPDLu6jJ1/pj24rb4Wp75NgCmByffL85JEUyVcd659uQ1sxSnCiAIjdsRyu
WvEOLwdZrGBt4TZ48Dq9UCmr2J95BX2FDebCffMR4q6OW8Y6dScIl80wBV2gO6KfG1N8g6T74Pgt
rQhdpU7KeiVpPsoJ+v6B+kCZazPGVsCZuNFcD12aVxwbZZv68cBT2Ao6LbmtgINioVbT2E8ngzcV
j21ZUY8vbkNbQdqfPUj6kIhTIpBboi3chWh1uiVF20pKzgWJpUzHU0XTr2UUlngALaXbJcfWv4Eb
Bkq02PTQ1pHPHM3SuroWmhcqKFv+RuBrNn6NE9Rb4l9D75d7XcRfNcwY7kXi2jC1OcY0XWlcAAWG
9yA8fdTAhCU6WtyOaZtk3PvxAjXSoj4B6TrdpzDonWEQf6ViOqeoNyomm2NctwCLbrAAPzVJHN5x
wijk96mbkAW8uF4nmE6FVQ1HpvoUVAl0r6FyAH8LNAqdNrzNL+7gol71YuKQZkhfSAkHdea5iYf4
fxGLYU4HTx6Pn1bD7wwtfhgiF8d5W4EKYdZ2NDPjp6CvPnBa/6abcJQYsHVtgsbHq1gy85MqdHJM
+dR/jaqQXDmpL+wWm1mcdrwjXoRViWvy0euWn1M/O9FO4Ut4/s0/at1E8YaEXPCTkAPBSedNO9Xy
yG2f22xcFQ7Qjw296tQy7x9Goy+6VU7AMsw8eD1zHU8JfAdkeWo2CAsuJb+PZFG6JV6bjesp2B3M
4GSdesKLPVvLaheL9ItbBFnxCdWmoO4pZu7xVewZha8q9Awat6nbfNzWTJWa2VzkqZ75foSXG9zA
Nsd+is3HTToiNpDg0Her028B04/S756dlsXm35JSmVbUIs0jHt/JcHxJWt+xDrUJuPMcb6Apc5aT
mnpQFJjKgxh7J0RFCG+y11sxggM4jH5FgvZY+g96cAe4KH12WxQrPgetYEcUlEnedDAYb8sN9kiN
64pbZS5AA2kkVlLkoifqPk39O7K1ju+wNu8WDmqQ7VFNnEfJyr6t9Rb/XmN0md3SuWdVumLwAMqs
6ijfBslu4a/n3+gm/e226naEVqomy7SGOR5lPyfb8GSG2alC92yCbWAg9xwvcZDDUXHYiX1Qg3Th
MmvPpteCeVITyP8sOWmj/mY+i6BpcHPcBreOT2OawoPV05JHC3si0fkgCp26eZ4tRSPTGmZfpb/k
dPPS02hCD47Q5ZS46T3BA+d1eG4wWhIQRZpybppm36E1uW8n5ZTMYXv6enDo53qtkeGUhwQ4sDA0
v9LNc9qGcAV+PbaE5SFU54IpJyK4WavS28Gq0i0lejYLWNYwWvdCf8qXbro3mnzUxbXy/+2CBc7E
r+dNgYMZVvSS84HB9d03YbkDRunFbSNasVmFLFrHtJ3ysu9v4y79N63ARXEa2wYjcTVPK5SiVR7X
Edy14vYWAv5upZZnw5FSP9SmKRMF6YToc6Ob52Tu3JKK7fvZLOM4dKJQOa2jFBqpU1E+t3WqD27L
Er/+njXXMbSi2Hn46mfnodkaL6nb4enZMCQD3a9l5lTlMqzWPWVtAmM49clt5lZ0+mxuajQURb4G
KZzgdEX3wVg6hpANNYoo4KQwPxN5kc67TYP8FHlOlTM8d60lZ9U0Up8LgCWCw6C/B7jdui2JFZw6
7ToKqL3IVbyWtx10eA5lEjoObgUn7MciCU/kPl/Toss6qF/Uew2H7+7GafI22EinutKzCfo8iDe4
rNZBpLY7CP0bN+SOZ1P/ZFvOqQcNqrw37SM1OjxUUOVxWx2b+rd5ZFrawB9yzxQUxoHNB1KmP99f
mfNh9ndLAT7urzcMWeptxNUZY8O397GYwvDHuQQTu3ARjgepDcYyTHlbKMM+n1T1NGuV98xzQYOH
ng3GwluOmmlM+1yN6Fzs4L7ks51PiXBLBDYiK1jLsCVUdvk84LF2H45r/9v3kvDj+6t/zidvrD6s
9F5do32jC2jDLiKn7Sy+kKGIdzPpArcCycZlhZ1UaeWXXZ526qWh8qeO5D9uE7dKDCPbZNiGWudy
+9Yr70cUJW5nko3IMooWpG0w8rT4e2pgQ7850b6wWawUhndEML8WrvPZG+Wuj7x9XY5uFwvPRmTV
cVIuQV9MeaFp/wMNI/MZt6QXp+W2KdGshL9D4GGbcwZjijLcPsXGicUXejYqK54YWElF1OfDJtMb
CNWs93i0uCYxe2GH2yCkITSs4dEy5v4YD3xXzIswJy4UvWZBdOkHrJ1YdNAkV6MZc1YSGL0OWKab
jUThT7eVtw7ULQSOeimXITdxeWrnAfIxXe0GiPvLL1zoaoMtrFF5zeUxWMmJF7UTsNGzjeNZRztd
mw6111y/pPN4R+nollZsKBJthcHrYoM0XpNkj4vjSxeT/zktt41Fquppln3AZT5HBNgSEz6sSro9
5/xlBW90aSoSljJvZLh+YEUALlw9lFdKr/ON9o1cTq1qN6Fmgg8LGfKp91JxSMXMvglerRVozone
01G3+7qLW8eSw/YNM2qVBZedzHXMht26GtUdGJCx4+H9T3HBRwm+Bq8Pp7GGy290ltIYmkQn3w1I
aPORTUX/L96umf7cxXJmDcTSy6S/g/MhrH7gOeMNXxYvCcbHCLzGbs99ooZHdLnB9kdzDs7VExzC
UV34odlPaQ1Ra9bM5KWQTdnmevReVjWmy8MCunL3xAnsjO/mvtpgVA1phR3srhOxe/8PvJA5bPMy
HSRiG9ZgyCtIuQHU/e+4XrvdXxBz9myGMSvYHELrS+a9hMjp45oKj32lhOP6w8Q0nh3kNvVZiK1Z
Hgbdy/Z2hILasluECt1q3tA67VTZrKECMDtvivEWTcv/QUDc7Yy2nalKUbFZwbc0N406sFTc+tVy
5dHiQj1KrVnXrF+KkRmZVw34SDdjmVbmMBleS1xnCHPDAcGw6/Xe9oTwB9WEMmcmOqR+nxyaGMaO
ThvLBoKBRt1p1gQy37xBf/TbRN5UulRu39VGf0GmEz6UzYS4ryv50nddeMuJbtwKO5tNHSeLgTQD
knu4FQLUZXUTw7Rg77YwVopcGFh4k8a+kXiE3YUFe2wT4rYnbWSXmclmAqh95ltbgF+Tzu0O/gFu
7pWezSbGvUlXsl8lOjxU7YKSPiREXFnyC1veRnbpYoKy3lzIvDAt3XtoSz0kPIEfYQcZ4PcX/r+X
0DcOJxvgFbRt5MExUOakS7vvTa9+z13R3yPFQ+7dlOtXmO0WT4QU4rCu3rZTTafvdeqpW1/q6kMX
znCWbwe8fK51oh6qImCPFbwUxp2P/7qyEBcScmjVWn06hL4aEDdl1YBU3c57MPvXu/eX4MLgNggt
Tqau8cKkyeeQfzChrA50BrzcbXArnXQJ1GuWBDGZrO2vqtweBunm8eTZILQwnDtTbe2YRzS90XHz
BAuOn06ztjFoCYGTNoRHZR4IJjNsvPReq266sucuLPhfTGfjC/QWkclVvRy95LmgxO3Sb0PQmjUW
hdCpzFPpvyS6ik8kqTe3G78NPQPbcwWOt0QHLVxxX9lYv4evyovbip/X6o9n80JX0M5v0ERLe9Hs
WcXanWYIovdHT96uQEPrKlTRdRpJWY65p7X/QDo6g1zu9Y+K0vaxi0LxBZWVvsIauJC1bORVWcJh
S9ARF6OWFHuhuwbq0wI4XkCF3Y4LG34lE+Yn4zoMeeSTR9xL78bRuF2PbPexsOr6IfVQHPFkpl8a
9Bw+rPEwueUaG38VUVFVTYvPDJdmshccne9ZOPYybfxVOzZ8XQiils9E3LYLZH2Skv3v/S10IWht
BBbapBGvik7gup78jMql3kFvnbtVLjbwahFlsXkN7l/xSNYDbGD4Ts7U8T5kI6/A6iEyaLTIPcKf
DKjt4H3iuu62LlZZaiBRpheFBwFhqn8HFNOqnd2ymQ27KlATpc06t3ksyfSoRLrH8/rots9t1FUJ
24IFBD6RszA6wOD9n6ZvvzgtiQ26MpXAqxHD0DHgYgfoI/4QJnV8UbP9HOQyyUI3Ay4vHoxp17j8
BhsBx/rchl2FwoN1LEfqEpNq7oOIPLNCLC7N+oCGVoovBZ9IZYY0k6r4yYX/A56oH99f8TfzO4a2
8jsaDMJvvKnIqjnqDrwM5pskTMGXYBvdpz0xD4bF3ZUfezMT4MeC10dVC4HRNRm8IoOLJ1yRef9M
u8RlV2JsK5pquN6MFYd8zjalCrX6elMuybVT8NLErVoMFoqK9VRh4jB1ux3wtFGqwknUAlJ46etV
YeESgNeBrzuDIntgoN7f0LhjLlkGo5+ZMn+UB7Rb4y6ZoO+lVFzsCZj8u9S4AbEx+nlb/TG6GlAq
LQlNs2iAgD1f9bwzUf35/b15YdXtI6+sfQ4dG5Jmca//abX3k0eFS4LEvM8VyB/z1tU6NluHVenr
7p5JQIHlo9ukz3/MHyMP5br4xPhpxog4dmdBiZmOH9zGtoIVL1M9UMXnWcft18ormn3CiJNyC5bE
Ck7W+KaXtUkzIaddNZB1F7HGSZkBg1vRiW1XhkUfpRnMqvO+0+Oh8mruuMWt6ASTV61kKpNs5f1d
X4fzvmaVY+jbp51iddU2vIwzvvKnsIN3/eooYGefdmvFYxHTKs5wNxh3vb/cBWPq0roIqH3YDX7l
r8bUcdaoL1PUnxoxuyVx+6TrlCi8pOZx1nJEexrED17UPzttcBte3CEz+Wwb4gz89YzM38LGfHIb
2QrLtfC73vPPa01iL/NJTe7X0Q2sg9W2ArPtmmobty7OoEpLDzFd1j2cYq+0L//ban81WjC6FZm6
a9chLGHipIMA4b712tuvdVw+zM0GHTqa/kxJUu02ttInj3bxd8Ryd78p5J6qkCHflY233MThRCGY
T4IEvHoawWo4qHy4LbQFXiyk75ZYbahlmLAQgJyWZquPxv2uV24lkI2xjEuN0hB+m5kXx8tOFsLb
9fWVa+eFc8ZGWBeB6pYxCBPEYfOE949wFySJm/sctf2OlqEHt83f4gwY0R+x133ViEanPW3Dq3uR
SjhDpTTbem85cG9cbkNqrkntXlgVG17dVLVQflnSTM7RJ9oM9Q72NS7PfQG18dVr6guoUgY04126
R335I13Nv26LYvWDiTYwYyIRzVKoQO4ac2YRNszxkLTh1WlaojJTHBOf418zA8AtCp30hbAoVoqC
pJwvN9h1ZzwC/yGhUuxIGl8TwPgvW7yRRWwvUGjejKIF0TI72+ns5rKtdgl4rc3Ox/kGVjwLn8si
GF+8IhjGfTGlI99NeMC467dp2fsT2I1uX8g6rgslZ4+kRZCxNcmJGTIAVlxYwUFkI5o5h07muOko
U1WYdYPI/KJ0HNqqoxnfdIzLbph5M1ybSN8fw6m+Zgz1dqxFtlcQchr3dB8G2cD1IYzbOwgW7F1W
O7IRzdNABwWbryCDJcANp9VTtdIrQ7/ZrsNqW0W0QpOhn1KsdCyGfofD6HeoqDyYJmhv3CZvhYQM
eN9OEQkyFNIPxlePrtEW2YBmAX05rwP9JZs6rEnsfRja1HGrWOe1j0IghRaMnwGHpXcJWke+KZ3S
W2TjmT3Kh2Hw/Q3pTdaHtNLJrm1WJzIgvqgVmiQcAhLFlZfhDfvnNkoofPMrE7+wWWw8c6CTaEu0
MRmv0u1pAGjhzp/mejfD3HrntFtsVDNtV1PpITCZiEHDSovi61Cn1+7R5/Pj7/QZ2bjmcRx7XjJp
oAM/zC99VNYf2kVWX+nKS9C96tHtVhDZJkcGKroItW2FrHX6CZpIcD2bnAqdyMY3F0EHZ6+FLhmb
2+2elELsgcJYHZffClYvhRy3LzB6GiaHiSkwJ7jnRN8LIhvfPCUbAOuzwqroDvLSokp2fe9/fH/j
XNqbVsCaVjegemBwjmSz7/y+vQdBq7ybqya4kisvZHhbUZGE8BFgfbVmpYArSwLR1VEE127Xl+Zv
h61H2mDYvCVLtqTME3/osqIN+WmG8qpT/R3ZaOeiaiRlnlqysJLyfokM8Dbh5maQFdlo3mhUohUU
qwP2Ot+1QfA1TLRTrRnZcF4JIt/ale0K+9X60JI02Y3IfG573sby1oGWo9TdmnlUzLdhyPgdWLGD
20FiQ3k70FnY0LA5i1l/GPl4Wnp1JR1f2I82jneWYVoMnZ6znmzPrK3YPij1NZ2fS4Nb12G069QU
Dd6YtRM56P6Hv9Qu6l9BZCN5g4jGEBFaVYaTsTmUvbhZ5sZJDQODW02qWUbTGmxkzCIiyn1Usg+k
roxbKWNjeWUSdaz2hMqq9HPjdRrXnsZxvW0oL0lnD1acGFtH4isv1UcyOq6JjeRtm6GRbVUrOJQQ
vtMDAHcQFHw/7V7YJjbBoepCtL9oqXDDhM9HFXh7SEwwl/fSIPqL4LD2XTnO54lXs9kPoniMpzBw
+5g2w2FtxKhhUzJmEDk6Nl7yfUvrT26Lcl6sP/rHRkb9tsI4OitSYAXqcHrmqeP5b7sYacimbIZ1
Y6Y771cxxy9eu7gofGK5rSMUneOxgUwNpq3avNjuvEk5XRcjW15R06Ia0oCPWeXr8tAO3N9D6c6J
N4V5W0dnu0UUagPtkCm8gh1DaG3cnlv4bqe+DWtGk060tCRDtqXrS9D7x2pwgn0g71n30cirRdeK
csjiLTa3bef9JCZxs2WNbJFFYwbZ1FA7zqZy/V+UjB9K0D3cov4vTHORpr3ZuMgW2H+MkD7dFifJ
IazJuT76I3ZqWjVK+Guf6SWMntI4nR88v6PPTpFpY5cHGJfoCO47GUpbvoeP9iFaWze34MgGDoct
5z50ZvusN6S8GSKhbxImfcepW9FZLC1EV9ZAZtuWPlCahXN8pUR5+/04srG1/QwBCbxh9FlaNGS6
kbOAR43ytPiRrFP1wZ8rdp8srXESfcAntuI1adI4qfwJ64RYvikSne4bNX53+sI2yDagnanDOGmz
ZCQ/ZA91SyYLJ4xNENkY2wIO6L4haZeVo/jsFwx53Xcr5v4C2JaekXwSXUYSHQJvRw9tYVK3yt92
K6IbT4NimrpMUeDtJwK1duahY+i25FbIIj+yQei6y2jnDQcxj/ARjzwn7RSsuXWYzutQdXGi/o+z
62iyU+e2v0hVgIQEUzic2NHZnlC+DkICSSBE/PVv9TdzvxuqeniDcTco7L32CvZul+K7cTDbmrr/
Ggz+j2L0N4jAa44tgnSyHHHq9g5vZzrzum8gR7B+O0zMmAdZc3VMh3h/8ouY7oMet8rA5fSSWqLv
ViHCJXjVmcPLYZgXC+vqsWxmPtxqPc1xlXrEFyWD2fC2c4rcVIZywGk53+/wUHnj2391LkRTnOpB
YffSTfycWYyshe1tWMNrbmyTgD4Zu7q9G4e6gEWGK9KJvQ2GZ+zVKWDYvg6xBo4EhvFQyOGxbv1/
NdP/UJW+JscqCpkFzrLtBnrduYsn8rtZXPPzTcv9NT0239tlnuCCeSNq/gnvmsOSwHrjbc9+xcWY
WD0ApW73WxNR6MrjkdUlcnbZhzc9/vWM061ttmaq5jeQEB4QCLYU2ulPb3l28rp6VGGeQy4BTiNf
6IEvX9qMfnzbk1/1dDkYQfsGRfKt5vIAt/ivGUnf1r8kr2tH1yJwFAzk9jas/n3e1D/ZXL+pwUhe
F46tIElXZ0lz6/XSFiHz+oSAJ/emIz15XTuaZBW27/oOlMaB3q/CrTia3shnQpj0n1UYzaI0r5tc
3bgWDxwOxRPYKm/6mq9rxzpaqelQ5t5MHv6qif+4x+xNMFHyunbsZzgEE6XUDa/+SZCoLYRZ5Zu2
JlLp/nwlRivHEHWlblJpV2wmtUUv3xSpkoD69ufDG6ZjQcxCrkyTb22gMC1vfPLGn/zVDSGDIZvc
A7nSTX1OpLux7r9cX//+oAWv4c+fW3UNa6XTyTX4Ud+vVl0GQ/mbKl5MU/98+Aj3KA5FWXNbyPgA
x134mo3921oYoIV/Pnyq15QJ1subTZr1MPUWZAT5Jhp5Aqj7z4dTK5lExF187WJVVyJ0Wwm3x/8o
1//hnb+uFC1FaCHpubyZjqyVS+qsSPbu/Zt25+tKcQ99tq/YRVe4yoZLmu37wXi4brzt6a8qxc1l
Szc1cXaFTrC5CzYsl8jkb+OQoVT8862bBtFfGkl0V8/WuXQ6pcXUzORtB+7rUtE6H7cLoJfrGOdt
Ocb7YR2a+G1b9LUOa4OPD2J/tuxK4IdZaLgmpH0Ib3zrrzbp6LcmQVJ0dlWENg81od8ID8MbV+Or
TZqFuBuyaBNX3uj3taNL1aX7/B9X6Mu6+P/lefK6jsuaDtIOWvMrEY4dBaPNtVcYT7uezm/7rK+r
uaGPSbs2Eb+GdYoP8ZBsH3IYQv1HUfQPDQYISH+uSVizDzCs7MTVizER31gsxPuly6OimxL53Ed6
Knjrwml2qUgOY7y93xo2PwfkEP8MYFl0R5YCMqu7jh5TPS7vRFJHj2zIxBFM2uhjbPL2NPM9LyeM
XS55EyE9fUd08Zs27GtGdtrMMZuHNr2m1PQP6ADo/eg4xIFvezz/8+2QiCSW1Dy9sqX+MsCdJR7d
22qB13qtmGC1vJQxV9LF23XPhrWUPLf/saX+aWG+OmoQUobub1jT68C54YUZ+A5/Lx+/i9Vs38RC
Tl7T+kOSgq66Tul1CnL7mkEQVomuGf+Da//3oA+SB/589S6CYMCCrHlV1OTvkIS5XjTOTVkOUz7S
Muo9ZgScJf8F+rx80r/byq/OCfhCTLPbh/S6wEL04PBRTrC0bQ8IsVdHiwrlx38sqZcH/s1f9JqK
H8V7G/Ri+TXppnh+71imfdl7WItnnTelw2ivgH2Hey8N+FsHyDAQPdPFbsIXHD0oAAZt70F5pp9p
M4UPKl3lh7bd8mdH7OgKNswU+9FED3Tel2u2EowkUc8+Z1HXPOpA5AnuBcuHLt3EZbK+Gf+X9HwT
q/m4ayYr17j2ZGa5IcMko3N8yje7waGU2I8ddeTOdTwsRSqoLlynxs8yQWDrf7ycf3g3r+oSiwjq
Tg31frWTBTwR27USil7+/eH/8IVf6wion70aecuvGrv6xNSoj6lhrjKt79+NatPnf/97/tet/t0X
fnVqIH4TXuB5j1sBoH906c0ygEVTy7hYwOurVOjsZz6Mww9kK6ZVmzQIAm1ZEZutK5RX/WmEv8qb
IBIwm//cRpoNcStVE0Ogtf8coY4raoNX+++/6T9Ueq8J4GRw22aYT65s4t9WBCGO4T/O9X/4Vq8J
4JTIVvMOdXtE7FrMVvkyipa0EDvLSh/lbxLfJclrMnjbGq7iekjwqVpakjqcrIjf5ICYoGv6893z
UQ7A80V8xV4Sv3uR1UePEdBf//7yX77g362yV0f8NG0xrEtidk27PP8korBekdhp7hjyHatRSndc
+my7CpYtp3//G//hc7/WQfpo3vjcDuyqWxZdGZbqAUKF+ultT3914MfNgGDAYNh1gIzwqsC8KbyK
8/dve/qrGnNznEYbpGlXu6/WFh6av1IuWfLx3x+PbJ9/uHJf6yH3fuw7lajo6iLeSFY2GqCrL5c+
COQ255jLT+/2ZebjT5XmLrdwCdLr3hWJXggCSOCQlda+2FvcB30BvrjV/Enmns5d6cd4mpsyZDxL
xmJ34xa3JRG0Y5/C/7ZgEdZNRr/lNORyLaIxm/YHzdtU/pD93gKVWiXYGHHR70bDTFAtXeW3PDlJ
jCZJNUYOl8U6T+psFi6yqqEYG4R68CeW+7uk3TT4/RZx3/CRSqOSwbz/sKSiQ/vY4ALOg1n0eYCt
/12n6fQcq6hmB4QfNUsx1W2DWNr4t1Rk/1nPokNlGXQxRHn4XIsVZsyy419Nvk6PQ2OjYyMwalz2
2ujf27h5mECvvKsffe7DF5NlETlBwNl1j2IasTyKEdWfwSJXmhQtjZGnrFp/GE2kC4NJSCm3ds4O
HsE9aHPpcKdi1UDeOPRFy7v3MMdjdzl+B0xhmrCW3RjXB05aXcLJzTxDxQ3NQ+IHcezxOZ8iFfH5
IYdRhyvr1KaPGLzWj8hiUeduMjEpJgzYynYHzH7eW1j0vCeOcFc0sG0lGt5tmZA8OVCTfGRSRT9q
lvzmW+uuvVb+U5pn0hWKdUjcJDtKj3zt0oPpx/HgWZiOOpNjW2WK1OoshGsLP4/9p37sEhBrugbS
Id/kyXRemj2JHnOytvWpmZdhOWtfr/Tj4PpBVMRZ/PlpS9e1BC/StuUsuDkPiscXfAD34jCnBXWX
fpEZKfoFwE8oFPju+lMtsyW5ibHNt6bCsel0KIntMnsXv4QkFHDWn8vdy+hJwSeYlR23ybGWzkCg
Ni1sIocwQk19CRCZN492nfxRYb3fITRnOU60H8EbF7042FHRIkU/Yg+2M75/hg9wFx1T5CpGRwQI
Un7U6Zr7+tCbHXBAETRx/aMVZMru06Eemk8I5MjtXx7V1fwD6SfwzLONbYcWP8jQkRNgw2S3pbJL
y66c2ak7Jtu4+GMCM1/6fQ6z2p9IbcG1UtyQ/ksyw/IIbFtHk2UogKjsM6Kd59neJUnU0bt163v1
Q+0yVnexGvG/GryS9BnMsIgUG75FemxUavmRwicqOy8WdkGljWB5jJhuKJ3TElmdeXZfW5HLr4JJ
6o/1nlL7mDn8gcNuHJG2WFYW6mfwKuBh2oqVL8dm6Jn61XI7al2gN5vlY0+xDk/ZBB/4q3O9BnMa
anggDb2cJn0fINqan9pskpX2pF7qYkDykijGfFn4545S2n8dNsgxnjMG+2jEJGXYnWyKe3reLfzN
f+ukIfMzFD9qwJB0JfJCzYgVGzdaN5fAmz78ornX9D6L4PnztfX5mp0pTRX5KA3rUT+6ET7pFUS6
lJWZWPr6E/6UnZ76Id0jUSyUZLANFNE4nXTY+FQxM0b2QyfYOt2LGMv6JiZDRDUkfOs/8xidCBrN
rsEyBvUkP/UtrDbuYcYcmnOutRm+RDtcCO831o8yLmc/RJMsQHyl/CJ0CPanrzWsEEsXL8lJx13q
zt1qNnnrrdvjM29yFO7FkK3dfllzMy8vyaepU4cQrezlcJ1iMn+2O3fh2E9DT+8SHEZbWjnlan1t
le/qzzNYRC0syGzOE7BLl5rJIoGjdv3Q4agwlxW/k372TXCuQs7biIRcW6fdV1tvo7g2kG4clW/S
7tQt+P8x2NtdXfHNZsNznYD22RU6bhN3RhWzLeaQ2jnqzlGu1WqPe55hTLl1+DAPhMPSKEC1NRl+
wj0k1rs4VypcFjct9peAcoafEwdbwkLNpkVglufeH2A+1cU/dz+T6WTiPKy68EgC2QreIDZUjrEi
powQojx9d4lYoyfb2dZCDszAbCZoY6JBAqBCePG3scOduBewW8H9lKdG1X9JrhbyTgxxPF3twJv1
xEwnsru4jefsh3ZJHH8MbULsUUNpVn+hsV+SeyNgwvuOaSzS33NCZnFpOnzuqOhJErO/YCAU/Jnu
jES30c6rLdIN//mXmGdEERd0hmjls0jUGB+diul63yK2fb1bYPzqm6KbZdZ+n8JU5w9Z3I3N1xUb
YW4KJpax/phtqiZHXS8JPyZiW+Wdos6QcqBbnDYHkzB6A0FxIafWT0N6k0mb0Kcc7NmeF/Eyx3o8
1CrJMfCOcJdEP8Auj9QBf5Fp28PL5hi3sgYlYluKxCY+EhWMtNL2TiWQ0qpyl5LPP3c4prbfEbKh
w3d4jhGB7mzT28fMZW3zgbp5aX9NnaKbO/iM8Ck9ckWBJFUh9HF21zY4ZJ8TTaKxOZsoarKldEkI
wxnmUSuV5+Dk1u2FguqOf1HwDqirbUeqNTyYOt6nMN7fjUr5QTQKdnwFMrjIfJdkg6oLm9dM4LKt
67H3BfcvNs+VyjeejYeG2tSxk5jmMH0dVbSs6WkBy0DBXZpFXn3TUzqEreTTPEyV2eqITUW2IYOK
I1stRphbEWK1nuouc2N7qinnMj4onmfEXgHMT/Q5mQ1flpKuOR++I2t66vuCtnGjrq4J1G0lU3Fn
9qLLFtFe03Xud2Qwz8GKpszzyUYnbQn4iQUxVKfwKSBbexbExvPvNOq5OC0JArxODZCn7JDu3C/l
KIxGvbSqsUnVMXailsgCNTO3Fdfzvp06vrTJV1I3dqzWKWO/9S5s/EvAEbQ992uMWVzCEnj2w7sg
IWsaAYGLNTtBmSizWy6TCE6nJM3W7ZzuMb1mIAXAuWlZTHusPZmjj5a2cq94TupUn2SytuRuG8kc
/8hMEp0Zi5k+ZdB+6UpaNaZziUj7Vt6rJoqTe7du69iVAOmSA5+HpX6SRtrsfWzmefg+IlzsQiZv
YX0w8bLrpyi/zkqGU44qyn+bbG/i6wLoJmOndGMeSHdj11xUGc10HopUdrk9jUTkOOUVvNaLfB3h
apnivh4KFFULs6etDUnyDnFdqyRHKqJhvRrulH4m8ZjGNwZlOao1bF3EkJSC2rz5SxI6+HOmxDXO
mLs0CVL9cMLm7uvS52S6DePeqoMWW5Jd0nj0Gf7biByQggCEU3+1W12v1T7DxeyKwprTL8Hj5nrU
rjXJu7rfo/YyhwwLkK/ty0gj6DSYE/S9A36SrEWG7xnfb22fd55CQzQa9RPjJlyGut7PEpKF30KM
zTQWy2zn/ony2k53om82/Ug3xLQ8bitg3fcb3frt3E+rUU0xd01Kb6Kj23YEzWF0v3LEAKYvaRGw
ZWSTmJb3iII32ftaGl//0PhZAy9aIfbmWx0EZMjlChsu/ribXDsHvKYLEX6ziNuiiTp1U3RkG/av
H+c1LgHYqq1wERPykgHZPurVDUhgqOdenZJ2FiPOirXVjzWfJEFB2UVQjpC+VLnxQVVzlkHcl/Jo
mOMyUsaT95MbVL9UGEnUaX/uOt2dcpHhqg6izvIGgT2WUBRneyp+1nbJ6FDyuV+iBz4vqbok6566
Ilnm9bQbpt8LbSSEi61AG3dEeg5TWbFEU2TuWeZt3xStzmAtmtRt5+Ji4hDU4X4mPhnx4YhENKgZ
42Zype63rcC/JzMtu7SZnkdcEDj+hmWt/VrIUdkD3eDi9DNF5toz3xmadxOJ8WZRpYcdJ1rid8B1
8Hv9gFUbs0Loni8XmHg4X0Sz2aIHCBozjGHrPM3lHQfBnqFkmF02VXhwd25XbOIPcPHMl/V+wKUw
PC0O/qGHbuq66BmFgoqqfWu3II/EwLz93ZSjWjlaz6fsGXkqzXIaJ1HfsSyMGFen8oSSS7Z9waI2
NyevUJY87igDTdUnWFeu8lHajsNlTl3aDyioX+C9Jp7JPUxQh/n3uOgg/lpinXxCZkv2C70pDrNj
vhkHh++kXqdDz3z6cwPtsVQYIh7DGCVbXfqslsyWOHzovFV6caodTmwCkDFcJESSQ0VWMtGpgpZh
bh6avpFLOGAWGwZ5IGzPqDqyySfTU5qPS/IEgRj5ql5yaQGLozHISrpZ1Waf0Bhn4QaLHfDyy22B
3kuUmnhOpsIAWWXpoWE22GINebhvVhp9Hykfmh5idqKT+pDMPYlFYXTq2ZchZmQ5ELraqYWMF2Hc
98O6aJCgQo1KdsKgK+qSalxl3X/LVJ8tVYsdkb7LqFmmaz6IJe1KDHvCQQ/9NhWwcHFdYQh/oYPb
0MQJut2+m787msbxacteWG6lWBHl+wmHrOEerStpt2pvQDVaitwnK0uLofdyOvG2SZv7bfWUnhco
eyaIgS0iuIsgDaYt447BRPoejLnW3xnLoNK+QF+Bm7QG3iA83BiKAIjgyrsXJRCL+rjKkGB7sFTS
5ODbaP2qloycBAbEj3baCDmQFf8M6J3+GoxI+mPQg77HWuE3+HTkGD+FjZRh7unF0G3+gBgv934S
aQsfDw9I42CBY4YiZmCoFQhbEQ7ZzoytmELY/hfVI12ArINsMvh1L1aZ8+cMTo4nlCR9GcfoCk8K
J219MDtTxbi0TyP1OOHXeqdX5Yy/YXeNMeKp1xY4d75fWsRglzzsAdX3Mp/TKAyFWj3Es1tmyppI
f9L9LA9xuo+wB0/rk5D1ctUKB1QWz65Ejkh6H8fAa+Km1yjYNlgbsNrfYFUSVWL0cTF0Gp53MNcr
oSNwp3lm/ddxHnFouS456BrBPbzGsUuMFQXNls8+5C3aMibPfUDHvXdjVMEhei9g3buXbYC5QOYg
D9oo8A4IfD/RZg5YchR5ILmsKwL4JME7IDWCmCOPjsmFy0bWHxC8vFSNEg2bEfh5lGvXMl6Rp1ow
mcRjaeCveoNiPEEXwKbfw8Djj32H44MpMn/t3LiUA/P8iftef9RU1xcIGOqrzgaL82QYC0oGXhod
y2pTdEchyo2srIaZXdHkAzkv8EE9bINGSce5Dd+mTWdFX+f6psEQ+aBHhfkEp/IIl2pzbnsUgYU2
687KlJj6hq4atR1YR6dhDvyWiNz1RQro7yTdzKFZozQ01VqzzNzslIIXPngUwGhu2dPQOoXuHxni
v5AJEJ1HRrZ3rKm7k5NibktuYUtgpEoPUg9R1dGh/2FnpDdNSBd/j9yPBCs/UZilcADJDRbDcUjl
CvZTz86plqbac4qF7o09d8pvMNnOw3I0ZGibIhrq5pfsjHrUOZVf3NLyIkHkgaloE7tPna3X7dga
PfKrilx7VCbwCfkonX2fStk/96xLv9dxr36DI01A1+QozPIs+7g7Qug9YMbmcfa2vixJk5NihXT4
0LEGNcAGa7iTwgzoe8A5OJz5DpTroBtZn3QKl7SS9V3UlAg32851HsumchEhSyGiVseH3rkU2NY4
bx7IkZ7socX1VdV7vcVfR7PiXi5Ut0U3BADu4VOShkXc8nQmqurQx4wVunUo+Uc4pD3QXch7GvN2
giBKdMCQzPYjijbzlYNpcM+J6HZ8O7SIaCtn4Am4J0kVRObfhz1xtPATHbvftdItEjpRQz1Inaz8
IKGIhE9Au49PMkaJGXY9XbcpAYvWxtkgHzAM61v4NeJNVm1g8pEluc2RuQ5dHH561BeIuuHbd85X
cQHDzx0TTvzvOkR+B+S51NeXYCaIOVGrpiVWh5ZlBzhWl0mi2CMVC7bRMr+Qg0WcdrboPFnSY7Km
whde5HlWTqPozWGgmg6XTuD2q+BfPEDTnSAcgMC1/rlJhpHfEx+yn5FQtik56KJDEUMY+DXqmcAq
xgAgqkCFQZki8FVd1WVb+IYab/wMKnX9yw2epkWcIWUUiUMMpXEz2Tm5Tiu6zHKb83nCZhmjL8rB
DhOHQvzdD83yy2Mq97Rk05YXUdRiTZJlD/cLmrXr0sjmB+9C+hdKNvHZRkagJ5N2JrdtadxveLdw
UiQ92/RBok56mPex2Uu20vwWyzHBYR7G5F0bUL0VEdZ/U+xzJ28JKpCmHLRNxmO9jrs9ypHN7sJh
noqMxBcIROAvyws8wgbUnQagRjc0XUmTzonPUL6y7iDTKYCAnI5tWk4LeP0PIYXRoilg4NbuT+Mq
cLJlDOff047IEfJlRVV3Tf0aqnZqRn7YoxWAa5aHNq9A7Qjvk17DeiBiKyJma1rL/HnHqPUMxAO9
GQ7FqAYwBPO/uyFE0VAKu5GzqAecF40bePK5kX3+uCer++BihQ58F6H2JRMNsA9Y+yEACdfBOg7v
O872HyHo6bxG2cgqshn7jkLa+404I07OZ0HdpoGi/EsH1o7nbVHqE98VnQ8R+tnnZZDyl97brj2D
XLdPpV8B7SHhy8AuY0s687XbiHjMxxkJF6JWWVXDntNXwCz4XFr0IPIqAcpPZ/yJ/JqAXGRPVMRc
Hxj3Dt8pUoMs1yzyfcV50mVlE4kGPQfYHuEQPKPP+bLhg+LZzVCIxu6PkYnFWDhcFvVxpSuuLMdc
Zm+L1Mt3hFaNvhi2jiUFH1h2ipgPAFC2DUU4GxcWf5pVuwhgs7I5NFA57hXMaKW7qr3DTm3B1Egu
eG+SVymMLS5wlU+uSKuPo0uCV/edTAuQ9w6FyX1OI9SdddSP20W0rWMXmzPxxU9uRpAYV5A1T+1u
sSFws/HhAvCgaSsvAJCdd7LOvGSTyW51s24RGO4C15Dl8xw/ovbaArqEOTRlNq+RQgun5+UAD6OX
+zepXZ6fZZDtZ6aipn/OQ9yQZ7HFyVaiQHfrCbkAMhzbTcRP02z19zbsaKRTtQHOtCiTMFqJWfyj
awQqEJqlo6zi0A+2jLyn0z2LWBrQ087RelCDEo+9JvNfPkyKntPW5RU6PAAr0TL3XYEP1n1HEgY9
iH3SCZb6BkNry1EZeDRm7pjlS3PyMD0TRatS8mOfhbgHIpHxE6KLtsuLGET/QC5t9G5GEBh6IY+g
qj6azPAkEFV7AQT51HQLfYwh8LjGaLtt4TY391Aw1wJgo0Wi7cmOK8iqVk3ya593iHGPYJ99MTxo
ViZqlac9WRq0zLtJq2gY/Yemd8tdzzRDl76sdjikayqjExFx/3noR1hiour1rrLUTf0JljQtrmS4
uLqib5OsQviazQvjYi3ezazp7zHY1ojqRWVp4IZjwrvGQpiG02UxJxd3+8+GThgKd0ivYg99MvtQ
5TlMVK7p8JLJN/AM1UWq7ChRPxEUa1EyMDEUIVWsgU/n7uYKHMxcn1seZbwEOkrNsWWNWQ424iov
FxnBdWtcOEYeG99cwRUQmyKOFpyolNn8Ic3IWhKWqR8rbdsZPYaK5qOOvBNQWqyoeaJNHnlicw3T
HUqBNPc9Qg5l40y47BY5NgfrtiYrYCHuzMEMIK9VL+rYCyQ3/BG4dXrQHZUPiL3BOkmU+MRDArwq
Q5tb5JGqzSdJwpgW7Zp3KPV0HvtydUy3hxTTxpdfBRyQYsknORRIsggnau0eFYjQ7qo1Tc1XOD2H
Y7JMaPqb0WDMMuf+3eTd9i2NpjQ9CIMBQrl4lNzVpBROgiSDZv+pkSv/0CE1cyxgWtm+I+28sYch
69YNzfoi6cFhNLFVMCxegY6CnNyfHKSLtMTGE7YY+1qRApO07Z2TwzYdgOnjHkgm4H9I3oj6cIlk
J74jVqG1v3faw+EX7SXQgqhH3ldnoT271Z7qpLSWWTBx64bsTwOXdXvyjswDKuSQ34GlH57qSdZN
xa3KsoMCZw1GrSJv99LXg3y36p3N5baL+gMGa/5XH4stq1BL6XPaxfqEex43kxzM1QAXW48UXePL
ZGFuHtWCNVV4YKXprRmWZrxuCvZHmKcBZzhP0DeuVae37vsAsLuSDr4nC+PzV2ri7eeGxuYKAB6r
jm7rh7WLE4pSNduzY1sP7HFCa3PB1lLLYaNs6Err4Y2L7qYT9NqBqjR+iB0L/MSN6/rLCzl+KzEc
WB4sAy3ghgGWzb9t6x5jGOdRfePA8OZX3/vth9+bRB6XaI4/aInpmFRDfAFxgd+mJa4h2unT8bTu
tUKFjmHMr8A9VoHM1hjsGdoLzIX5gL63hvop5WN2metRfciW5TGpU3YwKWvnMwoEV+hka1BTDOFn
7tZxvoeCySaV5XK/tRD8XrKB+ruwmPTURBkEfYDlmhSYr0BDBJncenH40ABIXYwWVIy44FDNqbEw
K/OAHQCXlojzntHmGbjLNDBmIEgmw3AmKD3/nlvgxTjq57ZwUtWftm5YBZbXKNxBEj/j4FmGcJ+S
Vf02LEcRnOpIpAVmmZiyCKmW+z7YwZ1dyNr3K2kw46Qs+7jiasNlPO4KAObKMAceMnutTR6/2wh1
P21DomruE1fFEWZlGmcMDjqKypBmjajo/3F0ZktxK0sU/SJFaCoNr5Ja3Q00YMAY+0XB8aCxNJSG
kurr7+K+nTjGA41Ulbn32pmuXd4Z1qnk2uOvd+ylyud6QPOLWy4ZicmT9GFU5cjCzNvTbF6fshVl
7aVtYzqx0jAsrFN2cRvrgZJ3a/flc2vaKSuUENwqVieTMXJNXtTzfI9nVTL5fIvdiw777T3cV1b8
LKTNE7Im4U3LcLywRqP38Xbq4IkODLsb0yztO6EQAYrS+8nW9C1fZFl+AxyIsoUFHNk+Cv1jteYj
c3GcX6bQ6p6kIMaHzDlcqrCw3nnboUXtCJodNcw5r4WyTwyo3hPuwvLceWvLG8SiZiJ6ZeimUta8
l9L0lHAHSY9AV5+OM/X36N8DrRtL0ZQE94wK6t7Uwdq6uDMagK3K+rZ6vZsgie60nMt8E7vyVcKg
wzrzY9/LDjm9bEAhmev1Syr2UFwY/L9ffAbMcIocxwPNxpHvvBHPGztwLhBJ4tp1Q5QvljTnoOy7
h6VjvQHJ9N89MF7Kb10oE1TBGIOhJb50DPWRDfEeP7eNsN/1/9dbtqv9hKjbPY61dH7zsHuZ8Su2
9HlbUWT7YONylG6ZDF5lJ0VvilPRbs2nV6IZetIuGRzjVFlYmplT3LI+oc0KBM36kxGA8hzoIsq3
CByL58L/E9qFs1Yn4yEPZmx7675VYb3kKNLYoqypyDwVrudwOUJWbRfbf+tmIc00q7lOg/+Hgvvv
VOrgZRIBocOgt9mEjmel0enf7NIOUfJbN6utPb5GsbIeZz19BuMwntqpwl0pizg/Oml9GOVx0XCf
+28oC/MZ0aq9s8nd5zCHExf50fx1/WW4oEMG3zq1vM1hV793duB36UoNQDZpLhJTtO39Ui8R62nq
MDMKPSK3glgmbaViN2EzkUwOiJus6J3fIVAOn+cmMhMrCb5SHUF46o1qVQrI0iexFptOK+CJisue
0EI2tVBNEwvTn5lF8dNtpHI+K917e3vnhHYf+KcyHKx0rQyjJc56WbkI28DCj3mejsYuH+Q6u56V
HwGhKlSpZSmN4AVgqcGPzcR7f6FsO/ZXpNRmwKw6lB9/r+bN/y3aY6ie7Gpn7c7AhFL1j6GzZmmT
XbdizCo2o7s3E5to+YzqyR7u+Lib7rdgeZ/C5lZj9eRObeA9GCXbzC836f44PMdMdy6jOrsp8RZd
TS8xYTLFtbc53JJ2Nzn6e7yqavobWTqYjqRn+IGC5uUXqDbsvtbJApxTpavflGi6hxP/WpeOGpoR
O+Uj9mfrnNTGBsHU2brm5IbL8lbptZaJniNlnYptao4UUTektPQXyHFuxEXy54pxcKvPY2p9PK+C
oWDdY10W0zsN5UiN1HHcsIirM8e7vVu2+hbXka5yj6vRTuNuGm+IKi44Q1u0478NeK9/Gxtx9C+O
2+wqjWsu/j1ToVbMleRlbR6GeZxkGju+qek7sbH8hGu575/6ZTF80qVBrU3aA8E67bSjsBo8BrX0
d3Hs+cxDI2xafizWcERPVFt2/X5oYcbEfGX23+t+4mFyXawn5+Qd2v2J8Ro5z5Aobfmvipb+3xoC
Yp8Y5D54dbYJO6KbHVAYrsz6cLwUpclYz5Q+S3maI1ZIs/aiYViR8ttqsgET6rAtiKIKQSDVWus+
j1hti268iG1ngzOLOdb9dakwZ7J6BnpixCPDIQ5Q2mHZJbavXdjrP0ePAHwn/LyBGZZ7V5VrwuBu
0Afu/UWd4sKx1o9WWL3+GyMpRW7CxJqd9Ku7VjFbiyeudTRlrqca82/ex/KH11g44ulSepF1lWM1
RzJrRmizu86FOGox4+OluMWHkM4F3Ecd11lZsxyycJZR9zjvao/PYdVE43TVoVNSFpVRYH75GzuH
U217coBBW3GaMinjUH+vkLa8b/tqH+OU7XO4BkWyMAeb8jdwjHi0aurcv5K/vs5sn09oS0QBMDAm
llXuD7PjhZ68pyel2016tz/KP+IQQsy5twW1Af+pBiSL+8ILy0Hle72hga12GXS3CT+s+42B1Zsf
MweW+Nc4i40xGdSdru2LTQDUl9QKIagc3lbL954trqwj52ScoO/pnaqF7bgl+IOF2nCW/DDL7sp5
QgN36fvBNR92uYVj5s1LVLcvmAUH+1Yj2w2lnUWmnsx/gVMG+2fHePQWh/sIuv92FIF1ymvPK6t8
jOp9GtPZFWa6lQYDO1E0wXa2Iw/Is2H1r/cyGo/SFN5pmVL80JLOyPAtEAdtiCckGqLsH3p/G554
+7poy6LlUDeg9K6/OYLWbMi5S0MWwrA/lP7k8Dgn+KRlN/7Hy9z4N3thL2IyaU/7udMsFW9/y+7r
dHPmKNnnJf5XVnb9uVH/7As+VyWiOW098ILyPPql6V6KYOa6NrZUzxwmQXPF3JLitWVrYPGk7W5b
btYInHrXNOOSO6z+kxnIujiR3hbUJtsU/anipo2T3WsmXtGSsoKScVqsd8mZPZz4/rv1VENGdxlY
kndyAtusj4WPoPMpShOMvyC+3D+Tt5sIaQEDFVlbR/6DwKSm58Da8M5FoACunCHuXqKxji2Z7AFj
N7Ots111Q2rsPiogm/Uppr04UozRcLpVQx3V+eHx/p7GGBM48dbdjG46EW8X73pYtHeKHXufE/oH
83QMgzZDspHvMGnToL8+W1AvIsdi3mTSeIc4KEj26X5yp3VPC4YvV5fBIGEldnVYbcLLQ45zcPeX
qbS0/8PWgb1/2n3kOtmx0pAjjm7H++46m6I4Fqr/uTnxcF40xJpXBuE19hZkPwFayhrNTjD91rV5
lRAyGl70mq1SXzO72e3APWayYYhB5oSpwuXS8wC4b0UrUInGzurSqWi659mPpuBpptqlaKkW5rUA
ksm7tq1Dc2UYl7pCrwe/Wb5mVyeADfvDDcLtteQnyzwDPR0PqNwBMGhoqxcFIxD+CdDm/ysK3pYL
4xN0nxGYRRkMbUrBa4j77rPcMNy++bV/IPLLPiqSVdjbo26tpr1v2mqg2vDk+umPsbc/2ns8/sLL
2//IIpRtGo9F5SfD6vu4eiUxEQt4NdVxsUVpszWV5OIQ4QWZkf9cqYSxmvhhsazeWN1t7KLg1Jdy
O4so3JtsqjUyhP31Ig9ujBtyjOpXpRcmtM7Y6dwV21iGSKFu++7O2/C3wyj8M7Duybwapgv9OixS
B9+arp2Ke6VaS93bh7XFeYFDrk5wk2bM4n6WFCbaq/pHJm5oHtsaESUn7dVYLwF8BwNWTav+w5L7
woy/5PqZBZ3DiqK/VyOWXVvaqsCJKRsvZSExBJw4vHhIIifyWi5UYRdPCLhEvRJw13b+5yzMUTpV
oCwUW3a8xm3Wi0M6Z2tUlvthsxBreuetCvVX/AGBS0922z3FyNgq4Qcnw79zPLb/1c4wOTxDZq3y
0OgxuIch46quZ2JfQdxOYWosx730ampmUpUIC8s8jN+2wJ0QNxWoQv1cuoNfviBUBS9IsG35J5jp
Key12T6GfrG+ES7d+9QJOB9ITK0zZ7+1dtZLydn1zS/2MkxD1i5Fp2CvWqjTcLL8+l53o9f9aP2x
57gsK0tcGBe3h5c4QjLKwwB5JIfwYuhuaWsQFXlEwr+KcoLxCbvGPl4nfnVXiT4Gn3Mp9PvomE/1
poTKvLKc3De5I+7u586VxstaInvP5TLY8cmHSuK5MlLLtDriA3mWWQ+AK4nYhnB4qo62Kn51omsY
Vd3prYjSYGRxT4KIZKaTNwWhuEUlpfETu+vVVQ6152NCq4lzaW3i+W6JDv02zmaqEku4c5XEk8R1
GLA4z/JYy2soOekv27HOOkE2DWoMDs6h+/Fg8c09+Kjdvg7cSjDtvX/w7ZUjQuWHMOvgn3Q8+vwz
Nr2pTJua7yKoZXwN1qJ/jXcdvtnMV/rhTjzJ6eJo2/p3MG2F/xZ98dddPPUrsrdwyHccrI059ONe
njqDdJxalGXBb5ezj/n7KyNsrZdIB8KcNlnN07tPpt/Ku71fij9MpQ7CH2YU2zdVuh3LBNX+Mo/R
BIPSKn5eXSEOPIaVMbi25TczwnF4zDz1a9dP1bM/9Z39tDlwqA9dwU6BUUK0cHP2x+NoUVYBZzdt
+zgtFZ4K5Cd5K1l13UmEVsUEgG4xArfcKb23Hm7uOjhLUD73UlWppktIRprpLdEiiC+qh+/cemv6
8OxujpOudKun0eks+1lwKlaZaZbhJ51JCQAw+VRdAyJOf2tlp7pTP2gCRkvTNlVqR/7OIda7ccEm
xN3ljIoq8zNgnAq4lpiZDMUku+dunu3ym9waNbxG4VA1V1V1rO7A5R/3xBwe8tKxeeJlD5Ya9NoF
8DtXVP9ySUKmEcG+oFW+0pHEw2lS7vbou724sd5pusbUC4AWseV6LxAtu5/RbM3zu+lc8MpQB7J7
q8fC7k9s0IXYcfBgUAR1MZePrBu0n1rH7gUOQzu3eakLGV36cRP1AxBfg0C8TUvxD0uhWX5OMSsg
3wp2eouEQmrhJ8CK6VuBIOvnIPBLhPS4rfzivAzTWcHJV1xEeEyXeFg2fe0ge1+aFXgzH92x6DKs
4aN8dkyB1V1ZwJiPEjNsPLfSoTdPvMG19YuxVh77sS2XhZAEN5+4YXDzTfS1C6jY8FaRkRdzkPSF
Waabt+2VvPitqQwGywLLiUZuzvNgybyD8blOmqMiaYhbbCmF6vI4W/N6p6IZJmgYym9xOA93y+YG
UxJbATSQdUBPKbwWcRKV8m4l/hc77yxf30+q8LwPKoojSEPLH7yrb4T514y8RW8sU61v3e5OvxhB
hmbeDHorU9p1fdyWJQ7gK7g6lhQjFvKPsbBOc7/iDumTnKz5qlUNgbBMQ/gsCmNRcYP+sOB0rP9T
cTCeGdtlE09avN2+QPALlcfahE0Kx+HKtP9See7QMhm7YxeVOfvOXG5/o1iIMPU37fTpWi/9FQxB
vUyD5VfUm4d/xJlgdzVj5uGiqueNzc55xJu40KqF9j/QCZnKZXDbE3/55GM3TIF3703WGF9nOaku
Iw1WBmnR0oP/5qlef5XmWE5wXqQR/KAY1Gl0JL2930l3y91yHikIrf1JTFuUN2XDyKRtXZkutTgc
Vtkw2ct5MvPwhwqrPW2i1Q/Cd2ROYHLNdsq7h7VE1xzIHPzS8dDwQI7t3VqYccj8eZHPTsP81HPH
wJ0nrBF5Yd+KfJqs2jtxlrl4jvux5YpaKGliE1/E2BzPfMrLeqIk7EZoksBeUjpc6FJvLPO1xC/4
NnLZKH6ATuy/2nu13fvxuGYgFXPCHbcCq/oqhuge2lAhCxrNfTHPPp7IoG6+MOVPMfq7+71RzuL4
Z02IyP1Qqqn1fdzo7sGdbfHqVkH0o4B8Y8ip4OVKIguTOIxNOSdKNu5fJrc5JrHjTd8qMehL57VA
MNJg0PbqSzZoO3nfsZCY9QeB8n57QxsMOeYq2QHs7U6mW99t1bU08BPSccvxYhci9igJ3IUKtvQf
+IlRBuyqAKxqnemuiG3/sYhqJNJg9K0lF4RznvbqWG78IR9gW4w0YQSBeSV6SKa1jVTrpEW12hcj
oI1OZddaQ6rg5cw5dLgrIjOX11Kzx2ik/bqAj8+vQ6u8Ak0p2I6XMOoRGkxQekPCLnHreASYhQun
6LO+B5uHHa7V9nXXm+HsMERnOWN0Hfup50q0/9r26uqkgHRqU4QJGEPteR17pelzjyd0YWA1DpZJ
jCfWQUn9KFeHu8KQ6xnOu937VjbhjlYvmEv1/LBaMY1Fgrk3UVg2dmzFd0VTFQrYp6M7iiGOxH24
rDikBxf0hWMQMGvpR7ZAeXrYnunn/c94nAMSR/5W7Uln+eV7ANx2Z4fW9CxWa/FPvlGDw6rQeS0y
ZwCR/2HXrYUsaFvRKdQ71TIPbXSZeCao2yiwq1TQPmKLOftkMjJd7FuXYTCoZ9PrqkDM29nuhKBU
FhAdsLWvVCrbyu+tSyIZrJZ9q+I5tO70SMd3mmNn+u77w55xoJRvaiOngzS41pTftYmDdOqxpKoE
TpuDADmRU9zGBHj0IoeiC1d+O/Ezdj5tGpMTuyWFyLkqYRVKsCE8r5ZKOlG6hTzRB4TtbaNgDVJu
U8YG90AVTe4AgRzPzjrNDqaJXOP86xyOTIItaUeJ6KAYUrIkTnUq2aEUPOudaHgyBuMePMVShOYJ
kK/SV7gIZpodNm/VreFVlXdbKGb/cpRjTe9n79o/x0PhVH9dIgesvGPsF8UQhqtO7LaIfsZD5AfP
kTPMPi+1VbkkjYauzILK3td03Ys2SBcOhT5V40LMJJlg36Zvx8Ldy9FfdkBYaSd5ntKZCwQzgtXP
1RSnhwds+xCvkxJAtIjZ1ne+dvOvO6njZLW96EGqYShujvK64sQszvLdW/vqk3QYcrdfCR1mSh0C
+TZmmOH6jhvr9/dSh5g+yJRgm+CsE1y2N835aNNBJxuRKRddFQYga6HjEYvm+btLaGfM5RzW9rmP
wu1vyUDXvArMPF4Wj34hKUlS5CHUZ4k7s66P07CsMjfbEamX3qytBfRSl1WcMApWVact7tvfFib+
/NhXZTSffD8+zgELGA+W3XeVlTRfKQPqZVnmR1HXhEfIKqfBHkR/4Mz8l6kY64dqCHFAo8qls410
DWxizHLkilJiT0nJ2OMbvi0fvVWGNiq87N0mKTumw13WYZTFo2cZ+yvsufQeQLkNLXbzjT76n4Oe
66e+78MjWY9AvIlRWx49uh01Dy5rCoKbnjEn/pZtSM7L9FX4qr4wLgw6PGSWXOytzN1GGOwoazc3
HiSHSrrV5jLPonjuDGjlq6Rhf/a5dGEIiNVl7F3ezYPb1G2YR9jcvyi2Fid1e07ROoFzNj/sdjTX
oSAN+ttljsv6IlbI9dyG5SifojaS3aMZxq2+hgT8vus2Fq/23IcL8hM99HmTdfPslnGIq9i0W02k
La6LMi3bMjyeLGvsifuFINGp3mfp/PAnf9zQ9/XS/Y11PTb/jbBn0UUEYMUBgnPNl/ZSt68YrGL/
KJtdI3KhU80ZyO3s/WG8X/XsSncGgWL96pQbSFCySt46Om/Eck3/TH+m9xccsU3mDdPe/kXod3hJ
EyG562SiUbRpq9xfG4B7Flbai1hAtwRvYOo8ZLPbcqohoXbj67wOy/C2R3OzPVCEF9sVVK3RDEsR
hCfaZnyMvT70ToQksO4YBjAc56iILOvEzUhK8XAi+xaNi/u7WJphugvRKAD3x776e1TavtUg5/PZ
F3Y5PVvg0BNrZELswkXOOw2FLudrY8z8oeVG6b9BYxff8G7nAWDHqh9JK5b/do9NGolcHHFH54QZ
T7LDBFcI+634MKw1a7MFEAfLa4h2ks1EOpK4bIr2RkjDQ9OUhDPZVz5t1mmfQdGzsbWhJ1p9tM2L
xWxCymF/Om7D0lOPuqoLS8g1QQJLbNPUPTeuntX3kgLQp7Jp6iYdooKsaReLAOHIXo2bqKXQmBK6
AjFhqhLf6BaI5dauIDcnV1bjeBcVBIySEBzmuhZFJBEhRd9BRjojQK+1ySfNx7Wl3BTzkC7Wcbz1
9n6IPJqIKSz4msCi/3eLi9FVwFXH6vwug0b8pXiG2Dg2OefMthRuDsdmHXcxsbmsGD3vTx+GPXcA
FgMPBrrHqdo7l/zTuo4/LCKmRxYx+WkEpQ05N/DJBgQSZm6MBf9rEwlins8gVOKphEddGnFP9y06
Eff+DCXLziwCaGuR+3uxPQJ7MAGLwTt9k/pzg96BfxZgnpfR8D3aiFWd3FUfT+WyNv2J5cLOa2BX
3mdLBOq/ffVxn/cYr+LRBtdvPmv22FHpHoCEMeX1PxsY5eSrtTN/a4bV5PPir9FTtDlYz4vVrQ+q
BM29W23Lfp9nOplTJewJSmQZw+ZaldiQA7pBubRZMTfYtDXrDtWZcF4kXwnjx85pPqrhBkxmfXdH
dIo87v2pyocQkyNtQWLKHN5c/BmrIhjOxwRMnVTRzmFdK1fa760TBM5ZbZJm++goNIlcb5tRAWAI
T9jjvlrF3Xxsezyl40JXRnRAOAV77Qg7Tg+AGAcfdqwg7uk4mk2AhfPgU6aQo8vJLXsNJSNO7J6r
ZRFXKzwm95fEs0mXrnC2F8J94fKmdVRWVzO42v/G8B2zJ+1kdfaJ+967D4//E4hzcTxBB0Tdgyws
XnL0vaKZH8U8NftCq+aYnCw31OCuaj/KrJGXaMg9EUwZnKLboGWF9jjypeVwrHZ2VKGtf8JvfinK
FEMWVPo4RATfGSPw0DGhyXtn3HMXc5J17QAa1LXHj7GiSa9vYzB72F79pJ2TLZkzdZxnc/DSody3
DJ33HFenNAAT+EwMt7m97EvLTdkG+KOysP1xTxv21qobSmsUASRLoUpQgxBAg6RXr8z9uHKgvRjO
OPfJDmz4wJREilHPXkRpBwgnRPxm97Zakn3z1/2Bhuz4FEOMX5iAUq/5UCGFx4kqIB4enS4UwZZw
hoTDhUHuOnNnC09Hmtl5jRnHdQv2CISXHnL3oGiH8Dv9avTj4AQ7oydPd143HN/U7kHs7s0FArR9
WlXop1Mo/P8m/JFfJZDz3Tr5/unwQyrHEeMdNwZiOlCFdSIWqslCBu2zI52K3YgAKSJSOJZ6CeRJ
yHZk4l1TrDjNcXc7qjF620o/PvvjIsBT2PfiuBzSNTTpR8mRyEwjYXGASUHTEZLXvvPdff+H++Wk
jfpyUueid3FIgu6536Lq2YxWeL+1Q58HHQjkPDNHnX676PwM59p9Pox13GgWWyiur0hKUutm/qmK
EDe5GkX16c0jicG+3nOzL0dWymB83ycbRNTf9h+YqOp74BKHSjrRO7/YcqcvsaexbPugXhkyDwNJ
2F/tKYrbzrMxaP3oRsfwMXiET7irwzj32Ih3X09r9+53o/7VMtBCpRVvhYcNw19liLs+mFBBqThS
vrMiiya0CroRD34NvxFkcn5b9W4yAjn+m3Fr+bUFoSkTOe7rD3mABsJzD2dBIca4dPrfeYKnSw4w
8I/Rc5uXSR8KQJTSKvc5DtCkyRAmraiqN5vtG7/6Sjtdas+rn7XOXmVd7Dmvoz1/XVsRk81UacFo
99701NYth83R6f6nvzfg2XVgyldu2ukOdtBkW78Hf1yLDRlf3VWUMieJ+2GavTuN9nqbHdf98Pxu
f+5DIDYbsvxBfW2wBXFcCnxNEN5vpSLDRGSmOa2Bakjmu+VzzD/xcQ7N/I94DqEcj6i0Og5qowY9
KHeWsrwPRoYKJV5l7R9Uo+pxoRtCKejXjEh0877A1H4vNyfImG915EFZMmWfMsC3ExUJpU6d5QYy
Iy00PzKluQ0eQVYb9BvLQbl5cfXi/mo0q2cwpHCWM9KVys4PazCp0+7Om2yRjDXPyZ7biAzbT0T2
wLm4eNZjTv54+aAD/CCbARbkkUyZkoCr7JG8XxVlbT8E28n2GhLpNlZTeausMdzSopmmbD6a3qRb
MdIl9JUc894DQjyvRukz00IRKlYmaH35aHH8K4hKq8otykDeSPfYvqwBfzAXx95miBAC8o8jA60u
fl9F+WBDs9wV1kI6Dif+hUkNUN6HN9o8y2G9mbtl6L08nlcckZqNyDde0i5tp2XliF6Xk7NGzMaQ
i2wvSn+hNl8J7VzJLqA5iv12TTnX1mxDorqMs97+qw+Q5F0sWOmItp7DQx3TjU2kr3cN7ZkwXG4C
SfIa/R+mJ4NNGFaEWm5hSH/NW2ym1Jm0hEMM24OsU1EpUvGqcWjUewAZicZhbapon5klYS7TuAGc
Nbt1x78LVGg7vjhcm5QbjfTISPuiuwYQZ3cM19D3XkV0aq8AcmZ75z5wD4XZ1IxDZZ+wisHgingX
v2FG9ExMaZm+b3TAfzquo/8qr45P0vXkkzLx9EO1IS/PoY8UJYJFyXb4NSejGa0+O7rSem1EPP49
pCtP0JiI1JulhtQN0WlCE0FhQVMpn7BUwXK11er/SKLz300RYpgIFkVSlhjYuEJAG7aVo05VtMED
FK6FJR58zFsxXGQXOY9MvWohFhtxntHQcu6j4nkOj+N7PPg9kl7TfKdjj95WSfgAd7GWMt9mPj88
RNTXGvPoZWT6Dm86YP9f7XGGWLMP5EGY67cRrQFiiIYxDWFqElk6SA1wh4iXvSqbdGs2687Gm8iU
tjVCvXKdezZfsvJHlUQJIhcs62x7+PxXlGv4aHf3rBqpZUAARZBit84WQjtcN0fJC7MCu29e7Ycp
01+alKwl6HI8QqfsVsnS1DVyzCdFMQZ7jLtY00BcmsVlfIFBMHvicj5+1IdQL9ZEypdIytCmPUXw
hZWFzX5mslvs5GjLpry2TBGoeLKVc6Np/zIQEfYeBPfeO/HmReXjOlcLsnggP2wdma9a0zCTy5TK
Hb7hiUYPIq6X5r0cF49RCl6Tqm7wLsrzx/AnhbaRnDtkLdK6HsaLCQg2MjaH0KsWbBFuzbDuL7QS
fHSVtF2TgY2p+SJ6yBnADSeik6/sxUfY6ua37mCsPzSeiw65TIZpSsw5CstzYPebSYhxd/I746e3
Jp3rUn2xEHFT/u50UfMk95NCwg4ZllK8bgfpejs9jrH2csfr5UROLd6lz/AOuvLfW91M8t8iQ9xU
RNS2ux5ff/rdFB22dTlgZWQGSbvTPEe0SV8TaXqWPAUxy3N/kRINQ169sBfjS9zblV/Rc7THdtf5
WofnMhpjmfoERDBfuGaDtFqcELS41qG6EPPuX1Cw4xc1OtvbotmbeFLhAeRAkbvLm7XIVd8TuGu+
9bFWP8wWHF0aRKAouRdIXeQdA0Iuw+iP93Xfons5PWMjcH8hjndezZTFa9F7vShIfx/E6HftFkdx
5w2U7D8bBrEEEOlMe4SPOo7Pg456SoXS8yeQLZOrttX13Xuh4iI8I/SJ4jSBCN7K1qk/2S1oXj3r
8H8sNBQYk2AGdKOiqv27lTD7kSgmCDB65nBU9Ipqq6fXphhSTPguXyWH0RjF9/Ru0ylqaJ3zCBx+
PzHaCooaW395GZDNcncx9uNBGPyGgSNw4HGXlzOhFZbndkWxfMc4brgG2rKgLqn0vxFf4hwMjqhT
uYr12hSOWBOtGaVEqLf+swalsBFSI/2J+te8kuTVTzHKUJtNQtNrMNaC7s0dxKVwPFbY0xGO7yvz
n85bWAX3siCy30We+LeOCH3n0tGaY9rC9pD8eY/xEoXuuTPL/OgAVO6nPYBOaGJEiFNV0KJhrTRk
B2NQ2z6WXh6BG4o7KAC+ltNosDPmyYUjViT+YBLRlQNGMJzl7C29yNYJdpY5IBSvvNr/4+xcmtvG
uS36hy6r+AY5FSVZlm3aSezEnQkrSXf4fr/56+9SRgk+O6rCsFNdFE0CIHDO3mtbw25rSpYov13Q
Qw/UZL8nGx6FHQ7W5aZrhU5jYltvl5yqL+WkODpHHQ1dyK7Tt1aQShM0+eDPt6O/imPH8e3odFn1
yCkV1glKguJMAF51TxNlDgkqb89uFCVhVWcRmoXBehGlZuTnrCixz46UgUNvIPTXynyYMZrzbOj1
emtHtkMHJMr9c87OBFrHOp9EtvTuU9VGfv9AOYCNDFbyTJj1vl0X8D2+logAgROa9raJnjBjbA9r
z8QcRq8+9r1RQmOiNwztojxjDbQ531WIeBNAHg8pBXeaJINrfIXKzN44SpPyvwg5KN3bpfsa20MR
+BdoSFC1hfiHc4BxoFK47TFr949t0q2IFIyIKBFDG0bjEFuZPuwsK8nvZ9RaN7UJsEtvnf51wUSs
32Z8TNlLjs1+bAznZM9j16DgLQZvX4tcA3hRuAcU8l8KB8Ofa7RfSrMxQgO4DniIbb6p/M15HlO9
/1EuXvfUuX51y9yoP9nbZn1KEuhLfDZ1d90VKwXoXbtoJv7uPOM+Czqf1LK9zkGjWP7ANr7eWf0y
g9nkqLNjMhmsqqtlTgE2OahMKyCEEMHUJAJ0et65nNqF6gn0ObZ+3tI9++ZSHtkOUWpo8rn/XoN/
uQcNAOtjmNdPjgEpNOgbvmiTGKabPt+a236x/U+bVrmPgAWcTxzotXvKzvadgTIc2wcvujrrA7rN
1mqq/AZXugBGvOTFXYVQ2QgWSivpvV0Uzbe264yTjbaAI2e8TDcZyJcbvE18+dcOc6BlYdfb0mE+
JdSS7rwqmvcei94PB9r0s+dWCyWRCoe4RUl578XpECTlxBd5XnG4ZZl/MjO0BDoNX0T1ZJX/Q/Qw
KugWQ8bOQZt543Qesy/SRbMeSLqd4pNX5+2z6Mz8Rcfsigio0o6m1mCL6vHz7jt0B81u6il/1j3O
y63S+49Q55x7z/jVdJ7NlqIWJcEdvS+Tc+2gV2HmWQMiHmJgYScjy02yCW4JKQXo9OxouFsyOpRV
Y/nnArzFCymyIChMOhyPceMa98so5te+1f9dNyt9NVwj+SiGJH903aTdxyZnPz0fixOdXveBflR/
9LzahTzrRc2pyWxoaREoFTpX7WXdovSNmCz+GiW6ORwGztUAADOE6iiVLqV1JiWtvH90Y3W+zP2o
HbXFzh4oL2A8NcbiICykbHHtTYCvIM78y4dX/HA1hNkrI/WRooaBZN4Z5zDRuvXbqC3x3bgN2QHj
vYGXoKao0Z6gX1JODMoUAKV9W5ggfdajD2w+w7Segpr+nmW12dxnfKwS3B2z0/akfiBZLnZz3pYz
FURNOFGoJ3lN/aAYfDF+RLSW2lkAXqIsvngce1gOmc4+tUM9gb7E7EJhUT5xitocuBhRMmBE4vS8
9SFtz7xgJTA5FTzyfcUtuqvdAs3aA+3KKNOOG8iGmN3vFudHb0M99FFDslP/93cE5Tt0TkMKDBji
GVGDiI2zGZmhj0StxR+sdmkJNYovvhTz2phnHs4/bb+cq06/AuV9766tPxmpHNIMURSVccZyhsXm
pi8GxXyTXyH1vyW1aQbd/jzvnDMljg/9pRnQ63NzUHskEk801iIKhV1unuN+fOSs+4Xv3BV+8HuP
RCJRr2QzmciczDNnH8yv8SctR0CrdNu6NEjcWaf3biI7r8vouz2sXwVDXfHaEmqYLhK6ATJ1KYkA
QbFq4zbVFCn+uoypt7C5mUgAzwka5b2VmhZID69Te5m6BGxGjuzhzsFazlYR00h+REyiBknXL7TY
3wYhmfIY3VOn4WgNfunVyq7FU10u8Ab+V5fmJCnYeqJnojm79LI1Kk5diRwBUUMKj1MxsUKXZqcN
9dNB9cGPGPlPqykf8Vbu1UaihPtd8tHLeqNqzoXvfc27+gnNzE+1S8tzs7WGvKROcuab+qhzhKun
K1D6d6amLk3NpR3hmVnpetbhenvLk7PmSpxuw5cmJhCvFOdpvJ5jH+uvbVxyKvx4Vhrghi9NTdEY
ekudfGHae9Yj3ef2FgXbqPQqDV+anEmPVrP3xvnsztNdb8Q3ep19UHmVhi/NTN7k1naIhM4Vew2C
cP7phVpQreFLM9MjgK0fjH46R33eHhAuOAfRrmrpvUip/pz36WTgHkYMcTbWLAq7haMrFPBU6atp
+NK8zDHDt46F9q+/+G6b0f0vihzFsSJNzIyqB/YcCJxOgnnF12rOBqWdK30kDF+am51WNmwmtwFK
Hy3/GSEJAitDcRJJ09Pz+ySHAlkSpyEQP8f3nV1/UxqInjQ/tbj38inu2nOLqeZgFbnYkbuots4a
njQ/7XhxQPoCgmYBx3SvxS/Zks1KnyCeqzQU0b2aTj4258gwLvYewWY2B02j9mCkGeoZwuGSdX2O
q80DPDCFNKzqQO3i0hytYMpkBuflM+L6HONzdDQwDSpeXJqiY9GnhNPzcUv14hlaBqfIasyuPBbn
VwzK/36gMUD8+dixxOjWmjk8GDyHz6aW3dT2+JmWO6KChsQ6w9DqiwBU3DZiOy81DYi+2u4dzy+3
I/78+DMGsfw2c2ibiaj3OetcauUcdILB7/91Fn0BCdsjMJjQaW6e8SHqUETgeX+BWIhXr1vReI2o
tpzVdM7tCi17nn6IhVoCbrAdZ3/vaa78/LHQUYOhBFpC1O3pWQDn2SWJdluM9qe08x8zAn/Gefqy
rAmFqi1Hp8RRb6v42UZU2vzsVVV+HFw9Pgyb7x/zzr+UhZsPOXL9QxGPxsOmJdOtgRbGca0dLOr1
bllEfNw45/Uv8NRPVtHN9Q6bjPYvSFUB5N6Zzqhzzt4EZAJ1l3XTQPa7x9lXU3HKAHMm6aPfRtEj
fMGDHvfTP9lq4hgb3P0qIuuAPvrO8LrXDW3DrT0Wj1o19UfK9Rrn83r5tvjsDFz9rqTK0OpRI06G
BuAEjxr1IS+9kFOFMWGUXyYEbVq/IJSvLHj9kN8xPNi7Monu03hEAFffGU1xy8G1+rR4UXTjaEhZ
XGTBISgorEIrkqkJwpptPk2O9TR5znzkEFhiwhML7hgMtkFFO+pA+2cM3MwvvmSpne7TQbsxHH15
ygEGwbQKGx8sZVlnL1tRegG7s2o90gw+wX94brR1pjqCJY395t4vvHzdw6t9snE1BIjsgMd0y3oa
nAw0eJ5491Du5kNmrPca3jW8RE5gxFEUeLz93LI6PFbUwfGkustNBK7x5FoGyu1KHHEN95+pK6a7
ZqItikBqNDCCUOx+Rv+UYgqDaBRAi9CP7kx3McCuiMHHNbs7z+rFQjvbbsHW0tgeLAjXTbsORNEP
Yc2IvBA/D54P++zG69hqASeZnaCc1hOFpvs5rl7mYb0xcm+sDjUNF9f23eJjj7blfnX0hwy836EH
wRokwscHYsAjnIB33mEZGYKh1V8ME6QGuVYoDIuMurvjlTkyKuQLArGy62GftOMbKOQ3NHAvSgiP
p9qMP3362ftSYHIVFKJuR3wm+5ZW5y52UYPxFICtjvp/m719GAaifJ78WPSwofsOYIux3NP0XYHk
VsxjeqwmyN2dsS4PKwFTACbWdsN0Rr+MjuMwWed4KZxXexyxlnWe/gmvv3vvzDVNT4Cg5ZcZhAYP
wZ4DWqD++gkiyINDccN8ieoRenx9m1uufp/CyaTy0+vH0fSfWi2j4zJn93CS0L4Zt66FEsZfpmN/
UWfgGTIOrdPtRjvPeAUryrM0BjqCCRwTOgM7uPglMBYsH3LwKsdyTs9Dbt1RZ/8u4skL4YaCxCFy
eL1bt2Z73dKiwGueps4NPHUzqGf9ojlLzqVuuT9Bxq/49uGGQu73UeW6jki3Yzul1r1j0unfm+Oi
H4HgPjjkQ3t7gM7oxEAcHdAhRdq+WpvL9uprkhAUgFyvCBw6/P8ZEenHQDDaz2mq5yejr+gTYqK7
n7boc5G6F9PNhvjLpv5zNMv6jGqFCQLR1B8vxazaXtA1GZDHWtxVaWSfkG5/w3VmfPY1TnLogAnY
pFPe7jUoUCkkoKzgvyf90YEecFjmVUO50kTjZWVGuedhMXhJsKAcvL4Tey/vAJCIuONdJDiW1lSv
7vu1eIQ9FT3Awn/UWMebikqgZWkoXs0YIyHuqHtA/3sDLvM/htucqrw7McC0xxgfxDESCSTZiIbA
0lhB3ZXoaZwWNBHuKeZ01G7/NpVdH/Peyj9NyKJ3bNjjV4OO+adMt91XEne1B732rT6Yx4GOeuHX
4w8N+UgHqqRqn6Nu/M8rR+1Op15716+8Snok4znW4HytvNF9O4jtIzuL7YiYo9n2GrLLHSL66cdk
dxyqJ5eMKw1Vv15iq1jt4quxDisJkVOOI6kxD/6GGiTxuwoMdvc0zLib8oH4MsseYpRZ3cKbsWvX
h7fsf6W2GJ/0oU2/FLo11OdJs6c1GEDk3mfz5IvA8od/ul4jeBo683kq51ic895b6dW4w7cRqkNQ
+cOGkMl2nvF4oqkacHXRXC73MCOw6QB+RVIP18MwPBAGsHJOPvKOmy2v4/upmG8nx+jOmCsTDKut
/ZQLvdyLvOhvtUq/78kVOVhOP4pgLeMnio+Evmz2OKNZyqzk6BKkMNW+K+40UMztV0HcQ5AvXXzj
NAJGkt89T0lhfNF5peijSywsePxru3GaF4A427j36GBaey8zxWsxXXjara57YVtuJyC368l2UMst
MPVvWjSfFpzd/FucJ6g9gOdVtEetn7AKvI91R2t0KNJ/LZ0+XFBCtHwd10q/ayY/fp26oTy0mCb3
BQsy5v06EdmOjU0RJOk4oKVPgQlkhTE9aiO6gTEqQf6IwbPoJ5nP2F6M2xgYF949kbyItkHFm5X0
ayunBLVoL8bBN3H2WOVAXwmC2mM2TNuTrW+cPuh5saDF2w5nJB07HfhGfbQbgPWBV6G/CUjUKHYE
ZJT3pV50fMFqy7jH8OKjzm2q/i5OFmhAxN6MH2Y8Zc81pfN7BOLVC16U8TA4Vvw5Z3PMfmFs5uFI
5sp6Qmu01OfcIGNFN6zEIcunpzs3JhWrUVbUu7nhLK1tNvp4O9EQIPiHNGpBlburtZ9r+2GGQ0rz
HdV3Phcvdh/NkOCjD7RXNANvSFfcmHxT2eaBArFGfgFVEnK3tH2J2JcF6DCrpzXOeIel0FQSBy1d
zrrCnRXRSaSdMI0kREHYZ4OReiqVES4ubabjzGgQQTtEdmjDd9oDd1UrVOqhXFraSKOKm4qFfJXQ
T2hQzyPmRtNrhMrpiKtLx90U6gkxFmYVGnl9+dxrt1XbqJxHubZ02IVsMltZPFchSt/CBuxsUXW4
csC4PNj/OV5wbemsC5bR6z03qUN9qoAN9rcpjXm1a8tV4j7pbDqccxNCE0B3Cd6bea1worNYjv48
FSWIq1zNKetw7MVnrDRbH72qXVk65uIqzi5MG4aJi1oUtqft+oo3LZ1xUaDFGKjSIvQ8rolJpghm
++vfb/tylH3jPcoFYm/AVBpXLmMkpmmDVWhcfkJXg+w0bPPz33/jnbEi14rJAtVB2YoitMkePGhe
9og5qFWpF/FGpenZWHgvfN8uwqrobzQ7Qms/f1G7b/PPwdIlW7Wael6HwsvPFnvPSLT//v3S7z12
aWp2Q+wPMUT8EJNNdTvYVXuR2vq3YJAVb16aoBkYr4X0jDo05t480K2wH7Km6VVeqenL9eJ67fQS
yU8ddt54tDGLQ44tUpUVl4tLk9RYNQNhXdyEVezcYGmokkapcOnLpeKx0/KYdlYSwkmlrV/1n4Y8
VVltuWtplo6V60yjOzahBkCSzbt47A1N5fPGtaVCVDpMmX1hB2Fijl7Byj+kXff57yPxzcnJpS//
/luHqM9NIRxcu6FXjJ/H1fvodOl3tUtLU9Oa0A3UXd2EmztMO98nB6x1rjyRy1j4n3WL25bmpoXi
Iy+JMUJqqTeBayXWR2Ho5Mq4g7/3cIrvl0gH9Rm38c3f/5pfCblv/aQ0Z52JlKFeeHUIgmB9Xfv5
ImcvIwTTiHbvyhQ6J64UjivagBIQ5kD+0d/0InQJlfuSdd7yEWT9GCSaPwIPiMqbHBrns17aAwxy
8REVMmEOuNeC3vfz+2HgLJ7nWKM7aBAEE3TZTYfF45it0dcaA+iNvi4AXf7+x70zCjxpFOBqRKk7
rGXouODvfP+HERlKCei+Ly1EHiousq+qJrT0AaMlB2U4UJ3SXsEkG/nP4es3CCtTlzE29FEaUAre
QL90V175e09FWogmTPG1HucgXuL4hIIpxbcDlVvtkYs/77zIqhjEcV6FK4A0sV6EPL6IA7WLS4sR
LUfhQ0YuQqNM8DU73pNvpf+pXVtajERmzGMdO2UYG+2r6/in1cTgqnZtacngRFnmpGwWIfWXH7FW
fjdn76B2aWnFgBLQ+tHII8kMCNgQxRaMZUe1a0tLAxpdI5p6EYd5bda3pl4X98bk91ceyjtrnSfN
IFy/0wz3swwz0yhuULcXp63eHht0UEEucNlrNkbDGUio2rgX0qSCOJiT3LkVYTcBQzmMFL4CwHms
RUqPS0jzakxECVO5qlgSTHyNiBa1hrgYtYtL8wp7ijtEEJ7DKU1fQI30+zbZfMUnI82rNaIu1jFX
Q1vvLBzCSLJSx1a8uDSx0I+bkW4msHp0VG5RbhYkKYkPao9FWuFd2yKxvizqsIbfky50NfyBMB+1
i0vTtk8BWCxJXIdIAyOO9fdQFZYrg+Xy3t747App3vbZVgK1jKsQRtpKrm8/pkGmzW1AHc28tQGe
3tVY/dS2Q+J/ZnI+Uhk0yhA9/KekvLVd/YvaM5JmcU5xN59R54UrBqSdVRHDQ3jJx79f/DL+3nhI
rjRjDWT0K5FJZeivcAd8WDQZAQl+8Y+B7+zvP/GrUPPWb0iztkqdFD2EzR8weDoycDf9t3Kq9Ekr
muxRmxLjeZtj9y42vMHeUY7OL5VPvvblaLVPdiS4k8aYwYIb5CL8mHqSD1Vv7TJ2ftvEAggwRn2m
ipJSn8aKfRGlF6Rm3acVdpOghN6pH+l/paeGc8pNguPn3hYQ4CpowGfR5utJmyn010K4e3fwWrXP
sCstF74Zp8iWtTLEHuvsaXTuUoyIVybGZea+9T6k5WLQN5eEA77Do0XX00EGT2TQptae9l1pvWho
AWsDxnQo+lNyQ3Ov2keTnyo+GGnBgMXlguJoKDsYrbkbNhCwS6947nClFcOmzEWbkdrUJR1h58ZY
d9rCUnzq0gJRweOB4qyX5BERU1roP3F/bVfG8XtvVFoiDCBdcVNSFSigT+9SyPk7c7CvnJguw+KN
4eJIS4Q+YUpx66oOoxgCG8h9mr6r5d0tiLavFJPeuX9HWiGIoaIxXbt5WA5kG1C4P09rem3IvHf/
0hzXzD510XeUIca5+dZzXbLMWsNiMrdC7ajiSNM1TS224HVWhi0d3BcMTE8W5BO1L4sjTde8AnSo
D0CmnWXAeTv4n3EFXFuc33vyl3//bQGct2RdyFLhzn2cY6K+L2i9/33df+/S0lRNFnsiXrHUALIt
YGd1TDXC67///eLvfNwt6aHQu59NZJh5WAxoBwLojDTtDSv7DJzGuB+Fu2IfIB3k77/2zp9iSgtD
BKAnMTGPhtE6Ii3Qu+e+EGqPyZTWBdpS2J1JIAlHYBIBH74LJ5IEI7U7l1eGuqzcFaR7WNq69Wkm
duELlrDiyrh/5y040nOBJwcvBH5FSKzyISrQSfQY9izvkJpDaLqJ2hbUkR9R0/kQWpkB+OBe/di/
9yscTkoPyJEeEC0wc94sSN45rD5bT06x7zz//dLv7K1saeGcpgTIMA4sCnsX/mGCMehWH31IT/no
f4nJXPr09x+6XPCNFdqWls9K6FjhoKmEfoy4nPQVMPCRv1Y32Avn22ptFyCmKLWIm9BzAlD7ybgy
MX61m974adm94TsVISFYS6iiN9MDEgIdj45dg4aLq+OA2303j4sfpFXa3kQOgm+zytJnF7bPfblp
8/HvD+Cd+WnLS7zO6jLjHA0rw3yFCfc1bwy18WFLS/uCmXllO0oPQhBxgxtxV3X2N7XblhYxfzXb
ut64NtwLwBEDErO5vqbke++ZXP79t5UdleeSJmnKuiLquyh2Mjxk7qD4wKW1nZJ1PdG3Yws5lnqQ
j8O3Oe0Uazm2tKpgTZ7QgXgZXAez3unuhDcxba7sZt57LNJaAoAF41Qc5zR81x+z0Q3BdgnFVHuh
0mLSTp6pGQPrIS52muTa9yHFyqp0bUtaTaB/tLO78D59+FvkyNevfeyotSAsaQEhUGFuihZTQLzo
1jEioDeYVjO9UbtzeXb6JpkFGWsErjHtU1tM59qYtitr3zvv05LmZ7MY61rafOBACcGL973ilhL/
tW71ZSa+sbxZ0iRCS5QA9rKykMgkUpXcrTsaroP2Ka8Va8W/dLi/zVNLEIgziTEPrXb86izFR4fM
HLUHL02kxqnG3lumlF5H87x0+fcVOKbapaVpVJAiYLZzlxOAIaAO9tD3y6yIr3xW3nup0jyaMYKS
Rc2ImRfSnVIbgyi4c7WJ9KtN89sDX0kdLNaS469p13e+IIR2Wh1b8eLSTNKp5poNbrXQAa8GOh5y
ABJGxYtLEwmUU42XmUIKIgSct2ZBcCqQ5SsP/TJj3hjrpjSTQI+0nIicPFwmAyiL82WI+r3elS+g
7GbFv0D64q2JXVD0t+HoWD+aDq7plKf/KI1IU5qqYhTm0DY+8yirXrYRFAH5Fd1e7eLS985xtHUD
Gc02ugWNLQZ2VHjuFMvahjRojMLWFuR2XB0rO1DSl9W01Z6KIQ2Zya5Ns/dYHt1tQlGL9lWoLS6G
NFxmg4Izvt0szBayhefsOS9m/coweWdDK0u+CJ3swYEDV6LsiT+wbYR4ia0q2YMb7B9LHfhv4Llo
sHeiSkxYgGN05UTzzsoj68E8uNiwLJYy7FugrSPGeTDI40+lUSQrwlrb6iOwcgxR1yRr181RE9aA
0NSubv654SuhxZers+ShppknmEoosn3VnY0sCXMHNCH2qLNtyifrOTdrG4DdNF3ZIbzzmZVFYW7c
wYtyEw5h7eKfXCxQT8TQOD/7gkVJbSMvi8M8myxY6J/8BV0BRGcsqPBVi9qzl+VhVe/YhPSxH4ZS
919JRPgMmlfxxuUpPNOoTrs+p99Le3NpyKBz1Wxtvuwgnmpvc7t0LEOYcc3BdE34z7biV1yWiM3T
1qBIZY/QeRrgdrhwbbWp7T9kaZgYkTHDws7D2elQ11tEnH/D5ZpdGZDvLAOyOKy217QDXlaEJhji
oIf2dMkAFbHqeJHmKhg3oy/tpgxTF5h9Ohcc2vF0KC0EurQ3E3xlSaWkNhY3IJhtE1MVsS3Xmsrv
zFXZS5wVZOyNl52fuWX5bbIN20kjrDJwclM7qvwBniwSswbTIW52KELdhlI29EGtG8OVmfr27Xuy
Riw2EfnSCcyp8XfwNnusD4c2X6oPadJMV7S5l5n5vzspT1aLJXpUQLztKPXrW3PwtnwORhgibNYY
QLMQr2MMEkDtWUmfYWedszGzpkvtRxePpDCXt15qqx1OiKr485vSuVD6sGxl4VQQfJx9c7vloHbf
0naNwCYtcWeQUoPljAcQKc6N1kYvaheXtmtWNztagYY5jAZRBwQjefvFWFT06KYnK8h8u5vbEjBS
GMEjCnQxVHvNGl/V7lyau1W5whWItixcbPdH2azkS22+eWXsv72qebKiSm8HAAOEn4dpbZWnAgTP
2S4qpcKKJwuqOuTRdkWORtjgGsAM5sNY7NXep+wzRujkzaAHs3D0Bv922VwC+0g7UVtuZKNxVnRC
QExmsXfIljPn7NCYs1o7FKH1nzNIdPqGEY5jSU5e5Tlxu/KpJ/NB8dal+blOUHp7ncbZTFyLZy53
tWddWVguN/jGIiYr+8YZk2lmZQxzAIsDrVafTvhm6FsgaOOcqtpwr+y5f7X53vopabqm27LpmovC
CpphgS0tjnZYkrzT1A/jrYO7aTfEy39W4/fgBonu2JW6IC0tS/oTeWcpvkDTJe+4NW+iLvMCrKfJ
k+WCxwXKNH7wB6KvoBkYp4aO7rEe9OwIk5nQNqfvqmFvrtt8wEFqHcn1Im7KnyKdWOfBPgno4204
1OlGNsj6kmAMgyJHMP3RWGoY0rTPIWqNy1ybZKw05nOemvhbl0ErJzCQkfZgghU/YXq1DrreN9Ul
v9a6KYesQSefbMIjYsEpblO3MSpgr60b4Z00SrBoRNUGBvXPz9Ct1ieSCc1b4V1shDC7npbMr668
5XeWBE/aiCSbS/Jwzqd2NEVowq2scLH9fSm7jMG33qq0lAGPhBRmdLQ/prQ/gjCOdlleiIOjTfHt
33/ivbuX6kSm1XdLjosRiPOG46PVv9TNcE0/9M7F/0fMJuxM8KbYdwvhB/Cf60M+l82j0q3LUray
jbwJtkkWln3q7V5021SyqpiekM8L3jaAIqeg2OerRTT4uu1iRqfS5tIT0nqWrI1XezX7p23qK6zZ
fnGYvb4+qD0VaT2LuylrrKZBJkf6bmCNzmNvgSBVu/jlRf9W+HM0ITKKrGz9tPgEgjAJqLeo7eg9
Ia1hpCpRmyvrPJxWknhJyUDAoyayhrD5543rE5p1BwFxuMZrHKyaHr/4kNmf//5YfpUf3piosnQN
dbVDa5LuNgZycWexL/6PNrS1X9DiYduOCCrA8kzWjl7fWCyGx2rWCcJtiW2/zaqZXPrF5v9SG2C2
/JYKLdNxpqfI3+sMs7/5ve/y6cqC8c5HTUgLhmtE1mSnURqWhClXAex3M2w8Ok6YgC+tU1zHveI8
lKV1nlXOLseLLPQALhBb/+SBfFUbyq5UMfStYjZJEsnCOYY1Ow2ETGc1qYJ/HxHvrHyutIJU1Hl0
DmAZPhrwERj2SFaoFqVeE3KbPwczeayjE8PCDKv2EjdJxuaOBs5R7c6l9SNNZvJ0BKtTTYZvEIGt
D4xlvnbWem+myNo2YW0kIxAQy+587T+l2eKQ6mFYB5TIvYcNG2DX6sbRQ7mU6WNfFuQeeB1ZtFMB
p71xivFx6Wbryli+/E1vTFtXWnFmu/TiDRpZOEEi65Pa3MdNpVEiXfor36h3Zoush5to8mh+4qQh
8SdroOPBRcQQV1hyPGfKg6Ru1MRxnivtFWJotPAzfAq+7nY/8aft0sK68le8N5r/nPNK40rWwImm
dru1SpjL7kwpa87YueWjUrHJk9VvzkiT2B/Rhk9z5B78liBsqLovf7/zXzXUN4aJI03mbCNRBElm
Fhq9MZPxTCBhAIC7P6ASMVGMF/0J7k2RQUclr62N7e5Byy1PbX8pK+PMcQJW1KQsJY75LYvzGxau
K8eGd96rrIurrNUbXFAgYWGPH8g4sgL4rWp4KJKN/1ylipZspktQQAhMIdtZw/ACfP6aTOCXOuat
dyJNXXIL1jXS2ObUq15YUJoj91NPrndKOttWbbu5cuofhcj7KIhmysn71CIOIMg3fTgZzWbfOANg
+3giKIVqdrQ3I8s8Q8n10P0TCtu6efu9i0xdreJhS7erO8YMcpaYLZLrj94AJVPE8dPfx+c7b1EW
e4gN6BOgoZjcLUuAi1jJtN3Uiim2tKpY6Bg2ABAJj5lw+LV+IRJJ8dJ/Lir/1yB+hTxhJCHU3Euw
ZZvdU3FSQgeYnqz18Pq51QSomIfEr6yngQCO75DbcsX1RtpOziapYNq4ZqE7jc9eVtWBtRS22vZN
1uoR4Qx/b4rRHKRBuuBqdBxC2ZXGiqzVE6tvzxmn53CczfWwmCC/yW26slC+NxAvvcjfTgee0TV5
a+Pqdcry35WeX4SdUe3GZYEeu85l9BwmEBRtY0fmy+Og6x+UHoqsfRtnG6EXUWDhmpW3ER8pGhWq
k1Paqzmm323ZUqRhJJo48ElMFO08q40UW9qriYnc6Hj003CK+2+9mU07K7amg9JTkRVNyIMJSGlt
xMeO+yn2yqfabz+qXVr6oOZ5ZVauvXDpoiIQkDDBfW95auuKLGfy8PJTrna1Bz8rm2Apb5qlH9Qe
uKyZthqHHDar0x4mnOag/6N0ZzfNqjbGZalUInQYQFDBHvxiMO4dZtFzNk6D2sdeVkk53WhFDjnj
FDrzQ9Ls/T5VHCnmn/M+3yy+lkmXhLbX3rQkOq/2/F1tpEjfH7tsrXgyZxIlNoJibJfIMnZ/i9q+
1pI+QXXZbqVucOP5xhnjwiMPyN4TaoNFVkmRhUxBs+B1ApzS72c70wPPdCO1baEpnV+zDvd9NmXa
Qwcf6abJG+IJkA4rPXZTmqAxASNDPIjoIY+bJ60a76aWZAm1a0srYrLhVoTnwxzKK75tBS4VrenU
BrkprYgLUUgu5uIk1FzzRAxFDE/MT05qdy7taD0iWKo6bdKQRMfikOmpB4QKuKba1a0/ZxGkffbQ
M1fv58fV/zZEP9WuK81OzRjTpDPYTljxcnLd8aFNpyuv8r2Tkey8aCZREiqhsT3Me/uDU5nkOJl+
vG/r3LubJ/dnnFfVQxslU6iN4xSMxM6qbcFMae4S3G0lqFyScKmJXovWbTrES5WpvQxZlL+6lbGQ
JhOHDg+tT9Z8l4+x2qoja9UAU85Na3uQUPSUmGsNBKylx4o3Ls1ct4oLoPA24Mku3Tf2GNhbeuVt
X4b5G0cuWa7mj7OgEGRw6cgFA1dt/1hJq9b6lOVqeluPvpZz7bxz7/20/VlXIB+UJoAsSBtnuI9E
jMeh2cbpjpzf7DSzK1Mbh7IiLSMHacltSJ/mME87OOaHKhpXxVuX5m6eu2QGjhUswqzXd0mmucE4
mIniC5U+roZmNl1JllK4deXnyB5e/CHZFO9cmp5x7ZfI/wq2eCjVT3ZUvSS2KNQW4v8RohlVN5dk
7oS5adFi1M4zujGlwSLL0Go2SGaje3xWF5oPkb6Zu9kjBkrt6tLsJBe3dWOiO0OhrUQNzxabyKRz
rsz9y0fujQkqS9E81LXwO3ztIdMMaKtp3+1aryCfEHyR4pOXvq9ADPw5N0ztYYAcifQ4PnYRKYdq
T+ey8Px+ftRAYg5FEYcwOKuAxKJPvdF+V7u29ee1zfFC4y9M/yFhI7Nm08kzfMWXKk9SiyDGmvb7
gwD5h3/KH0+DmG21ypEsRStTb5rzZPUftKUpgrIzxL6N1he1pyLNUjGkNlRO8K+kEh+idLnrRHXl
qbxd+Ybi++cDL80cUFkzaw+oCqqj3dczUXvWcDu5g/NKpSo7qvwJQm6/a7hionjqfAAC8f9zdiVL
cttK8IsYgR3kld09G0VLthZbujDkZ4s7uJMgv/5l+2TB09MRuOigAwYNohZUZWWeA7vvYGPxBHdq
F+q2Q4YxPPDMS9vcLi9Vl01PGC+7eO3cxbiFOcSloHmbpRk4dC/zABK91QT8zvn/8xD4rzfQ/yFF
O3ReNgtMFQXe6kwIAa/pXqnTVq/f7QYtuJ4wm4K7s4y3bPmgxfi+MQQq9BEoZ7oo/63YlIKeWrue
0JYFnqM7PnZcNqdhkORxaaBVtzT5R1kOT3Qe308VaGSIBMpT6rV4R2kL/TQdfvE7K8fvbHbP0Uc5
srTAD2J2mGPoX3zyW9txO4pBFimkQZjuJQMJcVZ8AJBm9PJp2tXrOKoGWtvLjpeUaN+FFhxZBtfz
zje+7vC1T+x4ns4Mc1QRHqXgsH83i/CKDvbyDNpV65hNUAQt+OjTZuRQTG0sCaD1J6bWb4ZIu0i6
KNqqsWA0SkHxCjmQJfqGdr+Xs9cukI7TBSomeg1TkZNcnee13MoTNYG+k8Ffb90r5+6C6ego0Czc
4JPrOh9PGchZnja5VBeoch9+zsFF1EHwhpXjrKJ0VCQFJzBwtmHr90jQLqJul+UBnWxMfIAwRkEc
tStAz2IjCFZ5FSd06JhrFfXgu8hsBP07Bb1ilPkeTGDCO23bG9fexdVpli1QVAyiNIdi8BiQP3Yh
PTfOf45a27HCRx49LIqB8t9cSF94xikn2T4OUHbyvoNBCfEgAf7EoAO916C90VbXLk8ZwAxgoa8q
fNF1qc62XMKHiR3Tqc1s/8K6oj4jRjbf0Soi0HMcVfa86T64DDpqHqsG8XJt5b1y4D8P2VfMw4V9
ZYrqRfU8S3VPppc+rM1LtKHYFpcHhELaEIpLeMvk4xeoDWUtNEdHvsZyAxrqzKgqX9CvK88118MS
Y9h4f2nzY364tmBLaDGWNdQPIL34tu+/YckumgWPZLoU4xCmZuZXdfCZvzuMVZ94EWi/8OKCWCCg
BOWBjYdpmYv/5QzipYOaz29v/4YluCCWrGrBcjm2CF1FJ06kG2W8WuWV62sXwzLZA3iCqQ7TvGOf
JYYyIXLRf/Xb+DVr/FeqryJASoEa0inAHepSNMcjxn8mv1NxgYEWrFg8X8IoJSJIoml5pLL5zWvf
LjIQKRsU2TWyzeFgn8047/G0jn7z6eC7+vlQihaWcDRTlPJF/Fb32zNk0O/c8xsXRTsOeVWcQRFr
hsvMwg+Q4fq+RszPG+vrn/z3p6zYxCeKpSe2v1RZ+COotOfSjje2cyHBIwXT4dLUJ6lnsBWCFsvv
U7Kf912Uw9StTRimkdrqc7YAJ22H2i98u4BAwTPoCKCMntoQ6CxStwcIdrTfJVTOx4y2fOMEKNKU
HtnymIHcDiOv4uPbx3K9bK84bxegJVZmLVrQId6ban3cWuj7CuhTnJvtgIepaHTnXXstebz2d5xv
CxZKjNWKJUQ2/48Wdp1DfJuHtD8rBe0WKP8BvVp0fo907QKxbBANkM/pdTr05FtkqveKUq8KoHaR
VyH4exgEi3Vq0HCMpVreH7L+8PbXuGG3ynmgqygEthRKa+ko7cd+yr9H7eSX6riALKULKI1VDHFp
6rKviyrKz8ckuZ/DcRFZionosDU2Hu7Zegbp3O+D1H7YTe0Cso5qZX2WYfF6gPLcu0gATPb2eYev
30oXbLVxUbCiUrgmFRcJr0T1UlbV+gjlagib8aF8qCmErQ3J+zv2dsMOXPBBDR1EG26DTksjUccc
yrhs8x/a8lSjc3Nmzfrp7Z924yq5YK+mjEK8Qxed7n0tf+khVHZqAu2HUtMu2otfuaYLter00Bq4
5+HKomoDvzggHV9x1MMCCFelUGFrmnMO/b7LtN7j77x1Lk4cgJrcOCrdqxRAineQm380Y/aX35E7
Ob8sC+gbQR4t5WEZnY8q+tDJ47hzVW/t23EN9TINkBRSEpUFeGu8EIuPwN/kdxoyN1p72qXekiDd
YHPd4bpEAgLGppDT70Uk+S+Rnb52dIB6U33MFxjLEg92nRMkW36MYtoF+ywhmSwoxWSKUaX8PBsO
CSnWCL/Y7PJRLWvH8v3QMqV7xhH0iXh/kI7fe1LcCKAuKKdhxUhAuarSaCxAMbKr6gyOarxYspHY
Xw+0ijzzRRfnjyFZyHuGRKaKiuk3qSAfZGXT3wnQN+6XC1kscwrF8EqoVBZReBnBm2iJ52P4P5DF
Oac7pMhkupoRKpn8r3y5N4txa9uOzTUEwnUU488pFK2Wi2Q7f57k1p+9LFq4RocrvwDYfz1yu0CR
C4JXMtr83JyLWVwDroa6FTiVbatjVPaCZ97qw3P1a8j7V56ej6YfV4rbomnXPIy1pY8oQP/P61y4
09gq1xJD8lUEZxQEn7KOpej6+c3uaBfQtURHc9Uuk+mkahL3x/IwtoWnF3URXeMwY2i9O2SaTwE5
Z02GGYA19BMa0C6iSw6220tlceZb+UOvajv1OSZl/M7ciYpdhhGTRrW4i42pphOZgRJVULTzm77R
3AmMDYqzcI4Nzn3dfyOo38WzEJ75IXfMdDfr2NHayLQkQfY8j/1fB3iP/Ty8i+vKD4nOE+DyaTTv
03O2ht0D6D/uTWXe8DAurkuzupwZJtfxlqbfiKDv7DB9ffuTXl9wrzyK/gPqmmbMsYYHS0Vds1+N
Jea5H7PxKbd15efWXWgXUoRtINCiQV+uD8A4puOA5+r09v5vHY1TwRCYeqKyDUTKKWh/ctk9yIrf
oxq/tbjz7OXjEbZkG7B4uc0xqB9flDn83lku9VXAUHcJZHG96wSqBRvq7U2zepZImGOpwF9lFKzY
Mi1CkBa1zQmIVM+NO0a6SIkrozqZQnLn77GqvtZMfvT7mI6JQqWQ8rHBrnkdvj9s9bjS6Yvf0k4Y
nY+sMH1RspQ3nTzbbejjoQv8cATaBW81WbHpSvQshV7bV1oG54mIH14bd7FbzBophxICPUsEdQ6o
XJm4y8Xh59H/QzW2sgMIYIhIztT8HskGtxwgN7/3ggvf6hcMwK543qZoB9i4rvI8LkPhafkugEuG
cw/GkFWkYMDu4ybI/jxs+4ffoV8dwr8yl2OAYu4UbSLtWv2DjeRHOMjPfks7ljmWXRiVUKdN+5FA
3RMclc0XCJGuXjVGVGt+3vlOxm7NycDSKe8kBGxJUkezn3m68pUjC9WIvIghgpKzMjU5NQUU4v3O
xbH9bt5KkuWGpzJr/hJouTSNpwU5pp+D6JKKntOUHOIDyGMTKLZ6ZoouLoytW5Xlw0bTWYCQQq8N
6rp5mD15nYkLDTNDVEa7GGlaN81J7GB1rPyoDDRx0ucOgIOa0wFLC/l3lBe/tWDI8Nu1+vkKGoZG
H8D5LFUQBAAhRvB3v3hWPl16snAcodi97Syl1UwubRc+rFHhu7hj9UEb5dVQ5zwtjPnMjxZMl9X8
u9+hOGbfc3DtrFCZTrvJNrEd1YceZWg/2yFOSN6hZT+CRJelulPmT16T4mNOi7/9du4Y5jE0eq+6
haVjsNsnvtW/drP17FoQxzazjAiSr5Sm+xDsD3wagnO4+c2foMP380UUfOdDBRr3dO7Np1UPkPmZ
/TTXlAulKvoSstN0puma1+Mph9JkfFBAM3zOXLlIqvzI2mru8aht6u6HzTdYUOfHdqtcejCQPLXq
qBhJy6qVjzpo5xMPMeHmt3PHhvIpL/OC9iRtD3OeG/YuENWffks7JlSAm6ZnpiHwhkdayPALZNa9
hjiUSw+2jWwYrMyOtLbQxD1hUlZ8nhebfXp7568/spQLbWpnkYViIyTloEIFDRafLaa2Mx58y4vB
3Km23KD1Vy6+CUDZtTFHjr/SljI7Cd43vzUEuuf1Af30EPS6sRUG7GRahpRBVwBalDaAGz2CfP+f
7Ivi8vbPvX7r/74plUurQtq6jwbRHmkIsdHHMFBfhyX0ox1VLtIK1PsFX6JsT/tqsMNpGsHBG1ND
Q0hwZKHx4xdTLuCqt1zpiURHanZjQRixqVPrm3YrF2tl+mzupwn3rd23HxEQKCdRF3cizTXMvnL6
LtTKrFG0a0uPVEeA8YuKNV+LJWeXnbTyZRm7SvqZugu5IjiPvGT6QJVM7l91KccTBW38vXbANb68
9jscT9If61CGVXmkEY/WCwZYqr/LIVT/C4Die1Z6K/DZyTBeuvWgZyUhwSI0DaAHdlTcK5NRoeNx
cjYWE0gUSXqIvzRccTyS0q+2oFwUcU7t3KF5QlLQkslTCx14XtbjnY3/M5P02uE5QXsLqO4xrHuk
+0RykJmBAMOC3fzdXOzdOavC8lH2GAzcbGtOmTho3ESVOdW0g0hXGdWxmrIOLX42FXE4BvwCGlv0
UosVOkyi2PfHqie8PWdmbM9+PsNJYba17djU1Da1fFouU4S+9kF2vzRdueCIvuzVdQodq5u8iNGZ
Xx/QA9o89+4kMSQY24zYxl5RNJjn3Ju4CHPPcO2CuRoGGPJ0hFu61ehMmQbkkhCU8Nu5C+ID4jaq
px1+KKAQIc6qpw7/+LkHF5MX7cdclFF3pKvYvw1N2QBPKj/43RbnlWuECrecmiOFqtb39cNRV//z
W9h5Fs0YNhnDY4JjNi206iKFcnS8QO/S78BdwFVDjgYT3cWRCpAOJuHW9ycxLvdUq8XrLtPFXC3Z
avo+649UiZnFUK4zl51195AKt1a//v+/iiL1PLBuGLA6YTKLVTGQeJW1Xwbm4goDzAHsRaP2dJhz
+ama6P5BTVPgdxddYGEnQ9GyINxTU3TNpdkxjxqJ2W9mTrnsWEHViM7QYU1HQf9kdKzOXUn9uEiV
C73K6wowusFibqJdq9O0NdkjcIv5nUBxNZhX4oSLvUJGw5kpZptSVesHmzW8OUcl0e+aWlbfpWbj
i9U5kATRPPv+IieqZiHfehC6Lakt4GyGEbPeZPeqmCgXdIViRjmIKV9SYBWW54xT+iAxKOyX2Lq4
Ky62RmVgGU3ZSCEzWWr9SNGj9lzdCSNbT3fAN9SU1kY8NfNHwOO9gFdQ6f7ZcicesfnoxJROdfYX
KX+UkMXzsywXdSVaq9cML7PUyOMB2mljPG/kh5czdkFXwXpg2oTNE1C1ia5tHwN8dW+0+OrQX7n4
LuxqN2MlMaI3pVE/jg+y3+cLAB/8iUPc+8WsGfuu8/Xe1PoNz/kfINRK8Sgu8EP4EdJYttH6q52m
6pvfMTl+uYnm3h4zHzGTsxzPwLevMeSs/MBKyKN/vju76nLMYbVjCpXwv7eMpBLz0n4bd3I+bmo6
dVoMKaZlvsjAfiujwDNYuZRGc71GKzW48maaurRiqj9f3Y6fqbqkRp0MeBYE65hGHWbVJCFxZMvd
z6RcHJSpimW0GHxK4cuqRB+AkjRB7ydqrlykE5/qwObzBsK46qjAyL1gEMLOv3p9URdaCLBcd0TQ
TU/7en4ISNvEEK/0mz1TLopK46mvplUNqa108DRVUfu4N5OnjbogKh7QPFOsHFJj2EcMIZxaa7+/
fSq3KjMubMpizAmfchhSzib1lFn9NGwrQkd3ynj3IaDyMkb6q8q34qWZ8yoRBuCn3bb3+gg3orwL
rNoLi5LPZoc0pM3eY6SlEY/TELL/maKw76DKmtN4a/j2vRyKyvMqOMYNcWqIu4VRnxo6Te+6buwv
xojx09tHesOjuixxC86tDpHqpgQo7vMazL/3jecbwEVckW2p6NTMfTqZLxYFjribzOZn2y7gSneS
DZERXQrxz/NIZ0xG3Kv73DgSlz1rt3YHn0WNI9nCjw8U/3gdtQu0Gnsd7lWzYV0M/EBhvo5FIPyG
VZWLtOr5FERS2T6FmxseNNhKL5yK7OS3dflz7Kpll/2TnKeLzmjc5208YsbUc3En7NbgWFuagHbp
dqoN0fG0G8/gxZ2YC6zCjPyEd+lYEPNODeP6jnV+c7YYw/n5UFo2TEVYyjadSvp8rPPn1t5jar51
BZ2qE+i02yrTh0krFX7DGFoeD1v5m9+3dLLjWrUZ0CB7l4qQfVoD+66SyMG91nbxVR1QraREXy4N
hKqauO2r/B2IBEo/V+hirCK7CNIw1aShXYZT2VT7yZLdMyy68Koi7PbMsMikIsq+B2V2xMs8+dm+
Ky/IKlaURcgb3JWJXg4eTOealn5FHJc5q8tmgaHH66mP5AlPlC9jwR/f/qBXA38lu3fBVSUXZUXl
3qSYdFB/dGEgz/JAn2CCTOqdiezX7zp3Y2pE1jAIx35NWh7+nvdbGY/Q/PK6kNxFKxdZFAXEyikZ
uPwbLdcXavzQENyNnF0l1q2AxG0yDGHZxdyszZ/D1FO/PIq70bNWJdp/kd4S1rDmfZ4VyGPXzgtK
yN3waaq+lEs2TUkITabDlH+BSJf87+07c+ODuvFTF1Gxtks0Jm3Q/d6y8tcRQmt+39ONoXw68ha8
9V0CYeophgbw81CzO4if15M77obQYu6qrRpklwAcilZukTBiynjtaxrXcntfYpTuASzmnr/ECamZ
UUTWopiSFjRfJ04LCWrUpvQq33AXvRyRqEXhaV+ShefdN93CMayU5141Ru6GVb5Ha0cNvsKEutb7
bK+zRwr2pfPb90e96nO4G1cx1LGsQUSXZBY77+JuC/lJ827LY7oxc2o186tmchfJLCTEQduWTAkA
JWHc0aCPGUhk7+Q1r/tO7kKZlWqDte6OMSFqzz6WwKYlTW/owxzuob3zN66Fp//6Z+4G3KADw+MR
5lsS2YaeAOCDQgYDb+XGwCVQR0X+0G2axyEES7c4y3M/MmLuRmKUMslcq4m+SJv1lwNVoEtgqzs/
6oYDcQPxuK5ssMdKX4K84HF2SMDXqV+7kLuReAP9hGISizcFFPCOqzhF6FVm424cViMHdQLF0pHq
SBzOpo1nDAW+bRW3DuX6//9qGhiwJK6dZmsSHVsJTXhdBslQa3unhHTjsro4570sVa6FGpJmLZYs
xoB18S43mietDblX+sYZ+/kn1CCtI7bla2JV+UNoZHAzBoffPp5/tFhfswQnZS5Ar2VEPo1JQbcC
mlkD+Pz3oAq+F8ifLyIP+6cMCKPnDUzRpznv2weyttmFd23799tbuPWFnMRa1027gIVkTSQESYYw
/K6y4bvX0i4susZg92z2aU0CatMw+q3SuVdFm7uo6Go4qrASM7KYtv5g9S98XfxSDBcRDWlSUxo0
iBPoR/+6R/q7yP0EM7iLh25NkTUd5JKSCDV4pbsSHdH6T7+jduIyKtaoUuzHcK0Xfp/sryyYPU3Y
ZbNswPSyzGFBX9qoRUJnL7yN7mCWbtw9l8oyoyCxN3sO19NqCBT020ls5g4O5tbartmia16IDGvn
S2mvNZzpVKjG8/45RnPkUKWiUNRKFmO+8lYmJSd+LRXuYor5AuKrDPRVL8Wyf4xE8FlD/urtW3Ij
R3EBxWWnMGcyB+Qlh6bWU3AgcwCbePhLuxB5Hjg/Pr39d26cvYsu5jMx3aEz8iLGIs7q7JeA+cmE
cpdycqonVYH1ir5kkfm7msrzwpkfZIG76OIKZH5SbSF5sfX+N9H6j/2qyO13JNej+lcgDLJe5SbH
keSm/2VomTxj/k1d/BbnPy8O88Q9ZNj40PYfynBoLnM0qbPf4o4hjVnWVUMmCSiVxvc5X56W3a8Z
wV2qyQhyDW1YY+nQlqeQy++5In6lRe5Ci7tRrGiiCGybT3EWdf+DApCf0gxzkcU178O8DDl5UWH9
yTT9l7Dzk2Rl7gBHubHVyBHb5gd9XsvocZyk1/uHuZjlceWBRnscJ1J878b9JTTKyx0yF68MkClb
G4rzYF19CWdoIJQPPpePuWhlnlXBgMz36knqL6Q+4r3f7zjD150UixyLZLsREcj3yctY5e9NU8cl
96MLZi4HY74vhRSgOk4msvZx2NrjfBSTH1U4c9HKh9BqW+qKvdQs/1QE+4ay/O73uGQuVrkoGKh+
xpK9REv2tVqjr2FtvSIycwHKSzhslq9XqxmyXwwIEpUhflfbRQW3HeR51w3XJFvwnpvz0sRrpr0c
IKg5f/auTZTXe06WLhlBxf+Uh4afId997y184xq6WOAmt4IEIOJ64dHydW3Gi+0X6xV0MJ/1887D
8CgrkGbUSTRCZ4q34s9+s165G3Phv1UJZYkgb+nLvgYAHCyPx9Z6Lu1YpqlsBhLioEqu8+WiisH/
4eVNXECvZl0bgSSmSrZ+goPtTu0SfvZb2omSErSWWTgsx8sqVx5XEF1PCpJPd965ty6J80y0Aasz
SaMqAdkiZp+a/w1qGLzqFsgSfr4kmFyrdZlVJoEBYSKRADLOQVgdzX5f0wWCNmQDnzSZmgTUNMeT
ygEcVpAP8rvi/6Hey+spgmxQl2hC95hX8oNmYI/x+qgu+R6GStumteZ4aQap4p2tJGalH5qMuVjQ
Y+hWVun2eGl5fxZt9pn7jt4yFwk6YG593FVgkoDXX7NjROsDgrF+/tDl3yNTGHYdJsJeltnaBnJe
lWYxpGHuEUnfuOzu/Ei2lvBWEKFOskB+C6x5V5HKL8Vn2jFT2wQE0iTaJBXP+uejn+wDx5DlnZO5
vrb/W81hLs58mwgErMBInex9333fakF+G7ul/Jiv0b3W1q3Dcaw17EMuwoOb5Nj2b03VpqwkXi0t
5kLNMQRFMpDMmCTq2jIVvSbPtRyWO2+Uf+plrxyOC/HVs6ys3RqTNOXSnrVthwfeif0hb3Z6YlKs
p3zoSBbTEsqNhwqPxw13+PsWbPMf6AvkfzAE+OzcLoDA1muhvtsRNQ4FNSXzWFszg1ysotmFETme
83JSDyCXM3c+7I1TdwHEvFiCOcK5v6D7dN4DtBIhYu5Hlclc/PDOyx06PLJIwuWIwej3WEO07W0H
9k/34bVDv97Ufz07K6Bw5oh2XVIG8MGnMuP6HOTdop8qinm60wxCNgmWxWF8v9mpfNKYSutPQZDZ
0xrl4jKBRRwE63MVgBgupFWMqbjpE28oSUCCXz4W+UrOdcXVo6aF+mMZQv0L5RUHqVwUjeeM7vgw
9JrWGPQiv2xLVjxIJsd0ZFF1adF1f75O1iTZMNxrYNz6Vs5jOJvKuhomHKdq/xq3KCGLn+grc9HS
GjTNi+mnDnmJIL8O62xjNkfaq/Io3EYe6azI9r09EkyGDSfbbM3jBD17ryq2cGmH1JYFYZTNe6IX
y5JMgFZ9L9ji9QAUbuOOtHMY9q2UCdzH8YwLUJ4aUH57WR9kzJ1LHGW4W3mtk0Cun3SDy1VEWXDH
RF6/LsLt22mwAvSFzFVSVlzGm9pVXOXSD/Al3F7d3JZkHNSyJyC1Hx62qagftsyPME24rbpRAt00
acqTTeqvuSkhetHPXqmPcFt0FVn6wsiaJx3w0Xv02WSd15NeuE04euQQGDchS3g0RWddjPyEmrtX
DBNuE27lU0MBQWVJUC1JtqCPRTQlnmfiPKcqozLDO8WSss/28xRpca64X+NBuG04UFNHXTFMLDkG
Op5sNzcx1Ev85rKFi4gJDS0OumY26UTR/AEwwjY9FQcpyB3EzQ0rcrlBAsxFUC4anujiXViGZdyS
2q/aJv7pnf0rhhW6C3rRHTh21Y/opgOCeEWwvh0hb23cyafAvIKpI9PbBM8UtAmKSZ/Ho/bTSxVu
f9KuDCOW4MJIoDQGpbq8eWlC+ZvXzt2+ZL5hlvdoAjhzSATGeNE+DWT1es0KV2YvWnfEp5CzZOCF
gJIC2eI1Ku9lJTfO3FXSCzdeA7Q226Sad3aq2fycBZNfG164TUdTHupYcs0SBflo3scqH30volMI
aheu5ZFFLEHN5omsV56q1q/rA+XPn2NctA86rAelkmaJPm1z9mBX6gfaEW7jcW17Xedm0wkt+IdR
HR/lrv0Cv8vC1HPTjJWJoOMU5E1+Git2na2TOwZhvW65231UdKd01AIWBDzs3Mvfq6XxqkcKt9FG
GpOrMkMg0lmEqeC5U6CRUvdEKW5ccrfXBghs21hQsySSqfIhJ9P2obR28UJKCbfDVvWMc9Mhk+uC
cULnNHzAVISfY3FbbHmDMaVgWliy2DWhM9R1Dz/tQuF22IZDqj3aV5YAyWsfArFE74dwI34oGUGu
3+JfkSKa7WQBybZJv1t56jJefQo1DzzP3ElDhyPC9IwyNmlmzR9CpLyXurV+LWXhkvjQqWwn2g57
MhdUxKbMNyhH1o1f6uJ22ubKVGBhg95aq7YqQUdlfDKmzb2AHsLttc1Cz81WdDwhpIDQ+4qaMPr5
Pg6Au722aCQdQylrS+RKIrSu9vUJVLjCqyLM3XZbu4IaAE/aLakO0GPMddF8hi7ZPX3E130Adztu
NBK9iFTFETDCs8rIBbVVr4owd1tu06ZLUU7tnlS9GuKg7fYTWAf8+Ey523bDq0UN046NR+PAnqNw
by9Zn3VehsTdzhtHiazKBQ4dWNLymZbLmGTtEdw5mdeLcNxtvmngm3mDFxycQD4/UKL5X02k2o98
X8Y7P+Ca8P+3qgJs+s9+hswjiOw7Sa/qheH7PCzHc6NGdbFtGCCGcOP1muFuMy4awBI6bJomuiu+
Anr2Icu4V4bH3WZcE6zBNBhBk8LW5D0PuYnzWSmv3ip3+3ErE3jWldfVN/0riYI2Xkbyp5dDcNtx
Yyn7aJw3m4AurP7cNsX2HmBRDPi8vXz4+rd1+3F6X4ie2m0DDrzfP/YU0+QxGBX7S1Oz4HzwdvxQ
jrlVcVsU7Ze3/+Y1yXvlPrmFpcIiVOkxX5KuofJxD/B0LYPggfSU/g4qvf3DTIfJE8/lNgX3mXd7
PQo4VLn+doUa6qj0ygYhwfCzXQyq2GQP+cHEbOFp6aY/8/7wjAOuBlsFOs4BdAUrygZNcVr79QP0
JfwGenHbf9641A3B/BxQf6xWyzM4V9YL3pp+HTbucv1QIfolAwVWMo8UWJQNXbYp9DTk0GkN8gYl
25m0W9LIDpBpin9ye+de3ohfbmtQsqy3wUCxcboFZ9vMwXkEKt8rteduY7AikD+FrsmStHmn32/B
Gi9ks171Tu72BUeLedcGvIUJHrDVU6mDLF52yK69bbA3AoDbGLRT089h32zJmpX9p5lVoY6bauxP
dC7CxM4V8cSNuV3CYA72TCp83vJgX2c5x9mKOca3f8WNz+t2CaedbLUxak2g3CzjeQrquKmHP/wW
d3LxvpONDsptRQiA/oQVUWoX6xcX3Q7hCltqwSq+JJG2zQVjxR1KlPovv407wb1dugZS38uWjLmY
HqfehvE4Y0bbb3XHXDEJuIExb9iSIQcJOjnWNiahHD1Xd6pZXQbG0nle1uQohyUGVnKJ26hTD2/v
/erGXwtT0c9ecpmWqGtYZRMUcMUDgUd+l4sufNpVVvtFELdJuBxHsa0Y+Ei2gP9iOPuxUeVHpQUC
v5+3b2heQe4C15311XyRC9ljKZUfIyh3u3hzG83ZnGVzEoi9+4X1Zn2qZ6nvZJw3TNWlAYqigiBI
HVuyj30XWxZ9rEo/2nWunOB3Ddgqm6s12QR5rtpva7772alLxxOKmilJ2JZAu7Y77TO07Q+++KEz
uEvHQzrKW7rhTDhp1gvZ5/IsJDqRb1/2WyfumBKtVxYMERwvYXuVmAUzbyUm9v1cr0vJsy0c7de1
xupgvn0oj2k8DeHk9RznLilPVEe1Dch1xjOkn7c2/0UfxO8eupw8uOKLqSuceccgVluZ7IMhYO71
OnKXlEeYst2gLj0nJRSsTzkZzQlK7m+vfcN3uRw8rVzqYDPRkoBTyJ7afmwe7TzV53Kr/Gpy3FUk
k0IUZT6XM7AlIXmYUHV9LBuInb/9A27cR5eIx+SGWIjPzclsyfEuO+zvdDXdHYzWrdNxYt6xcjxp
NbEJKqJ1/dTJvPm1JkP1POVM3fsjt36BE/r00hnwMNI5YdX8ZKj4fdeFX7bnEvIseyuajhxz0tGR
x/MYjHFN9juL33gRuoQ8JbSGCEj74B9Lqd/ZcY0um11Alyba8COUn8yJ9Tk5DZm99wa9cVIuSc8s
GOshmL0mYz+y06JIcyH5UZ69bpLL0sM2uVMQQI9JVU7vrAw/8MrcKafduEcuR08pmp6RGWVjZZh4
DjbweS8L689DuY53MoRbf+L6//+q8ZIQYINGo2EXFsz+n7MvW5IbR7b8lbZ+Z1+AO8dut9lwiTWX
yH15oUmpTG4gQYIEt6+fE9k1MxI6I3ktzKpkpUoJgQDgDof78XPeOQGMZJCwOl9U3lIYdeI9rhL2
uF4nud7hHes1uXyTeUoi2Ro8zLOJbhO7NTbWRNh5gbJa3tQk9pjNSbGfZv6ryps8sgkeWp97/V9v
4/9K3vnh39FZ+6//xu/feD0JEIp1ym//tX7nVz/K9/a/j3/r//2pP//Ov+55iX/UP/LH38C4f31u
+KP78cdvogorPd3IdzHdvreSdZ+jY4bHP/k//eHf3j9HuZ/q93/+/Y3LqjuOBpqx6u9//Wj7659/
p8fs/n/9Pv5fPzx+x3/+fcOr5G/74y93//v2P/7e+4+2wxDU/IdpgkkKYYFroYgEtze8//snxj9c
k1DT9XTLAR02TlnFRZf+8++6/g/L8gjytgTkKYZ+JGdoufzrRxSsI47neboNkVC8xf/v/P7Yof+/
Y3+rZHngWdW1//z7lwccXJpKmEqStBxS0ZN9YrVBMe+8igXIPP22GH992P9k8OOD9jfr6ae2rBp9
IPvB5r4t28c6S7aQZo6+Hx5b8Z8vBMxdMc7e6SanKFqCh1nqN1DkJEvX35dOGCMfP/G3ibukznWZ
SoJ30xwxfYTseOvnM19P46VuaUHWv5/3FZRouIIqhh7P+CABuWNxAX46//uBT+0rzs3v3wCA2VnP
dJPsJZgARt3EpnoBOCYW/OKppVdu18wAYh5PYizQGNr1g1P/+H7an3iC/3j1YeWVQFjLs3gidU33
1JxXppHsvIT7famtBodvrKK/lsUIDrkxMMZko+nNwUHizO08lIHri9GzrhOgMjXm7l0wZ+Zp5aNN
w7YB4hiHeiEq/dJfEyj9KktbW27vcEL2o5U/TzE0+/I0nIsPzyx31Fqinj+xwuqtTFlPu5hjhWn1
agi0JeQLVnPiZKgXclKhhgsmOwIM++NUgH17XJVLmaoTdqPeyMnIx84mmDTQC1FtRA66HnL65qTX
ROibmC98hU8A9RenROXPSzquO5zNZG8Z7/YI5hqWBVqbRRMbYt+KyzXT3J3BnRBakDtOrFVC5UNZ
gKG48ILEbaMBMoWJNoToN1wDZbnSnPkaCeVQgO0a+LxVmWhRZoJbKh5C1wW3VDyIzUi8oNdZ1Nfa
SneZP5vaWiReYPQsTMXjOD3Vslulo7UHVxw6jX00UgRWn15NpLqWGvfdZl5xnQWFHK+GscBMLN+w
dpzrKwZtdoqKmlOINRxPiIaXbUt40BbDlSZfQTAZ2uIX10GDnE2RKWw/dn6NIFV04jyYndJ3zdt8
RjRqiIVA9NQ5UXxgNeRW6s452U/VXSNezfyC8qW+r09I0lcbqPg9aE4LQKthQ8iR+OVc+mbHAOMa
nGBu8804baeujRLzkJlpIPV0VVdWZExuOGTpvh4L3zIm32XavSGSjdvJXeFVuwl3GeDGeTDJpUz9
0aS/mqbiRas2aRAw4Tz3fR0N+nOhpb6YXmk2BVw8z1DnLkxnyWMffedXH6b4VJjlOFNIZOwNN36a
crpqXdBSiyAmhj972nZi7zR3YFrWdWd34M0gNExsZ29kHXSgoB8EvRkmyVPCWOKnPPUTHHhBrf2x
ZusaeKSwGpDrMkB3YtBnc8B1N8hztKw2vmO+WDhbQJ5f0FYPrPqDYhDRo9vPdv0c6LqikEFV8rU+
zkFnu3gw3w30kfPL2Eihy3nvFu8c9YayOwvNBjer3ARAEMtBold8r0vHz8kIOPlCKeATh/jFSqvM
TpwyqLdpQJX3iRWkKQtkhZ6SMUoB3ipoNGpaQAXu/Sog9NWdNs5cBBM1Q11OgQBxhj0/jU6G/2Xh
eqEXeXZTIbMnqR1VerfE1nHiAlApomyeG41je9MeMfAmMXGbaW/fX7InLjCVIMrLchnXlY6rJb2w
PCPSzCAzfpXNhqLB7vuPOOE8DCXyq4ckz7wBl0yn4cZ+7Icfhvb+/dCn1uX4kb/FZgWoySEjgHPh
eX7TbyZr/f24p1ZF8Xc1eIfymmJcG24kltKn7QjC8K3bpRtT3H3/IafWRfF7kLJtQSyIDxniA7ev
8ubNzs9JfxK8Ff5cF7At2DOH/O4+FWFlbLpFWMkJv6SiyhsPbRakH8m+pikUVcW6irvInlhYEc+3
cnfrZC+iBS2UeMiQw6FxkHMTqMIudOokyEDjRwHQA1mgP4hi0/fZymutXWaWoaWLVRIbK3Bvr7Vy
CBrQiKXC3mby0GbjTe9c6VaKZrIfrVlF2rTtrKDu6m2WRB5Z1cmTmeQLMd2pQ6U4G61Hh9AUOwiK
hLYympXwzsJxEV2Fttv11IosK4+PlNt8ujD4Uon6xHlVke01+F1KoC/nfdl2PhS1wdWTRql9M8au
jwpz+P2BPbEwKsS96eYZdBoFXGW61vStMBcM4dTsFQchyyyHxSEAKDKk6ZOLOX+ap48J8IeiPCux
haVXPIVp8s7K8njes+RNUnT9nNX0g4FVV4Ha66CXuKlFGkEHHPKu3y/2Ce+gAriHMaWOE+vz3m7r
lU2HcKrSa+0sGiPMWnEQhmWJ1gBl575E7aLr0Q/nBefNW4lckoLEnBTevOfx3VFHw4wRhQ9LlZdT
R0WxTULMxBSTQLDvgbanuB/JITWzIMedrQ+/zvoGKo47m4xSOuPxM8SmMx+covWz7izGV6Kr/FEZ
Z0JOEpbKq7CBjS698U/YporiTlHO7Vzo6+3lD5YH5xEZY7qKaQJroGWNZ837gWzSKYrPkv/FuIo5
jh6ATIJhup2Z+gO9a5fYUU+YjYraBmVabcnjwEly3ZMbijeYcQ60DHNW7msmJ4AKBqxFVW+1Pkz5
7ffn7dTWKbaoe22u5cet8/CumTeWtWCJp8ZVLbGcvQS4dcw3XTu3fKmd9tSwigmCg6UVTYNhi+wy
M4L+LIQ20VVQfNEgSATlDFxScjMar83wftbyqnD4rqizGBKd8PzOj7G4TPOzUESY8NFH/RZ8Emh5
o/YDH+qOoZmEabE+b8KKzbEknWPWm/PetO/0+a5besCe8J0qBD7NhqlyOixEXt/YRXcj2xKZsCQk
wt2OlXPeqVOR8EmXxqD+wKekJAWh4I6PZ2mpYb0V+6v7tunntib7OY26aTuOC++TEwdaxb+XaVbg
HwMHmqH+GORedN4+KvYntTqXjYlxJzwaJLhhzotPVcw76JkakCvAXwzlrjJX8XmPBqri3YeupHJu
PCD1h9CqNtNSn+vXiROqIt3dtOJuw7EOs/djEB+mZOtJtoGBhnZP3JtJs8q6wzlLTlXYe0EFjXvh
zHgnI5Uk72n18/uBv75WqAp6L5uhdroaNknqDO98stYnXAPW6vvRvz6BVAW9F2XsMZIg1ht1O6DM
DNLX8wY+fuBvLio3iFGDlHTe9yKynU0sz5ywYopdZTdVPLoITh3Xn/Xr7NwJK3fhBGY6ikAGvq8+
GOVWntXjSqiKZxeGLHMnxf5VKfrcUj+dlrr+Tp0M5ToU4FA1vKP38KBNATobX+qHKlnypp9x4X+m
pyAm++cOEkcfEvcYgNH8tZ3SQ+qxIJWrqa98Sp3Isx44bfymaINEq/zJyfyE3jK6nszVkU+BTmST
ZUtIM3r8Ul/N5pjr/+08ZTLjmiEwm7Z3ghgtiMAX+yMFH4vpe7CMDu330rkd+7MEKQhVMfE9z/AJ
JZv2MUsPTc2vzyrmY2Dlkh17YaU1wzdx5Dqnhc/j6zRfwlidOBMqGh141jyTx9PWGTRoWLFyyV2m
6Qs37Gcv7Fe7oFg1c2xDtEIf97pALgXNw7JJVpUtg5S/goQi1Dy0VOjaTgefuU11v7TysDaycDAT
v6sd39L1FafZFa+0kOW2Xzhk1039wvROODMV0T7btAVqGCackgYpoS1aEf2zvJmKZh9np2EIVuB1
poDybeUseLNT26Vc1ObM41YWGDeju5E3vmlPkCpaEmn8TI98tV2Kh2hyMVX20acNLfOznK2KKYDG
QlDUue/o83rMjQ8vfyJA9+T9z8q5N/W1NWCbKjusml9sMPe9uZrqJ3MuoxbIMbss1rVuh/lsBR4z
tnULEbPb79f4eP6/mKwKjRckb712QHdXTRK/yG7aofZL0Pub1DhvF1V8PMo9smkNMoEQgPs5+5i6
c2hMCLIjfzonZkFJPCPVtIeWz4SHyXlPa6oC4WfKi2SqkbUbUCfRjvQltjgr1KcqDj5j9UjHHKsN
bQCrCKp+YRdP2KBKlGVQaxZCUjggx0ZlcQhcdl4ijaoI+IaVLjUbPu1tFD2FL5++P3enZqz/uXle
b2qtzaxpP7ehfkiW8FSnhlVMGy254HhyzWk/VKF1dfawikl7edH1BWB3+/5+zvqfNWvfvl+GE65I
ZcKqrTrpBJo4ELBtcu1ldLMoPo8clKBY9+cay6OISTqM015jAWqG4rwgU0W39xNCY15h2BHcS7rf
nPXMoSqsfYy75NhRPe2NC+s2P4uYEmtwXPjfIpiBaFktTByIKj1YjvPKtGqpSPeJS/nCd6rNdMI2
/rK6uOWgnnrxcDVbXdDweGXPW22e/KRNbkgufE1YvsVNHxRZUeq+t3EVQJQ9KuI7TatXIM3y3Jsj
OdmEAod+X4gnu8Fjuuv9NgdLP6/8bG62Yz5GVf42CG1r0WnjxhtL3nYDqIE3tbeF1nrnI9MYMVr7
njCDqTF8Ykdl1/rzTECTInwvpYGWPgjy/P3pPWFtKp4fTQelcPth2ptO0NpBLMLvx/1MsX21sop3
QJ9g1oAJFShh4Gps5y5JE2jGk1U5PMfaDcl+MfaulXfN8GT1rwnCn+8/99T3UbxHOpIurhq8tF0N
GoIbc1poFD41ruI+imwgoADWkHH40fPNdOZtokL7HW8sktg6Dvth8Z3sF8KjEyGBCurHjUcndtzV
OH+yEcyx+da23+LhvOI+VWGHRjknYHzBtHn8aNh+Zi4UQb/Od1EV1G+bdQW2gXlEaRukvOD36wGe
MPNbq3rpy6Vg/MRWqrhDj3UGInAkAWm/Tno/rheO/ImLQEUdQqWx7YV53MtybUPmFVQngZksFZdO
zVp5vxeTK0u7wKw5ABx8O9Tb7w3mkxjtC0O1FEONWQ1MWQfWMR5f0MS40addMphhPN2T9CEFGGs2
hxAENivG80NGqa/RK+qhDyVN/bxtNlYqNpY57SoULo2kiJpahoQ7NxRCapqGV0rt8+pd1huR3ROa
htD4DAYUgOYEjfDFEjMy/cyJfvU9FMs3e9q7IDpBMhps9nMyRLI2Qxc156H5lcc04MgvJYmB8nAZ
pMSNSqvxZyg6FeO2Z65vSWeLVk2/FVd9jY47VoWuKVeazTYFLnY07OtkBpgnAUrNDA1At2odeosV
QPFmwDkcdsEijz6M5q+jyEBePDu1dmfSHhSG5TUvfpLu0ZF61I7cTxMoYWn2yoCmUNVn/mS+1dlF
mmpAtNirjh/S9InlKxdyx7Sfw3EEPszaVugT7eebnmGSHUSjvNwXFvVd98Goy1CMPxiTQU9eWKUH
LelQiid4U4pAm0x/dNrABd9AUj7M1sHhehAXztoqcr9y43Bg0Uwe4skNStA4FsS6st1H17gouOdP
kxd6kxc5w1qL3SDNycHN7WC0tUjo1OflB7GtKM1fja44tIYMjOYsImMCSrA/L/4ZihwcXLrI0xgB
KmT9kqj8J1r+i6OicgSiqOwyZ0CsXdf33L1wf/ELkfhuFmTzqqabpNjGS30sJ5yCCuvILIh5o21i
RjZk10N1qE3XdrNYmTzhL1VsR081yT0XX4Ro1LfFDwdhxvTBjIua3TO+9Y6y9jcduJY8561N7ng9
7Fh7pxWrEqSFTeoEvS0Cq2l8z7zEo2njsuYOFJiblCL14KSBW9d+7N6KhD+mYsUYC2xwpZY6OFiB
qNa8qKyLNTBoA+B1MtKrBuC0ITT1XZo/Zs5Nlaw7Z63VS7jDEz5Q5TAEdcwYTxrBgYCASqyhCn7z
vRM8MbCK8oiZyMSgYR1LL8img+jvvx/3xO6rcOg5tWnWHBMrbnuRi92Yb7Rxoav8RIpehTEDHt5Y
IADFe6YwARX81SRdUHXUr9J81cNjT3azG9ylNqATAYUKZ46PJGxDPI37Ij5Y7b0oLk27BZP7wpc5
NfzxfP8W4rs0q+ee4w6KIb8jtCyqp9fWA+n/sMTlfMJSVGhzK3tSyGPEQipIZpe+527jdoejaxcL
3+HEGVJBzTq0ctDjggsaTzVDrtgQfX+GTo17/P+/rQ1lGTOKGuMW1mpMV2V3XtJPFSUdDF2iARYZ
T7vYjiRIrIVH4Km9VOKJqq4hUyYSkA1lMnREBfh0GbTmQSKPthDknzr7ylUvNNmDixFTH5pH1rya
2pUoBt8gLeo8iU+mI+B4KbA4tfxK4M/tQmpVjhQV5MkCXbprAM3O8zoqjhUUE7yCPOa0d6cgyfb5
UrXxxFlXoae0YMaUHquCWdde0mHacp4FjaRYHbYjmhl+fzA/77CvrlHFam2edT3T4d0c46LS0Kdi
XHiQvJvJYeZdMDG+rr2f3XTQgKV3s41hjj5pr61+8IcG5NUuNA+nVSyoT+YmhITyWmReMNbzfd08
VGa3hiCF71bvRXmpuYWvZWLViMC13dX38z+V5VVRrqM9VoYrYFlV98ygtdqMfZBLvLHLPqrSn3lZ
IMzRfY4iQ1Pf1PE1s28c96eo0X+Nqy4vgTqei1Avmv2MvJrmeWGfr7oEBPrpDS0eyyksnSUPfOIq
UTmZxxEKwl6HgqNZhEMX9msjPy8JqyIRodaWa/J4SSXipxxlmIuzuCQJVdGHcYe+uLQ5HhD3reIH
bXj5fufoCQg4VSUu546kcvbwwBUoluiC+4m4LYbXkl6LCnmyKXlNUBFg9euN5QsJ/SxzB+Ulmrwa
zYSOhDxokOxAp/va1LMgmT6GCWczf2ZDE6BrADC1F1DHhoxFbbPOQUliark/OH2gd1bUOyaIQqk/
JmgsGaf3WLtg0GTML0h5S+tLq9zX1SWZL5m176b3Tmxqc0W1F7u4y+aD1rbZinX3LQH6HN3wly5N
bh3h4qQL+lSYBd53O2G/TMN1UuSh5b524kLYYdI/VazJgjj1IigRROX84XS3Zif8Lr2c7cFPTTxQ
TCDeraABb7then5qtJdpRwCFu3em+6w+6MN9M9zOUoYyOZDqbq4umnhLtKui2iTlRd1cT81dbu5t
YzdnbpjOCSiX9+gy9b3hGgJCyB4/FOa+Nn61JgOb/i6b4nWW96Hb/mLdEBHTuXab9mlC01NqP4Gd
I2i1G0zdlL++3/kT3ljFhPaJMYD3H4EaGkvy7goCoeeNe/y83y5Zs7S9ko8Yd4BSknc5L7niTyP6
wkeqmNAGzSBpko4YmMQrlEV9TXphGt8kpean1gOjoVE8508v8cqaLzTnRbPeYihXzS6I9J7s7N0a
y1vwD9xY2sbqi03q3NFcQKO5CnmCBrvzgFFUBZfGpBvqjAKFEdelbzl7kiyY6jFR/dX3V67qZs6M
PEdnzH5mFmrtYdqs+/HBGHeQAhjh38/bPuWSzhqjkKLtEL83qJ+HeJ+cNa6KK3XtqjKd+ogUKC5y
J2T9wtV5Ku+sYkoLBlLzT4BNj+5UkOJGEA9N+5WOK6XSilDS2zF5M5y3ZtrVGao2rQwHviuraSXE
xhnRL9tKKEajONlDBGP+KaYrpDQYpM67hqCrKTSrK629Mmx0EEWdnvokZlGmf0BIYVOV75pbb6EC
eFWL2Gd0BwaQIHbnVQI+3rl+aMU1i6NOXjrJtWVcWdbKs6zzdkoFvXq2NtEyxpu+aW4LeuEggXHe
Vh3D0d8sOO9HWpgJTjDVI/tNnqUpR6iKejUs29DKYw6CgCYCohUxMlfnTVhxOZPLak1qMYolb1pC
r0ZHLIBeT0QKKui1kmNChnYC4sPlR1pYTPu+H/uFdf7cqS8sWmVvT6vUIFCsw1NQa3yROnsT9KIB
IzqyUt0qMd5dFDDjamwh9mP4ZcEQroC0N2vyq67WcTVrr06VvXsaOc93f2Z5ftv5GdD1Ek0OE+hq
u1/GU2qYv87bIcWrJENcmBZIg4Bc95041JdCueMOf7GCKmw2cfWsNgTGlQhn0zB9P2u6KmoWJJDz
lBfAx+j2kyC7M0HJ4ED907K4UdqNxjHd0vZHdyUXax/HdfxqHRST7UkO3QiJCXcxYBXO7Hv2g1sa
fl1dFE7vJ/1HNeFh0YV5owVmeoNEZpBD89odbyv3Lc0ttPVO6PfVr3mOLhT2XE/93YA2yo7FIW6Z
uERHH12PLvVJxzctQG/986xfzfyQNGvGNpKu5x6v9e56aJ+NhGzP24ijYf52IHOdEaOpsWDmq1Hv
mmHhvXLq2CgOo53GfM5mLJdWXCf9mrQL9nPiuaiCdNPegEguNVDHN69B91L4BUd+JM1R1nFThJfn
WZOK2U0GcOqiGQ9uSa/C3ulWrXN/3norMQZvZ4vUztGexo1sQ+fMKpeK2tV4nMzcxbiUXMjnYanf
4ev1JipodzQMmcxOD3S7uLfR21tx1EgfZBLx9u6cBSEqfNfgem2DKxO5wa68lC1SsHIhnPv6biEq
WtdqJkBhdczdNl6aavZ140K43sLV8vUBJypi17Aq022Pg89WJKdVuyTFcmrSij3qtZl0TYYY1Mpf
bO+DoZwinDQ6b60Vq8xibo2DjkPSoBs7DsylSZ9aDONPJ+IQxM0OJM/23cocN1W9Pm+6+p/Djt7E
iC0xXSf+kdALMzmrPk5UtO6sCQEGagmfx5CIi2Rz5nyVO9idR2SCoOW712iot751FoM+ISpId3LQ
2Gk4OTLO6/jQP5y1uCrbdCYtQWYbg/YXIloi/DhxEFQ87eCZ3szMf88UaZ/vZ/rJhPyfdy9RwbRx
W+ENQMcRclB1kBcuECal/XOgMuBmu2NlG1TxvrPpKmcGVFc0PytR/awSVBEPNciQ/Nbma44XRn6j
AaxWVZdN9VjWz8xMNkOVhJk1h5AleANYLmpAEuEwUC/EMrC6dg6Yoe9aUB5Y2YObHXJ0nIit1V8Z
OlIo11zv17K2Akc8sb7ZlgbS0/kLECJBRWZjW6QW4K82owFBa0wwEsfXknobF+W25+0uTcEuMU71
ZdtdDXq1c7t1F9+OIxIq+zTZtExf661sfTrqgLpaSYjEZVjH2WEejrp30WQPGx03it9Og2+W89bj
w9bzqrWZ0LWLvuVq8O69zLb8Ok3sDTfO0i4hRMVOcVC2OfHAUSoqwpj79RKR6Qnnp6KnGoJTPjp4
DWTdRas/25Aj7Mh5oASiwqe8RGZ1ZcA6a+uX1O+m8v7743lq0orza+uC5B2b0V0xrXqXRqZ8FjhU
3w9+wqBUotG2FMNk6QmuGfQx5mFmLhQ+Tk1aCUNECbrVnmKl036NSNwvy9Uxivp+0p/tm18YrK04
QpEx0YFACffMqIEYlYZd5cHTPoqU+3PVBwJC0C1NwrLUQ+l+aPZzDdxr0cZrs+9vzEWekxOrpyKW
cjehXW7D0RP3WeOP5ZkxiwpZykhGvQRoBxDuPrbutSHP220V2E9lO5b5APdprJKH6ef3u3FiEVR+
eRAJEiP1MkCut/FqWjg/x2fPFzusovChx+c1sk+hujh7IWiq/bkDQkazgf1b8PrOiU9QLn+ri0Em
3aA1w4jtVQUaJGKNIUO0n7X3bHo+b20UM8gAKzXHHAvOts3leTUK8Db+GbYUNLbN4ogBBdHDQ4N/
k/NCZRU8r7XEsqGpjmql2UWlcVujueL7dTjhDlTQfCMHMRJ0IIPIfytHEyUkwPLzpRaFEydQRc4D
36ePVGLeVQtQzh1BF9p501Ye5bozT2kywjvmzmujzTcukz5Ir86ikSdEhc+XcdMOVYbT0czX7XRV
L2F6vK+Ptgqf1yARVWgxaqmxGweQwjgWhYICXTRlXAQaIaHQs0gs9X+fQLdCFubP85hIPtt9i6qw
ka6h9Bp2/HVEps0i43pg7dos+wBUkhFkIZCURVVGHor4PIemqlIbNh+GNoPvKW5RslnwDJ81zy+c
j6pGLSC3XHo1nE/lJvtURl3Bfela1xUy6jHLwmaCCJRpRTVip6nkESEaMtXb2gTqpKrWk+ui5+QF
IwQDFJbdx5Jcz3xXQH5g7B9zV24TdKXEQBDGtP859D+K9q5oN2TeyqZfjY4bCO+X5ixRS35yB3z1
dRR/kZfGVBmWmPcGRa5nZwIxzusyGkCBRiBaDRSOWWyn4hrdC1DSClp6k+m33xvQCSer9gPkqYWW
5xyvzTK9lBByjOdtqz8xbz+459VVidoVMFmu3eEcABLyON8WZ6WXiNoTIETeMma4UCwrsJdO1E9L
Ng+OkqPz/2I/VMCwOQBzw3iF6Nbq/U4GOv9pDxcJeXbbtwHowtLYJP11UXtB5fzo0wRF9x0wJOAE
FYEsHL/vN2ly4dYjuMqeBufJtXcDfcaJ9UmprSFkErYaehlBt+aRA20vHGNr4K/IQxUDUW8F0hDr
mcu1BoAftzfgd920IEPr0p2Hf5l9Cz3lXe3VeyreHK/3s7oIbIP68QiuFfOdW+1Wd+414V7xDihK
8wop9si13PVI6rWegQWCZ2HPp9t51MOi3nXxYaAVUo92GFdxSLQ4ENomdvC0smv0f7u+NKpL7jVh
MrQRSs4BWuVDkd+WSEyUcx2MYC/rk+E2rcnK0h6r+r12KAra+J23HjwnYC6L9PiuSnYxg6znkK1G
4zDPFwA2B1UTgq7Vd7RLzne9SYN0MIKu/5i0Cz3NAk43Zp6shFliNQefcx418TsZfgyQrzAdYD5p
/lFjiewezOpyiDRy5ZUbMuSRaPgG8qRoqBKjXxNwe05kO87teiKgNNTeh3I8TPC6TfXRkF3RtRvD
fR2OyNuMI4W7slBLy/Wnst57w3tGtm32qPM8IGWNRGMKtfSr0e3XbW49tvFtAQy/EOWtVaL5Fwbs
oZSdDCvwIYRDYYeW/Bh4HVZdjZ5FfU2sg5dLPzOuGjb7GtySP0wrmngrlpDQckRgwBtpsQg6r8O8
34ocuvV0rbtGUKP7gY516GZzaDp3yJohY+S3o7uOpy6QGQs81Ol0fS9E4ffFu9NkV+YM+ix0cw7G
1QwGRLeFiKAHCLT3g41r4I/DQdjrOaW+I8sIFynQIC0JGy8yo9y8s/RD690n432fX/Ts0E+rEb/t
jv9taUc6yaBpwCz5UBdX+LXCr/29t5bR3KxQORVeFBRpmCNvXg4dcufrVhe+jnd231/1wKGkqN/Z
V6XYN/pzN0EhHGXdsfpw9Ze2eDPaV9dd9/HLFL9Q+cHwM4dCSD71M6cMGNMuWR7l7DKeX2N9k1vA
CZdB0h9Gdl2zK51tEU4HGhaUejF6l4HGDOPhsiwvRRYN5NbLiG+jk6XRrmJgKfK0ht7CNfI4q0Rr
No2bhG353OcV7hd0SiG6EK9lvq2kuIzZBKLCcUX0atU1AFeg6SXVvI1bjZvSvAYgGBr0V1Z/Odhd
0HXRUKKluvzhWvfVxEOnZeEk5P0I6jJoFgdgybtEnBR19LpMMOF2J2YtKIunmW+tblz1yR7M3aGd
NH5m7UTV+yYOqVZ4/givM8/evkZpXntx0OaXO35rFkBjY7WHvPBl6yErAmzJPAau3oaNuzbiws9g
TimTl152sMxrhxxKF5DsEFh0lMOoTEGb8MMRN1QfIYai344MABTD9LXiMUdKdQbIqUJZF090t7or
umzjCS0Ec0QEbtRKQ2kYAFwmb8v6lxiLg+1auxzyUFCuXBvGbeyWUOQRPtfAD4LayNgaAJkPvl5a
eIrK0BvuPW/y69aMnObFFgWaWgE9r5OwS8YHhjyK5CLM6R0oeX3LHHzhPcgW8CeYnZuYoZf+H86+
pLlVZOv2Dz0i6CGn9Ooty/2E8LGPE0iSLoFM+PXf0h3V1bsuR3hUccIuSUbZ7L32alTo+UeGJ0D4
e+mAc9N7YdXxDOP9UIPJxwQds+XsXZD82+HRNkDJE2Wm6o0Dybk3R5AagGPFosF6Iu4lN5+mcjia
cJ2kkDoSMDpMq0vAqo878UZnQC6NeBl09ccAmc8j2kEhXydo1vpqmxm2Lg/yYcoqvQ6pNW4GNEsz
g/xA715bsN9r1Qc6+BFT7USdf7VtYog8f1j6JiATEnOXCdnNZeQ1TlItG1GPu65OCpqMyJ/Dxm3U
BUEH4VzFzbSrxYu0T1P/5JrQ7p+15hnoqdZtHdQ6+A1FeGBpb01xllg8fU7QuV3dYnlQgU3PrJOB
FWNOF9piHG/SxJ3TYoj99lRJYFRPVXmxsU+KZsSUfpubZIe5WNiQKnLZm2q7Lc5pArmZZhUA53RQ
r4240+9nw0wrXHqz9Wh596sAz7KOkKwZLP1zm0PmSRjeaSPpoW3aGHloQNSK2DPVQ2m9NcPW0IDU
Fl3ENQBxUJaBoAXzWU2+ie7TMTeWQL3XbVrn3NEPYxUBAcFJyazqs7H+Y4zbCh+ppVvwpDbuPKIY
3M2OGeTVg1xSbZ6iJX8CechojYjYZtB1ie6BdlV+KOjriDw7IqLiQvqXwU+4OmnzdjLLzTjeA+fB
7Vkv8mO1jWAeqtjUtLResYpe3eZdoI0qjAH4nLedcbpWHbwUqo1ZQVB9aBoDhgot6q4ho+0S8Dap
l2M7VUHf4OAqImHcGaxNGxjB9mJNcq8KDErj0rmDDnBT0+MK8LoWmdT+urAvBF9Hb7H7DWCeQwiE
EE2RA3M+Cm1f0yxhx0lwPWrWVoS5GB8m3O/izFmy0JNtRYrtCygsvTLVrRT3MGhjIUP+dllHuvGu
6xkyeR37cZ1Ohv1k1HdWPWEydu41cLegXZ7sIDdPs+8nBsZPsMCocBPK4nmk0dBkmCLBz+G+nB8R
Xx8MPkzUxw7Wx+sA3BbvAdUHaeiJUtCoK203jO901rAx7UDOw8ac8qgCp6zV45mgFpszr50Ofi2Q
X8VD20dJsPYnc8hrLOhjzTGCQMHCGYvgLBzScYOT+eh1uwmnU9t1YUlpWBCRatIJTU+iyoKjajPH
JlTxU3chGk3YfKikSEmjwRxvCkiZQEJ2VwC3KgSQWUx8y+JLXw7M3PH2L1wiNeOuLrbjdMn5FDj9
67jmMRV3ZY8zWB268mkt4Ya7DpFvxSMQa7t8Ffy5MhMm4TQ3JROkNT7DCUZxs09V4sGmpZU6DvCv
ocqgUQrLpsQi8iKB9gWBIJ16JuSh9rJ1PPZOG/Wlk9YIWiT8aHTyyCgoWvAEUlq572EnNoJqr5W4
WlzloSn6C9Fyqlpx3/V92OV5VK51Wszdx6j6TE2xhz86JwOihvs9MiNhintGXYijwE9AtHHrd5O3
QVmW0YJEB9GKxDAfQPwJGsrC1d/Pzh/T2PD8+lytO5GbwYw9JEa2G/EIXDQXpZa61Qwr6bTRu6Rh
HyuuNo7CZUU5b/mAH7CILRTXCGpPJHMic/mjoch2YQQ8DceFvreoo3WYU3hFtuIpN70IC2c9TY4e
N7Z93QCkmDIqyAExdvC+/vQGkTDPjykSKMu82YyLHlgDQb5JjZ3ZZrXxppoucusRNUBoHIzRCnLH
jIexTIzSjWeRDUOPtEDoCLWrDcaWTQfEKl4q98u173L3nvE71J6jEOnQynhlO0LBLDH6sK0y+MOE
7oTEg3XC+Q4hCj8gEzOyqyLgrnOwWxaJHmVha2a8WwKx8rStcbH1dSp6KMEcA1ujDU0cz6ONpzaZ
UFTZ6ex8SgKbvwUzh9nrni3vaKnHbnlBuZDNunxDDgTeHkm9BgshScHhJkHd+li6VKdOXAGFXd2j
mr3AMFHJT1iMqMi7HimUvA6FeW6kiHynw8YYQw211OQq8LMlegGVGt5zwa1knZr93DjBUig4O/Xn
AUaVxWDc2Q6uHDkFiDPdmVaDNsCLabUr+ygHDEFqEorZD3sOfzDXBhjcBmRFYTP4oSi90NM3/YBC
keEFOB7KICKHJaunYCjd3S3Tqe+apGPiUHpNyP0iA4M81GB84eNFPVAzqg4e0e6K+Z6fWR3bz/D6
tvCYV23dkwbUMdt5rXGgDnDWMVAUrebXCI2fm3sBaflGyI2j6rCHeEgRFPfwoDGdOra4umerTBts
Tr+d4b8yBTOKeMWKO99Qh3WE74bl6OHYfLpeezLL3dC+CyuPXd/E5SUjdxGZJ0DQL46ihbzJR+2m
BfCfjmGih7YWErc2hatxkH8hhTHKx6fJJZmOxCg4lyMldIu/ozaeC6dIiyUhKrYsFedwHJqtdOH+
32qGSw5pYuapqKBRdxVL7yc5Ju2SjN7Js/DBIehrJDjq03TsOy925b1pLukI+KfV/QAmfIkqzfPQ
8X0/ggs5gL3qo2fsItMtMBd7HNEdUveJFm3YgxePyrGieezTNi5XD0pVuZn9/suDLXggRxxt3iQO
XXeBcUvgmuepLf9wu7hbcNJAANn0abmWIZgLnMMSWe0bY0ZxBydwA6d2KVSz4fCUQb7rkfg7BxIx
eOsE0m0g12pBTPazvLsXw0FSF6fjS0n+wJOvCzp4eLKywJWG5qccwd7HKQ47YGsyjtIHxLMONDR6
hSjlNmKDdZCwF/AMK8LeSrv1sYFQkuLideQFDopx58OlPG8fpKMedFh3TzULMe+BpjEVRlrbeMNV
C5ha9kST8Sy9BDER4AiEk8zjvpgCt3owaB15JgmXBa0EekhZraHEFlR5E0/rkydQEnA75K6bkcrA
hU60tAH/keOoZCNs9wd1RyzcroYxRr2TP60DC7lTHFebRKa+0Rm7I/2X39uBDe2msFS0Qpm8gmau
lB2OBhAGXxzt5WG1To3Md+toxogxyjtnR/Lzin68KMY0J2iAaR+Zox0iYiZtCg/JE/O+a+0vG4b0
MOjv27vRSrzmSI0t7KADYrya5dNcnGdSBGTc49wCkX0oD30FRAOJlmioXbjqu/ryoBVVmOdmyNr6
DhMu1A9dgAlv6i7kbFVFli9kMzJ6sLlMHGp+MlSo7lzspfe0zD0GVagYCAf6sgblYCWEl2EDVWzD
cHi4WmqRYquDhSXmBb04sAVYtsEX2gwsC+Y7nAYdegnMdxM313a5e7TQaQgPc2T5MHkromnQ8Xur
lVLrMLvQ3l5t7FsVIAg7NkkbOH4XMpx2pm2cSq04SEyLpR7ZUIFpqHQ4hTzJjDQTGQOL+6b8L8T6
7nrBAqP8MzblIwYyJwAi8G0wtk2BG66evKNvDw9izFMw7dAt3Plte+qKc6Xurz1pyFEMl6MVVvJQ
N5gte+bBlUvo2yPKsxV9EeLNhmOX4xpY3+GIGHqNFZiNFq/+WwU4UWIXATICFbcuMB2f16DGcLh5
a2so1q8gTnE/Du8VkBrXtlGZ1VFPvxB8AUiLhgJ7TcCjfrHeFTiRJga+LvnIveLiz1jBS+pMfuZO
aFV6a18wK+rcawYoVDRDXHAn5SQe8Mk8+dV6bqAJL3O6I8DG0MBXDxfxlPpZ0XiBW88h0crEBepm
zzZ6e+wJJAKMPuTZ6nrwbCwqMhgVOeNz7g44ZL9WHJwj1J5VTo9cmzOKorW20E8YDOTjKjTL+kt1
IgQrHbkD5ysiYuAek/Z4qczM74+Yt0EAA1ez5m/ZvxOR70p9TI0e946x3PUFj736S1tThzuJmW9q
30pVQcJiHVIdq7ayUH8qJ3NQPaA3Nqw1LpYVZ55ubXrPR1+LbC1OM17Pdw15a4zp2AKIchwrmGbU
6lQ/rvhoI5StAikMpffC163uPc9g51Dtb7vcAdFY/IsTsViWn4Pp7wkAIeYdF0EShpqqkQwC7zfT
eef5VgJkHzI5NqmwEwEZssYODJXcLF6qZtMCv7Cn2NEPOVLFRjBiZfGngYdyVbhBh800lHayrl8K
BcuK7lLBh9sSe2bIuAc2XMFPyYHSCdAaGNvyxKX2PMDTcmLNscI53dfITeD1pughZiFrYFRgonXn
ZlYRK62gRV+6qgjBllfa957O/t4rrIyjhOMuDYh64+O00/NTV5YQ4Z9a6kdaP0UjebeFDcOs8lBh
aqHj81LdxdOfN6PNTprTozL+4v4cjvkczz2qv1ZEbJ6jmZaI9MmBVD7ma54RP/Ux3nIR6FN69Y4P
T12Th2RFbdU6u8mHmgbBqfl47SOdQ18sWyJCSALCwQMt3eWhVoNVIni4gKJOmL3vFA5xMgRuIeK2
VUCZDOgeZMhRFajeBlgHDiqyVvoZC7A3IHmBSBmV09AiYax58ujVlb460cWLdQenhksip88j3kn8
6hQVVR8WptxLHwuFsz1djsqs76te3Q2qgcgeh1ilJbZRpnObAweArL+RGcNRNXhvnsuCHtQXG8vF
1FGGaCVeDeeG+zxCkmVoxrm3yZMDQxegE48Q6IaweT/0K3lkjdzYwjiM9nxYcpUKsGh1gNqmtuE1
HPeBPV5/vbI1VONN7KkqqGdtg+vQXIYCPSbKMTofxuWPuvdHazeO46spwUIx0YVOuUyomQPNbR1I
gbVLMQFdG0BFMwCOOIV5pw8+qt9hxQUPOwZvLjO5DB866VJurlGvQ63H7S03tHhsHS2V/G3N7Z0D
psHiILWExWbJKMRP0P3rNFraVyXAh+6Xo5kbUTPvW/hzqFfLUwHLHxz6QgeynTq2g63da7Hi5CYy
HdYldCpsEPfZn5F0Y3z183OPaA678OJVQ37OmMcF62JuypMYahV4bnGPpgTEgGhu0KiTl2L0t7Jo
3pUEa9dtD0vvbAw2wExCRx515Y2YRmEEhUZI4iBiFSjwEutriaWthV6/1wy5twY84+VCl72vnVSF
rywTBS9CnT5WXty6KPPJiIQCHzYVZusiJnZAjsuKzMbh7MC+bdIqiiLKCdf8eN+X61dnp93QIUVF
A/om0GeQYUwk+v6CPOrDvVe1Z63vY8LMbSMWQNd9IuDoQy0QodSFoFwVPdkOnYneDCvMnwm8grrA
Ld+kuHAAFzkxt/roAdTs22AcHNRMaxtp9rFiG+rb8CWysQCGNjPNs70eC9DwfSmjFvkMsVX3NZjU
9w6FgmVu3v2rqJFNSUFMzL+m5Ppv5MQkFsZUPf47Yj5w/fdVJpq3a7yiGJSGH3RQqI1lc+17YJSE
F+aTgRKxhp2kfaVib3Q4tVj9fkTBINbi7JlToDlFqBnOl8pbGAvBhUZwP3RHyFncOygZI4aJDttJ
DhBmQCmtrOEiWi9VcggkBs650hM6AX8iJ1pakQ6+y6T34bhMF6S4vHcE0gOkvk78Lce0VX05w4OX
f6wTrknNS0anS3sbSDBsPubu0+seem/LyYw7V8SDPKiiScRUxtZ0cn0t8fDr3foX3XE8O90W8dWp
IHYEn1fIJ0iAAmA3ToiQOvRDldLlrVk2hbPjJg94syfuU6+LuJNGQFc90oAaVHrs65BpGmZYuh5U
+e8Ca78DxGtgvGYS1OEtAOMFMgoDhC+jSEtteCln86mTTo3tKFNAX/fc32pdxjway3GzOOu7jrJz
UCM8pqB9pJtcZnnfZ5MGT89GT4oSKNU0JbnhJDo2woKHPRWfijXvpeDYYXWkuRJX7ae/qLBV/lNp
wWGSeOziV0ZoMPDoNVDP1so8wAsmocxAbb2d5Q7XxgYLPB0HfTMYOAfY/OXilGpFl63GA0VqiYvP
3+PpL+UEiDH3osW338dxBkmuPBPqBtaMO9ppYKTVAkBa1yZrZp9Hnm5Haj0jI8gICeA+pZa4sco9
DFvOiIvZS8H2vrtmRWluck3P9MZHV2fvi7I5G+BwjaNIc/QEM7eTns2ZPSN0BBMLoz5Q65Etz231
QaqPSr5TXAEGbE3YfrTeWwmofTxR5yjd84yerYFNMAUSCcBE0+qYrR+VeCbLM5u+FJRWzXK05wwY
PhiCup8AQbUKJ3YZFAqH6+R6MCjUl3eYJRpDg1e4o+bZBypD9I02bpU8s+FAu6NdH4ziUBoHfflQ
5tXK+4JlGM0dSyZNO8MPtMHRtOpVWOfQJDO5vBTQdArvODun+noDPvQFu19cNKQ9j+t+DvEwPtv2
Y3CSzgKzUeDGVbHKSazKECeRD/OW4uKi3nUAwjcF7D1p1FtduIKVAm/ArWejAYNM1tpa9fHaXi7k
jmmnYQJ61By03LpfrWHv4EqjNqaAGRzJMXVLhQPFMKr/9c6Rm5x/wZ8UTIv9pH8YGs0sCxtKHqoq
FtqTKh8HFZrGFlBBA8MoJq8WNWJnOmlnkYi3yxbtf+1fv+/d5FlHrTyK8eTYcC3BoBdzNAr0cifZ
tpl867VazRTCol3dvpmK7K3p3hYKNsyNDiMa8j6108lByGBE5ndHfxoLI0GnlVBSIuwQSVcjwkf/
4Mw/r5RktmYdrs449XT2i2c+gdM+PWrlE8eoaLz4XVR1/tYutj5K88z2PjV5cV6baqMNIhaLnQr9
aPATVPwYa4Qi9WcwTWlMc3j1COth4UZY4zyWeY91e7Tq+VyyoyeKGN7oaW3mr25xLnAi6A68fVAj
YmCAxs8vg8ZLhw3aGe7a4eRfJq3eaBb6Hx1v1CGU6QEkyVifgEpql45+cso/SN/G60z2ukV3rrnu
zQ5TZyGssPdA64X3ao06nJR+7OD4LvvExdwRISglUIALQ0tqN1UiR6TnjP4UDwUoS4UVmfMjIgFh
ESwwbt7p44c5yASUqcAE9FEDyHC4Ho2GdlHdJ5RXvQCW0eEnTfU4yfbiTxdD1+J/p1Z8Q3q6tQez
CyqGSYIjWItIazC6/8F27LvXvVK4Pt7vy4YiatX4f5XiLe4/vK4vkp4cOu93pPhbRzC9LPXWWfC6
FWaYU6b/lit5wz5qkF5mdj7IX8sAH2l8RT9wv77R9iGo+r8fBOW9pUau4VKy3E1Vvs3aHBuugTsW
w1jTThXrQ1qbCSd//Vxd6kIEHfBXSoaIQu3e/HEZ++GzfPed3NAIIfB36ur6N/YORlMR++VXfUMM
mpl0fdbiK9H5ccEoC7PvX63NWz8ef3XJXHIOsZARTVVc/sT1+YYVeuu8U1qDz3IT0mZcNo3DU8s/
om0P8nr9gffzHTfHvhKZ/rH6S52O2lxqEgamgOv6cFrHlHaosTEXn42NV+mB0hA/aFkbdIy70nFi
23zOlxpl6KkhmK3MOIeBjBh5e9SH+TTyH2Ievv1oN2TEemarXlCQjTlQbyTFQqaewXaAdt2eTZ+Y
QW/6KWvGRxB9bPfQwT3dhYGF1ntwcGBBjR4CnRACAfc5fzCd3yl39VunH3wdLcAEAodaHgFzRkjq
75bQdSv844vofT4JoYPkOmI0u5h/p99Zsuv2zXkh26H1hhUvbKfaGCC+53ef9+a08CQzbI24cGs0
Q91CGxr97nVvtr432KyX5YCPu5gRBfHQAQzyu5e+2f4IwzObdYIIsRl3ep2U6ncn/a2VT4EkgYbO
y7IzPtbn9vPfP6z1DZXw/zPyKU3NcxYPx7ENYhZoHrNzNaIFfKLWEoPr+lRyCyVgfibadWYNT5AB
80VZ7zv7FSMITdvb1bZENdFVSMQybWTS+tDVIcdq/WxmOMpKdbxO50udpLPxoufvc39PTD11tYeC
zuBCbY3VhfMwNhM37v/9z/rflhDQn/z3MvfMqjBMIP67Wl4W2JTIYUYMg5CvVte/lx3+xCJXv1ui
/6G7/mNLLczhbt1jKXnVaR0Sz3/697/hm9vp1o3HauypMewSpz3dt9W1V/j31/3mtL+1PHTtqYPN
Jp7NrLU4iBHAqOUAlnyEf//kDfsfivj/4GLeuh/OlW7pvYM9UJlFuDbnpt3r9kM7v401AcqYY4C8
ma29aPde/daIE671tnnuNQ0cNxYAxQR0XYdt/8HnN6Jdcu+5NF+RrO4uAGwRpoEQdHGdWmpw2KGA
dto6afu/FuakCMF2zQ7X+WPJnpwyAo058DGyqUhqwHfJ64tw9A7mlHryTgeOqP8pq7NjfJD1Fehz
OBcnQ92t7jWG7Y4P5KgNO1Udyxa0g7bHkPGtA77j9sMdbSxQIsHgofdwMvSHFfG67UXZetTxpznf
9qBmky2dfhB8f0cH/49D1j+WmQs92FhNsCO62nKgGQTxCaMa2GouCkC/C94jCR1qIGyjjTp0wjbA
d0KLXznP6bcukEKRVpPQeO1Uf6B5Jn9iUX+3yG8OS7OldqGBP7CbvvyH7oc7/btD7dZrcSm11p97
MPWb+dlBsihYoIDHQhhu2RSiXwE4bhoSRY3IWNxA11eES2MiQb2oE5uCbdDtyzF16gWgIR42phqe
Yx5ou77opTgRuwHbwD37TRHBVDA1AC6r0t3QNePUCgte7hfgyczac8SylNZPou5vntWtidZo17JZ
mYGaYAvzAfk7Axr91kFrFphmDwVetjxiGlf+ZJbyjTbl1j7rmjPAOMeKyR2M5T6hmcjc4Zd34a1H
UynkNPSwnduVK+wXYl79UKh+96Gvj/4fm8zQOMTWHV63oDwkM5AOkEnkT6nS332BNzWSjqQOrk/w
Kzc+MB39Xbdxa6skNLMRtYJMxHvJH9w//35HfPdJb8oj5lKhzaDpXG1JRBWJX3Zc5s12d6Voc3l9
AuvLevzJ5OObC+3WQYlPPiF2zlHLkT4dCKjo4CB5OmgS/hj96nnceinZFQ4UWVtq175NUfP3dy96
U6RUMGLWSx+LbXjpvRgozu9e9vqY/rGG+VB6RG9RJ4LFiDEX+cGW4bunfANgmA4dNGmaaOGsKfNA
AOa0Cz1hpVb9k/fud29xs/uYCVtNH0xcWMpjKPF3ds8VMuoJ+8G06JtS99a0aNKrwtKMEefnIveK
zgGp5c4HnLmYd9Dx/K5Mv/UuqmpbuorBNNfkYJhnZKTJ777Xmz1p9vY8LcKAnP6JPmi/XNi3G9Ju
MbDVMSJwjHwDUB9y9n//tN+cpLcGRG5O4bp57VZKljGQnFBftUUT//uLf3M83doQmQRpwhxCxyta
K+fNYv3uadzaEHVL5QAZxyMWIlmufPEfWoRvVp5+syXhXtCbsA5bkAYHUvAIz3oGzty5X6o4t9cf
3uSb3XMb5Gm6zKdjhTcBLHrldWC+YIP1ZYnfXTS3EZ6Wg6gQKmDn4PaiDFzbiFrQDX/3hd7cjNTx
DTb5+EKdHEZwMH34oWr+bqGY/30W+rAS58uCz2w6kfzQqvTfP+5/Qp7+R3+j3+xFe5QOYUSqnQ45
2AI7wAqcNEX3FYxZNfW50hmMR0iKBLQaSx9pSod6a+OCc6mbgYtxVt2CzXVyTR8EYMg8+iKtOgtD
T57K9dFuluukf1f4Zgiy5NUY1OqKR8Lt2F/ctF2Bylqp4c4RALPQhntG3vy5qiM0poOq8LaiyUKQ
w96FV59a652tj6BqXgSo3aWL+TmMZLn3jhF9bKDLooD6XIxcirpJ11ptzHGIR1j7+U2kre6+psuG
VPjx9NfBMHV8XA2aFBAlzfxOwMo/t+99E8wEbkKK+gjvOrALfqhCHO/6PP/Xc745nqASNgzUphKm
3SNktk+5enTAN9JAoGz9S7vg+eRvstJSk1ibhYzJyIbtIlzMMLbeuGAuLzPuHZocpuXgp9owLVcE
o/IumP3PKyrB2u3gQUdktunVfURZMQMNgOpbUAVTakOrg58u66lnn5X5DukDFA4PDQaHjZ2tmD2r
KVE2eCwrhbNhJHseleB5l/KjheQL7kWhLURQgyzsKQUJUGYbVcIw3VhBSqoxqHc+ERjtyp01vc41
SbkvU6cASAKG9vKnNf9UCClRclOBl2GcxjrRCHg3mNn2Rjh0G2V+AaYPpTs9MtGcOm3cLQxDpRmT
SuiThdWGAyhlOTgmzIL9q3xaBJjS890CyjzleBLV0cNMDto0cKRggFbCcV+b7kXRgwNmZ3Vhh2rR
7tsRnM93w1iCCc1mV7QJW9mTQvR3XT61q4rbYWe5SatjVg8rx8kYIg8/lPxpRQqydORZg3i8t/E/
m+UMhqymRxYI49NiBtgGnXuEBVagusztxmAQZ2RnhE05xZb9Ufd7Z3Giym1CSxrPjeihUAQnHZ9q
Lq0/LhzckTKVlQSG63KeEn1FqDU0KbwQ96rvruwvyxH3yzxGPpQUk6lF4G2kqrwDb9rjTVzDm9zT
jFCW82YGC596dYhEybVD4kSxbjQIrOwjsvWiGnR04jBkZPihgY/g4K17MFlmCirWdcAYm3Ye2fmw
MXKRzNKFySnZGlB5klxBU8XjwhuzCbO2sSziGmQFNqi0d7/GOU/KkmRNj4lXYX00FNRpCLQoBrQ+
12O3NKOmviyDdXWHCV0Nrr5DfazNz9K7WyBlAEgaAg4BNZUgOo+HvjdtxsIJl6vkcM1BJnqpSXf2
V9gxYYLiBBr0CJp2INV46DD47VXM7ZcFybtruffgfDdlaITugJed/FXuDXJvFH8VhVDTACWhA7Pd
aUNlP+hSbglLgShhLpqnDvgWeOtA0QRTOo+4IQEHHbQgIpDecJCGDrpYAxJmH8t6fZh8CIJ60EZ1
O2jwjdnN86CedaxEUKMUhgT5nIc8b0GV4oGgWjgssB9B4stKvMCSz7A8FmURMgWJCQczdeWJtLY6
aA7uWIDOhqllB7ZvDRHAe8ssKAo3fWUFhWchIhEOfxyixmFfLiqBARRcB+OKXRj3QRz4O1t+gHAa
Q2y1Brp04ERqxhc+u6EFqyBLv3cguIZwB87hJpyzhPMmWp4UmGb41QNf7oUOgjklIb4McKx2JsTC
pAHfnmAdA4wc2bPGB5gSWdBimFkt/TN1yGX2dqBvcdCeu3IrYWbeqcQd3MOEA9oTL1oNTSCDTLQU
kd7Bp7lCaQWzLYxNwJ6tCxbX44tysD8n0HQQNjJbf2HWGJo6BFiLHXXOew9266ieRtWkeulh9npm
Phwz/QzkIGNk4VQgNvKqe5zZtl1PBq4wo3wWE1jx1Ttx7azrXNANh4x4OtC5OWih4qxB/NR0bDoI
fk4uP7cMy1g5gQ9ev06yhRxyD0ltwoNZdBvO46NvgL0Jjn3UsuKvXtVbWlw45uvYS9cLUTogQHnP
tmxwRDbxOtLnHNOuEbRgTvjBpW8+BRUeC24Ef04iGiZYQBrqsEV1/6kC06NBek7L1ju31x85OPEL
h7JYNTiXK/LGNZyIhWJDWis3ckcVDg6wZ2doX4fZ3cz6HqTUAkYxsHeAahjmo26TWOVunP8Yw6Gs
D6b+6kuVVC1uZYWhpLi65cqdaePa/1zGfiM6K2XVPbiG8ZI3B3QAoY3vDUEwA7s4HeyYIQMcCfi1
I4ZHOc8MjxwG8zAPf3pM5KkMR/jWuyMsDGkXL/7GGVTQe4+j/wZsKarKOerdJ4d/We5lrl4RGRbZ
kJJQFB1T88eDjmFF6I4pvPNQ3XUCSSn0Ug1PvEywo1KZ49WcujxQttxJxIGV2pZJD1w6nMDg4MJW
NcTEBUI8sJpYJSAH9rei0UPJQR7gooqn6j5vx93cQKcBLo4LmncP7qaLygTNlEvIa77c66wBDxcE
Flr8H2fntR23sp3rV/HwPbZRqEIB8LB90ZHdzaYYRIrUDQapgJwznv58oPaxJS4t8RzfrLEkkd0I
FWb98w8fg/mOy9iYkI5Mt3+RvX9ZmzeGuh+ifQsmjJRqjIZDahwdH0zYOye0kEpI7ItTSjY5X7qC
Haf/VqDNi6Z0l3XjZesgdfOYv9Wj74nDGNJlbWB2GgzW1DTRy/grmybdkmZrRCOl8EChdmt375nn
veL7b2sTbuqtvVtIbqKPIGY4edNV24hNxNrc1IjCq+9qiPc5pVUL0SWqc/KfULKjHyD4dxtoYz2E
aN+i77OV3SY+m5t/V2fZJrMD6jxrUzA94wLc0T20XQ/pCq171K7r0LiouwJWuIdW885LYYbmxU63
kKogBv+5skUO8JuSi9t6ax1ZtGGXlGEP0tvDV0wRvONbU92EVnfRGNUmYjFGaXwxyH1VzpeueKrd
r3BgV1aqN07Rr8IZ7SVCrBKWxxjbiLE/EC6ympFFDDMCUmNbqe4ErTAab+Iy3Za4zevkussRrcbW
qVm4hCUFKq2+ViGId8p1mn9MxE2L58HcDhu3kFvTnzacVb9miFC9ZN5FAYZUNA2mG7LSdwVCzugw
oBOL2msbFpOciB8y73tcGR3EJLF/TsMvUGntsj8O+jZmn4qHfBtwlnQ75xwnMNJA830qKwRs9BmK
hITEAel0c8QkSKyyKkJNvqtR2w90p2tIQSwHc/15rk7Y/VAJIVd2ik+mges1UOLiQNsZl3YV3LYs
XBNKgLHZedXZs6/qetNGN1YxX5jxYeK9N6i5/ABWsVFcSCtYQ06jLjj65d5PD9bQrLUONzPLme3A
50Rs4SrI2aLcKvdDzqJsVt3KagtWcSifCInks+puh+w2RH8GClssUHV0U0KUwyzDq71dlFCAuntD
o1OT5mWUXs3GZ7YMGJnDRlI5lf3tFNMnDXamf57ZPOvqzp3dTWDtjXE13DrNuRrnlb/0WsxTMN9Y
+UdHXNtJvSXneKVokkfduXMeG3SZ6WFkWdOUy7ZgJC+8eKwEEt77HH128ZlIUPw3d/7wYJo3YfDS
16co/uSjrY4YCxnjT9pXZfDi1Wip+OD4Y1FHS9g1tQYLrotqn5YW0Qp+4F6HqHBGB94yGWjbDiFi
nZkfx/SmoK/uEDoA0XbrZtbBs8TO1f4tedzbxDuRgeEm9a4sod9b1mVbhIec048PRbxINcwpXo83
0S6oHormc+bfNdG9yLwjIiG8AOVHf+weDbM8pUzpwvky6/GmJ/aT0AUS3jY5mWcN+FNXfFQtK4SJ
kCEsjj7sTxnxAFBLR0ZwB8Fr3SAT7U02gemmyHxSysZV719NBHeWMN2qZ1/c9laxqhFieA7WBere
xps2i1DLmsmlKu/7dN+Nj3EybYruiFPZkhFK2QoLS7EwCnnOmYqyvCFweMUkQwOPjpnUBib7s4hv
O8oLk7fv3aPvInKkHZ5r/yTpClvXwCWU+1sLInE7n211GfXj3nW9DeYfrXma2D8y9TlG6TB6D8r9
Jkjz01GxDfri1lHBfY5YO8JhBPuTFgf4TedDjQ/ZgRLOnwG23nv+UqT4OUzhPhNf/HbauiNlAKzw
da0uVLifhgol+0nQxEw1Z9/mUxIXCKITeHMdonYcGPrm3jWak1mQF1OFLWdm7V/MlNdF1zyGeGNr
r0ODFe6Vh5EBXSKNBrFv4Xlm7TZAddCo6qPuvAN2+lcDqn5ngtWabjKNc5pAeCe89UC6TrwcxQdK
IdT/nb62Ef+H/tWiosE3xXd37ejRm2MZD1ArYyyQzeEOQVPFGWBYijkS9Txj3IXQffNg3LiIJpzm
GJmXVvEwAqDJdEIoMq8Tn4ocLYfQ7m05ExGyvE9v2uf9RdMflk3ISqvvkUovYl+ukZyv3RpBhLqb
gBAy0CYDSdacBhsEH7hVHKIOGrS+GMdjE7sfHJUhrI3OUuKPm0IqrNptGOxj/FbcJrv1hdq3KGGC
urvylTximbZX/iKbcm9n5R6czjw1KWOR1cjFf3mwnwwkP37O4tTcBpD76/pzX/s7J4Pb/JGonnLy
L6fcuUuT4UK4sA7xv3lnK/ubjWzhBvyEg6Na4kGglz5NiArRRIf1O7j9a2PhNzv/W4fiQfR6UFY1
ntyuvWchu/Jx5xk1NajEFIJoqIna380gfLrfsGqg/tBrhGWn2RAfktE9mM38ELrfYy+48vzvf77b
3+Gty7b9BmKsZ6+CO69xC0vVKqEAWujJQ1m8g4y+hhH87p6X7/3paarE7fsqpZ1XmnLTzub9EBxz
i4Si4Xtk3AWdoCl/EAMs4/Y4sB92U3yVOlfVu6m7r72W313BgvH9dAX4khea8ccdgqHMqOutKUML
Um1hkR39wUNxQbhk8WEkPiFC5dywT2UWO0x+2ZYnaK4jjgquZf4vcP7lgb+BLENEYFFCU/wUGnsx
3M/RO9giO+vfDNw3oKWjc7Qb7FUnhPerimhdkDg0iRfQIu44OCMMyU8UPyR4pOucjn8efalS/OnF
xpybu4LdZA7VpkKgxj6wVcikRzQLac7R96Yvn2SgdrbudmpWx7Dst6HxpGCHF9L94BWPQ9mvpyDa
ZtlDNTvrIUEJVx6a5tKfHvK22mBq5KGGFe2HOo7XGYYiNSBz5V9L9+iykrKerUt9ieqvqj4lZge0
hq8NGUIjYjJW9qZADJTMa6d8wiYk9VGyHdsewpC5gQHSZQ6FIxJ5o/0UskiOqI3GIltQhLVvNKvF
YaDqSiqK5ySkUEwg6WKekbaoQkP33OrxYCjY/ItLx9ZNLz1zi4BVzUgVq6uwODSTv7aBBy0wiFFm
FzH+WwlHgqJFSC8OqkxW+LihTy2m+7gtNnUXHhzPxWDryZGU7NEhqY4l8BoJS1HwPI/f8yI4lYh8
qhDuNApG3FksubeHSw+X6oI4A9pjl/McXdVRxE5Mzc6OOoiYuZJtghH194CUMdj7u8AWmEw5vGpk
r+NTrKxzXnyXRXWRutMm7RZl/7EMP0b1/JQMFD4azaAWW46b6zJit0Gi1+Qf++RsJWdIong6+fHO
m15kJraTGd867Tcv/KKscFMOeMZlDqBHzDkrWdWWuR7zC6O8bZ1yM8vy+9DkF60xc157ctQJEjlS
1/Yyk3KLlwmHeLXGTGnV6+x6Rkg+oDWq+3E3FD7gUXqJ2O01WDwI0ycXUkGYFkTlPiaAw90ircQ/
0ZljICTnlImrcD63VI71FNzbxqcprk9e/s0JUdTa2WaU1XZCU9AN3pUK5bEN5EskQR8gbXjmN6OX
6I5J02ps3GpL8tU/xWi2MBXryp2Ht0aeqevYMd/pgfyukbOc+d7sKVUS9wwZf6Di6EEM78Yg3Bgu
9JEQZdz8Hrvhb9byt3bcmLTmFgZCw6lN7jPShe3m0kPS+ueN4nctkeUW3mwU3pxzQKGKOhXmRRyQ
kzdO750df79uuW+2CCcQkQLVHU5jc+76O3aAdz74d52t5ZLfrPzak8WQO6DkHdYQvT9jCIZ3HBnH
ufne9va7RsPyFW9Wc9vJ0yaZbV4sKo4yaYkO1EBlxxi7kii+D839lLusM9HaU+76z2/i717zm3U+
n8lBmZbbqsNn6SxVIXo+5P9//vS/e2hvWlRuEobZ3PGeA9skgPw0Wi3iU7znhq9//oJXJs9vNuS3
hrmx38KitSU7oJ6WlfoQ1dFVUqoXEQDQk8gbsbK24ovTjxxt06vMf3RrjiNLAB5iOxyWNl2JaVgw
XSQlp1mzePF0dmjRWtK429W92MZxesqppN+54r95y96bZ2LqKTD9cqTNiLpQh7QUdHE5pHdJ+DSU
j8HY4rAWPM3YcSkMP7wEPx/HwM6sXRkDjK4SWWeDEMktTNpJz7nxJcb7/c/Xtozl3zxM702nq/Fj
gamcC44I55BNZAIb/PMn/x2i89Z/uOIMLDrFSGjz+Dqzp32VBVuvHQ6WnvYFkjRDlKumSDf41ePw
gxNHXjx4iIMEgHaQX7jxsI71ZxHDoizkkU7Tyg/ho8brwnkJYlbu5K5aTEqANIWgzCAK1EQdPOAD
FTRYaZnYufnJReO2Wxk+Jf5zYpdbtHEX5ZQ8FNN4kUA1TqNrSSM/J1218z77vlo33j6PsH2Yxxc1
qlvCokEI5DtP5W+mx1vr5CnxwqDCif8k0gIAJF2P+AST8UYX95/c9X/7Mv578K24/vH2mv/6D/78
pSinOgrC9s0f/+scfamLpvje/sfya//9Y7/+0n9dPfeI3ou3P/PLr/DJ//zmzXP7/Msf0JRF7XTT
faunW7Toafv68Vzj8pP/r//4L99eP+XjVH77z3/9UnR5u3wa3pn5v/7znw5fUSwtEVj/9vPn//Mf
r54zfu+Qfy3yb030/Jff+fbctPy6Ev8whSel5boYoVrL0Wr4tvyLZ//DMpVlutJRpiXVQkjPi7oN
//Nf7X9o15Qszp5yhJK2zULaFN3yT4Yw/+GZtiKHRlie5ViEL//fi/vlBf3PC/uXvMuuiyhv0V/J
Nw1nrS3LFpIPch3puq5lLwXAT4eNTAozt6tYn1UspwYnRsOrO4wSpxqiaKED9vuCXhTzplQk2nVR
J1tMaQYLqmimdLOdrMLQR8vve5ruLXQsQGA3IIlHTT25lo1Gmm24OJ+usIUyycULlf8Szk0TbhKr
CV5in9j11dA0NgLNYswWS7WsrpyDKweY9vO2xUTD+Nx5hVm+ODSs6i1Bd5a1GqJwsRmYXOq6EXg6
vEvnzkd971qSlpV2acCul/ufLyLRdenH5T7MlaFxUrWw+Ddy9y5w/fjBX0KbXsrByYv53LeJyE7B
WKQcXbGfNu5iL8HPIcOC9qbz4tKPtwqSLD9jSy8gNsu0ahyL8qE3M1ykYlMXeFCKXGMJVkJOOGMj
0hl3tuw4H0TjiLjXrMzlV5JIT9mpTr3cJIwljpFm+kaorKfBiYfihsvkb3SVEiKaqIresEpqKt7a
4tcfh9YtXZybnEDd+W3oPXWNgTt3oss+qtFEOzaGd04XJyFHx2TovkmEoQX1Zy5wupIlsV4HR0tJ
QiX7kLk1jdgMtkC+yXgj0UlWL2HV4vIiJ5WUZ39IRbLvo9kXn7raDj5VKk3wmzMb1V60OOI2qEJH
u9n5pm0yba08A7nlDyjOLB2ftBNMwyEaMKJ6yLIpHT4Y8xzH3wgEMdV5Fk0OEbmWxbhPGh7dU2VE
g3E3+EpXL7mtBObScZpj1lvwJk+DMwfNaujKONsRaTL4dIf86iEMijA7pL3EDKZISiPZhUliJRyS
i8jOH6XocM+Spl3aV7ZZTd23NCp51zl2HclXadYN9jCdUvEzzzmcb5pQt68vtjEBVdLSddRDB2t/
wPqrytLmqVZBp/GbyCcGWkLNT4GZaJOeehaXs/WBRoEXXuSW70EEmDzH2wdRG3IuC2nhpivBLM9O
qYtJK3nIYSM3hRWm4XXQpDy8Pi9gXcMBwYSmHR3vwwSQmp+SwPN7TnCOvoxMLBU/mf3i0GZ5eepd
dKmWCI6NpGVCubHRHnRlQ8wPJ4O77d2Y7+t52+1t6drIDfOG0mNjkPn3CWd3HJ1z1Xs7UUo3PJvF
UFh70jHD8iK0h15cDglMib1oZ14zGjr+G0VlNj9AJWvV18lEjz3Wyk7OPy46b2aGb6clVq9OOPL/
uIjO5oPbWbg1DSlNOaVRmd34wuQtmJwqDHymyDFd9zQreXC9OXffxOuIDKxuyE+z7/jVU1En8Xgz
5Wnkb7G5TIyL3BkmfSQraDA+N0kYfS1STHDwEApUfJsHqS/DVWdHgMArndNCPQVGz0fwVZZ9mKq+
xM3eNOgshqXEFrGUybiSIkpG8FprAtX1J5lijJ0EJr3zoaARCxXHCQ6FjuL54cedJiMo7E2nElm9
lLgjM/61aM1jMbXmNgvixvzcY4lsXQrDHoY9Ppo8Ko4R3LsPjJWdYtywYcPkypd7L1A8MHdSrfk4
tiC7deDhbWebujnlvrKSkxOlGCc5Rc5K5JZB2B2ioJOch2VbgHCmqvU+FkGdLy6lPbSoKpD9DXQb
rGqaTCN3bm2bgSfE7PB0minA9oIzvUuNMMJh2c8dC/LO8GfBDIxKRlFnJKXPxO+TvU8nsljFnTFz
WB+6r3NpFeFtVBXxfOx6Ew1t3VtVc+FxzF9hQFfJ/YBfEbBzyoQ8C282qttJBVH43M0yFHvy+AKf
77TEcxCVKRhXmNT5eJPG3NUhHwvGsjFmrKNq8CYmDwoRezyqwY66IzKYMOezh8XsJgcoSlKE1JNg
IRZTZYQPdOdGveOckI9XvePHmD/1hoM5/2pWXRBcx3Xf9Ze2SybggI2ZRcMuxbOuh2CYNfmCE2uR
4YSYGPYlzWSp91GX8n56Q4+U16NlwysxnFFCGZggDa6GRLIKRE7Lf4PUiFjfJzlZ1b5pAnxhGJLa
A69pGnDqSBmIMmC//fjxahoUbpWv82uqyXc9icFP0zsi11p9+jHvWhbA6cLxRYTTHKoY7yYvKwds
QNrtfB9XFhhBmZZtdzWNdWLedGmOXWsi/UpeFk3E57GCwI1IVr7fwg/elF7ELA1cJH3GBtZ67954
nRd0T9RMTvZhhmeQnM3BBXQUdIVcsCupIv8iVL3rIEVyKt7Pj8nfJ2XP1le8fmI1lwzMH//ftGVv
3E3s6mypiYRyOkcFXl1RoZPyUsBpC88/lqv0deNLPTeZ8dJcpknQ+2zBo+ZMMu1wHV4m9JgQnwPy
3DhVi88Rln74Mv9Uyv2zWvq5OqIW+OWQguGhspXUtmPbnmsL8y25N58DP40T3JjCxo/kPjSHMrlP
AzJZbhXE+/lYKHvxocW7FkfkNGFohCGJlfYKEx71EJl1LTfYyiTRlhgwRIIGHr4wg+g1pgTfJ5qd
g+iLzCEr2CngI5axhxl0PWBrMU9+R1Z5rdrupbQU3CYjbjNwjA4eAm79aXRk9Mx3qmAVi3vnK+53
SAHs9CqSXradvKLCEyu5HaP50e4XOyJW2jXDv6WVYq/z1r4SRfEpnRdiuDawEhU7Kwl3BYwoZtJ6
dBJiaBdUy63aq7QybrqS2iChO9MgPGvbyV5ngXdjjrF7lh22ppmHUU2pVY+dz5QcGRt1cxubohm3
yORufd9BeYzBBg1ALKfsfPTXuTXk0IuS/gao7TBn/SHP9WddDg8QjUa8N/AvISXpVuD1ZNius4J7
xSFVa7BEDYHNVNhehkI332zhEEE6BHakN4M1B9epn/ftF9Mp7PgqBDRt1j8KFRG4bnuXldVVnePq
PGn7Ih/T8+g41w5kx0AaZ6DRD4EJTzCSRrUvy+mlq5OTHuEFRh4GlqP33OS6vqkQpOztWkUbGQ9q
ZXdY0QSS3mM44YrH15UrAQ/IrAaigSxz08vkOuzrO2OOcOMtvsoJmDeonGbVpvJjHUKmEpTdeghp
gAZH2NTXhg+pTKfd0RLYno99/CWUsPoqnPfTGL6OVwPyNtUV2xEemCRTTYlzHYzTZ23oO5Stzal0
etLlgtldU4LKh6RrvrnQyWet3O0ULLbCqf3ges13s0khwYTd1yCo7y3ZAS1Ko8SYcfhu+fONdqCl
+fiKyDnDWdbbAnb6d2VEGWhMj05LZ7YsoXEAeh8He7Y2cVX17dbwMLnbNz371XqohLFiGl8J392b
MTQw2/wqtdVfUnlgthvH2Oq1wxmV+i5T8TnE+XgVN/68cVqsIjObkIjGcZ5jJb7NaXlTJfLOTvzH
aeAp4a/o48BM8vqWsDqCUDJ7bRqkJ4Htd6x/g6qiF9ooVsTQrgsiWRo5N/sKoJ79XGlKOcJZWv+y
qIwRE1PcJpwPae3jLERwQXQJ/ajB+Fqw2m8iXwhcWVigt0aWxF+B8mHy1IHdRgOF3WJdSous/ezE
WXzOghnXYddvtf/Omf5VRvQ/IIrjWdKRyhMc4WxpOo5r/Xp6o+yZhT1FqPhfi8bEMJcSwByy+qws
7MUgY89VdJxGD+C6rDtU8NpPhXsoW7q1OCkNbDCzxT1cse+6HGNEbZ/KyseUV9NSxZMIB1qSQZi2
RvGdbRimg5VAVEzfu5XlUn+6Fdc1LQuqpLA5igpHvGUZMVdF2bVECSRRT1xGLEB0j8ivsZfCO30K
LyozkMhVJ40hO5ZihlW9zDPyC2yyI8u6GKB4+TvYcDaAih5D59ZQefdII6SljdIbElmeivEHNBC0
Jud+HvHdE+zjdAa8Ug9XqB6hoL2zg/yqy3a4K8eU7CskfXDsZCv59QWZcAhbxyVoA4o0Rdcc2zBN
stqPzY1ga6mehtBYKukpGsPbPk5jB21rKfznOJ3jAA5EkhoCM38tPH2R8aZJMNMj1WLrDOzJ4etr
d1AnfZu8lDQe/OgQhF5OUc227pKfw8+UuH3d9nBnqwsxzzPREEYngk8lesjmA+VaDxVbGezgf753
8Wtbj3sXwjJJ/ADHFlKJty4e7ewWQvS0+meVc5ZJEiJwsSaaoOAru4UGg8kmPAPfcW0FNTChPB+a
3oKZOhUOIv0/X85f3oR2XSVNBpYy4SO/xR0x+PUq+FYWVXVnFg9SSuiRRqrILzBtzpC7MG3j8JBk
sdHT9dL4rP35AsQCrf80wj2LAUCFbptSKdv5S94v/k4qdzKrOwYEPYSbERsgjZdXAM0grIRXb/so
7sjfjkwGsieypDxUtrBvORLIp97CAGeTtFI2+EnavPt3ru7X+edqTPgc6ZkCuyFEKOKtjLUrLW1K
7dNhFsHo40oUq4x+MjUXrVlNVnlhVD5B01nc4n854i+wGvKxDXduNGBgVbiF127mWrHSvnNlvz43
rkwpKbHeex1FmFICof0MUaVZDWDDKZpNB+E7ctWx6b3rVAblDernFmos7R0HI5PiObTcBBpdGls9
RQbuby9DX7IDrRMPXGQPWgKg8+fLs/56eQA9hN4Cx/FmzVc0+icEbWhFOiSwgY4yi+Q2c1szP7mD
BfHGMZqm3k2Fz3rTEgbXIFTAZKrmxO+sUg2fdDvVvu2RXxJ41iU2UuV4SLBuDA9N7ggA4qjzpd6q
2h+g1+Zlxoem2LNpRP0R+USzJQeSYFo/dT5Oid/52z/f24J1/jxkXR62UMCCpmYq21TAvz56mqRN
wnkUodLkBPpxQpURYzDINl5DgAsx8h79qnyarYIuEq8wa88/1ucoDk3jOKMxK4Z3JvJfL8oB92Rh
RWHhuMp7u6bGGbCbI+po/2PTg4fC2hVnLuemMC5Y8Vw7Z00VZdYGX/x8GrJVNbdz9R2UtsHJC6iN
A9k7T+rXUcBi5wDzOoJiBfNxbb3NEGyNKYqFSKJ9DeDefsFiLK+/VuGwHJxRxwf7oOYIt5a2b5nX
vuyd+AJFnMwvszw1cT4jqoVsXNVx4XVCyMg7fdy/LsaOZWtXQ39lb7Ws18Xpp1EqeoEv7hgkezPz
iG5pnXxuwMqKHBNeJ7Ch2rqetpqP9iRtpPFB0rqEZ7BqoLe2R6dL3nlgr3Lt/1kNXe064N7Osta4
7PueetOiqmNh1gYxZocurh333jSmvAVEnKfxfpoHrCJxuPT621wlPUOuKiuj3kYcEtRFOJcCSUgU
yIeGXG99TEVFMweX3kGRvzwIIJqTPaCaX1VeNJv7ZGjq5tykkyOxVnb4bAR+rMBVKcNJrf88En7t
syz35SI7lsDzylOe/ZcjIwCHluOCuLCqAYZFbe8cdUaA1bGpyRC693uvtd57vb/26flWV5ieFOwq
7LOCmfbrRA2wJVd27I+Hjmwj+3kwbL98MqyeGsqWIswvgKWxx+0KzZoTzotzTRs122xoBvvQh1nR
rhpvivchR/Nsb3YW1Pu8oOVZSHhW+BbmWLP/+UEty/YvA8Bl/lrwidhXWN/felc4OrPSvEgC8JsJ
ZMDD1R4QTHtVB6MuNMMdnYlsU6Ute3Y2k14QAW4377wtWi5/uQyWk6WSdi0h7L88ucRRFe9LmAc7
nsCrhQ6WyK8JI8xDMSHXua0pgfVjk+O+LJYcBk8f4XMwiEoQGQw2ZNpYH+J5nElpCZuE9aeMeo/3
3LpLQfq6mxuRP9t6hdkckA49C6ztd0WeV9HZzt3QY69afpaALQb56HWUtrnZ6WpHd8jxwOZ9Rnkn
OsZsXZdUS7UX8w15grD+0DGJVlgDTJK8h6otr6VnaOuOIeMY+zi0kuJLVeTDNQ+hs679yayxBn69
zqAc+dbAXTKrBDiQv2tkNgZ3wHZ2gwKoND+NSpMp07HIFxi0Rqq7n0bbaJBnLrcQNGBl98L08/i7
mah22Ru0yogwUAqz4E6aCbESSdDY17UajRRdoYiIYujCJjwbDa3T5rUEDGyQkNtSh0hCxl4rIovo
ROzLqG7UtM5x1yh2JnnNybnhxG2s7VTlHFZ8MJVi32qb5/Jj27Fw+LA+lB370zaGQFHvvcQOBcg4
BrjXDCurpouxVFm1jrhrAn1moMOhLoAlf5TUYjQ8+zEIl0OC4VW9Ga4U4+bS63U80kU2eohqIpIT
NxvZEb9nex2vZGoGRoORB4a9HZDR6UfmfCVW0tJM99gJCMxolctne3lF0TlHLRfp+gmxU8brkuB2
SMm3rWlH0w6gELvpH6VYPkxM49rgkPnhx+9abmH3t7IvKAM51DP+2L15fVhIMlB+vEqpBWvl6Pe8
p9EZGS6eO/v1o1dQx+wy0VYara4ftMUhSX1RXhSvTy0zNBcn3KiMvw9jFxgEkM6htRUIjOPvbVCa
MWOTu990asn+qrDSJ7BpBjNPiWzhkH1rhmkabR0cJqNzGKT5krthYUs0o+t19iTb9Mmpidy8O1J/
dM2dyBxCF9xR5yPshDmx0UGkQC1ZBY0qN2H33vlpM+LgTe/wgDDSuxnjwEbg++NFo53lHg14qM4F
YcxqyWkhoaO5rGunqc4ydmr5IJN6ydbhhXXhmXAl2R0SdAMeMH05VfF3XUW+/ZiL0RoOydzr/Bya
mpYs5ncOJe2cx8x7LHl750MQRvD78lxi1imcEoNrK7dTaxkBY42FsNNVe9ouBoSBKIewbLhhnmzr
cURPhitd0N/VRc3j1U7PCNBGMzgEDYQJvS47BZZBwrXMxZSh5oNaw2LSUAts3vjMNaHms72qJMXC
tRJ+Pwwpv1cNnZv2U+7WTAWp3Lh9j5L0elr7dblmw7YtoS1NhSPfOtEEnl1S6St5mNPYe3E7hd7B
jRF6FrJ11iCRoBtS9/y3qezKPOSwYR5jmdcp4F+OYNUPML/e05GMlsYPKGQRMLzuc8tV42asRrrA
Sx8nO06SeXObG62f3BoNMSvruWzGdF8ZxdR/kFmXVhu6AzOWw73wvqgqb5295JAQPsEcLSMymkYj
16uCZBeSJKoMTrfOtZo2ZucJn9CBFOSxsuZRQ4C3M1xnwzDS2Mj6lZvcprk14szJcM4PZZmRl5KO
1qiPELjHcs1Z34IVHiDbBMjqcVl2C32V1nGp3yHI/KZkk2xNNjuk0p6j3paUUaIMy09ot8BY1daV
YzrhcGgH1vsP1TBZ2VaZsoKb+YrOV/yI3luF8lvi5tLsf1PhSlfKV76CdJZC8tcSoy5oXVuFiPeR
S1oR0GEdkjA45JIF0K3RUNEmbEpAxtR3nHVFoVy96NlmGa18wVV1gaQY/gHlz66iM/7neuLN86K2
5SG5NowIi8ILCOkNlYEzku76bJ52oa6YRaAsEFTzxq+j2w6EBvPgiPbcGSd8fK7SuBbNqddpdCgd
FqPo/7O64WKkpRxXS6GhVmjr16elfbvDnMwbd5yOmaU8hp5oS9m41s5qpLgyshS0lV1UThcR8E6O
O7/qCM3680Ox3pY3Nl7xjAzHEfCuNbX2r9fRlZipZkFl78j3NL6bvjOiS7PL7IM1BAWK6Mnopr3u
7DD/IHF7QDJphUVO3GXtjel8anFag5ZgNrxAeh2shI4xsMY4Y0lHJo6jpX3ZzPKq0+XUnX0Ur81V
Pdldfpc5lqzkBjaVPV15U1mVL/Qz8/Kd0vcvlS/wp+V6AmCF4s55e47IAroklGn2oRiN8Sky52RY
e4GgLVAS5olpGRuyjxp/bBtIPP/N9Ln+sfb93B6yf4WUKLo94dmshHKh8QDvvDnCuNaM3AiazuHH
6scWWVmAJf4XoB1EUC0khJcqSaH8JgZHHECf4NaXsDdWsehnsQ78GOPrUpZkArF5CHwJCwrvYvkL
pPOFusZc1yE/PPc83CYyhIcswRgl1EDv8aUcQxmsiymT0bFRToonaxe1nVhncPiKcxD24XAbG6q/
1f+HsPNajhvX2vYVsQpMIHnaUd2yJMtykk9Y4zBMADOYrv5/2Jz6vz2aKvtge3tsS2KTILDWu95Q
BQg2gkHU7YEjpH9JhiFkXuMbhsoBLR/NkWeeh7iJ/uqLTmQXZ5j909SK0oUv7XiYfRi24EORVq3e
52KM+yPHqv4oSQga9oC6WG20s9HYTqR+8zDGvFJXsJh4DzDIa+8tEjv9eJliokIT36to2orhe6gi
cwnauv32+0dj31wC/3VcgcdEtmRFrDUyndGbdT/EiZX0RB6iIqYkF2lE/h5HsyDVy9UrkXpKALnr
kuk4mtmgX2nzXq8RIlJi4ijQuAT0JuSeVKlNYEWeTSiEJBMKplu2jv07J6p98jhjd6zuiEV68tby
5JpzNuTE8bQwVMpmEtUX+EkRfvNVbKHhnu3u0acPoQUdIzEw3rPbL/5QSovUIp5tQVCXUp/mjoP+
6pSRqd+5zvApmZrk1QfnbXZOznv5BfSb9XJjIb/rZYol2KA5eqMl5UiiZu16PPRVMNyV0TKNOzg8
+UuPe320l1nThiQ5iFXwJJjs48PBBeZ9KzXpoiEKg7CIuEBYAMTHjg6sABwtRAO3NuM4TayUgAwi
CVwAQK+T/me4XcR3AMQR5mnn7CiX1C4HRiWhIGrFGC2cU7IqyeIiWwgaTmBi3LfNRLbC2IimOjia
9+NSZSgk56Wq8oOyFKlcaZ/yqhir6fOX1BGsonEcUob3s8V0DbN+WJTELqQ/Qkfnj+WMi/L7NlKL
w8G4BvwsjM0uMovVs00kF0/fbT1K90WHgB3KDn4WsmVDK+cuGvGBCInCFqKHGEKqBJublAlgjFMv
Yca4IYfKw6gpaC/anVTyAFZMdmfZyKV5J12/Zfq7UnUSSU/7NEvlN985IgzEIGdBqRpH9d+uUyTW
URlKU7i/uXVHkyP7py4gbrMMjBxPVReTIOFZZTWTA6vG91be5sM+GySmm1g2kCUS96Uhp2JmS3yo
psw6kDJP9o+wmvlTX1oJe4tj5vkPbfLbnQ4cg/5YBuBqAjT2LUvQlVpkeQAcoGCvgMDcDtipHhGh
ysWQ/SLJ48VGZSkn/1jBwzF/EB/d1Nj/+z5HsCCpP3ygc4Ashj//fp8biJM9VJEGT7NW/+RQyqeX
zIEcd2Cm0XzdOoYwbGRzlrc5fDn2mPo4TIKHh+nGxxiFRWxsGKsmvwii0ZkTQ1pC8HxDVO2tdEqh
fn0uw4rihedlFfdTXQsPATpI7aXPota5QFdq1CeLrz23s3DmR7iP+0Tn4iteKiMvcm3BQyROZFVB
ZohbibXuXVZa22At9+JYtVd3O8cGY8v2G5ewq00ZYdE2sXs77py4J5tnS5JmnSDlrgbXL69eqxEx
xkkTkiE+K0mY6TSm48GPMz5ElyPzuU/mnEWYxjFHdN97LMIsnstoH+dMmR7CZXZ/EReXRUfXNUjq
CWcj5iCPoBJBlw/5NiIuYGxshKSRD7qmT0sqgKqWa2dRJ2A0Layw8jWPiENAkrVSg1yRr8Un83+I
Q/5SLgQMteFo7hsHrhE05yFd7tBrpV+CwWsRsC0JMIA7C3LXAZSH+TunQ1tDPUJjhTaqVF8HZCEE
DrMPAIiGVmrtk6AWzb1MevJvcfjJRXH0evynP2zXGXc14vXFlSo/T5YVILgf5g7DnClvoPF1EKH9
8mCbiUAL2c5O9wes/Hba/98KBUFyZAjd1wYGBi/33Tf1sb+4NZOMwbmGJABD67Bxbrty6ixI8WFM
00IuUX/dcGo2cnaPlPEl1brOw+BSqqb61IJVT2cSKxzrXjOR8y90ydzxJZxVcJh8t0cJpZaheM6d
pi5elArXiJM4S/5gZvcGYw8ZUjnkA7pMsxlccny/+TCmBpwYpjw+tcxcM1J4IcxBDUbw8KkehN+c
htyJx08bELGBDIXqsv5j3tVt89T2cp7+cKb/BzH2bS4q9EMppGCk+NaLbLBCfAF7mZ81FxOfassD
hNO6I80y0kX7HFSqDPZimaZfEiaO40B190RxqqCbOV9ZPm7yd9QVvX4QS8hqTm4g2Bx0RXAyGS3V
vnILIpdMo7pot42JiWUEkxm9cG3CBytaGWJ/KFVWaPb/1g23mpsdSME3cHwq2bcW3n3bdq4lREWY
8/qsZWDVr92t7G7Cmn6lH+q6u1ZBkTlfbROytHIGUd1p6lqKb5rh8CkPo3q+zilMpvM8sTbAA1f6
5x+u9C1iy5U6DOkdYGZ2Yhqcf+/BbTq5ImYwetbVovWxTy3ItVUIEevVolIhKyyXXY8qfiF5CoRn
ULAjBtE9x5GK0TcMnn3faRdXIxNCeDl3ShJoWiinOvXkaVVPEGChHOdmTaVzCp89+PefQK5X+L/3
OqIajyIKD1dK4UdvzzHTtK7Wk3avI1jmeJijEZIPAgma1Kid1jBuE47hnXEDQ/RKxLb9wMCm/qu+
bX/0EDAQt+rA7Z3aXlnhXvPZA7YNT0KURP/56wRnuo389OjPEWPJBMK1yVqrgaXP0AIyQr32UdEs
pjUC2p6/5Ezl8VGGtA2xrS5yObw4oZV9jJMCUqFKU7YJuNN85zwYwJIGu6lxlOGm6neF6Aua/Sym
MHxm0MGaQBO/1iZBC8EzmOCxPrPEXfeD1Fn7M+3gOe6tthTqyeJRvVAuRK+NNCS2dkM8XmfECo92
VKLJtL24xmwEpOTHEFpLctTNwouT3njcEo7nfKnBV3EYymJCjYrVRCGcG6HvqtGP5m8h1Jevv3+E
1Bv/eYbgGowOhAh8UPu3o47ebepuaWtIRpyk3WugNSudwQoXtpEsirbj9zBVlvIHoDc57rZhmPGU
Vx0ExmT21vmpB+vu4kO6+9sqhmQNoIvi5QhaSqZllseowHeixliWSFHVfVG5nnx4qNLNTx5q6AjB
rSyDY17jd7WztN+R1GY8+G0bvlFZuT8e85HPsYPn4cVPUT25yUtnIoG7BsVSsicoTJL1YGRX3Q1T
hc1JegNWNiUBdQHzTECwtv6+NHQsV3oRnFPcmJYsVtWaJauWfji2/pJ7j0J5Ql5w0FmZOUifWGDb
gZ4NjZ1BrGOm9rEvmRp/NmXqMmqE7PkUVNUMIQK+eHGoQsDx3Vb0jkkQkuoaZ/ony8sQT3zjKTMy
nBJCNq0l3cepRwNg8cJ6SGJbI499BMXpUuT28herCQ2VR+o9ooVQtvowODlE4mCZIKJnEP2LI43T
bQ8e+f3Gx66KhhXeEcb6d+6Oyn+UwyQvQWwVyQErvPQ5aEkKOG8DcNvH5THlwhJS9SB9oxP2l2Z9
spCQYyQCohsxNJ/Gci90C7URvOdgO0p8HYKkiTEvj5zuJKluLtbSOvk5TP2UTtBO5hQJeAOX+/cL
9xYw8e+9xwc1kxKIwgdFjdZ1/T8T2FTZcLFqL7wKx6jpubx92oWhFOKSWwUah7BLj2OvS/oIP2aj
94op8r5VfVnp76b0v7chZAgsVNbZxBxzZ8kJWXl/aTy/yz1v9UUBknEP0zwU77KsK15yoxfcfdLC
xp5QVvBTTSmdp5TNAt24NhEWf1FN1GKn8VfMm5in0QUdP0Xf+PuN7RNzPqMGI7438L/ZvoqSd2pI
7PRKG2ZndCtkch5+f6/+027YAVwU34uggoE4vpXuaj5UjBTIugIXWP5XK64SIkwnLOzAEsf8sZU9
R/9c54YhzHibl/3+Am5e8P9+WJHwBGVcJENG5m85Bk5bzyg5OkVSsKOnyxxEzdcuCYkTd2dg6Kc8
USM2pqHrAdXYsUZYAoNpuHPzgbPLBOl6p2/dhQoyPFc6HUyY1SU291cqz47vq6Z27ENvt/SI+Oby
5BO12ObBmRmo7PrWFMkdC9pzdlr542cL4x51VtC6CxCjdXr9+0/8puJbCQyQksBNBUNrTsn/fGKI
6YACpToXpi+bPV0rI0p8XcVTmWcdTQgHY3clH5atZSOpMxFzkFlGQ/yB5mnR97+/ojfPYL0iqipo
HrwsMLeoqP/9wgSxSefRpM15boOADQM1PYHpXrf6CQsyxmP2l26VKrMgkUpAUtmaETpxdfbIMY4S
SM1ancjlm9MdfEwrPoO4ce90wdPruzyzjlPY2wE7Z0+u7pwLcS5r6AT7JKTYuau9SZIuWfSoYwuh
q/ZMCHZ6ahPV/snimWb2zcEWRqG7fmY+LzQxeu1/f94OjuUwlVl8qQiCpJWx7bwkx1zl+TszFbp7
jVSokUZslemmrGl9KBOfJ1jf/IU7tqvgwC2r6mGaHWE+N6VPizUkTkbdKvOQUqAMOJXXpEE5zY/Y
UKxqCku5HT1S7SzUDctNdeAHXS0vakxs79G9adO6Gy1lm0JbWkLj31QqXoROhwIEsk7mkUupkuFX
nRL7+wHlGnav1eCZ4aoH3eRHsbCkdsOtlBEhM4z7qhsRzCRxMlJLyttZ7iNNQGjgLtbMh/WHqPvn
eFe1Xq/WLMvsvbeh+zY/Wi8V5kGUnUGtGLsKFPJWNMsYF+pkBze2774VTMKrJ09Wmb6vgQyHD3Hb
euG3Ao4vwM0CP+C8nZYRdrc4YicaWXZdjnLV8pWGPzKr4v9+a0ebwYGAGdxIRmkQVt1rEq3vb4i6
z/yywsqqP7Kv9NZBswgQBfa5bV2QhKXYFKmYI5jCmcEjbSJ2jxtZaY5Vkh+KrptzQnlXSiiGD4BQ
G0MX8+UVQ93GOts5u01TtqtmCsdzrwpGI3iozDjDgemVnvPo1IFF/K7qqZC2h+WSYMyNrm9NPThs
h+WJCfArXObBme4gNpiAyJmbQqiQOfUV2hul5x1KFMAoXAYnPm+RQd4+5+MYgS1u7OoplxihZeBD
4cne2qtNyLNV1xDhkIoFwxBh3wr93cp+uXWMVLBcZrbPfeg6Y3xQAe4t007445JN+7LNUYDw93bB
gjJjB118nUZsLCkdBNzJIoi585GbJxiOGzHQPvQkxkdPbjpGzCBu6jrZomu5CrSb1bGmG5NnBJNF
92oy36zlUqlG/g/dYc1LYOZk/a/5djBvoN7c5uxuW92PJwoPfx0e8o+2FqxEv+HtWzV24SVJNEwD
ho4tE/Y9xsk93vgV21OB+VsXTThlW0WX7piLQ/V1bnIoEJMVobAEicUPNLiVfg2rPneet2Mh3e6j
RVvHv1IVFpSvZqVrckrUGPB/dihZxHVC9+g/hERN6ntPBSGdhDBzUDxMTswWUaXge9VuVrEMB2Ba
x1v2LfOZ/Oo1BpPl1KrjZK+lYzUnXecOonjjAIdPSU+gZ28FjXrYlv/GKpaRDlZZZFZbyU9HG2/5
wAvTqzMd4BzsPPbi6Nhl1tw9j4yGiLfPYQ0QwtkrYCMLpkf1vUo0AcBW1Q4KJ1XHVJQdbrZwtXNR
rxJJprxe+xIJPX4o3CTTDynY6G57PXsYqNVT0Rn7cyGsLPgepyS8P48actgHZuIBs/uEbCBDcmq5
hm9nNUFGTcH7uZ9da3GZ4gbzQIjS6lvKzc2WO8ohHnTfz1V4YDJgssvWz2El6lT3RMXO5tkgKtwx
DMX5EZ2UXI56pYKcAoeZ+Wl7FzqQpnOjygJCoisJUzUBZ+6udBsPm8U+XzfZaKpf5e0w9fBPXIGr
kqtnoG8agntBZh63P/cgtDCzpKrmtS2Yt9FEhGYwd9hyelm9y2vf0fsSzs/yHm00mi4A/wkFHNyg
+qv0w9z+GN144Nv3I7yOQwB5Why+tu48pPe1hSjtWVWhvZy33mMb9JWDt5aBaqBoWJdKP13+AaxC
qLaXPEeNhEmbcjAdWxwxv8JMQ7AZ9WaJP4GTJj3ilyR5aKDEHmSW5ciO7Qh/vk34Wkt3QIuoTK7O
bupJC4BslZmtH3T5HIUiqu5KCGT2VWRxNjK3aJ2evKG1C65US0+AVjNfvaXn4QtbRBhd/nlnb/dz
+z2SFTbDFFGxcwp7Z9KfeDZNfIJOPGXHpB4j67pttKovlr8nKEA1RkuQl7AFzyxzD3HQmENRKqrx
qrCVc1/p0Al3w42MpcRcMAVBBwJJauMUhpSVvGfwk1aRWj4KEAM1OOiewyQY2OmqcWA3xg2F77hU
zirMTSpHYjA6xMO9X3dYdezmm9ZuCCpuaJAHfHXuLRyKjLH5Yh8ydH9JxJIDpdglkPU1vyk/ZDjS
4c7cfH3vCiCHl7BE3EzO9orhoonlW2wvcV+NVoiUPOjl3VwvnJuRYme8DjWppfBnHBojDMhVO8Rf
rMTmiN7Eag4aeT6EEbprjjGiChhslR+a95ucNF4Ib3qQUDHd/uiLkCWtw0xyJ8iY4k5gVluIc15b
OJbvtu0t9MeIV70Ju55jK16x7O3mjBRpYF2B4OKQorEWx7kAYRxiJHS73FI82d9XnG8Y+utAN1pJ
xcCMEZMG/y3C2FeWJey8UlBQKD7QdMZsEJ4udIpdlt2yv9N+Y/6MZHgyf1OGrASoCR+tccdInbqy
YPCLY/gc4iMm/Ybb9vsrDP4DfrB8AGYZaApJg/SWNCnaCnapdNvrptKd+oLCoFGIzvBaLWp5zW2/
fa4SN80O6O0MdB1Yr+0ZCwOb2Nx8aQ9bOaA6s26faGFbYswdnZyCIlryw6qMTo/kK3DKwVhKx3Nv
CTWfksXpnbsKsBJKm+jd8gxAG5/cXIrijLp5RmBVJSK8VqhNIt5l4PLzkNt0C5UUhCHhkGKq5iS6
soDSZySnhpry9oh+v+4+5bqOWcyN8nCYV2E5nLs6NOWHPKFmvmoYMjGJXR0O/OSYRqynGe8WSFWi
CnFYsQLUAUYyGP28kVPWuWR38jah/VbQztD00J/e9o+6j9ftdMNJJm2oCDahaWmHloffXJSNOIkl
S3dA7ds0Z0dgmvR5WEpW56Z2/YfTsjV6WcVKbW6VRUjNB9fFK3nhgJH588wD+9krnZn5Dz2bt5I3
/tWlchMB6DEDgThIK/iGgDAtzojOx8muo5fwqmFxz8BK6zE1pwa4Lnz2M895djTcAGzNCjMdIf3J
6avQfpA/QFwhoHBaWfQ9+W4WRv0OAxvvzJyNce9SmGp53r5zaDdSPyRjgz7cmIg9KPF9BewIJ6Pv
QjI0GVd+XgZ73dSKihZ49jIHQ8i5ng/J4DuvW2/hUmmZUxHZeLCr0m+DiycG90EYldgPTgSU0EHe
cBvrpcksvMY1qESJ4bfF3exu+JKrKmHDRpj8P738/5YroXSAsO1Cp0UhJEJa/zcyE6jVoV3hAnEV
UQpjx2oyG8yfTR/a5cYuzU1irxoc5p57mFcL0fRbKy4ysJg/jGD+w9yJZMTDAKZeSdIoG99cT166
3uxVvrpP0omHq1IHHsMmAJdJGRWrhYmdKUwLGC+cy7jGs2OIatv82p5ZtUQ8UU/65Y+x0dI+/1Ot
3o71orcps3g/kdaQE7lqyYRTACt5MAvDI5CQiO/NbV1r0iFWZ5OOH//73ew/MM9KKHQgrkcCkIe5
2b8b3lQMNCxuOODXZKfWoXI89ZwOoA3nTPRwrhOONvsu0MaF9ul5DJh///P/s98DqAMtMHUB82C6
/fYW83x1zE0m7azxoJAGaQwZ10djBLn7Nl3qcm38Y21SC9+kuYEd1aV+9FQvVlo8hwGCiytiPQo0
U9t/XAFvbFdZkWAATCukDQAlYPC+AUDiuLXc1LWt63B7EEPMKbjaNYMtrQ5f1Utv1ckFlmg+Hjo5
w1XRvsgfN5lz6tsDRg2Lp68aNsb0zvURMB/nOVs4CUSZL48tdkDiOt/e1+1Z//7+vjH2XD/Aqhuy
QxtljRv8B0Wb5ikcLQi3927iK3XoHCthEnszh9FK2OOprVXgPta3ksi3vbkH1fZGrJHDSnU/9Q3t
SlQx0Bf4Kr7qomr99/+gZTemhQVF23rZQAm4T6RtxLpHT51ZYd+eYaSzASNXpQu3Kte/72gviCXR
S5Y/YTJkrYO/de9e8D+R176bgj8d2G93aOYAYcRIi2EToObbisLRGUzZEE1tzsbafBdlTdKD7axs
JMxKV262GSztPSf1ZHd/2NHejuvgPzmeC1c3wCbqv/iZQS7fLG1g4SxSeePffdaq/gn4VgCauizs
bt8VEy9VlmQEfaaKXzt8C5bM/wN5442Nwg3Jww4BcS/zWwkVcd0I/gf6zh2Y0SMOM+eyGDQ2qLed
XDtMC08M/CaaidLCwnpDXxj+st1tw4ABJnRL/Jap8HtiBJAddAS/5YjkgLaqcsblrpsaSRBsMHOI
R7qKyK3REo99CwowbI/b25I0fYDYABIRFIq64NX+WSWlO/xhy36DoTLKDSCf3uinoKjYar3Z0LSm
u7aAw85bG14Sl1wcs4Yi6BIGfpN9+2eqI2eaUCTdXvCh9yprOYnUw9Y9SPriDxxF+bZghBSG8tiH
3uohURNvS4S2YYqVdqA185hToG5sVFH1QfI+tmpZfKqUzknRGEZm5ccBRZSPmJxY7Dgj8sRQzrt3
ULUGxC1VaKl4t0lVhtt+5w9NOHzYdDCI3NYDsUkMkpBNUTuVU0JpvPHUk8lyiZK6SbuIHyohq60T
V5giRrHfBjdBSTT5jNu9edUtbz9oG3b0JmOhtnGHShZfCP5NMDWQViTZTry3mq34OiIphk7izD15
NEUq4sPGToDHMHOQj3gJTJ/82xdsnP6hM+Qx+HEXu+8wiCHto3LyEH5gDoFmX9ZdUz8sCqhqt/EF
rBjx7B2WohQE27ubWjpFrmaSVdtNCnSc3BNckcfvalwM0NC6GBOcVJTGfyoOsB5Z19L/1n5A4szg
wQAdl5JFhG8UX10/zb0xVnJJ6DXVvG+0XQ32fTAJVZDDsnqKfCAygx/NxH1EYbCJScY84Jqim+Y6
uemQNwHT6Lh8lI3V0ZYQkZ+sBPLZ3/XScoc1hMbvBbPk+hGqQfjiuXbTXGAluq8FvggEjpVr8VAs
7lBcHNcC10QdAlOsiOkSXqZ8aPvHrZSqbgd5NHj1t0wy/DpCIy/MYbuWVEaUXvh4oYXgf9zuxbdw
A4CRwRwIOrX32IklCVhz62VlYSSHDwU4VU1CASzcY5hisnRY/IgzZByF2z9vw6PuVuLABlnB39si
E0vKcwwCH3+/IJau9TdT+Nk/evyavRjCcYP9djlFIef4k+yT9WEWmrlIHMn1jm4Snm0xz0QKsWYt
F81R4QXT3ZJ4DUb76K386jPCtan4EFgTpkKi7FHTHn2Jvd3fuDTActgE8gEO0uOxXfjAp070lv1V
mJDMtSJdJ6XbI9sE1q2vtQ2RvYU/AUWgj65RTpTNdRisePyomyn+tAkmtw6nhKPFzK9ZNebdzAx2
tdKeZAB6KsLlQQ0iU99Er0XzvfWWHHwsyX7VSRmU723qMFy0hfUVGmgUXbYXu/FqFstWJ69WDv29
rx3yORCn8+Ju7/sm4vTTGqpOl3nCeogNvhLprr/pr7Yje7SQJBGf1lMjpEti/4TLMOhz5I7YHUvS
rmqsXNfk350bNDW/qiG8YGzTNd97h+Xxge4xmu+0mwJ0JsiV/7+6TpfprO+WohfD503TNPBi4OBM
6EyHd9VNj5WzQfmnIDNh9pK0fYh0QGBH9NB4Dag3nm9pLr86+cgWsAnV3DwilsEq5my+qLhfzdPG
gWuTzhcANHmxy5zEj8VxXlToNWghFg93pNqB6u0FJCmlBwUtD05o/FiMuPG0OnJ/JY6V7jt23uNY
Wyuhsw5QvJBLUBZWeq+zuX4H3Lzseyfh0RQednw1VnO98nvMhfpieg/5I2QS63fJhalOclRRGz/6
WfBrgWt90mHbQxmZPhTD6H2vcgtFS9OFL0syGZjL0XRtfBmTBD2JBysLYSagSGZa1GIfsujlkSI0
PTVdYJ7rbh73QswzhktWRYJLOLvBg+1nGNzGZLiMtTkyi0KRW5Ld1EdGYIK1GAJGE5V+o5hergFE
v4MLkHYsZ699sNMlJcJd1t5XZ8jEdy+fSPUQQbQXZJjBf7DSh3pskFk2vXs/u5N3zm26ld0gxvKz
8eb54jfNRxgZ5IBx6paHuG7yeyPRLVeW754GtvfHFudJfI1jDf+PbMnJSpxTi4bMIZLEfBs5Xfad
mMPnuLHyrx4c6gscEXsNKWrMPp4xqzWuEYfGZvJL8lFRIJYd43NnTdfCzqdjuqj0KLNyPEAwisRK
mhN3ogUfWaJZuQeqY1KhaOh+sAmDBLcYylwtJzcnd667Z6t30kvkTpT1asIefnC+NLpKnsK0dk6R
izaF7fZdZWXvMToma4Vq/hjnMzZQQeYtYBpLeRIzA9tDWhEJxzA/MccWN4AMneInAZt5P6fkAdFK
JN+XEQ9Ya7TVJ1NNv0SsJsyLKALzsPwLcaYgqzHg6H3B/zV19nPsfymCIbnzbULN0NWx23CfO1LW
Jr3s2m58v8Ds2CU4EGJNUDq4HOMVfIQqtpzNXPXyaKDrtYd50oghyyVU+xY/g4/EaGKY5BRLdKqS
2kW3vIS0K2SEpj6loOmJ9hwz9relkxB1XWhNw5K2dxiKBN9QoIqDb+voLqqsX60rEjI9fLmPg2Z+
KC2igRzLs75VhZd/QhCFpd/Q9O+YqeRfcssENWMQp7wnz4P8nMn8pXs4NYlbhecSPfkBB6iwwd/K
YGIasPOigyY6pHbAg0FsY3EIwjZ4rvCtGA8pLPYPuZmSPXx+7rxyoiPkGTuhfsDc3TZj8nPMvOe8
sOOfOg+m935NQCVay+mrGZLS2rtyjI6V7Y/1FyMK50u8RPTfkBrkjvWVEy80RO9QYjv3Xm99iNF4
H2MQ3wPe3WZn0uDJCgBl7xxDMjjewpaA21UTWADfzD8l2FmeZ/KOLqGyike3xs6KWfbyFfdZH+ka
sQHtECyfEIKoe6mimLcbt/05mDz0A5Z6V8sYA1Grju4CuTChy/21b6hz8KNdqRR/GfR987dOguSp
jxhv2HbTXnUiP3tZ4753qUgUnuZ0dWUHwQGWW2gIRVABuVaNO79gARO/wlwhXCkbYPYXNsEOnere
x4wiMK6ck/fpLN57TdHujTLtJR/r/qK73sarE41fZyW4tcCsHfbKKbrzEFbZoZ6Hl7lQ6bPby1/h
ME/sR0N08WN/vnPxQrqLTZGRT+yx0Ra5mr4VQXnqGGK/G7PM2zvVZP8lG3txdr0Zhz0ya/In5JB8
dF24/K6/xjD1o3Y+N/5iPyaNGD6VUd5+ijipP2g3UXD8UIU8poMENya2/keryvKMfy7oAq8BhlRB
ca7tCGsjiZQh9Ct372fD/GUqfMK3JiNJ0Zv98KOTyuQUx0zmFrYTqqwk/xYl/fJlqWlxVsGWOkZw
dFhRSIS+lh6G1nQ3bIV9SiTcYlVMjUdxCst6fDEyfAgRLl9cNLTvo6non3BJyM+EnMQHFrf75KM9
301DWp8BFcnsoXsc3uWZH30uMgy2YHw7n7FrSE8i990fBpz2wsS1+mk6E94HTVuVxL9M7akNynJf
C5M9QgPwCPKcQ/KJrH6vrKFhxJcO/W4ZVb9PPP2XboUmSCGfLbj5kfXOmluCXQZaDRwg8rOTjhgS
RBOGXlM9PBp4e7gQp9FDmaTJF68n1gu3heWLYcD4WiS3kKB0IaxHz99IMSgGuPtFcCwaMRJ/4cIT
KLQKfozKecRdpXwtZ+FedD1i0i5bPGz2lJfeXhuTHoCOIgaXGFCc7Fzbf/lJQl0XW/Ko4B4uOyex
WoRyoekEii7lMgUgYBUPutQ8FS4hlc3cVM9KQfU8orfOkjM+4P2pmJLwJQiA2ara3JVx5Z1jqpkv
AkMGP3GHo5pJBxnDaXmHJ1a0L20fPk7Jxs4xWT9zOnZ3Xh/NB7TA1buCWnRn3IT0U7vQJw4ddapc
dYo0cSVeypR58hfq6N5GWCy7/Mx9erTgOXy0EQX1u5ju/NGqM7y/FkISmYAQJpjDfztr07/6jL/O
BrbkBVZwdCyj1MXMAl/CIq1fJ7YYJN/zcsh8CaIre7+72nr6hmGIfKCmeJxH9gUG6tapkc6lXpM7
dBNQOlN+7tE0dXc9vo1/0ckgySFIJ6Y4I+d5rI5w7OdT1EHfHqeQ8LnGCw6uTLrXporVI16F5MM6
Uj1UQ2c9si5bKp+eWMRegmtN6P8445yMOVE1dn8juSvPYTAvOEwnsb8rfLTJs2v/8JNcfJHa+iyd
4pupjHtnJizbyDVu609G5eOqMR7SI5av5V9FYco7vAPCZ6+o5Ef0BBleb6SnlQxgdkkw0RGk1fgE
0INn0hRmP2DP+ucots2B4CQIOvkcqlNIhOyFg7F8ZHQ5IVOF7gUtmfMpNY84EQqIbVreoxjtHpXv
pfch1JAPUT/YJxkYRZTz1EYvsGLa+S4fhuxBeIn3nu9VXN28cxmUylcLu9x9ibsnxYT0r1Y/tuW+
EaVZdn40UV5OhMC03mCf50zHx9x42Qc7k81jDSPkODfNa+YF7NAN4r7e13JfN5F478hZPHeVbMn+
avVTW9jD1U2ZgOLdlTPELd1PbDbLA4EJ7MxD8mqjMoQk4WewQKtvMiSfiqifZI/toWJFE4rc0UZ2
TaxPzkCUSeIzEqbxIj8txAL61Nc54TIQEcn7ymtqzzxcXkCz9A9bttZrqQUfoNTRPQLj7KMbNYR6
rWEQ+9ymQyhhM98Z/IO/xvVMJg0yu28R1PKH0W+GdwsiiwMAXHkKMJlYx/W6IV+VKMa9p0dxjEpL
qp0Ik/YMH4TtLIsfal1T+9Epf2qcWD3oCeyEx2GtDD6NsK/w0dLGuc85PF4HBow/raZinQbZ0+jP
9bepxDAcNxH9tXRSn2KbuqFoRkwhsxEnQvf/cXZey3VjWbb9lY58R11409HVD8eB3lMS9YKQoeC9
3fj6O3CgqiKhJNmBiOquyJQKBAFst9acYzJWLBLWyLolqsbp1HNTBGRBjuRzJE1yaXCW+gTYmRaF
pGU7dunW9xK6AH1az7jqgggWtxTWBNjayZOkB6rHcCDKIQtkB7AjoYCjwQ2Xg4a1qKAh1cFItu4E
+rsr1LQDTQSiOM3eti+qFq9frqkACNJqPFftuiKsl8AzmW7iOZ07MICJDv0wUsxz4WTOTtTZD9mb
VOaZLtcHWyXX0vBrsXPoC9ILG+3gUUnt5CySJWXnVaNxsEerQ/tbID7G0bDrx/hLFVoBdcC6OPeZ
xGj9FFmza9SGd6h1zmOqdhATQjh3KKiM5kxBbryn7ApaeBzk4gYvWvQQqxbaNOiwW2rD5G0kbaAf
hqgV17gwuws5qKZ4yLhon8ZYH4nXLFlErSjZpw27PTRAzZke5GVwF7epccA/Vu78tP4kQtl2zdBS
d30T/CxKv3lMhjT6hunc2dXoj7Z4e9Qtqu7w1OpTaU9xvg03hLJRXbNQEehWAVV1TEyxH9GrnwU6
sqC9H5P6acSFQyHpiDZEicfap4Ym5ZO046u9c2pLKb+3Hf77a5hJZHdLhUS6tTxoGsxsPyuZUaml
cfdGGIeeWzmxk13NqCMZi2l608djKR8KbL8pqk6b0A+ElT6ZWB4a8H0/RppzEkPpQ0RYEEu9a/QQ
0FzLISl5mEEfcw1s7AdPOg8xybL5j6PIPsDFn774OhCK/IBUIH9U1DqCvy9VUvZYDoYg2TXUS3Of
DbJdfEp7IV3Unc6ZunSQ2d9VTk5JpaJ4NjxSPaEeoIVGXrpyOzqnIwh13w21JjCvpTJwSOKLsSad
WgSm/FR5SPuqphaJS80I5XNfG3hoMyPF51NRXRVXZnY1FwhDOzbrXVyUYJ0nTSelI/Su1JjQ53nN
Wa5lZu72Qehn982AfeVaqlvuZq5JZnPV0R9MThhBNEjXbd0kVDeR9WdYqfHoMaGXUEEOvjJhfFi+
mydntEmRDEU6vctjFSax687eDjRUCx4ymp8vMwxkONaPxiOJcEhs6jVzhWQwAnZyUkWB8qJjWdVP
zFTwHbTyILQzVPydeT2DYBw4O+p1Uqqwx7a0fCc4axOZ0rnZA3G+L0bZqlCZFMN+8CBmGkScSm32
aGAlGU/R1mrRrrZCirfknVFObY6vaH7rDdo+r9kUKNTSA0xwSk2zEZRqPNW5MJLFt24Y8ugq8uNs
OA/Z2EC7G7A7EA3RmRSLpFDU5XMaUDgq2EIP9cXAZlA60QCLBBOnFW4DOiWuNhOTcrIGjC+KaKcS
8YxCeb859Ud3zabYzjmc1ppmKBAjFt21SilyqaVqeDoLd2SfVezSnyQvrtMVvb+tEb8U2xJJmH3R
6RQcLlnT6x+hVZbjCVKs1EIqb2jFmYfKll44e2YZJYtD3RHxd0LB+ZoIFU8+Ad1jB25PnEF9eP+X
+KPFg+BHpokqUwfWdWQrrxsrPZ4FyqciP/PxVIxXsTqM0WnvVBMUuVR+Oj5VQaypqJ1PWipK0I0L
SFN379+E/kfn3KGJq2k0cVWHPuWyxxAVSpY3leRfSBzvq6sssDL/gvJNHh8AZsv0DFLD7r4aOoWL
2y4KJumkjCBM+llmJYK+6UOAgWlWsXErASpFyXAULM26tSQpYLps1SAKxVYdWBxPMhm/3JR4zZkm
z40nr2E6klVDYouM3wGsRaer1j5MdOT5aVcE6hm8Bc42uSVZMR+77USHWs/FF4yGMr0iFWrarq/a
m06hUnzaGJKc7aQB+Nwl/XB0I4aIaDfMo+H9p6f8IeKY/Gi4DSCMG2gMlt9hYZv1aDajc26WDiVk
PUza9IKwlio+VQYzhP/fOne1gvl0p2LQeCgbkma22QAU66JL9YzTOkABc/PBbS1tiTSeaVkC2cUq
d9Q+vP60YmEYfDIWGbiSRaG6pkORb1GWE/8iELMgwUqitvmuctD2bzNaScQNRIX2oLUD65DuWy0t
I8uLrQZlgZHqBygBNMrt0mhYrd6/2T99fdyqrECyg5YjK1ScX99sFw7dtAEuL3oCiaNPnOU7C0Vv
l2HY8HuW5IvZwTdHU8QaRWVKc0PxhBqO3rB5jMmYJ1wU20iqfiv+joaC2TGm/PZu4Cx1JZI5hUvj
xaogdwRxckX2CgG0Haujd9KymyNO2vHLcTrLeITJ6wxJ1zccVdrmtXI2O0OCEsH/qcHdFRe1puUc
qyfpDsatvBPPvVzG/WYC1z1nNFfb3aja4ydGU+VdaJzjyh2iBDRWSAFJuMpzn+M1HqGwORXxSN7V
ODhTQCZOuWDry3rfb6KsHxIqY1YQ091L6+RgSoDXtpqTBfSndXLWu4hBuNH9QJIv1SrqyOhV5bJu
L4yew+52DG1abMjzkfmElAA+FOC9bmrRKGa46RMoGekL2gNn6ma+aBTrId6XZiTytAHDV9zpvqe1
F9UoE4CalSKKz3mNDmXOstaar3QD0YV6lFCTK6H1ZvIwVKqIvpVVm9r7CNDWtC06ovqCqqQw4tM0
dtuJH/VB41dbdFkRDfHl4VnijuE0MQ2+vu86DDLYYJJ6Pn9gUd6a0ZmvFEV7rdudT2C8xM5si7uO
r83nQJSfkViUfB3pJ2F1dVLFJkmM8+V29rCQz0KOnBnWRnGLMqC6n1EVhDcwQ1ixTNdjQ5g7hEs6
68V3rcU9fzYb49IOpdelVoc+0T7wGAagmob8bbYizCE9Zu9n4/WYDujxKsS16n2TmJ55nmpyJz7A
8xx/9Rd9Sh4NFCtUENBjaY//YYtnA4jvJg6s81KTpNRVzEFzR1Hb+ADQgGvKiRJ2sXKtDgo91LT3
FOuqtoLO30XAFZTD7DqhQl1YOxbAAo65Rh+65ogLFe/CkhwMdYPGIXDL9BPoQC91akyiG0qefWaP
yq5KFP5N1sG+3KWeggoceEfnXwgabmeyIjeUVv20l3iYRku2xftz05E08+IB4B9jep+wGdMSjXhh
0ahtSwkpsSk6zvx5HJzIBD/fDeZQ1OfsFtWBjJ82zkmMldNTJUiHZ2nQ8TlVDbyZrQ0FkDAN5rZJ
WmqQPJ+yp6Pf1fbtYRzZ5O2EpEm59MGE+odyB2AVKwqSG/7LgCm6UBZWDr4g9Nzmb2rXKEMJ/6yb
lXrABFW0WOF9I7vEeEgqbAQRzj4LSmvoLzvZaa2tDUxvYsgmI+HaufFQEA9B0LlTQjs8WNTocOOU
pK5+SthpcVY8WmlkqaAnYVGl+BoLDHVqMPLaeuaD/DwM4WE+s/OoAo3sC9zMP4pEaMWzb8sS3Rp2
+R+tKcddy8v3BgtU5z+6xZtjl7g0IXq+XuloZiSKdnRcHvJiGLV7PZYRmdJdYhxKR5foLFKaxfVm
qYWOQlEDo+u+KXv+0sjbxX/dSRVKe3iDybY/erTTCrDAYYh9naD2jhIXR+k4rh4CerIgNjwwNR/4
6bSlvwy1gMHqSKFu2mwQIvd6kiooYaeAEiDpK0jR73oF/dYWAa2v7UMtz4kG8OUUHL5PtEKzkX0p
U90ZFBoVttbdQRdFTRABt/Kx/YeVRYSZMuFgjFpBCA0PDlEHzBFUzz5METQdBiq1izYwlGLnNX5d
bHC+ovWoTOgeB70RDYVqohhoHPda4u3nM1aVJZJ0asW1H1/9a0mWo3rfqmaj3vuAW4zd+0OU5Z1f
/eW7NhFYyGC8DNIb2EEQqvdq3RlrS9KpZHmuaAr4L2qRaJ5LHoH0ebZelUfjbdnrgX6iFmHkX82K
dFm0zFpmbDLltj2lNCJEOCPdZCVL9I5ok+aSzkMRlgjaSj/d6kNAnkrogSyj82SPye/DhwFFyjhp
vQGOf6369fdubHVtnxuefTvnHuUjpbnfkKEQ6gBf1nExHnRhiDt097VAN0PBZW8Ucv40wVZwjB2Z
LnHr8QnOE2wuOfiw2FEi4Z23QRgfeWF4+fk32P3T4bta09TWN9NRbipNhnGrH3573o6imxmDgDVz
EvtGNKCfFDjCJXrigWsUfU3DGGRsh5yglG0LF/sxZmJ2n3s2hIXzVPZq+woG08SxOGJmBF1PVKyi
R+I4a3uakIY2YIgAfV5Ed4Aaz+yTDnKL+V8GuFs/zS6g2RE0y8fm/dvsY89QbgZE9Pl4TF0H0V28
nxEBTCqTVY89JQSN3CjrJ09t2Pb1BTPwbXRMd5qxC9TYHEQL9E/T7Hz+yWOBP0raBboY2E+Vx9y7
OYJr/lxbyeHXsoh3qM9Sap5lvBWSHsrh1vAbVXG7xmLn1DPTYUdUR349PLXcmqJ1AbbDOBTNIRmm
NDEnKTPCOu2sD24JR6FnAKWbxGqQ92kcw17Sm6G7TvymLG47NWNPmDW0JfdFLyy4+JwJp49ZLWjo
78ArKXSMkYuM6q9UYfp8TDjPW7vA8lvz1JydFzOv0bB5nXJM4bfeDWBVrM+F4cEvy0k8xcImSR37
zgJTzCQ/aM0LTdJMCrVsj+x6j6A3UbuN5acUrWYZX3z0lZMbyGuwkdZgYDv6Z7qjTN4L4hFLSdpN
CXakMj6FkqY13wMkc1/0to5aip+KhkFuHAEMlKpA+J8dLbKzJNxUwslrM1sO2EplfOB9HeBJtQdV
G+9K06qIQk/CtN9jfmdxheDjgMROWx9wvNTUROqBFsXRQsOVhQQtLQPGotr75A99cYLAEmzc/LVA
c7LsqxaU3g+ZY1B13ZRIvdxIFV53PxkJ6yddsqcTbno8WqiURJvzERMe4Lx5legwmUg/s6g3EIJU
cfgJKpQMo75A0rBxJAgrJ71nRv7W63tLPlWQU2VnVscxcYc1sUKPbIP/dzNAQNH29wzZqdrkmzHq
BEF4HmDcK1TfUh8GfLB8U8cUrSGrYkZDXQaMNPk4e1heNQ2Q+RsmIZJf3u+nA3gQgWutQeFEof4p
VYx6SzFEuQFiz0nbwgIoHvqMb+nWx3uCD9CwNWHC3PCTRxMrqX+r9H1novTAl9V/tzAdiC1fiaH/
mhE25I6BmLMzcZazcbfxYqMiog032dtnygExpInBc53OunZFReW3Hw5Lir8NA18ZmBtKUuNyvSYh
xWG3z0fAqTgA7jkG0onXlaFgs2xwfK9EoXlXqGgG67YfyOgjyllH5Dh4rJYUbjUnH76Ohm7lLQHB
xLR+To9zllUZdDuANaZdv+GIwYxj0hgYrzSuq11GBXi4T7MHID6GSYZtq9iXpMflPwQtr/xSlnWC
tjTLpgfkKUN3AkJ1+lp7tWrVTaHThm23NFLK4MRkOBiT+1fTjU2hxDVkDQVHMFHcyeTg9avESF0q
Pq18YcUVqruha8vBZaYwa3B1ocjOObGn+YkjmjFh4rCC0oBcmAdENtBggQOta9VunnMSgI5MgYbG
RzSbDIGMe/KlAR+w2FM8E7lrsBR8hXgl8MYnrTP+DKGtKIjgCSkcTtgrN/LGZo5NqD+NaXlSUbSg
4dPQQHHjDpOpi54Hy1Fuy7m+BQvkVDt0Z0I7QQLMBgd3CpDjTVxkaXeh43sKXU1nLJwLw2OFm917
ihpF7amqlyBFRFhGCQy/CJLl3pQGIbsymRSBjuFOYhLxtErLPnc1ayP+nbx6SmmJBTvFoPl8EvV6
CFW+GTuE8RKgvy1eX4MvPuqKDkcuBtENaW6TYzsStMG6UqYMw25lmg1Q97BM8h0fl0n+n60rSr6H
rpaq34GvT8NomuOHW5LatPxzGEpG644SkGjyAK3WUIGYANGxbnFe6V52BXGAGFQ5Dcb8Bld7ad3B
Gp3ehTcii3ZixWbBA9xOltcBmRW9gQ1Gntj+Zcl9PyZbrUlKcT8TOwIF7uo2sNoUpCWIydFgXeJL
0CARTcvqb+7EcZsy75Vno90crtnLxXT3TOTylTeiwb/1aZFHh7Q0Yv2uY9nU3dKuqg/cH38yOokd
JhAH2SD7bApfy4Ag01AHh45Qf9ZCGLnoHWA/N8VYWoQ8Sb1AJqN2iY3CMRAZftcOfT8F4crHZ+uQ
16neE6ZTqCdzVizxxfwWmzRynhyDEPNPuhro5iPNHH04QKWWr6nIZiGdz36sT5DUxsp5iSR7uEV2
CFF53k5gYKraC8rsDru3PnNo19EnmV7hvD/R+9LTtmXlJc55y7fypQEjKu9RKCItxLwbyVsQfGX3
AxSZWZ6ZttRlkDMy8pewS5c7punp/GLa/sHODT979PIibLm4SLNNGMiZ+NkU8qAiifSERFR8EcPa
YeBL2uk8C7IIMnCs0mCLMft26kFjip8tnnXqATQiHCD6ZoeW+BeDJD7aUE2jKEcIN0YVkmAQ5uVW
hnee7kwOksINSKXk90zaPEP2lXFGO5F0I8z2sV/inu24LxnFb4TugTJWfGYPhZAO804S8nLnnIeW
NaLhmeEBElVey82l1IMVNNfHCexpaBjX9II+sS73/tVkW2BXpJhSuLWJiCVnTEaVd+6ROjS17mkx
7pE/E5Fu+yCNtlJugunuaqXUL0IDiz0Bn6GoCECVkpMu0uuKiaUAeJNaWaMStihn1qmBWIyQXtb9
Q2zRQzrluC7hGDhCVJDEZuNuJE311kmjtHHD0dQozrClmrxTobjF9ZNFJ2jcM6hWog7AN0Uc1UiH
bxzNnSEWKsADlNE0oWFgQsp8FL0yJrvfPlajHUm5rfoB4Y9Xk+STq0OWfA1How3vo8JItU2Wcv66
Hix2c+8fbdQ/PFYQ5QxyryZQFoLxZRxJ0yoJ7QOHOCQ/w0mZ5HV5a9DreJBkgyM1LMo+PEEKlEhP
jZ0BY/WUXgy8E4rue7MXcFKiggzTHROa0qJAoI8LpMDn4ySXoS52OPTj9IZuVH4D0N7uTufJplCp
JW3twjN2XpSZt3ovGQfo13nq5vy4R8TAbHkrm1y5+/d/ZWV5mLPZveF4UKwJHoOEfOHCULraKqQ+
y84cU2jIrLQ4OZPhpDzUWI6SR0sn0pcaax/sRycLwxPygX3lCoEaITdqEYXZ3azuL3AzqnfYPPrr
Wcz+/n0u34wNcs3WqFXD1MMGt6z7U3ZJVaiggD2VbEpVmmMklKhywn2oamG61YIkE9dNVdKp/L9k
fi0IOzZHAagEtGyUqcjB/y2qPFof6PWABQ7hyIQt8oZuwkaEjcoO3Ykij7IwMuDwdgYCzOfFGQYz
h6IXx0OpPIDDuCj0vLmJ5KHx79jB1P553ohAe/Dhj+eUYfO03beeKdoDmUN18aQPSmk95mk0dhC5
Yi0HTN3TQiKQF3Rnb/U+ru+pp+i+/9SXHwe/soMjZqLHOVMO3OLjIBiPMiUVgDPSbpzuzmrU6Sit
puRjzFr893+cNj3Cl5UF7HuqyYN2LCJtJ6vu68qC5svM+ZJXn80p0U4JkeXUJ88dRH4U1JMqpy+8
HXWXWpxJhSDBCKNjgf6nw3VI4lE8JBjW4OmhWtIxQGlDqmjnM0NwLhblbahMaOquCQ8zBlBBWsrp
P2xKty1bAWutonyapaOSH8YcKIZrIGNKEEdPjsL5JCqmdoh/JJLOML33H8SfTUINBL0Di5vOmwIQ
f/GtVWqvtVbsKWe9RLLw6djERe7yNAA1l+DsPg82qxSaBjQuwA5FWqG0hN57WRV9i4wiHwHKIjSa
Ki0sM+1F2uGR3wRaFreHWkj+GQdue9wXhm0DHUeb9XUmzNGGZQc08xrwS+C2qKF5kiNssMGy3ZHV
5DdWMztWzh3hT1+ETPnh2kS6/MC2VMsJzxVFTpxrg2N+TxO7RryI/+arlATC+8liYI1fRN839XUd
p7n0URH5j89Is6YyMgsi8wVhWVNt70VjhHQsGDESSVJxZaNJAKqPmzBFFRxfBmZOl93QBhwyA4YF
/k0HjvnRJ4BE+W4hF4l+zZW14xv9fz+G//af85v5I67/93/45x/w3WhVB83iH//3IU/5z/9M/5t/
/53X/4v/vQx/VOBtfzXv/i33Ob/6lj7Xy7/06sr89N93t/vWfHv1D/usCRtx2z5X4u65bpPmeBf8
HtPf/L/+4X89H6/yIIrnf/71I29Jt+Zqfphnf/3+o9Of//xLmR7+v3MCpuv//sPpF/jnX6fZz/Db
H3//+Vvd/PMvx/oH2yu6IeCM6K1Scfnrv/rn6U9M+x/8M+1WqKS00eXpTzhmNsE//9KMf0CioCEG
8ZE55Pg/qvN2+iPzH6gX+JeseEzeJi3bv/71e796f/95ny/zDF43saTjKsDQlBchf+TzUltIBmvf
GEFCHWUU4jMlguHqxWP4/eM+vjxe9tefbmRhl+kHYJk04arqrjdH2X/wqd79ev/6r4PX/nX76pIM
Tj0zRlPumXs2BbDhCmwB07wQ4bMAppGqaLHLxvtAePH3z4ql5PUvU+PYj+iemfuhZnHf2LLGOpUL
0/4Adjxd5z/Lxn9+mUUhmjOCTAS4wDWhFPqlgtUlve/lSDYvhN1kgytZIwWJVJTF3ftP761faNGd
IvO36NAnm/sucazhDA2q1271mh72/v0fML3mv/uNph/8YuayIc+BEMXN1MdIK87YknnqtohrNQAY
G0TqpdLGbbzF0pUJ5IWwEYGEZEFXfWD2f+PzOBJVXvx8MgR7A3CD5aYJQtM7Chhl+0mDWSmfNVLg
WLcY6TXz9P1fdpFF85/3t5inCysFKl1jI2x9dINbUEGupSm/ilhD5ok5tu9QrwtLusgh6wGKVNn3
I2b0iTD4wHT91gtVXz/vxBcpjJOe540teKtV+S/LYIv//u/31sWnZerFw8yZFnpbNAYYgdr6IudE
oXlA7D44tLx19cVElNhRaNYaBc5YC8NnmVXlIpNoP3ywmL5x+aVIJJd6DsCBYeyTxuo+KUjKseCP
1rppzp62+y8eDfi3qCjU0thDERrHvTxIONfNIs8/aii/dfuLqUdF1A4GPmLqyXWYocI0B31Tlozb
3aqXay/mHopeBE/UZM8QP2GZN3VYB82nlO79r3XXX0w1tS23cj8Q4T7mSkp+lC5xLgjjuvrg/b7e
4v977NnTg3vxBhzsXklLHZ6qA8XFQ4/CDy9FL5CzlmGgOyt/zGKIazroNIyalotDTG1OEI2i/xwz
JRn2Rdj0w7qhtgxuKvOOUtOQ2m6BSe4BBUBwnVGXenj/Xbz1rBYDmRK/rbDddlxVAoSW1JWlkUIs
8vJzbEAJ/eBRvfXJLgZ0ACgO9mZhuxVa8VMpHeVropmqj7Lj37i8tdhZ5F4ogNaMVLlQcoCNjAb9
yRzz4oOV663LL0Y0ErIcWqvJ4SHhDTSJT+JaixjuA63FW5dfjOc21DKRiMh29bqLeQfChlKIDRXh
/fvv+K0fsBjPsSMZJYc623UILMlOoUNl2Msja+xv1v2AxYC2VKHVioSmyoHM8ckCenYzhH4pVt7/
YqBZYvLScoZ3C4xu4QnxL4OzCWLMGeuGmLVYKuFJl0gKKstFa1DopzXuAnuDF6b6aLmcvpS/2ftY
i1Em/AhFRc8rLjk9VrvIp5N4k0rES575jYfyiwwqkX2BT6x9bTO/z1ZuQ6zFwEsGH10/fk0X9GhS
nAVS7dE7HqHOgkho+khvNllD6YVGmlmkONIwve1Mvdfy+05uzHbdA14itQQ0FMuOoS6nltTutLC3
cGHhjnz/81tgV/494ZuLAWp0zRCWaum4mjxWOcBkr4M66I1jclI4miWufYD/vyA59emJPtqZcYVh
Qs0uVYSI0Rc7poj4wa28MdTMxVi2s8gocny+bmF5kwVrdJ6LYejLdfOouRjJCX5yhVwPy0VJ3rs+
Vr5k42u2//P9B/nW3S/GcatUJuoCX3f9YrCfDFY3KBtSum4aPRJqXizLqOuziDwexzUSTjI0rG2M
4+RhiPqDr+yNUXYUB7/4AXVYCjpJle024FZUGnNVJX8fCmUKu1MBOgC7aAuErKNZ+D+KdIR4tu65
LeYPDX0PH1FFVJjtpe2mKFU46aLVaZGs+wGL+WPUx7hszcrat6Wh7NEQ+juqqdJu3dUXk4TpOVDA
ymF0a3QQ7phh6Taxjn8wB73xURmLxRnFVSANnLNo4VPKVuHN7TyRq+s+qmM044t3zkEEXm2Yj67K
uXEjB8rnDL3euve6BLHTh8p0Mt5G17dEc9mKTGZ5LgMlWnn9xXAO0M0XWiVGV/JS51Tthnjn0b9x
V71WYzGataIziibm6o2n6tteg4ZWp0q48t6n1/3iwdsZva4Orpg7QSu2sYaH0CRDfd0HvyTeYQ2s
yJasR5fQkuRQO5m/7Qx9PLz/ZKYn8DfLsbEYr5lnBOOoSL1LL+qZk2DcIUJEfOA2vfWRf+Ktz34x
ZLWOgJ4o9npXY+Di2s2jvaLn8boTsrEYsqSnano/mj2iF8M8JUy83UX0atc9/WU/Xmngl9lj1Log
QfXzMEmty2JI1t26vlisWai9OFa0xi0BZAGURluytYKBeIL3X+4bD15fLMGGR5yXNAGcCthGZ3Hj
Nxet5yXrBtVSIEp9VKKFEDWHqvX7+l7rgdRdG5VtBiuf/WLUxqjg8WOqmPP8dtzGhfEkHJF98OG/
9Wymf/9i0BqRFOu0Rbo9hDTwvTXKo9LBDrXuyWuvr65h0gYxb3c8eempUtnfZc7grXytizELB76S
pNr8feu6WqoboyP7cN2tL0erYXutHSjdBFyZEPRcvV7/YBajFZRVQXA9Vx9ID922dtxuTFP9MJn9
72czbbHABrph57jxuLquPpdkfh380F9ZbDqGGb34YmIEjHZI73IP0j11IViQKhmbw7q9wTLybmjw
lSUi7vZGAxh6UDp1oxRes26J0hbLKx5TgDia3O4zwEgbDL3PcK+VdV+MthinJI+RtRH07R4hPZAs
3XiSuvqj1O43xunRZvTiqcueAZI/ILJjckHs6iH8Vk8+2lXf+tEe8OLiJekTETvhdh/hqQbvBTq4
BQC/8urq60nA0iLJDyWHW3da5bKmPXJDilPygdHqrQezGKdDi1CQ7jqCOoVmI1JfWJw7qZHseuU3
sxiqaokSjcD2zhX6FL8laYXhFr3a/Fj17Jf+MATKKpERKSurVyfA+mplV8eR2K+7+mJpbSsPMZNA
bogi6Suqy9ta127XXXqxqg7k0aRCSOiiAumK6fFJqBgr1117MU6dEAe1Qk4HQTKBDY/AeMhjL1/3
Qo9I2hdfO9kbUuXYwGukkJRdwlYuLLWUV975Yj2lfQuMdrClPf79n6FQPmNw/cCt88aXrmqvx5Ed
9r7Eei1cLltDSVJr+Hii1vx1U+8xZPXFcyHqsA1iHTcqskz5i06cKmxDkNDrdhpLKzjRqSr0irwl
IrQad/lgfSe+xlv52BeD1LPD0urCqnUNUYltmhbcevxR5/WNB3/EBbx4ME5mEqcioQCkK+9c2mSi
XCaSV3xe9a0vCcgqCJOqqUI+xwBmmpb2X0jLWvdKl3q3Uc8dpFpx61ZGp20Ue3giE/Zm3X0vxqje
60OP55T7juoHvRWXREZ9oAN+64EvVtK8B2vWaH5D5rQkbSWoueEor6wPKIsRqiBftEj9lfam7Fyn
wnqyK5Gsm1qWWhyyizpmc54J4j2iNvIDadvrZvIjK+DFR6hj3NEGaur7fOxAc2JMNdatoMca6osr
Q5MjWIrARNdM/Qs7h/UDInTdN7IYlmHSDAG2B2lfpI8os4hs+bTqwkvtXAJTrxhjXqIexN+rwblF
S7hunpKXS2aJrk70ZuOKOlIeEL2rbtRq9W7djS9WTS2DYxaFTuPWEt19NYtPHM/5su7aixEZJ5jC
LUWW9kbI7laSzW86lOh1M6y8GJN82GUJEqpxg9AkULXWpZ3jWN26gXNM9n3xDUK+sRodK8a+NO+r
HLzeyp2EvFg0Az+A2BuIxm1t9BW9ViPUK82HdQ9cfb0i94hHBOzYeq8EBenrtNtJTWtWfimLjW3V
wvyEql7v7cS40driR6iTobzuxhfjEimZkEvbqfdVqt0YXBuM+7prK0tRl9KHqJsHhbKxqskXre1H
Z6U+mKueCqq41488qPUuYT/Lh2KM5maUo8fEDFZtsP4IHYFwqfcwExt30EQTbWXdAwtAPqYSrppa
EO69vvmiTzFHRYwhXy++4UT5TPPhcc0bRTD4+tIdDJ7KBGG5b1vf2JVQTIEhqNaqfQRIpNdXr4LO
oh49cOPDcNPmMpGC5boRqizF7lGKJ52spJqwae0yQXC4t0mtWPnEFyO0hXBmOm3XuHKR3OrQr0CU
rtqkKM5yfBpSJnCE1e6k4d/2qVJtFT36te51LgaooKNQ22kDtTYxn/x6OAst437VpZdap6FqiDBX
pcoVStITGmmVh4mmvmqboiy1TrmBNQo8WAV8Rh532ZhfYeRe1/ZX7MXiSbIlcd5KX7k58hfoj20l
nUudLO7WPZnF8OwljVkRW7GrduJnzQ5uqO3v6y69GJ4NC09Q4BF1Y9O/G4riVE7Tdd/hUtvUebDr
okSv0KuXOKB6X91JSfZj3X0vlk8icby6GqAnO0FBWo64Su2Ptp3Tr/5ny0VZqph6iXpwV4BJCtLO
aDeVZUaXpVmAeybGRWzX3f9ikBog57KYKF83CbWvSaB/Bim5avEnZ+P1nDggQkxMXNKM/64+6UB3
4AbW17XqAOi+vroPBDSsNJUb15XPaQcKTZeKT6seirVcQ0lYjCs5qDHxhnpPvmgr9A1JIUG8bpG2
FuNUD3wflkPCJzlIt2GqPoTlurO4Yi3GaBIaJQdmLu0J57aRw2tPM1e1ofCIvX7kJPF6adkJuF1e
qrqSrTa3it+Hq8S3ylJsrFqdbHQ4E11PHslMrkr8zCsFY7AxXt86AEoJLmVQuVlXyBu5sw5l76+r
DitLLVRT6S2cTx450+N5J9TzxBjWjaGlCsrpfUJeSzi6Fh7EjTWKc6cCv77uM18MUIevBL9sXLmk
39xMMQmV3Ky776V6qQrpThBzXrq1aX8Oleo2ictVhzhIS69fpQfdI/aLqHJJHSrhIvlYvUVqr5sP
l2qkRovIscidkr5NUG7JD74FSfK46nkvpUiyzDkrM+TS9UMNlnBPoWLfypK58sEshmeEcxmqhWDc
OIJU8NY075JQHle+Uf31Y+8imORo7UqXaER1q9T6FSvpuu65spQhtZBLcmMAXFvnDkFDzLViSvq2
nS5eVcNRlt3/kjqWLbVp4WpVZH8leAcGA3lEJ+ve7GIXjfhXdvwh4836AdlHGaU5Ajn0cl2XQlka
AEXctnaVeoVrS3Vcwkos0l+tY/Urj6TmYiYgUATKoSMVbhWIekcEBWhu0hoPq57OUs5kWQOMLqgv
gF1NdQtIv9pi1Vs5+y7lTOD3FGr8WeHWOiFwG6In4m+xABe+bpZcKpqGsDLxn/Ns8oDI7LBJH4dE
WbeiGsvFWs2BXVstzz2zixNRA//ukzxY91Uu1Uyd1k18x75wI88YPxMk7J/oll3EKx/MYkbQmIUN
VfBancwrgTa1tkYsjZeb5cofsFi0afXFeVZ0PHmt7k+ryn4kpn5d5R9n4ev5zIpTFQVzVbiW3tyH
fn3bx839uu99saf2PZz/SeKXrpU5X7O8VzaBrn+k3J2e7t+cCpZCowbcsxjJUXEZS87GRPqykYRk
7Vfd+lJpVEHfboqEqxudaDeQDM6guX7wsR8V1H9364tdL8AQ5HVgDFyyXabMjTSLmA6scIjhLDt+
DOZb9PctdNVTrdYk020CIDwPWNys8gZbcl3dO1ZqnsT0JfOTKM50c2MlIcV40vTwJW9GPSqrx75U
SRuSRZnF3/IgkMr/z9nZLcmJM936iogQAgScAlXV1f92t39PiLHHRiAJBAgJdPV7tY/GvDOfd3Dq
mKFoIaVSqZXrKRkSSwonG9TaT6le1qWCrSW4fwy31OsVLpMZWCkprHCu9dC5rQwJqgmfAyh7t3MI
FxzgM9IVz3SyNf7cjDmf0W1H/XJWFLbR1WxV1H+FQ1BcP5uYBd23GdyR8ZJ5mtvLtOLvrbSBoWNH
bJKVfUpDGJpuMA+7gTNuk9+zDK3YwHZ5+kJh+gQ7bDZddTtP/kKGHGw1YBRsXNkpbpKTTV2MErbk
Ni4bqdWAfDbPYRgxtVFaKLgLhncz+CDzWYYmJXceo+1KMDHs1ftAPU69JXEVE2t90cES179IgNvT
Y1nIXlozqcZaeAINF5E1y8cpg23KpPrMHIsJe3HN2LcG6vx8AOcOOJqEdvdg3x3ruQn32hryZnAQ
Z+it3wYN4NlAXHdZR9h9HUsu9+qasG9DuBp1+gL2ZrKe6PwGFYG9rRirQ8t3r7AxanR1wM1wwf3A
T1BJb5NgPiakD/cCG724yY5bOlw44IVxYeYU7goRkLI/j737LtrbZPSRXai+yBHW/0U6oGkfbBAK
EsehH/jlffKPKxSXolm9V6DZtNMafFOdi75PgesORs7dVq7WGETUJRouLIFxNrZ1II6i/Nirx7vU
PorrDQcoqS8wyPwBe6+XOm2Prdd4t4tb3ECukuK9kwVUvlzegg90rCge775oYqHIgrmWvqCxfS3q
IBdFLsPh4JjQ3zfwiTQRE7isvjQwOStWMf6E38rroamyN3fp0NZt+5QMwPAt+hGNie0NzNvVsbzs
l93HPyYiZy1ZegrfuWYS8X2Mcxs6XgCMOvTu0W5cHLwlQ7I2OOmQMC6WFDO8bduDJ51fni3/eHcN
Am7nGyQIuAGaSujVwDcKHLkce/fdOcQBjwmD7x6w60HKWxbZxBQM9lzHugfgqfL7nJk7+C7WoK5d
kn5JbwFdIl9xYt6OFZp/+Un9Y2xSYBq9AlLlgkLZeq3jermkxKTHYvsvQ6J/PB1+R0vevsUA0DMA
2HBjUyxGqWOrie7CVziF67LiFH4Jtj76waFl/+HVoo7pSuEU/PvAJzTqO94JfUlgdBVcgdgJSwKP
zuQPN5P/YR4AePvvP4Bm1rqGGWZ/8TKMplc4wdoBTMue6srNQ/CKdrZHAO9lVyFHFDA8z3EYPfMg
SYZjX38vm5k7AAThyaouSIEeU+vv5Nj8wdni7Y/4l8R5r5oBXHaEf/jQX+aV8ttQTlkB5xV3bNHt
ZXNoX2Zk6ZCWu23kWRmoDr4civdang+t6r1ujhGgcOn4ljkA+1uDytugHW8bN0OO5VV75ZyHLzwa
gWl/iaKwFW84JwcPZhHbg/sv3cUl2Mcib6D4gW2hUHP75ROaGr4fGp29eE4atYH26/uLngDwW5vo
pzfJwRffa+eA0YALqkjVBSn/GZTPW0rnPxzn/mtS7k5zCrTDxsFY5WJiO5ciiHED4/z7Y4OyC0eG
y6kJne0v9TJlp4XTplBwVz02X/ZSMQfMWGZFpC6w2B2aAkyb8RYOoD0/+PxdAQDGtEPEeqIuadJ3
5ZhnNyIOt2OR+lcE/Mc+MIFe2tR521/ymLv7eVJxmZrOvvu/B/4tIP9LqNnrxnInNgssGcoLPh6R
+pC5yU+ShCCdMWS3/c//+2f+Y/LsNWTZxmrQc5oBpLLI6IInpnubQyQfqmM/8D+zs51Hm7eIxgl9
WQx534T1sUyf7OYmzCVMRkCeRMtvklTthFK+X8D0Ofbiu52yx2QMBFSBpzCd6vd2C/RLz5Nj3Uwg
a/y+Tcq2DxdCZ/kWbLJ3WkXJxbRJdnDQo9+frlFdILXqJS7DUZUYRhjwx017cGDo7w9fNtNvy9ZK
KARg4VSi+XD84iUAeAefv1u08Iipa20mefET0JC9eIAd9qdj33S3fcSW4LYaHYJoWh1qQCTnxf5w
0XjMDQOmwL+PTIs6Qs/rt2HXWY27jTm7KpYsh6Y7bOh/f/pAgej2E16+BtroBAqELuByciwUk70p
WM7gn5vMqL+FzoRb1bfQI8Bxtu/soUMo2UvKMmBKNXJPeQk52ypAYcjzgH6+90e+LNmryjbW4qTv
xqBqwmYdwOcMySOgAcnyh7f/Vbn533j8P1QnFkd0ZWzB1GFLop7GMISfcyvsOJ1xVFroOQE5fK7G
RK4D8M/I2+91CgTxF4oKznlh1F/TONiSIvf1AneFLRDiSfXJSks1jvBH9w2v/beh3trl3GtkmeWS
dOv3SMXxnQXk+HYDcvoc1YvDI+CBwQui2ti/8hD9Le/Em0/Fa99meq5wpIqBklMAlXMC5ecjmEKB
r/Bfz+0DcKiD/UPG9O97FNmbLZE6TxsKNMQJ9s2CVdyM09gWdkIp89o69Av94VDx75sU2QvvoJ8c
6Vvj86mpw+7RAgx6T1sKFOyxubMLaEMgkgFVWHGhK/nB6PguD5vnY4/exTKcOjcVMCcukYeeV9L4
Sof5T4Ydb/vcv03JXTRblkA1fl7FZdTwBLlOs5euymHvPFUOKXdzZTmT/Muhv2QvxgvHPGGxTcQF
2FZ2ioWTZ69l8+HY03exDfajC06LkbjYIeYV6JyfDKgJf/i+/zVNdylISJp2EdMiLkzCrBrq7fgp
483619qFwR8qSf/xKfZ8LMgTmsUy2Zya1ghxXpI1hDoskKdWefB0oeg+VvcB2vH3XaDhqG7Uk8Qf
0wPEJ2L2CYHo4AaW7fKGAIYjOKr34hLiwsxE7myi8A8B+r8+wm6RpRG0nB49uBWs2FNzzeWcnIcs
x808a6wkh9QFJNuttwTPZm2bBrDpgLcfet2bz3ArPtbaSvZCunnLxxZW7cDPp4k5Q3OdFTUHt+PQ
GtgL6WyLYmG0hPzSAjVw1nZTVZa3hyoXZK+kI0yHUqayrkLb3gJxXcQDOzbmew3dBtTzPBg82vv4
VOfjWbX0cmxIdhn+BiO0ds5FXYmW3qVJcDeyY3U2+NL+vo4gKyQp5kpd6c6Nt908mws4Ii/H3nu3
SOsE8L8tCjDZQ8CstJ7iYstlfD729N0qJbmY6oQE7SVtwRiH6vXT2GzHzGHJXkPXsLQJLF3ai9yo
PC+5AWNolMekqGQvowu2FRd7amovbQfQk+bZfZBO8+nYuOz2w7Uj4zJHQ14ZFbfrmVL3QU9CHKue
kb2Ujg+5GWUMSnxvx0chh0s3Dcc2172UbuPr2qgGCY40sAnvl56UXiZ/iLz/kT3tlXSgpYM+2AxY
RLMdCqjGSs3gKHxozPdSOjigbzOwGi26ltRW9o0exqKeehiiH3v+bpnmakPPhUhyNFoNnhaZrKc7
sBfaY32QoFv+HgbAsKv7dIzySjmPu6t3UAH84c1/1Zv/JT3ba+liBloz6Rt+AUo9snekVQkajBp4
eb7CKWm4tEnuoyIdrUpODPVkV45GJBYOmZpt53HJyXjyOmzoXypNKHA/WdSmh2rkZC+68Ql3o1ns
fOp7JkvY08JjIq6P+SiQZLcLy9xE/g1PfGrTdTontYGJcCCOXR+D8PH7J4NffATkrAGkzSkODYd5
RcPm+oev9h+LZa/qWdwIE550m08AUvsCkNqpTMXB6LcX9SSgEwXRiFH3CgYQzmw/ycSPdSdhVfw+
LIHXaqxltJwa6PGr3HEQ6Smaww6tw713kIewum4tQnWq6bdZRS+K02MNm4TR3998DcYQJjDm7ew+
mebaRiRbToB2zn116OX3qk3wUQzI4zyt1okz7JZbB0gxT1gYfT/2A7spOQEg6G2tQQcZuD6pLHaV
zuND9X342f4+PDg/JJGOgB4J30zoXDLCNiBOD4n9yV60qVMbz7XBw+0Cb28JrlExSHpMEgqb099f
PeZASLdLv5xoF+oyEgCzojz27dCg7zWbg8gy8FBrc7KUqyILAnQTrjE5lmTtNZsNhM8kDiJzGiDz
KkAvbh5lGpmPx959t+3ETusoZKM5BTnummLhm1O7JQcHZpcftpMLgf+T5gTDVPoMbIb4xohPj+Xk
ewkMVygpDzpeTi2ZwMnTtD4BCij+EGf+45i4V8HIUIxUDFF2ZrVM7DNfVKvOG6NyOseTxi54aPz3
ipjaRnUcdvgjEpoFIJolTdmvyzFFDIl3AU3zOjWG4elN07dVBjlMmQ/b38defbe5ig6bN/SM00kD
Xla2auwqENOOxZq9IibXMTEqSaaTFYs9Kw5yHQyM/bFgs5ckbipizE9uOhnu5TmcxQcfdsmxT7oX
JHquYj+gGnnSGU9LJdeuhCT1mDCf7BWJfQoYbQoO7ilQwVR2HpjFSG/HnJvIXo9Yx7Gcwo7pE2hH
vPSJkmUG5/pj299ejLiEG0rOU5Odu673rx50oo8d6f9kJf8Wsv4lzd3LEQF9duECsfIpmUL0o7zF
eE3DP9Xu/uvpu1gGPiXK1Vuen+MApXMbvEEJXw8tpL0+SwAyXgNpkZ7h8wWervWQyRpAkT4fe/xu
nYLHGA2eTPk50QoAZNetjN+zUPbZsbUa7ZIOPWcLEiedn/M5LLqc3kpycPPby7NgxDWaDcjls4qR
rL5d/PfHlLFkr80Cn6GteTrmZ/9mfSRAAS9jDirWoUHfa7M6Irnx2xBXcOG66Sf9TNgxN0GyF2bh
HIJDjVJxxSD46frgPu7bd8feenfITWAjxMF8jSvKFhVeYhCE9ZU7tXw49vy3xfUPpUKvQxBnlyE9
x0O4wkI9nuPbt1a9P/kJvqVz/xIC9sKlNhA6zoB7PisdzDemtlY9zikBZAx9qml9bZR3/MH4+v/j
cP3rMPlvP7rbZNON1r3tRomTwur6tQxlK6k+CYFVJ8+8XgX4sYMCQaYA9RZ7+9ptE1Cag9SMqzMO
1p1QhfTCblcOUGn9VxQ5CON6Am21KKJu884VSHL0eC9YmOkHO9cuZNc1iNNRFJOXTdAWJMrbqCkm
k2okQgPDpwMFcRyav/TE1RIWsUhbdY28gN1zteFAnzbVNlo3lQJ42PUFFnLOtkUiQN2BzffWrnNf
hPkSsLjIN1jDi5tQCwbre4WapVEF+gokKI/RnA79B00Vcscu7bKfSiv887SMsa0YdOcR+PW9FaW1
jrYXvy0rqEuCRHP/14CibboU6wR4vCuSjDX8S9/GIv+umgXsHTRy+mFSBdy+uu3zmxoN8FC1rUUP
06i5dK6dQ1GlaJysTx5XKfQU0HqdyzrDTMtLC+ZmoipqfULuwsyy/NwCIApqJh+H7QaUgL5Mmbbs
oSNLm1WkjYDo5CkbkYVlKqtAIu3bYh0bNvZQWHYDbyqT44iVlqiQrM2ANxv7KS0yylL0jdj2UoN7
HWWIJUwtt/haA2+LKUNmV+RhIFW1qJ5+HY1ildv8mn5fWr9FZz0NiXj0E83YRz7SNH2MDGDn977m
2QLYsUePSnzO3RLCEcGzdJEP6NDI8L1022q8XEM8SIBnAldjZGOKDF7cbCxa3bcxU+3QlINFMfia
otkxfw3XFGaEpexjkMSaLHizgZSL7F2ALhYPmSIcdNLFLqcN33IYrjRBIY1emegzXggm8jMTvC8H
tgKhjgPsFsz2LbO08x1ZZnFyE2LUIxuapXtdV9r0IEE0/UCvNvFRXA4NjylcYvkmK1QhePYlM1E/
3OWrR5mGA6W6ToXTBsX8Is+SlCKDMiaKohIUuKh7F4psYmcYrIj1rqcuRFX7jUzsPK6ZjW3QXUW2
mRlIFhlM1ohcvlEZoGdmsmmsX9JEhVnF6znpvqFSkUksGhUPtpq7ZJgfxUIa9gp51qjO3ZaiTSgf
yJDc+gRc4vuQOwFydy+HBR0zUzDEjyMWLT/1mm/0qoGeHD/xQGWEIryJhiVFquJcPxJjRPgt7uo6
24q6yVVzcc7a5JZMbTx87hzbkhKe9wTd6I2LwhzWzgmT32vjGtEUYhTZtyRio/6E7nJgjHG7hL0L
evdhe0Ajw5zhfx6C+PvQTdZfwXLetlfhSRiWmmMlfe9iTPObRlD/aHLSnAkds+4pm5aUnUjWav5+
FHz1zw5Cdxrghhi+ARlos1g019mZvv8pcHPzxjAdo+0yDJ2sLyPNw+luGfOUll0cxfRLxmic/x06
UT+ihTy4xTWS/w6Jvyo6lzRVA4OgoFpbn7lbMCSsv4F5UPRZ5m2cV1qiF/FduoHT+hg2dRte3dCC
twnKcLfe5Nsbtj5lqyCfCKtF/Z6PeaNLvZkAnogdyWc0Eyg221vr52R6mIk35BpppuUHgDvq4WlJ
8pSfCRdDWpn1DdJauCSb+BkK53B6GHPLvkt4AvRljSqNe+IrmRBK+LC6E0sGMzUVwW2VvRMdDI7P
dbNotBkEqW1eeTbn8VVprVlh6mBi3zjPO102/SxMV2R9WBOwh+Jovc5SzaYyjpKgMnNPw6KX3ukv
kcnxBhVwwiHsDFe8RRs081R0azD3p/7NkqeAoZ0Xj6NDY9op0ZP7SsnmGIhnDViMJVAQ7AHpUvOj
xhJOy05yqkqmXDJ82sYoSWBwpBQsz4pIeN9enUEf6+sGPt1UF3wEfRvx3ms3DEVnsE27AhVvO38X
oQGH1nKf34HDMWFXELCsyd9LPOrta2qzTKckZ7juPPWOqqRAi2afXGQe5uJkbRPJrWhCk/k7t84N
Co0r8FL5Dak3JIpoZ+P8OoN+FhR+Ahj5hSViohWA40tQzcSGeZVu3ncfJ+Kj7sYa7/LLAixoXY2O
1tt9BPzcMwnnrn1BsZduomilNPkZ1vGNuc0FjjGPYEgP2TkWLTY9U9fJCFVzzNd71ZBOlOChhqaM
9QSeLLANc906tND5OXxviFDomehjY57bFbdUNwPujbvHAXZ37VjYLQZFB+bixeimPLyCbzybp2Qe
g/4v2q6ZvGcymjHReq4k/zsCVBXTQcG3bT4NTdbaM/6ytTslSsTzByYsr2/npu2iK3pdmXxYJgrw
1gkxSbIKvKSo/uHhlwxj85l3yc08tE0DJS/aUTBRMpgp3fLObPpGdyqCQpZCMQugugb6sLBm6+lL
H+TZrVUy/5hRgRobbNKT+jUOuQyAOpcvb6LXG1ip0O1stil9gfxz/QnMNXFVGGADLG3Xi58aXV4f
gXPdkhuG8BwWNh/FdhO6/pOY4q6CHXL7HqcaeCR5EgBIKCev0jJfKaa+IgA2PFq92lLPSNaeBcW1
4bkxAa1c11YUrp7vWNpb9yA93WLAsrs5eVH5mAVnPgS65OtAC9AkCKaBcrIkS+Lnr1NHcSzLOhip
lAZnwYfOoO/zmcdwU6wgc6rvHP7hwTeyqVrkTqgtUBGtVRdP22cxTY0pFVp8tntYAkZ/8Wlai7hj
D1wJcrXzHEQX9Nnq6DpCgXWTp1n84kMFMxieY9W/khBr8Q3mbjEfZFJSin2f5ABgV4g68/jogyU7
2Szvy4XU97oL1Ad49tqndEGIrxKpoqodh++e8LHYVN1+BVulu4/dBrdzN6MKfSPYtMXIOMw6bBWZ
ksh8GsMG7aNItDwQ74GB4yC8+gTmQTG4IH6lYMXQqnU67L9nNkK8D9DDdKe7GdrsDqLh5i6PzGp/
Qvdi2iLHLauvSEBtcpelxq9/p71y58YaSJcLDoP+p2w0jJfjGnD9jksEw6/RoOpimgMd8VKJbYGj
St3EcijElOrm1tPQTBW0QGa5uJmpB6eQDP7sTfocGa/Cqu/CRmGoOJreZR6M9TPVul7PEEb2PYDh
seleYG/A7jlpa3tR47Ztjyn8FXQ1rbiYB5l5zGyhFupoEa3jyD8v/dSQry2P7FMX0fFZT5PnhYMF
+2xR9/Ur+z6E7Ri+GDASg88RrsKCTzFDJIVtkzEJumhjyZKtTNvJ0rLRINDe8tZP5TguKW6n2LLU
ZeoTe87M0nUXHE68fnDQxDzn2GzTqbBOQQLVJI80V325pYAYTjVkeYjfSxF0Sw35MV9KOvn0tLK8
vW6qLWvXf1EgihXp2rqrg46uG/pPUONt5RYNcUl5LBjMTRxwCdOQS2xfaLnKuprApG3ZqkbGGpn9
rIECtHl43/Ym2Co+cXKTOOhvtxqXonHPzClE328p5TQWbZTA2mFi/QdkvV+ZSJ6WEGCG0GCJxtub
ElvRFfkn+9y0+YON8nIYQ6yMMCQXLqTtS991KNgHJH4JlRuvKL6LqQg7GV1ErPNyQavf80xkdht0
aT+VpBkecc4w9kJlmjCAqVeixkfNR4729RBWsGedd3J4iJR2AfYKeCDc5ayJqm4YzXpOwja2T2FP
Jhg64+I+f42z3vGzlUAvPY+UR5+zGdigao5r1JayNjDscet1nZ7J1Dn6hAvNqH8/G+afkljK8KLl
MARrMb+VL/oYERetBdBAZuBca5xNfN/kdzVCpl7LLI6b5w3KqqBcGVbv+9m7EQ33MgqpK2GTWYsy
zcNWP4kZNUwMXiPHU7Shb1ue0YsbnrI66vtqIjXVZdhyGT7Ei34jBbP5LbnOIN3lTZlnNqGVWkYS
LngIesZ7ZdJTl0lYcxVeoUXwVaOVN/rYzGy4n/oFaX3Jmy4oQbO2KaZuttoidQxBgi5wv7hpmNNI
KtOV4CzYGNzkwidgcmAsRTEo6i1ehrxbBizMkiZsrMTGl/4iVuwnXxIyOXumqZAhGDgTzPXCuI2y
aksl/57bpCnmKPTnJVvWz31fc4ojT1J38+MCFR0i3oSUvr2NWu1w919vT9n2Bt71k4/u5iwT5JSB
nLQifUOqW00+jpKPTtqguQrWJ+Z1kXVo3/fTEpa4Dhnp103WzpbJ2gaVFvxDvi5LYXXwYxNoVxpw
L1tMa8dvuNGwXonR149kLyq9N7kuUhzIR8h+xYuZCL2hgrrLOiz5yak0uhNRnn+SSKjKdeu+NTCy
fgpR0nrmIWUNMAXmJXH2dhiwM9xmrtn+DnUXfhz7JOM3tOVoL/Dd7POHMaDTM3HwH4b9ffIA59Cl
yNgGn5OF+AvSlvFjg5LT9GwDDYG5WdNyCSC5qIPkY5b1c7EN2QNufuAxAAxuNBUzae4Q4ux1mzL6
AdG9OQkKPnmh1GqgvQHshCYuKBsHAkQlsHQwPotDzKjbm3ZJmzfMOYBhrNluPcv+zrLGvItpHN8y
IjDhIjmVLWHvZDKpD6GX61PGdPeuIXqGkGqRQozFStrczUWD89t23sBD3G6Ypc1HFq761nRblldd
P7JS+cWv537qktsNQtn4gwuy9KWRLgJogJo+DW5qlVonixprJYPxw8bJ3y2o8OZDkjC2FbZVawZx
cmjdVrVvDhdXua0eRkDZFG4arOhxnDHL1jYauqphNgxubRijzxod+47cTjys88c5AFn+bOFcQT56
Jikr8y225m6JddJ8xVlMjYBm0IDe6Fa38X23WgmicNNbhNZQT9nHaJGaPI3REukTrEG2HiYbM+PX
IbC5/BJgZQLClmxt0lYuc8NSbCic16fcLGlbThJZtyvqKIgiWWzJtrTf1yyJxnu7DtZ/A2bNIcHn
Jkuwe0ss5EQXHXq9uhN8oWp6mTLZdu/WENWs09DHkTqbFIGvwhm9Sa/jm+T5NKaKRk/oh+qSOyjC
o7AK8zXJryE63tafLXZR9bTMJtOk3PLG8tt5nCPCCpjYZMj/fEfl9g7FnpSirgNxsL+bZzkjEvE+
RQ6lFZb+i0D5xX0RicivMUjvKPkol34J50gEXxVuaVH4WYcEWE9cq/ASswOZf1EvVoAAMy1rZVUz
ZZ8YXCrMx8xxkn2e5zGnXZWkY4Bkpe6TwL4w57u1KQJK0whZTj2pMq8jSR9nn63bz7jucvn31KIR
8ZR1YGO+3yRfc1hoJMP0DGp5ItZTb+FXfMnbgA7PDOsTMZhE01uCADxSivI37+EYcdNFhLubSHBB
VBX7aZ2GQjLGGoANBpyocXzpxnJDkorEGnmPce86gxTRXXLRiOmjnIPBnocuMPl1nvMlwRfzuZuq
kcrVfhV5AkMBxkU+fzVOjPasG6KCMhdLeNeOTc3KEbfp5n7rurjBJ0lbNKDOuDcqJ21HnLBGBguj
j4uP8wzeE2N9PzR0vLh6zd6PEd3MXJjEe/20SSmLCQDaAv18zRKBmJd1w3lzGdKXDCcWd9ORlZ0o
83FQ8HxJi9k4JNGFWYyb36WhS/lPC2JPdvKCEF4xB0+voWhmoFNuPFPJtw38x7YroiHI61tQxmMW
l7P0XYAT1kaCy+oxjS8pTcL01mB76f7KfcurrYf7ydNA5+nUBqNfIOwJ6uCKE1tkSoLyOEJjhtVS
wjUs+hBZA1mldbzR15y/7VEYMhPCtHgY2hIboVYfE9xMkXPHeW8qHSStO9kV/TmoZQToj/QpD9vH
rHMEdaB2E49ob1iusm5ZXyxJvdwOBPW7h5w2hl6RdMuvWccH99gLN9+aMe0lr7JtW8skQfRAhbGp
v8LNBSeSRiGktt0kHowhOTokYK/jrjLNeKn9BtwOmprITZtOkXwYTTTLh6le5rtF66H7i05rJk5D
JqZX1FKikwoipGJ4H5ZdN5/GUynX2H1M4LHzY6KMkILDVabFTEa2U0iXqnMEvvlSjjiwDmUGdY0F
8TFbcWmB4DkjJ53WUi4ohJRwd8rXEo1cW1OEHDN43ASVpYb+C70RsM2hD0PeG1QNTeBzdZs6m/DP
q7Ojv/cxdrwPcK8Z6L1i7dLOpYmsbu+GDOowOAOua0VYhxhX2/iJgsxZ2SFdO/hy1IBC98gs0nch
j1CTqWcc9gsGouOt7+pghWp2lL4SuElHqlAb9MZ9r3sQZ65UoI5Y1PA+yX4MBrU17Gc4vYA4uRLI
nrxBjHsIsnwwL7hzo9O9g98Akl8HEupjvMAGqsyySbsnhSvRb7HH8fZr3ySGf+JDg5Y5YbSWUAOq
+FXRHEcccIFxEhAgpaAQBCIkAqDVn3iL0gcKzfNZzMsWFggUa90WHgXppBIp41zebS5F9aRAl1n4
dZp1H5UD6iv2adONd++IHoP0s6vHfnlabJu3txnPca45qaUW7dU2fA05gi5NfgqHxPar2Bqn7Mnn
Gl7ZYhj9B1wfKKiOLOpMai1W7PPTzdrNDsubjh9pxKMzbnrCO5ggYDfJEhidF71jS/oB68HJU84N
x8klC/v13mVLL744hZJMgYPsEj+EAWX9D93luajEUE/0NaBe2ceNZJ19rAdw3t5lqKvSX9Wk5VHP
UdT/TPo5T2/WsJGkjGPYZd9jN2uwYzdrQl1Vs3TNdAlSFsS/pQ8hWHux8DYitww+TeQugX2IvEXG
tGqA+8jaP+QaVdaC6cjB7Vzz6QdJopY/Ul/30ADWRPQ3sJ0P6DO6HlM2lGA4eYfbm37TZ9AX3XSG
NEirEnci/4+zM2uSG7my9F+R1TvUANyxjbX0ACAQS65MJpPLC4xJJrHDsTm2Xz9f1Gimq6gu1bSk
ksxYzIyMQALufs/9zrmOfm2XZjQYb7hP/tmo0UE+mXXTU0W4HB9jawi6kgKGQ21zr1H/qgh3xDTq
kEgfy74BAHM4ujuT0Z4MZsHmr21XBSufyk2n45IV/hIPTtdVh1oIv49t5slMVdgPzZYnnKZqygJJ
vBnoZH0d7sWsMxWXeRGsl3SCfI/wIWWBE5N0YI6koqcN3WgamSq7uPMq9ghNrJMn1klFr71nHwtR
Ua0qxO65l3HftLpO5Kqt/s0rnKo2OCdZchJMqyUL50dXNTVurIr+1jRGc8OeKCOjHoKja3f2tp4r
yxf+ix6Yw3J7vefWjg9eyFJGpbUK9eB4Rb1+NPg0AVsDFZ/SyTWLmkP+7O+zvNfX+uQmNVS1stFA
uxIPtaVZ9rA11sjBbNAEBcw0lhCbvIhOibNMoTk2Qfut2FiygaE2rzHfhmk2+kSTH8vhkMccAYBZ
M2q4jIHS/oOTl3PGtuiX+/cqp5fwpSwXVSUyk61BMdx3omWSsjsU7yRHG7YGO/Ckk3Qs7f1b3kln
8cOJCPbtfvGk9p8thLWC4S2o99NrQBhr9dIZWhmPKqNd824Oyn7EWL/5tR15c08qMaa3bqjPeUPX
iptEdiIZPA557oEpiLq/wb+XOUu00wFSDRlrg1d4sem4k3+zdPSBbjlJ+O5tpaUc37d1WQ0XLxOL
OhuaSedfhGlSo7vt6mLJUY2hw9qzF+NWmWTsvDP0qItPxs5UwSjgFNAeNt34w30xTthUGsf05ue9
hgGLfHOkRVOIuiXCZciM6Zvvjl36LBCIIrtlOkE57xdjZ/j2EAtyA+vz0mViCzlrlHtkeeukT5tq
A3Ea0MiXY125u/li5ZPjXIqKPl7UmQ3t+wNuYHOgwGuR6RHvx9Uxkn6wbR0JtymNkGfuzu3Gqx7V
OqQ4JKYFGN0nhWHRrXFbGjRbWDMgzQ+3fu2ceMg9R56mVQf7qZOrYbYEstmLDsJKZEw6owKzylvH
GsbxxRnJRH/zMqmbWxNl20tqJ9fB+2WhsRLXGRof3kLgz8eibWv3Js3qtnq/+FyYm832q/Fiagbi
oFbAlzOPfNudx1J7TXZZyyGoPnCoRUpCNnS3okdW8Bv0ZknCWmFGmoe5MyIiKtyti+nieX6QVKC3
1wBi7zMJgeZoRUFAwGRzaGjkjPrsNcvAhZ28shse14GLRseTO4GR5LYXbO8Flx1rVODk1f6B3gfq
1syTnAT77t06VF3GjW2kyIiha5I9Z1+bcL59NEvX7Y5V6fXO7V4rfNOWvanp81LoAP2u0iRcJBNj
prc8tBaEWDqUNsiU2Y/+TMTd0Ixfmln69qMiJmS0k2tQq0X9tjqMZveHPZjLKGiWpYq3ZrjOg5tG
994ZUtmeJT7c5dS3nRZxNm9de2uP5MCEa1qZ1lnunSNujdGyjITe4lTEtZ8FHK67fuyQx0RTiK+r
x/T3m3TPyvUJVVlOyOV5OuzfReuI7LWrlFmfTYF18GwWy9bf4fYfpueaKOn8g2odud5a0hi3H1vv
lN1tMevGO+za8RFAAnrUIY06TU+kINfOTftJ3mmzGZdo2hj4eR54C2Wsd9uuIph2l163lFcScfaT
AAj0vp6Z6PvBXKpsvBum3WovHuPqOBEge6d4FIJpY6L76MnyFeXEQH5yfKMbkQg5gkVjy33eHGgm
VagNLKHXYma5nkQCY5hFtBmGNfCY+P2AzaFzrtcu6KjVsxDlNngYvbk2iAkovOK7vu6M3z2N2IYH
3MnOvQo4hJisdPV7MQz2pCOZId8Poa4lQQyLYL6Thx5qxsJ2DKgYkfXpvZ1705KwfhJhONdtMb9N
5dqtt2r3GucjpwBXrmHZl/qyIUiuH32v6eYHtutMnEbOKWFDGEsfMsMnW+NWINCz2dJ3fORUHHiX
MccgcE9ro8GnztSCnfq9ryjNHeZNSmf6qrXR+yF+IHtB0+wqVIuhz5+gG6wsnmdmKT+VAIlsiIzG
IHIxmP00ePE6M4DJbU3aUMhc6dCrKSyw6clQ+bT/RUTLetBvVMsZmhhVqTl9pSTbCyN0JwCIMnRY
Xqc9zGqFSSMkW75bsmTFbclMn3aVbv4ZYzTKdKgXZs/0x4ZaoyijpSf2e7lQDa+OFQ8ih8CI/z3Q
5Sfmyt1k26h2rA9m8KmUz+7878HAP8fOOLWY15EC/SCKJ5+ap3D+Tf/Jz6Ezisi3IC08L2GXMqlX
g9m8G1ks/2yu/B/kMbEd/J79oeq2J3Auzt0GD0Gfq2K6aRZDEaQ2gragic0lmfpe0NuP64hKFDEL
1zAjpFlqjn/9a/k12e+/YXXMKzj0GwDJKzfhzlsmk8YPckrhoN0WpB7++7ZZk/si2Rv5N620WvdY
dOVzuRfPlq6Fc0rHQuecJrL8wPSz7+ss8s4OJ49F80/enfvf00s/j57LVmTAwhi8RDGotI4LLAJ3
cIF9xGGOpiINQf9PQgT+gJOyru/gN5dh6MdtlEK4CV7/3ns/bSrVcZcVrsSwTZ2ISJ8bNUfWdWv/
xJj8B/zkz1mLJegXW43tJK7PuI2JRJlDj+j2Jx/oj179J7CsY1jf6OWBAxTSvFaD9bL4XfonJPgf
vfZP5Cdn+L7pstRJ6MRRTQzbueCG+Ddf/Cd4bLKsqVXadRLEuANMJgqwhfryr2/3P3rnP61C6Uqb
xQkKN8lMY2TDn1NUAY4G/96r/4R92lUnAH+4LtSRxO5OAQMkd/X+X7/4H9yhP6cOuQO9pG4tuV1y
L7C/j23RLJHpbjYjg3y76cJOA1qfsIw43b81ec/8OYEo97PFI47FSZh06nyU/TDelxba0a8f6D++
rf8re1OP/2eRGf/+n/z5m+q2ocjy6ac//v1ZNfzzn9fv+X9f8/vv+PvxTd1/bd7Gn7/od9/D6/7j
58Zfp6+/+8OBY/G0vdNvw/b0Nup6+vX1eYfXr/z//cu/vP36Ks9b9/a3X74h7E7XVyNIrv3lH391
/v63X6xrfNt//Pb1//GX1w/wt18uX7uv//z1b1/HiW91xF8DX4qr6Xl5+/Xf2PZfA0ghU1qm5VCA
//KXlhmh+d9+kc5fCQU0Lc/3mcxF+czdPCp9/Svb/Ku8isIBFG/Ado158v++nd/9Qv7rF/SXVjeP
iv7n+LdfrpDrf+0Nni8c13EY88c/1Izez+Z6bctp2N1RP87bpCJjzPx7ZTJKV3iW9z+61fhRLmPH
AsFn8eDY/snJW3ro5Tqby3fo6+8Yofax9can31zsf3y6f/lpfv8jfo3e/s1STw/o2gDVQHOl9VGX
wTkots87Gv7/7MdIzxW2JBjQkY7jez+TtxvSSL5MQ/koiMS3jA9m3hw6o4z/xz8FwRubmQ0qJd2f
ExU33/ZXC7H8canOtXMK1L1Qf3K9fr9WQm14Lj8CWsm3GQpj/gzj1yoYxOJm5WN761AG/tli+dPx
5/r6HveV6SDkSPA476fdpEelNyfiIR7puNwRB3/Ra3FwdHODne5BivbDhOxsKjNU3Xz411fvnz9a
YNscpn0/sF3b/fnGrtfWXHRtpw/mWt9VsGaT8WfnUgbyXT/Abx8fJodL7DOBbxLA7nk/2z9LV5Rm
ZvTeg1ehFtQtuZ40jovTZEPxqZVYoFpu1Se7RLJATZdQIaVlhnYegFQEixe2VlbdBdeys58PYHpp
uM9BkXRF/s0ZhUsln1PeBaaXJsS1fzbNkv7AitYVE4ohz4OaKY6MYSD5Z7HvzaJco1HjCR/8pY+z
0fFvALi8KdR6hEh1zHph8rS13M9qap7zoOiO27LWWYSU/WPtVzq6LdEMF090nPycWZ6C0l+TYdFm
tC6iijNj+AC3Oufh2IzM5JkL16fTqPblUu0SexHy2lHiFQ5dv/vcrYFznKGlUVoCXsFeg/uCp4U4
kqGIFN6MLTTp7MPYTelHATaGpeI6wsWT+d1Y95LqelYPPmbVJ68yFcbp0Yfb0PC8kN84O/y9/yD7
tb/LZeNePDcbDnokLaBqicopYEhei8C1Lz6JtzR7SBtyat/7zk66RCuwfJx1i3lYM7pvm29lB8GN
dPb9WpwNFK1k8LdvTUHRNbbzZy/H4SArPR2Ca3e13vL+yFxmn6Tr/Mm0u09Z3l4B8dVNSjK3ogWN
8iYbM8hHZsbSCxbUmKqvuVKp7O7M0WgPkzv30eqTIDllCpqyyYM7Vcv9vi/mNpmcvgw1AHqcDVt/
yuvaiVOvrI4rxqhwyQZ9UnNFVh4KM72+KdOhVfEemGYi7npZ1WeGaoNk+bX/bu0VowDWSY7R3k4v
1mQC+BhllYwCtM82zD7Men86k1gd3Fi1lrfWsJi3g7s4YVU7+4V8lODopHmRuHPdRftq+nHfBkaZ
GGPny7dSO3fB0G4AG2YZ1malnlxpSm4ZLd88kkPlIb+WtmOzf2KYWHpe/WG5bI6QcN8jg9bnYH9S
IuhvgMaXH5n2X+eGoYmYwd1kDIImogZZE91a42dyjM37anGqyM/c/ERuTnVgMrGgjb9a/E498bD1
tXsuvVFA0bljiK6UhW7Wi7h1+Dbgi5dgzSASR1Y9ReBgIiyv+REAP4WdA/rXEB19wM/g3qw8bufd
GupLRReFWQ1bd26ZhoK5iGwEd0KcHUs5n6/U4xMxwrBNuRzFu4HmALKbjxRpOKCp6ZzS1sq6Q72T
YwNTB3hcjdRlm6Oja+DAQCF2aAVw6yS78aRNCAorg2njIjfHZmmzN4SUgd6kyEOH5IfQqzQBMEX/
1d8m/9A65jvl7m3soFKd80yre2Od+3Ml8/ngZ/CLVeAHZ1GM2527sskvS88v3G0zvtg1Y0sBxO2D
W4Q12FgRNrU1HDnRLDek+QzhZukysbKB1XoAGVBdnshONVHpNhYZnFtx6UfpxjrdLnDPbfm1cT8s
Ke9hKrIoTQt1624+4rHomrAiLTjJ+OWFPsmXZfvsL04M0HzIVvgq3S/FYRbV9yFL30/CnQwWSyW/
2Nk6xN44f4AfR4ptU8S5XGE7IUHvgS5seirQtEOLgu/iVAC67lLm52HW26lRjA8CUZju9NbtEaqS
ipcaLzMd+Ize7FTP74ZOf0Psh25IJ/9x6Bk54ctBxp0gxboYXXG3GWt5FhMblhS6POnagKSpMUaY
qZdHfjvMMShdkINq0ATyFw+0ZphYt6zJML8arjPe0N0nm4ZFlWFDJDRkAndFmW/liXUf1MLtm0Nd
N11iN4wHNx2644ysUY/WEtgHVL761LqtewdLvyd533/fyy64DSAfAY5MFcGsEACsHOc014qpowzY
BJ7v/BCfTpE4s5WhEbXf7NnU0W7LPVomnzWxqqvXdWvG04qS887ql/kNNLPKAXjkdWSRnp/nri9v
WP36M2KVc8Pd5d5oRvZEmXIkTcayOFLfPSmN0bSDqIkw94APWfOJwFYvqeZ2OC0LbZ1RbFCheRkc
CRJeD0arikSLrcQPgsi1GFxIZOHgc4EEeFBl1pwhjruTdNfss7XChbmqgjOxdfkINOgfii7tI0HE
DR3MTMM+z020drKAUrZzEKGOMWmt0XnPYJVZVKt0PI32dctLWdsiB4E6qmkafbK2yrHDwjcWlnb2
gnCbyAHEeZDU5uCeTC2q94ECSgudeiuSAsj9svereT/Vjwphv7wDE1m+jcyrxYsQ6Hgoe3l0+/6p
x5+SwDHM7I5EBOKqeGsVrMzSciIaykaB11kmaNysWbt6MD5SwqOpzN9gA7mnXeZBOGlrnoy8hZMz
GtR8xygeV0+8ktSUfbfnxYjFmI4PvleqV5gsMMfcNYrYsNfu3iuFzVLt1MdGzOMZ+daKDGspb1bf
5NJpzgxald80o+XEYRgt4cRYC6p3OQwX124psyNiYWGH7Np9bBKWc2zsEjSQSa5z2OI9SBTniXvF
seDgtaKOQHCgrYPBOxJSVSZmk3/LMsYayrW3L6UhPy6Dsu6Uyl5NPgTo30j7bIODBNSFhNEh/vyr
t0Co92AVILhFzX7dEnMTOak7vWs9nWP+csx7q5jqGx8FB1+Hs/kU5U3A/qc7+trNJC9GDgM/rh7t
sJQUK2788d1ao45mKfm+4IeMqaGHAoCPTWTU5hgJxjsePDUXnxbfKM9NYKBRDTkv7dhfzG3KaKUq
MOTWMA4QRxbN0Q2Ga86XuJ/xBsxj+aOU6fA1d6y35fq/xRlibpzpMudVCnFBK+bWyZavpUuqJAEZ
NMh8uz6tQ1+/UfVZnCF8nlhhfpNl/lUtwvg6QzAmWpLQYVSm/XzNDyaokkTYsC636b6rSJps03mJ
60Bkp1kSyutN/hIV0CXRUnRjVPibEY3YZg64DOrYH1qOFuO8Pera/JphcVnCPBteLbG/Sac1zh2A
6cRQ0XVDH/OKmxW55uA28xAt7vwqao/PbC6sIBMGoAjVnu3RmJd74vicUMCCxZs9r21sdMo/YjZ5
gE+6Fw1dMVMeBvkyZJ/oohwKjGqhwUIZLrNcH2Dj3DjV3Q+j2d8Gw5gumR7pIlgCiIiwnhtOGSpp
KGhCrqINOLjoeKxM6HrXQ/VxhzmSwQTp5pXGXUntHfdMQjpxBq7uFCvPvcmTFK7XYlc6tZkMfaci
PG06FK1pcoqiKXfEtr0cZxTi2DUx8jRluiUalOYshGNFTmV+aa2qPhFoUkWatuxFVEIT0dgEl35y
TXbKjKtm44EUxeYn9ersR7mnrMxMLUqK2v3GGHiaiyYKmF+ykKp0cY7MTMo/kEwxh53grF4Rb3KG
RRsjs4SSd/cguM0N734I6j1S7W68ZPUmD9qS1ktBzBxPqo+ezNYK5lqS+XrRZExzINxc3tq6XgB7
YGR66T9tvhxDWxjrXV2vmOXk9K3FZnm7gGDdFbX86lqctIoG9PlqsylAOTJ1Kvxah5yKVLx3oNdQ
f7T8Wu2cNqOdnrlJqtvV9vvbfOsgMZvOehok51dLaYdNNj9Dzb3jhpOxOQb+A16r6rEeObK6q/qw
5gN3DWDnNb9xOLeD+Nj5kzxM9modzLr9QUtpOrgBVhWwruLoX81YgPi5jlUjt4e6Z0iGJ8c6NLti
PuRLup0tteZjVGMwfMFbtSUBU6HzMCBPJwJoS29yGw8Yj5kGhBEz6Z3zkD66NU6MOXOyO9a57cQY
c/BNpyQHowdE4RCoEqsrmOyU0e9l0U+nO2ZR1GEHr32uwHXhMcy29UKJw+lpHIXzrWmr8tB0JGxW
dBifr9laD5nqofu9zn9W3CsHn3lcGTckBHaLInBWowndQHV0wb7mHMeRp7CHhrhYpv8dVss99G3j
YC208+PY53lcziJLOCI4h5bmdZhKeFIpiwBA3uZkkTXRrjoB/6m6u7LAo1ANGyxn3xfJ2m+v1YZl
oCy77QTu+uY0/n4XjNzvk8qDc144+f22OjiN5rYJvYGjopAz9pSmvaZ32Vlkd6Mdpzv5nmFa2vv7
Fb/eQ5rOFszlFizxTNfvpLGwfRP7OiWC0PNjv+P6crq0PNWbNb8WraDJbqrsYFemPvV1uz36It9e
Snopl36nWyWNvQwD2ip3oHVUxZuEVdjm4FPt9uUHepCgXt60LnFuGNWxcDMTJIpjaRGIJyffVBav
eDjDPXWqJ2F1p4ETeFdZjNHimaXKUkfOavnF8UVDVANjzij70k/YKDEQ0mI8OmJc4nZMRSTaootg
GvDA7LoPJwDWpDP391RbbtgONAm5cqQLp5zpTluaglwU1vK1HVv32r4cH/aWvl/pXif31Ctn5prE
K0i8LgoKR92kRPSfalE6d7PXl08uN8+Zpm92lCP7FSfR8p441fW+3x3JhLb1c2NjVO6CIk9ybW/H
wB3wIpFLe5gtAqlwY3MKrDQ8l1O7FzrqY1y4HEPxXAvawRajg7rmvPDcHl1j9+OlsJpkYI2keSnf
FUw5Puc+Dp+6XoYb11yrZB4tFbOY2bdeOUzQnFl+r1p3eNfatbhYbescNpe4J1u5VlyPdXsaOn55
fUkBGuYFo9dal+FfO/IWVJoKPnd58WYoc0QJ4vDaGFBXFXjbBP8X1Zb8iKWpPvVYF0MTzvTGhqOi
sAxeKKVU2M+cnOYpDw72OOPf3nsrTmf41z0V8mDvHMuvKbrn0sZPJW3NquALHv2C69LKwoqVJ0m5
yywzznP3G2rGM31dzmEO+0I27MtdGcxd5I9OgJ3McT9IzONHJyM+vsAqHMleLScYxy4qcUIcV2Df
MN0NKgBtOB/WqaGTW+wZ9Zb1PTVEFXVBIG+bsn7dUmc4zwwdiMSerg+0X9ajWS1v2tPB/dYZABtO
cF0U1Yqfn7Z6fjUx5EbZ3ijhBSfQl+VADGUejZvH5J20pGDKJa437clPOChJ3yps57MdaADMKm2e
uHAZl3ytvuFrut4WzRc5i5UFStzzkLi3BFFVtC3N6WADymD2EF2olSviQVF75h3WHMY3Ye1W4Oba
p1LrO2JIHVqch3mq0iibdR0aOp95QiiQ18kwIuntMEhA0qE7T28pLneofe3ieOR+2FuOtXlFIZ8u
OjsFFsSrZgjrRWVLlfgFQ2t6DF/KGs9m39onHoyoWOQZ1Ml5EFXVPBv+ziCmqXupgiE9yLbLwi7d
3ZDA7jIhxZpPYNUzUpNaDp4xyjM+hk+MIRcxBq0FrHw0sddUIAC4qCNct8tdJ6XL1mRfzXLGwSyb
MfFNsaBtWXZim4uRw4La63HOp4BY1zbnolIOnxezmqItNZjGYlWwq1NqH4jKaklKuJ5MMTWFZb00
sZfiAYHed67kEyu2snkLM95xx86Ms6f0DzE6OCNIUI6H2hsPo7WbYeVjpa9mWT2pkjOTBz19zMFJ
zsayjYwPXtpTo1V2cnvIj1kGwwE7zXTHR6ADucr6jqEZ1u2artPXsrQ+zx1OUH+d8GTKFkvV0kAc
S6iwPvfkkZgHavM0204oVJTnRV6G3MbNbTDm3bPKSvWA5fqHsiiWMOLpyJ2xu07LUD4EsmxPvM8A
lxzWmxZ59DAvari3O9R4xwvGx2IYq5tF6leP/7C8oY7UdlE9ULcQaTn72X2x7RUnIGOT556AiQQ+
LjhV3ahuINuwM08grnnK5QbcKC+e3Xifgsy0v0672A4QvDrcx40+XS88PKI8mGXeeazWYPi3aZZm
Ubc6OuxZlUPZzR98i3mcbV/ijR8m+5SNW3P2uEoPOFt4DvxyAFLqrXfd5Oe0AUeTA2VaHBcw4YNh
mTQeUx0k8+SPIb0DPk0vmVa1a31ys3pO+sL/3Et7OrZoXo9kz6+HoOhFstrcuzBT+UPpFPNRpat1
zKzrPkUtl2DKsw4KKJjqlmgKzjmfSHpXJ3t2NiwM/Bho0fxdJi11Fobv3rVyGeNU4E3bV9uNgQNr
fHtrdsTmmodpV1TntK7QHEq/ivVmyzijFX7KJDkTqtGgqws6Qjs1VtJtiAxM5h2+g/rm78mMbWOX
GzW0WmTqtLgKxJSHS2QMItlzBI3lmBtdnPVg40T7KuIfRLjgT2N8XG3fVnNN1IRnUfTTYub4lrXt
DcSfnWTa+lTlPWJCmV4ZukmHxbIzQ6MyMGvnGn3aDtrQNQfQLNNeL17O+JrU2NEaPNXd2j5cQkBM
7BH3bhU60lV3e42Nd/LcKuoJDnjMM1+dloxNfTfatz2rmjMLrU5gryZScfR2KSUJC9kECs0g5frI
LzI9zdm1NoTsjbvdwTxZz37ceHCauXDXy8JsrQu2cPu5Z5gaL5zBcfq5ybzS8RVh3ER22Y0wg+LB
5drtWbjjXKH7zdakjco6almVUTc77WFuEUT6YnjhsFvGG/XTYVvLNMRp6J0zEVhPy4YvypJLyEyU
hYgETmyWvKZf+Aw/pWyc0O8o12uq4I/Nbq+3nTCeCTCZD6MHj9lljKnzU22TS+A14eqPyFB7/03W
aAWzMXqHxeytsC334dFmUYsCuLo9tL3tbRln8cWebf1+DcYtJNY9O1W4pOJe9sbHlArhFmtnGxfE
88Ycp82ry1EmA1ocPNSj2ZIhII1Xn0i80JAju7Q7uqfFSotHNMo8VBa/WymM7S63iHE3ZuZhYDPx
zmvj6WeAS8HaY+qbtTDlcWS4eJKu7RxVQ0/CmwmsvdrTFgq/6OIAB2wEHcHN4eriZlGEks8NSTH4
OIZPRbXJmwFV873uW0hPPfpr1NWVvlOObcTw+SIyDGW/0GGZwbI4BIat6jM6B60DJAbhnjbqAvwX
VlNdPxJW8HGYrwL/skPS5gxj2e1luPUCdJLWX4bvFWjRA66w/sFWVK/YlxbG4hYv5Z5ONzP5Q+Q+
ti6gRcr4d6aalV7s9Ys4tDYnHakz9UHK1sYNZPoTPu8gg0m8TuL1PSxajjLv2zX4ulm7e+zLxUKH
qjkVEuQQOwC/N9ay71jQvP5Y2uWcLNTxEbKqGY7GViWCqbu3a2l/y7Ht18gboLPbnMPpF4TsrKFL
4sTDQGzMZ10p4147HLKmFUTNhGsMeW7SR0GJmMD82u+d1IJuHTzkMTQDwi9yBtD5EMw3U+Eu96R+
jgnBK/tHBrjvDxMGl5yi0PdvxdJ97Oc2i31r6J5xp4fS0t/SznJpRbDXCKeov/qlaZ+tNF8eXM5b
Ian28ynNdyN2xsL64geN+YOy8LNTpcs9rTXzC+Eq5UvpKg1AjLB6cYkfCOmq50890tuRkY3EABSQ
WYT7soT4iQXjes+N9yJGBQlvLbp5NvG0hDLHsgiitBMBRBoP41k9bBLl4A1YyCGC3xbUpMPUFMOz
bQh9h4myilcrmI42yEiYentzM6b9tYDbpoZkglnVK9XGXuCKQj7bRppeevCcB+rR76yk+iEVhUUk
z/REYzE/1WwhaMCcNxjxJsNZoaNhdMX8hEMoznekoqXZJxZqWb7ThfNqLkV9Qw3qgj+m88NgFhSu
Pekd+YjUmOYyDbt+eXVoDh9yp8mP+OhmGJPaMm43mhGxP3VrPHJ7PZYLWsM8Ohx2xfWQkmGlIitL
IV8Z26t17azXBkkoXuZ+89yUTACvmdcH7HbGAYu8fWHIMEpIbVhRY6Bsg8CTytgQu5VYW2D+2JvF
ivLArp/sqi7fD3hPHgAIeBQ4ieBpGIPp8+SLg+0Vh/qLYa07KzLOqcBv8NYsK4bTokxzdrRCv05W
Lc/o0Mtjbfrcy/4iggurWB1V3pB/DIqqu4hdTzcLe2rUl/vVv+Abd2rTMHjWdMI2Rm4k/a8D1duA
gGVQnzmq3SLV2eKGnI/x2PnlFHWE71MzVN6xwfcZ6QxmLQ7qZfugLb+0aaQh4g5ejrnLJpN78ifr
CJ/hh0qLKcZ6478Z2zwlrkqv+zp1mn39v7ZQBm4+xecV9NG6qvuSisk6Ad9+Z9TLfqFj+GkN9hdM
b99LwVbkmfNLV6J+hjr3hY7WnqgeagRHffBByJVazenIjc78HMPEzbxO4xqZiAsvvWHJ72Vvb0WM
7ci/TatccPZA7VKF23BiqLLbkTC9d1u9NzS+eu/iu+G26LvCt7ujybCrO97cHvZrKeqj3fRVZHh+
zkw5ZZ3GPSWfgHppJiOvzATm9WrdjhO/q6ObZvPnvBTlLXOsiHQfaeC0Vos5v3HrWNA8vEcT2ckB
cecM8yPtSfhk1dDMC4yPoxe4hLbm68n+36Sd2XLbyLZtvwgRSCDRvYJgI1IdJdmS/YKQJQt93+Pr
z4DPvackWiFG7f1WO3aVkgASicy15hwzKOpNRFt504uc3mKozp7023BtK2F4oL6c7ynr5BcGU7Hf
yiTvLhDoV5yHLBgog1BcCjPMS3onxyrpx11M4XmdySy54zgXsA7LfjM65rAzBHtw6Wu4L6W0Nlnr
B5si62ea9iwhHTQE4sRtunZTMe8yIKeePWicGeAqrPrAxiSf6GDBEt/0+kGfN/RTfkZxb2yDwk7X
HbJ73dWrmIO6U79FijNjjA2kRi0cysaqXnZ6eh5gg0rnZ5Ra6ivlcLXlb031fY//bd11ZIAnsGc3
YdIOnDkyELFqWF+1PmgKqDmap9hDvrEayzhY4LBW0mxJQOLbRhc8euWUDo1kjpM18bC4WJ2s9iJs
Blu9s8qVWtKdUtvpGZgzB/QMjle0fBwiGzdDna/abvo1COjFdb1Ybfvgnk+m/O5PU8YVmckjd1y8
OFUGo6qu0DEkekSJAxINrVMcW0XzkppWcqvTlFpnY2quEkekd1PnGE9Jm43flcZoK68fMX86Qap5
DZpnFzV341YtxWYrMZ+MpgDqnnPuBp4QYkzttQP+OFANkUKdy7boU3KUwhjbWgv7qsT8oNL6eVbw
m4abuFAsdJoYsrwxGX+SmWUjV48LElMas8/Y5Ca4Adi/XE+BwKypCQqNwqw3mj20O4JzWgbv+l0W
DMFeOtAVTVLun6ZUGKobh5I9jmMNN12FNwSrRXiA8KD+VFLJPsto/GJj5KO2Yq7p3qhreCw49TwA
PDOgHGT2YeoMNAi2KB4dEuUpCUyTN5myXdW+SraISn+7C4d4n6mlRj/SHHf4ePAGKLq1adHmrJWh
aLf8mnE7AWbZmBh0Hut80a+rvtzHE6CwFKDOQ5CFnBFijAZmQOsSB9gvAHOd25h5tkpKKCSZ0/WH
sGzyTSzaLKbAlhytwLZ6Jit7LdLMYP5FXW20nlVO6YMypTGaf83+FfoyZusAf6Uso2LD8X/YZqNI
7nFZOTuhVtGvMQH+BSKs31KjGzh6Zu169svkIYcDdMfSCocPcxU2HKcQWuImvXrTaX7mDmo/wHua
o+nID6KDi75ew5YSQYyjpsCkrHlqmGLYXE721jDKauN0uromCi0G8a3o04Fq4uz1oUVrr5PTxtDT
az3O+5tRKY1VW+uvmYUbHZqGfz3oeXsg1TW+wPHZ0qwqFjmOYryoXUZFtLRUKolYifF4rK1wmGsX
E87vkNMCUCslWOkaVEgLY+ys5m7YD6s+Mky3xwrCGXeklNcqlIyKwI/vyb+w7pJ0iF+p53UdWNM5
uqX16K8mXpUt4rQZY7EDNI/pHa4cTDNuodfhdUrrj2r9rF5APtEfRZE6WBuT5phXvYZXrdNuI1Wn
jVmaNz27paPBca9Ck5OSedDxmmImyZe9s7rWVL26KJK0Xot6h/v4EETDgsWaeEnCrJw8U1cBlhLl
Sj3VEhV1U1vMR0IjeOOrMAOM5hevEk86jRdFP5iFZv4Ie1DBU5A2bDyWTR/blA39Atp6FnVb0VnO
vhWt5IhqP4PIWOx83VStypqlpIRsUcUBMQSd/zsKeM1j/oWdSoBz6mac1nBgzWz6mwUsRj9kQbYY
EeZj0x6m72XZNjsNfkLKgTLytxnoHGzlQrlOog5tlhXWa6VtDBpdTfVQFAY3wyfve2vUbfrWC+k/
+Y02H2N4Ot+JyaHYFQcK5cqSDkVq3WFYQWTDlvWcVP5E0sZeAW8HakB6fbopjUUT+l7Ibixf6xRl
1DdLOTxq0xk89EfxMbrik7+OzvX9X+8riB4YwcJvdFTvppHCArgGP1TXhXMkNu+MuPH0WnShg8fD
4G1hx7ZwlH4cTRl0yJK+mt1l6gUgNfVfCe8X0aGpqSpaW1Q7pk5y08c/bxijVCI6IXf9gG/kiFTk
jAT0799vaTaAM4m8zbSd01iaKIszzfaFcYc8BjDaavEkfi1gPFHmcgkfRjjVsoL1KaD9MQIrUsiH
evB/mCxy/3IQDWkkyQ6OMAxD05wTWTu+FFPHJ1kfLa7B7Nc9Kj1xTor50eLBw9CYtIInYtI6sY3T
nJ2xAvClakN5VI1h3VIv7lWUCN8z+vFfX81fD0Wz1UXOjJhVdTRpnbwgcYcRp6fHcEeIl6NSX/pX
RqTlQj7+/dNXBO5QpcNnvKtmEFZ7cpTPXMBfd0qX6iKV1VHMWsTinL4VedkCeari+0Gdnmu6lYl4
yYS1g0555lI+zi4k2HRITUOzJDcL7fdpfJiqLMFwI3LMKt+CloDd2yZnFLgfL2YZgomlLSJgcLBC
00/Ev4jSfTG1vXM9O+74Ws+e36zB23/9yM8NcvKiz1laSF9nEAnhtfLo5ejRyjgnxT43ynI33+nK
OQ7gcs4G5xrn9zxc+9pKQw3T/augTW6YY6PpRoTPloxXRj2dvrqcIfaE0X0RkUYajEN1HU99sP13
d8yxhSZNS5cm0aF4x5fvwLtraRLRlKpazbd0HAI8o1OyTaI63xBPh1xGS5Mzc3qZs/9IpG2BhJ30
FJZJXj4pTPPk3kUD2L7IasVtRh51tnGmJLi21TK/KjU7+NZZZv6rT4YH0Cxndfonzrf/HduSNh8C
vpsLPPfjtfoFCjVp6uI2t3aJQm9F5Sw5PPvpbTrfZmHDHv/bgLoKdCbHbQo17MBq+RAn0Zl3YUmL
+XgTKFtYmoNWHPToX58LMUAupAKYHYvwUegX8/DkNByob7XmyQeamCFn+vopn0jvl0v/MOLp54NO
ehwOWp4dHa32V42ML2vHdKspfIUAQ1eu5DhGL2evFM0hK7vjmeGXufr3BaOLt1nzNUs9eeqTHrX0
BoPsGFf13h+rp25G8EIJuo+iCH+sb7pdj4hzKs09ho0HhdPTmZ/w2T1nb8E6xzbAwejw8eFHSa2L
lpPakbrc9ai0V30aUz/V5je7mJ/Mkn6VEz7DeL0qRsMzcKW4pmJRKY6fY8Xc1fA8bSBsY2avhFYf
6JX/B5PCEex+NJ2XHrPPxx/Y9QFyaVQ1R3CYR3NejKKO47YLHThHz2cCvqzN9gXp0pmF5tPJwSlU
8O3XhMk3+ePITdmIRMZpdkxQMjYTu9+cNRpvRmZ8K40nvf9pN5fKeCaqUizfx9NJ8X7YZZl9t/RM
HGDCumRS+HJc5cqu6n+Nw88pOBqhA6X0yScdPG1uqGIjvz63n/qT1P3V6Ce3Wy2iArVnlh2VhGLB
HE+3BpSEVZghKjSzX72JVr2FYewOIToiSnAvVC9+p715b6TWio/dpoJgAOWIQ5hxIVWqIKMo0Q5V
L0NYK2ha1VtDmdBId/m6HBijnrNbdgwZh1COaqBN2YLZm6nv3ooMzaCRB6tFZMHK54kclRwRvzFo
bTAc9XU4yrWc5ycEYAc7oRxvDyV65sbLinBDGLyn60yYIExWgzbuOr+kd6mn31I/eDBz9dZPSjbw
/Gdo8CjtT54o871diXVuVo/C9OF8Uzwdc3um1GomlMgQn+CXgEMCRtCHGo6KDSxLAZjN1H73lXxG
9ojse2jXdYZNfSoOES1barvoEYLgoYqabhU32qNogoNl/06oYqXS+W5KMKSi67fAozj+0pOE2ifo
RfSXUyEfRmW4zONqXdCJXPVWuy6b4O7MQnD69V6WQsdh5RUmOx02hx+nHevATM3dTI+qad9SJwEI
5YwlNX5lPwbaNpyQC2Zo/cx5q8fzQYz+tzACcEndrfG157xTjqi9zq2Qf78MdIE1YZvLEYKq5cny
pBdUXSJZlMekejX4EvCcJNVZRXyr4o1DrVCZntv+QSddYKq3Z27J3x9lqvv4sQz2GubyTx9vCbSA
uDdBRxzVXskPM42Sja6QbhS1cqaHO6pvgBfHX7PTIoqy6vKmTedfVA/D/SwApiipbu67wWlv6mpC
vxmBniZPRG7UIelev/6ty1r08bU1hOrwAB1H16U83RVN1tCJuG8behu8QGWzUa18nWlnvhZ/3xBD
CAG0jU8WfjF5svcKHVRRSwzNsYQpAh/i2UIfbej2Ue+Tddw2l3TkN19f2MfTyvKFXoa0TYFxjElw
6vpVptpKR8GQyTxoF8iwlINaKcPj16P8CaT5eP941JIjsEnlQNJo+/iobZRe9H6N4lg7F1H/GhWP
9ozlzIGa7NzCUvbi7gqAMF1xt6iuOZb8qoFWGXN+WY83/oCiz+893X7OE5qH+dtIJSZVYO4KHBgp
bj4MaYF+CS1zNarJrROfcY3+/fjx2AkNlDm3ipPEyacqioMSU9ZUHmfZHvwpuQWvFuF9Us5ln33y
UYQOIzi2CD7KBqf7jzdqiApRa7Qjj3mK/COhcvVKVT/dtYr1OuZjdhM5crzC8jcdELsgYIrGc9nC
f89CfgK2Xl5Iy+HMdPITTDJLBmB65TGqvk+DcZdnM1X6ykXA4qQvUk3PzPq/t0iMx/aDU4DBmfM0
Xl4BT6waCTc3yB3zRQ5zSk1+TteB1YY7oxi1b1lSQ8AcBVoquNje13Pz08vV8Wc6lio0bfE/v98P
KGpHbxHsDi8ZhKQODhe41fwuakHPgTG9kEHudY55ZvH7+73jov/YNZc3gnPBx1EbNfRRjiw3OUyh
96WeYo3/foP1YYzTlKjI8ktl7tvyKLWtQ7m1neSqNL6jkECbCyLUWecCDHaXn1lTPnlbOHLrnOuk
jtn6dNtd6gL/hm9zR4Xz0NuCTlT/baZB9/WD++RgZXB6pO6KDxyH8ukhsooQbmi5VR8bYdw0fv4N
QigyjHQXhM09CkJPtZyHtp0uWllvCrJKGgj0o47W38nKO5CEZ2bS8r36uMh9/D3LTHu3s0yHMpvo
hNdsaAkkYHVi5qDkcJWm3gzJw9dX//d+YhnMgoXFlxsF7Mm0HanSzhFEsSMRpxdqgXKmay8gh+1a
DL3/eig+fqzay9Ok+npSQ4km1r+JThcfv/ieWA7nmAgCwoJYewv8yTpzF/9+M/giOVLj0AQR4q9D
m+6MCvFgjKaX+THv5b2uh2dWHLEsYSdPivqDpqNU16lhnx7JEVxIFJJzc7Szt1orVsJ/cbS30eYE
WGIsGD2ZH2fElLET/gdX937kkzmiI2ILbHv5xDflrhJLUgkJBWce2N8vIHpcB9AZCyo38vQjQh6R
VaHhMG6tvq+wHevmFcaN7DBH6Xzmy/j3NGTjphqcG9m2mH89LSXuUWOR9HrsDGtmj4J4IdTxCk9D
WHhllcxnXvqTd4wuj3R4aOykVU37e9ongTBFRyzgsRd2vlLyrNzOnaqtk3Qq16TsdDgsGv1fdSUo
HdE5p4boGNRetYVW8PHF9onmQQ3YWUfbb7qNT8bKiiSl5NAbAxGC3N99MijJuUl68l1cRqVUY8Pk
wBCr6qfLqF5ROUlHVTmC6hwu1Fokm7bFFNUVApdHE4gbxYqGR86TuIXZKe/toEmyVd0nydNsJQiW
tXAGN9cN6ZHEmOCQpY12OwcRX9qxCPeFLc48nJPJwC8WzDaHfR7FVvaTJzuHUk21LmgLhXfnOZm8
DmtOfZtMZ75r50ZZzjTvlllZGTPM0Fw5Do59r5ZlcW+GS8piECqXqlrom69Xv5P1iLohl4P0nm8M
qBN5mhcLEF5fBFrVsZvcZCTR4czLeu7vL///u8upSCcSlepUx+pnizEg/C9//sl3ohznwsoUfr6c
1laKuubMgiY+0ieWuurH+7M8rne/HxoeONTJr47OfGt/d8SRQzUtIoC62H96BNwFxnlXPs7K3X/3
YJal4t3AhIaMRdnJ6ogNR4xe2Z25snMP5mSpLstsoBdp8GBY2FAUnquOnvv7J6vKNE+zos48mXy+
lvJODf67iWWctNUsp2utAt3lkW0SKt3rUjnzup98Zv7fk7csvtSUNezTs2MTtCP2CaU62vZ9VWxH
uRXNy9fP+K/l/s/k+r8h/hyX3j1jNen71CqC+ogvcx0vcoqOoD/7UdFKRLHnWndnLujPtuHdaDbO
pnaaeRUpEzsItZsLjPdfX9C5IU4WLyTojj4tbzuO+5x8GXHZzWeG+Hxe/XPPTrZrIq4DWBQMgdMc
MbCj/Efz6p+/v4z/7i75BCDlCcbC45Ds6mzd3f93d+hkwYLsHglC0esj58Co80ikHNr/8gpOlqwB
jLMZpXZ1rB+0kdXpzANY/vN3u8v/fS9siYFEY4OJzv/jDSo5bILYaOrjmDVbPC9hTIhX8UQMy/Hr
W/Xpk3430MkKaDcgA2Do1kfHulHgps3BmT3Ip7MV/gQ1KUo3zp+1/92jRmw0xaS81Uc1I/OzpzdR
3WTW1ddXcW6Qk/mE+Gk0wX/URzMKNjgc7pPewjCdnyn8f7qUOBKIuaDYYBonmxNEUb2cEBEd7S0p
AoO5utWnCzDFX1/Mp89+AbRwtkD9cVrTBIqo2LnJ1JJiH/sH/W1uPfPp6zE+e+yIGdj9OuDZiFD8
OL8yrSKqQ+/ro2Jd4bDCO/AfvB/vBzj58iHsbuGxMYDTgMH4GVXnotQ/u0sUUaVK3QeEwOn5KzPq
gDs4l8fsuRnWxbjF5F0WZ3btn80rKWj9aah7KCud3CY/bX1Mx5Q/zO5SSZ/G+roVZ7aiy404fdOl
BoBNoiSih3WyVtkOEOY+o4KN4flBc6pLRbWvDWNBSwX7NApnVy4l9X//+N8PerK8hGXXV4FCzd6w
XlzN+fX1X//00by7pJO7NgWZPmSwlY6T7ZnBBfgBhGxtdya4/NNR4HsjNaH1SA/i4xTOAztmZxpU
x2kdRjd2+CI5s2hnviSfvSc01imz2SR0c5L6OAhnyRbzhGACJPtyo5tnHv6n8+vdn9c+/vnZhiOA
RZWHH3QIT498rLpzKeyfTjBScJZZzEn+9OQ5Z3T6NDlyYoPBPc711iYnBW4PmdFbLdkZ+n90y/5v
vNM9Y1PWZjoljJeyLcnm+6kSq6/n12mF+8/XkTO8pXOQXtbIk3fGavGFtWgxj7W1w4GPtx9dUQPe
AZ8qTtFfovW+HvHT5/RuwJP3JQoLRF41A7aa28c3sEiyYvf1EJ9OZ8eifWLwfYEx+XEqGEZNYz5n
CAW33ajhkHytDMu1Lr4e5tPZ8G6YkxnHa28AFmcYPyctqtkG9bbStkSJe/BegMxrZ1aazz6ZlHZU
AJM8J0QMHy+rysjHIqOnPDb5beK/Zv46sS6BqqTnZBKfvanvBjqtVFtmDxTeZiD7DUKXLs8UqT6b
AYZKWQL6Kbi3P035d9sY1cgy7MGsmLa+sU3MyeR5nJkBn1/BP0Oc3KoxjuBUGxkvKmAxM9z25xaz
z6bYP9dAf/Pjs5AQCezepE0R4NTTssSVET4qCWE9k2ce+6e3C6YvXwH0n5SfPg5FlTzs6dIXx2LG
ofTC2TcDxPb1VP70cv4Z41Ql2TcJjCbMBEesfFI+AmSp5Jr49XPD2H+WyNNvNNvX/381p+0liyyu
yc/04qiKrMBK4djXaZx13lihym2wGl4MVNquiUGJDnGPphywHa4va6T/WNWxR5x8jB6H/wJgpn1R
g0ABzNcsiv9USaOd1NvAlaVUXDzsEmIX2etvETTzXTFYP4DAIAgs59+JoljH2AhML56qyvC60AIB
SRYoeQq95uzyLO1uhzpI1iGWRGCXAMoony6Gm1CwqAjLDQxOQjWuUYzI39K6W02APD18+OUWI8KL
3dakY9ESXQVV9LPArzXgGSInrmqBtjWQ7xqsftE8mL8dK+M6NaIfRxx424zADohQsP71Jg6P8zjt
8znj/NuqKxtmiYK1CJwIJAQCL4JAwrMhA2KVEu5l7kCUkG+t1BLV+jSCZokkaQIaVCAtMR3XEVXu
WQakForVDlQoYFWJNvo7k4iJW61IX8ijkGv8PdYPC5/6Voc0t82rsLsJSKfY0T2rVtInULhXSe1t
7ExbmwCY9hm5baSOmfFaMVvjrtH75qCW+Lrzjk45wKzyIsmxFGpRJXdC+MUPqw2arTF01drSOPQ5
Bb4YO9StfY5t1JvTVFnX+NM9lOKW59f9z0YG5io3OvFmpOG0CjvK2ZM6SLiOpoaQbxo7UHoBOX+y
pm8wL86RuvQxy9l6siY+I/LmKhDuKKehcjtlxG1VATlzSAT7VrSw35Ms98mggNR3mQ6hdqkF2Vsl
KAWhFrEv+q4nJG8CPVnPMfjUHM4F1jTNrScWgSGyx59R74ARA5KwVm3fXE95pBP2glEYe0l9FSW2
vV+iUnaGM+HyCNWUB2oKyHnVL2YHMS/apP8IZhOnmwbtrO+WmEMVO2fQTuk6rqdXbTgMfuD2+fRQ
WUDr6xDVUBmGRFj5pb81Yj9e2c5s7MZuesUoouCut3kodl55JgyX1AtTEIulRrapJUS8tpu8vWjM
tlwPpX8joss+2Ucko/YlNjESR1yc8toWr0Swy5tB7hBQwvaDdoOPJtXxWQ4yWelJ91YPys9qMmja
kh+y9a2a3EKZIXtqypDlcbKeAEtNpkuFFWYAwTXUb+t526S15ap6I/DUByBbolC5zYfCPmhl0W7I
ghxJosOl1HXReBigXW1MwohAjFXBVWPJ34qjYmqxW4P0WXyYPVEFBDJZP0cRI9JDGLLiADhsUsVX
SV4T44UgWpOGgR5d1UnYXzS+8O/8gDj4pizI9QCKeuNM2OydGSounmZArHkWPSsa6A0pwTER+UES
ahoJvPe6fR21UPEjfHMcZI0XE2IuNlwcfkll/4KZam4qLIIrO9FwqWU+HcKirA+gKCj7q8HVAP7m
IvdtBGfYxBExhLe22o9eWNj59yAzLVfnf2502RneCLFy08ezhUG0mNFnkSzXxCSWRMqgbcpiwTeV
eelVnZq6kQOuIdIWL/OIARBwJxDLDGVOIqaAVHYRwXsg7YV46mIdznX5EijY9IEAglWVloK8oKum
VWtYv0MKAuQhts0Wd3YIXD1IV3pr524bkzg5p0QyI2MmuLIPCi9sVRN3XbsAeYi1joy594ag6u4D
FEKbdrHld+Vc7EOb/XOfg4Qxi5nQlWpG2phUvsu/4d+KeUmgD8sfcRfpK7LigMs0kSSPhqBKRQes
B8emBShJqFwYhpj5Hd9f10XlrOF66d4MbXCTKWS2oryTvzJ/VFeElLWrqLJIr8NMLaPkdcib3yUW
PsSV8WtvKI962cFdHfWX3M/8TWNxA2RV4nK2qxcySivX0nxii/+kX+tx7M0dytUMgf49feEEZze4
KTKnHwik5GdWZrqKRShIMlNnN4nA+AW4wnF+1Vi17VzfmhBm3KFi/9ATrIzoFABa3k8AO0GcNN/4
F3kT0wiQpYzqAgSLmn6LrAaHoFGl3/umelGmGWKQ/4xcMr8ngCY7DIla7ae5CA4B3SHyrgW8uS7i
zbcWFgvmU+VFBkTVZjmWZazFA3i8QN8PBPdsNBr3HsBmc58H1m9JRhLXmBSXjeVAIxwaxaUdqCIG
bEY4FOiigiXsJzLLeKsNUq77mAqhyvuygaZi3sWdGLacOJsrgIjtdVnKeF9nrMFLa++SniFZfGOI
W6Yw3liMSq83A4tlT8n4J/KScCTEm7J3pi34p3ETUhtjig8dMhA8oVhEsW9LfbHaxPNe67vBm5tG
u48SRfw0dT+oV5ge422k4AkdVCf+Lv2GT7zGRvqFwPYodGH/9WwYau6pOgTHeFyo3FqPLddB7OsU
9rMT561blQJMkDPLa+yzZGFhujJdDcc0ZGCZXNKverIa44fRdd8nzCguSZjRHXzbBOYVO0KjZ/9g
mpPjguGqD2mnBLdGBJbEwcq/ahsdGduYYHQjGit1qb5l+A4jIfWdn8Y8gykw6n1eSjSotgFqwCCD
TuOhobl0wo2V5CO9vcDYtCk+w3wBfOUpawANZ99NUdeuLKsDkhTmqZu2+bwfLTlutFqPLxpMuNd9
IpFcBxIgtS9/ZxWq3wb38V5t23Y9iNR+In86BbnJUY0ksnJlZVBqSKLG0Wma2lMDXxGHHw4D/HWz
8TBPNmyETsZ45QLR35FlnDH11fxKSOBqpJq/lXBS3TCmNdUQbAduWYlu5gI0T2b0yQ6F6HxTFh0v
S6M3waUkgWoVF+SETYv+CT5d4PHh8++bNpXbwGjktlWzcZ0CscB62JXfc4Jod11W2St+qtgo2B+2
bY5VmjydtobN3js38CqYxlPlvNiE3ZEPoggPdqNzC0bbXkt1wFs4try0KRspmO0hdvbyu0Zw57OJ
zRgjZjJlYFjnjGqAOrPma0kH5UQO6lFUlf/gdwE4oq4at0kufI807WltBoiLnXxmcfaJLO8MJVuC
x6bgQQV1dCdDvoRTy2YqsceeTJreJ/NLLR/kYsNOMFOtW4U1CGwbwuhRjzdm3NvbyFZjL656DP0O
GrW4s+/NvAFI57OXDJdoZteaq9867P3tBJbgyMxmLgjztypRAVc5W9umRuis8hUO3LRPil9Amo0N
Yl6VSCtfbqJ4zrxymusblThDSBIO1+qGaZEd4ki0D6RhP5uN2rAJ6l5hAwZX06jXV32tqV6iitfR
WB7aiEbGLDVssgNpfy0AHHA/U7gbRypzaHIF2/i4wdmdt9chmlRXyVlT7TaaN2VtoPLDC78hBnK8
98epXCnkj/Eb0m9DJRIPZdqbrcX0chCu77Hh3UCm8DTsTNnmpVTDB7zNWOhHtAoWW7DtUDXmagBZ
46rj0G3TwIlIHJ0SFK2mIO4vGNdSn8nUi/x0bUnmqdkQQ0z4dtgdJkNwlojTdh9FaXVnVFm8U/Iy
8xQ9n8lOaNpnbvy01foEC+swTfQtrT+qgarhFozpYUmABmmQ+A8AJQhFx5a8zSmeQVe1YVSzExF0
bcMaVk4uvvUZyFEMM4nnlLl9pdR2sDGIkGeLbra3sPQ4GKjVEPxsYg4hm6SehmMJ56Zmz9pXP6y0
vhxH4ye2uxJvuh3mk7lvS7Dul5ALVeXKUOviJ4b6ZTrS6HMzAlCBWRj9msw/Qi7DxuDrXhW1ODRZ
bJs3Dey0K/yH9JVNabkZHI8Lo8UjrkE9WgFCYhMym1AIcmmuHbssdskcma4hlB9pQ45oStLZhV0i
Pk8qwYHGzkJ0ox38CjsZCmgaIbtsP7UjEoJbPblANTGt+ywOb0XZx+jk/dq6J20Uunct7/vBbtG+
o2FlsbdvzchawPgUF6q6yhrymiur/SEMDd0AqkV7X7IDvNB7JdpU4Gcu4hT/gcLW2jM6QM2Ijtn1
j6qxmsJmdh0yodxAQiRGcZHBe2fzo5qJg6G91C/i0np0TIuXxa4D0Io1dnrWMzcP/R+pT5CXTKQG
QZqIvGRYVkLs425pxiHnJwqJHPDCq6qZ+MNQ+/KHDJBd7DkgKdne2wo/VaRsZsAasWAa8XQFJ8qA
3xIb85UtytukSn90QMN3g4n12u10TNVK6tTbAb3qvTWqtRcCHlkLXWYbklz4OIDfxv7MxMQ1H35n
H4CGBlrxqxkG44ul+j3ZL7GxNUSRg9Rqw2uIrbhBg9kQZJJbvc+6IIqnNsOYruW2DhRttHbaHOqu
4oMEZM/RX2hRZ90kfs27ni8Y1t6sWSHZ7Xh1M0HpIvzuBgkPgEWj+RFY1m8lRXulcRTZj0OuPDqa
rWzrSSmenYmo3whBKs9FL4mVBXWjZGFLfgiB2lGv4xNnXVgZSqXsgGMgA0K366qkUXgVu4BLc4BF
ouq2vgSy6m7JGV9ziXLGnlBOhFMMg0IUANzHW7UZbZe2l7YmClBdGUE8u1kCE9VuLBQ/ujWvKPFo
Xqzqv50A3FBZkB0g8oDoNrZwHuzJ13EENgUGBsq0M+ueOkm4pao+bjIOGBC5+z4gO5U5aZaeMmfj
fatR3qiitt/VBqJIoK/BZd0YwDYyw4YTGnU3SWZ0W9yo3U9iE+yDOcbKNWRJSM6D0WwyQj+eQpab
A0iSxIvHBIw0c0u7ZasL7IQgVCoDRXev1cPvfiAbJGx7EupJMb/Uwntidn0bag0HIp6LlogfbGl7
1hm2QPM8w2/U9e66bktrHWJG9LRAI/OQ7F53qAU+8CgMEy7Tdp5kYYKlqKc5/2XMwcsUacO3QMuL
C8LNiQZRs6mILpAqpuW1UYkSPGXYmm9hYpDWW4+6549xuiZ/NSIz0sdGIsiKWWdTU1w3rfZai0h9
cGrOeuzyOJaFAOcSv2cBmEsgOslo/sxNq90tya9HosUFFeYarkShIxrOyf0tARJ8d9Tp0Yrm5aw5
QQZtSvZ5SqpsrU76qySjbjvkbFtxpsFPSwoi6Yks2Zh0Rl2rbhuoKPORgkZ/UAPMM74djDcwgBvY
iOSGRJka7iLpBzu7yuu7ULOtey5Fd02LmRnZWKgawq+hZ3mjBMygsotyUbQBB2r7bk0zXD525MKt
pzbVf8aiay/1BTLlVuQw0b5MG69lGT30EgNS2jYwxlT/UQOnygqt5PASQVW1kE29PK21XeMw1yCO
/JrrpF/DyILfYOusnbMzbGLH8tdDXf4a+7r+RrEJ5lUwBRvkilAdJQ92miZ5l1vhtzkeRo8KEDA3
3S7gUGCnpgypu9Lsfg+atWSsJ+Uu7GrJ2sMzU6HOXhST0dwZfa4cwA9ZB/jq4bUl03mTJUTCz1DR
KeGWXIZYTv/KD3DMxU1ijWxVW8I+OTdTwgh83kzjhQ/Lb4ew6VWHPGxF75iSGaimXWBq/tpcfFNB
FFl8Opd4CdPubqIcMqCV863LQQXx+8yQDB2tWgeq84wMvNooXc47qRjNczlUD6jRQzZdzbDRZJFd
sy3sH8ccwp5e+6HL4RH2IFNqQ3ALeS+JyalgLs3kB8HVwSbPezYak5GtOc4QXKJOQCzKNo13bVE4
+8DS3qpywmpYzvOqrAyAl9J+K0u1gseeJvtJmYwrjFS5J9sBd1gQ6PVdlXUj5/i0BbFaS2DYeI43
dh90hHL5zabMGt/V4+wXkqCQl7V+DUcIU0BNhL43cyZ+N4uXBeTh4uYpNrbvm4nbkAHzO/GNYlU0
hrj5H47OY0lSJAiiX4QZIkngWkDpai3ngvVMd6NVovn6fex1bWespgoyI8I9/JVo8CHR+kzmxGgF
Q+895+RAXp2VtHCmB+psDvNE/K87PDhFDqBZEmWDl33cWVqivRXwHh5Hy0geFUTgm5e7zgekA6ZU
Do59vtzmPsbzticdyj4Kp1sCYrqtkMB/K5SmRtdlZn2gxYNJgF7dlZ99L6MLqaXqmCRGe4yMLnkg
1LULKmMlR5efxR+yybxYIz9NLGPOcb21w3oiga+MsvVQZ555MQk8Ie/TaHaWBRrC84z68D9PSMXd
fq3WLy0ZHEawzSxP/YTNj0VcTGXUa3ujI5Ola7TpiCWZAD434ecoJowDqZCnaRZHt0lfWkk8S1J3
Q1iIno5MT7ITJvf2zgOTcDYZ1l5WApK5VZQhfrFNNZ/S7T+ipkguBrGBUJlJQJvT7DvuZkT3iRGw
WFurYkg12Ps57SLSouQcsALDuKqlIRBOrt8DpOD9tsk3WWJPD8va6o+8nNYe4JEItcpszpqaq2cz
ypyPeXX/OtXM86Jz3hD02e9rmOe7Wavck7DbmrOkrV4wSYBnJ/uezt3rfSPX0s/RdPprmkEGt1ON
9PRhbn1tXecgawqP0H+teV3THvYK0wmgErKPomd+DIO2r2g8v+rIY3GIjA+VZA/S6KT9CYV6POPP
Gcg2nc3NjapPr1xwYhvxmifWM/T7pGEwYTrReFxGZ4t7zYmPKkHCZ+CTg7KhA7CZvn+zk554hCO2
5b8kJm8JUnz5y/SV5ThXCW+3DLO8WV0z7qtSpEHdWsCZSfzHOiPIVxU2KF4SjAJ9jEAWebmzJ/2A
yBfBI35PHHNyxoMMdiDule9Gywy/px/t2yAZza0mGah1Z3xkajP7z+2P2ebTEegXAUs2HsWTmVcl
/k7CRkJ9aqq9ZVjJzVT1RLyvQ466B4tBtaZ4h5P7gadYp2hr/th50oEma5kAEF3Vn0TL+qs2zaEZ
RcO3VXpGzGh3oRXJ+qY/ux6pdNWWANvrvfowMaIEoyrpnWDimtXHlgE6dc9mLbgj+sr+dTn9r6C6
P9ljbc6AveB0MHhinvmZlnjs5hjWFwOE3p8V5qKi1Qix1QwOYmrgz8whJs8syeHDyJg9j0atEA2I
uScC1tlHWZUcp8Yw/RrT3glaU3nuJL5z3j07YSV0kDVhi4N3aYAdf9proyLQDDC5F5G+Dl5Cl2JN
n0mzcQLErFs+V4F4dpkZkLg+FGkAsWglH78sBWHxpRXt9Cx6mmkr7mx3JeKN4XTbvabslw/7rFf9
K04EOK5d6hGk1oFHaRNLPxN67J5msqPfI6V3Ae8vxmzZRad4oaowveQtQvj3KzeGjGTY7iEyNe1I
kxOdyC43AjuLp1e3BhW24q32tbgrDtkwMc7zxnrLybaD1m3+lnr1N69Lw7fYqK7C2VFaexnpJ1VY
RMND4RJfO7ik5AN1yuicEjNsSXtj1pv/HQzOx7EpC2YOAnlFG1vrL4nd5S/n1LBu/JvQy/4wRKuj
a1UN5LWTeD+xUTv2aXpQOOPvVk0u7DGJ9MCmXOq7JG7tqlwx7ioN+CBSk99rTmp4RebOWRP1v6iI
txHlm3ovs4ts98bz9g9gDzzg4pDyIshOBA5CvJ6Yy9OqEzeb4Q1rW8EHipYiMKzWOEiDMO0eeYnk
OSL+Y2lQX8wVqbJm5h0cFvzXeNR2S5a/GgbinFDK2GeFaz/BsPu7mJsSQuJYLdiIhlMEBIkBfQGA
ovbKm5gW47iClvE7Pf0h2b3yS+fijA8ljiubRFwmnmYpKd/LIvrAXubdzBLRx3cWLfltxDS8ZNLt
/hgkUQbe0lvGzhOrcZdnyrNC+On1PdXScHXN9I9rdW9xo0OSKEgH7o2RWRhs1Esy14ofuEp9TzSc
NbXH9pYgqPJ+aPTpImoiG5kTT7s61cg/15hOVykTiqGqY0bBvdpnW4dKChuaiUX4rzVCzIgTc4Kv
BVysMBjzMzUqDnYtPmjLWB1IWj9aV8qJVGo0uOS16hP5c2Ii5XZszBGcypDuietjobsrgTkt2BFK
i1kOxCJuPUFgbjejubRp4lxgw3xy3psHB1nEtwCX3MN2yIKIrVMflB65w12BEURnV2VrgAUhWxZv
uabMbULE3bQryrH7KR36KCt367DuqOUiQ8Krm+Kf2ZmTEGrfWoVIIR8tx5KPCGPzKU1iMV2dSoVc
+b2pCZrFtJn1b0PrukvT6+RCQujalSUbM9utw3ObWt9CrC6qh25YT8R5V9TJa9P6SzX9sTiqggJM
gU802pergU9QpmyXUCwFg8N4jcp7M3aNG0pOfbM5T9CJ7L81vfEli+VCPrVN0rztsa3eGQmwHAPF
toxyWvXiU4/j9khykHdmCP23T4aJaTBsTzer2ojfEv9oUPRj/9x6OpPbKFdkHBKCmxYECNhOnIDH
iof7qlRfsDPMULQea4UZFzdVXbHLycIeSft21IIsM7yLkuSgyXXKmzaosrmUZl7edLQlh6X7fiYc
fMwgZvFzaNkK1y3WyzsLZvl9w1Tf5yWjctSH/nUyOmr0TJvD1APPbaXmG68TurU5jeFg29l5dbz8
LPWt+Fb8BOisNNNm3O7bOE8C5fX9Xo2OOiLhwNdrqwSTxlyctNozOf4qfecxaA+izP4wquKNLWn3
7ERdEq5pZB7h/tlHbzap5qJ+dveIl8vTaLEo3TuTdZJbxPnUdeW1nhWpwZ27BiwYLYQbk+Q4C6GF
K7u4YdeNksgDz704MX8CXOmfutvIGLmBMqCbcYihF4iU5iD+K/KiLcZNj4mhEhXokVTEDut5fFOA
GVBrHHOHzE6Sfxc9cKIIuHmRcZZGkR/HXqTHLTmcVmdF2M882gV4RWE+k3tPTEDjTwsjLQEohosV
AwIhBgpF0imPow0+KZVEGMwMdfd9zIh8zKBLEGpD55k3JQV0P6N1xLkPtrW7zPiwLrqdml9TCVwJ
HrVxmBSJhmQ510dXjMWjQaV2iLPhMQeLe8hkCyBHFMatz7ZlbGGNAdHM64W1aHGW0m5OQiMAonYj
8IYqVX+SNG3CGLCXL6hJ/dUrTe4XLgJoOTn4LH18tkbkGWcCmQEUBQ9b1HehXa2biclgXduwa/Th
tVdkGcOW8/J1PXpeLMNxFMlhKiaE5/V9bUd1BGVUh84ohic2yhfEI3LCsnYojhZB3tfGVM1lMRpC
ZK2xfWzsjFjidhko91Y02jbO7js1PQtK0KM2W0zIek0AG900a6F/2Z7qbosgcaJyennqFnN5bsaB
0RMVhu9Q1VQkIpK9Vd6rRLqh5k3faS6nj3iqZLJb5MIRlHMoNFP8XY6L3OduGtFHTzlSt84fGLcQ
1GoSj7QW8VdvW9UB3CVctj5H6o3bzM8zZ7yrTKgUibmCQKuilt222DtDvvPO+gKTKc6zhj3e8nkZ
mhx8Cvfy2uXLgTGrCqj22weVN9OtMsr86LjusNWJGpsACIdmhzblLHmxaahUyktNBv+0JDuZ2a9F
M3gHFB91bmS3cSZbnT54JJtC9qQGR96pc+rI19JpvmvmuAYVsLEKLK8GZub9aoXxT9GdoFr/szFj
nKSrFe+TJfLHcVlAiat4CC1u4fuKcXGYjwi+ph1X58zL7TNhk+khK/PXTDgFLamhXzrbnPkCekhu
VS52DgIO6hO7fnJi1RAxazmZdhS/5/HyXfXtJ0kjiW9wluPv6xifjQ21gBA0gRpcpw1ygtvF0e/j
iFVkz8m7fW2v5g5ilhmknEK3qugIO1sWZHM5vxKRjXvfSwqi4RPjbpJRSX6/ob1BuzuxoHq31Ea6
Rx24g7Xr7tfR/jOafRLYC1eta/CIE3eZXD1+1QMdm3HnkWL6SPxD7ouZIR37Od4+Ggr3m3mOQZix
UyMf5R4+EVedlg6YmrXYfxTV3ZGIBkwmXkQu/TBbuwos4j7xbINXwfrjZuh9ja1aQqy3Lq3VP1Yx
pVevioYz7Q1JBUjk6Y6UjQl7GnOClF163xAVj0uTWY8QJPOb0RAevCbkpqxJ0oZG2kCQZfR+z2Jc
vvcq+kT2rZKdLeGuFqMoWS+RLoFd0/vE3HTPQ5YEDL/AtRmdfVwjD1FeauI30p3/XwT+PD2HH3kZ
uTeO9k3f4qC6NJ/ePBD3MQ3DLefYPmYa/5zYYhbUdOINe0GyZbWsx5XQcl+u5aM7rf275KMFXoZC
ZuhmdNFgwgZ5n3zi7iFAXuDGHlMnMOJkeolqx7lvE95QO2fMlLH5e2p6Z913csU0Nb7VEdpiNkGQ
M9SQ7ka2TwPmYJHvqrEMvcToTya894dBj/pDl6fVizcmVgCBy/RZhgHCSmZo5UftJP/Ypt4dR3ex
PmJy5161xo19jloIq8gnLjE5BYM9zEN+R3MVugkTw6Ud2l0mR3fDq+VPCjHnaRxHclcYS8Fq2bK0
jfxmybb7aiu7ujKhEij/TvSyMCnbyXYiMzeuGMymEVon0tgNBp3+L+9ceh4SZf6ufdR+FIa7Huck
c/ZWQnOqUCJrTfg1IYUmAXxU7D99Pb0nWvwCpRCsz2bbmQsmg8qNXAxqcnpT7FYgZjvVvu0QFGmQ
UC5ICr23s0n91ft2fDN0ep+MfheewDKEtCp4C2ZkgryT6T3tYgxZZHD8IZ/iY0KgXeA5gxHGHp6E
0nW/vanuXozB+mHzIWNtv3cOs2llvmG0ETuGXJfIQsZjRmW26yVqBuQZuF8mFQ87uQS7o10cDatB
2tew+1rRNPoASkmULlU27EYgER+Yo8x9OjqvbifNJ0s05pHWC8+OzFsO+IabxbWja5S1K31BmUGZ
ip5TEosvyIfla29jtqgWt7ga8oxXSsW0tNk7RCHHb/hysJbR/ggXnxlqhf5k5X/YIGaw8xj195QC
vuJl1Rk+p7l5y/EATG9ZuTcwGaEp3trq32hkd9G6kID+kBZXkjF188LAZlczMMjjb/gVXJVkihbk
8W8SvwtQ9hWX496W6ijkC0wseIZGkNvPjXGxbaaS93FydtMjEfIpso9OuLbnHu2WCu8KdAduFFVy
Rf8jdmX6IWDFWRpf73EtjrL89pxH+q5dqtM6dFdbHYyVXki/9AxBqyFM1dHQbhozLfBizmOtv1r5
y1rdJ+mhc5jz2ael7hDWfsrpWDCO6jTfxPFd1deF+VLK9ubDpj8PKI3F2KOQMJnjalP97wB/JTF+
Oi0AFqCG61x+D0RDmdEds36jVJDzQHB5eFgStY/rl1h8aO3VaLKTjXgtxaPTens5aNc62jw3ddjw
zRMLH4AovujDfu6+FwYYdo7FkcZKn94WZlRdHE4jbgM6I4vSixl3MR2N7CyWi5tkx1YUgS2OevFY
NS8Vb46i0765PdN+woHHvgga64ri57u9G9Tj9/aryeR3Za2pygh8W2H2hLZ7X6t3nfMybvJzbh4m
4wJH7FQWxCTTRXMwDPq/LIFGi0PV6GgqPX+cnqOYSJKBAev8zQG0K42zMzCVE81ZTdw7EDty8uD1
6q2WJ8koAsDuLo0mIBPnBP8RTwz3SMCnzpN9azxo0LXFZ1w/FMapT743HAWhIf5k8wXeNBMO3c0r
NynskyHL5Dx6wBQ7zJfOP2G8LPMb0SY7tI5O3CL30KBpsfavYc3pDxlumtIOe+O7QFUtuVXBHKSr
BvzwVkd3qQC5h4Mrv7nc4xLknej0dl/T74LswBFW1ppCxB3FawKb5sSc98vMzfzOdXmvVjqr/DZB
j3fBd3K092r2sf08uLbmlxYs9wKgNyYvWAryGpntJRmB3hbHwql2E+zGpEmPowEJjMRJjLuIS9uG
23yzANQJTjzvdWw5eD1EtoKRarQT4yt4goDYSr+lGoR/niItT6TFYHA9LnFKPNHzjOxW3iQwrjkT
od19ZNo7m/YKtde1bjkxml6++F1/b8+vuvfURocMW+ba/DKpPGjqTV+fTO8VW/9a/E5AaxCwang4
pPEd9THDo3bYaEimDa9i+Uzb1xQO7Kgfo3g+yUn3c5JB25ogMQ86B+N7igW0hNOCCUfoI7xx/D7V
c2e8dVZQ69qR2vZUmxuCB9xQ+iOApxTILDWfiUHDrhmrXSn/zpKfL7uu/FpDempiZjpL5LMYQHOt
PeAxCszpbWbpyfO+4Xly+z448htLoB9jmt0S6gxgtqt5GIhHzThuF2T50+aNFHAzk5u3GFQkHIg8
AzRMgVZUYdppbyOmNOikOzd6zO2HOcmPufXHxPG+VESQ43CImz/1yMrg+DKp++0mnBki4s4KCg1b
QLPzWD3PCirS0sCu8gK7WqdLBHxTLTcBedYiMmKO3m3AP1kSnSOC1Z1o16ffRFvHvRVq2aUFOOja
ROeMDwag5lEhiyMdUbJy7rfBVK8XBXtvgZ6a2EFsvVX1p67zjcw0PNgDaglvYo/oyQ/2IuOOAccd
AeWCRLPY/dObmzl1vsuXPii16G83NgFTZtB2N7mctPJ9mP7Z+nEpDwZFU+6dK++rth/IR/NT4sRz
q+aIPit6xMo+VLDlJvh+uUEo2iPXapofmDAWk+bPzr+VM3dq/6n8xbGvCaYXu/mMh0+cZSHLeBQ+
qGjG3Zrhbz9O2s2djwTu9S7vw8MAza/80OrPlqlNI+hvnS+te455U/p0X5YHM3vrxn9O1RwWjLc4
D6gQngVp1y2uw0obwKBnHNnVTpVfIn5wusZHn0WpIeTwuWvegQSVEGAZOJAijz9vhVYCkTEa/zb2
wwZa9bSjLZ+K+RcZpO6+cd0e4RXQO5c73fwuF6iy3mFpr1nL5ckp3hOH72BetLLDWr4MLm7Z9V7a
D9xue+ppn8jH6LdlXPIrMG9LZnvaoYrfsvFRXz5KjCJGf9GosWLH68EBihyzRsqJJAlhzzAzhTDy
+nMB6+3Ar9/7cM/qsLJkcmmt4mEiNYYfPtlTv/hyehwnfIQDQ8LyzvAYQWYkTb2lE8hg+58z/3R4
UDLo7fZMCvwab5S5kIfBX7IfDQXCBQXX47ieEhHgK11s7cB0EbTROw6zUEbrHbSyQ6nTVoGrRNcO
jZzoPpxPhRw+F8Pad/GpdD8QDGili31pvyfRj7zrPUDt5bH7ck9tfy8b/sOFXnk3locebY7NydOU
nCTslKbWd8l63Xw94/JqcarmJWfGdkCI75J7KgIeGiUPTknuB4DK+skF2tPk/MifHGIegFISkau8
CCSUd84WGHe+t37G9nM3XDPvB7ZKMZ7j+QrpdCf72/amoU3zEp0gGHXmXdo8RSaCvO2EQBv5237q
Ilyo8piTTN1fj2kYKgpXj/JVTAh++pXltwbvAWmQqwwH8gLsO9O8X4yT6mhl9aOYnf3ItWG5Z0ND
kOj2IruTiCTT+ohVFbf63aKelunLMXhiPov0j5bYmOGw2cMYa7Tb0AZYAEKFK0gfPyfnstYPUvuu
kQibhPwL2LxfzH20aj7WxalsX3QLE+aX7lykeIqmV6BndXxa7b1KLiUB9OvBcxGZyzuPyWw93RfZ
g8B/m/Z/irTnIbjY7iuwlplbLI3ZYnm1zZc4exjGqx6fl80y1X9k8kxS5rC61CthSvAUT+gul0+e
eTebjw1j9dHmffxYjXtvCGnk8I784z5C9SawGtBk9DNLkFzV1YWhbhcAVvSCoM2DR58v+sckN8LU
hIOWCWwSe9myP4NLKuJy1jeE4a0E3xfXp8F5yvTpOpp/4iE6FKbHrBrOobqjofGlo2h7qt2IhDHr
B8KWYLs2IWU6BTPD64qaQOrQ2ulKkjvIRjuHC9itnkgyw4v6ai3baZedZ0AZRfcvxUtdVkAcqlNp
/CSjs2vN94wDwNQzIhQzn+lzSQE/oyvG08+wJIGWLkRzLfdZVxKOygjX4Jrjn8/0LK/PRfyBMnoY
vAc2LagK4v26sTQpOmYndBq81PLZlMU+nbqnIYYZsgoOmjhQ0eds4+afXqPmVkS2r7XI90yrVvt3
7MpgTZ6n5itKyG7F5JlxJNRMMJUWpDoqgP1A63ftG/jJgksrLneRhnOa732CVu6Z2BUlh95gvrYF
D3RdgLOI/wkL1Sr7accKPQIvP44aLkUVOMN5JO8HnZtjF9IH8+aKv7LC3hJBC3eYH2XqeRw/RHOQ
/T1cDJwYHNrRXlXfFmq78lL0z9/aDeVAqkcUvWKToRdvT4kz7Efju2UlPPJAmm4JxkOpTg0TUJ2t
nZ25OXy1Dy2bTzW0I3wn21Q//lURjPujgd1Ng4K2zNxlyctirgADVcjs79r1bRbOnOBTFPTSejPz
9mvV5a7QO19Y3235m9jOxYaOE5NGWhYfk0ppzjG+IQGiOK8jwNGHRuPSTd5S7zUxjXCAj1auf2fc
IdFLtfx6LdBC9m+MzwFq9MBHTY5iPVVsvix0iIX8E8N/VkG26sfRGa+DfJnavUTOpQYGCr4zEIbp
dnT1Dfx2aL9s67GtKdIshJpLW+8L435wDqM82Q77/wBybDfEQ+H31IeySg8DBN8Je5+pP/bqMoiL
QhyXyXdp2f7M6LjXTiYyacMQNzNeHfb7NeOA+XOn00eRGulnmB9pMzd/gJ9u3RhDm+FttoDlDP3O
Kh5n9xtC4d8Vro4ohV+Ku9p6wbi6S+uZmc8P57uI7pR2MZxTmR2GHMIwnw3x3F6fPPt3gAnP9L9Q
+zJ5n5yIqHlOIhaTzhqPD0oBqKMr4rNl/1Rxg1v0BZ0kxfCG04zs2qz41eeb3r7Y+FWrK2Ek6Bc8
yfqdbLB8HdUGTHIvTUffY1/H8teSMogBGylmVemLHNCU4Mo07UMkX/PJ9sflrm8jRH9KsncD19dC
1qfDgJ2Gjwegi25OymtXPZfjm9Y+u+ppWg4jgTGVixWfMDd1tgv+h+ZBdZ8m3YvwLl2qn2pGJflC
9cMCYlm8wfK+n1Myci6sCu669alwLqX8yODDrEvvOxJYNOS/ZDrrIM9W8oZW1vIsBqsl7XRCTadn
vyMu1GY4xuDNweymNS0uN3dVfXvgdQoksNQ4AGG1sP202R3Op6DNQMHGzXFI38Z6YcFBoVz/S6cv
j2XlBO+BZn1U5t9WjYfEWgJLPwGKwdnFc7y6w+OgASknpl/W2DaKJOwVaSPauF9Bh8mWTQwBsjif
/gpMfYueEzo9XNnzOjNqiHas+L2BGvJXTmm81fk58pjra+4di4T+mlfXol4Qy9l+ZNQDBCpdQnPs
zh1p5nwfjqLhyVmpEurBIsB1MLTfSLRhGRGM2wo/j/VfV2FMMudQE/qnF7NOxBy28gZ/5IDFXnF2
+uXYk6ukb5w1qILY5PuuO+SmjlF6/WdE5j2KhV9hhRWjd7C6PkyNjSA0Bm0lju3Cy+4s08mt449h
rj9Qc47eOoau1K91DbW5WX0mYTu5FA/MMkNrnM/M9z9tikPpjWcgOY/wVoNpWvZpk7Q706nJupah
G+mn3tWuZR5fEkvbV0j/O5SMH6XJ/VDOT/Gio+IjVE2mv9rdqeOtST2iiUrrE/8LdQSEK25itWMz
xCfA+DmxrMBQ+q2y2j9z7srQrAnc9QrvbHDZ4vn29cHatZoVrp7m+faUs/D3u5SPffcsxUh5vFY7
09s6ueIDWehhSvO9MbM14CznleQXPHEPhYc+ZHmHShlIlCCzjO5Wlch6FQr9oI5zFD2Y6UiOKiH0
w9rdDYAhK20MctS8SIe/xmAZyPrF5WTe9MwHfIW3mXDeKrbfzabfjVyYfW6y+4c7x4wvVlxAR8pe
DZLCZ3N97dYu9Ph/dOyRwxL73pyFgoOjhf66Lis2HfhcsYe5Yj1otnHt6vJodbyneCqJ2/KV62DV
yj9bzT3m9XRTxuzX9vTagdNEzQT4vnjTG+7+o1TzE5yo92kcziKPAmuFX2CAFSfzlJZn62mZJO7J
dMJgjYq61Hh5xb0+fA+RffBMDaCJc0l0O7QRlkt6RUl8A6528sS4eyVvL2FQl6Sgcs/Ziuul8WDp
Yyj/Z7dBMRBdgMfMTxJ1bLseVl1/GPQZXhkYS5Q9iNgnx6wDyUKglW/vD5+dGxlj848H/nIynHNn
rAHh1Xeyplobzel5ZIDUO80+1pjH6Ux9ZnsOCgbwjKV+9MV7Skkh9u0x4R8lix9V83u7ZdjYXFHY
a1sT65lF+Qj33WZsEC0hECKcNRg/pj475VMReKo46XrFvmd2aOfqEzW5CKI1wSHcaHulkGE256FZ
LVd0CYYi0wwcIdojF4twIIkwyWKd2R2YxIjbQNKTmjK95O4EiCw+ROO8BILQqY5BRDE3lzrmLHfX
V4H1dewphlvNUxAukb7GjY7uMQnUdXXBXHTKFzBMLPdFXkIzorb++oRtaKClg9otrWcYmgGYunsQ
ccUuYxWhVPF7y8O7LKTKG8NjZTmQC0TZ7DUje7b6t3ykw+vYlTcku4J8nRwZbfNs9/lntshQYFvB
HHmcyxiWISXV0FDPsSKKDbLCelYGM4JSZBRXhRLW9BzJlD08Hhn3Rzs09wveyS7hpTAq38XrgI2V
ZW684CunfJQCOORNaFoKDJobWyXnKup3WdQEVY2mzZoDKEqMkY2vai4i0t6xXDOXb8JEuUeT4SoE
izAbZyB3zs7MrYPjloFpV3fUl2f2fumyKIh7zY/JwnZNdtqVZG2I3UvYPn5aMQsTMInRBjAZZLVv
F+xm9e3Zy8ZdvfVrCeD00uiOgnJXDeWv3bFzV1rrhzEhtY3LbaQrXBnJNg62ZxdCE35jt4faUnFi
StaIqiFnqmey72cmuM48F7dty2SlvnQ0g6A1fUOb9pwMJwtz3dKpwMSh503FWzNk52HOdB/X7P2a
RHAcRflU25gVcU/QFbLElonqo2MxjV4NjcXCGZsZ+g1P7K11+aAF5inuEqRZSjKbty85sKEVThmq
78qvyFCUVaUgimafOPG9FTm7Qbq4CCCyFpJtMlDhE7Zwh3F83ljMSzr2O3soo+zKT2jmuLz4cTTs
7GsUNkRuF+tU+lKzmWlkZSDZVW6UzrXLimjiBti1/HjeevXWt6rqqrvsHRucLHVX4VQyd14ivy2W
TPwlF34iEP51F/80V6kOCbSQLPF33U9NBd7webUV1V42l1mqMFr10GK01xjWzWDs37K8sYvHDtar
Mi+VWF+szDri8T40ZvcM4uQRRfjW8OWMszwMWjh7NfPQbDom0OzjXh5YnApYKQsR5R71nlIVDdJl
SZBg0kdSIz+bCaeoi+pn6CudBvsYMkE19gK3oyinhksG7cmzaN2m6tRTsUPChUJrz8O5UBvCnuVn
0zl481/B7TU2/NPkyDfq0IjUY0mdz9YD/9UgdiHtKYVFvGJ+F/8Wgrdx3H/x7HHAsk0s8CD3Tv9R
2PbeKrL7ieFcPycIwhW7XvElVe2B9X7knd6Xc34vRH0yBjbj6vFgyuyJbXBmoSiziPYnXZonQ3i/
rUzBhOes4STVcw1uZZPXLZ0BnBy+SES7Dg1YnEg81ITSsE/Ph+xKSMU4DS3OI9v5WDRm8H3nEOCo
fU7YCP2IPMRimGcUIf6+ykRT8t7zJrquA4tqU4+jMolfvGq+9cXADiHmf7vpq93ABgPmrPrAdBlF
I2VhENx1mqEucDcIVhRxX29aikawAO78eaqhTy+fZpbDBRnx8tgOifiscpt+WgxU0L1+rpIOFSBq
yGewMXUrtNUw6WdIgpjWIppTyMDHzba5ON0Nuv2B6P+LMyzDEXXt252tvZ1m15kBIxsoYRPLdz0e
90OkxN001UwOXbItao+WBgwwcnIkHcMfYYQ4rRvEW8tYLrTxbKfqdBNSdXe6bfvKdnc4zU5Wk/7W
lvvjuetNwT1pAGIKwVqDqM6TIgiDANHZTM52XBw3Iwxlb7C4OM+2GRAjJckcxjAVI5N53Vl2DLGY
+XutcWkzCuuZT8bbfaixeZPSqgq14Dvq6T/yhGoOImcmCdEo2zjE07CfTY8dEHizqPb7sUB27dgw
r2ZVn0RCUiMRC+1sU3cLpitkKKwWI/F+PDhFhcdywHueVYI4RAJonrSFhX2QyO5d3UgYK1nO2Wzp
j9j/XpqiVACw3U0lGs1Hw60bdw/fuD+UacJy51i4/7LO/asr3ePrapEgDJLF31YLFcu0r5y4VvQu
PTO/EBhVHKb/SDqT5cZxLIp+ESMAEgTBrQZKsuR5zg3Ddjo5zzO/vo+6Nh29qKh0pUnw4b57zyXG
tZvIkO21xijk0PVyDL2yaDZNlX2lFCPfVxoHGBYiOngOY2z6U2tL1gVqsbjwuB/DqJrz3MY/a9YN
B5KGCSnyUlOU2WbUmsbhvZGStGe0xjzXTmzjvEPHs8FXCPNW1639QcLfPNhqKTJ2YCwCyR06XPRp
WpYlakM2hunNaLs3tQ8iQ7Ukq+moJ3lJMe6RrEtx20AIOXSrIu9WN/SN66zfN5mHq6nDpjfTyc2n
wVnxDpXehqBad1vYv9Q64rJN6cZ2jGd/0TaMYWvEHB/VIAbqNApvuoR7fZENM8lU32bzRKT6CVNa
fEpbB7uSHdJyQD1Y+kJiH7+XoQ0X7qSPdCx9B7KLTVznMYXLYYCaRNPDVCfejy5c2CXLUDy2swlf
+Rnqi3RVqK7zrYvVaXlm6R9EEVW73uLBfOj8lpS3wx4bxkzxQzXpGtDkV+xEDs+DYNLXMFtThC2q
Q9QZoQ+QpNyluYsLnomq4/Rc4kdv7at/2dpzxU2qkkuosrWPCduDPLLtSfHdV3lbH6dBPLeGbmOl
JUKLK28LNw8Pyoysx2GRvIO54XvbG/LGLsyVBz+pPbJ3vR+s7SQ/WD37L0MZsvxwqwwvJHnOc9u1
YxDZtToLXw+vfWezAvaL9cQdkmSPnpfHNLPWf2WX5x8Cg+ShWefxWLItpeFAJ7wfachGB/Qfk/nk
WH91h3nft4YXJ7JZs/i0MsqMZO6QcLkgYfD/B78EU8HhlqUNIeZG8AfX008mCEteGdBHZ3GeE9PY
B3fCQcIAU2fWDW4VgTrdoVi7UcFRJVGFEQTzN8K0GD6jtXQDPHPJBV+MvbNtdhQ16VSGsrKfT1TT
YvvQw8AOsHLp+WU64ZNYvYpKMKOOFid1RspFbPJUtQeVEoLHxtgpLCFuf6iue5568r1vP2mp1iYG
Nm4wt5JPzCg14b862eW1O6NmRIzVSWy2ktZlFFsOoBKc9zN/BAeUzQq8EsVwZw8Aljcwc1hG64iY
HerCoRuTX0q5EgzOE9pQmfnkFhoWYDHYLvYdNUWyecVPI53O0ItDbXJeLHx3OwAQS4zB1qCHpumw
3FvtHUs6MkFDMt0nsr2ypeghSz3GC8+vj3WV/Tjh+lJkM5GW2zHRDyaGjk9AE0qHPy9Y/bDWHKO2
4jC36+eUYWra9DGHaXHNRLuhWz5ms2P4LJU1/nrqa090Jl9RE9J9teYBTZMm48AN0Vqz0Ccm0unl
ofeK+tRVo8Goi86wm23rc/S5xw4MwR/ZIitil/Z4ml6hCcRjwI/enpJubTgAUF8ZC4dqV6ReTT91
Hv11/OgPQ8p6K+ey+shRh9TyGuWgARnNY1gbIXwD4ubRlgAqR1wRhv9a0eRPYjDhb79oGbEVD5OT
F5r7kC/h8zSp9qwsfIWFRbkz5HufE+V6auSr3M9usu1C+GzMtcqQR83bbjzBkmS1Hyn0EEaf1N2K
ePIlPVQMHfuuzeEaEH2tjw7Zoi0lNwisS7SwIkkb0ZLHRWhNZxuzI+rVtlyjOODXGp2spGErJEZC
5WVGwm+1pHuewDtge+K6cMnbj6L9CEiQ7CbwcbeNwkhsM6RhdmZDO1JIZelZbLLeYnLWzfphrey7
1WQ5PBPun2XmaentZD+CV8IWy82FEqsQLd+Sm7JF56qd7s90pZWAjeu2IxXMx9632EDaaRNMcUEa
UsSN+JpkwfiN7apP5ESzXc54R4iCQZ2kH6VrAp5VHGqCuTh+ePFFFuCP5RUaCnJF7LoxXSd8jWjW
xhVNafzAf/amKpiUI8v7Wj0u2rkYIiZbN9tEErXBMSGZkKHPy22dLJCLBBmL0CeNi9eu2XZxG2Fe
0I8R0RHK2Go8E0PbhxsErrSilzQM29241rf11P8KKnfGJ81ohg0hTB/ayclPXUtOryW3pJDR4zs/
6WaK9Cw/fI0se/pX8EEHB+bY36Xx/qJn+ft6KrhnMfZnWz9k/edH483ofbtGYzIoGvjWwrItLLZ0
DPFdL97LxrUfSToMHwCCSOFejfKTsf/0fZU6+ySfJKd1D5Usgnh2Ym3Qn1i7ZPx9pu1dc3U/pjZq
lcclZ+/1WRHkEd9islrEllXnPzS5jZOxk+c8m7trIqnGY5k0qDfaIm1T5x9mzUH2mPqLK+yAOSnK
al5/5pOxpYt6y3oARJNJ4+wWcAGTiMjxOrhqua9X/S8ckuuU684/mHz/1gsuqLnx7n1tzbdhHJLs
pRSk2XqiGfs9tDvFB63WHQ8IySv0KhT+edbVwV7lZE5xS8I5nMP6Bn4LzVCLXzwQq3QvxWCgu0z+
FLMIJeT8VmCG3UMAQESgCd26tWMMkGZKxBU0xJ6Y3MQ2FfALLpXWqf+YRD5La2XNvHUatd9iU6Lh
tESz/9n0+DYBV+jAdZP7CIm7GeQ2sj/CnjsFiktYUec5zb79m+XuU+tOT40aUArr8cGZrEvZZs1b
GLop3ocGdWAYHb596cAepBv/FnYnWB6r16mPWYR5xRvti/GtiqPh1Z19yCdiRrV1iKxTVv+41NUT
IauX3JCkUsQo+ZZzmm7WpnnvQSrfFSkzoNIWlKME0E6mqulT2KYQpJXJVB5WcoPFvajztya6RsYW
j7VWOVnSw/6eYvGPmmLbDCt7AsM3wyBUbIqx/5eXxa9QaYk2hVNIu2yjGwhVvDJpNIzb2rFgMwge
1PAgk3DYa+MpfP0OQ/fUK8oAmU23TWOVB50Mf+yxoN2ty8zt0kfXskkfH4NKwbq1MTriwm1pC8YL
plrn2MfBqXDxJ6Nfyd2cFo5k3aokpYJp989yvGKfZ8w4+Yr3Ol+9nwRhLiir5LOuS2IkCxehOrfW
TQq1ZTssHr5LMp5sMYBg7MslLn7qQhRfANSufu4MkXKvWjZnXuThxteq5uS2FxaRzuDVT9JOJZd8
DrUV+lr6grrBBZTvGM6ETkcsAOKxOV7jOFkQxhbyampmearScuL9DyWGw3YJQexEeMXfuIfoU1vX
ECd6iX1wruZyL/UYHzLi6bAeV7U+yGgafnJe7mxvGet9WvR3kbH0hSpXBhRmwZLyRvd3dPKh2pb2
dD+N3fjmSh8DtO6wSl2ZxEVGCQ3Xxe6FTe6LIDi5y0PL25Sp3QdNzkaf8Tsm6yDenJiy1iMeErVf
lPkdDZ8JLj0eVAwu0phAPa5x7kosODdLcd8tSHGN53f8Qy63KBDPLFjC9DbOuse1JerHNGczmmWN
eizikvVEsQj2pUxPm6yE/1qTy2Abxe8kHrEiJV3vIac0r4uezKNFQWswxmNxDvVg7xltGmRP2uGM
S43gxlOxHzSh3/5mV2obDhRGxtGzHgZAU3/blH/QWnmILc6FHV5Vs+8M0sE8eMjEoSm/tVrVzipE
z8VEDBfetGqbKx44yFnTUWNSuh193ZwSk5hT3rZo5Sol1zr1ZD1xtrP4mMv7duKEKUYEN6RL5yoi
EztqYZUg71mYPa/nBwio8QPQjd5m3uDeVaXdfGai626a1s8euzkNb21nTN+F5/pke61hO2XJEvjg
rMU+HFRMCKVdbpQrflZ8ahZYuI2o6EYrUt86jeTPjyqyh72LRrZNPac+IpRgWbAFZ7nhBwpjx76Z
ykR/DQLG7+ImE+mAns4sK33N/jN3YRIkv0CGjzrQYT8nFkqbL8NAjvJ3HfoPvZDCF6lY/hgEnLMz
E+dmF1/d0F+XPa8CV53I5/mCl1v3W0IprJ274mV1E2gwGqVSWRjJLJ1+16plRGLq2nR+r/55vcvr
yBy9jZ1xeSK+ZW9n1lUbkmVywzofpbW4SfzlChSy6u2cJTpQUphhswq733cDh248M5v1IfGhLqpl
YGZf7oRgwTp0Sw0wASXLxdlSuP2eFx/4R1h755YWmH+TTeK5mwduR31irUHCAP43g870sAAahxLT
MP8D8rkMs3zIhfqFXtZt2rhnT8WQ6zM2ZBoG21iGweyBy5zrxnquvczdZXomKBM6JbXzk63Nlx7q
+I1Rw/+YbD7gqUjc9khIcnpvC5UeKsI0RP5IFyMINdX76hEWKzFK7DqApcEwSv0v0U+qyo6hdqfH
JgclGRQRS8Laj/hQ2Et70zhWCipAWKQvGbdhrOUfampAR1TkJpAZl+SdAuOFGwipyC0e1XrDtqnd
XbGqZ7HI5ezZa7Vn4Oa+jWhyU1rlJ+i9bDfZ3UveWe+C+8A+7RZ5AV3VvuJ/7u5YSDvkECMkLJmF
Z58AHzHBJvpBv3GZX4inmDpsf5olGQN7yMLNgMrwWVWrQMGaEFnW1r3wfNVB2ji/edO6pAeG4hgX
arXPrh1V/d/Zs3RCQtV0EOMiuc1qOzm3mLduEg/HUzHqCT9TCuOmJ1Hq5cu8bdMFsYkTJ15u50nJ
py50J3UizBRuG2PnaWCHdjpvSaNg6Ei9dsyDNBkAyOQ4z8CgutI5N4q44wIg6bhGoXxW7E1x3nd5
QBE0bbbkDi60WLDaTHUFgMCSNBn6IFGBwu/ztbZ2q+dNHhKTyJBZltrZeEbDa8qEi+F2Me99gh6f
2U6U7UpnfXNWhzUSNCkH0TSMcH4uGJLqsM6OvZRfWcz3aakX9g9ds6ysP9O6/VizZIjgvFYYCIo5
pjC+HoA5oc08GNmOSO+2uotThKlQJM5uHjHJzAMbOTBf655q8vbAoXn9E/xXr8/7bxnnycHFRbmz
cZ3tWBsU235Q/r5Ys/zv6oftJavTEKBcmE962zlsA1tPy/tV1YZ8d+sGdZ+afc797aao4579H2up
TpcMCLF076gS9h8b4Q47X/f02VlIdhN2vSWJ7cu85usrTN7quFaTfJCOpbe+SfsH4tplUNsrOKNO
zkf2AMhQWoXf+cjQgVzJyLA64kAcFgtHx/mepAkcrrJPUOJEfshNJbfNhL5OjBzHljGSNmNX4OjU
fxXTzSUtC/cHqAA0NxdBvwD+uPIjs+9b58Y6xJ0XbzVTw66dWafqWRa3a71gX3CyET9hzAeNTVTC
cc96pFxkQp49wuji6ejVSdnJ8cWwnDfRWsXJ9evu3LvXJ4rvwgHVjnKdThRBMpfygXfhuoNC2Cxi
RFFwaDQNjoUPSGj440X8qru1nK6qbr6XIonfZ28RN4UY2pdi4AnBd1FgsNQZlx+LTWmuhIV/M64B
owJDNiBPoM+yFsvK9o+Mk+bvtEAMQpEfjkRLsnMTFfVdOc4/QuvojmGi4LnC0+y3TUNMai2Pvq6n
h7Uu9ZkUMAQ9FpE73btgZ5yoJD9IRG40nO51y9ajIm3O7YcNnZ8gfSV9JHfAbYjnNNCBMfWtE45k
SMpQijf9Wi6bBcxDEHW8bBLh/rpVZ7LMousDzHG2LIgZPSmb9SOLBvXaxcxrU0w0oxx7Df3R+EHu
quIokLA2ZN4+dB5fS1raBE6HFggXtJ/uaASrX+c54wPFtMJKCCpMUjnzQUFR/BdjJNvk1RQeRUGO
1C1w4Y0wP9gFcLGRybQweWcE0mc/CdiPOYdhAtoKIKm6v55eG4/U5abkq7unqoed3VhBrhraPwuY
KxCm4V2oSbaHS5nuWrhT+Ffif5xBwHHl/LGM2IvbNnSO8ZS/Miz1WyOs59xhbtsUk2reIy3mO7+J
xGUtk7+KDk1+SBNFd5XJRDDPE8+3H08P3BpVQKlu99HUOUK1crDJ1ZKFV5z8FqthTZz0w1vNd2Rn
U3B5Ai1lnaJQdeSWY3ZBQoHT87ziBoofVpJ4jezr543Pljsb8c0dFjnJsfCrMD2vLJ8o8I01c1uj
pD6Yipvw5MjxLUrL8M50Q3upknLcczPC1zcVyTP7DVLjLf7gBJhxvFmJRW3WNvn2i6Q6j1WbnzFn
8KNDVEIAiDBKV0MvL3lWo7OY3mXyiIAa4uxU+TNAMuc4rKV8ZB+Ew7srMaONRBXw7Vx/D5FMGULW
HlbWODfOH3cS5R3PHPSFOP4Fp4GcmjjVvRc6GCSSyl7/JUnv7DoHAbVViC1TT7TGrS0bKblkQAc0
HZrC2c/EsQ9jQ7l21LRsW70Kfd0umy2/XXrUhw46TWTb51Xgs3GgEmxwcGII6ytCF5iUNjM4LW6/
/VM+MF/asnieB/WQD1G9F5C5D1A/xZd3tZRX12Qhbw9Do3JbLLquuNWj9S3zqQ2STs0N8Ne63aep
HG8gkUx0BKZfxK3DbVEIvLw2BTmUc4iAFqnlHK+QcyKbFWEtss8k77AEK4i53hB/AbwpggiPBeiz
bL5UZcX1ovdxNVlcAHaxqpnmBXYKX9vFIVk7bx8tedsHeNPYUK/+vHW0xdXRxsRl2pl95tyffSKy
y8UsJWSvUPnx9eTPHmJU/28aEF4RrOTjmK9Ze3ZIy4mHLO9hnLNDxd3P7q072n3f/squjx8TbcxD
GGMlbmlKvqct/kqrCtuQz1GWjqSHl6rCt45pl/gRsZr46iwf0obZkntNfROWc3wvDZHAEkEZrglk
LrvOf0XMnhUtm0wf220W5ZAjgRCot4bW+2MMxORANJaMv44ECBIfxaaGjaqjlasUA/rBsskDdRLt
Fves3ikn+sqxVZ5WLdsL6MNoB31bkuFoku3EqbzNZl+fx5K+Z28u36O8c4LIJ+ibLdVEVig2+14u
zktbrQTjJkYsafV5YC/T1YnJr7VQ1WcaGWzBxuJ5HnmlHNn95VLLanW1SdVAZw4soCXP9tj7vNvi
GkvAic/7AcNo6kZSHIw9rkI9zkPop0Xv9NA93I4SD0R1/G6+IJschZTTWKnGO1F4ZCtU9uKQlx/3
3ZosH+Q8uq3fEXtOSn/chPrKNpcL819r8Fk4iFa7Kc8IgfRTeuM7M0jkcnievDI7OuDjt95ksR2G
KHW0vdFcJkVGYKOqhuVcU3U8Q2lkzyy9W6GXc5FwIZjGOX0J6+IvxzHM81Jf90RV+jQs4fzsFkPF
GZWS5jQejnEd2x8LVLaLmpeMaR//j88IP6KaJ69lk8LuX/F3hN4cB7FA21c6FPg+Vqc64E9g3Df+
b+QVXz2wZv6KZHJYaVM413OT7WjnZeqrW7iz8dSS/hoTDAPoj+I1gk2x8Rb8vgK8NsmbNdo5s5Zm
k7Jy2EXNmiAxW06/vQIm5VY4/JX1q2c/k/OUT06RYgZx+PekyR8EBJ+rdTHu8ilkPphJAyEYhceV
iAEGYFx1c42QZ4WsP9KRPa+gkG5lH0c7Rhv/yS3NEgHR7Ghbc3vjU8K3w4OBr7qE+HhDZWXPR9bq
Z341DLjTaGeX2QLpHo+dG/CXFAeL6/9aOsYY3kT+OXfa8ezwBsEZr9cLEAQLQdfPW4aAEIJ4FJJb
Rdgel3M+NlD3kyo6SG5jwbKMhAfn6EoDAT/BjjltIHhH3V45XXVITeo+T47On5ckArTg1emVX+Fs
3I7gZTSx+BmYVzybS37c2p9j57n3C8jZYHAkAeRQ8RVzVMANILR/QYiOO0R0DZJPR/I5muPuTZoM
lyYBH6T0jgsAMXGWwxa2CNEP7U2rrPRFGSZmu3c0sskw7NsSy5kFi+c3tNLsseojuJ58zb9MQoA1
G7kvwhSHVDphGchUZ4PcXSBfG6x/5aidA6sBxuQWxCTUn5mFYDo/QpaWN5Z2+6+wcdlLsbFsH0YJ
J4TYTLeVef0XlcH5HQfJ4c5Wbq/tlIu0AeSwWhmWDrIEbLOU3oQNN2Y5xMWXzjNnP0xz/1EOXDGA
kzBxT+aHoC/O7jh0AgYKXC/GbZHsu3l4jBsvOVcD4qnEvjY74zXi4kwxZ5DMPg1bfm7xGBj6pbEe
mtgU97nRzaONqoWwehWGpSLxo1ecmfOiccpnCT0N8PWJhfCWB8bhQsgmbqDkYvJ2sbDXO99lsCA9
iOjDdgWbE61hU8rABgFrsJH80vkXq3l5NFbvkQ5r/jiWKF/GhsIBgWHrK7enacWLrbpjxYGxUyvf
MUvN2WUhoYw7VobbLgVeHzaUaec5eqaD4+OWCzRU2YlADsQqjsJK/jIHMbG5+fWb3LYUUbTkk4yE
KtAZe34KDU5c8GvxgyRvDrMflNtpcFJzGLypOK6jbg5hs/aAOLzlq6U1IiAtz0kBK5DPAKFW1gX9
G40TULVUoVkHXFMmjAlHyb7pZe4xkotJrLdzQ2NsUlBODwsWSLDgOzxJ27qzjRoDrmD2cWr7+Lus
pXVyQhbCazV/j67UPM5F8q+ExYf7ce4CmU51MMlMkSBOHNBWkRPIFesu62LujhQFBIrCDjyqONTi
SnbqkC+ojWliH2ZQ3ZvFIac9Ri7bnzTs96vTebhNadSo+lF/tPWEUnc9ZhfSfafRscIbMyOCb5K5
/ZNZyvxRS8tKsdJ1dQIJ3O607fKrgCEQRZ/FgA8RD125Zw8RHr2U9E1Iicq+FFUKJ8Kzjlkcpfsk
GiyO1ajcOwsm5cY2/3plwYa6UsEQe6D4xBk8EwlVp18bJEO4G/xfhAZWnp31FIlKncslMU92U8R7
0OwZuy28smpw5SnMWORN2jaPTj9SvGP0JyOGfaEnwDprcINMK+Cmtg6o5R2R4V/WdFczFV3J20R4
YJi6ilaPLBvgQmZ+espdvNw5ODXtg2ZGCYC9nn94pQWeseIbWo5kcGJ/lWcrq+t3dwA+o4me7Qce
p3uHWegmBQawbTXmlDxNo1uPvdRl4qnn89RPWCDIBpQZVV5jBU4wdr9ZEDkPxM9/sP4hz61zdBgn
3e8abroHn2vgDe0U8mzspQv48taHfOXYS9vSJ/lZTJCjVBIkWed/spOjtG9JxYayS2ylmkIL6iK7
bdIim/AAbgGZ6T3dSxEkB2jn7GDSb8fuICMRCbhlVuR5dAT5M4t94VxVODAtoJbAstUjI533AiGA
nAT0ICh0UBHJtsTXePoSH2I9Fczt1D6n2vrh854oSGMcSVO6qiANveiC5xVX4IpUyjmMzVZWKrBF
8Y78Fe0bdMXtMtoWk6eVnBHy4v1ieQxORS3+rbH/2pJ8edW5xStl2sEjyWB7T6SM28DPE2YrQm9E
6h1vG2JlAmiBu486drNr16i8xMXsHiMbl0kEUaGF8eGxiL1jDWneZQRPmtvJiH2Hp2Ot1noXpyuA
r5jcYCmiJ4gkx3XxiKrohoVdORfMYkuOFEaS0bbK/JAVZKwZCkgMdJaAnwUkOPbEtK1EKU7ovdAp
8qQ+C49zaOtfy3icafHuLYE5qEcZgglGjiervEPn5M1jUeeAgPJOXKBxr9tEIhP4OqmOPouMI6Zb
CAeSQSYobJABc1K+dSX7co7a+OSAVvSw+y9MzzWwy81sem83UV2zd8omeVflQkEI0iHuTZT8G2O5
zjtOJzforvMEpIv60Nto0Chi6rwSKD+m7egHxYyjNklGuBsTNuJZFdVblnjlk+WSvOXqvGDdQgPP
8vrFX2Y74JSACsf+5dhnwntMRNcECWzmN+ydAD1ywz4KhwIrz0oSYGVNM+cDqHmgzAFFw0imdGV3
O3PdDenVd1b4rhlG5lI2WD06H+nZ9HwWJmqOmNOm+NaZ0hqsddy+WsUMJ4td4R34aP6K+7p4hOsO
nENBluzWutshMtbwwQUqfNbmlzCv15eK0evixsnDArVil5bDL4fKtJl9GgXJ+y+HkMITwCLMty6m
n41mRKRAA7EZ7BraBEUafT6eapiBl7BAvWkbtEn+MrEfz47EU9yLA8Dtj9jwWdiUQwz5GCtYmI+1
2Hlu9g8WaMXjCqiAuGiDTwkrL3gO+ThH0xcRkz8dnIvTtMbLW49kvmMvOwY40BApyt5nFoj1LXu1
6tCFI1cU8tKgFajR6Swbt2hW1eSkYbH5aBdb4DL+JstYLRa1rrZOpxvww3yC2rkwPxkwyEtjEjaI
I5OsEGt8W9noxVvWCcVTbbLiYEZf7cIFmcg3Gb0CDU0aoNfye1x/03bibGNWxvozVmYG24mm2ZUJ
5vAq9C6zXWOQyC5r89gJ2Cew/cWnWw/ud2JfiVoeKSHNdXKbgkK9leHkbfWQLUG5hjowwm/f06lD
V/C4JuslE6g08XzBey5/OAGInqa5RzdNRi8Ht4JbeI58TO2oI7TDLjov/eKClbRgpqoYPOh4+eEY
ZtYCSEJeQ/iHGEb6mV1ftrdnp/sJ4yH+a1WAKdMsTALZJOMmaq78y2zEG40HDsa1g6w11sNbIlqW
RYxrOHKJnHojytXGDykqSushfmUxHDKQ59nTRNXIow+mHs/90kOumsKgchv9TyusN/xP+jbBUTi6
WCROzYBuuc2sSeOJz3OMsQkI/UuTlQ3SSVOcOK3WV9uprRubHf4hbwaOGIYVOTA0YY7hlph6JPBC
8QWv5r0T0eMA3R1UOTpT7r/W02vloe9JxJz7ZvbMOcJ5jlFj5ZqqRptsGVbBjOfoNtXeNUHelxiO
10qc7GKgUwG59uDYWfJiX2NhwpPxBcks+y0cNtEk9Uco3ld5TQ7z3u/n/MwFo3pY50IFFk1oAYAW
egp09pZYTlNtu2NaUfMCM85HqTUI7JSk7NwIpvKxMHsHx6M6xcUt+VXAJEPIeqTubXIeqa3PBuDP
FZHSvyXjFbNhYJ22U4GzBLMniwD8fLOTrFvba6s9B0my72mN4I+g9IKnQOwWa6iDsnVa/PZVuP6E
Va745V99HWXS3ERdlOJ1tSC1i+uqKDXq0V1Xh83sXO181fsH4/Cb0i1EAgH1iO1Z9YbCLL7oOnKP
Oq2eRMOhiOL7n32OsDac5o2cfaqPsvnTTKa+JesU/wwyHm/lijTHUgaXXqN9pglYpyCehuIBWXh5
HyuOAlawFKXn3mvTzO2m9eZPyS7ob5iHgs2Sz2WH5jV1LnrxsXD33jjFmhzg9pkrto0gHcxUHqqe
p4X37OzGE50GTcbYQyJl4O1QUA2vtSuoUfU5wli/STQjlg9/dQBYXJKenexrU0wPA9hH0tz23sOY
xc1rpWDybOIojs7+nKkbDH31Ti8LC1DhLLdNWhi+3b25kyVyGQV/+SEafLCto+djC2IDz1aQEo7F
by8N4vMDe40ESGz5ja8n2iuu5w86buRxHoHIpewR8RbZxQ0qKwncwq4OowNiLhza6H5u9A+Y+vJG
ViPxXmcy0PbDdbNwX7ujeYqjGWc5xwXXdDlX4ZPWmCYjr0ZcKaE7Ziw0n8umZYHEZedh9ggaJBLR
wZkgEfVpbe7aseMT6qvriEYAJJ1FhnjIr24RJJmybKEr5Hp/okMyOSYGexV3NvtKgC6PA68j0FvO
qqn3k12cEElx+7p7chdImBwooGAi6pjwM1pkciQC7LAkfE1N/R1dh+eyacZfA6Xxp9BDFOQ+JShr
DpIltsLxgIZZPotxiaiJUT07Lgi0aYpNx3PEgmoNfzDEZnLuPVLXoSTjJm0IA4oG4sRu+3PnERpw
fbW80Y9lIzKG6gZLDgFxLT8NUIk09bgOO3bvwnDrYxDesc+aSlR3YLwS0lm4Oai9m3b0ew34L2oU
tRxHsUWeWoYkzUxeU7VQhjPwJ1A+vZ8LehOluqnx5gfaGf1TU6z1wZIYaYbVao+8fQzUHXp7n3rJ
LrILc85xx+6Y7DiS+uGjxll47LDOPDVmpat1oEwxMYTDdM5oFyraWVCfrAD8J2+v1zG8L8K8hlI8
ebk77dJqUZfVcz/s0QU1n/ON7Us2FtgvzdNAxu6S9Xz5qp4npXFxa+fWgONOURow4kM4LL4iIdtg
ymLpyuuChsoEZjkgbVlC3VKFFe+mzCGQA4ybCw7p7G7pFk7+rjpLn/SAMzRc0EKbrfpYlkcQWwIn
+JAeS9dtvphemXmwpoKHyfKBE1GJ/gRyi0cYXJCFgYmLbPGtVCugB8bN0U2t5JYnzDnR4rYeuc4M
93YsiN4PVcmRUROa9fr6k6okwsSjNXgbyTUV/6JN+qTFDoKsxy3dcyRHJ7ajOWuJKGVkaSz86E8O
rxknolQ7vRJkGVVL8ioJu/e2bbtH0dH+GDUmO0TLLHeg19wddt0v3ADsCEFwXiq+QHvdRxDZ6w4Y
A6HtLR4f75incAWcwefsX+w/w+w1l451Prkj9kGdxNUcNQj+E2bh3SSnL0rVxIHkvQlMoYZfuoz0
jfRTVkm++AHZVwQtFNYnf/K/Ys9gcWvZT7BN+4vbV+5Z5XBbRWdHSoL4ZuoJV4gaKNgaNdKfqA6u
Yl6TRMPRVt0w8BZCgoper52iF/zg+XR1VbNd8e7XTnEcLCd6sN2+eFJcHjGS9/MYMDklNzxUP03P
0qIuKm4RJua7FI5iP9kCf2knxcbzrHI3k+vdqKUEV8gw9z/Szqy3biSJ0n9lMO8EuC+vd5VkWZZE
S7brhWiXbe77zl8/H6vR5XtTHBK2C4VGA+pm3NwiIyNOnLMfJvo0wQfmx9bnImw8yk9I+AV0zIXD
eZAClb4g8jEkc8YGIS04ER2gdncRUhgHloL3eCCPRzvJfqhoLB6gfEq+NmPRPxlWK/2n7MkTparW
0JSoP5eEmQ9U26Ckkr3hL2K/LyDOTHKutMkgijocqpa8Ud8BX4ii/BuD43CTG9qRn0tu8ojSlF0E
9d2Q6Dp0wmX1FOCAboICzkzQf9QrKLKqGV3tgHFQXKGsodIhFxvRgzGFPChSemr1kGeUNTgtnfve
6N0CD0AEqrVGMMakLeUJJpoWNRCAU6Cbaqua7hyng+g4sONPjQeA0lYpQdQxl4Qh98whibB9k0sS
qbeqgkW/qsHq9F8QpCSzHCcWXCMyHP90lQxDfkPNRtrHMR2RnaIhmZ5k3J8yjRVyjxjRlNFM6Qwm
0ICu0dAFr2lYr0aUEyg8vqMX5UMUx3gWMxtPtRGTUg04aQkkH/R0tcHejkeZkg51tTBviQnA39NK
I4NDtqT63mjMkloE8BuqBzrvjnYs/KPdWT98p+18CqfDML/+JfitaKWit8Y45P1IWbH0QDDDlQsZ
XWSO7Z0Jft0nKDTapkIAy8ff7dHNCHh118onwEifyntUJluwAEj91BCHg2ZwjI4KrAE3ozSn/kKn
jr/0bQN3qCnBhA6xIUg237irC58ECxiOb8EoGT+iRqFarMMALCXFd5sU7RloTnFGKG6cf176g+YD
/dBpFPkDlYMOhQQcgzOjqYwvxlPD750GsAHJH0soNXd5ZdJMnuj9oTRlyL9oyn1HSok8fk88t6u5
g+mIs+KbCkkoyE6hPgtt2llaR4U2ODare6pb06uJfoLL/xaBgyaQjmkbSke9DUaa/MAnAVCUv0kt
wEwSdOW32NRCXg6xypu1ZG60mRlB7yhWm5rN5Z9pxjvLBNFX09pyyyu1o+8gqm9jhGoPEM3bR5VS
HjQimgVnSGTcqUocIh86nLSSJuWCqmnfv+86SX2ltE3TpK6SpDQt8073CDO5LGh3UjT/WKRj9R5u
ceNYTWkJdQTiAVYV0vFW0SA3aPAFGXzEq4gui3ymBCFVDSotDPd61UJoYxogO324i2ylgzG+Sygn
0ARPK2bVf4x6r/miQt4F1SqZpqdSA3OWo0S0nwoPLmaN/VeFMLwgSflqUyA/Wd4HhwYHYr1ZuUSe
gL2WEsgag/foPclCCIlpGgMHOldQs1b/yydm+FxmFMqmLpHv+yAzHkGkzxlg33iWi4L+tcFx6L0H
Hwg8siIzb1DrpR5ORxZIcMtQlHdmTy+l5LVfpnYGUKqQ1Mohfea8J9tj04RfdC7FXdKRuCDBrp/Z
8CTn9F6HngYIGwTj0RmWO4ATMkRtM1mrJBGLRLJDCZa4mcSL7Lw3aogcYQCpXnkRK+eOpnHapNFS
uSsVhbMSIU/nKdFwo3J9gY2VhgeLJLd8M5TgklEji63iKR/o7/UAWeGNyJepamXv7CSBFqKwWbaU
hpvQMaDHN7L0ExjzV6sxcThdivxxiOqw6cTVdxh8AUDxCK6hljXjw5SO8IyhWbxzSlpmxwBfLg2Q
lzX80H1USsbzBCQVmF5YfUJBRj3bRdK7cWCY3Clsu1qluEoZbdrXZWQeA7SX7lQVhDs3twKARWup
spLV0nWrhAMuy89To9l/55zmvQGh7873AFGtK5EvKrdrtq3Tiapb/PN//09xIQ4PGA6F5RASYyjT
IC80P/3q5w1N1RzV0CgBwf6qXH++1X2dh/eYP9Ef/dGfin2ujH+tm3irpY4JwyFm11TT0GVBr52c
m0XBusuflOl+tF/pnDNjmpdpiFy3M8/EtZI6g1AsR2WqNBkR7OuhhEE1GWPqZE9F9IH0hV4gPoZj
bsMvJY2H67bm37xmy762VdHsFM7aiU/j8CXzfziQyDoUwhUy8En6vq7fARZbt7g0i7ZmKYrqaPyH
Nu+Ti32gt1xfJQirJ3C8dKI1+QOxMbiLdSvz7xbGpcuWZWqcZAccs3ZtpVUo/RqhlD3p2p3B5Q6D
DQ/jm0S9Kftv66aU+VtrtoQR+Sh2suGxlfdQMdAM0E5P9NcCafwOaHjfSiSeKXf03xzHHWISrvXG
YN8eLXajbTmaI6sK3nCe8ospRRgrdYATcrTuLKLK7GZ9gAsrdvV5YT86lJMrbYzzJ7m4D0syLGfJ
h7v8cd2KsTSLF4MQdqLt2Ipt91gp0zs/OEz6bav/589MCAe46VJ0JkJMqOpJ+Wtu64oO6xYWporr
iO2t64pGfU+wkAyk8sBHZE9fk/yvjr7IzCEW2zCiqG+nil4ylfygAjQYltbr9Y58Y9Rrut2e4v9Y
u++8mULr0U7ueO630p3ePoDkCJzX9ZEtOKVLm4Z8bRP0iJbC9ZQ9WdDLg5uNCwewkr5Pctdz3q3b
WtgKV7YEXx55jjppyMA82WRhexpJdehalPHzupXFEVGi0QGc6Y5sCBsumyxSsQbHVnVeZ+K4/iB1
UBIYwFOmr+um1MURcT5Ng73hcHtczx7AaKuXG0ZEQI1UyxPsfyfzh4HKyf5jqX80NO/YtS+BcYsu
HbVaig46rWYfnPw9oUTokfL4kMCkN9yiV7n+0974DkuVLXlGmGuKMf97/cuGpGwkKXDUZ6OrP1fq
C5D5H39mYf4FF96p+deClj9lzuMffl2YWfK5Du3o/P5KAX8UHySiy/Xfb/L7rty7MEPz3y9+f+WZ
ZLVlLFhUJXKkyXaJ8S7eOtOLVsC3qebswHlXXFvpFNqSEGXTnkm9gISCKkf1IEHqNBTQ+r8lFaSh
Xz+pQ/KXQklxMEp3xpX6UXI2bV7+HeqUO96B5/Wxv90dJp2ddL/YXKWO6giuP869QZHlAiFR55Np
vkR3f/Z5YdA6lI9xT73IraBYTU/tr96LFpM5X4iarBK4qYIfKeOwAPxjkOadbtrhHA0bO2Nhdvi+
DZLHsWQOtTA76FAi4i0p3jMJ92xn2r/x81XTtLhQ4PbX7fkauNh4gFaVwpJr6xm5lAri4w0vu/Tr
dUXX6QtUZQJN4eTEuhahnTB40Gvejadq+PW1VY05JjF0U8fzCZeUUuRGEUmJ75oQ/akcnF8++EBT
bNUGxaThvDTh+1qgA1OTLOk5hA0QSvpSev/Lm/PSgC7ceDTLK2OGTDMkdCAdz1m+EQjP83vtV0wS
53BnKIplmrIi7B6QdjSINLnvOi296zS57EbjNzYokCRTJlbAw9vzFrjYQYVcREgyALip/W/Oe5WG
+fUpeuu0YFnRTPYmAb0qi48uQ2oaaaSw5uKBkJcFvqchKaT++ka9siKcA0Uaq6bStNANYXaCRizb
GMXCQbj6vnAFQo9PHwRS025T3TbhLVnh9Vna+r6wCvxygudQD93x1YLKsNzw0QuLwHXh2PTE6Q6B
uuBEQwOdJ1AIiZtnB1DpyTvecEisrY9h3ozCZuUCoJBm6iq1QjHkrMsqAQ6AEblFup0kZ3YPGKuC
FT7amK2FY8GJgDHFsmQFvLbgltIQ4QmQZ7Wb2g+8RMFJ6M6H9cHMrkEYzJWJeUYvjkWJ/jxevazd
GHzrCRnDlCb7sUSVbZIfnbh169qAIxUyKNLQKfnsXzfP+0AmTaGYui0Gg1SKAxpy1IqSHL0c1QT/
tIm0/UOhWs2HqEAOXJ7CCEwQgqM1Uff9uvmF7ehcmhdGnwXyJOuSUrmncvgcS5/Xvz7vNnFudf7h
ge/IZGSEw2TA3TSCz63cQXmtJreE0xlhSvg4HLs9Sv7turWlzaIjrgXPjEpe5p+n+cVK2gCmAFrY
FULnwFWp1pbGd61INxZsYfM7um1wx89hkClu/qTJ6FTLjcql787P9L3XPU3IWEDuTR56fUBLi2MY
QB5sjpqjiVky8AdlafdD5dLG9FyZ/l1vaBv32tKcGaZO0ZdEnKmIc1Zl4TDZUYWqIVwYz1BAqo+x
0kAkGUnyxhW3tBksVWU4QEIUWRcCMJ/SiRxpeeOCRM0pQ38GB3/Tm7AsNaAVE0v5MEBjuz6DytIU
WoTRxH3/OEQxMPCzFjQqRlMQByTqzVNAWTD5AVHkycd+13af+qh97GmM6Bx48cKb1NFPZWM9r/+S
pYm++CGKEEA0ZV8FpMYbt4G8zuyexhz6lPLTupElX3ZpRJhiqDFrWkGrxm2bwyR9iMc7w6J+Tue5
7CL0XW+d78XZ1ebz5vBWUfR50BcnDpIFIy5GBiWDvamap8jzNq6aLQuCf7Iyr1N09OhcQHY+iXPI
ZQZv45j9M/eim2L3A9SxyTlx2VwPw7EcudeNsXZr6RFATA6UJ1QenfKLomU3uncDn9kOwc0NR7K4
WBdW5/NyMXmeVadZNk61mwwgnLvbTH/1YLqeIIylGNcmuxJsyPr+UOYN8GakhmYRGGiGqYkPfA+s
M9SvQeMiu3eQldu0/xJ4j4V3ho8vDW67EOya9B3E9MZYF5fxwu7894ux+iFUsYUfYjfQP1Ar/eSh
N70+tsUDZpK5kS2bLWkLJz3Im7qXCq92Nd4v5vsUSlL1tG7ibXLXMh0iEdSOLFlHoVS4z6CroG0C
j4I2S0fx0oGa4cmsH9X2XnGsvVL/yK2viv9B6l6C4iENNswvTaItK6BGdW4DQwyGfNg/JqTjGxe2
T5n2sXJjBre+L5w1Oxp7unn4PlBPYCt6u/EIXLoALn+/cMwAmMRJTK+n247kxumMyA+l7kOZaCnN
Pp3Bk0EyBq40Uc9bX7itkQlHTQ/gGkxsRpYjczOhkpfmt+sW5rkRDxYLw7uHvDtU58LuU0a62FJY
h13k2xzz1a4JcdDY+LZu5e04LFnmBWfpBtG3JeaFqEk6SHHotaucJDRiaa85rBt4e4hmA46hyP+9
pAWHPkGcAVy8w8AAhOKsQn5G3PsbNuakFsA6wjV9HuSFL0DReojVwK/dHjbq+JjMKmwbt8bb1WAY
vKMJOsn6OOK95PiD18EQV7u5faDPQva5DY9xvBE7La7GhRXhvKQghqsWnVM31T9H2gcnPa5P1NsL
glE4Gr7mvzMlLEY7aITPhcEFUX6mDkj0gigjoOnkPq1vxvLBVrbCpaXlnyMzy1aYPFv0oRRc0gn0
Qu2OwOYlDU5NStndxuJsGHGESEjptKEeE6t2g+IDCmwOlMXK8/rMvfU0PBfZAAopLdkm83S9xbwo
KkE2cN4h2JEaKHP3HQXyCKZ9qHM3vNrycH7aEnyLPNgBrEQpEUpztlRKVafI3jiV88+9di7XwxGc
SxTJw0S3EbcnqhgRImutRSHJUHcqondVtfUkXYgSruyZwgoNYaf6NB03buA/e3jLULqTC39XK4fG
Rka7gkHyXTncDcrGgVo6thfLZgrha+SVA/8QTmrKfRej6n7QnXPTbszmlhX1enN0RluB8MQK0d4Q
ffGj+6B65i5a34Ib28IUQgUQ6mHrQJbjBlCjzmSICFNuONIl/3M5XfPfLxzpYJY05YxsC5smKzjT
1Y0hbH1/HuLF96t2aCavLhnC8GnwaA55XJ+ixe/P0AZVNskNiMud53ouQ6vWuOiO7IP8Yaq//YYB
VbdIhFGYkMWChRTRVt+XGtmj6BP0yMXrb3xew1NyYVq8HoQlrgY5arteqV349ZBSVDec2OL0XHx+
/vvF9OuUPe1p4POyCv34rdSmp/Xfv3gQwPFSS+e2fPMgB2SsjZ3iVa4FfVg2vVbknsg2HFvahdct
LTqwOUPvkABQ37wTW1suJXr0CCt6QFOmf1JMWGYqFdWlpgWmnkw36wYXnnRzwpBhgRFTicgElxk3
MFhFpo7gVoIQrt7vo7GD4f2sWXexhYbpTOgu7ehhXbe7OKWUN8i9zk+Rf0q/F2tmgeKEIpVsXh9D
gwyLgI6wfPrFNm7X7Sx5l7k0SBLWoJYl7mwfFtgR/iaSljEvfd07Imp8Gw/6hpmlLaha6gwoAVjw
pmYm2UYLpFxrXBPWEFir+3MSTs5vbI5LI+r1Pi9oFm4kxNrdkqRgC1AWfH9dfsm7U1FthB4LDziC
qYsBiUfWKmkNiSxsZY+B9xHmAUDfpxHBU0l2Zeue9A/ymmMiQynpHcJ044Jbnk8HKNec0XtTI4R8
BEAdtWnXAHc41e17GhW/rO+MJRNwKKiybeg6oaPgtGFnUGKtTluXtN7uEQbejdVa2uGX35//frHD
A+TO9Vrn+5YW7BMUuqTywWoR4jyvj2Nph4N245FAAGy/SeYmpWWDCc9bV1cRxKa9LUUzLGn707qZ
xeEYPELmoqfDA+56OPJYQ7sqwXTCO2Lnm2h47lVUy8nRrdtZiEjxQ9RlEIBRYf4UNh5ypJrvw1zm
5nqxN+kSn5Tbvry1wge1OpRbMenCJoAqgvchiWqVMF7wfugA0iSbNqNr+t+afZX9Z30wC5OmAJVR
DZOLgzSSMJgKYHlnBNaA4z50/WlKb5uJzuiNKfsn7SaEvZgh5aLShEx7nOAYYE+zEqmbmDM0NjT/
JaIPNzOepfhJtx5U/2TkwcyhuSsia4/o44GGzr0O2BYWRLQ1wd7+xqh1fc6WE7FYYgk41+XcLJtw
dNv0DGIeLjjQwdFf60YWV+7CiLgfY71TejkacVDp7iWffuPxrWgX3xfmFCqmKDb8bHRBrPeQwaXI
F26c3MXdcWFC2B00KjQG7TYMAdFHWEPvoSMP6Rn+s4maJ/LCD0WDNE5IyYxuUN+gcBrWT+vf3xqF
4Ef1ZlD8xkyYKDQS6fzt3k/OvWMd/8zK/CsuRkFLs2ZFYTy6ofHODKS90dG/5dzpW7WX5W3FaSVk
MEC1C6PJ1c4b5SAfYS06KNZe/XXgGPAE/ef3hXGAaVBos2NbKdNp0G6iZOOpsHAbXH1/DjAv5gnl
phTQQTW6/nT0FBqpaKQ4rS/FogkD/IhJ6gNQujBFmu2nSdBCTYV2jFYce4R4leO6icVVuDAhzBIt
FkNap/7optUDcstT+fxn3xdmKaiQvAt6hoDcI4J5nLv17y9NEThWzQRrqnElC9+XB2qFXaNOrmEi
Nvz3WHS0lG7gO+ZviE7fYDMBYuCWBEh1vdIjbXXZEBayC6gV0mjXz2BCiW4s6y7sho0lX1oPY+4/
0AnZGZHgqZS6CNK8b2SeJe9qWdrX3bjhpZbeITwQLWBPFCEtTRVu4gqyl9znjeL6Oox3nPIsVuSd
0UAwYMEuHCHIqNZf29C4m6ItQN1SzMG4aFKA58Z4A56Az7mBmTRSXKeeceB2dIegbKKfHDrNvI2B
Lk0lTe1EhgYBwRtMawr55kTGVXVbXT60YBVhSV3ffPPCixvj0oKwMeqp6SCLxkIPw+dDdBp++Olv
7G9q+pZBYUxmnwv7oR+zlNZ8XXHl9IAIL9R3kb/xQFyaJ5sHKSU4ilQ8ia+3t+V5+gC5z+TmUIOk
MLFCtb4+T4sW2MuUuw3dsMQdJ0VSEUxpPrkNLJtBE+2+rX9/yQlQfTJIHBAGMYrrEcDxpDU0HY+o
OUZHGHe9SDpK3W9M06WReZAX/j6kIVtXmmJ0JzR5tJ2q/oYnvvy+sAxNMk5R6TAIzT/TIg41/fok
LW3Wy+8LmzUZVQQnEGhxHZ5HChSDyIg0Bpqh2oa7XFptSgTk6nlU2OS5ridKU9GE7eNudOMIImu1
5mT/+lBIzoEbVBTKWm8yKcRYgwVrQU8aCu3bXH6vIR2TDMYRaMrG83jpeU4PkK5rdOqAehFPR5oG
GvRcZe8OXp0dZGdQdnlO86qe2bBEq2m4R72t3qO5h2aCXjhPbT2UH1UTTaqBfDjkUvLQbXi2haW8
+k3CUo6GDBam4TeVWbhv0m+d9FyqD7a88aZauimu7AiXazhIaSkrVe9qtPoN8ZMcQU4Z7obisbSf
OunYNy86BPbr+/Rt94hlqbyyScLaFJXf1JQNhdxrFaOqFKP8hYprolYw8R7oBCyGs+UnuymisTb7
iAxGpRUb1hfuepUyIBlImweVbQmuRHKS3pFsq3UV5z8Rsi+g7uixzvJ3nrFRpFlcRDo7KM0SVxBe
XB+TGtomuh2yzp3UHwnMCzMmpoDYGQm59QldOI8AIuUZCctlxZP/2lCU1BOsdS0qVdUJBeZg2nBc
C94XgC3Xkw1i8G1axNJKyc6hknZbVBQJmc+TUu0rbaucvWTGYDcQPZB+eRM6wNWS5qVeDm6YHtKQ
VvhnRXPXZ2rLhHCu0DyO6R7CxOBA4IN47p21lUHYMiEcKS2CUG+YMIGa+Bi+o9VO2drCS+tNQZ5N
RcJXo8Zwvd6QD+dQhtWDCxuNDI3Zfn2SNj7/j9O4uAcD1coKWePz/autPzTxrz+rSOL8++v/KQRe
fF43m3Tw8KHc5QiAv8uga+83bvKlk3dpQr2eIFiyO1pKWQMfxY1/CJxadPM27qitaRKO9zQ1GcoS
1eC2kOAhKDlF3/9sHeYfcDFRoRLUnTWfB334S/oKicZvfH4GzZOyA98juqegKZCqgz/DhTQ2aWkW
pSH+zywIA1B1aOnrDAshmpxIQh9/5/PzO4Mnzpx0vJ6fdFT1DBbv3i2mci+H6X6rVrV0VYCE/Z8B
SzhnpZ10tu5xO9rWA9w7EOCijJoepGGX2xuA8MUoBHpQsnygfC1w2deDoYt/gulnbN2kchXj6He3
WvTiFOdOvYf74NioZz8s6cI+9rT3Rtbr+lQuvNrmAAjnS986ID1hpIWvZTlae6Wrog3gdOWuR1h4
dpMBlDHQVk9ba7cwtWQ08WDwmZM1FtGPJlQH/MEpXCWFUsO70YP3UgVVH6IWcGFs7MP51wuvuCtj
8+gvDlJpax5sc3bh6rzr8+yua09S/eQn3+LgxYphZh20DRe6NJ+XwxPmMyHEaSHXKlwvSz7XDQxy
gXpq6vFO000ILND4nPqNq23BHZE/mtH8CFbwkBQ2UFg7pTPISuFm6m78lm98fcGjXn1dOGsazCFZ
a/H17kMyvI7WrRKfnexlfRcuYUCurAgute4d2HI0rIzjTQ/LqB5+qv3w0Do/KjDU0PtJw9mr72qU
1NYtb02e4KmMarBTpFwKd2Y0IdX3G1fq1cDmoOFiB0o1HIpQwxcuoIMGIpOtSs/8/xd3uE1fDCBA
IidNbOjwAuT6qKrnrmF/Cct71b6r4q+/PkV0ARI5y3NnjCbgcxK04EItSAo3uYej3hg2TszSClx+
Xti+shXRpDSmhQvXXdd97mDg/o3fj4Iw8bhM94k57/CLJWh7WdElScvdUX9w6kevMjcMLLk0m25D
ghuSILyNrw1kY611Bk8ZN8zzd0MYnZoIqTsYkv0aep6i33iEL53IGWvgWDQ3ctyFOJPcdNY0AX0a
nf0s5ZCW58kB7kBr422xsLMMoIA69TBeFm9ahdAJKPyizko3/AGZQP03rV3r67LgKun65iIwdVAT
XAbX00aGbZKaKSndBO6qXSXpd3mPwhhUvYjlHioox2Lpl+kqQGhc2hSOe2wbjoNWS+mWKbT90mGW
/Fkf1cJ2vrIgHPhUgcNU7RlVMSIum55ie6tncGG7XVkQ9nPaI6kTlYwhhoY/CE8txHLVmYYBa4vY
ZmkLkF2dO4K4rlWx+ai2JWvoPb90jcG1m/dI9bbGeX26lhIRUNv8a0Mkd0BKq0QQlQuzqm+bOtgb
0ksC4ZljPureh7RDC+vRULdu6cVF4uFMOsC0Sf4It7Scd2aMqgZxgY10zxkiuvVRbXxfBJ2GEMam
RcX3E/u9DkPx8H39+wsuAJ6ef3+/I3icoAsrxfT1wg2auUCl2oc4vmey/syKen1A/aDLez/UsJKi
n3yrI8zRIPO+kSzZmivBDcSqVCatzVi6rvlcavm9V0Q36wPZMjH//eIGoHpb/ne6iuBYUx5uNq6w
reUQznwombWea0zUVFM3OkoQ+Uq7aes0bo1COPee5zVyKWPF8s8puhHF4c9mSbhX2rxV5cyfQyGe
njun9dv7gZvsdd3Kove62LpCSF7VKEV3KaOIy30n36s00cunKHqMtiA9yqL3urAkHPIcPImmpRxC
h+pQiEZlP6HjZivNQdVC/RjbXgGXt3r25PjWltqd6tSfklC+QasAfQW0SLrA+rI++PWNAkpU2Ii5
Ak9GxhTn6THI9k19H3+h/XHdyFKW9cI7KGKWfirTUE5iTpQHsfOB4CfZeYXfHuI67HdBkUxINxjP
MYt9RCu42iF1O0BiiLyITy/yhoNf3rWUPXU4xeiNEHaVEphO2Ze89zz0qfMTyvMbo539gxABM9qf
BoQN5RSFMhHDF26kVc8WzGihDgchtBhlrRx1FU5k3Tl1g3HXM0oV+WBymOeqlJ/Wf8fy0v78GcJu
m+R4oprMPZa391aHoAp6nyCaeUBbG+u7fIL+tSTi5bNA602jwhJKZFPwLpcfs+Am999tdmgtH6Cf
hoRbxrG8qm07ZrZTD/Ar1OGOQ7E+a8vX/8/VM4U7JvbiPvMyXuhljvaB8mLmD2X6EMrv9QIO9HPv
fx2D8bhudDHwvLAp3DhKY6bw5bIl6QD+aMzE6EEMUbQPeWt+VGzzY68GG6dgayrnU3JxA/mq3RTk
lAg4nHutfkht8gG/dVv/XK35J1yYsJrSVKvZBPzPR6VqnwzTvx3z+lT11ml9Av8/HuanrfkwXNia
/BF0RmkQGQQPjfot1V8s63VWIZMbSPyKvzv1xRn/Sowz7DUbu3/jnJmCP4G4tUs6jU1ZK2eU32Xn
JfOOcbsxwsX1MoBowmpHIlDEhUiJVkxZM7FeFmo3TzxK9ht+a/YHb9zWhQVhHLZnqFHqczsZ1a3T
3uj53ig+xtKpDI6+8m6sN4qdi274wpzgJbWucmB97bl2YQOHefvXex5nHMPPCRPcX5HEfhGaTFgZ
nz81W5fIxmSJKQjwHjEa1UxWoBzIo1WPof/dC3dWfu/vfwdccjkUTXB7CeSoijYPxVAD2t/8XbBx
VWxsLk3weWWi6LUJxbIrJafWB539Yehu10/oxnKLsIk46YYAtUNuI5Qmnrto2DiFy0PQSVrCVmK+
aU0u1DQaYJ8vXK268boOoayzD6nr7wzipxHBaRpD7mhJM4fV1c0YPfbGzZ99X/CYnZLWbZbz/dE4
GeEt/Lbr3190Vejp/m+SBC9Z0+BIWMAkKfVTLN1ZwRfVP1soM6+b2VoLwZNYDuUJO56nyT9GkPea
hHEbJuZPvHVWFo4QnBKYZPXa30Nu3/R9SZXAHo5S/yPOzgYKjar1F3z6G6aWJ+2nKeFy7igGh71B
zsGPbkb9U9N9buEHqK2NV+fypP00I+ytDBmZ3koJomr/M0JFkvkOjb71ddmaNGF7qS0qNZlJmNE3
iB4d6SbY6Wiv1fbedH7Lo/wcjbDTxjKD5eufRA2k7ygupftNJqnFdTFRANQV/nnTA5T2hTTwosLB
I3Hqa/d29j4v35vtBm3LkuOix8KgjgG86E0P0GClcItHA84X9ZfhLG+t+2LAeWlA2MqWMzlJ5HER
okMdp1/b/JxY7S7snhvryaj/trrkkHcbg1qau0ubwp4udU0dQritXRPh1Azy/5NqHdPq06/vt0sr
wpamsBTEKIUWrip9KkfkaoCRn0JUWraIKbaGI2zstDGjqk5qEgWO56YN2hVldUoUhPvibNyIapdi
9ctBCTvbslojzRsGhfoLUboX300D4lmHXn601Zf1Cdwal+BIlcEHv9ExLkU9jCGY6ZtpeI/k9bqV
Jc9zOSIhEstaudbGhB1ON5hVHLSRvO1vXDw6/T+AguhIp9h67a6VUh6c2OZGaE3z3iiKZ8XuzyGR
JXRWvwFYMy5sianOvEXxT5mjperWv5EBUaPNu1HwWPYJ/w5HzHZK0NYgBUbWxE7PSvNg678RB1wO
QXAJrR8m0xjNWRl4heTyPzWU/utrvjUCwQFMQ4P0RIAFy9WmnfLlz74uHPwWYBZgC+LJND+b9TH7
nSv5cn6E896mfuyb/ryd5BupfTXjx6r4GgYbQIjlc/FzlYWTbgRmi8SaXLh+/pjGr3L4LHXHP5so
4YCHo2WBkuXoDePJ1/ZbhfjFjOPlRAlHG4HtuHM8lrmN40MZoRkVvwagKrPinZQ+6kN6Aum8s62v
+nDXqe8D57uG9rKx9UTe2m3C8c9rGDcsdAjcFhBH45/kyl2fx2VH+b+lAod27V/8omg1f37AqMrT
oN+E6WkIPijR67qV9WEAkb+2goChN+UpVjReetqNNm6EgFvfF469YoZ9UhW8kdSSXozbZAucubih
NcDMQCct2xRxGTRHmYiOVTzz0g58rbazh+qrV6gbAfPiMC7MCMPIQ0UdTY1bq64eq/CTh+TAb6zD
hQHBeYWjGpWQjhDHoiZjNd/N/POfGZhHeJlNspu+6QZGkA4HZYJIfsP7Lm5X2NZk1E4UOrIF/9Up
CEsi5jpDjvZRhYDTWZGOSb8Rg29Zmf9+MQoVibWwRwbWreiEGJRjb3zJCfkTa6t4uWVI8GJOl4Vd
4DFdaCXuav+jjgY6RKFj//oby0L4oBukQwxNbOsd+ya2pgi3P0lAl3X2L4itdROLR+RfE+Azrucs
j+Uk9CZ8vuyQ2tlN3qdqqz6weDwuTAheJLU6D7JHTrnx9wT/w/f1AWx9XTh8niXZwzDyxG/8Z9B5
8Yaj3fq8cPQqqdJLNWMJJOucadCyb8z/4la6mBzh5HmNplahxZ7NzLN9yr88aVvFqK0VFs6eXyBU
aM6VcCPZj9EDBeR86zZaniRIPi24oFVFTA6icQtqyWAQFMPjfh9v1igWx8ABsB0dJDy+/HqXlgSg
aRKX5IkQlEY/Zmf270LzoQ+UkxI6Oy3sDkr+bDVfJ+Mu9lDVQ6LYuQduubFaW79DuNe1vimTuiv4
Hd7jiGYlsjJbG2JpLm24S2fSfVV90+CTRV6TGV2fgi1SbpwkO+j19/UTszSISwvCiUH0NkVkr0vd
Sfvh5w96eavBh/GLNmySbvBuqJYx04uJnZZG4ql9N9b5S1xI4U2Q++Y7sj3WbTGazsbdosyLf5Ua
+8eW4ZAXAzD8Bn05xLCqJfmUv6S1uo8i+oiGPVQphxZVxvq+TbRdjvgVCpT7vImfUdII0QxVwuxe
j4udZ6n7OowBxMsbUzBfAuLPMok6ADRpM6eF6DmSdhqloitf/BpdS7M5StHHHCyxEn1v7I0X7Rsv
whRc2hK8SNJVdmmlQ/li258CJ94h97oPInU366b9+sJeWpo318UdO8pmXJaUk19M3zuOATKofXrs
N/uUFifPpumQ9zCgR7HNApeeGm1eli9y9l0eClSmP4Q+MuSTdMjyLUmdN0eO2aMDnG1q8t/e4L9L
y4tCqJGKFxjBX40mfIe08cYm3TIhnDlYkk1dovjz4jX51xgx3NbzNvI0CybgmTEg5Dc02nL/eRpd
rIw+dqUhpVnx0sTyvvhkZ/XGGBY22ZWB+e8XBig4qIoU5cWLGnm7uL/Da5yG3jkaW3fu2+Im/CyX
QxHiK5+iA81CMQsyfTBQG0codwfFyS6p6sOU36JccYqa5qAlwblFjzKufrVUB4+KjSyOAZUK/4pN
XaWRW10e9PmLNmW3yL3Hrbzx8lnY3zPGHj08cvkOdNzXc2mlhWKMVVC8DIN37iJ1QEZwQo1XArZQ
G94ur+MNiwvbY+6vV3RyUoBLRG5xW7L9IPKwmEkqN/TXYSv6XjKA1oQGUe7c7yxSTliofOqRYeQv
bfPXGJTHztkiwVrYgA4sWzCx2KTUTHHSmrhrcvqp8xeD5678tDso4eu6d5vvb8FnY8GBvgL1uLcM
aYkB6/+Qy/lLiOSeXvY7M/w7M+p3TTLsld7cK/Zx2FKiWh7VT5uCa4iHRkvoNeOqRFS30Z8b+WOI
tqUxnNfHtmhnJrtgx1mEUvPfL45v2hUtZA4tmxq0VT9M1dGPQOP1hdXtU/gzf/2icGjonQHStJrS
WnNtLqjbJIGsMH6Z+pJyS3LsAUGV8i9zIsJTRszJWYX+U6YQem1GauNMcjwnmuWz0Jzd6otc2tSX
nxcWR0V4vUUXIHopkir7UBl6cWeZm+m9NxEZFPngvFGzmfsH3pBSIbqtSjQYBC9NH5ykIDsiunKs
lC0i1reBEh2qJq2/OtICkOUJS1JpQ47e0NC80HJ2iLSbMf7LCu4M453snLLk6/p2eztzOAMDfO/M
tgEThuDDazNtJ9MnAhxHf98C8/5lURIbdSp0BciL2ADYxb6Lzsrbtp+kApyLfjL61zy5j3Tojaa/
rP5X07uCKeHoDH1YNFVhFS8pGrHprtxqIVmYKwUoJGp+wLxhCxNuA1/7f6R9WXPburL1L2IVB3DA
K0nJku04MiVvJ3lhJTs7nAdwJn/9XfC533dMkCUW933JiytsAWg0eli9OgWFGwC4b3Hm97YlGald
V/nu5xtaAxYXmGYLDoLISAa1isdGbto3jOuRy6NRoYXesbYY91aWgs4I7vWimRhejRAh1UAzKlE/
hW++36sv1ZBnB92Kyo1M9VKKiVQS8NdwdsBRIALwdARhU+Uz/xZUje5ijENVE3ev/s5FCIbFkkOp
V8APdNNDLxuu9en/9nnBsPhSMrIG1JG38kNr02R3WxXiR3SoUF7B5RVj4bKTXM+6oWHWTWnLQ3cJ
6t0jfQUBwqUwNJChVkFl3eohB4UAMm57a7aCAMGCVBixSRBtWLehqF2gdezUTiaQsE27qXvh7Kk8
2MDUGsVAG/z8DYmSXsboaCt7y8enMQ8TWxuR8Fb3K+1cjKBR49AXIziWsjf1gYWDS+QtEpLlrQBM
Dq1CyLAi4kSqZL4ObVTlqepp8oaGY9s6dXK/+03nAngqElccnp545LrvJ1orJW96+hWNYrHyI2qv
9+8F/8TcA8ODARpvsGXyxhDxPc9rpcgSq0twFg1abp2COE14KGmyYQ1X9momR7h/seKnIybgJG++
Tu3yZxRvsZxuCRAOw0rMuqxHCCgHBMoDcZRob1EW9JUESQ8+LUuDPyycRhIwbVQ6o7+BvQyxsmtN
W/xlC78EEnSZ96fzF2Mx+iizaDFYaT/cSOs2gRuYh77a8EoX2zQXId49hFpxbsQQoaAy95VuER4s
1En4vHDn4sY3A6vH533lsf3jx+g+KB+L3X0bXApMLFxR8CovhvmlepIZGKYx3KJHScbQWnT077wV
EMDjUJQ2YakWnYCDPNV1pE3dbXztjHPnv/nje7s1EnLZAoynAiYKvay8zXTRk5VDvG9YvQrSA3YY
e/0p65iDMbmXqcW0c3AqS5J/JCP5U6A9TJa2Xtxl8fZDvo6EGbhOOJfV3H7lbApii2UqGEJSu9QV
V9NO6Tg6qOE5PXkswy/d+Bw1AaYBP/jgAR2ik9F47ZadXuoM3wbstv4xjUGMXFIWIgKMO/VqFoHT
gEa6DlPXRI9fPux1AviCFUScmIaO7RYxogx9EHLIRvWqv8vdSdb3pjGEz/O79ynim3oFszdKfF7r
hwOg/GGzNX1wXWWgL2CkkpHvFXmpdSbVlsV0rKBHhNcXdoHWcT86EIp+iAOwwqVxzHvTLjd7MJa2
CXv3STIPdj4tzp/6REsnol5r+bGavvTBkxW93r91S9sEEQiUsTyV0wUK+ogGT9YWoapeo9ruTCeZ
3PvfX1E0VcaVxmsH4kMEsvMlgCjFD0r47KhqHBp2Sp9qhmkLGw/dyj6BGxrJTSyBE/UJiyC+pIWR
lpOrVPXnSOqeI234wth0vL+WReaEs/qjt9tCcIF5TKLfn1Sh3ChyRYAS+96Ss679adCC49OvtXpM
GRBJ8lbz8srpAGCloDca1xSdTcLCWDPlOc01/VpEoVOprwPbSKiuHA+SWSpMAQJNlDAEDZsqsxqY
HxrXOnztu8kuflTAdJb67f7OrawD9pazKxMwNypEWIeuTaZZpJJ+7ehRlRxtYxVbnxdWkaiUIWuL
z9fyq470SzJt1B7WBGCsOQfsg3t6MQa2YjSqZN/Xr0ZV2L/NZAv8sKLAPOUnY0o7r6aI55xQv6vy
NjWuyfBWRT44IhSXmrt9KQwrUKDCmLUMFoHFAKFsQqGqGIyrDCg9LZw0+L37lE14B1AoGfOWwQ86
v+ujmkfK0DPzSpRjG7pki4R55RSQBMHuy5SPIxALJrkq91qIXN41QzMO6oqH+LB3AWAXR7MQjAiE
4DTmCzBaytIBrKNXzXfr3GHp7sdq9v2FI+jjoUqRT7jKylPzT1ps2KflZcacLqBP+D3GDFtN2P+c
9rXZGIp/7bPIZnR6oUP9YnY/zK1hOkt1nQvif//0LpHKCjswwvvXODgUj9Jw2BqRu7YSTiivgmBW
W7K8DqoZdgFLgTqhuaPE3w3yFnS2UssbD8dSo5CLggyEGCDUWNAENWjYVmJSBreJOLn/FJLrboXC
91FyUzEJBlyWwkal5aCyum2CGzKDSXeKt4jI1n4/vCpkcZAIwcUWFNbqsUmFFgU3qc89vRkeE5BZ
bvjlGzJEpc3ByxPUGKJ3G9HD28tHam7p7VICoOmI5y1Tx62GWzxXJ5rFVMqpYl0bF+DrZktbufWf
hdvIEnz+PFe2T9qqqVEeIiliXcfk0KuDo2Wyo7UvjWY6vqY4wf5wD/LgjWBuO/zdBeFnE0Ql69SI
gubZOhoNPW7Y8eXtm39fWI9Bp7TOSx/rmTCix/XbL/L+924uQnyvxzTTlAQiVOMoNXapnu/fC/7/
xSPhVNic/EwzFu+pPw11MJmJdFWnAWMO4HcWJys49f4L9YPdHi7yRJ9kCVmQIUrSahghy6o9pIVp
vgUXWFFfQFhU1PERPKLuKMTfvtmZtJR0/2r9FWMkgBzu5mPk06x5tAYs5wqlqBwQzFgxG/9aPxaE
HiatP9w/jpUbMhPAV/jphlRAVdSVX/tXJU4egtZ8xJwaPXMr1TXU5uRr1vG+vBUNnskTLrwhDWlq
JFhQqsu/w6Q9RWF2GtP0n/ti1g6GAHSg8GHg4LwTLko7sLyKMiwrTl/B+GFs5G5XP4/ZJ4hroMkL
Uuo4IxHAAqWPaQ3fczT857vrfjh3oIvA9oQBqfCqBMXqI6VmhpX716oDUurI1N1eLaaYY7gnChmg
+lmkviLSjq1RU/2qVW6nOGnq3t//tWNGpMQTzuDXX+Q5uwLAg6A0yDUN8peEpM+q1j4EjO6t+vOQ
7JMY8YKHVdG3CA/B7ePKf8tbXYlcSwRbNfu8kOTUQWwOVkVKrjloIFmUOJMZO4GOh2qLtHB1v8AY
AGtloUIqVvsaMFTFRRzraEqcfskJ/VKjM6iJ44f7x7Kmtyj2IehGJAtYhmDcu7JpTfBrG1ela5y6
OPap+W8OniLDxSszHEk1tyfgyohKUDpBsaYJg4AY+EsP45YRWV3GJyHCMoicpaTvIAQc0HZtvWbR
3gIc16tPAoSosoxzKwkCCGjHDO0Usf0vHIWZAMF7k+sC3Rt8m8Be5tIvJt0fz3DOM3Bh8/I0sraC
nZWLNCahb2pXrZjOfSQdpnIj8l5R2ZkE4aRV0rU+H9p09aX3sT5U6Wm/KsG4arBSoAZUgCMSVKlI
S1VuIuMa+MNZwgCDYmC22h13XwlMeCDoogCQERQDgi6pdcR5xH3jWobP5Cvm2+3/PDKgGCMBFjBU
G4TiW2bU/tCpuXHt47+sr5L2/i8+Dwwh8jgcPSy+E2GhFHnfQo+QLtZ+ROOv+59fMYCmAmwnpoQj
tFyAPAONZulUStLV+GHonaOkhlPqo1PQrbr6smsWKDFVwXPNaf8B4BL2qVDMdJr0VrrK0XSQ+0Oe
P8nsJRoeIiVxTM2VkRC3io3nY0WFP5jakaSmGFpiCkIntZIllkz02gfvzNAPpCxPabA7EARiDL7b
/xMiPOWBJmPcGxeS61+LY7obGwt+YmwcIJGcB36hv6MmS+EEht+rmWD+Xlt9SUL5UHfZF5DIboTM
K9qAPDgY1ImBrDFGKM4vZFxJVC+n1L9S5mqtLf0zmg/RFgyT3zfhzQXCAoAhAHlMNIML9zHpq2SK
Wp9eJ3Tlm/SXYXh+etb+ipUt2P3K6fM7A8ooRUcJUKzHyEbUVHjBEB1040OFYE2p0CxXqw/379Dy
sQLtssHZTUHdib44wRKD7TysiD82t9Coba/HCPL93ycKxoIDXwP8o5gaGyRdn4oua2659jt70Mu/
93+eD1XFG4L546Dznh96i3E/w5Bb9Y0OFyt0lOL/+H3ByvvlVGhVje8HlmO+7Z5pSw1MwOH7jt+P
AE14pHo6DdPg0+BtlM+Vfqx3+wkYJoCtR46Bw13FvaeZD9yUGVW37mQa2YFWW0xSS+X5iAEQChAF
qVsRLyCpo4+cesZuwPHT8CD7u9OS8+8LDnQjB4ZP9JSBGCj5ktlRzjYELC8Zdh60DcgJIoWuijVA
K1GCycqb8lbQ8mfTjg7teEcC+XFfS5emCa8Gt4IoJKNOI2JnQ/QPyHmX1re6/54QzRmBNPaBSsjY
VlVreSIf75NhgvaOAmcmGEFaVWGvlw2uc/fAqM22qB63vi+Yi6jupEhr8H0tcAfTjn7f36itzwsX
YtAtTKHs6+YmodCs/8B4st3mCNg4MNLwhxzgRRHsZ/R1yXxLbm4ZGNGrs9JvFUxWVgBDiuAeGoUb
IXbtFnlHomms01ucfWsO+e6Bs3BzcNtQ70WnBJ9HPLd3k2GNRlaW8a213BpjJDZeg5X7MPu8sP9R
IEF+gc+7qf6DnfP2++7znX1feD7TrNZ8qcf3VdDN/Cyt8Hj/+2u/X6fwZgw+7QsZ7vn2jKOiTpOU
xLc0PJDxQfEPg7qR5FympICMU6BFHMOLYFV4EVqaWcEkxzGAcTcrKpymCp0mBoGzZQJplNv9Vvvu
ikYBnQowN6wURt2IwTfpirSarDC+yb1s5+G56m73N20pgILSBuVpxEOogIrY1L720QMr6WijTV59
mzS7I7H557n4Tzm8MUpiZJPw+Skejvow2oXSYAaNsXH0W6sQbgZufF0ge5HfmF3ELqYq3d8krvlz
x2++CuFmTCBqRLSEz6dktHXyl3QY229AFO+2T0jVooyPgAwuPwqu880CwBBEGVE63KqitM00squN
p2hlm3ghEY2iSDsuwUxFivGJrTq0N8Mh7Wuq7g4n+Gge1FkxshdhixjY19KkWV0m9zclei4y6oRB
vv+cecQCWIjMJz2KfjFKJtU41nS8RdFj8BDS3alHHrH89/OCQxnGQxAGHT6vGu9tdjMO99VoaaDg
h4HGA50gmBYIj3h+vlU5Mkk3CvkGVn7psZCVzEY+zQLUqak2CUzFs0alGMOcEbYaOozhYlwSSRHc
ZUybbkw5X1LldH8p4o34+DrcO0w+R2oQ3s18KYYy9lNcsulmZaP1FYz8padIaf1gMBnTqdPEZ859
gcvlYCkW2Fx4ER/YIGHvWsuc0A0S9V74rbAOAdsIt5frmX9eeDtC4PPjuMLntREzsppvKkFb8zHc
qjBtrULYtkQOKyXQIaYjTmnZE93QsK3v879/MrcIOAJaR/h+TlFrH5/qdCOqEFUYniXwwbh7gDqj
R08s7So+Qvhu6DtPYTeFupaMS/66+6Q/ixDTLYEWSkmFHKqnqHbFnC022pUt4uMw0NRD+TUUncCY
ai1LtKzzWvnByp/pVl137fsAS6AywtEIgI7Oj6CVKqVoorDzkEYFH11s798ewEA+Ogk13AZFcEFU
EDZZGqYfeLx1MULHcfb3/f3nbtjnxw5HjNoRgnU8/AQoL0FHm6irIx0YDU8vz5KPXlPbt8546xLp
dl/Qyk6hV5Gz3cGb5YOY5jsF9HGKG+03XmTYfuAqG67H1uf53z/dhcS0MC6uxOf79F3qf5C91Asf
+/Tp5/Or8vn7Y9TlfY/vy/J3pfJi7/7urFgkYCiQ+EWanfdIC96yZOi1NSZ564Ee5gcr66PZS7bU
mkcMV9jwO1Yu9UyU8OxlWqahYpG1XsSOSvc7TQ9FG2zI2FqOoLaF3hWGMWA5Suj6sSulB8psKdoI
YUT//ONM/rtpou3A+JGoQjt+6w1Vb0eFZIMbyJ702omjPwo7N9HWstYuCxw9flBonVj0D45GiSmU
QRV7ZWD6PxRrwKTLsEzIOUz98WmI2fiYKn26RfKwAGxjoZyUA8i///DcCdsplTFAHqUZe1WVkK8Y
1274eE1yE/QcPQbWmPRP34Tt0U8N9lxi60M7l5qxtgfL6I9S1WJAoB9POSa01Nmx0s1g4534wAYK
VgT+qoyMOVxCAOeF95qmLEvjMEs81pTswURHKqa8N4rxWOa9dhhVMME2FgF1IhvaE7PQ9JsqSnDE
BJnvAGzK/3TphFlbUil9yRGy23FKE0BBM/bP/Vu2ovqznylYawW9Rz5D34tXj+FLS/J/JEz6UDvz
fF/Mii3C8ChYbTBhYfCbJYiJ42agoworob6aymH3oC1og4lBNbwRFwgZKjqWU9ToxlCpldccJf9G
S2//r0dpFoAlNCcsK8ChqmSM1Kzy0s7RU1fvnf3fR1kWHgUeTcQ9gqnL+s6UWZfUHome4lOb/YvN
//x5wbz5ca0XWo3Pj/pNz97ZRk5g5Ww5pwuvCwANsei7HLNIaiJJrr1Kc634EJgbacqN74uVIFZL
eRT6+H6fuMS3+w1/YuUGfP75pnBR8yYqix6EMR6p63PaYggjbZxxMncHDAq8RdlE3ImctPFRZPv0
WsasGptC1isv109TpNtT5UV65dD4131d+sjyCIYHlSCDgFLEQJ+iWDTNNd9ggdLkHn6N5liNpTlK
biQOLVL1GEoRdUqQPh1SWK6nkOaVa6RDB9sEZtzfgNJXVzMcvmv+mP2Zxij+iiEa/a1gYfSgdIH1
lcXmcKxjvChyMGSqPVSauWXcV04E1QzeV8/jXJSp545FL2VEDqw89bq2PxMMOD+xNJrcyte+3d+r
NUFovET5FygeDWC0uSCSFZlJozr16jLvLmNJuydMH0teJ6XcalJYef5x6gBTEsBOl/QOmjWkUVZK
uZcMpzY5B+VzF72O5UYUt3JVOLID6TLecYG5ovMFIZuPsZ2ZmXtl9KxYx2SrdXhtwz5/X7AkDPMg
DavA92P2qtIvLH6xko3ruLUE4WHXWDugBRYiZOVh/GpU7v0jX/oraElB2ADCBrgsuoiBoVmrho2h
DV5EbJV8R2VRVg9B+Gv6fV/Ochm89UXmM2o1jWcX5yfRTFFm6iCO8Yr4FB2SasOarHwewC0+NBtI
TRRxhIOoVRZZNaknb2j/hKdqb8sAJl9wlwUPKYDY0CVBj4ZO7xI5oJ1XYwKC9p7vBmf+RwDYgoAz
RX5m4Q90IC009LT3+vq3av5Odz+ogNkjC4cAEb4SUlrz3a/GCXU5aUSyJPCd5AGs9hsClhcBArjL
C1QYcvqaoKW9mQTAl7LB0xPdDirPkq9+trePF5tEQF4HqBBw5HhXBQhEiiat2GSR7jUY7An712xk
Q5c2CVP9QDmD9BjIUlAQmu/S1KYhmn8yw9Ofa/kvq0wPCS0OuvJ+/yos8CN8HQjgcBuwZdzDEeT4
xG9CFpleFXrK3+Bxlsix+tONv8EFdAqKDc975WpAGicaQkS9rLn3eYgk5ghpbQjGUq/I/8WxYDGo
W6OQhkdWTEBMAbUKecgbL1UM+wtlexl8sV34PqoeqOIAOSJ6gx0mj1Rh2DQegM2OesAkpg3l5cZh
7iHwIhqUylLR5g6I7Pw8wDJkRuhNbjwj7AGd/NpEX+viyXqT/iqT6XD/8FdOYyZL0LE8k0La+pAl
FUhmRY7E9gJB+XaBZQLwB8pDQnGENhkkYoz11Hi6/NLW2slKOnswFdCYbM0FWlsLktfgyQFMmvc0
CvtWpRlCmAqZrZ+N8RCYD/u3CuERDBdFIxUS5fPPBwhYpSBOeIbAbs2DUe/20wHa+fR94SgKJQSI
y49bL5+epNhJzQ043Zpawb1F2w4igWVisSw1DJ/qks6LyT/F+L0Of5fVr1T+kQ1/dGVr5NCCepEf
O+D1KDfDIQEXD7fQn/xpvZP6CeyHrUcHaufkIMen+nUEm2QjvxupQ9Nznj6WvxhzytHpfTfOrujV
RfyGls3757boRBZ/iqAXRUFpq0pa641miTHfL530Y4x+xNJLkvKJD3rjTeFXNbrdF7vyBOECg6oC
MFK4lSIxKSjZtSpLQpihb/UPoBGAGbgvYO08QUqI+gaUhhec5js8lLImEZDdeabZHFh0qmh17qbK
Uckpo9GxsL7fl7e6IJ3j0kH8wHtQ5vJki0VprdDa83X9ayX57lCOb91u+g1+WggvkI0AbQK3gnMx
/RDnTC0RfoFJQCofpC10L///onVFHyc8M3iYSHYIrgGZQE8gBX7lydVzHRpuP15a69kovzasOe7f
MYDkqMFraRxiOF9KXhK/DVQVgX3ItMNECtUOx55hsKW5RXXKD1tYFWgJeVMyUi1wOAVRuq8XRjT0
rdeDMepbngz1QQnfC7/XXJUFW6TgK3vIQWEqCl2o+8NpmC/MAEjCzEDj5UkMmMkIrOCPlnoKJ1DG
7Y6YsHdQh49OETyHgiMdxmZIuoknTIND2jROZ+n2/UNaeTWsj3IzypCIPEROh1rxoywczcbzCx8P
kxtWW51OXKPEswHaBnoAhV6OIKdxGg+FlPdeE2RH8N7ZZjy8yF186kb6NTGLL4bGmC0H8ob6ra0M
+D1gxz4YC8WVpeiDCTrVar3EHE7fJWMvRwVuKkKoD45KFe2gYrFb6YeKTMXQeckfKTzKW2jWFXuD
SBzkd4ihgMaXBUOgysGI2RxT5w2+ZpvtN4w7doJR2X/8PIRC5hM4c96TNFflamj8TiuRmoz+Un5N
P/fqFlDFaMXFK4A+twXEnHduWiVKnV7XJU/w6Z6Qh9t41Ze7NBcheCVtUVt+DXsPcsjemQrrhLng
XzBHaQN5oHLrPldiDpBGKgYnjaBZRFO2bCCjltaRl/p1geFfQwdGeJ845tS+mLQ4E+VbwGq3VoOD
VRnBM/OT8WcQxfkvC2MWjjQxensA7ciD32o/wSIDPpAiJ26bW8GRpmQLa7V8HMEpitPkeGhUqET3
I1DTnoxTEHlRnD0EpHIs5SGfxnNnDWcDTjswjvePeqXiAYmw8Zx9jqcRBUVqO5ZSEHbGXpLKikOU
xC7UZ9ttSurGctkfzDTobVWimhtbBnBGgfZ3xcgADyTpDn0TtRvuwfL2cwo8zh1IkP1d2DUpZvFY
dnLo5fW5cMrkfH+9K5+3oNeg8wCmE46csNycTJEih2npsf5nim7XX/c/v1RrGK5PnxecG5Dfl2Fd
4vNJ5PgxdWKjd40tC7N8NFGgQgkcTSoGb0EVLAz0pvOtuiuuMnGLvHTB8Obq8alRN+7ocq/mcoRH
jAxJmUkt5JjVtS8xDOL3/c1a+T6/mwCMguMZ4YmwDmpkKfJmSXRt/jaMJ4Ra9z+/sk0wXgimLQB3
l526bWz2coeSO3Jl1ndDHo/xRQqrB7xauz1MdBIgCYG+f2gsRtjMbXHAEmuMstb3aumSt8dgOhrx
7lsBiiyklAFvAoQATa5zEWqh0aFEHHcNhkP5q9iC6aycxOzzgjUmOWGFSvF5ib1bv8pmI3eyEsrA
yHDuOxMQW3755j9/qhnQCuik9OL4bUxRypUPLHkq/Eer/xI2mp0q8qGpflFjqwS/9PhAMAD35YMd
1lhQJoST2k/MTBJPBwX1VA7vINdt7LC3KjtptNdcq937SrcSQPJkPNLxmDe4EkCqallmGMceexif
aY/101QmTkhPXai7ZHhvrSORvmAmnKupjylI5nPlG6WgE9ZdFLej0VGzb/d/0PJoeZ8LJqUj44MG
TbFuk2Rgopn8LsEY82MdnIKttNXS4s2/LxgJBg5WKidt4jXsNalzu26ZnWxyL2+tQlCgMtFpAl6K
xAsi/VCyn8rmcIONdRAhTByy0Qj0sU680XKq4jyoD+YW3HV1ESCD5EEowhDxEgca8kdZNSZe9zu2
jlTZSMSsruDT54VLXCP8pSlIxDxkqTpgpsECucVQteCxB9cuh2SAnhEqBU9FOIdeN9LAkEjiReNj
T0u70Y9Z94x/TXLKs8RNcsdsX8n0bfC3+C1XrjL4gHizNPw4ZJz48j9lZnJdHfTKKhNPpc96coym
zDERvMlf0euzEYGsiuJeNU9QoLomiCJqh/IkYTio0g18t01s3z8lvl12u2vQGuz6fwUJ7kKr6iwn
JQQR5dUqv9Tn/Xff4J4CpxNHXkvU6b7qmNqkH3e/TY79hsKtbpOh4TjQ6IaUBP/7pxOp+gYt4XqV
eJLmYC679KL9xKTGfGvy5JpeIxuFsouCogsqbHMxRkRYmRI8HuPgmtRVOxuEFfc3anUl/xWxqKIX
SqZ2hhF7QX7AaRfqqxU5nX9IN4PqpVOCE/8kSXjIY3/0+9CgsUcVu4mPaXccMZR278Rbfk0/SxFM
QVXWzMo7K/ZAYtz3drFVSl9dBRI3SHEA8klN4UgS2eol2QgTz58cDTnxwc6zs15sOHCrBw+QHhK/
AO2jwWh+8OAWL4B40HEqmDVuBH+ZwxmMf/dPfs0mg66Qk/oDVAVRcxmId1pt1Mvcw0g1JTp2W8jh
tZ36/H1hDXmFFtFJqXNvom86CIAjlBEC9GskdGsq1kdaTgh1waWK1DUy5SDhFLerzDI/Mq2g8OI0
rG2zJ9/T0ML8HNWRS3RwtMXJAHIv0cKHvGzshhG71uJDbe5tMITyoTEVU71hcpDlFRO8UUoSy4hR
alf9Q2UerS1feEUt4AiDgQVpavTZikQvSTK0jOlZ5qlp+VL6/t8Jbc7ZEO2OfgDdQLoQuTWO4RC9
ejWrgSqPa4gJ//6pb+FpVvRu9nX+90+2M5qqCl2qVeaF6iUxva2WiK3PC2qtDQBPVUjke3R6pwcj
fbt/a9aOACwBcAPgUYKeW/j1Pea7BWNTx57ewtW4SfptbxcvV6LPEoQFTGhjU2vGJZBDRg79+/0F
rFzL2eeFa5l0WhQ1DPhSyk71cGi6L4Yeu1Vh2PflrORz0BeEVCbqHEBji/ntqpksPanj2DOa53gI
z7lUuj0GnUeYmpV5aLn/N/IwDoXjUDR0KAtPct1hnsegRbHHstAGsfGjmbyrw0UyDn55Vvut7NGa
muGmYyoaJtig7iFEvvGYZPowhYDLxkffBuTl/u6tqRlwEHyCFaBHiwcgUOQuG7oUL39Wurn1VOev
k3q9L2NNE/CA8dwXdy5EQG1dl6QKQZ3ilWbjlJjS7Hc3gMSdJJHc+5KWq+Gcn8Aq8L50jimdX/mO
VBRhDJ4zNake1PytVRUMEflzX8jyROZCBAUYjarB2GZ4MkCFO6l2I8VW5nlrGULA5w++VJMBEtKu
R07oK6WOUZQb+Y4tIYKDYdR1buQBfD6tOoXleSqe5C2K81URAAmBqOGD51XwxJQxmEDJg+MwpeM0
KXYPuhGq7o6+cRyfhAiO2BDQEnUvCOnj9yj8Xfkb+e31RSAu4lcQSTRhn6aY6EwesE+SmjhVxkCY
AkBEs+XvrSRw+Dr+vxyxAQBxSotRDHBbm29xa5PEzdnD0BytY2869TvGUatbHQAr8J65SOF8dLWb
IvAwxF6U13Y8hmj6OXfZs4SsKjAShXJMQc6dNLvNwVyqcGDa0E9NP0Bqx7kW3XI8malN9kM+kMRD
ozMIMDFNcjG6bKwaM2gKCdvZB/bgvyjh3/vNAEaXUgSXHEItlnAlUhVtGEkpQrPQVvyLH24YszU7
g8oTHhkgVoAMFU5n8nsk2GOWeVL56FPJtfL24f4SuKWau7MENhJOkgI6IlhnQcJgjuqEAe6p1zZu
SlLHip/L5nGKI4dG+xfDy1zIEyMUR3FLiJOzDJ0kRtkHXqAUBy18MidjYzEr2zWTICyGBtOYNhIk
FC+VdijN4/294tf8016hUgJCdx0mAC8/cvbiXuU+iaMMfS0XMrVOgolLEabKStP3rHltidfWsTsO
GxomWJ7/iARCFAEYD/3Flv3ejABUDHXrYuVPJHkwqjP6m+6vakOEOISXNXWfgQ/MugRx/Iu2yrWS
6WSD4uxyX46gaf+7FI7ZQPEGnO/87598cT2LSJkgaXfBVKy/NbTn5XxcJiCm/ygx7Wy/JPKGOghu
4X8kWgB4crQn3A6+8k8SS7Q8qNbUWRff9IcD7ZrRpb4VQffizJGbRj4EA0Nhh/hsY0/X1gpyNU1F
QR/CxXqonzJ/VAcSvvrTuVKdIXQb/aFKzma6kRwSNP5jicgVgmfZQCMzXtj5EqMJhZ8IREivVfyj
Vf6AVO/+oa19H6RUwJ5h/0AyIxza1DWy35VV+ArOq157IvrGy7r6fRSOgcVEryDCwPnvzy29rtIx
Cl9J8SSlLt2KDAS/k++PCcOJW4tZgku6z1jutaBjgXnpuuEBgxPsQdEP+fAKWuf7G7UqCElbIIqB
FkAxZL6QrkHnLOt64+KXAWgi4rM8TOeWPG8SgK7smIkKGCI30HNieK+wY5HOiFzIjX5pY8NGhoGC
sfj+UvhPFcwcogFe8QQeEDIE17MK9ALt8ap+IXp/YVpy66Xq1qTFvqzsx9HwhCm/JbyRVtixgSRt
gxEG+iXunyrtrGbO/WWsbRSuBgYcgZ5fwb/zE4mYkuX1EOmXTnOT8aHY8mFWrIv5+fvCQYB6rlR1
NANdQKpX/Mjq5FBX8cFCzSsDOM3aCQD92C4OkMVdB3faAlXVqEYyWTElF4AkglOebNhKEaHw8X1U
GjAUEU2Z8qKfWZoKkPMEPbkoUya/DP5Ev6OLp7YbwrrHoIAJM3ujerbyxLpoWS47EZpzHopiih6s
1ipsVmk5eJuM4Zn2uezeP8s1lURRAqyb4P7mA7vnZwm4OJMnsyGXoLdQPZVPelAUrin5W60BK4ab
kxojqwaTxBns5oKyVI5L38jJRUMGEUJsUHg5FR8THz2YaryxrDWjgTYKXGXgQtA6KPgrU4oW72zM
yEWVLmqVu1oR2BZ524y+11QVECP0tKBfgMN756uyMNOZBCHTLyq9hmZmq/KXSX5LyHMhPbXS9/1n
hXkJ0FUM/wLkQFhUGSaFwWiqX/Sg7xxJzpirR63hGszcOWrgQ2c/ixKuuOUjHYT2V5iQ4UpKjxrF
hilcVQdUdTm8ATsn+ixI/ndWX+HS9anFDgQABDct5fEcm0p86DrdfA7Dytq4iqtCORQQv54/WoIO
Aq/RWgOSpRdAmFw/DQ4JOUTEekZXYBj/ff+w1jQDGWR0VGG+M0i9uYZ+cpF0tazzpLb0S67mf0hY
OrmZn7tK+YtYzc+xz28+U7egyWuXGeAj9G2C6hLwZEEbJbUZe5pBGzEq22HZRVFPaEPcuFrcIoiP
GBingHhV0Zq7GBiQ+1ke9Ewnlzp/KXmH5Bb2dHUVGNwGHBIn0xIT1y2af7QhMMmlVF25AJE46CyO
9w9nJd5AS/R/RQhWL1aiypzAYXNpJeCCMhAoRKbb1X8686XLf3ZT8ECHb/dFiki+jyvFLy8flQ0n
QMSQlFFbtxnFM4ByZ/N1GrrwMQoT44EojLh6WaBEZASDDWJU2Zk6tDlUVlu/VMWoOmES/1Oa5XBJ
Arc2wmMBIignDnzzwa/bChz+WhzYnWU1O+En//ubUUIAJsvgfepzJSZ6p1Vmz3/zcJA6u9FO1HRC
0+62Js2tKhWKFXBWMS5z4bKQLs77JIS9DsCMAq76zCaGsVX9X7v+BrxVDgdGMCk6eKpcqJLJWnKZ
5PdRhdUxqd2xX2pV2rHSPdw/7/UVcYcV+QWAngRjjck5rSn3E7nI01fLPA87SQs/jgZoKkRBvH12
gQKu0zALJBVOklRGb1XSv6Ryt2Gj1x7RzyK4ifsf0q6suU1mif4iqmCAAV4BLZY3SY4dJy+U4yQM
w7Cvw6+/B3/fvZEQJcq5T35wFa3Zenq6T59z4sIY69VaqQJjH5dkcJ1WWTMKZ4kQdhW2iX99vqb5
sn8GhFoDAlf06F6AdnVdEUEIKBCEcUMKmQ3h60p9y3i66hr9uyL0+ygpVlBtemmGdAHgNTtSuE08
WxGeYL3OR5oPiaJ1pWrtFRN6Vnat2yulRgCdGVq3NoUsFi6HOReH3gTUiFR4GUjJTOyZRl2LfIA9
VXObUN90krjcWRKYn9uDOFTAu6jAgoBD/9xMlKW6VtHK2tNiHyj34nB9yWY/P1ZKwWak4y0wueL6
QreYQDPSHqyKhZ+GN9c//9EMPL1p0Hrwv+9PZkkbKis2OL4vElOYrlHyZF8Mkj7aXDO4m0eBvikU
tck8JClfq0DleOYmoEKwmOIVYNzfCJKwtRVbnRdrve4bate+0rLkB9n0tceyIN5lMnO2YZG0ru7k
9rdMsGBhHHNuB9UskKLh0QcayvEyOjlGoZVkIYzae9BEQrJQd0txyJkA50q4M7izcI7mtjIUEsfH
zEixPG2B1glXyyqU9j7PtobzIm8jcSD69vrSzOxfQMDwHEfyDPfZNHpz8lLTcpLa+0Q8iRT46hbL
wxcO5ZKRyaFUw7hB7QyPIsKSjTFsZNuvE2dhJDN7GMyK2LyICj8EXc8XJ6GpTarcsfaO2j5Lp/JN
wZZKAQs2pnnAIBy0Hmyd1r6HOkpYyzs7Hp6vL8g4FxdHBYrZ4BkAeAKIpvNhkLAiTsQKe191qyT1
1ZvkVSncrvKCpS7Zuf2FmfqvpelguMJtponK3juFcmAQIQjMfBsO+iMn8uf1QS2ZmlyhFmhhWZzk
9h4nyBXC9Ac7d6MB2WH547qlmRUau37/N6jJc0dLSa9kHEdUmn6Uu8pSWXt2JHiyjRhWNFZN86Uy
bQu9CHBeGm7uCitzVWvV1OZ9HyoL2bLZjXBiafwlJ86mp5Gu9uPJrOq3NAWQ0nm3jd4vTKhvVT/5
Uop7duJOzE1ctB2wLEoNYe8FJa6wxqh04YDOeAGol/6ZunHAJwOCzkUCvjZ4gSzeSrom3VexdNEs
DWJyeEIuedlVMJF0R6v+YRib67trYQhTGCPcTmsxhknKnefe/K5GBlhcl/LJU2jrR/x0MlFTwp6k
KO2ykhlySFWPF0L+bADGyu3yrs20J9Wunwy7+JUHykY3oQZcWfcZaVd/M9AxMQ98KyBpk8Sd6MK0
tklv7fPQeeCFtQmd8FveLWn8zc/nHzPjep5siTBmulEp0trXTnMXO+QdrLNrtAQvHKVZMyhuglJW
A7xu+mDT0LFAbDDr7aPwaxZ9z8PfYkkwftYvABwC0SE8dJGlPx8JZ1ZKoR1p75lyb2aFCxCPa/Mv
RHy5vjDT+vc/m+PE0OQUxXlTd0auWPtAln5R9Z5tB17VPhYKSt/ya5gc6sZyqyy9kUsA/tlpNEF6
DtlKtJhMX12UAaKYR5G9T4P7IbmJDI9/klvz39H9MTHZECTWaARyTTi90jXbDSs+B6X79/sfOE5I
D190r0DVmqdhaGEnBNa3nLdfiR4sHJ35FRrxaECLgvtyWvE2K5ZruiB0H6rfwpD1aMIGUX+VRsKl
UbWKVR0Ban1IMgXd5vW6H+KX63tkdi8iqsP4xntwCpEQJEIMa3JrjwaIwvTpq4DobuZdNzK60os4
5cTI5EoPcjW10D1v7Tui5sxX2/xHrRjp16y2uqPiqM1bOoTdissKdOA8GBZCytlcPBwHmBiQekSd
eXLgRBkj15zk1l7r6Y5l8cZqNb8OGk8j5Rd04Wwkk+95yH/qfXVDrejARbuzk/bQknaXNPbv69Mx
P+eAhqGhd9SMGs/OiSfrunBAf1pAkdFNxB5vNftR5ZU8VswxNiHJl5IG4/Auph/8ZqBGQFETUn3n
9hTwrqu9Glt7W+wi/dYufBSKDWM7iIVbe26d4c7MEcyLcto0h8fjNBX4EXRPEFm5Ec3XwjQal6ft
cWgHFUSP2TrUmi3rteP1KZ0b4kgyACgxypMoN5wPESw0kVoOqEvW6ffaeM+re9oUa+pspblwP4yT
NZ3MU0uToJEPQUELqdB9nGz0AEJ7/vWRfBCnXBpADynuBqC7p0G9GkBfSjQa3VsiT3I3USLb12RZ
rMqoyt8GVrzguo9dUqjVqmMqeD0SJu46s8oPTde2NzVncltEeg5tEUlXhaALCYA51z6SPf37A6dv
Acq4QkmDVZY639UZ3uGAOuWfVK788L6nViYrymItVgCnRgE4Qa3R15fSgrOjwP2OVD0oSS+a+0Rl
qAHTcc/zwP5eGcEuoNlrUC8luGY3pgE8E/pex6L5ZBgCKiYUZAB4aZqZn1S5x3L5UNLgXUu7V73M
K/f69pndnif2JtvTqh2zVnoN+bRB9YMkewiKv4CBQIvHRPIRbVsjjdX5WUN5oAbrqE2BofE4RMiL
dUdXceaS8lZfekLNrtKJrdGVnrjKFux30kzhKvPYdmn2RrUClCub63M2549BG4KjhoytdVE2BPA/
SMIICTMlv8kC5vZpuS046IJbcXPd0uxw0NuEuUO25qKxMwFKTyZmZ+0zvX/PJSqUg/WEQHRhQAtm
ppc6eqt4X5QwoxlyXxjRFrnklU6X4svZvQZ5GyA0gAi4UBiKQHxSRjrwQFrQ/wpFdkeEsQBqmD0+
JyYme62oU7RrFKOJ1iWmZ8crRbkrey//JKB6dDfICCHMA9cmOCOdSahMIzNsjBKvQcGeSfpSW091
+hI9XV/+mQlD2gzFacDdUOSaJgQUWjZgnEdECT4Honuf7Hz/GANK+oDoIKIENe/E14Qhivp2W8Ix
o7NJ+hlduPpmrnc0i//5/sS3FFrW5QCB0H2bZ+vUSm7bqjv2aeK3Or1X7OHNJvE3EHQsmJ05njiX
KLaPrQEgoZ/gHFsm+w5VMbqnPHLlyOK9RrW4MJ6vL87MVoMZA3xIUJAEEGX8/4mrgXxjUFQ5p8gH
qDfI6RguRfZck81aZ/VWH/IF/N7cRT/6GwuKoWgOBabq3GDBYrVR7Gy84cjRIF9z9h7eUQE1Wouy
Y6CGbFcLpoPJu1E9nmj7JInXAeXZihlCfWtiNbkBcH8pbznjPFDexXFGHhkT7oyb+GQeSNkUOUgY
EcTRWyX41iuhp6P49xeTTZEcRzSKA+eMW+3ECOM6J8Cf0L1mAoYd6mIzqOJ5SK0XrMLORMnxur3Z
rfs/e6AiP7eXF3YGhRLcWWGMwN63GwjGxx63PGlzN2q9cljw9HNHHSwXFH2AGkBXU9BXAm8T1VaP
MNHy9cpNj9fHs/T5yfz1dWylqorPm81rv1Otv/k8ahbQpxs5T6cwBjvNWiiO4vOJdetkDyjM/sXP
P/n+5Kx1iGQl9GbpXtwQbV1E6+ufn1ttUDcA6zHWfdHre77asjAVjveGua9EUrt4X/nRUH2DYswq
7dpVmim/NDs2PaVdClrnXNWp4cnZcToHaTgiAf/IudfFjdeauWeQ984O/OtDnNsAwKyMrDMg17iI
JOK0MyhwLSaCsBeuHpzN//X5aQTRFUnaERDx77mKDo2Iuurngao2/SDdhOODa58sEa1I3cqm0/eG
VdpeBVDpxpRxvWBlbj3gX9WxWoXX/zQLVbMQj8Jc0fck2Yhh3RVbUm3lUmvnrJWxpwBVTw0qnpOx
aHbTaaLNyD4HXUevWzd2gsaSXql81LGW3PMYiEyehygnADmPm3BUrZ4cHQ6sda/ImuwrqYeuzLpd
oltf0Sf7rQQc3BXUCd0S6Yzr+2HuRKEo+8EUCB7kaZ4qiY0QANNeB6g9vy2A0LTzZB3q/E2CetJr
ouxVd1A/aYTD/8JVAGeH+BI6YuDTnNySAxtiSatQ36tN84Ulzm08JAs38dyNhyrQ2PULvcYLJpw0
6gv0HDN9n1ZbRUo3UPyGfbs+gXPLNqJMUTUHnddF40EbjZo3TgZ4UxhmkQu1yffEKQIXitvpb1L3
8VZ0LPSDTFdX1y3Pjg5XOfYL7r2Lqm2aVaaeqzgDWtW333O77F/snAo/B8mM9xemPiBWIz8ErvVz
vysGKomlFMY+iLP7yE62scZ2QcY/D9IfgW5Acn2YmVZWULvvyxxaxWNqoEi9OF/YcrMzNgLowTs8
Qz6jcavKeorvD+U9JFua4M3Wnv9iphzAzYFHmmEksaHiUGV4C+zbrHwxjW7rRMHPorH/PzNThogB
1cegK6mOe1wv/IwwZy1x4yOfxOjCS2120v6M6CPTfRrRUbUZWGrr+xwQC5Mh+xe51hKpxujcps4P
QLn/TttHNezESIWiQqTKEKDqiBbERXJA2SZWZqxk1cSemoCIs9MXQVdzQ0P6FC92dL9dtqUNVSBG
ZLqxV5OVYmxZeM/jhVrDrAmAdWABFzrgUOcnJ29kZPSJCuTyIF67oHjQRbIy+VIfzZKZ8SY7mT+q
hQmD/ImxlwqkmuPIiHxQEijfukFrVgs7fHxtTtcKqmFIrsGlznTCaWqi6yw09yCgNdw2MlpIZUCF
vbBM0bhRyLO7ZJBynaVF5ttVQL08V3qvAusTDrYE1Dmu421tKcmqDzW07HeqKjZV02ceydRqZ0vw
KHNad+5gNdGOZsWB5xlFKr2M13ViBtsQjUxrNdbRR5Y1bhKjk0RSDe69pO80stHEGEHp74hYRLhO
1zVex0j4S0kIsKeZ+t1UVOUVj0WyUpis7irZIw5GVddYB0akrVDR0NwYsh1PZhBqLo9Y5BtpW9+U
Zhat1TZYSiXOhRnwSUgKA4WLmtpkj2RF1FdG7RgArTi+rieuppSuggdxGH+SHusjk3BqarJPWMiM
wumYuQ8dT9D7Ek9Osr6+P+aOMnKHgHmNCk5oYzvfioI7AxcWnGzW1ndjnjfPgnDVZuYjKGCMdWra
C1WguYgZRxiFNhXUthccio1Rh1WjGPoeAKc3y5JrQH4O18c0e7xOTEymzYnCoG2FjkBC03ypmaDj
1rZl2t9cNzMXS4AeCbefOsd0PGRxr6SNpe/7LnmptXw3lMOGJgZQ2Sz36xBcQCJewmfPTh92+8gZ
6FAQBp6v16CEJG4jRIA0OcrINZuFuZv5PuhDASjEyJC+mhbFhDTNuKG5vpcUrXE25G6DJWrgmQOE
OHKss0KHzLkgx8/6oFGyHlcUtZ33kNTqU6Mn+QpKNMbK6DS68PiYHREqjgATjHoS02pYV1dt37Ro
srFAWBMQ0y/ahcB1dkAnFsZfcOLOO0UMTidgoWEBpJScbaOw27IZwGaWLgVFs6MBv7yD8h5oyaex
naNkzTAGS3urdQtLWQWmtuARZk4PboL/WZiGdTGVeDUTBKqSB28hBfaz7/Kvdg8vd/38zBpCDzBQ
uIi/LpokoTbQlSII9H1X57+UAAoD9oCG84SUS5bGQzG5A4H1/WNpskA5Gg8HIrHjlNear4yXimPu
vIb7eboa5EKedHZY2LqjaMJYBp28DKHWjiaKAcGRUdUvBo9XdpICYmwvpNI+Hs3TQaHl3AJbCzjU
LoSLDTKUdUQ7sq97VbhSTYA2NRITrXpVs4f4nOmnWaO6TjXoRzTTNl9MFdRROkK02qUlSLECahW6
2ydh+TMBRg5Ih6BdE7PuX4XdU6/nlX2n52V1Q20l+4Ie8tjTwiB/wrrFt8kA32pElelJvWDbug00
4UKgK1mTwEhvgxjFNtfKU8sDmTndJmVdPppKKW6dEHQCMt4OdXNTohHPDn1b+Gg734S98HvNixSv
B29eSu1bHhbGPa5wpCQhsOmrtVEfme4AoK6o5a1mt+YBgpzhb0Qt9sp0eLUueTesS2lH67TNKvTT
gSA67xCrNBRCH+gLsX7LzAJXR8aJS/JG8Q0DFD56YIu1LhrjGXn1fOcEpPTrVh0W1mzu8KLiMNYg
4b0Bbjp3FEqeybatOI4W2ZHyV5guMZ8sGZiUHkSX6HWcw4Da+cGOygXXMPt5JPKQ9QDA+aJJt6VG
noSgkwW+sfjd6O1jkwn/ulOYiUfQrAmqG0AkRh6y8XSd+NKhSLQetCcE4Wqwlbafq9Y2S59leVDU
JSjbXNfDqIQ1+ss5kvqslbxTRYLHEqlXCIS+6KwH/a6zQUV8qzXtIzfClUGT0ANi5cv1gX7kaqbn
F1gYCOIRJN8BsjwfaV9XMYBTiFL0Ii69qjRua2ZvCNwg7/LVUEHESYtzdEjZyjewV1KXOeEG8Xrv
JmPH98KvGbfexa9BNyAg5Qa4IKagcsKahg3wB3sa70pAXwKzcPPwB7ql/CAYfKLFPsvvI/XHdbtz
zhIN/pCoR0QzvsHPJ0HJEsiwaJLsE/uWDDdhvavaBX88t2lPTYy398mOylsI55ldT/Zq9lzfi2jh
8l/6/MTdD7jiC92BG2bNq269fj7HgsrFn/kZY9CTH28WudaiIY/syYvZ1z4N9YXztvTzJ/EkxGqE
lDUMJP2WqlD/DclCNmouOgLNI6TCRrJS0L6dD0HLYsdQgFBG3bChbhclxqaWGkRvVEVxC7sWC1t5
dkuNMo3ITEGObvo+KxJrKNOBEKQRTZ8NEsdF9dp4dX3jTvwUQecFykljgIxI1kHd/XxUaVmlpCSV
eHL4s64/seTVEU808oMldpbJAo2GRsw6uj0QMY+ds+eGTF6ZVmfWyVOuJK5JFdeyFoYyZwHJfyi9
AgM3lgHPLbSGHtHGsNOnx0wobi+XGmOXvj/ZAFCwxPrnQfpkDIjvt2n3uRflxwyd/v7JGYGQbIeW
d/x+0m/jfm0vTM9kP42fR68qmFbQSOwAMzI5IYVWqKAqysQTt98KBMEmh25p9MkezKmVaWhQpUC7
JFounhTHzd7p1+u7dWYJTscwhafHRmVn6LYRT43tD/2qMm7+4vsf7Zaj+NNFzNsWHdbXicTTELkF
8jyDf/37s2tw8v3JEutaUMfCZOLJMlZlC8Y1L1liiF4yMVnmflCgRwHZmidirB3mR/ZGiz7nCf9Z
4z+jmIpJ8Vb0mQV9w6fYttqfkhv60Sik9IAZDFaAUy6Fm+OsnNzp/9gDWwHYEeAH8SA5P9i9YSoK
yBjiJxO5WPA6+mG/ycxflRm7qf5aDp98m8IIUgfIHaDEh5TSBe40JkHCAwhYPJXKW1R1rlF/7q69
MDBu85PbECGK0EleYJuVB1rcFN3n4tuL74975OT7ptmHmexx1INhO6Q3i2p6l3vsfIImnjYLeTE0
DiYoTPxc91vnQTQLJ+XypI9QjlG5AmAHdJ1OnG0amJ0uAa46glkZOm/ZJ+lnxikasT8YB7Ap8KqT
Y2KxMEvCJKRHUj7kWyoWfPnltXr2+SnIaMjz0khjxTxmZf5gG8ovx+I7EDj54Izc2O0nmUrG0eBq
hVoRGTE28O/nCy4K0fRaE8ij8NmPnK3b1JNLPaEzK4IYf5SOHgNckFuc20iiWDiV2arHON/3eGou
qaAtfX9yyosysohQ8H2mH/N6D0Dbdd87zsG5F3FQ50ZVFkI/YNQwRvunh4KPnHeCtsc0O+hqWN70
UflQOeYvcKT8Lvpyh5Qu2zns6brZSdiIIoyK3h+Qw+Mv2tKn1y7TWkUOjDRHteZuZrhmydC49xK2
P//CDjIoiBaBT7gYXqk3vWKraXOMnMKtWh+8LrmRuwtp1YuTj1FYSJGMEiwjdm/iWYK+sYqEZ5Al
SzfQBWBAI+WfdV4wARI6tEuNyP9L1TiiNUzri+oYAwPoRY0vmSMX9sLFXhttgJ8b7zWUlIDSPN8L
vLUFtTtkYUSwSerty/WlmPn6SD+AFzlymyNH9/nX7SrPuSITeZQ7UNuHS1W3hc9PAfNKi9yLGPD5
zr7TNs1Sx/TS5ycvAp4GOi1bfL5W1uHKND6/vJgc9LATE3B5rMP55AiRQ7KWEnls77Rs2y61Yc5s
0LPPT349ep+CNrDweYmEpX1v8Hvk4T69vIDiEQQIqOmPHvF8BFSJZMSzQj1GVeAmO+ksiZ7OjAEG
kE3GacZBmGZU6qwneSeZihx84IbAwfRJ4bXow/78OGBFQ1UVONXLZjEHslY4z+oxoX7e+/YSKHNu
GKffHzfaicPtW9XJWY/vV+pjEu3TbD1E2+tDcMZL58ypIyCEyMO4DoCvITV+biPj3I5YoA9HSlJ2
b2oD9wnqr35QtSGDr60OrLI3ht284m7pfhYETXhu1qlF7MYx0Y6REqXoXYo1Y5WFFjsWNXphnKri
N5yFwstB+/XAKhb9xKvV6d0Y5A8K2oedwW/At7azB6tdt4wgMS7S3tNlJr73JRGPUdoh+cTkUD9Y
vVO5lQLcqyVE9hTrpKp3iZn7jlX4tQ50oUfVDihSK5XVOqhUic61UDngrayvG6GxjWkiPZmrHWOu
Dn2ZNQuj8AfpWXcI0AmsoC7kmlCoc7naNsMqryxoeYIWStV6sR2ccuAuCB20O9DHKW5dDnXulYph
fY3tMt3UjJfbMua1VzJRHZDZHX6Ght7egv0JSjYJqFTtSGOerVTqemid0oWOLP2a2Dz0SpEh751o
7RpkO6Cig4Lzu9pZ1jrJqHHs9Rxd9lpoBp6UKKRTZ9DeY9vuuZeDDOUA36+GPkgtRohUWDlfOt7z
dWGFP2oDNKCfy6aM1zB4bkDipqJIgiLKJJ6EIhXg7HEwQAxkFXU3oe4WyecgK/+Y+CijIveIx/bE
BDNTBhqmYQBX8wbT38bbqFkYxbidp9sdPWnwCyPLEZoPz7d7SHWUNGNzOALJ6WnlOlYeTHJI+3rB
zswdgJ6bP3Ymx6pE89IQx3Q4aqVPfw6f7CoaZ2qEAlOwNIFlAgny82FEGYfygFJCQL7wBuFDAey6
W5j5+WffJ+ffL3q7huuprGMM1ItJ3F4YC75zirYfhzDSDIO5FKJtM/SYNSPg3eLBsdeG8K2Kg+CQ
2NabQMHxa9Ky2Iv1jEjXAs29mzTKsB6VcF2Hk9uAgcKNIJVXKL9KU3lCQe/L9eFfOl4EuPiBQOnB
uePhfD78chBGDVI146gbzE2DtRGtAvp+3cblFJ/bGP9/6ty7pihLqBIdtch3Hljx6SgBn0eMCUp3
276s0Nh6rmdZb+lH2iu7yssglPcXvx8iXnjSoEqApNL571eMrEzrEG4qRJBsk2PDF0ZweVQxghMD
kyPUGuh00HrTOA7mL2GDrwfsakUMCfWltOesIRR+CAqoYJyd+oTWgFSwCArjGNtPXY8m0mcpX22y
BJyd21TY6WhnG0OGC/gBbQXpOuR6jhnaM1m541As5OXz9VW5eDbjpa8BEYJKEvDPgGOer0oRs7gp
y14/DiBaGkCFmfUPhXGjNc88/nXd1NwGBp011AlRNgM91CQOrTK1q1UgrY968aVX9kvMbR/dUeeu
WiNgQ8UrZkQYXrDbC9KDgTVotWMjerAA/46LbgNCetDw7Rz7J6l2vLjr1NBTKmuV57d9/Qz1b7eg
5WpIj1r60NUPafGuD5uCLeQm5lbyzy/DTXI+yUPV2HroYOQRBxMWmAs9q114Js5NLnCoKLAiU3DJ
kSlozxPeleSoaltV3g4L+bOPfMZ0chEa44DREfU/vc1VtVEJwjfseV31rMx2UyK8vvii8a0QlUfA
+1Yo95a9BgLPb7u1yO21Fv0KIsgmZN+zdEvKrbL09LgcNNqvIKkNfMbYRzEF6Fh0sGmFxMMBkEHP
RXS1cOdcHvTz709cLipoEa84vi+L351urQwUe6W4set2wdDSQCanEOzoupF3MKQjDGuJF0dLHNaz
Q8E8AVuClrKLaIyNYiEh+pwOhpHteSGf6jy/6Yr6e9kvQQnmTIErG8ZGDaKLblxgWCAS32T00LXd
A63DTVUCnFM5wiMkfL7uUy5PFhjATmxN4g4wwZkWF7DF6lcdp7kLb/OlfNLc4iDyGzkbR2moaQYm
BrLUCKLAPBRATjl17S6V0OcGgU4tsN3hAF3W81N0hAAHppsHZvSuCi+fB90Kh+f6VM0OA9J5BtBz
eMBNaf8UpZdDjAr+wSmZp7oK/STmFAEagMLjNQK2aDJq9J17OcqNKjDrAcNoxKpqVT/m1ZcGiODr
4/iIVc9d0bmdSSxrkdaGvp1qHiKQ4SSjHmeirfTiqYm2pQAJceNJNXOr5FW3X66bnpnCDwp4XJMI
9y/SBI7Gmam1VD0UIbIErvNJAN04g2ffH+2fhHgsrHta9Pi+0ngA+RuxF329PoKZs3lmYdyKJxas
KAbGtYaFrlxr9rcIqoDvfEkRdm6aQJuOoAIJWJzPyQK1eMuoaKlSD5b1KNijur4+hpnjgnQ4cihA
gGIR7ElJTwlpwQAhQs+cXnhFuwL/g8uXarcXFTAsxamRSUYx6HIFSg8YQzSkrhL8EDIDCGyvFWse
batiYVkWhjQ9OmUJPhs167EsUfEIcqk3uyt2dslW12fuMtg7G5QzWRhZonm+kxjU0N7qwSaqjmp0
TxzAJ7OlVNesKdBAAx4OUljws55vtIEoWghEmXqgMUQ4vg4k8bu+BQrpmOZLrDVzmxph+IciKAAv
U88GjeuqkixVD4Zu+Kn6FoxhCW4c7e369M3bQbQBTAVIhaYUA1Zip7lKa/Ugwo1mRV7G0cj9pPOf
183MboYxqPnXzGTrSUOShtSVemhC5oE9Bs3HpuJ2WrgwnDk7o9YRuqptBOQX5RlicBoWkXaw7G1I
/BxcwV8+P5JTC+MvOPE2ZhAYGnJ52qEegZPptgqgbLUwijlnc2pjXLQTG2nqDGkywEYMej4JhpaF
Z+vsLOFpjwIJsp0Xr5ZQIqOqBUI7DMabIe4QxTjtQk51dggj4QNSM3h7f2i7nwwhCbvMaVmqHXLR
uu3WRmbv+josGZjsKJKqsZnUlXbozK/Nuq6+X//8lCP9494C1d5/B/Dx/5MBGIKWBWkKrHOV3hao
H9cN0nG61b2C+mNLbQjND+km6OuvSWP5XGE+wqGVGjEvpzHY/OvIjVPHY7z3Gdrc6gqqAnH+OTT/
Pz8ST6QR/I45ntafZTdEpZk72qFlK0CHIVR5fRZmJ/nP96c+PEyHQgK8rB0ibcOjm2LJo85+HxgZ
kGgg9X5R40JVQoRtQPD76bNdf3m+/uvnfJuB/jhEuWPC9kJjYXCELNOQjJfqzdA7nqSbpmOrrmv9
65bmblbg69BFC+Q5sLqTMJE0aGcNKxXeWvIby0lWWmreSAM9I5rSuLIv3tD9sbA2s6M7sTm5jczE
riIZwyYKZK7i3AzpLdEL1yp/XR/brLM4sTN5jvCAJlIUg3qQ6YuiPpjm9zD8i5cchFj+zJ9+7vBa
DRBqGcAGXuT3TSfvGw1FsRw1lyBaWKop0vifM3Nia9yTJwc7iRsrkK1UD2of+an5mMV3VrGKqOPb
EkjjLHdRTfDT8jXrX3IVcdHT9fmcWze0eyF+wNMUGZ1JqFerKfo6Ch3zaSKn++jErmq7Ld9ctzK3
I030/aOMCbACnfpfAw3WqEphlB27j/ljWd8r7ZeKfeF9tlKrhVDvA7U6eb5A3+uPtYkz5oUe9H0H
a5AG35mDs4qk89gbhYcYZqWp+U1httssyn27LD3VHr736G6oixAcUJrfJMO3EHwLdVEsuMcppP1j
rU9+19SJyzysmT6utQUqMMf5pQc3sYXMR+OqYsvQoaiCtCfoFq7X2RX+MxvTOJHZJIrAcKYeiCH9
nBkvtFP8HMyZIbcXHo5LpiaHswYglooYB6eW67Tb552fFVtdWXA1s5fh6TxOzmeXyqHQbTxPAiW+
51oPxh/h5kl2p5WBK9FoWoWQ+Y3k0UzFuhbpvgKnpSxiNNcmax6iNgitSc5iXw+Fy3lfQhJmiZ15
7g0NWScUhSCkCFaDaRUXioNOxZ1xy4tdlm1BcbfWjJumvJMld9MkuGMFYs+0cHuUQK+ftrl77NT0
+HI48Sk2OsAptr96KEGPuuPK6vrnZw8zOKA+MpV4Tk9cPUW9VsFzAC5L/HYQpCcJepU5Kvr1d71/
Y2wJGzJjDxhfXEmjaiiwCeOuOxlOHLdOpThgcIkCcOit1d95v5H62tS+hEsgw9EzTDwHHlMAwo99
LmDSmHhDJmKA0liCmaPyd2kPaJ4u3dSOjtB9Ah8wtD0A1VyDXGR9fUpnbjXYxfDwJkZta8rNSfOO
lUHC1EMbbij3TebpS6D4mU1xZmJyNpFMas3GwNCULvW04iuQdZ/fdmcWJscyUtvSihOsk0Wl66ix
m2VLwitLg5jcliJVuo5ImAjip6ragZH++jrMfh/gSezqkQNXn2xtEoahSLjAm5oTvx1WwMT41y3M
rfTItAMdKnRVXtTo6tZkTezowyEtjO9xJ3ygA3+liwi9WTPaKHw6qohdNDDxkvE6ia3hoDg7h0IM
JHIHqCpfH8uMuwf84I+RyWooKbwwCkXDwbYgDZDVLtqRe+0ujhYcztJgxv+fOADoaKTciQ0Mxlix
ynPAdqotmJhJpiD5DIElSLaqYy3w3ESPpHRWG85wCLUb2e8QcrUvnflpMAXgGoBrInc7FrEvwBRl
TZmFzsWD1DZluQFSJV8CGs7Fk2jgBq+MBSgjeFsnc8VVvcJ1JOWBE7IFQZ4bxc1jA7ROyy1QBwBv
rpFNUjW/a726tbjhtWXi1frSks0cJPwM1G4/dIMuuKtUaCLZRqHLA/W4iD1jWOLLntl7ZwYme49p
RgvIsSUPBjDIYpUbPyqhukn5uQa1MWQDmQSavKAbM5ajJ9MZVGHeojohD0PtoTQRL3iDuSgB/Yp4
c6IHHj3JUxIxFNdqQh1FIpRpPWHxbaEnXmbdxrqyLmvLldoDDYRbmnvVer9+eme3CiRRsEhIH471
6fM9n+YpqeIh1g9UVLoXEW1XmlbtmjV6EGQZP6NrexVq9EaYiKgq62c19A9opn+JDbYwy3OLCf5f
gBZQH8cVPzl9TUBi5E9U/VDRdW2/WzkDkmmtL1RYZ844iico/4CKFRWtKS1YCxDlUMSaDuryu6Qu
/RIcDVX/O80cD0Wt65M7OyLoS+FlBy1jOJTzuSUiIbpsdONgd49D8EabR6EBqMaXEAxzdgA4BSwD
Rf+ZlEVJDCZEDzu8WhnmrspcvXHRV+JdH8/ceT6xM8XnVhKybS16uQ6d/WBFhdvEh//PwOTmRS0A
8BUdBtR4BzV1sdRNMFUB+TjJ6I6GuDcqS4B6/Ie0K1t2W9exX6QqUrNeJdneUwZ5Zw/JiyrJSTRT
FDVR+vpeTHXfY8tqq52u1L3nYVcJJgiCILCwsAiKszEd56YmZlTrJTm0FsYDctqDgIm61RMmNqe7
eG6bQwMGZb0dKYiZKA9alHp9Lx22MG/qaC3iTHgUCo9i4IpGdvjcPMC8Y9SpNlpR3T01+l3DnugW
r9+6CFz/qqYKstKFg+y7LkFRmFuRDUr00kyeXK++E561+4t9A6z3f8QsnMhYJOncEYjJzHZH3TGU
f5Faha7+laCOwMntX2UuqBTs2orK/IvcSf35+gJWXhegNHYVvSxwRhfvtIzOacY4NSO7C6340cwQ
L+3z4tElwSbaYXVPTmQtbHBqJW4tzNmLWI+hQHrgckBut7JXq0f1RMjCtvpeTHn7R0gX/CK3A8VV
uzBayDBcUV2OiyXYOWqPQ5bC4WCvjVp70p3p/vqOrPq0ExGLBTijTpjWZDipae0+os23DWzN6/2W
YSYpN5nc3y7PQfUBRLS44U2yuH0Ap2ntnjDI60ywbFW+YfZBwfqwvb0NAQqjGGWi6qqK1vjclJ2J
S83j3Iy05o7nd3fX17G28bjacBPgGXY5KrQAe3lV0QQutPS17xXbiPbXjPf084tzCMISe8rUtgzm
ziqCDoO5zQ0U18rzG3HrvytYGJebVPE4VFhBwg6A7tcMxYo7pu3cH7z2pf3/XNDCzjTQuiVcQJrB
XSTjP46UAnd1uL4p6iNLT+8AM+Z4GAiAppxFIACeEbNjRm5GWfE8aAVmVQg/sX7oxivGtxVwA9fF
rZ0doJABaEQyAWyWCw3WGGvlEQ5bRq8KugFe7UELszHHSMUNv68+dLmufwUtlBd7OsaU6xA0oS3w
oc3lpz71NL9Iy9cKiZXQbYytWGfVvk1iY6QCVf8W57T22pEXsjAjKT+76S7rN2K29e+beC4jD4N+
s8XpBGUYYnRrNiMrPXBFd7ehsrUD5AI+i+tY2fiyAIQ6fuOWnOuRMe57tkd1pCg3Xphr238qYnFG
y3QcS3Qj6VEKDoc5lPpDnQYYC3HdyNYUBZb7PyMusc9LuFY/J67A4Eg9KrpG+Bk15sDrmi3M1pqF
uXhxgX4KcRteKefOkmTcwKyhTI9cauyy2b73SnD6gZUx6FKxN5wm+ItVAduJjknw6KLl8FzeGCea
XVPU56wqSN+Grafe6tYY4J4CJysYH5dUGyDO8uaJFnrkTEn86lTS2IlaVKCJm0wt8KzR+ovrANkG
JDI9xR69RIOPs1Zjeluro6z+5PCPGKB2XV+r5qywaJjShBbd5cgkgU4o1lVEj0pahU36OU5/0XzL
R69qDV4TjyiiqPAXRiCcXtfYaENr3PLJbIdGTPZm8cloN4oza4KQfUW23kQqFOHR+e63g+2BmQq7
3w+0DAqreNFHvfV1CuiTUdBuw9jWjPtUnFLuSVALBjA7r3olzvqaui9ltY9L0GK9GN777bv0h0MJ
6QsV5i6cGsUjoADvNGra/bszfovBwJVtELOuqw7oyf8WoZ+vpdHRijIPEOGI+8zb8fnebO9pdri+
kLXY4HQhC0ugrHVzzAvWI+CdZ7lPHlOOecaHLPaN3/EWdfyqMBg1xqGjUI9M8PmSwLKqd4aGw1o1
3XRPQLT3nJPWwQOhoveW9FC2aZrRDpFizYkfx3JrxNWqTsHXgcgBtdmL+WeN6xZxCo70iCb9h0YU
P2Qbo1SEBKI/xFvGuHaSEZD+R5j6MSfGCCI3x5q0Ep5P7MQ/LAep14avWLsxVB83bn7ko9HUeC4B
U6rn2lO+dbCOWfbRru+vG8f6Cv79/mIFZaFXdUVyPUKGzW/1fwS7m/4CaoWw/V8ZC5uopnxuvQEy
2niWgbTmN1i+osEd3v5/i1mEVkOf9Dm1cZ6ABzogY+yb2hBmWnhdytaWLK67JpW55CakwL+DSbR1
7jCG92+cquGpFAf+7wISX2E2FR/QrgLDCpMPGgnEB7lFqrG69ScyFtpyYsE1zbMUaOcbGOI6etcP
v6+ralUEiFOATVP/ltW50mNJQWuoSi8fWPy1BossGeONI7IlZOFFeaeXtDNirMP6RITn53JnZlvk
4KubfrKShRPN+yarDAtCdO2zIu+4PTug6AHhMsHHhFbXJX4Tjb5DLkcLidwaSevvI9kKOi4XYBCM
8kAaV7F7IWt97khmogNhoCGHKx9nbvus2xpUsSYAJWZUgYA+BYXK4ljEdJJCKyw8AnKyc2URpFuj
Ni9dO0rLilQVLT4msAELdFYjJchBJRKRBp+Sp2SkL+jLBwysrI+e2GomV07p/JmGlCcq9SC0RLYG
ZCrn+krisbCLvjKjpgvn4quY4UgCknwDa8v1M7KmN5xkyACQE8k6Zd4nd0grwGiRic6M4g8AW8Rs
w8Gvfx74UEzNM/DyWKxDdno7WDneZqR4HCo/a5//4uerCiASNNj9ZS1EsCG2tAztQe0UlMOh06Pr
37883dALqouo8age1uWMw9QppZt7qRWB2zYv7zAtBm2T10WsqIiCvwFzbpDMvGSftmr0BzfoTI5o
JekXnnnjN02m5sar4s+za2FRiI51DORCMw0Ck8UB8Rh13Q4kgZEmPaBQhQ/Wqe9SOohLXhvL9F1Z
HUT20MpPEwjHZv5P2W9kidYWCoymqhehowfTSM5NDeQzPLFMjUQgmSeHOtMP1xW5ckDBo/qf7y9r
cnM9JwD+Ae880WmftO1OstTXBfic45szDsheAryvwxGowYoLq7b4LLSa4e4y22n3sW/k7vpKVjSl
U2jJRKUBIzytxZ1CTZbX2YgKn+Z+HaJ+Czu4+nkcepg06vwXeFnQbFQUE3iMyAXMeHw1b4+4UD3+
9/sXRaekZI4tXAOoQTADPwEs6HtyY7PX1oALBRzNeCUja7bYAmGxDB1HoxEVOJMZppxuvWAvTz5K
jaiEA3gOv4Ljf26tpJNG12E0dqSV+wqYmAxzHcJbtxkikI+3KRr/QdyvLoET35ukcTlwE9QZZf4S
p3nQdhsB0OWJgABoCCRZQK5c0HY6vYW+OUcbIqOs97ikAoyjaLV96W6chy056u8nC+GA0FMQ9w9R
gjBeaKEBIqbYuqs2O9xWNwX9GMAnINd30fjdUb0C358+oJ+FhaIjPwcMeTfs9Of1jdkSo4zvZD06
spWTldMhYp25N0RxX/L6h2uU36+LWVMb+D9QPEf/BOZ4LUyMYqSMNfO+j/I8cowMuKvKz60pbMXt
yHI8BREcIZyHu7qgA0HvYWd3jtFFln1g1ufBu7OTzneLL2PyfcpvTl0oYX8IuS0QMS+xF63VFUgO
al3UzHepE5XFndFuXCVrG4QzDwwERo5eTsEDpZNe9k3RR2lu+pwcVZHe5bvr27MuBLwaaooLSBgX
XrjF6K8CHG5dhMSSKUOMRLHcDQ+wJgIDUw2E3niiIoN1bmgk1YZUM2HPJf/SoVTGyCdzq3i1ZmUu
UEV4AFngcV9eu7noaYnBrCO8cfHgcPOjV1t7PoiQW+5GtHcZtSKCBOk0ihjIF1zkSrPC4UjNlDJy
5953qvsx24HnNzTGL7nYSmavqe5U1uL9GAuvGwH5lJE5vrjuq6hBaZF9uW4B66pTRobE7yW7lkgL
XcYNVJfIbzTby/yBz4G7lTDfkqL+fuJtLJowmneQYmryQJPhT6ePo38k7QaQRrmt8xAQ2wM7A1ce
asEXTAVj0nupwBTHCFl/H8Pe/XLauJVXN+VEwmJTLMm9IveEjITxU9YPcQ7I/hauYAV7ZQKhg0FS
ODc4lvZCXyzuhFtOTEZx/lZrr5X+MBf2zvRUj3vuJzULNP1B6E+ibzaWty5aYRrwFkfEviw1uYmb
5oOjjwA88XeQiD/kjD4XvPk0u8bOmO1gaoxH9N0T3wa8fbbF1+sG+b/8APAdgjIQHXHLtDBHc/kw
6rAVVxyZ/psOQyiqfaPdk/7NzXc9v+vok2ncnA+CxtHi9z9SF56QTd3UVjakThb3G4RETThlPxJr
w32sHYRTMYuYrsnL3sone4wa991mXzGJmQNUdDP5N2hQTqUsL/eptlKipIAG1U955qcbTX9rXhAs
6eCnAcsDYPbq7yfnWVQzSGmnEUYich4Q2YbJXB40z91lJPmqOcnbdaNQh2p5rIG0+XOD/OEbP5dn
wENNaTyDgQ1McnpzT6va7+U9HfVQR3NKWe+uy1tzI+hRg0dU5KWg5jqX51VGDtKWREb8PY9fzC02
J3XnXSzn5PMLKyizWHeHGp8n/DPr09BJQO2p+ygmgTDOr7whJNrN5VfVQoWnlmLIuXxvGSLNkLhN
6sisXzB2wDfzXZYYAc9eb9WcSoRY6E8ANQdKfAvTA8ch68GRxKLat0EJ723Swl+aHj6OKhiKuIgp
LghGwO3KZD5PLEr3Ht3Zv70JlbBdebi+jEsvr6T8afolKwN60W6ZztkAKQX4Y32MqvG36uGXJnYm
YfmUr4uhtFwlgbp7RSZoBddXsPp9ECUgEYICJca0nZtw2hptz9EejfjxWAXG1rC01W3ADYv52BQN
0sus0VxZ85gaIz7vYFRChll6w1dNC6kX1ngdXV/K2mYYLiq5gKgDYLFM4MmxBNVMWjD0hzw7eEew
HRA410VcOhgLYSO64QGzQ2FtySErBssp0mGsI5IVIe0f2vndQucA+pV2GdtrpN5fl7emvhN5y/xB
bveSy7Kto0YffFqCvN/Kns3Koz7h1V3Cqq2QYk2HoONAGk55gctZyhhPYzGTsCgn2ZsucwRIeTCV
3sa61qxO5b4UdhREM8uxE2bO3KrPHBx/MGfcg5dhY59Wl4GXBOJv1EDBKnxu1dowVW41aixydRcw
GOcXZWAYlfG41TG0kkxEHhHwc0z1xM0DrZ1LwvAUuIA0r3HFlX7H77XmnmEqCLHBxa3d2fZ9W32Z
e4ofUfu6/FSy3e0Wcip/GWeaWd+zGfLtgn8XJn2q4rzzAXrYJ4J9Npm3AXRf0yxqysC5o1hO6bKV
Tc/j3G2nBAyuZcAcgSBrumu2WPrWzONUyEKpc1/0bSYhhJFQa/z4eF1nK5+HTVAA1yj8BTLa53vW
TkaPEnQlIsvPUKPa8kOrn8fHdZXOIheFhNQrxRyziQPFmPjt8FZvhL6r31e9VygiAFz0h333NKrS
YlCyCnw/5q/VgeQv17WzssNIiOL6N9B0ZaKb6Fw7cUydpK9yHnl9ureJ2BX2p2HLsa2tARcCkOzI
WiB2WoY2I28bpMl4lCffuyHzO7kRyGwJUH8/URIZWmtA9MQj3X5rzN8efb6upcsIXdWj/l3AQkt5
O6SYmzPyaKpif7AOMg4965Hw9+tiVi4AAAWBT0KzHTKvS/RQPVZDDbqsOqqIQGuaMBsME08jFBbf
4sF915Ju42ys7r4LVCRBA7qNB+y53tAJUpedS+vIGmr0QEoUeZrEedQ8UWz46LUdQq0VvTIgFqfo
ajmXNNW8yZnUm0iRyX9h4198HnwjwCkqJuqL3iAvLsrKtXFKEo7hqXKq5LHu09t7UlECPZGizOTE
zFg6DWBFhpnVRHsoRvMD77eQISt6AqIeRRBEsUB4L4khTRuzK4dE7yLyTbYPkt2cCkHV4OTzi22Y
GziYNMPneztMP8/kcN2AV389aiAgzVAIyGW52zYNJHQafD75ZvZfDW2rU3zFXnGHIxRDsyAwdktn
mHNXa9Kp7CMCWDJBtb6sQ2cLubW2CEVorvBhqq16UfB2MqINzVj1EQjCg2IXY8D1dS2teBNUbpHF
R2ZBZaUXm1DXWZX2VtxFk/0o+UMmHyfg07emQK3pCogb5HEphXtfDr3wurZJcg26mkB6nLBfrf5L
B6D7+lLWdHUixF149gFQltoeoKvWem+Cnm1cfitrANALT25QeatzrcSfHDiJriPRE9pGWnzI9UDM
N5e5kYc9+b6Sf/J9yolb1Ra+z7sHDeznRjDzDRe74tPxqMccK8DVQHS83AY9Rfwu3aKLWuywoFNo
6u8tO0p2TPq3mzdDDdRwgTtFx+5FnpO0gvaScRG9Uy8qpw1dXW41YAY2nnUeZsihdLOo2vStZ3V6
RswIYOb2Lu42Qs2VzyM8wxWE1kBDIU0WWzHrFk+ZNODBE1+Ac8Le3aodZLIVFxymZuGVddG0STRH
osoEaEny62FI/7n966odB+AV1JdRXj7/+eXQdJTmGCI7fSjbj5hse/PnFUJJDdPEx0EEd/550yid
sQG4OPJKfW+w+RU8Shu1pUuvZAP2BhNFJIgk7zJ9lzOrzUxGgRcUfmoFwgtjcWf1G5Ha5YlWrcOo
+QKZCIDJsq1xytKOVP1II7dLdqW9yx2yx3jemz0spOACVdRVcE9LxH9jNtKNtUYHfGX0a+dem3Z8
ioi5kfFcUxmoF+DEMWIGke3C+9WJ7UxeMutRTdkdsfASnJPyI3Ks6Ox2b29RR2YVg3IAgodDBxDj
3ARcN0lLLW61yPGZeEvj1+sWtrIxaPXwMJpQVc2xmPPPo9/UbWjD3Sgbupe+iCHEAJ+p9nJdzMox
PxOjL8SUljlVTuNGlV77dPYHubEnKwJs1EeQA0Sp4rItorc7zA6kOIim+Kl/0YuN36+0fJ6lVWz1
gMCoLBreMkqNJzdGbOS6zWrdiqryZ9Lt+Tupn6S+J/M+k79vVpUajAzGCnSug6N1IQp9hG1WNCAB
bnYkecjHu9s/D/oI+Fw0RyJjvwhzZstI54FodsR0P0f9ZCtburYRp99fGJSbkXwiNHMi+iziArO5
t5qSV04fwhokr4AeAx7GWOgHLDsec+qERgz0VCPoPIoUs9h5FWhbdKIrSwFsCzEtmMORJ18SYeWF
VrUTb0gExvjhczxtlJm2Pr/Q1KA3eaYVoPcsfCcGof+GM9z6/OLIcSMTpJL4fGaFeRpkt/NhoksI
sSxa9BTsxlIR0MmRaPLemvMkn6OqP/b2Z7P4JvPbnROubtVDh0MHf7vY6knjmNRRC4CNc9dv0Url
TA+m3NgG9ZHF0UaUifgDFzgAUMtILTVJMdtlDs5KPfELGcnW8J3hy/VTtyoERCe4/yz8WzbVccPt
tVzEJOLVJ0yliDEl0NoCHK7L8IA1BJhNgfXON6TPW6QILQACbf0hKcCQMX8a9a3xNCunT+UpEFKh
FIKDsdgSjMOK87gAtRFhv2v9KU7vYw1Yq5fr6lqx3TMp6lec2BaZHMxraFJQ41m/avK5iPfXv7/i
zjFHg2KGDOZXqST/+ffTMgcsvARRsJUfzfxVa++96t6YZr/DzHK21Xm0tho1vhogRzwrL8roY1J4
TtGDrikerJ0zem9Tv2XEK5VyNNKqLiBQKSnu2EUgGg8o7zaVIJFOph9i1Hd9ZaVAPfC7EkXs1Gru
XGnu7Nre6ehLE7jNNp6EK9aH9gUg+wAYRzy5xAo0GFBCNEVNJLQXa/pgpPflcH9919b0iGoC0v1o
EVN7d75rXRZzDcykM2ivnCdj6D7G3rDxllozbzU8Q41xhJSlx6ExtRNRKhHND70CAb/H/BGck38B
U7KxEKCgkRxB5L30Oh12weLNCOdP6tnnzDF9MsnQzows4Fy+Xtfc2uagNK+eKcgLgBPkXHNuxvDK
aGzcZHUWWAMSKNlznKXhdSlK/wtPCnjtv1IWN45bZ5olMBAgqjTrQ1X3fsd6SPuuZd3BJhsu4nJJ
f0Jv4D0xQwhpWmUsJy6iEyIRmUznKO85KuU0oGa107X360talYJxSACsYiageXGsUhtFrBL8TTTW
ElCszJ/nkYE5tk42bqEV1k2s519JFzVgkk0cfXqQRHW/qp5j582rflvZlxZUD6RHJ1/6f0hTXNo7
GjwMwJ/h0hXBk1r/iRb7QiNmCa460D+CLGcHjk9Qq85b9ec1LaquBeVq8cZYPvJj3ZboepM4VRmG
2E0THvqfvfzn9a269A5YyomQhXew+qbloppAv9aTh1mMT5bRbhj46jrU5YqEjhposHCyYCjoZ7u1
psjxDtX8SZs+9VvDi1ZWgVoAQd+Noi65mKo4F+ivavO2Pn5yhenjIbLhpte+j4cFslJAesORLrQE
ikogjb20Plox811a+Ld3JqGojEFSSHQi/4jBvucWpQsrr/AKZhi+FE5sn77cvMunn19maYu4gTd1
8PlUf0nmvZ1++Yvvo60ZiB91CyxBypkUGc1dWh3nbvR11HTrDfD42gYAmvyncwvpNGepn6QqxZRU
1bHw2/i9rm9+BwPgAfI+D7lHJOyWRfGZMO64kjRHkF4E6AzHWOLwuoYuYydIwBBWFykjvLWXtzAz
Je1oTZuj1Qcp8WvvMac+qZ5YDgDsRnLqUlmQBdyfKu1Q5+LeMoZs5DXpBBDPT3x6bGZx83FAvwBo
zlELwzQi/HdhrSmgfulsNcd0KsIK0xDTLez25aWoJABvBcYOsLIuDarvNDaTam6OYet99Lyw7wPb
p/Jv1oETrWZfIXWwRChUxMnaZPT4EdSpYTx7AS6N69u+thVI0/5HgjKLk5tCuiWqPBISyp4FY0bC
cQtuenkXQVOAuSuCOMSQuvoFJxK8yrGKGrQwx6Z4qGpA0u7a/qHbojdZWQfKCkgRIt+MlBpRv+JE
SjIByzrjmB/bju8pxpdZW4+LNQnoB4KPBTQFG79wsU6ap9JL3OZoZC+s/tzeHAWD1ATTDUH+gmD4
woNrcT3TMsuq4xR/xkBXdruDwvdRgwTXFLokIeRcQRx9QI5XxuWxS5swtgy/0+6um9LKRmN4J/Iq
6ANRO7E4dNQCTcrU2eWxN/dc+2CLBzBWlltEKStSFHbFwrlTODFvsY7YpmXpjgM7gu5H/PpVeD+3
nMeqBBDLID0BsgB4w3NN2T3HKGousRPGA3e/p9kXdPej2XBDXSsOV+U/FAbxD+3k4lwUyEJLq8OV
p1nFUz5aoTaaYdN5e0nQfu037fv17Vmx3zN5C8WVaRMPoB5nxyGddrbZ7chWC4D6wvlDAQg+HHRk
1pCFRL/pueIGks+ykA47xs3ejVPfdP3GPNy+CgNdZnhbIQgBUOdchtH0pemiUH/Uv41jcHuCAuVo
YHMcCqigcu3nX09qmjIW0/rYT990/RfmPF//9WsaAu7HgzMEdzEyOuffp6Xj9KWrs6PzbHS+Jx6z
MvoLCXC0yKMiYAKD0bmEMh9n2ZoNAin0FLlZFnhW7c/5VqV47Ywof/7fYoyFopoCXVrCgpi62pns
s5Y/o7GIBtfXsmaxQAZgo4ESQFp7IQRM6dytuoIdG+9X9dxvdXitfh7FN7wA4VFwB56rSpSDAwQF
gbl6iHfGclfm5cZ+rzz/YFDo48fBUEmBZV6N6I3mtjllR5doPu3vLDcOE/4rz/NdpU1+itrSyInP
N4c0rlma6r2Fh1njX3LLlIl2tqojn38Z3gttXvXp9/XtWQmBcJsgVAQoARjKZVe8mWZ9Uo2Iqe3K
C2htfHOS4jBb7B+30X0vuZ0nRnGJgiCJqAE/COPPt8vs8Hxq27g6DuiSNUDJpzUYC+ht2Nya3lSb
2Z8pehj+u0ip1Hk6YJQ6pDTDk+scBhnqW33Xa2cHNP9oIAcGEHaxECGTUsudBjdYXz0CN7LLmspv
x4/tuAV9WdkgZKGQAcD0L4QU5kJjo24yYCmn9NhV8n1gNEQY6BMMNrS7YSdH5+1me0CSErBSBDDI
CSwH/3hNZ0xtwcqjV0UE9pa/cN3wJ/yPxF+ui1o5ukA4Y0g4fANVzuHcFgpZIfweLIQazpvtD/rt
VyUaUcAthl4hxBhLI4inORYdtuVYfsn6oE82vMKKjaGzEC9RsE2iCrI8OMxMtZg0dX3s9LCMQ8sJ
py1G+RXCYaQ6Yb8AHqrLchnuJfWMzReI63P7R+IElcwPblcFxbDvyKGc7mzn1Wt/1OxjrG89Wlbs
+0y0+vtJKC5sp50dI+ZHqY0fOnsMHWk81VV8D36ZjdP6vyzTAWMectSIzhcxJ6nTEvxReFwYIElL
8o+u/sEcPuT8a9V7O9v9bntfDIzaie0u6LfO8UoAh2wygQHi8iBwgefrRDtqQoXt8iM3/+nEo2c8
oZNk50yHuLlLxnlrqSs2j6AE2WsA41FrWqaWReNJnsgRL7X5M+ooAXcxTHbiQVJUQWn9spM7s9m1
aNXQwU3Gm8+esau9r9fP3R/YyCLEQyoYt4qqBxiXqTLeOIWpj+I4zNonGuNooMgWxmm21xPji1Hp
+7413lHdQ/Ns5VcG2Q1au0/wpqmmrkLmmIU0A+2gMOrv13/ahbPDK1+1a6vdQEv1ci5MUrlDOuNY
YWL7J3Dt+hPdC7Ez0wNJbk62QQAuPk9xDCkg2ML7GJKPmKne82ejqoIDT7bozteWgmeaqsQhNX1B
eGBP2qSnbofvU7/Wp1AyEbY/2+Z7Wv+4rrQLm1KqInhyYjw0sLDO4oYoi7wzJDPFsx3Mclel+5s/
byqSFuRWHQTty+hHZkZTcpG2z5mFUSOyCajYIm24OIR41GJQLHYeF4+qkJ4fQovpE52FPTxbxu+C
PWfyQMRh1I6xBX4mc+OGW1EXCDSxHgR0KPou4U56r43CsGvxzDDsnDzQzzerC6AzwwTFrAOwy7LW
1lZFPJhlKp6F8TvZGez37Z9HgQ3IM1TzPGS7z1WlKhxuYeviGc3sP7utwGlNN6dfV0Z94vV5X9m9
kxniuam+B7axkf+8uDKRdTn9+iJWN/MuGUwXv/1bPh21b2P/ertukAODTzPBiHNR/9basRzw5Gye
S/a1Y23QU3PjLFwaqmrzxq2P9DNS6Uv3XYNuR6MZNjf1PkiJ8N9+Gs1/DOdxmu+09ub3GaI93PxA
zeEtjmTS4lhoJu5et87F85giLVl1mPW1t5yXeKvn9HLXIQcAQ8BFMEDqYtIPEEFePSS9eKbZrs52
W9Pjtj6v/n5iVJKQsmUlPt+3Txl/KW8mKFNqssElAFoRTEJZJr256eVpEuP7pHNDWSefmqYKKK0C
4rKgMNwv163s0ooBbUKQgiQ+hCK3dL6c0ms7J5nl+Az0p0/HX4mDcXgbfKgrKlOkoXjCeHgoAal8
LmOckwLhcS6fR2cMrVqE+s1OEIV0PCqgMnz/osskidsytbN+hCH7bfoh1W7/PornIOsEPkjR4S4W
ANU1k4uBLM/dvvU4UIU3I810NEYBd4TTjnnYF305c1WUk+6k1rNXfLPy5wyzXsh+q/NjZatx9nDQ
kVtAH9kyOERDwIQQKjOf2yOIpDHyttqlN/MpYiGnMhb5kaFzOlgbZGSZDp71V0zv2XiprDgt1biC
Goqq+V08Vc2679H4Cwk8DSvjIy6Wfcl+kekes7AKsgUEWdEZXo3oK0NaT/H4qb+fnHbSDzXAO4b+
7M7kriAhGNy0LjlcP4MozygLOgtiAVkGAFA1nYDQ74JRsxH9HI+xbTxng/Oqpz37gEZndiczM0+A
2dOPaMOsP8U5RtXpsWMchD6BM3ZEy5tfahrqJDS2JQ1yz24O0qrKp6brfuhekfgueGx9aWqJ2HWp
lf+caZq9pGWsVb4ZGybzWa67mW+Oxk/bRDsQcFfGfVMwNT7bk3mYC43vxp5pB0/Y8pjKXh61ybO/
m3gKY+5N6Wj7jnKKbpnkN2/Sfe/koPTKAP1oGg2TrgwqgiFxkPLzJL3P4vxHrhXpnne28D2zKPcG
TZtfhaT9kwRp4iNzOyRphZ59SxmaM/x0mnRYagePWCbmfhZoAg+a1Pomqs5CGc3J3kXT2YUPnoFn
DFx5Lce2DmdnLt4qz6nDPqPD3io9Y88rJoOBxvNdhrmGvtvTYsdjDZddV7yAXiV5aieN7Ixe+zFj
OrDwh27WU99J3Oq3NsnU7zHpY2cW3P7IJ/oSj6R4EaBGvqNcYHaJ1TtlkJSzTcMUzU/GrvdzNVew
6Lz3ERW/dudiGOCB8v570Qxv1GPSp/WkP7oelO4zjySB6Lj8mvPaEb5TWzOaVavqZeI1Hla65sX3
k2G0QaXn5mcnG83adwWrypAxw43MXh9RQUmrIEm6YfYnDAV9dIx6+pmR4RfmOrT7hrff2IzMnp8a
WkJ9k6SoupSD+zry8lW27ps+z1Pqo72NYIB6AePKFfm3NiUhmZnL/WpIwHJoe7IWQa9p7B/bBWap
TOIkGNqYHTNkme5MT3wBDv+bRSUGV+SpHo6t3GUt+dXRUfhxbctPXjuPXdi6vVV/aLW6P4yC/S5H
04n3aHQA/UE7WF/sbGj6IObokg9pZ4BiNhnc1g1cOWXPwJK8M7tjuFE0WyKpMx4LkX2jjRNNecdb
X8vZ+0j5T5k2mt8UqRmwAqwko5WMQWxmjp/x1N233Bb3ntbb4NTPONuVPE+rkKAP77HDJJzG50YD
Lo7E4D7J4mFn23l2qPM58Qer4yFFo/RvTGHg90VRvZSTTHxSF+aO1clb32rGq830+n6a2n8au2sH
3+YJe+DlpAV9Z33rE2N2Qs0xWveuymb6j8dtDdSKk56/ka4Ar1wD8qpq7EcQRxY14pkMc8oTvG9R
1XoFKol0Bw0sJf3DlBa9+SkmwFnMrZj9xurqUMZGEcjBs0OnzH7becNCp837ble7VulbXV+Xe1cO
MwzI0n19JE/5ZBDmm5PZNPftVGG+fW/RwM7HJmBJAwa1sgZ5PgX1GEEbTYBUWBeSqYj0FBQpnSl/
gE63OWDuShKMsWkFaW1Y475thWUG7eT+Y8xaWz2NhfhQgOv/gxpkqMMgxIteVU9TrkWlU3PtMA+c
VRg2RTCcPs6+xLL8St0c7qbRibTCyuvr9kG4Wf5kDQKdej0rBuprFDzdVZ6nsV84SfOBGwQNV4VX
jC+MYOT9fWdpyd1o8eR5AoGEhm6pniPGsphfaIlxcOc4uW+6imW7XHP6+ADj/FQIcujiLPN7vXh3
CFr+cf+J0B7tMWgdXgdGKhJMeizi/COm5pqfhIyLcByGodlN1vg4JY30h4zcGQALZYoWpxxsOtwx
Kd2fOm7LvUxj8jMW+77cDwCy70g8wvzRsP5J5qYeA8JkJyD2Je5HkelVFha1Jd5cYUxfUDf9AWps
8lh1w2dWYlcYq6b3xqpTuJasTQMgNWm7m8dSBiXAUU+J5Zb70iLye9+J+GAMbvVCNPkys/wruov4
vas31pNe2saT28A6cIS1YLCG2AdkrfNzjWQhErwxOt3ZtJ+BInvSilhjj4Y9DNIvq/kHqJRy7UAx
eid+9roKPB1jN/n/xdmVNcepc9tfRBUgBvEK9OC57W7bcV6oOHGEEAIxScCvv6vz3brXxl3u8nce
UqfqnKCWtCXtYa21m1Kz6ZfXe24qzGjSAXd9XOZekKKm6qVD0DRAa/X+bCdlUEexMV4UE1r+1g0x
SWlpXK0VyDAXrS9U/xb1cxbFAJ76aAfeFehEbkn0qu4bY8R6rOYs7l00qOVuYPBgj1DMQ2vULOuw
C9NLPZU0DSR44sqd5RWb2+vO5H3c6xJ4Rad8jSjyVbnK7/pwdtNOt2Tl++hKYBug43yjvbjzlPWC
Z+Pv5HFuJ31dDyl10c4+njU8vbgabKU2hGXc2YR4/UQ6oyud2ExTJWGzOatj4USFk8Br9mG/oU2u
Q4pcHemzMQWqZluEVjKXYAE7VQWFTPwym0gYVmnIpraIu+K5SxM+0OKGjELG5VBulJ/FmYON6TV+
D97nYQ+otr1zW1YloC/jjGYznasVJFbLtZpsd+VzkcFas24fjCOkHzPV3GcAFiRIME4xZOp1TKCM
fg0UKduU45zHtDd/J6xggmdWJRSFvF0ACYTNMTGJk0nMingGDeK4m5mXpoS8G7p47wDjyVaVVfQv
uPzMSymmKcW9XF/WNO8eKJpV424I0ZI8C424dctp/sHzsiY31uCYnxBsduO5bdGVsXLqJO+d7KVt
5W+nC/x1wH1AWgV3E7s1U2Lmwr4MOixHFA5/PNI/2MZ5cpXXABdj0T1VBVnTIQ/ahI/AAhCUVpCX
CbKtQ9ouzVReJ5Db5ImHnj7XUx5A+iyougvcwkdnidYrwdvwgAesuTVEDJe+gOqIcHE8BrcOi0Qi
2toY4Q0btHE0V1GUwQvLR+rCP+1ndE+umhuwsL0Xoovn3qX5k+mLOvZH2lyVzEVb5aIAZ62Dt6TC
BgdmtEW4o3MTqZWlRxKzglR/ut4O0b28xivedaWEd9Uc86yTnwRuXo9Qxmnao1Lo0CVWoEV/B32k
/HfdZiTGu/HcRu5970l+DaHMCCXZJprFxkHbijaZ6/ba5uGDCIyAITtlHPjtC6P9ThVNvbUiyRNX
5Bv4atQfoRY6rnHlbtpu0BcisLzUsUY0yZyqPgFQu4lbW7t6zWsoubXOfMRu4bkmk+wStwKXfvDl
LZsJW2Ve3q5Gy9H4G10asV9tF8pER6WzyihEunttUh6QlCuF/k0RnVE0GP+SyXk1yqwhM1EBW4+6
gog2XkHTJvP/MFLZ8SwyUBRAcIzDloMBU0hk5ngeR4XBRALVJ4ju5hul+R5tp99ADS3XoxLoEOt2
z0Q0PCnd4GWefH4pev/OEBfaWVT9lXVFbwtmD3/A3bGvOc2Gw0yzDHdfBcEDyxSPFevrlczsactU
YKLV5JV2cYN2Bk1syYhd2Vh2qMaCpk1DU0ep2w5+H6OLHFyvQvjhytjRyqZ42/xqqOG7Wej60uHR
/KEmPHyx3ZB870FSd0os3kB2mmXVS8jrX9Cm/WVYkCVyzjt4bQWaqphDNtXjQ9P2cPpyXDTXdtdr
lZYiKO2kKAz6vlO8SH9GOtMN5Ln1L/gObYq8jR9Lj6MqU/Rts8qZ1az8rJxWkXCLK/D92ztXGnvX
9QFfN4HysQeBEEnBOhnFik/Zo+gVEI6Z25XhdT+EtRszT89zykLLXVuu/TfLe31XutVjGwRyhXsX
8YLNm61Tod0roEfAT2lLsl+8q3o4qG3Q0hX4WfmmxsWUGMAYfnpWW18hZoCm2Wzlo7muPNm4B0sq
r97minrVOoBjCznzrFiLshGp4PkBJcI/tYCLV/tFQvxhwh04IJiI5r9RpHvc4T5unRC/XmD3V1JQ
8QyAGr2elVusxgK48Annet8HM9z3uul/ctfvD5Zn3TWtBuorCtEpl01DUnWN9FZ1KSG/V+XOAVV2
2m+cqeBFhtZumllX7iSrHI0CNNr7wTNFaaIfmgb+4lytmbFBFxqs4EVjg16yMvLZDXrTBnEIQN7W
5mPtXSjt3KL2qqHTqEmdSG+wt2Xhk2GV0xYZHjahGgNAu3fbBJyCrVX+dgsfviykCG+diBtofZr8
UjMAjmI2yuHRy0R3gayLQdnZd2G3VQCZc9oyc+l5HHAUVYr8eQwYja2wxDoAqARpMVWDleGQegU6
1K/An4UNfD78X2+kO9V3Ku7avAFsdOaJYMXBdiaeFG21l3b/WKNEcOlFak59NvfxFKHhYZZLeVfb
skpGVEKfq6DazSqHV2YPYYJuhTjOeZ1fOHg5NtxRdAOJCxdnmdAUYO3qEvKOdvsAro8bUy9rqhtm
8kbeQsPjoQ/sn+ik1A3XGes9ep/ZNsSXZnso46wpf0t/ONikfHRxn8JePf2c2756pGXnoMm3O83P
yhvGW1y311SyIAWeTsDqI/pT8/nZo69VXuE1VJa9ZYFv/Syqwo5LOKxF3DKKhELe+VWYZpDJeQ4Y
fr5X1+GrngcaDx65h361v5om9VQXA0+qAgdD0u6t05ThmNXPnhkR/c+IBfOxqeOwsXz0bC2rpCPg
AA1jZB/gBT/m1OPPEHEPf0HULL+cfafBW9qFZVyOWX0bFW0Arqzfy8sSzJRVCcjB9QAxKnvtzCx7
qGkVVSn6NFRqO3vDQ1cFwlxzcZTpLAMEdXkETttgsjdHT2+iH650g1bxXSB/TeG8d3KowK7qkMz2
Gt7aK8kqL5YN8KVILSDxFTfzgCcwoEAF0bCC8B2FFFaxqvsaOw4Bevci6usQbCKvufBr+xVRwKsX
DUVSV5OMfWm/onUzJLFwF8Uzx2KgliVRVx5zrFmT9U8zUDXJRJ0MR6jUfxtvtuLSD1kyteFcIt+Q
s+u+0sOlItZAYmHUdTYz9CHTUIy/YqPwHwQLnkcFWoHDp91YBmGKyB6RnuEFLpbo0NrZs6W4FYd+
6W1mXqpkmkm5nQ3N13WRDfhlvLkPTKURwqsj+SIr2p8g5fcpn+FsIzzNkrGfo2vJGUtsAy6imEt9
sMxc/hJoL/YDXMhKb5EMau8KoK9jFy+PTkzo7WcoaT02UG7YhqblReLmtriG1Jr/qATjOOFB2wPB
h9ZNMTxH8qJAcr6Y3dEMaVZbYbOuahls9NCsfVXZz4iHTSqB2rrVUA9ddbLuwEQgzq+y7odpqxkI
3AikgHhkx5vCHqI46u0m6Wg0b9RIf2DlM3TJLhGzUbis02wf6tIzW8ER/Id6mzvOOuJ9dGm3oUEL
iIwPt30vWu86qod5NfjcveQdOs6ibt2mnumfkB8l28ByX6IcIdVYR4+5xsSI8OMg96+zwt6brIcH
LtjvsFMvcM7C1ZyT6MK03p2KUPYfQ2H2iuV9v2pbu0xa27RlYtl2lTYk42lLEdr0U/YaQtIr8a0S
GoZeuZWlu3WbYFtbk2wTuM0NuiHPq6Ybt1FQbkn7g5JtH3SxM/lv7sjaddco54rkOVCayLu++Uh8
/MrDHoF4ZbMhDUqI6k5ldYe488ntmFgJrSV8z65YmyjsYjF05bVnkEedGvtlsri6kjIMZWoy9cux
ZrPBvcq3bT4Ht5nnmXuRqSgtBs9P7bA4yH7+XbDa3whOK5C+XLe8Lpu+THSu0JQygo74QUfjk2p6
G6JiLXq6NSXXqcCxSETvRBdNacm0gGpTHWd4WH5zU/kveJBNvZ2L4jey8eFVCZjPDWdBk45m1LGN
O+Zqpsq96x3pIVcjLTvWXgbNXmr9iFyz8+bZ2bSVZ1Z10fNr40JWOAMtLeZD9Zfm1lvr12gvTYt9
KCB2puA0p6B5v2ZZBbnVDMinbObhBfPRUfNyhJjZkzcj3+VELhqW5gaEfM1aShOfOf2d1xYz5BJ8
BT8gsnLkTWUYD45WW9IV6pFX7NjJOnzWkatTXVLnwRii3vjQoJ9KhosT9+E8/1B4DjY9QXS7HhED
3reBi8AxCJT63REB+dSueWid3oUoMQSMk77ITY/gqTpUIhgv8cqidDdF5XitSx6uR61eJ6BqZeIN
xYQcW5s9Q0VnhuZjK1estaLbvGrsVDCQWgoQLcO4zeSIFGH0ExmAImG97J5nYNHu8JPUhFAogMC9
NSPgQrBAV4HbcBu9VLJwbbLJJPZQQGnfpU9T1/K3CCnPHTSmngc8RVsN4GqSUePopB0tspqz4NlB
zq7EZZwEELaHzmAufg+t22MKRVfGytMFT42ypgdBOvEWHpEMPDO4BSNGfvaIO6+smTZ/suG47ba3
w4/v0rHNJnjZyJClbjToFdBMzSGLENM6OnpwdZ4l2qvD2CU1TmMlTVx63EtG3Drroq1H5DWVi39V
PnmjngyfAbwrhti4/BhYWMKDGZFxxP2KQJgoU2x5ZwHCBggz8AoKOanLmQTjxrPltAN3kN54Bv3D
JulXm+Mt8dC3JprTwq4oWsVbGomFGVBIRqCR7ABdEiSNQ8SZ6uup0gLkVpxjEQP0liU2TSnPyZiZ
yD7Uz3O40mRbm+/XrSDlAgQCRD2AdfAW1RgRUngVUhAU3lKn2CJN9XXh4kRhD6x5aCQA0oV/logu
H9kqkncV2Utr1fmJw84AjE58/1gpBhwE5AY01Vxgk6Wws0h0Ed33/ivuTxjg17//xBa8//4Svxl0
oUGKDd8vlUZ2aOtVFwy5tq8HOTMJssBkOS2baF5hEIdf4w2xzhSPTn0ewAko6QMdCDbc8b+/q1C5
SPCgo0oQAu18+cbONR74/HVo/wF8DjwLmrRCyOrj1+kUEYvwgeyBJrMuqNx+vTZHfMfHstfHzy/W
BrGb53Y5Pm+r6yi80POFmTahOAc9ODeLxTlAVhL1Dasn+2r+PY8H/vr1LM59flFDd1WnGGrCZK/6
LXLa5MwOn1wkVCHBBkXFM/AXewD1syrguPr2lb2mIp5U7L3V54RYT80BeHY05IkQH34SNMqUkwuF
lMNejngWpzpGR8/vr9K/rjnQAgU0eyn1youukhx6wHsPaUjurWT9XQofmHvvBzjWWN+dhKCo50JB
RGw/EB0bmmb2Obz3qUUC8B8dOAgIzBjr4whWowkyTK63f0LOLA6yc1yMU9+HyMmx09YRmr+EYZuI
Ck7UEOwN3kG466GxzmzCcQ0WB+4Iw8DPB2rzcx/XQXiol3p9uNfmdmYptCjMpn2Iqu+fiA/DLLBR
liwEiyiGUSgXpKw88y6cOBGol9s+GD2AKn/q7tLUyHXkeR3CO/ZvxJj6cuOhNNwiA/O1zX5+ICAg
BsAj4NygMIM38XHD+8AhWqoIgYU38+vJr/aoRvh3atDemZFOTAlUOHCvjhINEGVajMRyFKddQe29
47yNrkjMiFAQ1WYkcL8/EmBlgEMDzOIDkbU4JoZDngPGN+37yUUs0JhWXwFT4P4UhiMDmdPs2xhC
qApDRQMQYZgd1Pk/LiKqahNAbr23z7tVp1f9OZHxf8yehVEDkuoCQgsi9RE/83GAloQIUWq4IU6E
DB2z/DKRvKQAH7fdzSxnNkLmQKEpN8o6DKBPx1wgtArjfnaaq9mh4gLVRv7gAEYQMwTPG2SYwlu4
rNM1kZNtbaYgGO4cFGRvyfgTjdegYBZsheP369JmZlW1IDVxW4VVnPlFd2fPIVuNvm29dqVwHooC
rufXdnnCWsC+BU8IjdMBvV5q00foS2EHc0v2FHdpVB4mFxiPeYMc3tfjfAazH2m+GArVPfgAsJuP
SzsKUMcG7pG99nlMzG6ANgVSWlOH5BRK3Wy8HoaNKy8QAyLJfOay+kxVAjQNRhrgYQJfBJf7x9HJ
MelUUTvbO3dd6EOqmGGBfyvvMeJ1YqnEQdATnZHH+HwHw1QBwgHfBgO7Sz5cNgQ1DUeV7XPGNpll
re+/XtIT3wfHHDyIY2cyaO0tVjScbFMGmeKHpja3lSMviXNGAfHcCEfjefcO1rKPOmhd8sOAgmq/
soLv6gpgUY585iOUDDqddLErwkd3qIEIfigKeAnJWUbiyd8P8fsAFgdY3JJjFw1qsEsIBO4dFygY
uYHa73+xBe8GWFxIXTZ6amowgEI28mC7Zy7Yz78fAQuQ2IDVgo//SbTR1n1GaqTG9iAiCgWV5W/7
Ofg+dgD6wcfQcUkrEA6z+tpk1l6GV5WzMfTMsfv86AF3+u/YHYVrIeLz0X5cq0dDDMcXBzpfVNGh
CNbVdPndHfg4xMI/qMbGt4F/EQffSkHGkuc0bk5swT/GLFh58Gk/HTIGFWfhV2jD59kX8rJm3z4B
kRMAEQo4Kzhfnx4cbfLSyNkqDtXvHDhm/X0DAuce+EZcELj7wsXqiEa6spkicSA5chxx/fz9xX//
+UVU7eo26EONz8vqig43bXjm5x/t4+NzfJQM+L+fv+zn7KGEKLSH7ztDokIgE9wYqXkUzRNOzwkn
nrBVZE4A8wZ08qgJtjjKYxEEeRnJ6hAGj/Wg4xGN3s7RnD4/tkfJ3f8f42hs7+7TRnYQmYF7drBW
yvBYr5xj2nL17U35MMjiWaBBBSGEDIPUBC3kiqu5+va7hllAkwvUYtDv4GouZtH42dgVVXWwQ7FG
i/jLrBw2/8Uc3g2x2AzTZUGVZWV1eOqmm7H49rMWHfH88PIcH4/P8loSpW5HhuruXorXHrAr94yv
c+LOAJcNKOwICwXG/WKbyxron7HOgv1op/wC0JhvL86Hzy82WFjg3gLYH+w1H9cQRavFdObcnZwA
pGMhywK/Bf79xx0uXR7MejZYoBbYxhDNfcyZEY6/cXGyARrCuwawMtKJy/i0yDoHdDYa7k27Brwt
EOtMr79ephOHDU1OEGMj7ffvVH+cRA0sj1ujuLmHyG/iFbe1daVYm5Tf7ucAeUxkLNHPFCqWR5rm
x3EUAgQOqUy6Z4W6yi7lWS/pxC34YYDFJZ67ed5OqNTvxV+givJo7fMkLEE8PXPolk4ymBXQyISO
F/JDx+BnyWjTjpd1Cs2ID30If8wFwMC9tIanECSFYbiYoykF2AsViXz79U794wu8s4YjZQQxJIID
aIMhal1mf6ueE4dlIzlMI3AlwB4JL2YAPzxG80Q2HK22Ubuon3jvm7dMusObqYPoqlIm+yujQF5W
mf0EVEa9li6wfBaZXVRyNeBoxEJo0Tcd9DqmMqcPed+gp9vg5ndQLDZodo/WA4m81CQBn8Q0TEKs
4NGiFbAJqltFvI02QECojTMQQOsAObzoAFRBqxMxApouI1FeA2SaP5jIP4AjaqdfL8zChP+zLgQJ
UxAmQaheinYzN9IyDzU5cP/qx6aursWPrwdYHPT/DOBBeBXdO064H2XX9ZFtD+Rga5YCWN9q98wU
zo2weCw6tJ12vRxTQJMNa5P9FxNwoeeLdB3816Pm/MfDl1dIo9Wdg8971oYX+faMf0ZObAHYeaBg
eqBE2p9IpMRw5NFoQw7oaQYh1EyIWxY66tHpa7azfcg+Wf6MNj51VgB4AbQjQKX+DarRKGdpE3br
kAz+pXJF8OC3Fd0OaHryOzDmJptKubVdQ5GcsYq0KSx1Ec2dsyl8y9rOvSwBUbfz1Uw7tdY9EFUa
NAMA6/IxmTgIcAkq/V2sxGD/aaDKHA8Z+BPzNJIrwJLOabWe2EZcD1gEB+lEmMryzSnAGM2D0TsQ
92/0i5Gnr+1w8Rwc7RAbaDseuFGQ9F8+B6rPaCRpRg7IKcYeMAfjeAks+NeD/JOdX1wzR+4NiDzQ
6kKlbDEJOYf9KCLmHcIpTOtyk3U/oo1G9sb7CSAewN+kTsXbEeMepHL6Ezj3QfhTI1Fu6TMulHNM
JH36KZCTgnRFCI9wGXm5UZdBU7L2Du5Q37RNuTJevnPQulgzNGvK51uSAeYEfQZSOyu3rs+cyhNW
fVSn+7/hF6cSsKJhKDiG1x1AlCIGW8dSV8ybzwSAn+aJ1POROOmiB91RO2mpPjl3Q+RnOL23yBXe
WdA2CRQuc6PEmpRNsTKFuGso/zFaK6cTO9vjZybqHksa7xcaWrX/kQdByhCZyuUFIQxBjI7c2p07
zP1NPUQASls24IK1OsjGLm/QBKq+yAvhHdN57gVspwdKE0wcgYy2b28HWrKE6ejv3BcQJZdMAS04
Qn+h1WYLePs53+vfpb78xR6KrcfdOaHzbLdajJDUze+63vJXfHSaB96OU6rRtXmtkT+8nZRToQN9
FcZFHqA6QcxaAfBqK/2HV4M4s4RLW4nQZAHCnlg7hEbOJxlwUthlW8qS3xvmVhfKiP4mdLiflAPQ
yDMPztWPTo6HpmIYEUnYT8rTkd0NsmV1cZ/nKchgbXBPAFYnF19fBssL7d+s3o2yOAGFq6a5HjCK
A6rMDLmqc/zF5ZW2HGARwrS6HLuKY4A2A8chfHT0Q6tXX0/i8/HC3iDAOCp04NJEsefj84eXL29B
/mL33ExXgte3nkU2oQU8rxqGu5G4a8fP0oxnu9AB1aCij1//gFOTRDERekLw3nCTLSbZ95QDZGSz
+zIfUsbJpgvv1HTGSTllEO8HOW7lu6g5BMmPONJh9+5Ugc2CjtATyn7WvfVNwXtMAKsJdADk1X2c
vCU5d/BNBHhslN8D3/qa8/pPEID0FOkz79DRX/9wwI/DoLUcUEVoKwME6sf5ONVoal6R/L6AImI8
5BqakQDQcWevSoMiFPnbOOfuwVNjeuglBBcJumnIxH8cE9tTo5lfkd9HwWvkbwt+kPzSa6O4ibrY
hOe6z52yC9B30TkA7V/wBCzssqtBQ2Omye8NgLTtoWif4JZ8bXqnDjBEEVA6RQMVsM0XYZdwTIPk
H2X34DtRZ18V36s1HY0hRACM5YogvoP47uOKVU4+TxEAq7sGvFnn+FB/L0vwbwBkdo9N6gFKAebi
4wBlVQ2W23nRTpqVvQ7P3Q0n1gd6VSg2Qo8PUbx/tIh3p8ahKpwc5ke7Ut9ea/+/+PEQJQGgA12w
3E8a3KNNKseuw2iHvnm1/2zkmTNy4sxTqA5BGhsPAFz7hb0WgVWQKTfsvvPjrPhNgsSNAHL+XvL4
uAUfRlncLCwaeWWYxvVVVhtwJX6Frfherul/h4BWBdKvKMXbi3dG2xlCOEAj74Np2gATetWC+/j1
STi9Vv8/xGKtJIMq7DxiCOZeEiul4EpWm/5cNevEkT4K3KJrCqTDoA909Gjf2VNEtGo01GN2ZevH
E4EM5kWz/3oiJ0wW1Q7cvggGcCKCxZFzaNbPLRRqdn2feO0WwMOvv39iodAQDuAjpM+QD19CkKTN
qZh6GyeufrMtA2T3pdJuYr4pFYo9h1VBEtGB0g0Wii6O3lhSn4EoF+3m3724K58G/e3ThwF8dEXA
04s9WbYTAvWyan1G6a5i1/yiCb5ts8cUELoUoOHjUSN2YVCO1aHmV7p0h4ByuvGLM67XJ0uCbAvK
Wf9qzqhpLV3y0bdoVvLG3Q31lffmmiuHrr7e6E+GhBGg3gGRIegzHZUQPtpqa41Za02dt4M+U+p1
wF/P36ucEdgRthg6Gw7M6ah4+nEE8OBo3haOt0OYruWFpGdM9XMUgB3GMSNAtaG+C7fk4wC+Zrqr
MjXv8nJIwUSGq79B9Bpb/LICPU/QWz7tjf3C/FWbbbPmjAl89iyP40M2FDlyOCrQpP04voZiQAtS
37xz/AevddM886GidTWDUIGc2F3bpoiI2BnLOLFvSESB1Yp2KcDTLqNi41jIskKzbxeAWGpdif7M
BXPC8vBVwH1g1CdQrENZWJ4c1LSzIes23HjdpZV/123A0cGjiJgeDSoQ1y/2LatMRDLPHnel+8ch
HAzGt69tewmkOJoeRvCRnT+efFRuP+6My4AGZ40ZYdxtzHsDhEqCAMb0d9a8g/TGi18EK3+U8dSx
7ddjn1y/oxohmk8FQIssrB4l9tquuRp3ZIie9FT9EFOwJ+25tOcpM3DhdEGtH9E7noKPM5QTEISQ
1p92g+vqlanzeluK8hxq+viVD2441hGmDWQATAHA5sU68khanS6saUcJSD497iL7DX3gEt+WoHE+
fL1yJ6f0brDF0xYwMFYqxXCcO7AGZApA8rkb41Om4zgfVPKPTw/qNsv5QH0O59nyYdzRnpYgKwXl
ZmhelGPi1s0TObFYdmv7XEu1k8sI5wOC0jDKT6k7DcasQGpv2uVDh06oOjiMgKOIoE4yf9h0pX3m
Zjq5ksiOoPPZUdpqCW8TduMbNUTTLgRbTeTyeibdfzPEv74BAKYgT7jYLDV7DgsUmXamU3/tNrsM
Jd18bQ/HT3wyvndDLEwc3kfBytaddqL/5VROLKu7sSrR8+qMVZxcrXfjLFwRmwtK6wzjVNDRiBSY
kd6ZFN+pEY6S/scLm6Ln62ImOS7DAgwtjNCTZGSejMdwOKdaf0zjL5YLVYojTAL3KiQdFxePPTWQ
EZGu2bUdyNlwP5ExbUYQd6si6rq4yvMG5NS6vIqKgezKXJgz+4Wy8KfLLzyGCwgFAWWBC7kEH2rl
TgQE/XlnzT1fd5mYINkgQwaeh9OCZyVaMGBwsiEFcDuLqkmtoizT2o/6RIBUAS3RQSej6sa4D7J5
pTRUESgDS2muIAcAOpHM41J1zVYDTBaXpBr2bCDg0Axlu+XSpStmOu/Wm4xzT8aBpD3kdm7qkept
6bAnojrzLD0y/hG+jLY+49aTmLw/VgjxbyA1iocgF3LVjY2XhvAtEsc3uBFo9aoGBzwZYs9KpkM9
VBwdBWW2nSMl1xZo5xcNH4Mt81od90Mwp31g5FXEp2nV2H79GHZQl/GawlsNeWvdoR5qp8SFXIrR
E5gouVI3w1xHmxlJ4nVXDuFlpkF3g8KKgowC1FygU2dDxs82q7loaB6j2MaBI7WcJBcBfaAtenYb
u+V3Efqxxp7H/tbUBm/Ob8u7El0GEuhaB0lmWzxmokbZEtzcG0kgnYPmVFE6QjcmbcCKWw1t/6sg
IGd7vnTA0JucFC95Hde5zK5DFti30q3sh0561wwJRwXu4FSN4A9ncsUjEcSQHWcXAesnEPXEDfLe
zpoFIZJtBf3j+3JOedHyGGpjEDkKInRkt6JmNZjCWkVDJ35U4OSmbBBlMvqVjXwZSsexF4yhc91z
/nAUnoZkyZjdF0X0SmphtlnpWeWtDWKVjC1vyCFrkr9EU4vHHWK5P5yZUwPJEI8NSdvOL1Nb+F1S
OVTeWdQyKcTb3Vf0sOq81ODs/uSU2S9u33craH1aRWJNYfjoTm71moXSOYAdXV+j5XEVN2701tpV
/zwT6HRgafYwjGmVyf5NWqO1n2s4aeMMuadaE+5e9JCMOlKs2yD1fE5j2KJbb5H9/KurIniUE5Yl
h0RXKunEIC0T6ESDtbUt+hI9Ue2CqjgCIfUpsrrulSuuE9vKke1rXfMr6yC5jVKalWbIKLGkCHMI
yYxleEMasw+tMb9quZ6rO+UNbAN2NASrxg7qTCxCQ+WAzSl+7XTJVe+tnB4PfH60lMmHoNdoph0o
/Xo7Cf5bkKn4WTE63OVkVnGFFXksUNUILjIw7ddg9AX7KcMGxJDFYPchhD9uLadih7JRP91QyedO
uS8iCxAeG0gXa28OwNiFQjAowD9ma/TX2KnxDgscPZOpdxPAypwUFOM+BTi4XgOtRdNa2C+gjPk+
dJk6ILb4oBKEY/ijRb2alX305IFdj0Miq9RmpFuFo939ZDieKolCyW68ph8wUVrGPQVPdXoNi1cN
BwCCDrEmb6z0Z/BthUgdIwfstML/6IOhHnRhsXFk0SXURDqdg6xO/T4q1j20JpIK3MYEEbSzJrpt
LkgdeaAW5uFj50EkRXPIdpVsYpAmIF4ywfBiM2eg+bHRTlSGjrcg94rLdjAWGLoByNmgyYOZwKEL
7wnSPHfas17BFNTx7IEYKEOlE5eX1lWQc7OZSyoTCb4n1Le0nXD060rcbgBmtOFetw9LaJm5Gacb
NKqqk3YIx78afulVi/j5dah5eQGpDR+84ho6dq6AZOgEMtUWt4+doP2oSUtbO08QQ+nqZKr77ho6
XOLVt+D2xByRfEKKdj7K1ulLUjT+RhkrXBVV2P22+gkUx5EqJ7U0RB7YZOhW+Tm6ndQFhHshqwP9
jVYcXNnzTctRZdSBzq804Bf3YzYo3OUWyL8gxyWFM9i3gyj8NZT4ugdQU6f7ouyGdOgpFrCag3Sg
ot5pqw8uLYdG2374H9LOa0duLEnDT0SA3twyfVapkiWvviFKjt57Pv1+1OxuVzKJJEoDQY0eNIYn
j48T8Rth3CEIEn1FuCE5hsMgwXVEhaqORcRXgyw7y2HUsG7EsLV9yYwf6kRVkWUaSmqs3guqTOkm
dK1nT5DcLRSwn0DHUDvq0spW4/gL5YXEzjwB3Dsy49sW8Y497vQcHVY6PkVdDWPURDkmKgpuBzQY
3lUFGgs8yVtbjnugQzX6eKXqpjsEv/A1QKIgPFuI8tiRCu+/DetmH9RR826UoYWLmVnuFKB+uyKu
h406CNnW1wb16HmitHdTz9r1VPw3hSc1/3AFx7vBD4Pd2PMMN4QcomcghLs8Yk23maqfShScN72u
Au4Q4ghdA8l6pxdShJp65e8qS/0dW/r4oTS98n0e5smhUmiW+EXD4wX5MsuL+s9pHRvbokNwx0Sx
8gl9EfSkmlA8RZZbH3Khyne+0fRnqw66XZy0+r6EFow6gaidykjsN0IZ6ScVyMiHBj/5jVBJKG2I
XrE18qbeVJEh7wy/1bdjQoFfGMCCbCDGhtxclbf1amTy0J1RH+PBFI4wO4Sj5hpIEPioBVgZpllJ
x6ExCFF5Rk5P2iHOFr2vQss7KJDH35dZnJ+Scmw+FWWvbKXBVJ9LFCd23GYxCuZt/RI1k1SfORS2
JYG9D7W6Q3HIan43qf+jzOXUCWH42rLlpTsN0Vo7wmP0FMuuskUWsHjIJ50FZbCgkbOY2dpB/UHt
1eBHqDfhti0h6csBp7EroxUZjs3PTFMqG5RRaMsSy62PMumBretuyFnL+0ml72DASLeH2hyPwBmQ
r3FNbxv+iTGTYrSVMVZPdSq0T7wjdfVMGXLobD9Ej0Wp9A9R6OXnHgkCdB9E1q4++pgRZNkOQLh+
zj2l3ReJZthmKyfvIPR6G73Kkc/LtARYEaGWb1B/V3pE2Vwv/Ral4mi76qiiCjLJCsJL23em2qBU
GZv2kOoVIvVNDqFOs3Z5j6xJWug/zLH9URq98a1t8QZwtYCjr5HFQ9lmCHboQOuGIHePdZmrD+Hg
e6gX+sEBHajsczQK7kbWmvoQxamySSrEcwovCLcieKC9JmblIQVA8tgSRTLwbWb3DQIbZdZaO7AF
z43nW5otGTKKQ4iNHAI3Aw2V6ShXDdOlE9ZtuQ0nIUpySur7PNA4rwM0DGDAw9tX2wCtxqoykMOp
2Xe4ux9T2JXOiLrCMaua6ikZAUsIZa0/FS2RQR963iWrIvGpTDN/C2hK2IeS0B2yjtL1ALrFsBMO
oS0ZtXwfRrVbb5vGaD4Msvcr1rJNrGiXYtI4khq/+6KbQTtsslEo/1GMoXKkool+qnkdfbVG3dtp
IRzrTvR/RFKEFpDQ8WvdUUGfw1I2VUtcK+OBcsy01tojTifuQAmiDNJWxlYbzX5XN0G/cRMk9Ntc
9fahoNf2WHTq0ZKQNIwFiUVH1gBOefZtyCyJg8NKLqY6hlsl9QGJqSOcbj037Z4U3s5TM2HXo6IZ
bgjORe2spsPY7ssO+4S07V1b9b0v3qj6tlfXJWoSua/tVIrcjq+G7aMGfCc+h1aY5wS14JgosTfb
UC2Vs1Za1ZPlGT+7MursPGO9q8iK7ZFOJTjtPPPoWh03T8JNGMQYJQ9hW5/A7zQQ/yR/b3hZ+k2R
kUqikFZ/NGohPldVNjq64AW6HVVjlT2U3qiJFIfdYhNW1UjYDTTjUvWcCb489puGpBy3CnCNeIhQ
fIy1yKkA9OE/mKKt5Obx3ied/5j2rfkJkS8334Q80c/cL1Fo167YIUkqucGvuE0bRxWM5EOMjt1D
gojDVs2QfrBrX883BUHegVBh8uYeOBS0ALb8iOzOKEvdMcZb+5hZXbVVI+MfUjf1OdJViqidm3zu
Cz18bH0kJqJkSlQObfDJD5thD58Z3dbRVGylKMSPppwHjuwJSAVpgc+LqGgOSTsIOzSBio9tXJD+
GdGJsXKC9NRCEMij5nH2a5TuMi//IlRlxZtTTx6DQk8/NLn7RRIE6RlObXHR4rL/YOiFdxLLkPWB
qMOp0MLf/J/Crd8pDZhKNqTmD+3Bgo904sFVOEVeWEehlExgMWrn7vzIa514yARb6Ixwp8h1jGQW
j4zE97pPiotKsV5q4sViN3+sRT3b+b6bbNOw87eBmLR21hftA/7w6X7Q2+F9oCb1ezVCHUghr2Gn
XVPty8jdmKF5Qhnuc+SqwrYJwcV4cofSVpK2T3LPa6niDNyIalrt0fxQ9xMjbqNUYnfwtVbaIo/y
y41KJF/0tjhnOJA+ZTKqEjGCa70uIg01di0IJrN+RJW3folTOPeofijv0GRCG8HAsSfqCvxtsj46
+yidIkjh59toFA++JNimlaKJNMrjuaPQvKvdsDgjZeXtFc0tbW/06veUpOQNxDZk7eoyeVBM19qj
ueqhJNiZjxIc5G0eWta+1QPu9DKrPqpS+jMMavMiKijA8UIjZumQdA0EJT4NXmC+yKWUAKRwm61c
l/VFT1L1QUqt+mw04i/dyDiVm1I6h73S2xWMf5tEcLwfNdDLPhW+jZXWqq2VGSZ0DSJLrm/qO6Hv
pQM6gEg3xWb4W5Ubak6Kh6qXHoXnIGuSfYQk14Y6NDFJh4QH5zYyCCW3QaBVCEuIGBooFmhc2JEl
AogaQsPICtsQrc0tOR6UViw/PsGs0x76SXHS7XLf1gIv/1YX4bATO9dFoadNNqMYj2dLHqIXQGb6
3iyl/nEskWEMo/iTqgiMpRZ97rDc3WeN+6PByPlDqYS5U8cuwNxelp1MNlqbWNTbtTiyH4jCERiS
JHlLhqRDByxTbIn5OTUBin2yXgjnxgtQlyZ3Ij5h3eBumhrB3lhKn3ypk04uYtk7zxqEi1qTltBD
NXug8pG9a9Wwe04CNEURvfkAIhJUci4m1gfXUtEsEYVPghUgyhHFWWAXoeU75H2Q9PH7d5liZaS6
3N9WGjUPhqb1Z7kt0pPKPbUJUHSzfSEam40oj+nnVEZAMGNwBJpvROOko6axjcIwsYs0zDdpIJp2
V5Xexg20/EEpJPHQpqK5KXKz3Se+G20KRftMksw8otWU/o5alIzHAQGhVvHjXaR5Le+wsrigg4K2
rWyNmp3l0vheBxt30hsp3BDuigdUeX6XcWQdWxlJud7TCcqCSnko5NHYJ4L06OddsjG9XHQKpZ2G
0BhOtSVY20CJXpIkCg4xLy+ETuKGjAKKvUiQTprOyOIBQSq1M1ia/lPW6/3eHUWek32YfI0Eofzi
9oF+Ro8YlbpQLO1Bh2smEETZiHp6W7MoSHC1iYSwiDs+tYLR236mZe+LANwcz1b3gTyjvEvyXjjC
CUeqqUONweak9veiVyI0Fsc1ymWJtUtJutteU/wy0cdBcnyU0YHMEepDscY2+lLYjXmePxMtj7YA
Es4uRFaUZ2lYG5e99M5s+vjRT8rg8/2M7E0ec0rvQS6mhD1Zis3zymXfoS2HFKTTSCddfhyzt2Zi
+T7eGJNDgkRQoEwpzlf187TyKh2o1ujUzVMfnnx5pba19Ptfff/GDw30rykFfN+6xBC+30jYoKbN
H+qd+E1B2LjhzPSGyR3Xu6ODoAC5wjOuAkOYvzWXPGtklq2utETr9JZGIp/cmb3GAl4aotd9mE2B
BVix6ms+b5B0zJ4L79vbl5A1FRahteKBMQdJD0YxoOFNFS6p/nEq5eXNX8eSieQ35jmT7MXUu1cL
yC27WihbXXSEUv5HJjdEDuytVW3D+oMkpLjHYqWV6yZgy3RRXuWa44rJhdIj9ZxB+X2/GwtpdNoA
C0NdjwfIHBFM5cpSQKlqjmRdpMopU9IUH+83oc+rBVM3lMk7SZtgiXN9kEbNVPDqmeY03JGVbHzQ
4pYsffyPkcprwj/TkryqTExtAYKiQRRPaO56yAZSjcWYpxoXZH+MkvY8us0zyigf0WL7IQ4NCcm3
YvHZiDSpq8gUTOIh+qxJMRdQVFULzclgD8Zn3/t5f/huii18H1gGexx4GjCZ2SqI5Yh4BtkvR05/
jvUhCQab7C0yeQRwEikgf2XX3/COpg4BpADpRbNQtWcNarllxSkyBE7aGtKukF2NEkl51lz9QPEX
kWRk0ob0Y68Iuy5F2PB+dxdOBSBsPNkZVHBHc7AIKd1awD9Hd4AG8X47h/obCXvT2XnVwqzS3HKn
+10o644HWi5hSRp/seAnEjHXiz5ZbM0OtoxgGdvgmhUBR4UqS6dSw0Ha2GuEtw7WhN1RGC4gxzgU
G9PWe3UIDRJxf2dQY6tSa+MPtkAS9/50LCFfJhcpuKWTUoo1X37hKJdiXZSyM1I083ifpU5adraR
n8ccSUlE64Q6+Sq66qGy0oPfxBu1/3X/N0w1y6tNDfQJd1QN4zUQe8acC5wIeE0g7gnOgXeooYe2
iSGGjDacIlWbNlpjSSw2RysSdqaTsMlsfYQVWaVJJdPB8G2nZF/7prJjsqhV80XNViCPN5t76hrI
MRMyONCr+egaWLwZEjp4Tt+Ln2XN25c67ikapQLO+iFEkz5FGjv+IY3mysQutmxx4CtTCHGDCe5U
JS9dSeqcBsJJ1xjYkOAHkZ5c5VFqn5Gi3rioQd+fyJvTmd5iIjChiTDDueES+C0mSa1kdg5UULwp
huRJT3KsJIptZta6PbCidoksrwnjLDWL0hn0Vmri0zK63iVqVTWCVVq9o7ER0UL1UbQNBZnHhbTl
f2b5yqTeHGF0c0LlcGiDOry58GJMVEgnKqxXGIwJSZk1QN20AucbAoj/pKAHtpHC5nWHlBhnCwyM
KPLzsjEtHxMJUnb1m4/iqR9UOiaimayiHXTdDFuAqrdc9c6oGtt+1C5SVJ7ur4jFoUJ+ZkKME6fN
8Vn+IJBdLtveifKseR5McngEhd6H+60sLQCELaguyaDugUpddySx3FLThKx3WJIUoY4akpxFfM4b
DHe1Y99+u9/cTcDDuL1ubvo5r07luhnaIXCL3pF8Kun9L1P+iK/Sfgx/3G9nGv/5MjDwkaCxCfM4
D3YaMbd8T0t7h/zCe83NH+Dr4jGkfjYqyZYnP/bWeEoAVK8cHbcRwtRBFcI+ABD8KecbKkNEGvpu
ODhBBj7AFXiOIxyvoQLV/SysTxkBgqd8V9dIQkvLHhoA9x1cgFsQpCBYWl0FEnjE8RN64CR2fufC
z/tjunTf/eGpS8AsWfJzOKwuBlSQMLZ3PPGicQLLVbAR4kvj6ojFIwQ8PuvpURHf+fJvoTu9nQjF
UcypzD8xvqWP04Z5tXbULitjJRBlp0gxWCHz5gWr/O7bZXPVxOx+M+tiSh6OsmMmld0nB0F+vj+G
CxfoVQOzqKRUlbjRfPoghSTtlb3fnDo8hcLwWyN/v9/Uwvkx4X11bs+JMS3NjihxhEsdUpNxDP2H
7r6sgRJXPv+HzvhqNqCnjuaQxnweqeXQHhG2vf/7F5a0IRJjqNP5Ryw3i7WDVqWKEEikCUpww8XQ
SJ8KwBrnqJO0t99KiAnwHAbIy5Pvz6Z+1ZcySsaiyTogxNLvGhOMdE15QZp+7Ow8umph1pkhq9JR
ysQRwoCFS9E3VXkchWDvZ59V/yc2J9REiqMJgEldeSgvnO9XDcvXmybUIsXrtWZ0ytD7AGh55ytf
3M6p5Qpfv2MTrwASl84/2oMcwcoDbz7n+eVCqgB5q0Ynl73veiR+z+V8R7mCBLPv2UGYHrBZ+TG6
xaPSAml465LhBAT2hmMlrs03xsBNSjhTQMx20BAgGj6XOUaCayzT24VPI5ACVGnSn7iBkaqt31Qg
zAKnVk4fNPf4F1149fXZfImQi6tQ4usw8rj0hycpE55c0V1TJr1dF1MvkAoweEuCYp8wuq+WfBoM
FbG1FHARH/rwwYtPeDRgCfZQYgZirJDI1xqbrX4fDdHGqMTA0dVvSEmK+BDI4H4jTwTg9svFs+tv
BvHfzs0GMaf4hj8enYvAKriQf0NMdYI3Cm6RrpmGEFoLSta8m+fEhwQUkocjb+DEehl9wieoPBs4
N32635el5Qa72EKeDyfhGymAIEcDRNXcwNH6D00PcOrrf/f92Y00Ku5k/haETiKLz3LyrY7lz/db
uD3IOQ1e9WAWYpIU71EMoQdechLDYy4egmzl2Lm9VqcmeC7CZIA9P0+JG21Q9EnLhJf1xzp9QPuC
SqRsIyE8OUWtXEzLM/JvY9N/f7V1TE2QRCotnDK4KwyZuRlWgtel7fK6N7MoBMav0SEqEzjo3eH8
54U9tqS4/OXhFiNTaoBvJaiykOH8aYQKxHXAua47JLuDlLpy4zvuefhGReT+9C8N1+uvzxaYDGEh
QMjKdxRBtZ/yYg3WvTT3r78/W171mABlsPj1QTPlkdCg+CcSX1rvsqaovbSOXzc0TdureR/VNDHz
qaFLJ/ww90L88t8N1CxgCwX8Z0Ogs06qgADZ6Lv7n1/6+TBhwL9T4IKVoFz/fCNLNdCOse+MgEsU
f9jihGOPSni438zSdOhQHiYZP5hF8xRRN3ie6bW+74TmwbLOkvhekToCaSD34c/7TS3sE5KhpN5Y
uQuSHVnYd76rDJ6T4hDmu90eqOpZ7KtPUp4eYWOfkqh8e1RK2pezBhYOpGsgMtejKLmpWBSW5TkC
qrrfzeqgrVGXFvYLVCk6RPJiCjJml2WUmLUQjGUMn837lCgniajx/rgttAAjCi0wwqRJV262IxVF
6ATAvJ7jBmfvbPUrh/HtQpsSLyZZXtYa8vyzDSn3gSnoqtA4OehBweuLjWm2Hz05WTm2pp95HVPT
DpKmVOypU95QLdQk0TvZKFsni0zlKenTdqviWj55txiYRbfdSnsLse3UoGmwrpGaQ/Tveu61UWxF
9PhaJzBMzDeAiEo7s/4RYO+WX0qv3wn1uAGF9tbZIqVAem56/JKTnOdB44YLVNU6zE6N8Vhm6QWH
nZWjYeF5MrUB64t6ILWa+cseF08jGIIeOE/a2h4wE9DFUn7MgCnFWBo2JOoCzM76wLDVZC1T/yeT
NZ9I8MtIm6P1P3Fhr8cVF4a6UP2gdsh0vusDfxuV5lbS0z2G2mcdQQjbojBfKMpuSMFIemVT2zr2
G2pEzjvPf+UB/ou6uAXZu3LCLC1l6lfUGBn8W36fgB1wNmpFTcZDETaJFmoPvm9SF3FLayVmXVrN
1BnJKsLYwXpidjyHphJXlE0qJ1S2mR/ZDSaJ1LDWJEpu9z6kUo4wynIS+eb5avLNJgZ4LFdOoven
LJbeS0K8Eu0vDdpEyKVIhlyEPPduQAauFJFLrh1EgSSQMG0V2XG2smSX+vG6kdmaMX0DXzYrrh0L
bKn8bi0vfps/nPL+fxTEiLbQo71ekoJYS36eyo3jaqh++7/62EdB6CVTjUMhPkuxAxD7zXHSdZOz
8ALNLwtjM6lxlFz6wlvgY6I0f3GUvO7VLMKogRzCMKBX4viOJEparqzhxUn5d9TmsgW526iuHvJ9
L/2VKD9y+W9+v27wh4Ie+cfZrNRs0koVo9ZpIROFcbRN36xFYjIJr1qYTQIKgJXSlGHrRHjYvZfM
7dvPcvinGqpZhNs3YiFxjA6fPhiNE5bP1sZdcwO5DYjw4eZdCqKAEALcwvWqlarSUP1CaRzwUcdE
Fe26bHjgt49J7H7ylfAlkpSVHi1eikRCsg71fwILzc6twFN1H8tT2owOVv819p+g6eOQpwLT9nZB
/S0qyqNaHt4+kOS7iWVJ5fBn1mqnG74khmLjaPHFf+mH5//u89NCfxXq4ygshY01sv1xJIN1UK3I
YiwdkYReZGB5cgH0mZ1e9USiUUb2ulx+xgcOv7zeztcExxen5nUrs3jFNJVGGiQGyTWH+CUWVPWU
uJ72sShK4SkbJSCMcPjsYPS/BVblX2QMit+cWUXQG10RblCC9Jt6v5rq+VjDJ3UiaDZYq6Nlcn+m
lkfy/xuwZnksszUyw4vVxsn0bShvZfPwV2vtVR/moA/B8AKx79lVah3s5ErY5r/u92Hp2HzdwGye
yCUGflTQh9r4rn13lb/5vCxTSJzk8XiXXS/mEqykMGo9p/JRkgkszGRlDpZClyk4UiTq5dRmZsey
oUWBJFgDm9H/BrNul5jRQZdPSvnPX4wTIl2KBZgI+Nrs+tI7KssFVAxHdJ+Cs5i/OVXOWv3383Nn
NAXs6n9OT9FMzk0XHyrZuuiRvBPz4cnT5IvfrAV9izOvoPGtAeYkFTtbvYCJ0hLQduNYuPehsDau
BRXT0M9Ca0y0INhNmnv6TfZQHDO3jIGPO5EhQnN+DstTUxQnsXEhc6+hQxb24qRZiokqzzG6M1sH
VQ6HtHWrwrEyddfl7UGU+8c0X0v4LAwa724q74SXyIbNnwti4csNPjWF04wnI/xoFm8/s66+P9uO
hVk2bt7w/RZoIU7wYX+8v46XDmaec6DwSCEzUnNhlMr3JvPQvKAK+D5WWlvrYfgCOUe/MxbeFX6M
wvO3IU2299uVp1txvhqAexLOSrwxeOtdnwRuZA5KbJWVE7SCncmprfcwqN1w5/dfSvdh9A6S+7XV
/3FBZInesYMlIYUfzPbTiP+4RA49nohW6u8+7k8JBsh58U5tV5ITS4vo1W+cH+iVmWE01NSVg6x1
Lmwz41i/WfNvepr8OwzzA92PlSTX+7ZymvhLFjhKEdqV+On+WK91Y7aIjKFU/VKhG1r6TEYyUWr8
xlfC4YVwj34gcUMKBIzlXDhPAAXVNkVYOXDtuids3oULftkKMncYZrdeADKlFT4N0BX/ZgG/bnm2
kGQMdTW9DirHSGAEqEc1f4JPsvOxvQhVx6j3Ue6M/tf7Q7q070krol0/PStv0tRwvcpU0mhUTX27
fJDyn/e/v3CNTahOoG2myZN/DlvuWoI+GC+5A5N5ExT/VIpu98K+Df7Ldqal8yq4rD1gXp6k5I6q
7kUd1NVjYB2kYCVbtbQAyVOagKymXNw8xMxhHyVF0eVO2Wzq/BSPO/ftmDWTFCL6RijdwSeeKwYK
sqqUlcvlgrawrUnvzewSwR8pP/vZKVhb7Euz/7qxWcTvhmIsjiaNqYOdS5tozcFo6aZ8/f2p/Vez
og4BluEN35fyZyv5NhRHr/pZoUagaiv5kaV1BoYS1BiZnumhdt2SVao54v9i5Sj+ixGggoHOB4LN
Svnj/npeGjGi7ulFi7fRzXqW8743u76qHLcWbLuJ1rBOC9+n8skCgwqFEuLcPCRKRBW1FKBO7VdZ
egiy05t/Pml2zunpsT+pa10PU8TC61IdJB8kGv0fQ/3yF5//U/MC2o+RwyxYgVsnGpDuADMFXwqk
eofxbxogUNUmww32yGzB9ly/pjSiPtIiSiFAu63WAqE/EJ7Zfa5AtMBPQOUlzMv/eohMCQ2WpNLJ
gKMWvg/U8kPhVl8Uv3jqW2NjBK1dNeWjOwjwg4MHnJ5/DmSu8UK0u2w8hpG1QRb8HCTlz1zVHVQg
3v6Mfv375kwfHykEofWV1lEn4TJIw9b27ZMo0X9CW844kvLXAwCBS+/7fGjRfzRQGiztOlqZxWkZ
zIeYGsl/2FZ4iM5aCIss6ZpSaAHWwTcetOKD2STHosCoFE7jdqj6lS4tnA6TaB4HtkWJiRfbdZcq
WU5jqw06xy0bfVs14/fOLIxNUEanvup+v338/hRPYGsb4GZmC8iTcz9qdEo1WK4Pj1a2ctIt3EH0
gw+DXiChMb9RoQDnoVqZsPFzuMj7TtiqaynNpeGSZRFLSMi100a7Hi5FyWszkeLWQVDkYvjJcxN2
m36M3/c40d0frMWmKP9AbIIWx3a7biqsBLPSx6R1QjX8WozBtg7jj2Zvom2irARYS0crzg8Qm5Aq
n6L166Y86g7uII6tU6EPssv5x/2uLL1AUEs1eANQEkadcdYXCzAl9J+uc6IMqrXYdO96sXgnKd6R
19V44kGyb6XoSQuVA+4ff3EsgMxFkEjDu5S747p3URZ3wDkaMMfys669Dzf3O7e06ij0UarnDTpZ
hF9/PjbghSbd0DkVEjaZ/yKqF/eNxlzkWLHHBWTOucO/gsW6bqMtq3Qgi9Y6Xq1vvwvUq+73YWmt
vf7+7PLLR7LHlsj35TI8QShGsy566aL2owUY5H5TS2tNVcCHTo/Rieh23ZUsb2JvHEM4HcJLGx1l
/3D/+4vTQaVpKgnrHGyzMyZwpV40K4sd2jzK5YMSXJrqLxbUVMz63ybm94zgl6U1RDSRWiESFom9
xghZmg7UWUB0w0dB63PWh2wQJKGv9cHR3L2ZPA3yU9ccxZVNvzRQaKVSBAUsdWvGhlpq0/cg5BET
fZaL5woRpjV04dJcc8rjUzhxTQAXXM+1VA74SGvV4AjBJ2HT9B/uT/VSHZnnE+fxf17Y8wJEj+pC
O8aF6IxGkXztrMTdxqrhHTzkFGxx0qagsDWc6zHSt12LrF6SlsVz2VvSyv5Z6OhkOMtTUYdCcUMC
TnNl0LDvAdE7kOW2ajspV26DacpngcFVC7NDDOZTZ+o9LRTlvio3WJ+60mNEiNPYSfTYrSnN3lgC
ccxctTdbgj7MeMMNtdFpvWpTD1/ERNkb2pMZubbm70HXbrLhPYJ/+0nloFB2gV9tPN21Re3gtf0h
jZ1MXIMULWwLXjHEzyjfm1iSz05aw0wzFQ9obkQ5e0yM7FjrXwvE26o+/nx/ZS3NJ1G6ToiHaixe
4dcLl3UlaonqkiIv0epIdmrQrByDC7uPrqDUSu1F42Sf3Yi+pcS5h1Qe1Ef0EuR3sfAklmtuRgvd
QDKaN43Mi2Yi9lx3o1MqgqWKAmYfvsR21n598yhdfX62JsM+NUIjDlqAg96mOmTx2tW69PsJtrTJ
HJ4073x/l32L1k1m1U41bMK9tOYotPb5ab29eoMb4aAERc7nPQib4qXVtJVJXmtgNv5xrgdGHru1
E4yoYX0bw7UK+MIqAslCbQJsOJfpfIJFlRRV1/udo/tI7dlh+lD3K+npxSbgWVJPQ4D8xoIQ27Ss
GyIefWUeHFLO1bHbZX9RMwKOQ3w4+ZxNFNrrmRiCwAhQZemdAo8GO01XQrSleXj9+Vn45NUqunqW
0DmSt83Szd9sM8Ah8L8mlBamK9e/Pm6NRuxwPqRil28l/q7EG0tTMFFDMVmejop5BsfwsxEkqNZD
A9/Unl2hVqP8xUqFPkZIhkzDBAy57kLr925k/OFaaZK9oxby9u/rPJwN6nVTcuVGI9j01KbV696R
kc1CwMJfWaXTUTO7Hiftjak8A1oOrvz17+dJqId9zAy7HrJ1tZ0r5UYJ3pnZA8Zk26hfKagv3ERX
zc2Gi3zx2FcuxJZg3HwXX6rWzvW/GTFZhIHGtANuna1ZrHhbURsn7gwySsnB/3T/7F6IJ3BRYLeh
QGTxLpqt2RqdnqhPYUZqxRgfUAARDpFvVr/kEbFIVTIh5AtD4j14I+JpY1T4K6jN2y1Jmo33DK2j
VX6TLYwsAf+5KVfTBb9ECU2zt+PArxuYTVHS1LXmCjLJoOdBfvD70/3xW/z92PxM2Xsup3lRJ5Uk
os+IZ4zRUdtUv8hrJLHp912vaH7/qwbk6xXdtEi+uLiIOWq579tdGV56+fA3fUDHgpz9VKufXU9d
4BdmXZqgj4onVLe07f3PL/WAND3vJNi+AGdnh7qganWXtFnroI362Leo5hGuo79grul+LDQEUoql
rCqTMsf8dVyWINC1smqcRMx2RhIcRP72w1pCZmHK5Qk0OqU/OWrmEg/WUAWp6ku1g/wZPoeyuJZc
WmtgNh91KIupGis00BnoUru2r6wck38yObNVRZxAgluTkam4CRhapOTKxqKJEP2QQXvOtY9x9Vvr
vibDUUS306sLtEWjTY4oXTOU28Etd/HbcXVELODFJLK1Ex5pFvuSgEqFiWB+EYrONs1io2sr2IqF
FcGLFgsL/c/5NofNoxpR9U1TGxc5R+CwKXdpJr/X4nRlhS9MGGktyA0TJx8m4KwjYtdYah4XxiXR
tI2UFJu4r998DfA2J9VOZW2ympwnhFXXrHzXCs1Loud2lqCDLq5U7pY6QWKOYwwGI2jd2UWjoD8r
ClJgXbrBnnhf7dtPekL3f78/O8gMIXM1C4/Oizps6nhbfbl/yqz9/NkcBKLRdkPN57t806NQGZhr
OJPFFgwcZSD2IzGlTP/91TMB8dUuRxscb58ErW1kakDQ/UUfXrUwLedXLZTlkHVo2VkXP30eP/PM
vv/52+CIO9aiZjbFkLdmlIWcY3Dp+ny+DN8NqhDZRWC1ti7oPwKzOZaWcJLUv+nT60ZnowaJQMyq
MrIufYH4pSBu0jXqz9Imf93CbNTqSC4HS6OFMd574SaoToge3h+5pannQoHey6OEFO9sb/TY31YV
JfzLoIi2JsIMeHOigXnhMEbhQELsYK7IZSkZ0REG1Zduk/Uf6zW5jds49frzsxsl17pRk1GJvqTo
9QAswkYlL06R+fZhgv0Kox1iKuM0r8wHnqLEnZq4FzFDm/5JS1/ePA1X35/t8WxMAaqT3bsgZWwV
e+Xt70NeNFAISPWQ2LnBx6rpyE00lu7F6N+HdhI+3//5Cwv16vOzEzCEER+kLZ+3XLtpbHPcrulx
LKzTqxZmAxS3WqyODS1Afmp28ds5QYwPYQO5BhYrhNDr86klU4amf+1yz4k2gu1rvoALy5RyKlHi
xKmVb6pqZiCIborCJedfWtqpp22TLHWqWpl0lleKhIttgSGYblNqkfPHuqQHsapUHeGu9b1qvmnK
h1b+JqzBYZYmhEv7/1qZJzRkZL27KqGVEecbHS1yMX/7A2QSNmPTcbbzUJidrz3EqEBpOvey1ZNm
Y+IMeX/RLvfg3+/PTtcBKW7RN1v3EirIcz8o419cEGht8IDCyG9aXrMXKGBLIWqhQV1S4cX0X4Lt
/d+/tOlefd6cvT7UCnvDLuLolvqHWPvuad9lYSWaXhoiqhrkJWEkAImYDVEV13mF+6d7if1sL43i
Oy+TPt7vxXRAz+J1KpdIksHhYKj06Se8igwQKC/k1LesSxFB+xsNb5Po0k7DNciQPeTAyQXdb3Bp
e3ANkVMELMTf2ayg3YEor0SfJEHdVF1km6jlKqlT+Cth52LP/m1oXhsakz5u2p6GhOC93D37WbVV
apStO+siuGsH/HKvLA1jNIOa43ytybqQDarEYlbqnb7DF2p8GIyf90ducTWAFfzfNuYLDgCmp3nG
tGHcb26z81DCf3sDBOlUsMXp3Jq/pwvXa9yKPCbxTkhKyM4B0N5vYWFOkOYg3pnysLeEp8ZF41hA
Lf+imJ/C4lgkgu37X0NcgbRspamF0aIpBUjyHzfYOUsgayLTK9NWvzTvTPmD1ny735OFCac8y1CB
e9Px/ptvzcIUvLAMjQtHxDZIfqD9dkbtzmrXlHn/rNPZDkV+a7p9/7g/zqENslErsZl3+qX/H9Ku
q0duXln+IgLK4VXShM2rtdde+0VwpBJF5cBff4s+N8xwhBF27/leDmBgekm2ms3u6irQwIH+O78r
0up2cJwoLeaf8zRpN9jXVwNaWxPUO9+/TIyFS5oqF9hcFZtOq3Ixsj51n8a5uk2tY/ro8z1l/vsD
nSMnLQBXlVR36m5iDMJqBw4zkGGhu2HY8IXVPTz9fXmaJ1HOnqBY5yU4rdaodsV8sLubSXvWllve
1AFldTAOx6TauEBXLoizRcmP4cSo6ByeJy0WRZ4c/wtwatOX64ez8jWdGVCyJhTcZgKec/dpHpZQ
K4CLRfUrrbMA+En8/8/Xra18UA4kd9EYRfDGKL/yVMmdNkl1qEwinj455HuTbRVU15YD9hnJcw3l
YEz0nu9XVc0ex0Q2eYKLBHXyatMpAH/8Xi+rfVE0++vLWTudU2uKSxR54oH03iNP1NCHoKQgqKDF
XesPG9u2ZgcpJzCrYIhF9q9sG6vSRCsTG/J8rbgZ6u4+A1VFUW6179c2T2q2y0wNTLQq/1Hjm5Og
LZYD6a4gweT5E+osUx9gxuv9twTg5KihISPBg1+NR8SZirKzIN+7WA3KeRBA2AitKzsmWbxl1oaS
CKZLz/1g8Es34xbzn2gZQR2nWnb6crh++Cu+fGZCOXy3agw7qyuUjOIUVMf5hm+t/DworySHBxpR
l0xKmmggGcg976nn4qbl9Y6xdKMAKdMk5VZAPxCdNORuQMOrpyCQ285jiheTb5HQt15rJ+bO3vQx
4fk96R67zcmrtTWdGpT/fhLNMi5m3zJhsIfiWRniDtjwq5Vj9zHNJyegbChvq58/RSWh1voKRCsg
OSJHH4rb5qd3Hzug/T60F9HIA5BOburJGsYpn6rJNEEUcgtdh6E6Xv/5lW/QRy5gyYwD/BYq5ALP
SgZ1FJ0+zy2ko4beC5p0Ptbjb2LWciZWfL5ub+1IZJtAzg+Cx0MNLY0+dzMwSenz5N3NYW5s3F+r
Pw86FTnMh0jpKpELXedstoY2fXbdP3OfB/7Gn7924Pjd//19pWrRZUvtLdBUenYYW0JnqaMsGXeL
PnYbT44tQ+b5sfMKDDQNw0LQeezLkJVhN26YWNEGx4QgynhQB8e8/UW70xAQznI70ATxme47t75n
RXMcoPrGPOO+rFwpVm9HmDaEIhO6I6kOLT2Ic/KNj2iF0/Ts71BfPRADG0wxJvQZwkXdE4SQbEiv
mUbs+1DWQZW52KGrUd9ZM5Jwr7ffSur0d2Lqu6BuF+O31mwRGK8FqpON+QexO/nmmoKKwuXYGFxe
e8w6QiDxM5meKIUaFOjyMEswiY2X38ocgRzXRE8e1PYaUEnyQz2xyZFNVq6DD8PHyYM/5zvwS4Gr
N59m0IUEVj12B3fidah7Dd0PhV8HBs/cUAzDGDQtmyOtq5soo0MW4cVsRXmelXfoXLV733r3FBjm
HdCoBgkTujxSWfv8b6VgjGcCA1TPSb68lsz61JBp4zq68P9zE+q7Lsdb3B4cxCU7vferL8QJy+zX
9VB0EfoUE0qsAAVym09co2CyAFVd93tIB2gdP5fZW2a5Gz6+uhwPnSRMAgPzqF59LsYpE63vKOSY
MM9Z3RrL3z75+4H1nNiQsfHEg2qg/myTD/S5n0nEljHQp5+8rYNuvJvNLRSXzDbUu1wKXEvoOAji
1S5fD9HhpZ5k7PCm2C6nl1JkT9QuIt+vN4qTF3vnyS/j/0wp69JH6hSkz9PnxjWR8P5IAbqEitL1
zVu7OGQfCLAPIK6ASz3fPHcRGp06kTx1FWTCyiOvtnKFLQtyR0+OhyQzOLABXnkah+dx2eXel//f
CpQA0rdFnpYOfl/7w/LIHjcSha0/X3m4LZrD+qrFz1cJWjKhtcVKv+ZQpwegxBQHAqga8/TkaXLu
unI59FYSFnlcWlvUSBefPdwJPCko2AOXjD6W4k5VAuVWw0uSJzt5IP7NpOeRN+iQCn5KrC0Ko1Vb
8CjMLqGUD/Dw+Zln5qyhx2ERLCp98FPMgtVx3S+Bz/Wd4W70lFd3UBLJSiiwA5TUubG6KTUftyV5
Ainfrs7ZrraSryknvyfaHK772qopPKg9IGhBZqEWebOxgfC7paH3Afpxk94b3bIz6H2Jwef/nyH5
h5x8NJOdoY8mYMgobzMMy5f9DYeG++xuXL9rMUaKGWE+AqDai0JBbfWT5Y9oHAiS3tQsf6CLfewW
unFEK+B8YJtP7CgOMQ14pSb+IJtq/ue0yH5MGSbmBsPfmUw8kMwIudvteWfue0079CZ7u76faw6J
c4N0GXIMwA+UO4/apKzQzcITrIAsXz0FpIa8BnktUf6tPl239a+4q94Rp8aUxXJn7qGl7iRPtHKG
fWlZFNmc+7vOveHWTMbs0NS9E5pNpoXE1DGaWIHA7+i3MnzBowJj7CFzCRjVzl0M/jtL3a8Egote
4iApE9194hgs8JfSuLd1gChaVGr3fUnsYNTAk8AxRBYSpIqBLXo/YkghIXNT0RenKJKbumv9OwYx
3tCHhmWATMcPq6JLjq2WDMh7reQxrXLwQy26f+dT9gMa3+2dAIAuAplOfphmSHBD9nu6aSqLP0I8
s9slFWTaPeYkD21R/p2HbD9kw8CgksLaUMud8ZH0XR22xeIG4DVJIFPU9TfGgEYYxgesBdLD5V0u
/DFM/cUMeYLONHVyuuMWZcdizN4W0qeRq+n4gx3xE9lyG0BwiTwl4MLdC2H5wdhN6cESDOPZ5jz9
haTmFF0/1gsXkmkTpohAbA+VBTRgzj9Jc6yMqu1KpE1+8wvMB/2uGZbYJfqDaNoQYl0b1//FxaPY
U8Kao0FHTi8y+uxm6c7y0jCbPpIIymFwZLLA7qt6JUYNSd86JSh5Ol8XXwt7dmcDFC3qF5BpXd+8
tcDpI8cAbxqKLBfsac2gVXlOPCQBY2CJeB+OxvfrFi4imdwulNNQlABBDypeyvEk8Omhh0945Hka
v4OakQ0bH/bqiZyYUG5Q4gFk0umCPJUlVJchqXm8voSt31dyMWtB8zaz8fugXr7jzx/4cbQH5Oil
fAgp7tTnFllMPyFPWpYOkExwH4jXbmyQfnHMis/Kb+jk2hJJZ6APmuNFO7MpaNy02qPrl9x6g4Uu
FZ3Q2fWmMkCDug45y5d9pRntodDyPLT1Ovul1b0emRkEMG1RFBDOavytYaZVP5Fjp3j4YyPUQoyB
GRUIROJPJAvorY3vEzP2jZZs3N9rVnQUGFBjwqzBBV0rFLE8MFEhAfJ0cqDzjQ1WKtPdyEa2jCgu
L6BBYslzBRYNcr6a9bPL5h/anN5c95wtM6rbZ6OotUZWxb3XpXjm4pFt4RfWTUg5QmjmAIyhOOeI
pw4oI9BOGOsR8uBkOOozBFDr9w/hwEF1oI9RFZezJWoCZ0lBCtcCuMQ5zPaXSt8IQmv+D+0J4DDw
pYEpUvH/eoJGejYgoo6L/2j6+pFm5m22pJE2WeEHTgUgTQQ915fyXeefGmI6aIQSB9+z/s1Jfyfu
EYq+HzCB2Towk6FIdjExlqJP3qcGBNit4pBkkWXsaL37gAnUonWMpWG0Th1saBrdmsFVRJ66Ok8h
Lt3OBwda8Ieqa7ZeuvJ+PsvKkH+CvhPxBpcEikjKhpXePBk9x6S+PiyfCp/ZwcDpm6iyTyi5/GkF
Ximzp2/x061aReEXGGcJ3FUfJ9Ay14Rd9PpTPaQ7qh3yag7s5kue7BpxJ8C1e30/V5IUqDB5aGaA
VAHeoTig7SWUjNzXnhL+l1ZgVsiSYMJYqOneNaBbvG5MfpUXO+pjpFciBPBJKV9toi2LM+SV/lRU
U3LnmngTLdlY7lsdrFYWyUGZ7No7izlZYOUuja5bX4kZ6EDL1yX29bKrD1bcdiporj+Neg+J6re2
fUlSsrHEy240vAZvBqR9KPhcUhnRvE79rNP1J8+IU2EEw3RrcC2g4z53I5rskAT4xc/rK/vn9crG
AgslpUXR+oBkpVz6yTXaJ3ihlGVjP1m8aHazy8FlbpJ0lzW9dmRaZ0YD018LwdoxcFvRHca+r0Ih
+u6P13pz5GRcf/TrtA382h2CQnP6g9Gm7bfR7PpPVduKwGyW4mFqMEGGW8p4MRpR7XWKzEBbGBy1
mbO4XZxv89Kw4+zORqhpw7jH24KFLkhPyoiXGd85rZbuiSjmXddgfhLysVA1mxFKnhJBnE9D64Ki
S6+3gFArRw+Mg4UiLGgq0KtV4FxpP9ce9MnR33LZwwApK70oHx2R7q+fg2IGmCd8QmCZwrGvIUFb
ogmU4rM6Jt0bRvAjl7/0EHS5bkRJ+i6MGOdnPbdQbKN6DuInPCg45B437omt31fCXkpEO3looMaO
KatjL0W7NZy2uk2YIMFwsXwWqZNDGWMjY9TjMROYa62hgb7xPawbALIaL1egd1Q2I9esy4WNgseY
Gry3l/rW6/k9qr6frp+EEqr/cxKSg+2/zSh5TjEiPSmKmceaqQXjeBCOEc7zECz00dK/Zem36+ZW
DwZh0zDBro//lIOvTMfhmo5VTVkfIqZD0u4jCzqxoBx9wm2t6TqNx3rlHX3hh7rz1FFMRrhQXMyD
bKvIsnpOcjLbB9QAfWHls+yonVPNqXksjPyIqci/y9Q0oUjIzfWdUy65/xzUiR2lmJPNDa9Bxspj
1wDKqjRGZ6d3SxNW82AGo9uTFyamLcWH9cUhp7MRly+ZXeyxaJClwjumiQXNYUhu6bCBrNoyIR30
JOxnDddr0sOEn5HAuaWf8/pD36qEbWHgCxhrFbxlz85o9i3hcW6/VOMfv3nMtlK61dM5MSFz5JNV
1EwwMtRpHXMuwsKOs14LHOd3WvxGxfn9jgAVln8KxED2qaupEhQDyjap4iEFnRgvHxLGI1/XIQyM
KUwdpa+NYL12QhBeRcUEuAT0sxTPMyuildbiSlpNHSwX2Q6Tc0FXbFG+bJlRQsOMkK2nLtZFjN85
n3BZ/7K36iVrx3S6FCU4MMFBImR5sKHPqMrVkV3GqG8HvUZ3jni5flDKu+jfF3tqTAmthArGaYkF
+Tgbq/1iL2M0GnyXbHVT1oIqQCl4wSNxQvdBSUk1g9mYfKI8Nir7jqBCb6Zb0+VrhwMaDRBI4T/0
N5SNc6mz5OA3reLC54G5oHL+ZfA3Mo+1ZZzaUPar1SeSmCPoW9HfrtuAbo0yba1B/vvJN2ovDnhM
dfw+ycCYIrrIR12uszbi9NqpgyTin640pprUktwIhoQGLO8s1jGtTKynFmwIJvvFjd1171rdLTSA
AEMDXyMgSeer6ZIsA2dFweKEvGT2TbI187e6DpTMIPEg9dw95VFlsqnDG8BhsSYOfVlDk4MHbXn4
fX0Va+kHiCMw+AK+RmADFStWOtPZrTmPiajCtD4O4rvZ3I7pGLkmjaxuK/FUpW/+fZRwYyAdZSp9
UTHlplu2rVPyeAa1z51LbBHmpDUjbUbNKvdAreuM42uiNUClGPayo6aT78Zp0IKW8yHQoSYRLqbZ
QtOY8DAzfH6bYMAjur4ta64KMkLAMdGjArhZCbnu6EwY6fQRcqsvhVEHwnkzhvd1wf6zEyc2lHjr
DDWGXjVSxZoRk+aptTn6Qxuf9OrxnthQwobwlwo4PESmzq9vXWN6cU3xyg3ztsnrCFR5Dd7IxUYL
YWvvlDDCdGMsJw97174x97Fl0dh8xALeYHgj4UV2ge9AFUoAq+Mj5eMsbMabdPxZAYHxARc4MaIs
Y2aecJcl4TFYu0ILAwiN3QZd/vkDVpDdocAPHSpk5OdRBI2c0WGjgwPid+kkDsJwMca9FUvWrl0k
X2i6SF5W1C3OreQ1JFKmxUWON3Ko4H5O+IH5bbA0n9Py9/UFyW05qSL88+pTUzKsnQT5HFOmujMg
15vnL9P4aG78/JpzIbRLKAFA5hclbreyS7eAElnc0/KeesZen+gNSb339S3+swqJ7kG2KnvIyoa5
SZPVzijwbVpghucaeSae9/P6Tq0dCsotQDAjSUF/RAm9NaqTOqoYPEb0Yv3eT/daejDrcNJ31w2t
7Jnk1YEiAsYNZdQ9P5KW0yohplvERf+rzHeNvi+2Jo+kmyqnjtlVJEBgwMA7TC1B+zwntmuTInbq
v1MCVjQ/9MHINVU3WZ1GOobHlo0YsHI9nllUni1FgcdgASeAn81BYT40NA2YcEJHW94fCABhQX8A
IwfgW1VTrzQbmZYVfhH3hAVzvm8x18C8jVfY6nIA8fNljg99H8XhTOC/hdumZWzQN5vVh8I5otkb
6Xz6gDPg7WKAxxOzmyCNOHeGoW2qkQ9wBot8dR0R6N5b32w0JNYcTnI6ArUImPYFuwY1nJqKFGdT
GYEgkN580qY/1316bb/kgx+dLinlqlZnHN5kntdaJcomdugVfaDpAGWCjXBYNj7TfwOOqm8DkQD9
KgOtggs6T5L3o2iHtox9C1T8jTN8b1hS8dA2c5YHCSPPSZU8ZWW2J3FOLcik2nuOBAgC4DU59kJn
bxhsLnZ+L7qgqXMH71NRvYHvNjtOwij+luCv3vvC8B8KpzVv0ZdaDp4g7c6u7S5yidEfoQ4yx0kH
kHg7TfOhIBZwVL4xxm2ZTw8j1C2jFgRgv3nZkzun1gkPRGf6aG0O1hwalTdE5jAYkRDN9Le3wAJn
1suE/oOWvVKo/P2inPtHnmT6rc0ZAUarHA+ehRm8EXgNTgU9ZsQRB42n1r53tD4cSSrw+h15oCdW
cSyLrPozmFW2I06OqQ/HKfZovZDD9WNfiZn4CNFskAVycCMq12VpsKrzC6OIl+Vz/o+KrCryje99
1bXwraPKi1kZAC/Ov5Aut4oyS3t8781BI8HjTIJ6izhi5ZYELg5MHrInCFUsJfZzdMIhGg8bDKIf
j1q1NexzuQapToCBYMzKo56vtp0cpyGV1eErTxb+R9j6rm/Lr1Oq3zPgnK8fyeVSMMICGQnQXeNS
BszpfLtsPo/ZWBcwdUiGG7JVdlNx87iK8ftog6BxihLoxZfOuS6aUh+wVUPGgy7tkIk1YGFo+bgH
LP2W8vlubrXvS+Ldl4U4GCZ/0/Li3a9K+VeAogp1ONDrqbNtWlG1GnPheJhXjucsP2ojigo2746e
vYVjvEzaz20Zyo7OPDHtzCziQbR7rveRI24K0e/r9gWNlod860pYPUFUl8B6AGGAi/7xhIaJhccI
dnhM9jXVIS/pbHy3qyZQwYJXYjjwYhBFL1q/91DNjAsN4Yj+6VgdfsANIZOCNyUY2A31xTampMr6
ycxjsfed23ZLWm7tg4J4HTijbcw4QQnm/EwoaQ1uj3Mes3QAEsff6Tl4aDOoMbWeu5F8rtqSA07y
eobOoGJrAp6p8CFSFCe2mO7EiAdw64J2f3TnKkr9po6vb93ldQ2YBooYeE3pWJqa4BTjkvj+lMO3
jUPh7ciIUtz+uom185e8uSjH4JGDFvH59jlD4+Tc5TAxU3dPXaPeDUaypVd8eTtgIcgzbRSCdalY
fG4F4q4QyB2qIi4raJixL3bz0xN7Hb0nCUy8vqJVW+h5y/kkRCaVl6frW6e3+7RATZuNn6Ha0YQ2
XtvopZlJctAW330xRuudPC7/giFqz/9rVQkNIKCp9IThqHrMjckMInQgeRgCS7E1J7TqFJDUxLAt
xCAuqty0XIqiy2kR2/xbNXdBPr0YzvugHnI1cDc0Zi2cF1xQuWmn2TOXFp3uOMM7ToyRXxmRtdUZ
WHG9MyPy308epNSb0IPMYYT9sLwGkzp1dN0TVnYK8QAgIsmPBlSA8rlqC9fKGqpUcT01Ud9rX+ul
fDDoO5GZ/zYL0gjoPkuYBTgeztdh6/rQQcoW6/hidK8k+3R9FWvbhAsAwx8IAIDxKNe4B/gvkmr8
fEKK0DkaxdZExtpFjtcnThpIVrRI1JwEbIidMDS0+DGpuNyXBvkEPgO2b5F/hoDkzJE7858tse0H
Z5xG8OX11a3HS+ce6Cx9C7KyulwgNkFtB1AW8pfz3QT7XwOpICuLZ4NE4zw+pFPyen1HV65xYCnQ
kpRlxMs+0TIBkbIQOF5pfnGcNCo165B2903uR3pqRPXW7OqaH+IBDqyrAb5WPFTOl5TWTjlWkCeL
wSnwwuz20W+yYz/Rt+vLWrmdwKYP8XQ8VfEsVi9acKYuQ1+bQGok7ZGO2veUJze+mONssL5dN7W6
IhBbSOgc7ic1E/fAdmnzzMtitwEOG0iIx2lr8nPVD05MyH8/iQ6NzMO1Goc0TjqPFmKigpCXW76/
ZUUJEe3cUo02LgId5CbMR3s6Xt+ord+XZ3ayCtaPLe88/L5wWWRqoNTldCMpWTOBU5cT/RpYsnwl
/HS2OSZ49yL8VDvWRlsX28p1CgwmiiwmghvedsrPU7NDfLWAoib90XDuDO+Tn33VZuC73p+JIMhJ
1DayhMuCK4qkeT/3RRqPAkp3PkZBzHJj8n5tq/4xWeNlhxqIeiHYTdH78gkZp5+5H2Q/33/Wp7+u
nHXpL5lDoZ8L6E7Iq/tuq1qoTs38u2hODSi5Wlt3S2l38s/Xm4gzPyw6PST5suPl/OSkZAnYMP9Z
xv6BWvNrXW/VRdcuCkCfMMYl+SNsT0UvIuaX/TI0NKaFAZKK57r/WZHhi1GCC6rPyjA37UPV6ztT
z/cO1T8V+ge+19O/QJ2Rnm0taawKf0HnWM8aT17HzL+5fowrsQ3DvOgvSfZ8kPoqx0gdq5mm1qCx
5t/P5IG18eK/P6+HCQwO66j1IVxLPz2JCqnnNG5pOjTO7H3HboV5S5Ld9VWsn5VkPsYTXXL6Kugb
J7OLARxeNCbMr74Z7thEMwb0jwRz1feAXNODZaNGxN2EhJOPslTaYG7GXSi5Kcx2q+yxuqmSZdQ1
5AtAvZummhutNttp3OvPJXuzmz+UbxRqVWym/DxAEogSN0RlwFarAs8400ZkxlUWI97+RtPyV0qt
sOj/9M2w1x12N1Ttq1kYQwDujXTj0bESWVAcRs4CbhID16LyafYe2EDNwktjb8zC+avI0vD6ea5u
4IkBJQsk7SKsJXHTuBb3enGf1WhLblDBrq4BfDdAmQJVd5EuQ6cg0TE9j0RTNLup1wPWfL6+iHUL
6J5oMABLSiLkFUPVd2TMYppPGGvFWGjAMTf/kbMAY8//WJF/xcnXhREIE4BZWMlHI7CAYRkaY8PE
SgYJWQ2wvqJQiJa5+p71a4/7bssyFLmbbg4we5Z9ysWIyThguI9LrS9PvkaNyHTnraqeDD/nRW94
OfT45NMPb3a1OdVYIvcnC8k6aYZbjBbelp74bEzjK12sDYdY9bkTU4rPJTPwrlUHUwDRJeDZSutH
g4sJsyX5lnuvegb6eYCp/yMOUoKusLlJ8gpZvzscqk9Fv5GGrW0aZK4hwOEihQEs9dwlEgiq1v4g
sngxDyWfHz3zXi+HsOmc/XUP3zJknBsyNWG13IOhtnxNBuuOdC99Nd+U/hZcY23DdAgQoZDsYsJE
De/JnPd5xUkaJ+WhNY7LBgRi9edRPEGOBGlQFALO17HQsmCixs93/uP0mjQfuADRXAWGQ07fQrfu
/OfRNqr1HDSi8SAnDF1B69eZ2tO904qtwZjVi1DSvUPBVYK01FpGvdRdXs9GGi8d6cMEjJnhXBTt
o5sANx6YuR6kWXqYnSxCiWqM7LymYQ2M/B9zGvyN3ujaF4USEZIKdPslgOV83UWVQ9k58WjszN6d
XgIhPyZRWh4+4IQudlXeRCiBKSl7yuoqFWOVxhrvf3k5P4AY8k/RoOXVdx9ZENQhAbcCpwfkqs4X
xHEn2tBmT2Mdmne7qVnqp8FuqtupmbZUsdZirqzy4n5H4EVR/NwUpsDGZslwjinE6Z66EjAZu3m2
O2eJ6KwbDy1trMhsm2Xj0bDqQJjLgSQBGrOyc3Nu2CeZ02j5nAIYVT1j/iMqWxtUOEuw1HXUoxFY
umMZup2PMWmjj0AWvU8W8/1QXUlB7WKq2QHHJ5oB539FnnKvFjUEMN0GA9ySd/dbs/XmXoteJzZU
Jro6ad3E8GBjHg58GgMbugLOcmNO7xTv+peqASICZj2UlMBvrizG8IZJLyoDTeLi6Fqhyz69/wuA
fBogLRjsBH5fSX7zXFswrpKzuEzHQ9e8oWkY6P0Xo//ADQnhachfgftF6n+cHwo1CrKMycJiMxUB
mG1CwKcJ8DvvXw2eCYhhOp7GEMU5t2KbtKIgKmAYwdkLAyoGN+B8srZG09YO/9SKkjblMwf1mTmx
eGqXoLXbqJx/5CkUt8jvDywH1QrAcsG3daEoO2pWVTGqlXFuRm4b9n6Q8B9LP2/s2lqsRc1CvuQk
r6JauEiAQWidpivjQQexOugUHrnZfx/sYuPdsWYHNiCChhIqHk5KXMqz2fRndwCmQnR4T5m0CUyf
HwTrXq/v22ogOrWkeBsAC2Pr63MZ62azr+YiyDXvfiJ+UJT2TZY5kUMl/YH3STh2UJfZq8X1jQ9r
LS+QBUZ8WmgYgiLj3BVpl3c6KUUZu17/HXNyzzzdAjv/q/CqGS5aDpgiBChK0hGc29Bre4YkQcVi
v7E/W42ICggcTw2WV/AQlw2g6VYXuNN8j/E16Hf5t4znUKQ2ouv7vXqwyO7RFMWQwGW1IxcG87OW
xdxo+qgjTSQGL406wH0/YEiyyEjonFQiPl9wwYoMBBmIVtNc5J8riN3tx3pYOM6QfqC8jlayK5UY
ZGqg3qKFaGnv9NhcvTv4j335gbzx9OcVF2WJm9jDjBtk1J1gotBD+Xp9r+TXdOEcDkb1UQZCM14F
d7f54IB5g7KY1uK3W9/6TkhYdWsKezeBg+O6sVUP8NDWQ2XBusQW6D7tZ90H2NAFVbxVBlr3VLpb
FGL6uhUka8hsIOWt9o+6IfPLhnVV3FtaCU4kAUom7+Bl+d7CXKmVFbs6WIKhxsR1ZAjywFMd87zp
sRumLWJ/ee+qu2sjMEtQHfJUVcxhTp16GnqGCZoSozOAyPRhaop6r3uVF7nuyMKKNlB/qvxXUKlv
Rey1s0UbDUP/qC5iakxu1MnDnUE0j1Z6U8Ve2R/9Rf/WcCcPFjwWdnPj/h3SknzggNGQcf+hSQH2
UW7WXJvGIkEzI17IvQT8+NmbZfy47kRr96qNCALYowPMgBrOagfEoiPUh2LTOxjgcEz3hn8wx5vr
VtacSFZkIQiP6jkuovO9c6lP0rKxWIwG4qHp2WHS9EdRbiknrCXh0AZDbqXJdNhV3rdQ0Eai7/ss
Zvo3H8KiCf2jQeEwdd8GhwWDvmyExrX75tSeckCWOeYpqHQRrsqwtP8axpbPrRkABBcqJQCPIJFT
DPARX39jFzJLuMnonf3+5owh8RvQykAGgpvz/FigCDXiMeMVyNoniCq1Qd2I8PrJr67g/0yoJXHU
2kVBPSB8q7RnN8vclI9GSqcNK6vVVeRqkCRGAwAwKyXNQaxZWq0FzsrOmPttSebsSDLCQtsap+Nc
JMVhZKl+0/RlAghOZu2rYSm3sERrXi75NhGZwCB5wRtEx2Yoe2dErkVECNDNWyHmY1XOG4td21Lk
c+ADAcocDSnFKVyRZrpgcgIuScIF9YBNuo4tC/LfT0LdQrsqLXNYQPbrlUFv79/vFC7A+DgnAGQt
ld3PTjovdTkpY+E9lNGwpXG6dk+goS3nlNGjvyB8Lk0+5h10AOPRuvfyPgC1cjgC6YKbKSX3fg7u
yC2dobUwempSCXAUiT7kngH27SkLPD6HrL0x0MUztxgeV/PPU0uKpwso9VKd9XicZu6xaotjZTm7
geWgMbNvJ4eDfs+ltx6Y2XzSf60qJwIX/echyTcKD6s+ggQYaTSuRGQG5z7iUnekfMLDwpq7V7+c
boFEP77fTTBKgfYQ0k78TzFhN8ThNQOEE6Nf6WcvYcmd547zl+tW1i4NMAHIpA3gc0xvnS9k5MDM
LJ4o4tmZo5S+Wjmqrw/cvu9tEFaQl+vW1rIIpGtSOh14FlN9LVNN0G5mQLSZTgUhlNE/stK/SYvy
gRbmnQ/x3I07aq0vi2LG/1lUPmafdOif50C3LXn3MNYsDSutvV1G6LDMbLibwVRMRidY2pEG4LFo
ArffYqNb85XTP0FJnQy2CJEJVsRdG4C5OmUbj9z130ceDKJjdNZUlK09ml7i6w3uMfpilL8E2dJK
WYvsmFP5XwNKYmH3RU/yFqeWsSUBfLe6GbTyl2ltsTqshRFMHQKoByloCyqj575YzugOpQQ4PYoZ
P1AiDi86GMzNovxhZe8Uuf1X5ZJAHOjI4BO+qAx4VeoOGCMsYpSOHtzF+pxZLHLN6vcHHP7EjPLm
KmZvYU6HrbMdyMJSI6RgZWko2RVFFbCt5/nqQZ1YUzIaXavIbFtYVO3oUdqnQZ02Qea8e1BFOsP/
bB00qM+PaUCEZSWHP5PxzqN7rX3iWzyx1xcCGodzExjF+W8Tbns0pkP3Gyya1w9mNe6dLELx6bpl
LRhpcDClOdzPqf6NAebYMhtzZWA+pdOnztga4193b8wvAFqAB7Jan3HSsvZyfy7i1sfBHAq+T52g
+wBoHF00gLkBsYUWlJofoc8yEa8BLt0nb8Wzx79e37fVRWD6AjVCVw6uKSeTdPbg87Qu4rE2ULdN
xhuq2Uco5Ry8dkvpZ8uWckZz1YOpdOkQ2MzQmI/WFEw2uLg22iSrd9LJipR7tkk9QE8ZVuRCr1dK
S0R9a92PwrspcOWOy6Ye2OqyUFgH9gMQFrSJz52beX29aC0GvdLxtpTDLEvYugQl3Y/cCza0P+Qw
JqRylHuHmrx3jIaVsTff6NmxDK97wuo3iskSObgoZTmUm9UtHIyYpHg+tf4PjbyY9a8x/3LdxOpO
uXiD4T/jUnA6qetuKDOsoGehsG9yqfZwxMj9dSur96cvoQKYg5A97vPz4NQsRyrPo2f0D+PajhP7
13UTqwsB06mUpMWNYyieTJLMzwo3L+NiCbkdUhE4aG1uvZdXYhoqv6A+0JBdoTesLAT4/UQjyHVj
fWhusFoDkuB9GzST/dLN3oNbkS9Lvqlgs/LeOLMq137yXOIAnjkuBeYdmKVHDMPdIniElj186irx
15jJD1IPe55ujS2suJ8lpQpwe6PWBZXnc7NVbU9j6WGCyvPuWjBEd/QOEkobt8SqEfmMAngXLVuV
+IkC62xDaaSIG/MgxCPxH7PscN01VrwPr3aJgYf3Sc7383XU/VBWdevgIoJ+Sjgu73fus59XvlKv
qurCSPDzIgM71m3jvj/IQEkT+y+BzYBtKsGsH9OlrCzgp3sMly1htTHssLY7pz+v5E9D3ZFudvDz
lO3K/BWsGxsnvPJlWsCy4zkOtBBKyYobYRg+Mfwc4Ba80/F0peDXSY9LhtdBs8UnsGoKWH5ZynKQ
gConnf0XaVe2IzmuY7/IgPfl1Y41V0dVZtbyYtTWXiVb3uWvn6O8M9MRCiOErAs0uhtIwAxKFEWR
h4dkbpjpAX/i2VnIaLrpzH/0OQ1nUzXybc0RAEiDc4HQFgBDKQ5MyqLVaTbkgHCgUb5yD3oPfice
oDLZaFuzyPfF1L3dtuO1o4KTDdVQe7quPi2VNSKHDoSaWVTxHJj3U9e+Tvwvko5wbeiKQkchXJ3c
gmCYdePbeQHQNjuly5P18eMiaIDRUS5sAWnHy9M4LrnZ0MGcT2a787/lqqLF2nP04vvSRUD8iXlM
A+5fc46lg6ne9hMIG7vWDw1yNwYvaft1IZhXYG9u785KkIM2GGTRAfFEGlrOVxAaNOhVsyZ0K1Yg
e/9VWfdEO0700KTH25JWbA8VLGR8RCZSEP1crqBHRovqaTqBZuSkDfe8KDHw9LvZxox/0Wum2K8V
q4M0gFzgoRFNyfUZi1Q5HzVrPJEge9QKN+6o85r34/a2UituCDYN2DHepoIQQtq2mTmLo439CCc9
hjx7C/6iT+lCgOQbgqA3ORsHtKbX4Lrd2Yti/1fW6eL7QsGzS7pD2zSSwfi+T36m2mbWt176+/Ya
rWz8hQjxE85EYPAjSb1lEiq86FOOOQo9XM2Tq1dbn943VMUOvmLSF/KkuKNP+mxyQKyMh44XcjF4
A5E6fsGu7OPWV6yfWB+p+AYcH9pkEXOg70lOTeTBMFWg/BtPRfvZ2RuqIaBra3f+eenQDINuJ8TD
53kVknJf9JtgeOqcqMv27OPUj4AQoz4LNyqaiuVnaBo4pPNZPZ6s6cnoyYYtb6mpKnys3HWYOQg0
mAeUzzWYziSgzbJbczgl7mbESDDcweHgY5yEP308fhIzlQEexdV6XaEF039h6k06nLKMhrn9a1Hc
a2s7f/Z9eecbqo1ov62GUx93xqasFYa1djDPPy/t/GQ1pEx7/HwLMJHifpnvOqYI0Vb2Aq07wMaZ
hosqkUyb0HWz3ntp1Z/AU4G7pbIOghdehU9b4SjzIQZlBx+wHlz1kgvjZUUMg5j9ybdHNL7OYcK+
0uRnYr5N1WvZhm/ZAYlWL87+aH6UuTv0xzjp4bYPulJV4F/ehwt5gHGisnfpg0hqW3mDel+cGyD9
MD75/iOh38vy5b8TI8dXnC2zxSFmNNrQMT9Z3tM8IBsCNp3bgq58nNAHT0bEVYiyr5g76t6kXpY3
JoZ3ahvwO+/rwTg0/hCl9cIwzNf56GES8nBxi1ZwNOe+TwA88+FlWhMjACA3RlAy5WAGL1WIiqvj
dCnBlJKHpNW8gXPdjJ3x89y/OioekvXvI9JBTCAme0u3EMCwOXOoZcaE9pvZyZ+6olC8Sa5BIUIH
LBHiawQeING9tDJgk7t+YJ0Ro6nMeUnmIN16da2/VnM7berGLd8Aa3A3emM3L6PG0yNtTI5BokOy
ISQ3tm2Wt6+U6cFjit7h14+bjAjyMFQcnAGGnPVpl9FKp2Ix4swq93lA/I1uDo9m0s4hpord963/
Ybg7lgOJLKTQAJHBM0k6DRoxS85cBqNx7tiuHxRnem1HEVACCAAEAFoppdX2CTIAWptZsQuS/M77
mZWmIohcO2UiF4cLEVBRAK8u95N4QW/nQNfG2hwX9Xcj9aOm68PFvhsmVa1+TZtzWVIkyYnXNa6e
QhsANGh3qIhqNM01GgD7cS5CcsTtRGew+WsmoiBUuTRe148aMxOsnWNug5HrO6en9FAD5I/0M2Fb
w0Ld9LYVrqkJzg84YaCyxfDeyyXVSjMtUy934sbYAgOuoidY8/MI9sWLXRBwyPjRdmqqDOMZnJh1
D3oG+uL7rj3kxP8bLcBRgDsNx+mqa63EvDqMn7GcuMJUxzlsdIVpC9O9iCqxU6juopcD+U2MXBNq
nrnbkXVFyabOiUnz5PWvy4JOzb/w6Lg+gGDDNSK4vi9FMIz4Gbuuggj7s/kwFgoMzaoGcDMCs4gq
tZzL5ikGFc4JceI++4k8Y+S6oF9bFDqs7jZa3ywYKAJWW7rVATMtmJtit+sqnD+xdEOL7ea2va6K
EEhSxEcgdHmflnS2E13SZggdEid2k61HUDTjeUiKX2Pz47Yc4QuvdvxMjnBFZ3K8pk2zZvGcOCte
s2abddul2ZbFFOXodzGaHhxiKve8ukVnIqXVAyzLqmu41TiYdrkdgqUGyMXbWq2vHt7HKGaIrJN0
A+DCzec5GGEFiMTDnHlbmlmHZSq+aXaluH1XPcv7bMB3WTIg1wVnCNcy7sSlbhyyJd9O9OW2NmsL
hrsdExZN3GtgR7rcI9NABFEDtBoHyJXb9SfNjUsjV7iW97yubAmueBqBBhnYC7nNqps9VoEt1Y6N
ibrPPfWmcM5m3cFYiWVokKMZfqVjQw9Loi8h4W6KoXLFXek8TpadWOFUYfioy4jzBHSh2WEQYWJH
QH+3LMTgnALhFbGeu86xtnM9uFGT825bjlbbh4mR2jHCEPcX173siGE6eDdzXuY7Prvu10avCjGG
ngM9xuvtaDHzE7hExjA1m3YKvTp5ChAVNkMTpele6/eVpw9/Mt4UJ3PJf5tOm75l1KBbED/RqG6A
PPIrXt0jkMIYx6Wedua8YDggLtyDnhTVz9ubt2Ye6C/F5HZUBgDtlC4/qxq8vm5KNy76Oz+4G1QM
RmvGAQwuSBBEv9MVgqUYjWmmNnxRwv1N22lb1JWOhaV6Ta2qcSZG/P3MT1QG+iEwX86JdRYN9mZU
URyr1BB/P/v+YrZlSk1838GlMD455mmw/+JyC0AGiBKnLxI1UlTFNS+gbeNZMab+ftfy4iuz7CGc
e0txOwj/dXmQUFZDKlgE4mhakTG8Bsa9YAIPsXFJp94xGDQrzPiw4wtJMIvVn+/zeRo2bYPa8cdN
DV3GAqKMlDc47i7X0NR5by6NZ8euvWvY58T96Lsd0cH5983L73s1Wg5sL7HjjD/gHy09UHMXqFDD
a5Z2LkU6MJm92FYvtCBuRD8NqpboNUND4w16owQt5BUoedb1edEdKLH04ey+9PQVkJTb+7AqAqB4
iAFB69WLhxRDMDFztmO+pA5mjMxVmBd8o1uZwtLWrjm8QdDgiM5JASm73BCtwavbQU0wDpLG/mRV
Tr7DPN7ix5Km6QtrF7q5rdjq1qCvETTzSDvr8lVXd2ghJ7zFIU1enEdr+vbffV6yX8vp9dGf8XnD
CI1788N0IMJ8cbnhEYC98WSKS3vhQe3YtRNP+tFuD6gD/MXPD9DXpYOV95q5yXRpg5wgPDG/q7U0
bNM//933JRfcmZzqGPGC1Q+96jGoFbCTVas9+/mSMfV6b06tuEjGLz4PHX1fzQpzXZPgIcOLTK9g
ApXzfrjxu2RZcPQa/9gYe6sp90PTKISs2ei5ECm6LBLupI4FIS69Z5g2rOhZWtUBUCbMvAaPKSgd
Lo9cQ70EjCyNE1v+s1k/dGbE7e3H91m88MDP5IqATzoGYNUAj8LkO3guHxEo1X+jAVIXKMTCNeFC
vNQgMZau5G7jxjrd8Pw1r5+WD0PicdLQB4VQFX3rKPFJGngecThIHN3YKEY0JfV+uwVLTq24z9e8
H+5xUKLjzrueQYGUE0GLauDEGBHThpqdPc5jttdB2Zeh8+72nqzKAkYYuVwg2HW5DGvN3AZfkQlZ
o99GwB+Ru9xI2v1Sjf0EssjMOt0WeG1nCCIEyz66ksGQ7Eu3YOXMvlES5CsWPUycbOuBPhQpoNtC
rs/KpRDJoywVQdNcBSFFuyckSv3df/d9oeRZUOfnDbES8X39n7H9XKpmlF0Xr0EkgMGcmBOD/17z
SDtuxbCABS6MfNzXuh1NTAvRl66FrOsfyGTtcQvrodWI+WUj/aktpkLDa7uAZFiZjy5DYMjlRhfA
gbShmAS9VNscLVurQkA1di0lnxOmqtWv7RY+CIuAoYE+wbtczSkvrapYeivuu2PuH1Rx15rFAQcK
lwMrx+0o+QUjszObZLUdzxZYW9DCh9GC4DNXdeWIz8jR8ZkYuds+J3rZ+UuDIFKrem/PnITE1mTQ
tzmjZpzmZpmGvOrz41I3/B+Pztnrx40SYAC0v8GJC6Tg5TJ2RMvagmhWnCATTeeIdlzhLFY36kyC
FCePGgbvIPS34uwF5PCVefzvFJBcQ9L/nwLFUoRzE1VUBQwSlnS1R2cKSH6hBt+Kpy+uhapLFlVs
Z3R4tB/sH96oynSvLhXiZFTqwAqCh8vlZjS8LjM64q3kBD/9Y2Z8v71UK5URUI0gS4fAD5C2q469
kSBRxwJkGxPzZejfGHIo9n5EGgV47ohwDCHylzAH71KBdNdo7AY3C5+Kj9eY8CtAfIkxN7jP8Sq8
1JJwB/PSMqSjll/Uxnvj020t1xYR6VTkIkUL1xWBRQqGUJIM1IlnPdaKL4YKkrb6fcG8AQ4pxD1y
QFJOnVd0iCdiDGnByK9aYc8r72X03gAbDqp+hM3yiKyaOVbleUsS58ggVdbP5aB9x6ydsLKXkI2q
CuaKmxPUb0C7iyW7IpfTWsyeMUsWxClLNg2mRfvNbgKt3Ye3BEuFCqkIsQRc83LHdd7Ymr84foyh
kgyF0enj9QwD78v3CBFJO1w+lwJYZljNUGvorWVvvzAB6PbPX1kk8IeIOzVAhzUG4l1+vc/TxCop
RxtygkTehlrfAxXCZMWoLkRI101NSAESJ4hwdhpugFbRD7fiwsDfhHSFKLziwSptgA/WggZ1aXLy
c0yWSrzINuK8OqFyEOkqWnSVLMnfV3Oe5LUOyhUxZtmEOpH2w8seexU18Fq8c6GU5PmNabI1o+/J
aajR7YTiY55jvuNjDhyt65NDihEk4cgxpLXowm7EiMHbVrGyZejHw6ERyUz32o3NnGsk7cAq5Dw3
oTcotmxdvbPvS1Y32wWpmx4cGjrbOcmr6T847NGpDyRA02t2bOytkz/aqeLdu6oV0PZoUwbd2xUl
Lt6r/uw6hJyy6a7ZeqopZ6vGAdQROChEMlCuFgdGbg1mAQ6NQnsc3QU11pdiyA+YdbuZU0WCbk0V
F3kZsJCgtAb88OWxbWuDNWkFvgsyR/qgh06mGmqx4hgEohbUQhj8B+cgndq2BaVmPvs4SGgWMPrH
Flk07cOE0UBpIlMiyhDg0EJfyqUald6COTy3RD9KVBhRmW8W1ZW2pse5CLGSZy+TJndaXoim7QHj
yIvp1e/uW5Q6bp+XlcfBhR7iR5wJKZlOCSPQI6k2DthNQEbT7RBc35ayZmDnqohfcSaF+QQN9Rwz
lCY+RHX5u5sDlEZ+5cXe9b/dFrV6Qs9lid9yJgvzEFij5ZDlL+yQWvpWM4wNSwF3HJs/2cB3vT/8
MFO2SQMea5Vy9qhKV8lDeGiXDezCrUDPl0clMnht/9C0+5Qd7OLjLzsAoxGx+cAOg+9BsvQqRy+R
OWHzZvAH+dZT60WTsXNUHJBrR/ZMjPwcIiisGKgQwBAzMwwwc6k3FfXJVVN3EASDg/QdhnG5Z7mp
ZSRjoE/j8/feKoF4/GnqCh+6aulnMiQbtEiAltzEANVCtsm9qEDpbogM1QWxognAzmDwEIGDUOZS
E6tjdTqSCkQCmOXoeUVEl5cg+3B6TCCq/xUieQYXVDN6P4Pjo66fSlADm3f1qMAorABiLmVIjoEi
yQ0oFsKRpt+73oMOYgKgYYxdlkdegKb6b52KHmDt5EItcMqAsAeN7jIKvq0skBOwBnaGiqszfK2T
uz6950sZLe2D633r9YOmb/Rse9tjiFMivSQvxEqhUVFphZekENv1VbjAwlFyxeggHk7Dtjd3CRpP
bgtcsUQ8JRC5iucrbhDJRkonKA0kfcqTWW3gI5JpXyyRq2JXX3myXEiRjKT3m7xLOJqYUNIx+dGz
j930ow2aTV5omIn887ZOq3YvmDPQloUOWrmuN3puyzCaEaQt5j+G/mpggIKKD1slQtonOtVG5dQQ
UbdgrvhVkK0+/7qtxaopnGkh7QzQhh3B1E8M4DPNg0G/28VbAGaAZvzt0C9VcUcThVNS6SRt0sz9
sWhq9Djqtbdtmh9dd6T6pLC3VSHoXAQOUFT75D4WDH7F3CUfNHvcuafJfkS6kXp/o8iZDEkRUnVd
2Q/g0aNVRJuwrzdUj25vzpoaeKridfHOii7HddQocx9gD7BuZJ8qGjbl5+njmBzk6JGcACklagNX
dDz9xE1mCPqQQIuG/GiyQz0+J7MKXSQWQ/Y4wEwiGYI0qeHK8bZWpiOwNCMIDkYMFT4Q/dNfrNTZ
96WrrgwaB2T54vvzlzH7ptV//F5xP6xuxpkIKcrKTTI5U8FLvFY3xfBE8o1pHf47LaRAyu36HowJ
E7owu20aGKFVHvtc5YtX9BC87ajQIEN+XS62XG4QoFbYifrdzuD6pvHvmakqYqxJQSXOB8G1GNMj
32zEHdw0cTp2Mvo7ZhxsduSZ4gCuXCqIA9+rMYKCVu7xG7WkMYyma2G648ayD2Vfbdv8d8b3t3dl
VQ4644ESEjSkcjUh0yY215S3Jxu0sD0H21M+bGjKw077elvS2qKBERHFE0yMx/Btyd+j1E6KZNDb
E6Plpil+5I4b9pjzelvKWqCDJtx/xUg+n83U9LN+gkJGs8mKAnDMOpy1MUqtbcmHA8n8cGIWRlh/
uS1ZpZ/kMnmrTQvXlvZUIcKZ3CdimyFVJeJXhdgAFAj24OuuVo85qVsv2K52nO/GfNov82vSfjwe
xTsb5VrkXASZtfQOsfu+QVdt357qN11H1uWUAA16e7FWXKYYT4CiNtIG1zSfgBIJUlqY91TyY+BU
G26pWn5UIiR/g2jJAnMlRKAh55edzr9NJYvFym6gEBwAfYErDLB5ydbQKDsQH/wyIFaqDm1HntDA
uLN9VbroPR0tXTAXciTTqjDyrFrwokLrZcnv0Crzux09b2PVxHoovdw4Ar9kRkDLeVvuTElYJp7/
2NveH2vUnRMT7CRNhhEMS1rWYaFR0Dwxu9hOrvdHa4ohtALubFq9Ge/thVTH1k7/FAOSeoutvbiM
2VFnFTQCf8JbPo7wqZ79edELa68xLzg0gZa8LLVuPvppVr3ZBsVswS4wQVTC+03CTbTyDoxGHkuS
0Gj1HAmWIYhosNSHzKXtjmV0irrUtw+csGVHR2eOEBikGOfUWBsUGepwDHKMRCrK7rgQU4+yybDf
AhvNlRph3gvwjh0eNfrwZWR0iBLXHbZp1gb4a6CD8K1h977RJFHnG+kXzL1wN7bNwZNgD9aI9hDx
v2lhV9s632b1ne/35Z0YzxZiwuDw3NY2vSsrNoSgXGvC2SuQ5MLst/2gO93WarUh4tTMw7RiGM82
2P729klZcdA4gWgoE6cFiXEpq2ywfq4bltUnr/42ls/dMocMryZVqKwSI3nnucndpiRpLW5nQsKs
fMzQrlPvbivznkeTLRnPGMRKQCriwEhxBs/SVIOV1CdiL94B85+niAHJEFFGi9CxZm2/OLm2MRkF
CHhkeeibM3gIcte46922PxU9yQ9WP+QPhOlLNGT6cj+7fbldRmZ96olVRHNj2VHOdeAdraHdmGlf
RbXfza9z7wR7mk9LaDKGnWTNj6bP/4wDLfbTHAxbTffJJmV+GrWBwza6s+hRw1ENRpXIDyti0sjA
kyk0zOlkJz0PKUXTekfGTJGWFqtwtUoIY+BUbLDuykj8euC+X0w6PZHpezEcbYNtB/ZgZ/UOXUCK
MPyaTlCIOBMmbYkfEIyNbS16svn3TrtPnCYqtTc6C4N/rYNn3al3nf3PqHu7vP5apAqTWDO8c/GS
m57N2q70BOInYMysA15lVblZJkWaelUK5kxhQpwYDCaDadC4nLBq8ulpwRQwMzKafTmEjqc4q2v3
AUY7ATSPtAfCQ2kp3URLzXlw6KkjWxNIBrarO8XdvHKrAUDwrwhpuZal9u3Bd+kp817L8VvgKb6/
tlD+O8ExCIHRAyLd/VnZdCj0dTVoVJ/teW9Fy7xvC8VYgjX7RuEVaC2AffCKlXxakFUpmpmhROM/
j8t9YqZwNW9V+jKDwfm2xxHrIR8lPACB2sG1iG5OaUvswbSoXQZwnyJHXado+39Jp7uO/6r7A3EU
xf/3X34lzkVHE3B6IJOU/Rtb8nJBAy49VUk/hu7UmKgnUKc94Lc1YTWjjyFzBmTAKM12s+V3G1DK
THsyzW6YaFp1CDQfrEiFlu/8iWR3rjVUu9LxqwjY6yrSsgbpq8lzm0+M9fzVAHnzFjNqPTTKM/pJ
79iLU7Bya3f9T4dXwwu4IbwX6rrFBmHxfJwNpEpzp6MsZLVfb4Y0mH61edGDEZIle+4mHdDpYx22
zUJfiDl1qrfytX2JtzgiPmQ1AYWWx0P1E6ZNcotnp3KJHLYn+VM+hNT6cnvXr0/JpRTplMxT5k1m
a0GKHznkkASb29+/PuiX35dOCYb7WXXqoeuuW45jXJDjrBqtrlgnX0KpDLWZ2N0EDSb9zl9QZAnH
6U+TfP2wHiKkcDzQnuIylh+yrC9Bczin6amvQzZHQMbOveIuW9kKMCWiMQFcC+i9kyHQmPaY2002
aHGG8C/wfjN93t1WYmWpUHBH060YBA0pUhQO2gi9xHCcJJ4na8PL+6D47E0HMqjeLNeuxLyQIzQ9
q0QZluaPlNhJXGnf8YCJtOBkBvXGDXLEEt/NWrFw107yUpywwTNxpp/OZpBCnG59JUWcZHtOvpX2
Q2Gp+LGurRmtl3jw+YAUBqhHS+44YYwsvEz02HEP6LHy6FM/KA7MtRUIEbgYRbf49bXipplVTxY1
YmpGXmpv+6zY37YChQQZ1rX4VdGRdwk5mN+jSXXxri0SnsOCaw3sQVdN9Ubf5hqlMxreU3c3lM6n
hvCDVo8KNa533UczL5j+3rtVcWFd7npTOPqylL0R1y49JKTfa23z20gw8JC7z6wbFGdnVSsx4QwY
qJVO+aXBcG3eQSuijXdOnoQ+1UNd/3V7b65PjsCuA6/qALGKbmXJlB2Lea6ZuXrcZvN9waZPnddW
uAOXX1OCHPayfAYbuCKQuV5I0Xb979tckummtFgCijczK/5QXJImxmMYLGqmYxaoso7X+kEW+MzE
IHfc13LvZ+p1hs6KpDmZAOe7/MS0LxaAkpVlHYvgwSgUql2buph4h1HdMEd0ZstBRhPYS44Fr0HE
g2ytkT8VPdve3rF1EUC6B6i9I80prR5ZKtdNvbI5TWwZ0TJbaLueFh9mFMLTAwUAYPzAlIUwUOzh
mYsr2rzO0bRZn9pjkT5gqf5CibPPi207+zzvsrSZcw2fd348BPTn7a9fXzv48e+BODogReL/8uug
4NcGfeiaU9r1DkrQNQlZT9uwTrQH1PE3t6WtmTNG4sBBY7oxYmZpQ2ykaXJtyiCtLlDVPJRtGvY6
MnNFpOHy/hthHppmEBoIUsBL1eycWl3VVs2JsmNVvTpIoKcBaBRYG3a+ioV4LWOLY/qvNGGLZ9uk
IQDxNRfSJpZHWbKEIOfq/W8+yO3cz4x8S/UOnKc/bqu4dmSBvhI5fLF58p1nZFM39BPeBTaNh2I8
tgMJE1uL+vmQz3viqp7ZYn/kh8FZGkd+V/EErIcGT/A0RMSu8YcZ4QrqxbeVUgiR78A+bftBmyEk
6/R7Oy2Ok2Y8sgS0l7flvDPUyNogZETEYAFHfTVfoSlTkhqVR0+JkaUbn2BAZcPzMapzl2vhnHDQ
apW1v2WD/q0YSxLZiXvSs6LaTNYInj9KtSPIY7INof5nzEwuN9aQFhuNLP39mA6vHojGFL/5ejqZ
yHOc/WZxns/MzDBJ5xgEj3PgIPZ00L4EfXafMOMLBijuWmuMKObKBfZ8ANvKQ5HU0bCosvdrXvX8
J0j+jgdJ2eUFlk1fvmnanZWkiteuSoDk8ZwRedNM6Di8OV7ISsXn1+zrPFcj+QU0kJG+QYL3VDO6
cZbHhnwaIOe2ca3qcJaPEn8/26e2wHSlXIeQgkTcjTJVq4RKCfH3s+/ndVN3lVDC9qNi2XASmR8c
H4kzIS5N1E+QCBDFSOl5OKBg65NB57HphAmmYX770ArJn5cBXCMtc56h9TpGcBDWbNv7//yFAESh
QLOYgN/Kpfm0y7vCnwYek1R7G2Y9D73UV0EVxSKc+ZD/aPGvEJlUrh/1QkfTMsfDEAJqvf5ES+c1
0ILfaMuJgDn9pgUIooBc2t/WTjKA/wh2Eaf5KHde4yfads47IymW2Oi+uph61O8tVWAjxQZXIiQb
tjsXpIwdWeLc29g/WmNL2kPnKFB20kH5XyFIHOHNixBNzqJ1qGtZ3QIh1rJxQDusWqd1Jf79vnl5
UBKu6Y2DMXbx1OzGYI/WrKk/mLMiSFvfjX+lSD6l630+0BFSLLbVrTD/aqn0WJUARL7ID6C1UY7O
a5cDKZiZPC7R7L2p/Ox7ZXZPRqviQlDIkVvV/Szr7IVxHjuz/jZjliuIgRgA0d3HsBr/2XfwPQoC
Ze960hUYs1huDx7k1I90jOYOXQYKR79qWmcipHskSFsPc/QgIh2qsEPR0FE911eNC7VlvHZNvJ3k
6Fkb6VB3hYtNqTHCdTLDeXA3SXOHtN1f6AJHjHq5aGGEQ7s047L3czQR2EsMxpY+rFUjCdd2/fzz
0p1e+T2agkd8Phu8jflnPI2Tirh4ba3E1EGskkicyrE/5oJbOS9qPc7YJgflzBHd0+4HX3zvVoVh
xILEQ2Dh5QDVG7WlqLt5if2Fb7jeN2HhO6+3Pe+qIhjNCjIuE22fclOaXyVJnhqpHvvetA0KECIk
dZgHxtZXQanXDNhCjhkVHws7b8kOuAQLh6PxJfZaf9wblYnCHpKgCt+1JgXjr5Da8pDNvkqc6Z7m
uFquw0N2O207L9uPL5dgj8bwPzxTruZNuiR19GRxlphbYwiIe4Sete1QH9xeUR1bs2Hw14NDAu/w
6/yFCcJoO5uSOaa5Ho7lDzp4ESWH29oohMjusUWR3hoaIaTGAHv2ZbTBipQoDvuqEDSpoWceswAx
9Vg67BiGOiJUmbEjbUS0fyALr/LPtzVZ3XYEeGBYEi1JcsLZtFyvCHxrjv0iCe66pTH3STr8c1uI
+KVyeITd+H8hkgUnzEuG1jXmmJRdWLFvNAVw1fqGnQnqvxEFzlNAWIDHvCLxmeyRBIs38biYeR2a
ensfaMZprBHgF+5raySb26qtrh9aHACXBpEC2qAuN6mpWhvAcJvHutOEvnGcGhWF/ZqjAeHO/0mQ
H8IlGug7TDzlceDtC22zYLaaf0hUAZjc6vvuM9FI7IoZ3iIRJ12TCZoCmt7GwtGMd4gsHieXh1XV
fUnbqr9PBoby6dQMYeUT/6s2uDxCrd0KyTz7+yEYwjobN4VHBkWAK8TKpoM3OQYQgBQKl6t1ub5j
XRmlNuQ8bkj7kxj5o9MMWaR5fR71DdjAUPEf94ySnx/f1nOxksWCB3ECVWXG49aZopplW8Y/3ZZg
rFkOUDAWDh20g7leauYF+RBkBBSlDUmmkPbNGFLukx2Cbfde50Z3r4158DRjol445bUVzlQj24KU
7MjQR7RPTbDva4NdKF5ka25H5MoCYOVxvclVTWfBvGNqY8WL6T77OgA7oupqWJUAdkykM9HdAPr1
S83zrBr9PIepGTwLS79Ftfi17lSNXWvnBlBl5GSBYNCvUKfMXyp7DOCjq9nY0KW/K9tjB9RNpXrk
qwRJtpJiJks/FhCUcDSQ6/XGq9jzTGb0egf2l9tWs3YcgJRHqBwAaoh+pMulm/J0gb+2cEo17dGc
+LYOtD2GdZ6YUS5hNRVfdD1XAAHW9BP7JKali45gycWlaCJP/HZZ4ip5rm0MjNbDCZlaVb5HTmq9
e6AzOfKlqge8MFuOqK2c6abOjV3HujCYtVAv37zq3qrjHsnboLgbK/3Y9Kqs9NrSnouXcuCEA9On
mQiAqLHpMMJr+VJ3d4azIWaoe4fb27h29nEfYjEFMAVgjsttzMuZ5e5g4qHYgqersfsQL8c8ui1k
VSGw3AK/Az6SqxY8v0AeP0ixb3h7jXtL05YHi6VJlFh9sx3LytsW9lR+7ogyLbUqGYGL4KzGv+Qg
36ooEJAo/sVtd2jNPmozHXn+l9ywdwFYjVQNHivhBSJ99AiD0xdBhpz/bv18CoYkWWJHO+FxT/iu
aQX/masr0nkrjguBMSIxcG3gSpavYrt3544UhR4XmofGr9/atO+zt9u7tmIaPpiLMDYTaGKg5sRp
PEvpdbrBS45ZlnG9vCTLzpmOf/H9d6wyRhUDiyl0PPt+U6fEGGdmxF0QzTxkvmKNVn//2fel36+3
S0oHqzJijGGKSgMIT1Xz8aoEkBML9hlA0+S4WEf+g1Tc0mM9K0NzswQqXM+aAHDsoFaEBmq0JkkO
r/G7iRCw1cb+Iy+sUNNmxRqJD0hBDUxVfBp3P7g7pD1A6qbqEns0Y7sqvc0QkGNSOFttGu6t2Tm0
GNAatVMA+o6y/Hp791d8uY9+AtAqos6nX1V3B1pipmiPo7LUIbjQ3Tct2I5UEdqsCwGS3ANKRvQr
XZqYVSYgwJkzPa6WIsUbDLStiZ5EWbC8uhZRBIirwkwkDoG/AjJOtgZ7CkwNw7H0eOjcT8NQfE5T
3Qg1UjxzXxWzrfg10VT//7LE38/OjtYVlWvOJd784/eq+m60JxfNRfnrELwRDOO6vVVrzga1ZDRH
AGwEfJl0R1ge9T1wcS3xyNIIoVrYozluzDLFLbFm7AKigZ5gjIgATvdSJ7NMwEm6dLj2rD4Kgu6j
I9/EtS7wMkBFQAn4M8nY29R2qN64yB9ryCDeFwDj3l6odQ3+FSB5HMtdvMDrrSW22c6d7vo/tz+/
tg942MHTYIk8U5f2ATMgvJ6D9i8uvnHg10B89UFy4P+skIPbCzYc4MhIkUfgTdlSBAPSVeR3Q0On
Ujm06wsS8xRBECQmyOO/ss83zKQqwNrlPTt5hYaouzT4CtKTyMJs1LlQZHSvdwOyQNkjMtTIWMnn
Ef1XjWPkAPjUxl1+nycfLhRcfl46gvlUusZC8Xn64NdRoIqZZAQ5FgeoKHh9jG8E38hVWi9ouFsZ
Y+8813ybtcamXZ6HNA0xgNNwjo2pb9z+t0ExeE+7NxpvY8wvH7W2S/mSfgHndZV6k/OsBa/M8aM2
vxuIqn58bdIQIlgfkYYFzlBO+ozBRBmAWc6zkX9iwzNLSVh6p9uKvOMtLy85PG0tzBEBGkJQx0pW
/T+kXdeO5Diy/SIB8uZVUrpyyurumjYvQrWjRBlKpBz59feoZ+9OllJIoWaBxWKB2ckoii4YcQxT
4DRSpMAJavPtng+VO0YTsZyPMDKkn/GVrahi1YcafueA5pdGIqoGHEqtNNJIlc1wZ3WBuJ9Mjz+N
FPXwUKU0/9xrvX/o7Km/t/OMnLu6r064ZaqDQ3hxaKza3OmytPJoys3uiFQE8nROLae7CbnjkaDQ
EAoB4BSwnOUrSBnkGZ2nKaLUNz4XatI+E+noe09mzXnIyvGx56oMU7fMooKoIqypUUReJb14LHqj
PuDiGUJUl5onyuhwGJltvUw0+Nix7nc+amaoZbP+eqnyTu1RB8tOXErylUE37Z5Lvz/5bpuzqBxa
9/ekD8av0pRafHsm1mZ7vonx4kYt8erO92pqM71yMNttUmZ7Lz/yd/rp/dk1FyGWTzcLfgt1BmZv
EgBOuK+y/e0RrJ1fqEfAAsiBbMVVQsEYvuTUEzfRdXgeaEfV/mqqLrTTO6K/05DyP0P5J9ZiA05t
Z5dwD3YTOfgHov8CX+7dNy7Un2Y9e9TZZoGwxcYwGKktaKd7iTHsm917PbPmAUDSbC7e4BDGfWW+
vdA90qBcSAw/MaaPPZ5ArSNCQx3trSrOykHvAsOFDBb4Tpwhiw8laE5a8Pf9JNe/Dfe1/+X2nF/n
dfOd64C5iUwZYNVlEunbWpORwE0MS/jPk6+Mv6jTap9gTDo+OYNebgAR/3B2355Xtm3MXw9bBXqK
S6BD2vdkUCWvE6gNts9jI0+Gn5kKTGXA+1E51UNs+K++3hS7URUCBi91HlJwH8K042Cx5SgXCF8E
HxmOKH/nQ111L7ld4+P7XmTBXv3VgdTis+xmDLzG+nffHPOJ7oCNNnPFIT33dt5JaXQDQEdVAsqD
7gwhWhQhf3dzBVQQHOqoJyBbvGZYI9e2M2Okiae3kUoh1gEbHepsHFjXK2uOgloM8qGVdKXmGTNp
79FEG+6NIItG9f4jERGQMaJxBxXTK1cJMPcklG3rIrEqMCC9ClZAPZRVft9ewmvjgKoxHkJQr0QW
vMwcmXTswmJlIvOIPct84zNdvyJtbJB/fn4Of/EaoUY3wjETP586X+GbonUPuzF9bjvYTR6MLcLA
2lhmzRaoBc+Y9+WbDt0UT0L6v0rMunz0wCBk4waR6joCiEZAVc9tW2u2O3s7HLC3Pep3TCSNGQvt
wLb0rufz6O3+xu/jCRJA3AboruX+yG09ywOLisQwBX0cdD/7pENqFhYsLn+w02E8WZruwbRlLN/9
QJkjz+16cKthQ7w4yjK7MUXZtSLpfsKtl768d5W9/fXFOazLQhQ65SJpKcjK3Wn4F/UQtEJAdEX6
ABg6/vvtzARgDLcUR14yhdooQ2pt5aNrU48jaxZtn2Wol/moRQy7NmxMveRPWvqgW5szML9iF5MP
ToiD+gDYx1jGiyEYvZkVxCdm0iHWjtSwtkq50euRXlbgfRPV55/wzmORG9R21Gh4ZURBN7R4dacy
B/97crRXlgY86vSUR9jZL1gxRlgOZIBkTeb2ew191OdiMP04Y5m/h2yuBs0ECX08mI5Fk2V+JGPn
PPmpox1pVmcwCh+ZepkCV7qhwUxyFMD5N3E/emKvM6ruR7MdX6oOd/jo5iOgJULztEhwXcazE8vG
y+r6wkW6Put9osyPOsCyK1NT2ZKhC+zEsQYZd0hRnky0gQ7YKPVDNqEB+P5tMStpYUUBwAAayuJ4
VEGuqRa11gTYYVc3Y7vQdu/eGrNvKGRzEMa4MoMvkPITolo7aTLr2ZDdB6XVG8ncUhkMCQP+xLnI
PnNMwdtapFuDcjtolTtWgvwXHRjdnn6wqnYOIwV9f35J3jvFmB8zaMiB8VRksZOOaYy+/juts//8
IehCozCKYQH4srj/UyGFxVPLSmxnr5o7qfYy38jDV/YpxGzxmEOegYfE8hJQOagjpXCtBE8dlsXo
3t2er5UWEFqCQKCY3sxwvcrBQGuWvDG8IQHBTgDInLYvVtllZRjAA+qDVWTmJ9XA6EqmbD9Uk3HI
mqF7om5VaSEL0uG08ffMd87i2JjrMSgDoB96TR2Bz642ilYbE2oXfdz08L6ufVgYhJxNPp5y2IlG
h844NerqDLUYLRw74YQkRXK48W2u30CzbQxOYKTC87N9Mb0ZrIPKhjhGIhkOoSzkQR8zshNBbOvv
3zaziA5KdbOUzlW5SHAbWEzADxPLPZXuszFuDMVYuYpdkPNQJcKZD6bR4jSmVceypuZGwvWiutMp
CndOPwwwl+6M3eCWlgyhdpbDi3di+lEMo3tHpY+GICMmKi/SeXBU0O05NSz0xyXfMScjn4jr5TBu
6uSWnvv859xaBfPJeZFoOWAImK1eTIniJy3YE+vB2lLGWNlZmFiwYSzk1decQgp+jxw5Qsj6yYJX
oTZ8v72UV073ywDL1lWBGomBhHdKnI9BilLy0VNRMB5vB9kYxVLfw3R6DR5XCKIFIeXhpkXQ2kRc
fCXPfDsRrsTuMot6Snz9W5XDcvVQsw+3h3CdVDuz9wqEtyAkhXLD4lLK0k4Fxqh3CS/laIdFU1Vj
CPx7/bN1A/LDFTmsiZpARZPHTBXigtxKhq4H6QIYiVsYFBsP+g6LjW6pMcvyzuqTaTT7KCAkMbj3
lAKWsbENNwItAShSKeUUqdknmhFDX0qW+8nduB2vDy1c3B6wS3jEzziMRebr2NVkj37RJUgbhwI4
vAj4685+7rdUzFau4beRFllwM6qOKSvvksD8y1A7J7uHSopZ753s4Bcibt1D3t2VUIO5vVyuV/zb
sIvJ0qTbg4qDsLC3Uacqc507WfX96d1R0Kz7I82E9jau+LfrXjey3B4MVGpT4AwV/VyR+HaA69MB
/LGLAIsTriJ8UrwUfSILDa5PDSTGcvDDX7SqGPdFam2JGV7vsrn4rIOvBlyCfyWa4fuaURQQZUzS
l/TFqCJfHorIriOrPvBxI69dmaLZ8RcFEXh8Q6Nj8fHyCWRn5RVmwroH2h6yLf2ElW+HYoWFqxl5
go+CxdvJacaiYp7dmMkoHijdB15kiL38fnuCVgcBbXd8NnQmoMnyNoiJh6pbV5mZgIyJRLzfyry2
ft98+/s5b0Yh3Pl9JD9W9mfbeb39968cBPhI//z9i4/UDQY03KG+n4xlrp9H3olHA3DmOuz1wWrD
MTPzpxrE442awsoRh5IF/Jhn9u81EFxjBlE1MrtE6seW3ldm7G31uzZCLC9WQXQmHDc1kgKkbJi6
mqFhbxwyWyEWky9F1dVBhRDWdF98G+iJFxv7fyUC0BQmDDeAm0X+vZgev6w1ZrW1Sgpd2HFdFqfa
5GXoOvzl9jpYDQQpSPTY0BO+quoWZqkFtJAq8WH4pEwTDMkKVVTpvj9d/mOLgwq7iYIPds3bBd07
eEynXGBE+bTz1YsAAMHM60c7g1pWsLs9qut8FonyrNoBID6eYFe5eZqJkVkBO7uUhsT67aTPU/fF
7U85S6EV5797PbwJt+y2DH2uWNUiXK++ueWJsSEEzub2kK4n6m2MxZpTsp5Kx9QYgIaPZX20x4/Z
O4Vt8LB4G2Jx5kyTgypIlrKz5pxGeCaK6fvtMVwfam8DLNYAdY22Mw108uRAD6Lbp3q9cTFfn/04
+FEyQQ/kj1n2Ir9R5uBSu2L52ZtGPZROdiTEGkPSeNDmLt+fbLyNtshx7C6dxMDb/Jy7487z6VPm
bNb6VpYyOOQoycw1hGtPuKEf8pzkXnaWVcz88yCeHRr16CKJZ0k2DoNls/2P9icQex5E2UA8gT7D
2006tK3fmZNbnD3Znvzu3iT7kTxASCGqYfHB6r3gX3AEjfSh8T4awVbLZ7E+5vCWDpE7EOnmjsYy
O2X+WANsbVbn1Dv3Vg5wzTtLXFcRFjPWFxM0AAZVwcsYSIKoe2dV/ur3F+mnalhq13BGPut0iJXS
UEc83N5DixW+jPCHPX/x9p181pWdpVdnYt5lEMJssyzMdSuGn/X77qCrSIsTR4AYNFkQb4azndox
093ZDhrj5lbxYX1AIAd5sKMEQ2ix5qjut84AGBrwYvt2eCYOiFthufXwWY0CURNghv4A6ReD0fuq
KzTilWfq5qHJXvn0gek/+y1A2uoKRkEedxxqkIBYvd1A0qvHroC/z1l90Wg0bF0Cqz+PzBkS1D4K
Nfb8zy8m306JEAquIeeefKT1E7bT+26ZP3M+w5/BYUHiAZO5twF0ezR4kHb1OQsOo7+Dp73ONxYw
uCv4kYvyzX+CQMAOqEewSJavp1qKoZdDUZ8DGFfc+xpLUZlI7dDNId/FJkNF3oRyHSQ0XvxgfKJ5
mMoD/wpUfVw67ikf2UOvv6KdCxx4/6uZ+jGE6h9an3dwGN3vVameJqv+Jjr8iznk+dPjKL0xNvUC
ukCTVsWNqKYYwrWwZ8PJGqYV7Mw8h77CikULPaXlu5HwKgSKxghRb3Aioco8Av3EisooJXn5RclM
xTU1fxIJjj/Q+G7ok0SQ7j6n7EenuL6vJNwzleWRHWk+mnorIChqD1HHAysORvOzz+QP26zsY1B4
2ZNWZuVOsKH8LJCYP1rC6I+Ud4fiTM94SR27gDyo6oHYPPYL/RSo+6EgH6Dc6x+8EYheFO/KGCUx
bQez7C+tbqiwayY/rH4E4MB6451VHjzzJO0gCqw9zdAthhy3tH/0Rd0AIOLYoS7GaTdZso6cug7T
dEfIaQStIdY8OAiC8YL+iBuzVotc8wcNIjpEeMRadagmi8J0EEzeVjDjWBul1YcAAP5uNM4TtHL8
ONUs+4vGtdfKgile5RX2zgayOqqIoofAqn5SeCmHgqTmruMWC6WtyMHUJwPiHgOPwOHW9qliP4Z+
8mNFWLBrc4r2vmzLeHLhSMdtZ4wbH3aHeq3nj9Uoxh3AP3UcGNyM0gHihV3JadL7woOutT3FBZ5w
D/nAfVSMiy+kHUXsaeV3cBkAvqIl23dDmkXmQPu9SofyC9JbY1d3RvXEBJZt37TfSnglgCNU0xiJ
jXywxsnbVSn7jt6HEfXS+1qXBHr0BMA4pw3MHbXgz+l1fbY3S+cjJg/3qiDkbqydOmpR/Tqi5wrn
BVFHZVOmuxY4oWhwJPuYFh45TEXwgq1b7G3Ua6OUmkZI+tqO/XEUd2rMoebWpf4elUv7vrZH8tUa
oULa1WqK29owAPt3AhXrVZ+/QmMecs7DvMj7wr732toN9bL0Q6vW6a4nkt1RUXsnUaUlvoFwI631
rVC0FYn6UdoPKa38MJ34FEIsognzpsf0jUUTAmxBQpy0wy6ns9Au5+3wmzRuBRVmauwCFVSvnfLM
XTGmbGcIOFj4EH819vthHJE3FyqNTXPKEg2TucsLnsW+Bvvx2dAhKhSjsRlo3h6dN+xZA15GJbQ+
I5EC42SzARqvqfKjzpYF5KCL9kuZofMeGDDM7fVOHEyv5PeGmPjOBQMZPvayN2PeZeCUMV4AKzX7
Xbiq3EHspIuoUyJ6XvanzDRFpGv5BCp5SnYdYdZpCngdaUNjRNKq0kgSC+XJgZLYI8NLPTUNSjYW
iDLOL1mX1gHexK82OCAhn9zPBfLgw8QMCGZ6+W/PJiLuhrGPRgcj0nqZoJ+oRbZG8l3AK/sp87Ch
7ZqMMSFjGbUqoDuweo0wz13/IJnmxwNn7WPJSuvEAwqMXT9hUxoTxGKHFCTowOzDDObFdzWDQCf3
xgqO7kTtJFwTgKbENq6LdgglkTATrfLXUXOCsCg8dkcw4rDQuNz7Oq+PwK4Op6pXX5FA1hG1AxLr
g8pibeIFJpVDssdy2I43wjsOZunuW2puVUdWbxAUL2YJETgYLHt8tSxzruhUn0Xz0+q6qBrqXaq+
E5yjbOvhunh4/X1bXcRa3LleR3CaemMNuYIHE4m3NCEATTfu3bWLHdWq/w5o/iMuLvZMs1McOQgi
nM9e+VF4X29njVu/P6dHF7+vd0auQ9G/PkPoPcT+D7ZgslsBFomDm1UiNUfMCJ7zngqbLY3H9VlA
VmVDRwCFvUViPT/60joz6vOYRThOwQBhenz7G62GQCMPywnlCUDv336jym78xgsGTHT6pKpn8KG5
uYFpW/1KFyEWz4+p06VWDAiR5XEBWfd3tir+XqvIb1HZB0fhqmxUMZX12JD1uXFhTAV1IDvo8ATZ
gq+vDgMdGTzRUM+5qhZ3LS4NT6P1GWfyrplOFk7g23PxRzjjKke8CLFIpEVPDMPv8/psWoUbC+7K
ky9sOwR7rY9hN5AdkKi8ID2hUaea8bFwp+roSFziJuUZMhvqh8rIvnlFHYTKaWCeIzIorpcEOWBu
NJFsp3zXS+XuvBGOAZOfytgb7T4MfHBkUsMr/s0WvxjRovgxwY48R/T6jIsmHEXSi426+ur6BXEZ
su5g+oCc/Xb9emAQToXnV2fqvHa4/1x20s13irf8vcL+CbLsUQ0Qxhe4YauzMgojdDXYzxJktbdn
f319BS4eByDdXRUla9535gTS8zkFbDLRu60n5+r1gfrz///+YhvSNO1oI/AAabAH68Pk79N47O+M
f3PoXoRZTIhupSPrCYbRV99T+uAEv29/piU64z+T8d9xLHWc64KNLQRcqnORsnt4ZseFrXbKoh+q
1oidqdx5qXkH7V0vMtW0y9xuF9hsd/uPWF91//wNi4e1Z/VdnzYwvQfH2s1oKNOX0Xlnoe3vgYJc
DSlHiG+AxPJ2aacE1jcoSddnJ833NtRWLYdvbM/VcVyEWNyQIP6ZOJp5fdZhQjyBE5V6dzjj/sco
izvGo9kAXQEMBOJkEUf7FYoCB7IlWr26fy7GsljfJigTqQlAx9lRMcodIIffnvO1YgqAKP+djsXC
DhTaRanL6nM9fS4CJMv2XcA+FdnG/tkIsyyr136Fk93DMAokdhMzQ0VoaJvfJ2ujK7XxvZaG8GCC
ae1oYzwAOGE28odWaT9uf7KN5eUs7rM8hQOLaDAWbsxcbxS5eB5X1N8QDVoPA1YZaAYQeV52WSqE
mYX167PBHpUiYWl+MvLn20NZn5Z/Ysxf8yKXdIuxs1LV1ufBdEPaPWrgXpNS7mwgIm9HWp+XfyIt
tn3euaSRGUaTqq9U1z53CiDN/y3EYtsTL+BS6xGCSTWG0MP+0LEtcYF5O1zlMjPV7z+TstiOtSGD
0nYRo628F8LPFgSqJvsrUJxDbkcBzSJry5Jk/slbIRc7VKuboh0tnGZIFu8rINMcVAz0xo8DrXpJ
XdJFzEhPtz/l+tqbZdd0SGFA/PbtupA9tIoEwa3qprve3OfDofz1v0VYbCKiq1xI6LueYYEy/cz4
vpv+xckGTIINwDugPlfUrLSeCCtMnASFcUhZGaILHtQ7Um7pU67tIRPtHOiH/enzLu6BJhjBpKl9
jER0Yd9XUecOIZMPTf4+9uefm/My0GLttbbW9U7j4irQH7gHMjFoprcnZW2TXkZYLLVJuijAQlD+
HDh30C8o3X9xpF38/rLhkXJ9NGsTv995P3Tzs9Xe8+F4ewhru+UyxGLlmrlRNbTycM7MKFbIobXB
g8DF2WtfUeSP2v7n7Xirn8yYgVjgtTqOvzh0FHD3g9enOEGHz07vorCzoRCzluDiHaAbANeDOrUk
OARDp+VVUKFZbEAz3DkM2Ws2FBA2+F5DSfz2YFY/ngWlRRBFZmiu9Xbbj6PhF9TBy9z07qmIHWAl
X8nBejXNf7OULwLNX/Xi3rFy2oB3ikCA+yLR3FTEWx0I6Edz/2MGQy1uGzNzUFZjbnU2LBanFkEN
9lzX39E6iLTxqL1TV+TvnQkMHqSdAFAA0ebtcEzHLwwGGMkZTc6GQJV6Y5GtroGL318ssqJyrTyt
58Q8D5U2Q/2mYF+0CehytxfA/Icu7xoo+f53IIuzzO7hKp87GAjLZcjIB12rIT62YViyFWSevIvJ
N3M/0MBIqs5c8pdhEE+ldCLD2Hp5rl3VqGtA4gGkPWiHLiYlNRl8HKyqPpeS7ovsNLKfuqr2rcfC
LEAJ26l3MDPZOEFXL4OLoIuZylzKuTn3w9zgnKHNL0kM3nTsWCL+FzMFsA+4JJDmuGKU8CAY0mFe
4Z3x5AjUSg95v7FJV8cCpC7orlAaumIkTDaI1o1uVPBimcI0eOBtF+ZV4vufbg9l3uxXi+4izmI9
BC5FyslkdUaZ/HPRbHyo9V8HqQ5svhU8vE5k2vukx6+3xsNky0+aLzfeHKsLehbY/U+IxaSPOST7
26xDIeWLmX10AIV0N6ZiK8JiX+qDbB3VIEIBTr1zHvoHP92oZ66HwCigfGwBprI4+0EJzW2mDdV5
CL7r9K8Rjpfd538z0f+EmKfqYuOXYwXPC2OszqOB9u5rM2xUzdZ2PNjMcJAJIJNxxc6e5QBcnyA5
l51+csUYShWgafiXdH6z8SVrn5z+3zyfL0Muvho6+FoHZTWUT0n7MHRF7Komnnzjjk9bXMS1CUI2
O+u9AN0HBPvbr0cYOMiep5CcoX0r21cLHGRtqza/tltg8KxDRhjcFLCR3gbxLSFdwfAJfbit6I17
ggLfVpaxGgOgpFk+bUXFxCV9X5SwWTxDYUodHGv//lUGATRw52c/d2hYvR1CVw0mXptZdXaCT06f
mBubfe2vn0tXBmh1kJhaphZD5Q9wAsU+ESUEOsNiC7ax9fuLw0SbmpKWBKehU+6B4d0Eby5/35hJ
iA4KCjNFG2jnxcMLWaQhMnfsHjNgGjz/Oxu2xAuW98YywmJPWHQafaOZusdiPOrNkxu88IfCOdye
5aXEJ74/vMHn1A6TYEIGZZHoT1ogA2vMu8d2NBKzIXuZkk8GQO5l8VoRGEXRcwnpVGTVd5r2l2N9
HRSQ3X215XVxVbmd/5BZ2Bl/DFA8EEt5u97KHECJyfP7x7QNnis9eO3qtEePGyiYvqAHCIadJts+
VpQcvFb/bmVFFjrK7TdKOcvD78+fgZe6hReHB+nDxVeHOEKLzib+DIMMAMoHh0HYWdzJ8WVqgKix
C93e+U6VhZbytygOf6pql1c4NgPsOUEuhs4SkMdLPRpipSX83Hr+qKADcUiHvrrzRP3IlS8jL08P
mqv91RDmPzZS3EGP7Rt8VH7ZhP80pv5lIGj05kH6UfdzmOuYlf6UwkZtzwGP28Ei5kPZGGZcGmMd
QeklBuXglIEOmk1AGHnqzgrUE66zyBNpXPagEKVTfejdbv4f0DGRwX2rGOTDG+8X1D0eHMDlYxh+
08gnOcicziH3qsNQoIcnWrKH2cQpMHFV6P3HyvRmOdzyOzH6LVT49TZEMoLMCrRg2MRB2/7tqoGm
orKgosofxV8VubPIhpjEYg+iFqHPKofGzPh34TK5OEUIYIWZsKFCBBpfLIx9BvY1LKCMILq9DReX
0hwHVxKodSC4wABkCfMs0aJkE4cgiuMfmXEPWKm/JVCzMpQ3IRbpYYPktILNjw8qVQj3HXe6y+RJ
+3l7HKtBAuhc6ngxQs1rsXuoagowiSG44hcfbeNI29lJM2i2qqCLTfr357oIM6+KiwyoazMFnivC
lE4Vd/ABt35lYzzhJdfIsGq/+lvmkMvT6Sri8nQyNY0J1vlJWgaR6vzIA3IHrZddFzCg5e5NubcK
lEmM74CX9O7p9mddWx6gIukQAvFWZNanFoo58KT3kzZ37qfWvU9z8Wn0t9Q6/rQqL86fP6PEOx8y
ClC3mKXw337XjEsbXWy4BBcthMumXQp1Wy2bQkdjoZu9msVdbTvhJrVrdXgXYRd3aQXmJwdMxk88
9mngB1R/g2wjp90KsViYucq1vFetn8Bz/Ycli+8Det1T5W1UftbW/+UHXCxMEO2YZxB8QGv6zMpj
2wdwdzyM1u796wGIWsjIQurxmmjt5WYjGml6iQXNxcb8MOSfSn+L0rM2FgtsG+hTz2T65V7Weca9
bMq8xB6sXS2DyFJm1FSvIt8YzR+92OWyQ7YMT0KIjV8L2jnMgie8TjzQ06puP1FoETVKDS9WFWQ7
6eb8i2fnQDsaUNLqpnzc60Wd3fHCaU8gHqEBggFke/g5W3djDg89aPc3UW95dNc4WXFHeVnfuXkL
J2fNNiNlWvKr47LZ1KPRwxxQt7ifhLunre/QcNDHmqBCSPmHDsoJvwBCau8np/ThH+0Ue9HY5OwB
/hmLPvUfiswdIhmgZUmZNz0ZiuYnGVACm5g+f+ok6AK1brCwEa72SDlwn+9fCTBVgu41tIVRpl+s
a6pT4UxTlyZOkIzaL7xop63n4NrWuQyxWNOZJgavAowy6YJHy/hQdh+Yv3HNzj+xXAAzrAGCr3P2
t8RY2zQHtrvN0ySHsy/VwFDyIQF3+0sZa+vZdwCu1qFOAJDO4nDzHFeo2g3SZIBQV2hXYWYco2IA
PpbW9KhxdidK58RyekghoNfI4ORq3a730s9laW+k3asDnqH3Ljr3EBhcpC1jbekDVJe0JM0MiKZQ
YJyBcL094LV586FNhnc8/BKuXihax1ti12aaaI6GknfT7tvenlD4NDYCzZnDcvYut+8is7AV15Sm
4aCAFIzND7Z44C74n+KuUc9jtb89qrVZRFVz1j2GrQ3eYG+vKFYAcW2Jzk0GimS0OlbsFZssHI0P
t+OszRCyMXTtwL+BhtxitaAXxikVtpsoUDwy41vwfl72DN3Db88iJRA9tJe3HqooVPbET7KI40kV
QCn69hDWFgBqmpCxgCsFHniLT1WlfWfDKAFZw/xuiWlx1P1/MRuXIebZukjErAA8bHsOIYzngoSe
Dgz2A/lyexxrU2EDgwjRGOgaX70MnZIC+051L+HOBy090937f96BdQDwjfjPVe49mnA/tAaB5QuU
vVs8EW1Lr3EuKy43CGh+f550KKgtj7eBdzBEcPUUNd8haobhJ8ohJyYALc9A6eJNtzErW/EWG7Ib
Kr0X9oidX/ZPFrcPNemPxKSHEf45rOs2Sp5LjtyftPFyfIvTjKcBsQCGTpO0a3ikcMg/p5n3C3XQ
+iAkD/Y5L+GgYRAW6x7/PWj11xSPxKPyJERsIfH7cntGoRq68sXxfEcRFi1r6Dosdi9qmwYZhUqT
YLDy+xa+OnsTqPVDOaafzWZSex0Ydapx63GytHavpJWeun5odip13H2dCY5HfitiZQwABzfA9aFA
9sMqJn4ooUF1Vyuvjzu8sUPNTKsdNPDsXZZXRizTYHDCnmuI1bjBV2dk3rlETyvOBOP3kKzxD6Wn
57tG9pDoAQEjbs1cRGVr1GFV8uC+Dobhvsyn/BR0wcRC7ttt6KXMjT2pONBR0tnXDavvOmIFeztX
cj+1E/BfvVOH2lRCggbQtEPBsIwJFagdZdQLYSqrXnzpIbMZxuIAwQHgbQzI2Lq69IC97PQPtjfQ
SFG5d0UReo0un/SUmCeIRrxU+H89iQF9f+UpdRCV/dVzy++isPErbS2OpKQPtl4BIJB5h35SOmya
WrjLjVMZWS24RFNj6WGnyPAApLh2T1Qpo9InduiDWfFBb5GcAYjKI97QNHY9hX9geO4O5Ns+hjAa
e3HqjMe9AYhz77LywHtmRyCEgzyi292TllvuwYblz673dXKEJs8U5+B2hO7QfAoKHzJoClfkDo/s
yozGrnejPAVHqBBNfzRITh5hvp3HbT6pcEK9El7i6lcrIUDDe0MHbcZsodrBOzACkF/Cdqd/Gmqm
7+wJ4mnSAlEJtKXhXow5CDxuP+CPTL/BT8p8Selg3AUgFwQRTF7UXy1kAIpdrVll7JTpS9AVUN9E
Br4HJOV3NYAfBy2A6jfptVdz5PWjKpHfdkGdf+glsHeihyS+n6ZexOxOj0zPLr74wT4z7sb041T7
wVmDo8KhNo00BOuL3ZOus8CQaMuIBKrvYtYr56Go8+qxynQVDX0ThFI0XWzWVfOSmV57Vn6JxYil
VJ8m7JpQHycdb1yUyxuDAsuucTMM3MEz9nquO7HOi6922f32OK+e/L63IhPF9992S3zQcgg5QA50
fKhssPY1yyz2k82auOxqACNsTyRl21HsItLs61YMdzmY/WBNKVHvXNFrsYfz8l44kFcCUQUDnao8
LvXy18jT/jCMWf6s0XwmDQnyIhrdFKEltdqMCETvTh4r5KFqeBtCvy+7M6gWHE29cyJPZdkJcgX+
AcylKWbGOOzahttRQQWknesxO+WWaA6D+j30ZpRh3QpIl8eW3Wzp/q0d1ugLQr4LVwAEABeHpz4O
3ugyBt8awAfDqunbUNQZTEj03yztHlw+/Lx9Oq6djfi3oWwSQCDrCgkxkd7ihIs0aafgaLVeGbJJ
HBlPcSqYWwI+a3c3jhsYV8/kZeRtbxMEJi2fQXQ/TeBbHQBs3mxAYVZ/3wP/AaV49KaX9b+eU7Om
uZEmld3vTG48C7nZaFnJoyBYN7+uUJmD+tUij/Jq+D8FInchn3HQ80NNYYPx/gLPmxCLPGpo+0Jz
JEL0DN0KE+6DEGbcwvSsfCuI1aKJP6+yWcTu7VyUuEQMK8vpGXY+7h2nG2nA6s+jD4DXKGSdsZTf
/vxg4skkC4eeKz9yYzfYyGbXfn7WrYBGqaej6bJIlzXwN5vKV/ScVyIcvf8j7cp2I8eV5RcJ0L68
SrV5a8tLL54XYbrbTe2kJGr9+hvqC4yraEKEfQ5weh4MKItkkkxmRka0YTA/b28MqQV0W69tvusY
1r+fBbOVoaVuOhtZ3BHIAUV+f/jfvi/40WQw3iHnDyaG77l9mDSFD0kOErCCAT8FR3VQuBO2GiOt
jVcziB6YE1xnwbdi+plDuZR74Fnmvz4xlDNbwlThsnPqYOmyeDrM9pOuP25/XjoUZJ4gz4TXy7uI
f/I1MDLNNI+H0gPj3gH/otX5gAB9h9bc/82W4LZZbblsRPwSW1WVgv0//7EMehGC0xRtngXaNVlu
f982KTlQViZ6ZFjXZ/m7GpOmozGSz3kep3V21JPbOaPXWfKybUTmzeuTA0yYOLbgFJfenHjWrA9T
kMd28AXdB6Wn2O7rvAiPGtS3IUCEq0tHx6EQYptBZoFl18jjpAUjMQIsrv8yknGfBArknsqQsPH9
IfP9kmHjW8Zv3/9Ra3aYtM8OVdwkEp+7GI+wfSq0i9cZWn3jbPmHVm2EZs2wAn2oQx4689/ttZE4
wIUtYftoPkuLwjDzuGcx8PUDi7Px+AkTjolr10KBF8+gy+W305TbJsPyF9kPbu/zee/qCjeWLowL
OBA4ylfqAsEDnLly69Rj2KUFtK7CtMrT59TK08emy3RQgDFdkcSXuDTIY11cxUDygwlYcGlv8ZLW
XLo8bu39Eo72/hNTdvZ5YTx6j/Z3MCfn8Wgmh8DOv+S+fgV6FkWyUz5tb6MQ/DlJh46PhOdxt0CQ
9x+WHVJ2SBJF0kRlRXDnbEZgGyRNHi/atcOuNPuZdnCB6H+bMsGRDRvrDwkUbJoiCVmTRpl92wWH
bSOy4hvWHUEyVh2Hpi6sOwWDPwdyIY9nZpR4LNT+bzNDMap0lvmup6hmWv6uIIegsqso7yt9Z+Pg
21WkoIrxyj3w7ZcILhK0VCM0xS/xkp017zVdMVTV9wXf4GmaaxAkzWMT+3U3t7vtmZSecdCxx836
t94sLNc4FpqZj1iuqXuoijuzf0yK2MquwDj+mYk6syTEOna9GMgADLh9tNd5CJdacYJKJ+rs+6v7
n8VqbaW5C2mxicA4gNSSbRdRYatCg/Xp9e6KA4ALQRmeLqi2XRqZB61POuAc4qrES3+KUu3n0id7
vzfAyzEABPO7+7CQOlQ9AAQAVSNiA++dfCMD5Jog1VzE5YCOvofaViAgZfMGiAGgadCfRtJHWJe1
HbpeiqCI7SO4OpdCgeqSnTqQgUOzLZp73uuwsi5tgomYZdw6/9o0Gg+BeXCT520vfk+kikkCGAOv
PrD+vK9MluDJMJsZVmakxtqnKd+5+U0J0oVupwHdMPIlnLWIg+Vs27B08lYyMLSSB+9rAu76Y4px
gd3uNnkeW0UAL/u8h0pDALA1/iuWNpKydqe6HUHIROIpP2TZzw//fHTA+9j66wEG8RLBnYnDF9/K
sjjpH+2XplHg0SU//+Lzwm4pirke8wCfB99Bbmc78PHvtgcgCZvOLYghJzjruTGWWop2Kvu6a/Wn
aUSp0GlVp7zUDlhYVyzYGj4Jh4tplayrbbA361276/xXjqwlUyy2ysZ6VJ8dYFU+ePVS4rXGpza0
ByAUM4ZqpCJIl64Jqt9/QX6o5Av3CWshyoAYPYubBgGT9qyrFEskGx44nDUABLsC3p7CohMvtUmZ
WFnsoLGWJH8K3hygO9d2THGhyAxh5wFLC6ZcHDHCfOUOb2hvOFlckfvU+qP1f/jkRfasqtWo7Ahx
s9mifbsGSzNeGz/r8ppmv9ph5/EP6ylCLxMIccAv1wfgu8e63rekshfkAkZz3iVBGtJKlXqTjgSd
GwAzIivzrr64GGWru8WcxhkDoMHV2cnP66+Wp5009mH6+b/DebNlXXqzOTegJcJrCdcWRI2DVcKZ
zRpoi5xk2W8fArJoEEg/9CQBY49bRixramVOuJMOoH9E1BcgVZrR5dXvtGuzpjsnTf+YnQ7SLkiS
JB6UYxP9tbBVEo+y3Xv+G9a5P9u9NUfFG9qtaTwYg4uudX/fZfVDkKtVYfAhIQS5GKzg9hA9zQEh
13Hk+e4tQm09gtTYhzVI1tVDMmItFK90gMLq1V1Z8YXbadz2URcB3La9YrJD6Pzz69/PJstz54mQ
xIUjglgMebVPXGsG0pmoQOIx+o7c2i/sLOlIi7XQgjHUnezWmAwVNFe6mc6MCGPo67YxxrFPY72J
Levf1LWOpllFhvm0PVdSx0IpYK11r2UfwQ5Fs5PTrXYC72rmRxQfoCavQqnJFgSdCVhp2wpQJBWM
eOgcq3lT4O6x/gD8RHRFFCgbBN7FQOUCGwD2IOHWAXkM68rcx4LXe1ruArovVaeAdAhnJgSXTetq
KXkJE0EDNrmdt/v4MgBZB6lbnBPv5aFzcMIzMiNVztw8rBwjnPm+ooonuuR5gWbXNyPCVUP1ss9H
0DGvrzGnA8sGEPa3GjsV5b9985MPivhMvipv5tafc7YNedGAbo7AHNWfkzQDVRyaRhS5Dfmy/GdD
TDrWdKoKHcCZuHSvCu+o0sRTzJgYbVTaUvt0wLJMDkrt2nSas+nU6P3eL/u7zq4e29E+oKCsOMDW
hRAP4bOFEns9WAPtgW4qYFb7h4DIMU/iwIzzejxOHaj09P9toUzBt4Nx7l29wiSSGRpz2pKGoO4H
IajdK6JDhUeYwjkw9smE+xOGXPo7SR9cH9SN02l7J8kOzvO5W3/Dmdd5xDTa1kAXSUv2WXZq2F3Q
hI0KhyT1OwRTK4YHfcOigEJOQPrnTSgYaFV2TIp8x+nHH84BaKT+syDc+IZmoT4OmGrsURaOL231
QdqNFURzYUC46d25LaA5ASfjxX19GsgnLhbEmy6gj2us7ghr3Xo1Uo6uhoATlGHZ9NDM3+vk4yl0
DOHNhrDWBNolHKxhWWwEFASlr4vz3PUHfcHb/M+2V62T8W5HnlkSVsPyOgJZSYK847gHtWzINAfY
+yHKAWTo0uWwbU3uXW/jEpYmyLlrkQ5zp3kn1wgnlaL3+mu3RiNcBOiPcEpD81FNM27z5Keff6OF
DzGaX9vD+AsGfm8HrOkesgDInwj3cubn87ys+32CtmjIh4HetRawTe3kscjUk35fzbUddgOQLSML
eDS4uvWP2YMCjmv0h6mPFuBDwEOaTe48VHU1XM26+zoRPMsyimZwL+DeEdhWb28MDot8DaybWA4D
ZMbNSEI/A7Xs4oLsjRW+te8CB5C4weDhYHfLwa0S50RN58OindhYKITpNqIpxwDi8vIEqpmWO9WM
lJrdHpByL1pFVUK2euffF3ZWCanQxHLwfejqArykp390/ZdbKPaWzAfPrQh7C+1BPuFpXcTgyZtv
Ha4YhOyKO/+8sKEIWuwqFEAxCH47alnY5K8lBYCsv8GbkYFsdtsVVXMm7ChtZoNncpibQPBahDR5
dOaj8lZQWRH2FQh5ZiPhRRGvFLJ595LaYECkR6/4tj0a1doIkZXr9WmbdRiNz/60Sx2Owcu2AbFL
8+/lcLY8Isdgra/gJFoWcQElUD7cFMGNllxpyVea/c71KRrqR97+soKr3jhYhnY9zMftX6CYyr8p
2bNr3PCyhaOhtogT8ESCKRwqEsvBIFcftwIoNNoq8XwAZaOwVZu+9xtvmVD+qALQmtIbCq2aRlui
vLAVBQTZgFaKjjVni0YnEU5CGgJdzyHI4qVCBweaafht5i790e7rMfarUYu2hyaNtc7sCUMrnczW
8hL2HHCzQ5UaXVWpUmJM5ogA96yyAZjGd2iognI7B6VVFvvpwlG91kYQ6agK/1IjgBQg4RcE0BUR
9u5UIkkNnE8W283PPAFJ8qB40Eun6syAsG2hTE/B/2HiTiHeifroRgvcJ6gn7rdXRD6OtcETUAzU
sIUVycqy7WaCgCtHQxFAkCrhFdX317+fbZk2W2w6J7hti28NEIcfbHD//3gR1zh4TaHYDDjf5ee7
1ONZ21UoihbfbX7EA/UT03P2fSFYmFBtL7iG6j6k5cnwgHH8b98Xpt+cOub6KQrU/rgLqr0q6STd
3z76RMA2iq5JMV+8OINH+xpPxWD5bTpzNNVA2rvf60WlRCr1VqQ6kE4BETMOrct1CDqLMET2eBgY
LpgMAJItjMgZx932dMnGAxT5ymWLEB5ixJdmWD+NSVGNAKdB2RxQmwrqI4uz6ztTcTUbsgGB0QAA
FdBkoMdGsGTljJlkwknVpsMxTepnreuyaNByNJUbwEfTJo+KdNjV6XEsFzBozSFY/O6KZDrSxj56
6Y/tkcv2kQ11epQX/uruCo5OCOBZULSFo4+nF/5hPVCcYudfF9zcqpt2GBJcOfyHNe8sTTGbssk8
/7zg5fassZYUM8BL6aHudnN9b3FFcCDzDFT0QZwAhO1KanLpGeAGqMaxwasrKOyQPXs34M6bWlVd
RBYggg4hcJDcQVuFeOoXVJ8497CfEgJyfOcL905pcRrpIwvAJv1xHal1Wc7MCXdA67bTXORIGxjZ
V6TgDP647VTrpIhPIQDwACKCyhvoxtZ1Ozucg9R1QS3hk3jRrXsL+g27NEEtqQPtJOP2LgAwiyT9
Sz+o/G29Hd8ZRoUX/Ubo+kKK99LwqOkQYTdyJC51YP7HaWdR8zCZ3sk0+VM7qmTfVOaE02kxq8ln
NcylaJJj43QoXG0H8GuEJ9G9n6WfOKUcHBwu6ghoehGzDMXAsmRYshRlrfylsQp0oxaAbWqh09cK
U7KdhdYeSDND/xknleD2mdaODh+6NAYZ+tAcIZqCboFtJ1GYEKNunYGtg3uoLLD6xaDfOvJrCn5v
m7Al7rCCGAJ0AaIxVTxseeFUEEhDGXhuboruRxp82/6+bAh49iKJDUlOgLLFYC1LK+I7WRHXDTIk
9nRjG48MIhXbVmSjOHueiOIT8DLkyf31oZX8rMmPSfX6kH7fxz2ODnEwfYi0x2npmdpoUmCVnKMN
qP/V9s+XbZLg7PPCDVN1QduY6BWJ0UyaO4fiFbIdiXHMVOzN74cB7Npfqiag8K13Xb8pSG+rYQGe
CIF6aCNxPChum/dXATgiALoF8yDE6hDaXh4uyENMXurzMgZBAOSJfnR83+rXU6mSMn7vVaDqBCMg
DAGD9e7KoXOO8qcHIAxjL8P82FrXpqNISMhM2BCrdFcgFFK661yeHdA2cIWj3g4ZxB05mpehoqPI
sssW49zA+gPODIz2XFu0hgFa8RBYb64sikss4BUG2hj0E0D4TFyN3PAH0DNXVXwzs6/t+LzttJIJ
AhoShSjA/RF6isRNSHmPQaNpWOuyQ3quDgcwaQW1qj3p/b0Ph9LBCIK3nve+O9YljbsUTloC5PtQ
JXt0gT2U2cOE27/qrm3+4UfBpTXh2tdqt3VaH9aKk/MlU9HGSBbEcnHj48JHBxrSkJdLPplBNTUk
Y7EGKYzp0VeqKKgMCD8frZXo5eIw4OcQ6NhN/X57zSX7+2IAwp1Xa5OnLwzfr9mPybkeQZI8XefO
08eteKgKr68MwOwcYWdk+cSbgOZNjHwmOw1QTyKngp22jcimCm980B/gH9xQwlqw1kiMIPNY7Pxq
gm+2+XX785LdgZ//9nlhJfox0yGb57KYlUNEu6jqd36yKK49qRHwhKFlEzkkKLtd+pPnaUvG7JzF
Xn/dpgFYqyE8OSsSv1IjHngcQMWHqPEvecrZOUW9LNNSatLYa+fpVGTlANm/vP9qj02w25402ZpA
7Nx0AQ5Gy54IQKxY4zh5VrCYFjexqX242vhXSv2/rwuhaAUNMdcp8HXuXLcZCy2IpLUqlnfZDgFk
D/hGMHyAxEjYIYVRphTM1RgCmdDldjXP4OB97BfFokhmCrgJzBFOX/TXiDIjjjYnngeyn9jWH1Y1
ho8vxMXnhYBEw8WrdSU+n2B/sHhUhAkSlwIwAwkLcCqAwFB8g7gtGFKayaJAzKANuAH420GRdhcs
BldEVlJLoKjEygerKSEgcfS8cqx8oTG8Alx+VmgMWTSCTWrbcddVvXxUrfiiNzPrcp3tkQTZ6SGx
YKZg35p2QhdXEJrOfaLfaFpsaTwa51/bFqUDC9YUKKJ2G6wUlxabrq45WWws/VSFk7Wb6b1WKc5h
qZOd2RAmjw84w6rVRtb+Jtay4/7r9iAkm2V9YgM3pa/8zqIf+JpbF+W4kNhkt8vyqNU92I/pSR87
xfrIRnJuSNj6HlQ9NBQkSWxHWYEm+kkV+EqWAySoQOoDFw5ouyVsmMErGYhwZu3eN19078CtK1sF
M5NMloMtjwZaVM/fE8/M7jChZDVo92bwZOdzaLo/udeEy7jfXhTJXF3YEeYKRBBB1XewY7tjSMuX
hikMvH/tIKK2AAIH0RIiO0u4GmuSzUCYEQIMS4Od4keMmGHXGRHwk6HVfhy4e2lOOJFRkkigp5po
90XxvXXugmTfpUdIdG7PmoS6bn0nIBG+gjTApiN4AKedrTdmSkDkDS2xNgKC5mDYPcL6r5P3w0N3
QFE/J2z6uGfDLIJJXDqrILmwRwsAqpAzYiQGo0T1An3J7WFJneHs8+vfzw62xeyroAkKgui7izKI
RrJScUKvqy0cnRcDWHfWmYXO0YsgaFsSozus3Ln0qGXfdRC8sr2K0126Rx2006B7D4lKEb2PKAYa
sqiC3ZeV/mhoQXrlT2N3ZUAtVjEm6aydWRIOZ8ujIK9oYclvwcoI0QJFJCP9Pg4aB2REYFYS2Tot
EFP3zogujfaXPh0zFdW6bKLwZERWC0Sq4NAUQuN5bGlqFwDtT2R44ZzuCyu4ged/PIbBlfxmRjgH
eDXafBnW3gDNfIHsztPcf2Z3APyl45ZE8AoO1UvnSjyna/uaZzGhN3N7mo7bu0N2kpkBgm8Ex0h2
iMFe11s5pZaTxrUHFSwNsrV5sMvpNU2zK8NS3MbSVXkzJnbP2DplQU09IICXYp8S53sJINUw2q/b
Y5L5FvJ0oCY3EIp74ukM1iKDlh7MDPz6FSS6n/k65isAfH5lab1cEJ8wC3wnQHrPUJAc7pS857JJ
AkHGf98XLi8TIuV4dwGubvPHwGuP4PWLQGWkOBVVVoQNUhPHbyC8ksYOfT5o6XfXUxiQOZYVABQA
vkDQWbzLLevZMHQUW8MzwQHTVjdOUj1yfbrKA22foo6vsCdbdFCPOcjkIK2GSOlyWcY6YJaXYJ8g
XAu/9HhKbi+7bDwO6BqA9gaJybsss17ppZ2hKzue+LU73PkGiGwgRbHLfm/bkS0MDsU1EF8vFbFI
5PRLafdmAzt+lYdun55Mjd35joosXDpfqyQNclLIUejr388uLQ28ae3UYL7YbTH4YQbBoO2ByA2A
4B3cRDi6PMHDaDBU6DWegNZo073v7ofcjrYtyMJJJCjW5pz1ESGiDxaA8bzZn3B2tdouH5Owtx/6
Md2BmEgxFrklxHroyURwLAIFSGf4nc9nxHtGZHlVOEDLnYWT+6kBvZkxL9dkgVwk8T2YISPwSABU
NIDN0647+tO37albI0YxZPEsvLqDtYXqXWmfgWnPnBa+BrAht07OeLCNWxB4uD1e/FHSKm57Sbup
garDmz3hFqMJnTlYqkg8I1CuUf222gPIgEC2fihBc7nLAFCin8gwXBhdJ+HMxXW3SfMUMNfYKiHR
u9OYwitkW9WDKvJKkOciwyscOQZ4Gy2DjpjE4C4b5l3d3KR+8z8aEa6DQZ/dvATZQbw0z4PXRjS5
8mbV41+2V5FGBPLb1z10twozBXL4aSw8PC6p+8KHx9k+bbubdKYCDz16yDFYyIFfrkQfWCYNNJ7G
vZXd99N8tSLEBsZet81I+tqQwoDKnu2gJg1IkjBZ2mw2PvgTYYdpXUh4ck2a5GBpRbw4UzTPK8rP
jujQhw7Emvtk3Lnlx7kwL3+DcO65Zubk1GnSWAsgbX8zDyrgp+wmOh+ksJdS28mC1lqbtcabnL5o
dn3wFndX6AjgdIX3yRwDYGc8NuDfCBGFJ2E/MY+NiYcwnZ+W4spTxFIyv0BfpYmL24f7idHnetv6
yG0RKMpVD+Pk3mnm+NChEWXbL6SjwEsA9Kc6slxiu2OzICw3gGRCo/DcHYpc8/6YrZOpXpqyQxUk
y3ibIe/7Ph/vGGQCZxxi6dZGyEaNY82ugjINCfiRU2fcOfSpd1RxluxqOjcqeIPGzYqb3Ehjf6XT
rFNgil6aNIlSXeULssVCpmsdII4JoBYvN3FXJTWIO4AWGH26SrZ0YUCzKAv6Xx9frTM7gVASQK/0
0lsD+vfIaO/IZOxSFeOd9DqCMBN6uiGVgsUS9qhjaFNidksaT7p7wxb2lFT+fd1roT6QGMRoz+BW
BQDNjYui32l5s98eoXQmkflG8IJNBSTQ5Uzq/jAnepGsa5Z+Qe0xHhJyTHzrMxcUWJahwaI7KLCI
xyFInyYA68Y0ttiMMtefib96TJWYlAwGXg2uNwBJVlIMYTA0J4NttiU6VkztfnS0q6Ubj1oxXW3P
mcTPYcZ1XQ/hHuiehSUjYMWsLBNzlk0eitkTaHLciGgPRCWjKR0PCB5Wjgp7Lc1fLs7A0jGjHMwF
ZptfkcE6csOJzM79cJsfwCog4oFcD/BgaCe6NFMZNqjsQCUYa/6JpEdVaV46irfPu8ImMtMp5+aM
5xfTwEQ789D3fg2mobgeVFaE66EGaI5kBfgqOqdDZBKEGhJgc62KgWSZSTCugGD6r8QSZNsuJ0tr
wbE6Iesa5/33QCsPzZBEpc12OcR3BjCzG8WTYTahrRKllly1F3aFuIXQYHQcjkVy0KSY0hSctF8T
elUvoLiFWOi2h0tuKaDG8MBYG2bf45jmYVq0Zhi1e5R7/imrOuqy8eu2Cdl4gJpD9xr+RZO6sIl6
7o6may/avcF/tH2719EIE/wEWHWnlYoGZsl+haQXVgxZGKh7ifu18VoKwGlDwMSCKN+/cYxkv/To
Xlw+UUJeD1FIKkLDASprwqBsYiMXT5HKqOZuXyzGqQeYJmic/fbc/c1DC2+mCzvCTVu7vGeUWICy
zdpdojlR01aHSe+OWfMIXs2jZZSRnfTRgOY5lJ1Onc+iCfry2z9jPRe2foVwbvC8SWoQBON25FYI
XcyogohXNt0Uy/cgGcNCB7HS8rhtcx3Zhk0RO5Z3RgXIFQIbz+2QKfhC/Dyaen7Xt+bRoWPsckWi
ULIVQLhngWcVh+N7DqSxzhteM7Smw8N2Bet2neoBrLAgDqlvcmuweIBgJrsDMjJ0+esn5gywBsDU
oCCBl8/lkTUXFhuR5SGxUYOfeTene2LsguK5GY/jJ4BeKAa82VoHe/bQZWOg57mlkziZ98S68con
e1JkuiUnB0wgnQpSJQQTYm1oMlF6SAMHz9DxxsgPZXEHMhT73vtMEerCkHDkDnZLEsBF8CTIh1Dv
+3DW4zx4yMrbWh+uK6+PoDAT5cm37eWS+sPZ+ITl0nqD2MlaXrWCh4VBo+fn9vdV8ycsUZlZFJRS
+H6b7T3z1LoRxEqG1+DjDLYrgB3/XyFtKKYJN2WjtVpPSYXpcz1y8ufkG5vsr9lg83CcuX2Vg3xP
cSLJhoanlY03DzDt74pSo177zJsQOAdOTb74c0B2Kc7KlYC/ifJhCQ7BWNA/2/MpiTxAXgkVcgNV
C9CkCcdg29lmBwkzGNXuW9b+REnzZ0IUd5jUCBJXKCHgrYB/LvdVZ0CuDPT0BCRWP3mghfn0FeS2
iumTeR4YYNcmGyTdcF1eGnHqibvdjGdVknfh5LBQ9W6Trg8e0isTMMJzMXiqfa/TAGxMYxp6000W
3NgNKjzfPx7PIrsDkCOkeABSEd80HgXGnOY13jT6S95ep83HuyeQhHgzIDKX4pCzx0WvkPZwf2fe
nlSRVYC7KDTLaHJ2294lXRMc2ijwY0TgYLlcE4jCdkHPCV7y2rW29/2r7c/L/Aqd97hXUHd7X3Tj
IKrq68bX7hsXbEczA7gfJKC3/ZioBG5lUdiZJbHiBqpCixNIHd+v/UdL9zBUPLKhalE6H0edemjN
BLc4Km4gMBD2I5/1xB1mXEE+gVwh9F/8GzSt1w/bEycLRM6siLd25UBHtVrzRZ5fvpjW8IX2zsm0
nSdS+CfEvFFQ/N62KFsqF0WsNfnl46km7M7G5E07u7iOPH6sUh4SM7JsxdzJFgktQchYWqjGvCMt
dBdaAGAG3IXZL6Ghf6kMxHFeF/rGfnswMkOoXqAeg7oc2IuEwQxaOeYThaHEYdcJJUmY2toRxLA7
QpdPFOQQLqwpllWN1RMLciRwB7BZoAeOGpCSwIA+zo+6lnffDKyjPYt6ArRTOwOEWuPR0SMCBYrh
E8cALIAmDWq6HrTVhEf0wkiiUWKjjS+HmIdehwrnkqwH4AlAEa7CfehLFEZAnIVzaDhjitK5DDm2
KDW9yCPDa9v9u730sic0wJzriwzujMq1sEGrJS/6xEX9MhmSW7+lr07TRyk0d9C5dSJkiYc2vw6Y
ved0UKUJ1m8L74dz2+Ip5JZTZhMK2wvKPNZ0WwFfOOo3XBv3tfPStFlkjYqTQnKCwyRS12vfzpr5
vXSOErmXgJRI+TYZ9Hrm46Sr9NYlJwPo9eEbSPdjTsXN1NVjMAVJi7Yjz4F8IQnt0dmVgapOKzWD
JhEgZUB4/y53jVrklOnFgvSa5V4bvRH5fnJK7UAR38vmC1UTZPoNOIkh7lYAQ1yqrcIKlnfqCCRu
FFGO5OTGXQfs9d+E17vnUNUMrINXohBTVJHTQJj5BO63wfVDCjKgyvGibX+XBD0+kpHIC+Adia5O
YetaVdPpXW0VeCbTaM4LVNLBp2OevJScWk9xrko3F3pU1vZalANBC3PpbZQnbZMHTRHrlIQalDPT
MgjTwcCxNIYmVH+CHtKPr5Wjepb9pesStxZK0muSJUAtV9zWSIZ6aWeC0wQYN+8GYKsyTNvWvuHl
NIVIM1U712I+ymCURgnympDU6otwcMb52ncrkAm69W2StXkb8tTLH0Hi0KFz0w32DfVfU29m1/1o
T3uG+FURMMoce4WYrwx6OGXFiKE2/d7xO1bg1iueqT0DQ2XjmqAqAJUsb4PGtP8MiUGDW1A2g7mt
iBs3mEKqZ1ddk916eMHS+44NJ2Rib9ux3k3QB4O+2kFzyqsOoqPbDinbYEBvIRm/0gWiDe/SRdy6
IQMoliq0YPPjmGqn9BOFRwivvFkwLy14E+uX3oOFkoadftOrBDdlC4YICOGkj//hVXT5fattrBLb
rYr7arluy2cfve3E/PWJacLzwQaaHUQAooQ9M8yisvykip1hpS3ZlSp8jewggobSfwaEOzdrbCtl
BQwA/XLoy34/zpADw275g3rR9djqVThXWrrbHpasMo3sApovV51ZFAeF82gC9rnx86CE1AeNrDyI
iAsOseLVyeqQe9d5sg+Ge9ctD17zOwPEaNu8bOnOrQvO15dD7TiJh0Y3dpu0wb6yyMHvVCCP9ZQT
zyIoC0GCC8llMPKuv+IsIAPe0oe2AKmQQ+lCkMCcILl9laQNSA9K82pEXqBYK+62f72Yw/d6Nm/8
Kb+jPXndHq0srPL9FZu9NqTiaLz8HdzS0r4qajhqA9IiO2jZXiOc7cFv14cpsahia0tmF2zqq3wH
IFu434TTX6sri3cBrVFeriNgBqPMezSG5w8PCsc7Mh5glcB/xf7gQK+raZ5wgXY5gE7AB4bchXx6
j8gUssjbtiRn1YUtYUBLMTlVkvhFbFQHOwgLM9r+vmQPYhigDFhzu9CHFWJRq0eDnzOhRTG3HjPD
2Sfslpd/mvKur/6BLrTCmiEJP8/NibFA0rcAZycw55sPBoi1mysDBL1peefofVhMd9kMqZJ/mY9c
4/zEyeM8TbsaKvTjv0Pyp3YPWvBne/zS+X0bv5iks3prGdBiXMbTcFgejOFq+/OK6f17Fp3vQwvq
g61WlOBH0KJgeeA+1CEfBvpIkm+l/s+2MQnXCSLGs8EIzuLVRje4QQZrYF+flx8tuWHzP7r2yvyb
LuGhltyUtAsTbkY0vy/5FcpCYW0r4n3ZHjz/FeuUn425MRC+4GovY6176llYknBR8QBIjhUMdE0J
uWup21un/czE7LlQVO+waoXT751FOzh6eSoC8x6owdP2pMpH82ZK2CA95DYdvYIpvbyp8i6aoS+i
4jyRRMhINgCeiboZCt1ichPQNZbVDk5r5kNZ1f0nGP3dfFtGHXnZHozM2xGH44M2Gv2Al7+ct2Ly
cKH5uPrK/MAg1Lnf/rxsWc4/L4Q9qc15a1oYR5OfsnKn+2CxBdjhuG1FtiKAKeH61tduL7FyCqcI
uMXNImbpTi+vxvbUfJxKFtmfMxOCf5VBtzBKYYJm9q4kd3SN5T8hmQ0r6FgAch2dWLrYdac37myP
hocHQ5h5t6T8xNWxYrlw8+IxhNTP5WJrft6j/XVGsM36cPoCbg7FQ1K6EHgzAHOJV+S7xku773Kn
0Uc8G0gFwSI9Kodb21WcJrJwDTEi2iHx7EYFUmzj1Q1zmGuCWWLMv+2N7IrqwHw7S8Sg1IY8Gug7
Nai0E9ByNvVT69aRGSQKdgWZY4OWAFpFoGtzsX8up7KxR8rGsSohcdfrB4i1OnsIxlWnooIiK3eH
+mnbxaX2EHUDAIrnCShCLu0NdlDbLSurOMOMzsjMHIf0BwpV21YM2e0EgMN/ZtafcXaMru0hVjCB
0gFMnNcVdI19Un0pi3Rf295NCnpJPS12NdJDqbdcW8y8GmpIENjDvw7PX7hZfukztmeWe+c2/rPi
t61HkRDBomMIXeJogAOpoZjtXVNkpj4nZYys7y+34RyRKzpue0hCXpMCXCNDYRdho8+QMDXyW7dr
juA4HxTeJ12Is18h3GWGniwmNJxxYM7Qg/+26DRcAGft7K+fGi7ce23AxaoLmzXF9cysxilja87v
NCiN66VxtFJc2nnNIPSdfnEn+7H15vuiqr+6sypQkQ/0P/si0q9MZ3DGENgPpidreiRWqLcQjFR4
nOzEQGENt5y37iXx6M5o1TTcLmqMsoks/qVGH7WeHbbnUmVEOLw7G/LQepnV8eD8rPlJG34tpuJo
lV3YKyEl6sSA07yrszbdHHiEuFVsosyvN7ezFkS6O5208rppXcV4ZBBJQFjfrAnXKmihJrupvSr2
0n9Q2kGbVhohSR4OFrrc8zQiLSijq2vbvkNTr2LFZEfEuW3r8ohgjc30yoTtvHfCyn4agjQCW2bo
YvN1+VfU5hSXiiyBdzFaYct5yAHoaetXcWJAXbsDA6H+ZEz1vu8f/LU1vdkbNtR/+lQxzTK3cVwz
WCmNdLRFCzmVoaXEKxeOnA2aSXzrei7/NXoVRFjmOEj4w2eQuVmZQi6nc2Rex2aCE7dZ2qfFCW6q
2rjmuotq1uRdZYkSwyE7Rs8NrqM+O+I7MHHTEWTvcd8esiYE++Vi7Tr/mK2s1eFgPpTuiX8Ch4qN
AYlp4FwBVBfZaGfQPRizD4ygV1aRWf6rZU+FiuVqnSnxfljDgbWkil5/schtuUs/giMBQHItKo7U
3G8fItLPA8+wXoGG+a7NKCht0pkuWqYoGJArdtd0p20DMndbUad/018oKAieULo84EsGvObgPA70
Susek1wRtcjG8PekBZbRQBJmPfPP1p5TPuW+BWEUs76phu9epsgyyc4GBEPrffVXznL1vbPvJ1Nm
0nTAEGoQKFPf2bFee0ASCJ0cS2y1w75aqsftWfvbniIu+7lN4SzMSzBtNxkgwRAAOJR1EYFh6Eio
DurQYl+As5Qgk95X5Q7dWwfapIfEzXZIO/8faVe2JKeubL+ICObhFaixu6sn9+QXwnbbIBCDAAmk
r78Ln3v2rqa5Rdg39sN+6HAlmlKpzJVrIdmM95Rf3TGqIoK/+X19XfbZNehVDpXTxBhNlPXZe24X
G2Lyqx7U0FrJYp/3h7oLrqzEOzDb3eilii+PaXEnWPA4Ll7v6PmZLRMQ6AoEpVO7pDjweuPVu/Iv
WsghW4+Ld6rDwfnMogtEybnjkwadyzxGFklzV07L4hV1ZmBenjXRVZYKwI/vXMcPHesgwdjp9HTr
avfU23Tdfa/9aEHcpvtrs7e4Cf8d2jzDaEGsCw0SQFdzDdoJEFD0vqTjXdPdJXUf0TWaxsUjdWZt
tv3KZHBNCEJCt60Xj30mY1EUa8+qxTTO+WTO7lx3BOgyKFEwTdxiX3VuKFonLNw2JMQ+uOALZJV6
BcTiyTbZNi/9e+qgi8qxomwEX/rgPl/en2tjnv5+dsxFgZqUP9VvPQKm/h61K7Vy5y+egLNZnf5+
ZqEeE4FOExxqoxtCmexV/2CtAdfX9snslLm9RkyPY+XyWkSJ/UWChC+lB1mIbVH/MIKVuGlt0mbR
RFf0TuMlOBAav7KgrpKzlWTfUrkRZxove3Dd/K6sf5y0NAcPqgqwLKmJLtj2Ncm/IGGhJ6fRuK/E
yXceNNWFrHgSzUtJWUjrjd0lkW31IRW7mr4a9fd+3FZspXxtTDP5yUWffdjM2RDplSmT+LDCPYk6
j320A6TtnS4PZifjxgJgv77j5nfVvOvVN8G2WfIr7w6VeLu8b/+Pc/TfGfoktAxWg8ogFF6PKiNi
mnsaASEMiVFtHcQ+qtfDDjxEqd3G2tjvFFQRbXwuiHr3RqIfEcS8X/6gxYmBEJoDACAQBPPXj5CQ
v2skmqQ7yUOrP6CNYj9AVrBzVi7+xfN0Zmg6C2fnSQ0cYowjmo1sUx4r1L67qr3iq5zqS0cKeEx0
x4NgDQCg2bEdcy3JMor7XzpOhK7Bzh2ixoE4I2RMB5LuaLLW/L24t85Nzk6xklnaqhbennYiInwb
+F9H5Lr74L4gejTq6EEpsnjsXkeyRSdUZGrjxh1OXY2QPljjrF98qkAUzgEXLbBcn5AaRqBBW3Xq
t6rUi2x2UOkOy2HPm1tHkFA03+z+dSxWEGpLjuXc5mwGXDOjhpgcixOQfRNmKttf3qWLq3o2qJnn
quouMVSBQTlDs0ErW1Q1b4GrharrY8N+5Onusr2lJxFCSNBjWyhYfmJf7Tuej57ELmobshNsjIfE
QRFouHGnlpjCXBne8vz9Y24eqVimyLltYgeBR60Bbl6sDGfp7Hlgwsb5BiIJ3Ccfz15VgCLd0+F0
TGCIHbFz0OFMqu3lOVs+B2dWZiEC9rLNObATd41AhUU+2O5VVRY7sOuM7WMlHuz8NjGvc8sIveZL
A37epHsY+21ZHi5/yOJmOfuOabbPPA14Pkwt6fEdQl2Xz0EeiS7UrU3rX7ve2pjXZnbmbjqumxBI
hq0s+6bRe+G8w38S8lrIBqqSz8y56+XOzb/6bCe8JpyaiqHde3m8i4EuFNmwwkioA9g/m3jVV0qr
Qfx0Z1X3ev+kyy7K+32eO6ED7FmQQIjQs0PXvc/XzuUSeAaJg6mJC6AV6DjPTPuqUQQkfWiuogPb
9LbhP/RCfs2dpgxBG/DTdRnd6JmRbB23zwHGzn8RabaPnFTfh7xbS9R8XnoTBXbMBeA8YKics5ZA
DWvoympyRI4MLfLgK3+XChbW/b2RP9vjWgA3ObaPYcVHe7PlzwtPpV2NmWfmfZV8yQYNykTbdcWI
zw4CdgK0mwLHhbWao4OyRPSkGYEEzXkEasfE/2MH8fH3Zw5C0/tcgisbDxY/SocHMGKusRJ8XhkD
GwWtix6UOoCBm73LvWH0ym5qlWztdsNS/S6DVK2G9zFpiy1ti5iLtXf5gqTTR5uzUeF+bIPGm1I+
unMCzG0jCnNDq3bj63Kr9SK2y/y2K7tvY57s9ZrEuMTipifXwjLjy2d0bfizc+L6wqyG6Y1mSy+E
1FNEJvXOFpLkdDP4e715uWxv0S+dTffMBxqaqDRh4gLTO9zIYDWAEMwv6dFvl82sDWu2/32RDXrO
pxdFu6+sIKb8uelxtyQsSnWUWeEFLhuc4vSPB+7jks4iDadiPXTmcFOStHpMWPVejuMhS+qwkqCa
ths74pXYoGy2/wu7KIHoFnrMEVjOtq+vWQOFNgcyexm/MWiHbrPmDXJ4m5IWV7pWHUihYk/8RZds
gOSLaSHrB0WLOaau9oC6NSp0tZtBsSeqPjAgNnsgpRrHWZnZxR1zZmpa6rNbs86MOrEzHBaLyo0w
tAdD8Vjk5QrU7LPHxAKil8lzdPQXf6oilmNPbKbDTFH1YUeuTABpyk27hvH67DA/mpntk0pys9EC
mDGT/luh2b/y2lsZyeJWPBvJFEOeT5iVJuWg4NFA8HmTWdm12XAaatIRgFeiLZW2L6qQm1pCCPjy
ZlwaHAyjtQ1eGzM5O3UpOGXF0EHxxmmLaASHe8JW7oMlC7hukJQDNPpzJ8jQ8NwQNuDeXnXoT03+
//z5mXcKWi1H2gg/r5VfJfmWrEG6Fj9/ongFCgfPwHlpvB80fL5CQwHoB04kbXE3/01lBkiPf0zM
hoCuRmpxA/B+24+JE5UiytZmaWmDnZv4tMx1T7jDEU/3yVUALjmvEWGCamspeWTYxU9co7da2kaX
d9fSCYV47VSCB8EniCVn+zpVaVtlCpk+gnyp6jeWxZ+DAaKVebOyDz6bQhUDARt6ZwAoxH8fTVVQ
jgRdOQTWsAWBeiVfGWLELvHu69p348vDWoiSp5IJHkCWBfZic47Z0EipgnySBQLLe6TUO8AvoZJ5
qNW7bnjRjQbHCFk4l2xybS1HsDhQsHS6CNGDSYjm40A93ivTThpoBLkDuoeBYo/0obF2iJ1bI3TB
orRm8bM7x2gB1YA0G+Cg5rxyOA5Ayzcm0i1s0J5ARQ5t6wIpuJWkzuK4JmZ+H6EpOgxmYU0yqIRB
qAQUexJ6xNxpN9Swj5QH16Zco/P7fBwwojNbsxPnupoKnBZ3YeHlUGTQrorSjIUMtk2bxKQsN3rP
7ttSrDT5Lg4Rd++0Y6BwO982qnAbF/wiaI/ldtxWI7qV0yEMSH8sGKToLm/SpVWD9JfrAASOusg8
G6eSsXHqCmxNZvMeSGB4cdI9bSWW+ewdUf9EYug39ab+qTPJbBODZR1Sfo5UI9KNDGVXthbvLxkx
p6aKSUAFe3B2O3oml4PdI2Cq/Uf02YROucZ0sTRX5xZmAcswOEXiTQw5CmRMVQ3sBqI/klibP18S
qG0Buu2C9fqTmlhqJmiG4ajpquTItEPlhuOw4nEXXdO5jWkPnoUSoIRL9bZHVCvrPBwDCJs8l62M
3XyXQMp0MO+T/iTHLjTsL5cHN83Rx3AaEcTZ4GarBDJRgyoLz5LcajdNaYeZ/pah3bhRBQrMArQX
a/tiedX+nc7Zqmm9kbbCgcWGOF942e6YoHEOYr6Vk7SQjfo4tNk1lnkdUP4Shspyx9Ivel5FQb03
zF9Z9r2lRczo1WA/o300tK1jCSJ4m4vI4gcve7w8x0sO5GyO5yimGupmEM1GIcnT2yzUB+fBrPix
aOmWM/Nw2dbKegaze4aw1A+ArED9JTgZ8hqFl0AvwgTZaFe9eWvNz2v7NjA/7lvSidSuHTz/VHBb
kJ+62aKdDBu2+cGhZ51UYJ6pps6OH8Zwf3mgq6ZnNw+BqI5pDtOsslivX4CUJ83PIbgTPm705M1S
N9B7Cd2B/v/cwRwsY6BRrMg0DDnoN6W4b4zDyFfGNh26C4dy3mvJyH8PJaKi58I2D2mb7fPMCEdO
Y+5pKydl2VP/cyKDmfNRwWglto+ZFMYvsMWHUrxeXquli/v8AMycjJ9pTh608KCa5YaZBj6uHvTI
gvQgIcmuOs0/cbu/G/hfoHQnF4DnJhKCGN8crjm2da6VFNGJ5We7wshCZZS7TohoqOpINdvCPNKU
xH25za0rf1ipOS4uI/ghTPCPoA4zx7Urw+icsYQDCvTTmMRuUkS1fHS1LxKw4MszvGxqKrw6Uwft
HKhZpXkjRIOXwgC6QjPq67hOd5kbO2vVpUX/At7U/zU092W2R/QxnzAbCWiEjOemFuEEPy3Ta9P+
5dUPl4e1UMvCAp6Zm7kz5pR54VSTdGPwSCugGssaattPbnPUrffOuynz/cBWnvWL7vrM5synpTXY
HmpkzUB97O2Yf20yJ+z6GydYiSsXj92ZnZkDk1amZ5DGBb7AQQbwmY3vlydvbakm+2cxhZ3jbcxM
jKMd2w1vzNBi3sYTQSxBKtSadZy1QBtctrl4uZ+Nafr7mc1UBn5VQTT7znH3GSS/aVRa8WUTq3ti
5q4qZnOdlJg3R6nbyidxWjn3nUWOoK6MS7wlG13fAZywN0a5YnvRkYGwC9iGCRI1f1NVaJLWwfgJ
R1Z1kVddp0BsQZ4oe0xysfWT7/WfC5Nh/6OwCgZuFOfRNvlxPocSlVXgyiA2nxrbugy+DWUeI0/3
8/KcTlvh04VzVjWZbXlQQdrCr+CpaN5EQ/Ct+XM9+2kc/5ZlZuNojFooN8Wl2WvlyzhAxNtNv//5
GPC2n66xiXNhLn3SZWD/DKSHSJa4mxppfL1bWf2lzX1uYTZLXGo8K6QP3wdmjACFEttqdihrXh7H
kitHa6yO/hsf7T5zfKTijZf3lQZXDj4Rs+UbObxpaRcq24qKbiVcXFr4c2Ozm7nG2zA3OxhDq/+2
JbeavyanuGgBj020+yI/8AmU3rMmaKnvIrjIg7DkQPm14eUJW7MwW5aG0L5ko0PuvgTqKfeeL//6
0m0ADACIa1E8D0Ck8PEEJh74XlNgYu+6sNb2cohQUB3X+hyWXDUoME28+5Hl/9QgrGzhQosb3Fik
/NmUOIKERKCSDAtUFKs0tPIVuMbiHvNRyMB7Fi1r82xUwNKBeAPsSWyshH1tDDvK/dfasHfSfbs8
gYvLgyTsJOE45fxnV3gNQLQzVkg2MOO1B97n/fLPL64PWrmR5IU+DUQxPq4PSyyN0gI/7w7ORuvH
WNkeiNtJxIYVS0uLBGYGRJLmRDE8DyYZqtYm13HvmMKJugEcg9pNVV817TCVuk5ZVvzFxoYuFVrG
dRsaHHPqDi59wUDmiQxKFYuQ6tHlmTMXB4Qk0G/RiklC6OPUBTVNkrLOi7tcch0tDBS10VQhG2k5
qKCNg4obAjY7FPheDIDav4oK3AeZk7ANVQPSA6lQEfTBjd3Q5cNGA8FbiF7fBvwmcrglbjOEKkWf
bRIY73YtazTjNU0M4md0KmnBiIKkpcdU4/6baBK1ssOXdh2qb+6kXzEBmGeBSJP33HFBPXynZRBI
0aG6hv2xVoZZuhDOjcwikXqkGlMUEwjPwIo89JGwG6y/cNHnRmYuWnotARsFjGhh5W/Htb7VxYlC
PA+oHGL6T4lpqwrA4Z+1BUg73O6oMweyJUrLVxAqS6fU9kFkNYmSecgGftxqtmztFMBCdH3q+VGn
WliKaoM2pVA19sqpWVwU0GWhBQq1MbA4fTTl+V06OJmT3+l2I/ejS2vw7yZeqHsN2V8+Qb/TG/O4
CcA/sJt76JkFX/JHWxb13IJqNjowezQBOQonoBw969axKyhJZP7gh75VjcDfJXzTqQQJvLHzXzHV
b7rsq0gXdh134D46eJqwsXeECnWnsZCFC9oTbqM2tnQNhDt9O7xSAslY0rbyiE7qNkxRvfuRSF0k
IJZq7VtG+zddyOwqGEUZ42Ftb3xK0C1pc//GRyEgUpnv3ZW47yNX1q9gqxgfWr1SO8fir0gAfJO6
LB6MFJ2WOWBGV9J3i02P5h+QLyG4lsV3XbJ016t8osQBwquSCgkWc3wUWZtDw5ib16PnJGGvEyeE
StEJ5N/ufqg9J+yHmobouyFhL+ibHsivGWhWItTw1TYrnsvxi6/ua6AHwXWyA+GZ3BYth+BLpcIs
yYd4AHoJ4qadAGmSjOrUiZIaymCe4e+aoCxj1qHT0qot9EXbSDrVFq2jzuz9ow8YWMRQB9nmTc3+
xgGgBgtQHdqyPzPe8JoqXgg8ORRYNsy2jJT9UosVV7Z0WZ8bmdz42Zuq5tTsaJrlgFTrERSSn00a
bFQJOZkh3WLFV87PAkB5UnqDbq0J/CP6jGb2aI+x9rTP73KzF2FFkuEuyLT6ULtBclVjU0dGJseN
p5nBlcH17LFjqGVEjT4ON+iGdbcWy+lxxBNt16fUWnmdL/krwIiQUwElAV5Fs+PdUL9AQ79L7wz5
gh6r5OnykV66E89+fg7EpAZStSrDz0tyZOMRoE/P2YpmY5EfFVkZypKn8gG5dtCwiTh/Hlp2Y62D
eAf929RN7lIvvXFBAs3pGq5jyfeiagYECWCs2KmzC4TndWrwoEcT74SCrtB9asdZ7Ww1vuIOf5d0
5u7w3NJs57hQIkathMOSm97mfNBDrpmHBEqhjiQR8K1x0dEw6Ia95anNEPSnzLRe3GyMLNnse1rG
2mDGw7B2+yxONAQu4KLBoImI6uMJyky9S4ZkoHet98O2vwb8p7OmLLR0SEEF8I+JWShQWYZkTS4p
OOa/9d1jGtyazTYpHlLwvF3eoWuWZsuZWomqhxaWsuaG0lvBt96I9pSoWyP5WZu12WpS8FpmJsOs
ObYMg/LQj1Nj7UoQurw5MW1TWICukdkN2ikCYtGqA5EJcnrJKCIPwEPiHVA0WbE0OYbPm/NfS5Nj
OXOjmqu3JKlhCX0IegQujTbKibKOZpKTbWLBeZMa4q9pg6tDlygFXV62pdkExMEFdhMZ4U9hiWuh
m04GLL8bAxVRvY6JjhbB4umylaVB/vaNIA2dlJpnO51WSZPbLVIUxHbp1CI6fAlaHTna1qdh29vu
bVpysTMQGl+7buWsDHJhbwIGjLAbPC5IWc1XE5xQDai4S3BQOUBTmMK9Vkl+SCpnz3L3pbK1zeXh
LjA3gVgL+TiQRIEXwp/LTyUWSF4DkY7A+EA2rhiv3OxF84xt3p0AR9CSctNlryxoQ4/9GuwhIvqx
aX/41iPeDCH2CtqNya3hr1EKfr5FEAtCiAbPxOmlOM/8Q05Py9I0kafKeBFFs3HZqyQWoDs/VWcf
m+Dh8jR8nnZMtz1FodhbE8fyx609MrfQNFuXp4Y8DOV3Vr5R8F6XRhHrxrfLpj5vsA+mnNmbEYTV
be1KJU9FmQADsQ3yTQGMp+898fSOyRiceZcNfr7vcWrQS43sCzg3UPD6ODaDamYGZQl1Kq1tLuJs
5Q5e/HmEumBoReXkU+alodKS0qHq1KY0ro1fVvJ4+fsX6pQYgD/xKKEIhKf8bHEopN6Qr9TkiY+3
dg+tHfOgyZfWPxX9trPvSvsnHe6l069cE4sD+9fs7yz6mbtrFOqyTZGrE5BGbvCQ/QWiCYTUAMUA
IwY41ScFZUEcmjU58NNF30Y2uyJkauPbae3zygT+joM+eu6PlmYXketKnpEiR/NIhQZeCxXYrTPo
36209Z9KKH+CP6B2X1vfyw8lbexDYbtNzEHy97VKVPvd8xgacB18nj563bZHIxh6Miy5LfXuGW9F
5wS0DBgISOFuACz2ntIkfS+45/CIKCf5oQJdggh57LY+ZfzVIt6XnNdm1HRutVPoNIEZ1ME3aR6Q
27Y2zV9kSEW3d/EguDKFKp98itus4S70/obEvyZlMz6wsmyRKdH6+8zXnjOvCO6hoVFuAlrrOypH
JE7SqshOQ+q2O9TcnCKEpoG18UowDkWC+OIgugJk0G6m4ZHJgR+jZpqGAmDInSUKoMu5BjmH1La2
TZfwqzIbm0NuOHg5MqGOtjukB7vGZZerPttp2DAgfUcreQd6gK2gzIzT3kzuDMT1aGlAj45pS1wf
fddFpkXSIOSO7r8OVandZnkrWegMjvg++AM96mrrt/xXErTfbGBfB6LtVW7FHphWHrLcba86Xdxn
Wm/vqpHxQ+7W4yarAT5Be4COtxyTkWjsPvJAaXSbiKY9cZRj3hyTaO81Ggm2ZMzFox1o2pUKmIqk
1XtfmTu1RpC+vHVa2e4KV+ZYYUPJyJBO9rXlhn9fIwgA5RR5V2C73HYKOTXftcm2bFi3MYPM2yri
1FHgJcMRHRdQ5LPKZD9kQYNnLDQFADgA8qs2x8gwivyAZhYXvzKIqB3N77z2KzTkSxUrx89ihLl9
pFWo10dPOjGiQhuLB733yidVt/5DYdb5TQYOqbBGt8dV5aXGrUgoODCStkQlHuJLjZE2L6zkfCex
gyIKHvidRxPnxrBS9A8AiA4yeGQXpNlBqxKS2egs9/rQcKh3pE5lfdOlpf0yesSKQQ6CABcNoIe2
LPhG1Hq1I1zHZA8lZCv8Id9wX4eSgaz7racZIjadjh/cpDaOmsXbnZeCNJYkeI9r0mAR6xIRmXlu
7lybIXIqfWfF73+OlyB0BTYeBOyT+vC8Y63gAJ4aws1up07KuuyOgdU8KGv848TUZAbZIhRcPLj/
+fXCndwThZPdeoYRuTiSnfvEJDKXw8od/TnQ/ejEZteAnWiN17ZFfosWrq0ZvDKyC8BJnwQ/LrtL
b+GGRkIfzBroALUn6viPFybShelYVCO5Ha3M/cYcLy8h/+R0x8RyOc40Em/cTvyNp/dqj4vRxVjN
IG5c1h49owjCsSw0CJd/RdY0cqBqcjO2OQhT+Ftj65Dm9foNJ2i2H1Sv7rJSH777HU6A6ZJt1w9m
BOEVMwIBm31b4R29gyryuMkHNOHmvOxi1tL6pk966wE1IbbTTJVsRQLBkdFUwx3hmhY3HX2RQdfu
iYNcj2bnXiy4AC8saKd3ednw77yn1bZ0gx+yglphylDG9hQJojpIrBvJkGZrA39rOrx70KUaNn7g
M6ADC1c8Mqug+64ts12ny2zb+aOztVuwFFhS5zuBHYCwRmuzqKTY4SM4XlA61/FQTSwReh3pf/XE
sEM9F8Mu6SBxlBUQiGW0I7elwZuo6jJ2P1RyLVm/cJ1/2KezO5AVTJOQBMxuefCSg1CCAlByeeMs
WXAmSVxIOEFrYp6ilSxo3NrnCIeNMdQcHdIPKyHJQlQM+DPaTyHIjWfAHBEaqKDucp2QW6XBS/kK
zE1V2GpaiAxrDGrjyFxjP1+yCJ40AGKAp0XXzuwslBJvJdI1ON3U964QXHrXytHVxqhYcMoa1y9C
nXbZo+rNP5eGwByak1MBkB7ForljITXVHGFkt7iBalDWod+sAlvb5TVbCPxBYIysAyJX1KTm+Wcz
SYEklyq7NYfYEuAd3ag8RuNjzv9ic5wbmjbPWTSZkFxTuNlgSNwmNgmrcuVdsRQmI4OKdUI5CmQE
85drlRkS2rFadsssdcpk9kT5IMCBPvxSZLhPMgf5dPMGDQ/XXTb8bNj49OdTOWU7ASieCJDmnQhd
6XcCoBJySy3vpk4y6Hkk5rP02DGo6C7NkvvL9hYHfH7BzUoixcjKqtI9bJDGq69d0o/XDAm8zeBw
c6MqJz+mePmKEKFmcGv1bnDFVaYdUQNNVhWmplfbLMJGKhW7yJ6uDlShPy4vxLlyG7ScyclTtSRh
5pbBrgNhxJNjllbIoAgTu31H9yJ3ZNxxj123Je02QzNAmnZk+RsoF4wbSKEnGwpR0Ui5TfpUG14Z
BwK7v4Xw8TZJ9GDfJr7aInD5hb4adsMC2h3SPm1aYHgMui0cJh4qqtz7DB0vkdFReT1kaBY20ZIX
u8QbYxRbUERQQTG+SezI+0QK7x4EtemvpPXrL6mOCP/PFwqUejre1aDFmtIaHyeHSlHofqKsk2kw
ucsHy3wqQZz04JmqPAQMrbgu0vNQM3KbbZrjjGeMBFtTGemvy1+y4KFRoQMkA7nc3xR/Hz/E8KU1
pFxap4bSIynr41oCd8kAWg6mvhGw2CJT+tGAyaqiSGXqnaprw7mt1noZ135+tsvKQRtJZ4HxpBdH
SvcokV2en+nfz3bxJCT0z+dPIdiZk6qFTQ20Y3snpF4r8Q5W7m5NmHkp4RSAGnfqLJ9YIebQXPRI
24YsiXtqPFok6N7VPNDZEKh1oaF38NjGA338/ZSskjtGgMNE+a45agla0Ls2fYDeY4jeJGtbCK++
zzVD3wjUTb75rYuWYM4C+xUkGGtQ+MWJP/vo2cSAnTGnBfpYTp73UBza9s+AjEg8QbQcewYwBejd
oJb8cd79CrXdxObGiRcQWcq7a7zCXv5oaScTDtoQgYZAAsX6hL2QVm3IQJbeyc9MHga9lj3rWTIg
6hR8xdRssiZTaHwEXG1Sjpo0hT+OBm242gAfJPBOTIMypJnNvxMNr+M/HhG8Crr7HHCGI0qfxQfC
RN0SAbE4cXTflNBJ5+IlM9bCxmllz47E78Eg9gA5w29e6jkMgjC8HJ1KDqdktDYU3Fw827j6dc/X
+pYWDUH6A6+Oqcdujloz2j4ZdNUPJ8Pg1aGBAu4ma0EU1vnZm4EjEf/57KFm9o+52eyx2kM/nQtz
jOUhnkHxqNKN7bxftjJ7Sv1n9hDFIbuFIt2nFiaTVx4HneRwEsOkHe3ufHmy7SHM828doGyB3QIA
VGwvG515sd9Gp349bA3LApv8LNL3QE0wVu0Io2Mbjuad27KQWCs15aVN7k0y6Qgdgcz7pABg6r3V
AaFzsokXquek+8PerN+jODcwO0WuZNzGHh9O+jOUxkN7axtr+nHTGs/39rmJaYxn7h5qJZJSBRPp
XgfFkfYeqQTZlO+Xl2NpYwN7BQZWlASg3jR7t1d67yc1hxUlQi3YjVDV2Lp/NVvTgx0QSaDkrNma
p57HuyErxCnrgi0S0qFE/Gm7Py8PZY6c/r0o8GrIDcAngHpzdmrc3m9ZYaBBsupwMLcEnToC2a0M
yIyrwgFT1LNc41Fa2mjnJmcjIxrgjFZai5O8serNUO0vD2nt52erMyBqZaaPievS+17dQun68u9/
PozQGAKR2JSF8gAjm3bH2R5jg9UnWskHeGkSVfqptb/aiq3ELZ/djAHABV5xaBEBxnROuuqDK4fT
vJanvNUaELDoYyRbvQVgxjOHY9bX2kth2+mD5ZbsyoZ62Bpq/z/9IfOz5Pu2BY+K/33qCNW1NHV6
TetPqdvB3wSgatkWeJEpKLOr4TvOBtLLto38Rk5TJP4y8PUGBaAKA2o2EeTu61g1wfil6ktnTwww
u4yWOTwnFkQd0XrQRdzUtAixe/6Y+Xa1ZUkB9R8rs8rQ9ml9QGbe2RrEVNeSKIG0k6ltoEvLY1Ua
30kVdAdqKDeuTFBaC3t8FvDNMVg6mhgNqFrU5623rzVZgfueGaGWOsGxaqunBD8bi0E3wjrNTDuy
jZaHvEjGcMy7bod0Jtm6TYVXC8/6Kw/x2pZ4ZXHqcaE+Ss7bkzcEIvaY/FIX1XAiht5dVVYbSv9g
NAndZmPKAHDMtX3TjFo8ovFNo+Ay5Sbrnr1BE4cqHfu49XVI6uqFfzB9SN9mSL2FGamHI54zP+Hg
/fsMei848ULdeH7JDvB7wyvJJ8ATFyCtktJojiJtxljaoBsKRQ7SHBzxX5I6FKAgXYsH06LbrjL7
mDld91gTfdyOvchPtG7RptakhbNFak+BBXXCbtXUAsbTLY9BINMmtFqDfJG2cjY218ZopO4P02Xu
Qbms3Eik9I5lYoAQeqw8Bj87WtDFoe5NRqWO+NeURVggyYi5pfSgaTJ/6OqGx4NnAEkKlQKwdHfJ
T9+l2WZobw0GbBoBPxSeTZKYDQrx4MYd9aG+k5Vn/DTBb8HBm4f8NxhG8SBNFLPDrnO9gwq4vE5N
UIzSCgVuUHy0UaAFdlRpY80mtF16Fbj8nZSWdR/kXnPoPGWhaKTlJ0PV9KDA9xaXfVDuAKpD670s
OguMAxDCGQCzug8KCL6N5thAf1s4ib2VftIQ5NTLiXxXU7EBRJweMhfAwpD7ckTOUP0QqL4iJ8KM
IsyGordR5GvsLVe1mYdZQ0D7ZWaoHA0uixpPFTsJVom9xVwedjwgT/CPbJcXyJEiME1PrNfHOM9b
csM8p9owTeixWVblveEk6t2BkHvoA0Fw32hvsnvpI2KaaudT39iNbZY9+VYDNp76mvhFJMqkvCGK
t0jn0Rj6k/VzlXXW1zZPi8cUlZadCtLs0BjlcOQGz07BAD0LZOXrLEQSDyvjZKMetuChuSISElmQ
6WQvdd2rp8qKZKm6vXQDBk65sjc2JJXYOok33use4Ixplby1cvyRdFbzXWv9JMqNRkHbJ1f+SfNT
sNMXjhUGCsL3jOHYVxaUU1CiGY7Ii0grbnklwRLJ1Q7PA3/XMp4YIfQHcwCV0WiaC/PFF6MR444u
KWCrBkoFbUBQpAg0RyFLkFjbQS/MG4AG02Pqau9NYNq7vKt+piYmFbC6YINPSH45ldZsRy0V4aAB
eGiibThC7ucXoWMfNoPp7muqe3vaNEEsHHhl09RcrDJaTbTKML/4JiuiwR2/uf9D2nf1Rq5j3f4i
AcrhVaGSK7Tttt3dL0QHtwIVqECK0q+/Sw1cjEsllODzzcwBBjhAbZNi2Nx7BcLrP1oT67CDcNLQ
00rzpCRe86DYQxmNhlkfSdWLiLW9dwQaxfYBCmn93gKgetAVGrqp5gSFyYCeBtIyXqEkLt2XIJVM
EuV4cwAQdn2fMbfSNbCi+ZnhuEmmLuknVdb/5RiTe54JmDwyDX32GGwgdBWDjMHPSfaix3aYix9F
/u3+rbw4igkTMOGicffMksuROoNpWZSfWx913cBkysqNfHvtqx5kbF0VsAB07ufPpq4nLewFVHEu
dPQB99TbdOX2P4zhQ4hZZsHx4Ncyrolz1x7EsOs+PYIJagAEDv47kTxmU8QELpussfnZ66oD69qT
3T4B6vvZMWjqJHOPQMBM3rxhZalAtraT8sy6A0BUKO3d//3bDB+//8+SAJUWEzoS16tV6wfKOaDU
ZxOybML+y9G4TcYDMUWUm/kKEmQxmIP6M44ABz3H6d9/SPXcxFRSNS7kGXt2XwwnD+TFQU19tbN8
tf0PMzdZ6OB9B+lEMNWvgzFg7j08XYZz/JMZO9ddmbiFTB+UB6STk3sXtok7+319NMqcNoo8o0n/
xdA5lLZcFkAt5gmEfeg+N96LSemzIuJDZ/Qv9z/b7e5BJ0KbDKvRlQdoZ5aUS9HEJjc4P3NNf82Z
+hWMtnejJSuDvD0FrsLMobqm3Ywg5PX83BfOX3WA2Baq5fdHMm3C67QYIeCBhkbOZNs7XxNUq0UH
Nyl+jscfneFu0CSD4EwbQlsn/A+RcOag9oQmHKS9rhdE3LqtormMn6kxPDi1iANh1UHSoLSRy3bl
FpgDdXFIoyBkOzaAR6qHu2B2SBOPsNpwZHtmVV9tEKkP1KJuHnstdh68XpcRt9XApBdQEzK/ccv4
kNkWAwSkoc8D3LmjRE89nzF7jCpumz4Rotvfn5GF/Xj1N07f5sN+NMdKy0sh2nOTqxFNINCd9+Vh
hISSqZVvQ8Gi+/GWvjWkNdERhDzUpPl7HQ9wA1cAOdKe41qvfD1WdnotInBVT12+KkU1nVzzhQXR
KzRbJi9tKDVfB2u4Vap1xdqzpr+P/XuqfHOMFzF80aCIXSKlPKhU2VsNWif1H2ms1GuXZvZj8Glj
fZjZBk8xL+F1e27LFo1vvf9ZO/2LpKoXjKW9M8QavfhfOel2uDiIoP0J0+15b1nSyXDSaNtzrpbt
hCHQdrWRwg1dHxowZnj2wHIju+CRCPBvY8WBhwzKtxqNB7h7rJUvvXQ+oRqON5SKF+9NWa+r8yIX
ydidmx6ErZYpFyryd5msIY6XVtTHOLPaB2zZ0WJRAR4o65PGs1DJlSDLk6ArP2kA8W8/Yzg47qHZ
BsbGbD+7cc5cQpruzBMl/gUNodanNEv+3N8hi/OG7ihg9DZK13NUqy3aUdqD1p07r8ZDbdg5TEZp
m6xIii2GAQ7BRPkdiN759YFjuHVJH2MwdrnjzvDceE7Qw/L5PxzujgW6uOkAmwk2//U2UIApcbyB
d+faSxjarNUD8MKbUq8HuIw5K95cCzWeKRmG+K0+mVbPU1Yvo14xgmd/dgorlJZygqH4l1hqRUBc
oBBAm9uopftHr9ZS2aVUAMLMIJIjG0A2OJ9OqhGrG3SvPZves6rsAITEFitDgrfGUIaJ8tb0MU6c
lQLztLbnOx7JDSjNEGDBZTM7TTmtcwf96/ZcoEYDLJ8AsB7K96UCDkpuedvKAQRHkjWppaWcYMJ6
IOt1VGgXzr4p9bKxV2qEFThYEmo/o+L26/4umPOj/m02d0KkIScF7nxermubzkhy3cCEjmKMvL4c
I6IBv0s6xfBLFFnDGADCIDZY/lWU+VQ+ccZQEY0GBh6zUC1BmYCVyJkLrn6STzH9cZBbA2gRLRhY
qc4zFtCXZDektD2XED8CjAE1loOiH4T1dn8WFiYa6F8UkmEyYKho+11vntYCzCoViCPUN1m8a025
sjuX1u1VBP06wgAh76zPCwD55WZ6DTsV9wWKRl773GhgV/avaJX4tj4G90e2cDtexZ1dzUUBEFhh
I27LXmszDtwWyj27lj5l5PXzkSDWM4mm4/y5zThIicLmdA9b9Ce8ohJ5FuV7i5bJ+HQ/0NLH+hBo
TvTmOjGh6cuRSulHkh7XrA3Xfn62Fjy1TTKTYBwSUEPTE8DbrbUXF1fDxyHMVgNAXEVhKFPOws4D
Uk+nIuCe003RvY56GWKlBFTLNoOzMnULlxEuImwnDxfrrVqxbhGFA83bQj28GCJemV00aeocQcNi
KwtvKRQkqqzpioA53vwJAHn33KtQYD57Hj06iblLyLGxVnK/tSCzeSyLXi+h/tCeCUrQcfHWOj9T
kInvr7elLfRxJLMtZDutpwoXqXvi7uMJ/WbvTP3FMr6aXvh/izQtzQ+pbA2t5Y7lGM6YhKkToBDU
WkHcnrJuJSlZWuMfhzS7WIQxgoeijrjPyPCgxtaTQ41f98eykC5C9PN/33/69x/GInOrgJgFZs3G
Uz0uf6WGFugAsq9pCi0OxXFQngOiAgGnr/chjt7VTlLn2Eo0GyxURS01lMpYRfdHs7QG0C0F3R/s
nQkVcx2loEjY7HR6TuWF9yQaEEAbqlZA/Bpu6HZjfzRTI1/ZrUtT+DHobHUnfZZIUmILafkRyMHE
ACDsqJQvnx6agx4Zsing5WCFPMttmoS6MTyJ+TlFg+xRH2u5U/PK3btQuQuFO3SPmcfXqHVLbygH
abcNY2tUPQFJuJ5QoWInDRqWx6g82u3PBhX5Ju0juAoG4Glva1uEVnIiSXYiRIbNuL8/6IWDA/Ye
QHdAAx+X1XzVVNwDmSbrmnNrlH4fo7ovX/U1rYuFRYMg+B9uRRME79kY4fGj1kVdNOdE8w5pDBQ2
a44cDQiRH5hYTTGmNThLUiFM84+YBe4cYFfXU2qmfVfQOGvOTZE9WjlRfT1rYGpNf1rtRAejNPVj
Yb4UovEbOwlkUWeb+9O6sBmnEhl4e4AamTe0UJEnpBkKrwamL/vh1d/Tnq+JFCyk4h9DzCl7eD9D
0q516jPVdij7n7LBhvHbs45ODLO7J3PNA1WfdtnNtAKNDGwTQFSoMF1PK+Vg1IG1VAMwGWsHB52S
2Gek6x/ypuN7gEvbgI7mGMUt/F45bCpORFVpyEqoXyhZm79z4U79ZZGo6HlyuJpLme6k2RV+LTzt
qfNAKoL4ukj8RliwEXKqkq4pKi6td/hITQsRsmWwk78ehJFDTSI2zfqcluynzeWL4O0zeoxrhjUL
RxZOEPw+HhMe4PGzNcilpTdjZ9dnLTNRCjkV/CvvHu30++fXGUqYSNYBYcVLdHa5CA/kZyfGNyGP
nXVy85Xn7dIoUEiZklggiG827lDyHuupxmwpUV8/CPGzdUAIi+4PYuGbAJUKeDJqHagPzF/s0Kph
6gDg8bnIrUOrtMHI4ZBH5UqYhQ0zKX1NWHDQFKz5pweJipZ1HqtAYMl3lpjfSef96bh7LAqFoF9H
mK/hXwX3B3cbdcI2AmmEt7qD5+XswkydzhskG9SzBU36cOSjG9a64tuxCdckGgcDgQyKNqyVuG8P
oCksulwofGrgC80Ivbkc+1opc/XMtNB8Edr2/qj+Tdb1YXD9+7Nh4XmMLITh9yHFnPuQcGfBAAP5
kMv8DIfciBbmlvfdbz2tvuFd9rNpxg1TUAnVxjJQ8paEowbgwuCeR674XqJD6tH8khFjl7nykQkP
e0VvT/lYi1A1+AtU9b/KGBiVmG0rV0SaXj/TkqH/LcD6j2VEUOzuwOAzuP2KvvYBBa0UAMzutWzs
He2tIIFwoEGLAxVii/t/pc2kz7D2eKGDTjr5KqD+jvP+phJU2m5m0x4TzhJ6GanLD33V6qdSamIH
lIr2BMPtVPigFFYXz1R/A5bTPA8x9Wzf5ltin8YffcJZHiro8J88YpehzdzfDWvQmOj4sLIbbhfI
vz8T+Q70QtGNm31AxeSVA+COfRpccGy/xeH9BaLZSwEmuy4kmriM0Um8Pmmdmg7JULXWqXTtIqhT
N7Ky4VvLx8DQ+gjGZoBf1HFYEwDvSmMDfYGD1RhQ7a3LPcp3v+yOIPVpyKPiuHtpZruybPb4qbCC
yZNKqwAySEg+hw66uFAILF3Kw0GihNC48UXtOnqAiACc0nLzXR/ch7jSAYnUmy+cxcci9x7rqokf
ZNWceFKhLZPWkV2BLZql28wY+N/YqAGLIlkLuEIKX3gHAvEl6beSuW9l1mXAhctzIsvep1obKVr+
oE/pU2rUht8nMKzn3tju6xTum0Vv6r5w8z6SXmqEKaWh7ih/XZYFEqRcNy1B1q1gCK3UviMgxgZt
v9SnQ9ptCBoyQCIl+Xfp2kdRdm+p5YV96e5NVl8srT1ZWRYaRvLUdcleEnVvdt4DgXFJmrUHCMS/
Qadmn5j2DqxhSKMDedWOIe3zDYzUT4Vsd1lVf3VIsx+t+Dgm+aZC8XfsvleVFvatFQlHOcHRC2dy
70VWz2CFPeyqwfmq2eQpTwSAhlCiCOloH+NGRZm/7n+apfpWGX2IhsTZLvSo7j3QWvNzSftkXygC
nCZXRnqCVeDqUZJav2ACeVDjjgell8XAnXmxL4c82VRanAL0kZ5HI0NJv8+eUold3Jm/lNJyNibc
+EJUXyHP1pc/jNhpDnWabW0Om1NU5GwGzq8xhJTn5taKi73pFKBAQtg4ADkbtVKX/MzSpDnkjacB
DaYCcuz0IYB0pg+yeRLwmP2QHSQ0bWJ9jqCK4wK1RgsQXQMHB/L/6dr48FpLSaICHKrJk22zoJXn
FgaCDXt242Rln99erteBZlkbWEaW0xkjMpARULp39FKTzxcfPoYAUPx6LNzqhYJXrTyl8F/JvrJ6
U3efrm9ch5idVqwEdZ5N00WLaIShsPJDXct13NsT3NZUNFlUvKEnft9spsDsYwSsQ+tkN04JKubY
bHWXP5dgm2iJEXhgohoep+Gojv3GA6pxo7MRIEBV+a23Q8QMHhKaFBFSW38UAjhPz55O+r1Q6JNi
l9+4bEJwrfv9KPMcR0acHLOOgucuuxrIIZD06Vi/yApag7aSBQ1Rvqs1e+wVFVom/VMxGo/AQkLc
0zymfU9PUhcFLDeHJ9srI8HNrY4TjTPzG6H5D69I3vK4sHxQa7VAaxoLehHyZ5mJH5bWHXWVnQZT
C1PBTk7O9nE/BjTxDN+FSNvQpT/QxMG9bFnHFO3gzRDHFYQI9GMHuXraml/VwcLhXAemMAK1aTZm
IlB7Ano+EdoDMfVdmo3PWm4ASpp5R9RKn+/fL7dPSnwsQEdgignW1E1BPMlddFpSYZ+sTuAZ4tTM
Z3x44nr6VKmKT2zbvx9w4TqDci8aHxDwRX9g/vopykrrWyqsk6l4P7SqekvEyk7917K5zqkwpv+F
+Fcs/XgmIDvtWsmtk+q16hmTGEMbutffBqUCYA5SEkgkLCPU1A1BS3cIL6LR92qaqVFT/DVUd1vC
RkCBLYR8r+uwwy1wqngLnBAgiedCbUBLB9bWGERUFfUYwlJnfKWZ1h4prPdWEsTbtHciA6MJbqEP
DqmcWcmGDrQqBB21kzdOgM4kcclhKGX33FMPDt1QFcFBlAzdqWyH6tOP78kaCa0/8IOR28y7RWpT
M2pBzuFEkfB/QUuSbmBl0688vezb9zBuAhsKPSiELVB9XB1tHoeT/pRAIvVYG0394hRdseddbQQC
Vbgt+O3JC6AJymTWZP/KwQc4AKcHS9FYNQ6wtGkm42/3Fdog1rFJO7pxUfY0fctJQNSUNRCmYMen
z0OZy4jG1q+q0eNnPlSMBjpr4y8yU8UTKiFWZOUxVK7QqlJfdWaov1sCvWFTdLjscTh90awRRCGo
7X4nqtVtvMrxXlyi41YYlBLlyLo/OmNLjmbLxEPtJulJUdIayFLa7QYNAvOCkw56R1r6wFsJLVGd
Ol9aQYavhNj9iygZlhky7XdNb6HFguMiSKHFQfw6sZUCBi12HGRENFDwlsYW2v9rtenpcL7eO/jc
8KrCSxuJ+A0JnWZmj3e4K05G231r9CSqLRG4tRGWOLoLq96MPXkCenglzV1Y5rBunZ7GKgTobp6u
busobqqn/akCFo+nf6v0Jen2eQI0AMjvlfXz/iF0+x5HCxDQBrwvPBTU5lR7CKrUnpIb4tSPj6gS
QlXzoTTfNOXP/TBLo7IQwUAVFHjI+Vk3ZEruSoeIk105AYnNwi+G4psj6W8VKo2TbMzrCLGJlRN2
YXCoMGAzoayMesAc7YDnnitcFJmQqUScX0Sxh3uHuZZJ3J7jgKtMqiBQ0sBdPwey1o6oWeyWwymr
H4fy8nnKD2B5FvwVTU2dNOFmdZ9epLSrVSQqhdejrkVNxdd4/KbacGq7/5GWpgtJESi9AN4AUzFL
iSDwXjgyNuRJk8+uvsGOks5Dv4YzWIsyO8ex5DXWTweFY6Q+bH23ufG9m3o/1sv94SzkqcAW/284
s4lTamjwVyoCqdVfvMGgwK2qb/+3ENPS+HC/Sh2qIFRHCOoFsTy1ZqD0KwWz27QEn3+qAExE01t5
iI6aROuKabpanN0wP05+1l3QAg2VrlywCx8GihvWhMOA7/KNyijTJB+7ShMnajkCvAh13FJ4HF7S
zNAj6NeB43p/9pYDou2DasGUe01D/zB7eVU1Jme2OEH8GzoydGdiWCXQVUR6KzWzhVkEwBVwGh19
CUtzpz/lQyjVGs2hQLJwEq2t70eejtuSsfpPkXjy2ejULHBkD/7I/QEunAyAmEzFTsAocYPMBmgQ
SXmt5OJkmU0dNYOqboQzKCvfbWGdW8CHA7szgXZQSL8em2U0HOLmTJw0qH1+qeVAUQ6LtWjgxhp8
7B8aZ3Ypou2Mbt3UXgLidfaioWDagLBOxSkZQRgShVn5GjQFL9yuW+iMjsZvOnSgJjlWfG7GUfmZ
JTTdwbWgByS2KL93o5seCFKSiJFkDMoOOFkl59mTJzxUNCqNoA4HHzIDTDHfLiydB3FX5FEO6yZf
5gnExWQH2/S6qjdS5G7YN2N8RDbDA+Z1qo+soN8lsv3dMVMAka1gz/CqjgZZbaUq8WAXDK4JRgm9
bCQh/mDLqEkgk9y7NEWKJWMfmOSAZVa8MaWFBlbuePvUmDoKY6KHeq1Ye17Cnc3OzPwNohfvmuys
d0+O4AGxros6U+MHXetJlCYdyDplTS9qyQFK42iYvYN5qpxyt9Nz39AyCLTZTds/dhnpy5Ulv7Qs
sCTgEmEDp35TjmNFrI8qGN0ns1PJqa+q9geFLt5R66phpVS5kCqhKzFd71jrKIPP1vnYEGYkgvan
VuHlZrQt90KJIJdagasxJC6NiHRVfnT0nLzjYZD8h5FO6v3gXwIgg5bj9QagLVXADmj6k6sNvxsO
IRI7gy1inK+RPBdOkasSy2ycXMsTAyKN8pQQH9oqbhy64nHILqLc3D84Fk5GyPUgWbI9nFZwv74e
UZL3EBfIwPHrEqBX4sto/Yg1GozFmnPETSBg7/GUcjB36GDg1XsdCJwPz677OruY3hF2WaT7VgIq
43z/5HAQxTagvQL9NHhhzZ9PGoEgA7Wt9CLEN0l7oCY1n7gOAG7pylJYGg9gOKBf2yY4BfM8M6PM
RB+GpJfMMg74XFtTVD7Pq0Nuu7v7g7o53DEo10ILZlKzAGJz9o24sEbQ9OzsMhQPzoaNK/f+zfbF
z3vAmiIbA0fqpjow6EwnBeDXl0YBC9ahXwfUPe12XIGr/GsbXp3oUxwPfN4JgwmiyfR3fLgZpaei
TiTh6OMZRWiwjVmiUP2c0hPhTxAyyLpnBuVANH78TD5B0HDlirzZUv/Cg7oz8Rlu8e1uV9GiU7v0
UvfOVCF/Bjv2B0djJSPsMEI/4f5HW5xVvNr+f7hZwgZgLcsTCxpsVLcggkgDzfqWfJrtNBvTbEpV
U/aFNYj0Uvat7xgHr13ZTwujwKozHHTNPQPPt9mujRPgO8weo6hTM/AKDTTA16La35+qhfWNIDBG
AEjUuQW/K9RJII3qQuYt/07s1zVMxcKHB37NRJ8IWgYglsy2D9adWuNmzy5MRTFAQbfzoYxN8RPi
cnaY5Q5SAmighvfHtDhxMOVRQdyadGJmX6Yv3HjsNRwPkOcJdLcOBm+fJPnnDyFHBax24svgRT3H
59lWrTAZj/j+RuJz87GUr1k76dGufKGbRzVe7YgyAXjxz01VyiwSPU8th166f4hGV6qbjsH8HZKK
Ly7OdXDuwXc2M2Zt70/jXJIMKF5EBm7a1VFenP6E60NDqWtgX6EVdDHqJNIUc4su+Qa+Pj+k3u5F
xd4byzpRewzNujzq/O/98LdfEa9tGGwBbAlNYSAgr6NDrDR34exXXdTHVgZ558efBtsAvvQhwrzX
XeoqiLU2IqBtbD11dV3+lFQXawtlcSD/Cn444lG3nw0E3GpiJFpcXaTclH8kf7fdx/tTdbuJwbmc
bie8eiAbMQeNCO7l9diU7GJmXhtkvdmEKuvXGFEL6wFhJm93e4KN3DxBDKlntNEadlHz/ExUHSKd
SVR5r0b2Umbm0R21MNFs0AjQaeyKlU19M0YAVYBXwX/w/lmAlPS2O9aZNl7aVnj7NlPajVfCouj+
TE7f4uqenEWZ/ooP96QymWMU7mQkSbbpAIQFBBSLwY3qYl/lW3PsfFye90PeJDMIiUIMkDKoe4Nt
Olse9Ri38EIv1YsjJDmWeBNdCkmyUAeONfSMJltZLIvxdFR/kM9AoGteafK8sh2zhowX2RRp0DMr
csri6LHsNwcX5f7Ybpb+NLYPsWbT6VWlYRAvUS/Qk764RrsVjXyyRy36L2FwRapAQ+o37AOFxQAA
4CC65HBl88emC3Lpln7d9CuJxcLcQQMMhB3o7gERNKc8mbKGfCcZlIuhH0f2Rpuz0f1ss2Rl2m7B
naDKq7hXYNuAwgkA59fL0Kg7WgMFo1zUSn9yDOmPFNSS8aG04HdbwKlCaGXYNNI6JgppdwIN+sgV
MFK+P683V8/0Z+DmAQgZNsI3IpiKHCpAPaDoPXLNVyFpXkUiJVDCfC6p8NGvvR9uYbUgHFIFbbp0
wFa5HjW1bAX8L4w6zQ+ZCyeOF74mg78SYk4S9upUsUzCFeQjZ4V+0+1tu4Z3nNb07Aj5OApDux5F
DjkFFIJ65ZLnm77cULqSd6wNQb/+fRc6McxqMEuCVj6QxZC/y32I69z/FkufHkkNQKh48qMYMxuF
qVaFUiguuXTG78TNA8370nd7TXnwhhFP4jVToqVJQ2kL7TRc+LB9meWJZZboRuzp5NKP31N4cdTN
muGKtrR3P4aYRvzhaB8UwbieIQRD5fBoF8YrBYG4h6LJRclZsWsH6fm0q5rGt4zxi+7FFAbrw09D
WiHEugNCjKcqteG86nK2suGXvinKla6uu46KHG+23xsjY2ZMCLnk40MFUWKJ/jwklu5/0qUJwHk/
3TFAft5Yl9ImN4d2UN3LgFLD/it5MNaUH9HDXFj8H2J4M0iHSKrUbNFSvujS1S5DjiplKeCXwHpA
c1oX9bBCst8sc7yNcI3+W2XXVdRKw9kLAFogSe9+T9JMD3iLpLpFXhhqLVQQVUCWA6v2slAUljhU
iHHQAVDY1arO93EpFFT1BOp1ne6IraK21VYrsMVjaLVy31W57ZsQZd3D9SEL0XFN/WECcVNb0+Az
xepAN1PVJ1b6wxG2FkkuSlQOLTtsAe7JbWCSWu4qoZmaYIIHtQYqnfrUAyvgDqIK4kYmPhu9oFBz
+AlkseIPceX4XQOfSSiD62cjNW2f6lrrM81g8L2VzbHPtOKo906/U0EN3maeDY0eCBEFwNYrJ6VM
v9WlA9hs5criWysk6p4yzasQRd8B+g1Do2zrkXWRMDIr6mjCvmSxZuzAo3beijgxtuiuG+HA0+7Q
NyQ9lJWdg3esdAfFVTJfLdLhoXXU9pIkUOXSBAOmFPL3W0iYviYpjNpI75Bo0J3yYI5ttqOe1Wx5
obLIS8AWSVDeCWGzbQNr0OYXkLBIkBKoTyGNxnwWdheWCm5iQoURNbZRbnqQ3Dedo8CT1YX9gJRx
f6y6xDykBrBMMdcolJYIi1BOR/E+gcEfdCk9eHhIHR7lZhIMTMpQgizvJ9IZjmxoOD4Q74/EpYUv
zd7eqqPKv7rKVBDOHHJpnIxsehSmLq3jpL6V9kCKoyMA9UZgWExVcTemRc4G6fKoJRSwfsAB4Wen
qi/3997NOxiIhqk7MHFRUTeYP0nzSRQpdRsb9gVAlBI3pGTYKg45CoJ2X05XOVcLJwoCYpODZIyb
dA4r1bQOQmNjZ18yeD7myvjVVNST9Ky/98e1GGaqYKG3jO7EvCuhsiHDw4TYF92sFV/R9G9cN7pt
pVts9x8ioc2LHj24EbA1uj6+e7WmbTXo9qXNgPCHkhPMvTd9vZbyLB6SyD8MsJQn9Prs3sthUCI6
YrsXQ7MDJwHQuteKEPju14zrb/eHtHTHwswDb2tU5m6ZV6lrMWSUMbl4snR9HNkPZk5Pii4BZXQr
ML1oqOXeitjH4gmNTjOmEBSDmxSW5SksKvOOXPQfLnTfovtDWvv12VdqDG+slAq/blfgIQFiavGV
iunCTsJ8AaYDggxGMN9JAFrl3mhJctGK/BAbyTavs7D0rC/QhK98JbVX1t3SiPDmRZkHTQcQrWZF
ENfps1Ggs3PxxuIdtjpRk6X/YUhoyEL7Y0JO3ED9B5TFuDB6coG5ZtCZ6tGp4Aul/amtLkoU77OQ
SCT1kMoF8Bq5HSpys1QLhDiSFZXmwXkENHTIXlAr2+TjGk584WS4CjNLt7KsF5BKH73L6FxSvfaV
fo/8byWlWVoMH8cyezF0hdED+YEgWnGp+n0B4UJ5ZEAQtyuw26Wt+iHQPwzoh+SR8WyUYCFBeZ9v
e+exr57sAuKyiQHH4r+ttVKuX5m7+ak62p3SpO2AaMJ7MZRs29nDA8GdeX+zLoaBnThEzTycrPOy
EThtSJdy6V2GMaiyLwA5Kcr+foil43QSZoaANhxzbtqTkGNipjtOjgUxCYRKfOC93CoLQGu4H2j6
0vNXF7pBEOwBqhNWe9NYP3wgAquAkjnw2VSANe3/pkjnjPTQkMhLkXOCVwK05/8t4jT0DxF1Umec
JIjotfWGVZDTYo/S+gFrVb+vdonOQM9Z66MsLsMPo5ztXbtHztwMiFmbRUDLAlncq+2BM8CKTZvX
QS/Nldfm4gdE0Q24qsm2ZK65NqABrsZJQmDgvhnhIBhbAM2T71n6+/5sLsYBpHzqd2CxzHHtg+hi
ikYYfFJbO5TgX9TsR+y1G9Kt7OSl83y6PbAa0cYGDOb6s2mKoAA7Eu/CIIKpu1HK1/R7b+ukOGHB
GAOsELcR+hCztYjeeW40QtoXyHVdytrcFq79te4lPpP11GZDBJRN7k/WQLAKSLZeZvy5P5kLGxuN
FaSbro2u343fpEL72NLSwr5og9PCWz2ugmGEbbZbK2N0P9TCCYxQ4EVCXRf493mDh9JW5RVqbxdb
eRvlLu7xYKH2LoX/2aoUx9KwICU5ITUhvYyG+fWnA7SoZZWbABzP20ur6sI3wMncCDNZk6mGgwZ+
a3ae4AsazqTxAEH++TecAPuwLe+tC3RKq8dBcaACKiE3msYNiEJnS4gArn0KmgVJ3US1naK55UGJ
V2nYe6GK6g1sHVn7etdoO8h6wDXFKhpg8zXzsaZx/4BsT27UgtEwz1vAX/KejT6Sti6w4NQY4q96
H6gGB+0q5a95rrEItKhy39ec7dMEOqGt19hwW4u9Y1ITVAUt0QaA9EDiJVXK+hwrnvFFJwmoMXEx
BHbqUNTtRmtL9C65kKqj0dB3caSzpEGSVokoLiC5GgMU/ATTK3tfA5XrN6opQga/F9+2qhJ25nw8
xVn/qyzwF7ipEx96IO2DFncVIPQqvPFMSQ/gc0N7QZtMweLG27JaNU6daN2jU3jfRmMiQ1W4bGIr
cx9coGy2SUyqANBy+RDntENWGgO9nsW70dxkwBFUWv1goTyTYr/yMkqhioDHqescGDpiO2BNxTYD
BuYBarLqZXDM4bFoeu8rWi76QxtbaqQoaulnOgXrj0tjD/HjDLKzBCOijTEeEqB3wpy1+QH2d/8A
895X2sCbE1yidjuZ6G5cwJoCRzBtj/83+gblMYSsUx7mRleC2GDEPl5zsW+4LbhYsQFKdTfZFpqd
HuYOEnmHjDzAy6YMtCrrQg38xL9cOsq2JKkdqEbqHgqoAZ1EbZkHuKL1Z1sCQhNDl+9YN5BKIiZU
panotVcKvWisLENKPxWu9lLmDVk5JBfuGfQcwcgB+gs48zmUo7dcZhatDbfFZIzK/EXh70Iy0FSg
VNT/Yu1am/hWzwXv448BZ5epkcASVXEtC9SES1N8l8avkpzTZGcZjyh4+q06BmINz7R0nHyMObtM
kU/FLlcQEwynWIQNOH/25v7puHDZwCkC227q7QBHNwuRZhwaDhZxkJV0ocALmbDt/QhLgwATE/od
JgpSNxgiGuvgaNnSuQjjj0bgBzoWgLutsdL/Wf3Mj0PL1tD1mziZNwq4Uue47gDMutDSUjbw4Kx2
DYNansKrX5Jz8wHaysZbbtpZAAFoPYAhaxPmTQacGHVYiBG0j1nRuZ9PlD1kfVMvBnL8wBhc3whQ
SdbhfIf5tVy/UkVQ45ju4pUUaHGKIdyno3aK3ue8fwtOSF5KOo29dv4CzxUfdcPOIoPCpeXzHxNK
Xf+PtPPajRtruvYVEWAOp+woK7Ro2XI4ITwOzDnz6r+Hwv+/080mmpDnYAwMDLN6p9q1q1atBS4b
+gnFnGdPhSYWQq9qtZNX/Gk9xBm3VvH7tomlHXluYpbfyPO4VnoLE9pDhQZ40K9hzZYCAqpwUAyT
8brubOhCt4kDPdYoEmff9M4dN27WD7YbiK9aWRGVh2stw+qSt5oUoQl5SAxcA2XIJkf+OJonzwyL
rd/RZte0xRexieWNGBi/6BRKti6w952JggPdHWF0qNNw4g+D2nO0VO9Jb7TEps6BVlmQBXtvqMRH
LmOdqhfsp+0A5XOSROKdYIYK4uElaXpkaslhWv0mCxLpLsvpyyddqd8jmaAfrKD3dnTZpK8BJG87
XRCavYowSVJDRO6R5t02acb/8xYiLxr1YEOBrZJN7clK9uqOWwUUsQhRnErLKddAy2VcoQBjlvCt
3N4SK9M3JwTRe1kZYlcyTwaE8GHnfunaYhvosmcDGTqUQ7uRUpjUbxtdPFRwRio6ZIDXHSmZkuk1
fc8YbYeHIc9eAdl9QjLZWLGztN8n5uP/b2ca/NkrzfLEok8R4D11vNeHILDV0VqZv4WnC6zN/5qY
JSFkK6YTmyzoCYY4Ob6vNHyD+uITj/2nKXtjEjgbikF3VKqWDMUrXhtdIjr5nLXPt228xdBXjv7f
wcwr3AVyZjHBp3nKM5J3Qfop1gVbVqunpgp+Ran+wmgL+GLUY6QEj2Eo2jCubActX4lAlvcH9wII
AlRB5vG3UKUDL8HKPLVCvBHoRE3oqIfIZLcy3qvm3anVkM4hfC6ivyRhL/eH1vtpFAudeRIjd+um
xQcE2u1WUo/qoHwrNfVXHdK3PnZ3KMqu5EaWhkhUQHQwATOviE1rMVVapPum9dwI0CuzNz/eHt2y
BRC/MG6Bi5iHH3KZjUlm5eZJT5/ELmEOP6bV99s2lg4YsQd8EAQh9C3NQhzRrcWW4NY4oZTrt/va
W5mla35NVujcwOwEa4KVl6gGk0UsnkLhW2KiktEfNeNBjJ5Md9eQg+usY9cgjaI9NvljH9V20/26
PcrFAPX8V8wOeZHQ19iPDFNMnpBft0PfRIt4F2WQAZmb1P8tuTBF/bltdWVu1Vk1Nepl4FbcAicj
yU5drL9WsbniVJYHBmSb8I0H7xV2rEh8hLn80DiFfXQqiuHezIEsqFmObrr7VQviH7y7X+rS/RnK
5sqsviE65t5mKh1BDj/l1uen3DdEt9KkjPi4UQpxUyOiuDFGt7ozG7U56kUebHTTSz/HweCeKp9H
K81LKZJ18Gigdosoay78rFqPFYjadht4rn+UWtnYm2PfbePBSHZIfPwYhlKnkGxZu8bSkWApRPG1
1TUALXQs7qPB7OFQcDWyx4kxbG+vobJ4CClZADUEygNN3KWHSc0K1JJvGCc5wlE2f/RKSB/aTpeP
hpxL+yxMok2TwRpRjBmxe12a+zyRMx7bg8V+FhIHRXLhkPhN63SwnlDBHA06/KNA24VVA+3R4CaW
TQnBPXqERzgSXfzQ9255kEg3bIBWChsQDcUHXunqg4VaJQrvmvXsuk22y4VCeSg0KqmxPhSvVrni
Ht4ujPkSIwYBMFGnReUK1OPVNcoccUWaNCUhUVj/lIP0ddSAMtfZR6OOKFC6jmjWJ8ItRxJKYGkK
mgujZ8vxSB5E+ZqI0V2thK1doJbim3/8NgCqrqydhKXDZtBHwzsUzUdz7ix1vW5CTSMbLkAToz4P
ayDNxTcU6LFJEZM89VUlScylvJZRdDulCXmgTRfbcK2RJIjUF2j9i29its8Vuw42IoK/7yasxIue
G59GfxY84ECHMldq6xRmY/GPVdTxvghNecVZL80hVWBWhUt7Isy6tAKlSjWWBHGnAAJJRWt2unK8
fZyWT9O/FmbjCGo1HTSJF5/YBNskqrYCUj9G+v4iqaVD8crGhZL/Ciqj+T7qC6ZsnMy8+CQjrTsa
8oqJZcf7r435Yy9HKq1MG804ZY3wIW7Qj0r18beJOIvdR+1JlcJd3wsf0hadIH+N/20pZj0boDV7
Bqq1aiUhjvLUI//hKV8N3clITyLscHu51uzMsu1jAVpSihlkYSLYbRv1U1Zs5TV9k6U351sbjUSN
FhDVtGnONrdR+XDpF6l5al6zERQRlfvCVjR4gFcCqsX9PfXr/D9D03DPDIW5hsAs/QWnUd0orJO5
uz1da9+fBVN+qVdtAHHQ6StkDROIaOWpsvT9iU+YTAm5jCvaedS26RGLMvMklS78Uhbc/UL0F5E7
zV+Ai8CxUWGebS1J7X3FizihabUVk4/e1zr9i1UgHzMx8k3lcn223ELue77eKgZQENnWM8hshFZ+
d1cvDnNibUGUgRvyqk0eXFFFwCRhpE2PowL3xZrqx+JiQJo+EaZTqZlT4sqRH8hJZPHU8rK9Uv1w
PXNluZfOxRSTT9ijKT0yC1rFQgxS1NqtkyceLfkf3iK7MPqgluMxWlMSW/LLZ6bevN3ZyUCeTYio
4VFL9h4lI7Wrxq6Vl/efDuIn4gi6KOSr+k9hiZmJwK51MsThmYLy81Abzl+YMGDkoGynkLGdbV6r
0gdP0lrz5IskN0t7DNbKxourfmZBvnQhUTgacenx4MyTTRXYf4GhtqZsMLVNiqlX7f3+2HRR4pIL
I1nVt7/LANmaw+05WtxVaK3RPEOH1RUCx82lTtITFxMFHfVRbHFvdLG4lZJM3JRlIx8MGW7Z20YX
95dJfAYSB/TSHM/WarWXKvHUcgzlZavdZ+19b648t6aX5DxUPY+RZn4lUc0MLCUBmuardjMaMHA8
W+MR4Xsp1OGaXNnOixGAqSEwyenkDTR//XQ8rAp6FHieuzIqmiqI38kRbX2Y17ZlRPusGVcIjEII
eJDkwrwjEi4/3Z7XpcU8/w2zG41UbWUGbWOetLoFsDX6RNloqvoyHCSyE2vF9ra9pXVEkYOtiToN
FYtZhNhmyHQIOUkPtah2aYiWtetuS29Y8XzLc0v1Fi9ugSua30K1SD6/dbHTe+mTpw0u7cjZfW0p
iKUq/jMklj+yrP9eu9pGrZKVSV064+aZ8dkZF2vINzIrAEQ4mo9hGd5ZYbISWC21iFDahxABikww
kfMDERWqkEawfp9QdLNS9HbdD10P+/gpQqW3S3Zy0+1c2dpIuneopbWayFJcx4NdnnqJ8QDz6bXM
uiKxinVg1HtlTP4YVrkfNXebxMVaSnIpRXduazabKL7i+Fs48cqR4ipVy0PtqZ/kdPxU17A7en1G
RbfZG714GJExX9lJS2vJy4n2l7exzhshgL64tRwK+snv76vPSr3yDFj7/GxwohuXY+jzebWI7L3G
H+89b/Dt4l54zrBMV7URKhVk9PuOV0b+K607OMuPmvD7to3rMWCD555BA+KEnJ18zNndXw4a6TmA
86fIDjVE4VZc//Veu/z85LbPPq8PcgbbLZ9XfOEbgsYosmUPAhC/Qs/f/X7FFI9L1hsOOJKyl6ZC
ZZTlwhv00wiKC20uO/p1e6qu3S0GLFQygZbAcjcHXwpVB4eZ2gCXSQ7AqqAb+d7z6G/ze8Vcc7WL
y3JmazZvRTYGYesBAZfTiRCw2mrW7vZori/My9HM4ksf7aPe1xlNWDm+sU1rKIvIWVEX1pvfq7n6
pfGQpIeinxQKPUmzxRljo/aNPtRPbSg9FK51GLtPt8eDJupVCAAJHJJ0XA/EUFflAE8gF1irg/es
ZzSs7yMEpI+JjHR1zW1dbXqt0e48xRx3idyVnzqj9bchEO67vKJJr7W88bkXCu1ORFPuOU1zf++Z
kfolDML+JUvr4YAH677QSqJ9JJqJjq3kxsdc0Vt7RJ14U4hVuC0DejkgopS1HUQ8xS6i8POCNB9r
6Prqwe3RgSnqAjJTI26PcSrHW1OHWkGpfHOXVka4VyBpsUcx8j9EqH76G6Nvog+h0X4rS/2PgfX7
SorF51pHNDyRI2sHyvzbWIj1oYzDduuXUf4gNOq4791IvYdYR2ttt2jJTbXZcIp73TtpSQVRCdjK
TWGpyl7zw3/6oQK1nPnSxsuhNFULV3iyhrR7iKwg2pHCbwHoRPne6kR1OwZdttURdXxRYNixC/Sr
N1nfuLYc+P7OckMF7R45/+g2frKBdMZ4dQU927thncAzpAmHDPTqfV6EOhTIvXxXGOrXnGIO6ClT
tdHh8Bxyy+1G8EBUSRUYULOUknu0wP7xOsnfppVAha4Zf1v5isNdOuGQ5ExQbogFcbuXLsSo9UBV
Ec58dlttb8XRPU2etP7Qqz9Uh1RqV+6P63gK5N3EIQIjMHH/PAyojUrSOknzng3f3yeQiLiVdx8b
a8DTRTMQctMDCnDyqhPUq0UduRvde1Z7qbGz1H9g8U9d837ADMkJCxFH/C/V/PkZb0M/UdByck+Z
mf1UNQiZasldCZ2W/MhEQwLIlCD0ij2mrOVEbKxKOMkDpU0F/uR4JQWyZIFM/xTVYwfCrss9ELqg
OAYNL2LQqeTa9JmsbLKlK5GUOolJCm9c6rMbt2npP/NLiDxDtwb4AnLQ9JCSz+zo/SQQ6AJRQDRI
htB6D272ciwWxJtDr9TesxxKRyvsD/if+9zMt+TRkedANT3pnFJXf0R18ujG4rsRPpfmZ/FR4zVN
0AOmeNYH89uoya+aXx+6do1+ceG9AOj4303x9vdnQYbUJCpxDI3BrZ7riBNarZ0l0dGrrc9y0Th6
aWybarjTe9yb8G5Sb+YYHNMUD5AMuqrBkRMwtcDI3VNvxPsw/pFT6IqHH+G4svOXts2E9Efjd6KD
mj++grpXGjEZoexKB0CLn9G0thvjo5p+vX2PLu1/bEzvLhmHIc8WLR8AU+pV5J7cGJjUY7TWLrvw
fa7uqXkJh0Sj/OStzhaLExG0PIncU5N8NO00+Xj75y8AuAEYQ/VJ2zu6DCTQLr8fCKNlgssUTjhz
mR0BV3UqoJwIx4b32CgR0hJVYsJDXFdH+lylbdr15hFIVLC9/UsWByoDbiMXBX/OPB7txrFqUhnm
vbbaGo9av7n9eXkhgIOVmlTapHAOYHw20Iw+daWHouE01KCU5ECnEUSz2o2WogYUxlL8dehQp0Uj
zjyQmMk3ZeuGhzwQNe5Y1/9VE2Ts+8ij+aEqQjC/TXxQ8vGbWXq0OIJH3GtRNCCnIXi7OG/+BJZ2
H7Ta7yZq1MexkpttGwYJJcqhW/GQCxcWI5sAHRKMmpBQXC6hWoBZCkX61wUjBnym7LzYcMQ0O96e
wcUFwg1zZ8EDRJX30gxRqjwaNTtFMV07Az5WrBi41gfhjS3+a2GOzuo89OxiwRdOLoIvaVTQ50px
OFOM52TUNmadQqws2CWih7BmH1SjeW41834AEuHp6Z2uNRvBLw9m3z1KZoW8SnCUoP24PQuLkw3D
DelGguerpKOkFQW9xybbNH/UzS3qC3axJlO3EFdJtCkhiTMRqSN+cDnTcal1Qy5KwmloProioOd4
K4sF6D1tnwwrDmDpWNAWBewEaidetrPrVY9UepWD2HsOcla1+CmY+taPDk1wGAR5o69Jmy9tIok2
UE44Kb8rtaSwSYsKXlPh1A9PYXgsft1encUtxOOc7Um2xpTmVzgJvqxqZRgpul6TUDVGy93XFIiC
8hBY/AhiOKkt2RmpAD64hlnDc2PEoE/dr7xiPbSHFHeXKEr8orux+7OPaRfPE7W1O0Oo90rRGvcQ
n3ovt3/10p6CEmGKA1G7uKJ/Kogt5S5mUmrzswcLuAJ3AMoGu9tWFm5E6czKnAJKG4QoygMNohXY
CppN+L3p7sNwJYO1aARaCyiq3zpJZ162NrVC79MUJ0FJacsTM9nWAaxnbplIQFIRX7g9qKWjwsMc
p07OZwraL4/KGHsdr6BMOAmAXXJSup31J46e6gKeMnHlqCzbIgM5ydYSv8yOCgoyiVVljE2YHmqN
Z0tJs82gSc0lwUaUxr49tKWTSSvh/8xNf39288dqJudazNDGULM96WBBhWBYr7XsBKVM9/6KY1s0
h9KrJoEEuG5vVzrJCqt8eiqkh8LHg9qRZR+A89CUsr09soWJxNNTcZyydVO67nJkGpT/JexCxDR+
dxS84HvrKodOCHZlFRzyeFx5Ny74nHNz841fdkGS+SZt1NC50APcJF9vD2ft+7M9GBsVUCqd748Z
cZKdhCsbQZrm47JYQ28d3Qi8EXmYUHC+nC+jFpVKmvqyh0r9JRtbauXjQWsJTna4aT+ykU6Ep1vf
iYn1IofFdzFpbU2KCTaM177rHoo8P7pisHLWF3bM1PM3KR2KFHbmauD60Mtw1hFRje6+FWo7Lj4I
bWNHvn/svWQDBcTKRCzumzODs3mQhrCNaLhyTybCiVpkfUhTxm0RWQ3DdhSklROxABBmfCT9wUhp
Ih+e7VM6mNw0QhThNLTaAPKmeVTGdC9W3/X4JbOLjTJ0B8Vtj/moHiKZdfdyfcVpL84xzFj0LVOo
vUqiDkLtm6owPWMgo1KFp6Y/tPler0+W9SVOV+6hxX1GAzN1KWDIV2+zModEgRYWzqWYbtVY25nS
g9f/yoDruviBxNy4+sozTV1cUzw32QkyITjyy70ttaY4NFnpnnz9Y0aHRq4juFPTa65KQGgco/9q
wh6i+jb/FoUNy27pyMqR1K2kbCOk6Gm+NafzxhsfI0PcWl5nAwV8Ck39kPXHuiw3iAJtKk22e/co
dPImVO+N4j4QB+4KCt/1KYtpLnYPpvYUkiXxuqcg+KG5Ry260+UfgvVl0O7G4s4HZXnbb0hLi8v2
wuVSb2ECZvu58jseG7CMnbz+e9XukuGUwhRu+KMtjT/1IbUb6Sjr7bOgPaVdSLOpTwZi2MlWT2ua
aOtiiLrFGguwvLQi00+Sof0gUJvnpVw1HnQpgTRB95BPqrd988Ui4oe3Bb4bZTeMUP5I0APfZ/l3
ReZOQr5NLb4J9K1p2rhTw3+8CtEj2ijG3mlrc6umMIlPikl/3PDBytStW6zlNJQlH6xoxLDs2omd
ZXZUa5d2qDDULGrmjZ2G+c5nyxTen7Qbt7L0QeheU7Xmwfelzh8zumMiZdeScZP9gyLuEzXcl6K4
kaBHd917SYgPkBuNxqe8PbTqqcqcynrt1OPYf2/r+E5PfyUFzD6Becz9u5U9IV/7+inzaE19UTI0
l7OBmOaY1n7lqhSpJbv1n4TqQxLdD6UDdpgo9rUufqvBHVWOaFUtY2EOVfw5UmsToOJK3Ksqh64E
X6xSo38GXJ47t4c27ebZLUaXMXE53F/kZea7XUUZCu3GQjuFuvpo9f5B00lvQTN528ziKJRpAFMe
70os2gCCbOVFqZ1MOUTg6aGWiv9oYfoFZ4FZ7zVjW1UNbV+q42mVHSpf3j8E1A9AEDMOELRzv6Dq
aQ8Hv3aSwXvZRhX/xQAmsWkWggfBVW5MQZfUqkjqnpLKro/Jz7/49Wdfn01PWVaW0tR8HTxpKj+Z
1VpBfsFtkhAm20YyB3DUHAJpNYPSemmhw2WrPqp9A5zf/Bz2+ScY77aD4R17rUpWYoGlzUveAy5+
nS7Xq+yR0cmd1IZs3jasuBEro3zJWvre0lZdI3q5MsXBp0N4ylVx7VMauNxeoU4GJCia2EH/qkxf
9XY/rhELrZmYnNDZDpb1TGjbvIgdPx3aO2isKFo1fnzKZHMNU3B1mzAacpdTcgGukitc3uhlaej5
mBI7hEy7+iCGoWFDAAeBHWQQjZcebm+/qxfoZHBqxyQ/QwFnHixLXaHBw5pHThR88XW0xH6UHKBg
LVm1NC76/SeJCHpyaQi6nEIPMYqkaazIAbJR7ms/2edmRUNJ95M321GrjT+3h7W0ZBBC0JJLZHYN
oCpGpfNcS4+catBrW/SjT5WnnnJZfW8RgukDRUnuhAsI4NBs98W0jkrWOEZODNdKCYtt/rOov9we
y9UBntmYbb/QC3w1dMXI4Xn4S1W9L6OifwD2QGEdNWQve4Kfao11c9km/J5w81ANmwcII0WPIevV
iHs0sCv/Re/yba18pwqitvdmtVYaXVwu5X/m5oh3AT4oKA6UyOlobk54GIptsfH+ZlNMGhcsycTu
PQ+eEc30aDgpYyeWIZ/sDUcbLGfs1nKeS0cKPI1EL8ckJzl/B3Xm4ErQduZOVBn+R9UbtS9h4SPd
9ylwcbm3N8eiMaDZQK0mHYd54WbQUi8mNwARSVluM5W6VBbcTUJhqPCt3INLpuilpxqAQB2lB+Xy
DMdqrgRNUuVOU+GNutchg35h/Mk74faQlvYesCS63PHpE2T10k6iZU2kKELmIK0u7YVI9DbCqO3N
UPqly+ELIeuDWKv1ykRO9+xFvMUpm6Ry4NKfCLffmg3PnLwvhJVohFit5QdJeLBWXv9rn58m9+zz
eRQ0aVB4uQMrf7gFxXl7zpYO0Pmvn82ZHmaVIMOv55jfs4JHW9tv9BVXtzaCadnORhBqJa0o0whG
GG2qvfIfJ2gWyXehWiZlwucb8Sg8SfLh9gRN/3y+vJYxiSRPaipXSDQRaEcLU0bu1MJ4yJIPfUcv
3dcw+5jSMSofYAdfMbhwWrjw4CRCK4vo3Zqm82y6mrJX0iYsUycVC5C6tSc8GFE52KiICltvCOWV
HbBoDykNeJmxduV1+nLM3KLpsWftwxdqn7/TtR6UN5W02SRy1xGb6JPsyFX1QxukQBdaP3USPQkB
zvShsOk4UxsQSqaRP5e+sAuzDvkx63OdCLsSyZ84GjQIWquoK55ljZJhHkihjZtuPmUjvD6NCZWm
Lbde/sIJlUZ7MGPlDju9redwWOdtIj7kihZs80IXd3kalLbOP7lzU7Wz9aoJ7j0/dDd92UXPVaHz
rVwI000ulHC9il4RVjZMQqx2ttE9dRuTNNVHuGtIn7R2HPcxb3DPOvqiOD7woBPugN25W5YpPHlx
kkp7pYPDRwK5AQsM+CNbLpLvkAtKJ7GQvpuZ+y0PhKHaQ2ICADGIxF0nGFAkGGbVotJnqCnMFuYf
SWndV0UQZdvqPZiEefV/0vMq+hjDD+GIkm/F21CHhsAd/fIO3IW5U4VS3CGc5/6wEBmkixkWhI0Q
BfImVlPtQxIjLa5XEMRK9II+Jf2gbLss6p7KJDGYnq5c2WILHgBsInWXKY9JxW3uAZAhiBXeV9yb
zcPvpJJWMs8LW1iltEZ2i2cve2wWTGm1mSaRpiaOh6xcMH6Xoseg+9Aygbd9wYKzJEuJD6ByTiAw
fxGF3diUbh2kDhLgthU90EUOhGOl1LIwWcQAvEi4Knl0KbOozZdgsxLzMnES/859MdYoipY+r7EK
U+luEuiZXcbZoI2VhLagY3ifu8i1lVzZ3Z6lRQu8CSY9yIX8hpXnYiD4aeoExUZrXvW1UurK9+fl
6xyW6cRt+b5q7awd+cf/9PO12WbyrMjVxIHPG/cgv+twe/vz04U6c4V0ZsEtRGs6CaB5IbgaYq/0
ozx2Rr3ZVHlzpygQRTh4vDtRWENjLE3VubHZwTO7WKMdLIudQYIWzVbkl9uDWTp4ExiNNAGcXuQ6
Lu8qNUp6mukZDLRvWVTZTZjZibRdU9FeOHdQJdHnTAwuIsE1W5LWr6cu+oQjMXqQqKcnOEuObi9/
vz2aZTMAdOgyhhhsvjTEiYg0qkHi+ErjUGiwu04+5tqwv21mIaIgqzI91NkE1/hKj96bRBG9EgrA
zpYtOpq7cKdKKGOedIio3baz3XiFD3hhI0xLRKhPznZShrlcqFBN2XNSVjr+s5CkuzLL3n/o0YCF
NGuCWKKPNdsJiRGWppFlhaOg5YNs+FrNZOHYQBJGmxZUVhwaZbYFgsxSoqiWc0eTt8nHj/0rEvLh
SvJpYTdPrYAiQC2SXleEoYWKTmMYu7ljxcNLm++GIASPKphIpfzNbFH8NdnV/Dl/ERmppBZhz2h6
pNEb/nNub7Gl5Z641bgT6Zq/ajoYKpYoFUO2GBplw7Yf1qZq0cAk+gCSgqb1+XKLAh4ebHTpUAwq
oCN8d6PBW0YW3QoSp3DDvcHpzoLgWMoso0tKJsiQj03t71c10JYWm4jhfxZm12xtFFJpei2vEi+2
PUNGZ8rbCe0/2VrH7NJUQZhqTdKSJHvmyF0/GIdy6NXC8X4U/tFa03pa/DzhO/WYCUstTgfnbKYM
ofXEQdcLp8peB1QSIOV8/14C4fk/A7OTHXZRDiEOBtTkIIkHd4U7fOH3U3MlXUSbz9RhOotH1KZI
VB3dO6cKyj9KRXAvp2vFz+srlwcAIktTNQT/MfMdZpyPQJW63FEQ+zVAu63M0MJWuvj+bCuhJtL4
NWyrTudXd5HQfSaHs9fd4EiWb+XuWJitC1Oz2VL6ihyRj6mhtMXOlj7fXuuFG/Di85P5s82UNaOc
lajaOEZ5xO+5VKe697s+EseqghwTOLirdhghKBOfpu7MUfWMUjuwHsEa1qjgFldkkluAfMXk3TG7
7hKjETLdzVgRtdiNVfW9UtV9Uyc7N0/ef7OS/5laTwGOkBqcnT+pN3wQvWbuhNHDeGyilafN4oqc
fX52+nSx8OUGHRsnrKI7Q9xV0q4ro7vby764q86MzKaL1uu2JxeeO2myN5GYOv6nz8+Z7nkNdEUc
Grmjw46LoMIaeGNptUmZKLTAGSQw5ulZGVnwyM/YUkXaBk99Jf8WAjd4riNPvFOVbly5XKcpn0Xw
xB9QXrCPQSjPPVZWDW0PSXTmdHEqPY614W/kqLXsZGiMjcRlBaltYH6PlUBew6ot7AaYFyCQ5l6n
JDevWldJlIZJX6TOAFl7XB/L+OgBkru9XEtGcMgWRHKAoMCoXTqBOLHisgmy1InK30n+3e2e3PzL
bRMLUwjg4V8Tsw1nRhLq6Dom8uCHrgR3sXUwXWvTWzTBefvGf3cpc4K7y0SnAO8n4YCZh/aT0Uxl
gYc71H92DdMKDdq2kMDQ255y/6cQvv9AsR25kidBJCC4s/EN6iDQgefjpjXEgQDaD38Rb1PcRxwb
5nKYgOdPIsE1O13xi8zR3L0n/O6M99+ZF9+fzRjiYVGd9hluOlJsuf8drSlFLPgctrFkISAOPxYw
1std1tShnDWiEDqGsoEnOV4LW5Z28ZTQpGWEtC3RxeX3SadJwJbG0ImsjdveCcKueDdxFLvq3MQs
rig9NxUtrw+drit2ZtM5UlNAKWgcbh+WpZEQqGpTwoYy6PyGCdCTFQ1KG9Mj28I714dkTZJhzcTs
yPuNJfeW31GNbMf8YGZVBdAudHewkIvb/zaa2dEo3DjU+mKIHNbt2eh8SMnvxvbjbSMLNwLQKhD9
byUnWPIuF79oTWuE5ZAqbroLleMI6W65cf+5bWRpB58bmd38ec9zGIHByBl069coINTsSt3K2i/Z
MICHTfpedH/Ou2nkfpRSTQpjR9aQSNwk7cr3ryeKhDxlhgn1CErlTeHwLODLK8unDO3Xjgr4Plbv
Qh+eOGgs3h0kkelAfRQ6H96K5jxlx2/IYgHtDWeIDbvIoOh4NxyJh9W5hdlZ5C2dWcVkgUZnkiiI
ILx3sfn+lBaCyIfDOI8ohdQoMjGUKyd4zYTfffbj9uevDyCfZ26IIN+ecbOfLxdx2eZiWDtyeFSD
DUpXq0t9tZWoYdGYwJGYWpiuslttWA+u1hTCM1TSbYCEh2/fHsOigYkcAPgJ5MXzFrrc9UQxViP3
OX7IvI387uT79PvPPj8/00WagA/m8168lRrgYMIvT3vvvT2zMTvS1IS0qHZD99ltFFsrIxsc6/sn
ifo+3dU8TKi6zyxYSuXR9tdYz9nwwzV3ib8GOrvaSQzh3MDMleskThLZquHiLDNxT0NvZoPfUx9y
WstXZmvJFHVvODq4ZMlkzTZtqgh9WMiZ9UzyUqLbvgAK3w3vLYcwngllyIYCTUJ/9aUrH7zYV70i
F54Do/F3jdRm93EqrKGZloYy9bqjds5Irqhv2iSKmg7WBcdseuoK3r3RKQepile8yJIZElo8fOHy
ue7iDuAdTrpAdp+NSH+22u4p5BFvpdrKJrvy6swZBjR6TIh74Ra8nLNczg0hUQT3WenLnZl2G60O
ngA9bcYwPb5/P8Ok84YBI/F79VhAAdZtI8tz0jQVX2LRUz9rrvVuIlUGdG5lFjQoozQkXev7zlat
firVz78Yw5v3pQsQSMzs62pXDDrZQM8JB+gXLcr929FL3d1tK0uLYsE0AtGIPtVBlctFsaRgiIBr
eo4l/9HJM9bfcvF7n64EJQtWiHvQ1OBIUg2dBwwxDedhbca+Qzae2vOmrmWEfLJtHY4r7v7qDUcn
wLml6To4Cx2aYIx6UQx9p4I9xKBe2cpDaGtt/U+qBftQNl6SXP717jmcem+nBzBoRzobL212QajL
g8tuG9DMDUASQE4gDo+BsQbFuubCmkZ3ZmnmRnNzlCq5NDyn7iN5y0ss3oSKnu8qVdBeAkHu7GrI
w00gpeMmFOGqz6auuDgGuY9YRbnm1ReXlfQG3YvAm66Ifq0QZTZfrDwns7RNkX4URqp56jfF+nN7
ghccFDpYEAZAvw4T3/x6kupBlnqI8RxJd2mQRIbiQIUK8dA8qPe3TU2n6iKNMs3wmanZDNexqVtt
PnjOONB6MQzpJhtjQBK1a0NgtRkhoB5HGLfbciXjvLhxUYTn9Yl75JV+uYmSMB/kDm2g50ijp2UM
8j807jqEZUgTaa+0yXw33XItR7w4saCNgVpCaQU2/tJoX4Rp0qm55wRKcUi6nB6yYutCJn57Uhf3
CXClt2QkD8bZAckzJVEL3fecuB+SzThU0lM0wPjTFAOs0ElgHm7bW1pECVoDqmaUgkh2XA7LKnqR
sA+nZhghHRSAM/a6N2RPbfMo9Luw2KVSHtpSn63lFJfmE9jxG0hqAjLM5jNtx1T2Y8lzlNQ9+EMQ
2YVOU4zqrUzosp0JuAQzK3zj09+feTlkoDvCZjyOrO219qls/qnb4+05XFozAvP/mZj+/swEcRk0
DZHnO0WZ0EvzszIeLQ2Ko0+3zUz+eH7ezs3MtkZNdVXoc4EQxxfgGY6jH3A6bW7bWJytCRI+rQi1
1FlEGJtip7Smidc0691oPJajtksaf8XK4kjOrMiXE1YUcdMMEmuiZOXwHI1lfJeaUD79t7HMtnbl
SmPeDi5jARJiDxDdthmP5Dp+txwwXmGCxcLUMuEL3xQNztZfbVuv0MZp/XvLgRPsIPnVistbWhfy
1QhtkUMg6TYbSxEZIXrrnftsEhvaUpUmO78bTkYvi3+xNtRb6HmZxkKK+nJtIPQw/cBIeQR6/guV
vefBWwNILg6GRBipaV4G1wXVZtQ8oc7c56QcrG2lDr86ZfDurdpcY8RcOpk8B4C2UDkErj87MpFb
qClqhu5zNSmhKnKpHSCi2BCL5hs9Ntc4x5cGRiShgKOhsnDFEVP2cas0Jc677Pd1Ai+lfmzDd+dF
2W3nRqbDdbbbRlWolaGYbgjLjvSnqHyM2v37Tw6YA/A6kKTQ2jCbNqVHrhPEJz7T3ek/3Giv/f5v
BmahA8yQlqz+H2lf1hyprnT7i4gABEK8AjXY7QG7J3e/ED0i5lkMv/5b8r2xu0pFFGGfE7HPfnBs
sjSlUpkr13Li+GnIStMvoq7ZWVCs8+xhE7q6tianY1HuGQdsDjYEM+MnHc7SydGo/0evbt4xHJxL
gPFArnABKyzG0jarBgEJx22dfzC7p+4diQ0Z7/xnQrljakHsYqmpFkau7qcDMkxbbN1rZ+XUgrLo
NG4NM54wiCXbT6PhJ0u9Q1+3T6aN63It5Dg1pCz+wpZXRs34qXD9KrutxYOb30IN1WIeOPlAH3h9
cdYuG5TbEAICwgHYnjJzJWGTibXRwsKrGtD/T1s5gTUDIP/H21n6NJRCzg+kGWktNA06GKh+G/Wv
LdritQ0Mr+/awOkw7GRlXcbBFmBnt5ELqLUgWsyHvP9cJW9u+4FXsVGDhd9Hp+AF7/SAFe+TpERM
XdYgRQBpGz00GgGTXK8Zx2nk8yFPxNiioZoVb+0veLUtfSbiUOOC/9nO9Lw3aK6FVoZng1F5drqx
5VbnEC93NIShVfQi2MxS3HSoumth7dDiaar06DZPK3Isuijf8J1rx0iyxEoYsxQ/VvwNWDfrUtSL
FtqTHYz6i0WhQZR9w/ndCG9Wtx26ZXDRALcAybDzbdf11QLVQmw7wncOGDrt4O3nBpqN/31fOTed
ABq9iHstdOM7p4PA4ef/7fvKvia1jRjAkcdmDFyRgjXh23UDl7QBcl+djEBxNG3UuX0nLSTMNwoP
/WzpF+0XedJ+Ga//CC3QLA+gpRoqgF5EjtHH679gddsBZCer1qglqyA4LWEzSSIBpz3sgOObwLxd
bmy3FRNId0KhCO5BkmApAbu5GBME2jkL58EMtGX2o4U8VltSZ3ItlKfHmRUlYB/LbtJnS3PCipMv
hVvsK7AvJsAl+3Exos9+i6lt1R7iDqA0UHvH/j7f243uRH1LKxZGqI67A/pEReYBD8nR7EFuzN56
x2GSoFfov+vAF1x0ntmORkrOWxY66fhjdotAn5uvb94MiGkMiMEisJbSv8qY4Md7tlRO6ET3Jv9I
5kfR/LhuYm3acBPJoBpsQQDUnJvoonGZ0zJ1Q6pVELPOjQeNd5CYt4qvthNBGt3awkm81hfVnXFq
Unqpk2i0M0kTNUnihuMwHjRIY8d2teMFexih1mXweK+l7MDT/ssgukd9mXZjnT/Tmd+lZn5jo99l
rrdel5e8nRJZg6ZcsMKhWekCvNFNfCFujPcFWoE/1lryNBbZLhXFbR8tQT1Gv6cYP64px4Bw8vv6
EkifcjEfUrqOMjSaXgDXJpiKDMdyQzLkIE2jUe/3Zl4fykpz/W5Mxk81eJHTHFyi1w1fElTKUePL
0L+BdRB8nK9EmmfoFok0NwQDknW3IIl5nLpCv0+Aib+DhHgKmpeM36E9rX4uJvQX9TalN0bR/9n4
IatTgIYC7EOoWOAOPP8hE3WSPmlR56MJsf026ywvXmpwPqezcYTmvPheNECLGMZo3sVDOgaMFNEO
M5cHZdNan6LOrEDdhE6uqJ6aAx5D8eTxVmvuyybOXq7/2q0fqxyZwagJGZPIDdEKw31e17MHuSj6
uZ/HyK97yg9jp9uBy6utBVvz3MDD/zdNyskxGnQ8N0MShT26txi/hdZeoG1VvVeiEUD5/xmRP+Lk
eE58jGg+wYhURDN3nO0r4S/OBsZR/tSLTY/dJfEBuHPVBEjmgCR35LEbtsTau1B/mJKtvOj6bP1n
gihooLGOhxIBMAvHJftSlNoXaFYBtrMZB6/ZoSa4O+GnZR1WmbByZBqlPXdDET/HXeo1k7WPhz/X
N93afOESAJQNzWiX/FEplNPzxYDTLEG2SIBvmtzn6xbW1v3UgrK56NLpJkCMqFIvx5odG/qz+EW2
CDjWzg4F2bQEfkMsVIVlO25ZojXYZaFeOX5bAbfhfjeG34tZ7HBefCfZXR/U6rRJ1i2EO8joqJXk
yChBCZ8YbtiQ27Hcu+ZGpXp17ZGPsgGmWRETSF0ritJRd8McSkc7mosaEVXr3nAn3XqUvtYo1CND
T2wpThI8rXHdGqMbThb7Y3P3runoveXOIF2qAeKxn8YOyMrI9MZKP0qKyFmYIXopNsLH1X0iKQQY
iFpBaiT/fuIfBO/QwDrP2IkDKVvPyon9q8L7yDNoufxYjHRLTWPLoAxhTgymaQuxbXvBxvy8QHen
sn4kurfFOfIaS13MrsMkfgydeoCznFspoaaepUnmht3gjDdA9X1ZatOAKOqU34ssr3Z6l81B21D7
M/hLyU1eLEXgLHntA0edhAkXpaStEke+FMPBAk3SviOD5EB2R9/tbWs/ZjwKKtGYdx1vKw+d4Px4
fbevBXOIYZCDx4scHCPqTPUadF8XJwozkh4IPdr20dabHZqdvVwE122trcqpLXnST1bFGMGjAygZ
oDmVUz8zI4+Owxzz34xXvV+LJtoIVtZOMvizZEsHal0XFMlaJYwUQndRiGZ843udbRzk1c8j3YN0
AnANIMw7H44NMamy6oACYtkHGhrZBmHBWm3ZBBIOcjAIkaTuyPn3WTcZAmy3Uagl8fyRVn12Nzss
9UbEZz5p+Q+xRPRem20nZE7Jfs6arsdeoRviySnA6nN98VZHawHFA94R8C9SZbP3QLEujawNEB7o
tp9pG5tjzc3jRQHRAouhP0KtPSysSnu74chuatX3JgJDXF3u+mryOmi6eW1R/00i6z02UcCW7W8y
flFW0BFm2dc9NuSo3fE2GKyvdVP4msDj80ej8w2s9Jrjd0DOidIukkOO+oiuUUqJnQhHjSzhYv5K
kY1g5lYotrpMJ0YUj69XVEs6m0Wh3mdexQtvqzCwZoAB/0TBTw/lAKaEsmU69mRIEOvNO4PcsGpj
krY+L/9+4iMGY6gRc+FQ8Yn8ZYnziLJdcH0nr63D6Qjk309MNOOYRkUME7Px6Nq38Xiwho2zuzUK
5cJz3IwvtYFJ6h508bHlG5/fGoHitOOBJKnjxHBsun4bd9H3pdQfHJ1tZEy3zCj+mkdlBykRmEnK
Q0SCaPAhP/+OtYBHQRkIDMQXaWe3K0kZC8eF6HXAtKNgKNTdXDexuhYnJpRRQBqq7bsOJjheWQRQ
nI0hrN1qqF/hgkGDO+h3FTddZDSdJiHgRND1GKPEsG+X781WZ/aqFSnsg0bg10jqfNOStHBLR29w
GQw+fywsr/tY9P71mVp93AOi+Z8RxR8O8IUC4MMobMvygVs1lBjJvZimj4jNe69heEMMS/FnWKYg
Hjo/r43n679gLRo5+QHqJTPJbG3f4gcUJTJLcfNhKu27sSQf83gKKLPfUbxHRR3c96hDo0FGLUOn
WTdlUrou7BNvALHt4hNtY3usbj/iImOCTgUd8JDzhcvcomMVuOJAXuPsc+hZzXSL1G/t6gT0X1Lm
yM5Ctel9MRMgNvACDPOypd9j3uWfUDw297rTG7fxkPVHpCTTQDRZ9nR9veSGUCNgzBzuNLzP0Auv
7H2SO2nBGfxcKdIXlPaerJQE9dSGTVbt3Lkwfc1ZvLJLNzzT6mlAxzeolmzo16hdO11PFuIMC+AD
EGU95hok0DrE1YeJahCCjbp2f32cq/ZcWdyDp5IUSOeLaPSIxdIEub6EfIqTv9x9yONPbf35upW1
3e+iAQ1qKwDzgMTi3IqDcDXPR5OFgNbtDIQ+Y/U4Vp/TBlUFYyN43bClZjoEcvyplhLkvoefOShe
TK9GJgp86WPz7fqo1g7AyajU3WnG+kjFCEvCDAzmtxtOa+vz5vmkZWNLtR5pgzBlP8bmhbzr87JX
ATcUIkTl9tAgMmyaEUVGKPPizBNv7nNGPtV97YX4f99X1lz0GpQfNXzfKF+isvCSdKvCtnaL/7OA
dNP5BEEdJR7HmjEICz4QerCjnR7dXF/i1Yvj1IbiB9rJIXhHyhyNHt9UmRGYSX+LZ9PnrtKemTt+
MKzi2cgEDarefNHLLZE4OUuqHzq1r2yCtiOo7eLmDEVfezn7XCwHt3U8IR5qSE/w8Wmcf18f8uu1
fmESaX8d72ZgjHQlDo7gDZK+zFmo6U0C8v82okgnL8kzuJ+s3y6enY9GKpCBrpOI3/fOvBy6NkpR
lMkGMNPzFzGP2RF9Bs0jRbJ8J+p0eSx4NAU851+ruLAPaE5vkakZp402qxVvhkIueilBXoqUjMqz
VbDBonNk4dk4IqFWPOwq/J+zBfJbOZioTsvGDyA/8YpV9oQ+p8QQ3HDC0dfjF5Z/v74AK9saqX8U
PF0MBadTiYGXls59PaMkWYPZzQZH/GzrndfpxfG6nZVhoPH03zrLv5+8FtoOXY7TkrLQHm7H2hui
jatl1RFDtAG5G+QckYE5/75oXCjYOLH8frNHAfQwRqDbrw5WUQWJVbwjGkGz8X/WFHeGJzRwJCJj
YVbcptlNttV9tTpbYNAwQEgIDSwVLsAr0hgiL1nYuOQmarvPgrBf1xdkZfeiDv3PhPz7yYJ0JphI
GydhoRWBfy//hcSWb0Uf+unTdTsrGwzEONjASAFTWSA+t4OaUcXtBkNBRTr1cwrpzzYtp13tavmG
/1zdA+hWAOkeNgC6ZM5NpQTXQJvCfZp1d18PYFeo0luR8+dlzm/E9GbqMnnnQNwIMRtFH6H6hI81
jeQcDFDI9N606XHzGSFd34VrRHoATDbIocPHnA/HBq2gnfQtQt5hzv7MqAn7lQO6AG/SR+1g9K55
u6DMsgDFjA2I/jNslVRQ6jWpMXu8qyH7QHJ9I+JZXU9AjtG9ChV4AOjOf1WuVR0VFGXrxbT2UT/t
aR202vP1TbO6/0Hhg9Y9uNgLFVHNidMu7XI3dNjgPfT18PbzixtcInGQtlphLLF60egtgin9OxqW
i61u+7WLHEwBDAgCFCiQFlZutboqzc5YXFwNxvRop/w3sYqA5mnAEu0Tz4GedopuZzriuSnJXbUM
GzW+tao68GHgCEPZCjQdjnJrmCKbmrqiwIBQ5jnknkDZrus/ZoXEVot9Y/c+Lx1fd56uL9yKVzmz
q0QQiznFtZYz2HXmn241v9QGO04gV/Z6Aqn3dxhD3QDc15KGXX3mosFiqmYHQBfQDNMbnoKlZ+FL
FFjO+MWFzvSGe3l9OCgHEpBBHSxZALziPCp3TNyYgzM4BVwZmrg/2TaPH3NzMJ6dghh/EyiOB3pt
zg8TSM0Cd2bLfqlME8xBCHHuUX7H3AvQgN7UQ8LuWULGIE2c+KbhOoiSICzu1a01+HGjT17fZo4P
de7xjtuL8TRZbeyJou98x43cl6bE+xcJ6hz3dGLsrk/qihMFkAfQBFxuIN5UlWlHvKu0PrFYOIz4
CeKDtYzgcHrSrb+g7rhuasWVgDVIagVDqhvFH8XBuWSJC9rjFk0EiD0bTBS0st9+/cAGGuExJCCu
1JNYISaJGobrh4EuJnanfdE82t0W69jqpCEChLMGmuSCMrHVo2GEhCJDTrr1Rm4do9h6QF/qnmeJ
5hmOthFNrToY2XaIJgakWy4amxeWWJ0ZD7Kaq30XCflIk/rDlBVP82J2Xl5w3H8RaBi0XZJaz7lb
bsS+Kw4a5OL/7CsBUFZGmZ7YI+6+frgVWfyht7c4UdZcCXoqEVoDIOWAC+D8ohnjfmkNnKow6krz
VnPN9uNUDezQ0IzdED5ZG3O6uhstvE3BOGAjD6nYmwtwCTdmgzIkuU+7h9R6Sosf1zf86qydmFBi
LtTEo6pxYELokTe7v3S+kdBZNQBaaYLOVymspnioxBTCMjgScYb+YAOfm8ZbMIItC8rC51AngQa7
CcjUtDehzbYRXax+XuodAdkHOhk1uuDTNLkl2KVCAVyzBtWjv9dXYK2Uj90kmRrBigbmenWVNa2t
RjYBAlceaHw7/HVKvKp3CfPaeTf+jOZdXfm5E2jfrhuWYa56d0hKJDR5wtNdQLZNtph91eBpnesP
RfTFtD9ZAmpr4Oafq5dx+TlsHR+5EBcGoWCOTm7s6AucNtfcSp8KxGngsNqjTHNnasVtVbDJI+2M
xirw7u40AN6uD3Nt/YDM/M+q/PvJq8JtS1504B4Jp8L4BIqul6FGwf26jUvHgAwp+KWQ3iMA8qsu
Hfgp2pva0DzRqPMJvZ/Lz537ObKqN48FlXz5vgcXEChKVYegmz0XWpukTxXzC+rPYuP7lw7n/PuK
N1hqp+cTRI4l28zC9u60c8uNOPByOSQYgdpos0eoi0Tv+XJMdlpmmhslT7x3gq53PV5tHNi1QaDF
HuR/aLS9VIwpaK1zqymTp4Z9SNIDiOOzLc6/LROKywHXe4bm8SJ5EoMP5eTM3sVvf2+bICL4Nwp5
ek+27eyUek84RkE79ILtijfrnUMi4+T7KidflQC7WtE8ebLyv3FReG68EZtuzJGaJZog1dm6MQYw
J19p/VdAIFDfIlPZsqHE9qyp0TKfw8bQ+Do6TMitNQfXj/YKQllOFI6cJJCTV7GyEOnMa63R+JMD
CKdu1P6UAQ93n5Y3Q/S5IKbfA1Hufh/4n4H+1tw/ZXLkwz5ru/31H7I+1n+/QzmbLhFdVBoRf1rM
YDD3jAdQrHq7CbRsAr34qounNsZrYJ6e6z5NnhigzfQgoo9tevjfTCjH32mFcLKMJ08VViy+Gfoj
tBaum5ATcX7NIMo4GYWyYBG3ulZrYSJxXoxip5VHp/GpvTGQNT92akVZDtwGRqwVMeYq2nXjsdHf
sxYyZYTiM7XQeXa+7RIbUPw4I/yp0m+aFOoVBzB/Xp+o1SGcmFDWAtoSvehyEzsbJeDSZ2+nhsFC
OKipWVLpEC+d8yF0mpE1fUL5U0w9VO+6bOO2Wl3ok+8rv98l9VAJju8P7kNceGn5wBJ04rxnIU6s
KNupHMBm0kKW9cnO92b6IYPHZ29OUZxPlLKXxrmnbVs4WIgXZvuM+W56W44bRi7DvXMjSiA+srxc
+hKzNfJy3/S6lyEbx+wfg7UbnCeqh3n1/I79dTJzyi0JenCDIxnFn6Z5Hzm7dMs1r+7fk+8rV6Qg
gLHQSX6f+IyENHvzi/JsxlTSOtCFusAp4fuIF7s/+RZ/zsbPV3UmSJ86bZtiQRbTa17oz/9p8m3l
ajSznjD4Wv7U97d2sxdbjKqXhw/NpKC/dYGPxH2hkuByLtw2HXM91IuagyC/QNuT85s047ElWbLh
0i+nCsakHPyrhtCFM0QNcI7ndtDDcvoSFd+KeKt/6/JyPTeguBKgwlm9JDAAEWQUtYNE8wGzC64v
yboRB8UtC/1VEBo494cmS4uF9q4ezlYZNEvvL9qz1W0YWZ+qf0YUpwv9s9ZGfcMI3e6mXx5xxq8P
YuP7aho3LakGeEakh8i5e2XgoOHlHQaopFwARvYSAWJTAeVALEiYWR+T5FdubXGJrS4DegCQhHPR
3qXycIFqriEdKCpDniTUYxGnB+DbG6CxCd24O1YnC3SXUBTBC/+iLRCAxNoQGhbDoh00cmfffnvy
Axv3xILiY6FZZsZLw/Sw1euPPK0+Qo4+3liRVxDMeUQFI69yrMiIAiSj7Cmij2MGKAZmjKaxZ0H4
3uT6XdN0nzVOPMcAn3Lcdn+qpak9zpOjoNUxqg2vSzWPNvXu+gZZ8zxQggEDGOQzABIylGOUDEIf
JrQz2MRvvmhG2Blhs7xj5ZB4A/afAQJwQZiiz7Mjhsg2wpTw4sgmuwiaGm3M14eytj/AkgPYH64x
tP8rCI7MHWOhd7oRJqD5iD8JwET+NwPKXLE6QvoN40Nf6l0yfXjPWT39/eb5UrSWHUOZbjHCJUKO
Oai+/m+/Xtl3zSJsUen4vOYcRX1T6RvfX91JSEuCjFFmrFWQ21BPZVYMlhHWlt83h859dI078+0v
BbT7nFhRJilqCqjolgQeuUlBXJoEf6/P0ko7Acp64OBEYkX2rKr0hVyzofxLEj1M0KdrfCxpduB2
yM0HM6nuWgh/230UiHwCv9qjGN8cJME40HMAgqFjGJCN8y1Q9Uvd8oYtIWNlkMRlcLw+OhmWqr4H
5WZ00qEehXSlsoPjrKpq6JQuYTahaOWhjb31bS0bvkzlZOyFqZc3NpnFRtZ6bWfAXUNORYoZXbD9
lqkxdECs68jJurE3VPlyb3cmqt09wCKo+w0b/Exr9oBclzzP6L5F/fB8FsEMyUkbd7hVDXooenbs
ypuc7tMthdQ1h3NqR9mL86xDJHVu5LiilyVrj201f3n7gjEkKbFYqJZf5EuaLKKLa8xLGM3Vwebp
va1HhWeJ6T437Q9gCH77MxBTdmJQzu1JpiznRsqZDoNl92KL24o2QT1/EtB4vD6wtblD5trGqECs
ipryuZ3G1KJmBJwwNG1oNrm+vlTBOywAPGeBqMsEjEP+gpORkGWGxCWb8RRLas+uD9x4e4IXgQ2k
1CAbb6LhRwWiJnWSxPYi9zUYrCIS1tTw0uzn9WGsBFinRtRbbc771kk5jFSjMXkQ693VEGTxbHOr
+3DdEF4fcA0IgtRqbUqnKCvks8Dtj532O+o/tOOn62NZWXTczEiHgXnYdUEPfL4kGSr6iaNlJCys
l9j9k7/jGQUgnSzCSB+Hm/j8+5WBkqKmmUuYVvdt9yKaQ8Ztv9iSTFyZKYRL4HcHFb687pS9K5rG
qGZNW8Kk87L+kb7U9ps7V0COCBACmBNAxIPA6XwgXRvbc0etBVW4epcU430/Rbum3eq3XxsIwIe4
5CTZDy6FczO10VpsZrjrFu1eX4A+WFK/rTcqCCuLDhQasJ/I4qHSq9Z5q6lcSA+eqTCqHvT5If9z
fU+tjkHqlQLRgD5xFc9ANRdkjyzFMa/5HqC9sKjdz0ukb9ycq2ZeKZmBdLNh7Hyq5tHR2DSM2FrC
PMya2Gd1/5LwLYGitfADFEIAuMkqG7QFlS3stCxraRnD/7pu5EWmNvskT26srt9DPqKHgiY/lrFx
Q+vlrmyrX63pSqHI+OP1WV0JFCSTEUIEdGTInp3z4U6Uz+hBTJcwF9N+zPmDZhdfhpR+JRFow535
5bq5FbwD2nWgpIinEdgyLqA3aPTVo1z0S2iPqblHU1j6e2hdcUwQ7gW8mcRudheQ9lAtf2kHUEpX
kQX+K+Dl3uND0Hv92tMuy5zKAsQta3VN/pKYT6gZzx4YkkGsk/lOunHIV0BckoAYNGU6YEfATso9
d3JDzXbBmy63l9Ck1XDP4+xrpk1gmF+ygR9yWlUPaNmgt3prdX4PcH0waM47nrw4+HhSQ3MLnT2q
L0PDde0Ug7GEU8d3BKJVPdmqVK+EY2cmlIu4HNOy7Ai6OZES8OiExnotaOMM4IW3NzmgwQbPDzQq
GRZSBIo/44s7RVCdXEKX+KApyd9OxwkmGaDuXg8GcH/K3sjGxbGdZZ6B1RYxOgk34mR5/SnROQ4A
on5wjQMPo1Yp3BRvZGEmc2jk9dEm35Nc3zXGxyKO/Sl+Rr/y9UO3ti64ZuQ8EenZlEvGXBzullE7
hx9M5+ve1+Kvb/8+BMQA75RpZVDJnW/vobGQIs/6OeyPcR9Q/gC6vITvrxtZuV1kox9uGMmzc9H9
jUfc5DRitkMXnTmf0vbzez6PsymvesRh6hxZ8UC1rLfDsvhe2jeJu5WMXVlz/P5/BuTfT3xASTqt
zUsYgCs4tEATIskQuOyTaYvdFDe+MOPgHUMCMBxd5FK+RE2c8oyNs57kNjrtdkl8KDau+5WLEhk0
tOKD31lC25UZ60fRll3bAyEaewnOyVO5pfm8tuSnFpQpy0QtaGd3Tlguv7MB6jdkq4l/awzK7Tck
sdlhEE44RDvD2Olt0G2cjXULrlRvR48hutzPl51ExK5kQ0jIu1ukZqvszoz86+u8cryxEP9MyJ9w
srO0stElmwimaYKania9oZV9Lz9ft7K+GP+syF9xYsXOmbm0CwaS6EcQuppbBUO5XRSfCBIAQK0B
EZTVVeX7UtZu6kXuhDb/QatbNh0gcmd9a5e3QzggHQx+LCQqQNkGYPf5QMDT5RasBCPckn/rtD9u
/fakxNn3lRWvm8Gg8LdOGDHhj5CeBN4IHVD1liL9+oT9G4ey7GjBNBMhMI7ROAgAVXlgZfvoJ4Sx
ry/86vaSyHNCpcqSmkpC74k2I+FDQ83+mWt+xx4zy0/fs7tOjCgZliYazNJiEQVNA/vKC/PoRMOP
6+OQ83G5wf6NQ1n3dDZ1QLU1GuIZ9q0R2T4uxexN0RbR7tpBwW0IIhQb0DY0M57vr6mKc4Y1RyMc
IIFNEEfBm8fhynWQakiIKNUHSrO4iTHNAgwr7sEubobfTny8bmFlBChNQlxQFimhTqBEP6bViX4k
1A4HMAT/SrYIpVYWAmUq3QB7quzrVbGttNHdshM2bsJa+Gna+Ly9I+LTW8fgwgJuPvgSKAapY6Aj
AiFrSs2wm/yZeK64uf79y0Eg/QzqP3SZg/wDozhf5YXacQWmPZRR0AxlkGhXmdkh5nSD/uPykMMM
Ql00oAD8jpv83AxL7K5qDc0M5wkgU21PnafCuOuzg6lvnMDLY35uSW6KE//Oe6pnEDE2Q2366Da3
BbCMBvBGebORD7yMg87tyIk9sVPTVCsqNBGHBh19izwOTe7VfTiRMmjbu36rn3htWGiekWE2KG0Q
dJ+bY25rxXnmmCH4QbALuGfH98IxPHN5vr4hLg8N0Nr/DKkplmquIeMgDUXM3E3D9xZYkesW1vYC
yvnwwDLHfnEsR05LtEI1dlhDA2WxMoi+pOPPus/2ich+msv4ct3eyogM7GwIUuCVgtY/ZYtrTRyJ
wZim0Bmd3zmFq3HSN5dBpI955aQC2OniYWyQyurS3JrC1H7me4tvrMnKIUXjpaSERuoWL3Blr/V1
V5s8xuedr9lw1/J7tB+/Y45OLChRi+0MxVREZAqjLPOG/uO8FdytLYIklICfx7/gz873r86ZkxCz
nMM0mSUzpidi8nZXhorNPxPKESliRidwtM8hegz9fglG5Afzre7nlcQPUg/oT0afHsLdC5nDuJqJ
KQbsJtHdkMgviVc2AO4fYs3HcbTn3UADulXkWJk91NfA0YzuOdm6Ko/UibOJRVtkbd8j1W2OPuuG
YHzH5MECEumy3wRtVsohiSxoBQ2kAsYm/sl46U1NILLD9U22kj8C+QWSt+gelflPZp4PI89JlA8C
tZq6vp/teZ9FnaeXUGfNb+LhPq5uc1Hc1NWbA1lYRb0D6XvJD6/mc5HoZXwykWTvwHPDF/FrbKyd
XlrfITOwkSFbOaiYPlRw0MEOL6o2c5iJXRj6UCHp6h5L8WeUFMpfrk/i2lY4NaGc1DSrAT8fGuRb
ey2AOtF9B2X4d5hAjQtZCnSQIdF2vkyNVhhNpiXIbaYCbX5V/2Dq44aNlesTgSXIslG3QXyjlqJ4
OZJl6jAMbXT36CF+LBrmQ4j+e95EQWTkwku6ZsONrk4digdIiwDRfXF0My3FM7/E6pA+9mxkKH9f
n7eV1cdmQuKIIDrHU0LxcehsFQmtozms0F7ZZN4EGm2RvP2qQQcyPo6wVnIPKUbGaGJZFyOlly9a
kEIprdh6KK1M05kFxY/O3aKlwoAFrAj7Nmzpy8v//Pz9ArAAIDVIf6H1CDmw891VA7tttuCDCtGF
j/6fxPJSiDaU/fzQpOYDixvqZYblJe5WomdtXGjQQS5UailfyPk0E6g2+VAOCKFGH6qFPmTYrm8A
+dMvhoYHBagddZA2qakkEtHZGmY+hFo/enZ3N2uHafSIu2Fm7Q4i0CSCC0WwIdkyzqew0kFRaWiw
Q+rxZqj2Othfde3Y9reULUej50FWlocYDb/utEHPsTpExG24aDGPFxll1KsWLSbZEJbJZ23J/Hy4
nQcg2/K3g6OwTU4MKXfFTHqZMM+HcKEk9bPKS/Nmq3SytiNAaYH/uTpeJip0BuWhxEnrfAS/9Vct
A5Rt46yuTRZCTgJhWQN1ZDXlgF5sdJ9nKPE1Bdv38KXGQG9IzIIl33BtKzE16CVQBEKTIrvUw4sh
wjcWRSnCsXte4nGX1T9iDcWLKN4n9bfru3zNzeERYtkAUeoSR3C++yyroFbZY/eZ3DnSqa/8Iq1+
g6R0I1xYuSJQuvhnR9kBSyeMcbDSIUz+0ri7b3+R7/1Y3Te//OvjWdsFSNSBfBxUZwjeFY/aV2mR
k3rqw0wEvWc1G6d1bbrQ8QbeDdx2BOK/59M1Zkkhyq4bwmHOwwktI1HTPjtsfscogOrANtPhe5C3
OTdDAVQwx4LivGQ8+BMbW/DlNbeNpCYkabCZUWBVV71KchD9RkOol2GV/rXEVwTwxnBXo2Uh/e5s
KZOsHR1sZdTJkd50UY4/Hw7TSFvmOfxMBBr1kn9r61/FgsLxVrrg9UOqzz41JHfHSWjtQnGPmZ00
VDyQLg2scrpbluhIaP25IYOnx/2jlVV7MO+WvpX/TmMaYJE3Vm+ljA6WSan6IAniEEMoEX6nQ3K2
13E5lWZzb/f9/ZiUqOKC9c6mAKP3QV8UX3U9u+tE6XqAjR4TRj5dPwircw5fhWKIpAlRD3Y9Gm5b
DThwYJj3ivzIQDjsvFQRC67bef3QxZxDBhmHGzLFF48NQXN70iJ4EHt0gikuP1Tz9KkeBZqE2tHT
ZxoUqRUk5VfWxz+nATJSduEg1VH6rc5+QbEvMKvpYWAoaRrZoSb5o1MYuw4a5Nd/6NrRBe5HcihI
qmk1SB3KGEiqBBMC0cequcvQKMmytwPL0PUNZl9ZfELgoEJnkMV1bYA259DS70vjYPy4PoYV74Zs
Dso2khwIJVrFu1UcrAxWbU5hUnVe/dWe3w4yxoMR7g2XKCCaYOA5P0DLyM3ILvH7qyzxG+TDAJm8
PoQV1yP5MhDwvKZY1B7MQs/iWm/GKdRy4jusQDr6qZ9/EfsT19Eg/4E1H68bXJ2zE4PyoJz4hLiu
3IxFeOM32p3WmR4rXt5jAEldeDisu+rdUOME8WysT6Ft7Vo3mN6xcfEKBaoZkS4QTI4ygMZq7Xly
qQhjx/UemPmZv51nUj5CsXMdEyB5PHaUKTJ7VjmNLkLSpi/a4u77BVyrLoCRWdVxT9hbhPYrzunU
4Gtu4WRNLCvJoAtjiNDJdS+f9qJJ/Dr5qPdvf8Kf2VHuOYhXOl2bw07G3Ht9ZrctHz5x9+3Mo2fz
93ofnAwH4g1mWY4LVggElIP5QNtPpfg2ORvBx9pOtiEvi3sF+EU43PNlMmnDjaFDBCoSb7Hvou7T
9Y284iHRQwNiYUnErDMVzFYtYwomxmEKLVA4dCYgLIB+dBsB59ogQOSLRy9oYRHeKIEgteb/fxzL
JfG67Ll6Ozk5pP3QEIR0tImcBFMuX5fXrZ6P7RgOHOFlxzcC2bXff/p5xQW3jIBzbunGsJmCxfGz
rQhT/jzlOj37+cpZ1BPg7JYR32dQlui9qDwYxm1dQywruL7aG4ZcNZRtK2qkFgyRLoDGfc6e3NnP
bWRAN16Z64bQe+NKKsiLSKRkva1BPWIMKYilXCvxYzp7/0fal23HjWNb/spd+c5qggNI9rpVDxxi
UISkkGRbtl+4PMicQBAgSILg1/dmVt1OKxRL0bn6IR+cYQcC08EZ9tm7CR7tBWRz45XjdekMg4sJ
kZMN4ZY38o66s/D/qxm7v3wRzVNoH4V3xaisO/Bmh/4a4nzh0LWg5iic9GlR1bbBPR8e1Sp6c2Di
SGkFct4r9/6StfxtTuddUj33iGoWDEinby076OrYyS/s2iNweeUAuATdBfRFz8FGlgk8YGVtfbIi
PMpoX/JKC4TNw5X3/+L9wWPzP8Oc3R/UuHMGLDCOXZcuyttG1rVs5MX9QZ8H8lFgJwnPGVxaAO/n
voABkL2tD800ydto0CzJnZ4fgjkgyLLZ0y5QJtqVjfF379+rS+sI5x+pSaCzISC0fv7bY+CbBvn9
GV2VXf5E7Bt3TqdrjZvXhjjzCFQH4nAAdO0T6b6YpkhJ9BShVeL9eVzaqD/RjAA0QgvjPC9FZ8lp
qxwUEYIvKh3tK67spfoBkL1oO15XCY0sZ29zmGuTi2UkyH3vCl/GavjEx6NhP4xfxx395oU8Dqpr
4Kr1eJ1fXtR6wf6IiuVbPLj0vHkM3ZmcRvJlCvtMEL0RziHiad6TZABr0vureGmrQNII3XF4hmAT
Wo3jb6ehc0tDmbPYJyjP6wSvH7ubqTfdL8K6Js7irE/nm7khxYLnG9Dp4PzkgaQBVSEoNp3CyWyU
uq/sB5QXNkhlJ36fDmRJGAy9qxXoPGvQOGwC+4Zau0VnvM1jj3yHMt/Af9gjupWavZRT9v5akEs3
E003WA9osK9lldeLEYrI8N5Fa9TibfMhSLqc3LsjTRCmJ7w/etUWvbXwhOPc+uZ7+0Y+wFgk3gw3
xH2Ypj0coFSwaynyCxJRYP4HCyoCKqAn4Di8/lkKEvdNyNANhKyB1x4j0HUN9s629EPbfbd4/UDH
TPpd3AbHWd5W3fcFki10nmKx9NDciG7GUcRWX2Rhfa/H+iFUJCmUvgJtvLy9WL4VdoFW2fOIXoEW
b+IE2yvrT1FYxma5s4fHRcoNQTAtQqTu8iyaf7X+xuPH1r0RHAItJYJ/njqkz3pGEz+Yk7rLY1QF
Hmj98P7+Xjjra4vFWgfAGUSc/Xod8z7Uc96i12JSyjyazimOBXdlRrm5hqC4cI2RX0Gb0eoKA7t/
tmV1MVl+r7BloLYUx0a1ZjPXk7nxzaSScBHqQ9iM4rG3Imv//iQvjgwAKPLZ6MF5U+vyncYnNWo6
Jx2CvIfaKTF3ytzxvthoO4FI3N81w8jLI9sIcBX6AmC11kX/zYBw0tSeqNsBysUHxxx+vT+bN64F
vh3KnOu5RwUKV+v1t5vF8rTdENRvOj9K+NiUMfDAY+IvebXjXnNNWf7NETkb7/zl0hJUpJEeThq0
DDMrHUj5AgGBbOCVZXvjdK4DrZUpZL9wuc+dgBUY2gx6Hk9ETjRRtAgPAJO4cWhVH50JEuZY72u4
qIuLuVJLoYUGFaM3tj5iY+tSbziR+ag8Elv1YenArn8FfvXmYV6n9tsw6wn97UTAgxkmZ8YwLvdT
22vicv7y/qm4sEsoGuJ2rWkgHI7Vjv82gqIuVGPI0p+Cpfw0LpI9crGQxI1y8vn9kS4sGVrAHCCR
EXKuBKevRwpbCmxlxTFSTr+BAubeaqN9rlk2sfEaDduFWXloNAC6D+4RQO9ns+LVQoJC+hL9fw/d
+MDY3v7bfLBoNfhtiPO8BvpXobXSYQhi3agCwsLkTl/rL744DeiIgx8b5Xy89q+XrEU9taxkLk6q
CjRyM+0EJ4Yx8D4uwZVLdGF3YBKgV4PaJBqZz8+BU0gTDZ3oUTzOlnDvLzs17Wb2/f0zcOGqApyA
bukVig7H+ewMtLlAQpDW/SmaWr+Nu4HMu9GSTkyQujl0Q8l2dFyqK0CSN3bcXyvH6DFf5S6xmmej
ksZmlu04HXARbSIKcGZ3J5tuoAmdOtah+Nt9D+twqIABMIVGQeTkX++aj3PhDTrvTvPiHjz1BSS6
2/eX8W3V4c9Hd6WtRCkeieYz7yo37Vi5BXaLTTfoexH5QQT3AYEBuod22jh8bqr7XO7b8Iq1uGCP
0CEOpxMHBJf4PG0EeWltLKfrT2BbbvY1xISSMAivxTxv4wUQhcAmoSC/tnLCTXu9gjJo51nTpTsV
4/CBEed5ckgyuUWasyYFXqhJy1GkRPomiUr7Ssz/9tI5QLutQo/oTkd8fGY7SA6qOxDjt6eintLG
LkCSYsfDeOW+vV3JV6Ocmw/PbTtZ2Et7irj9USORmC9h9v4pWX/oqxgBHeO/TeRPNMJvpr30KfjC
NGlPtP1luscRpX4Q5kBc73YsvoryFPxtiNPZgGvQ8vuAwoVyDnPaU+kmEQlii1wD715cNdgPHAv0
LNvnBnGJhFThgBG6X/2BXTET17787OfXA9i9G4Mvb5yDIemUP76/H29NLPbjtx9/dmmZnc+NqrAf
VngjPxi6a+udJ3bvD3Lx9FJk4EJ0vwPqeOYxFDSyCl+57akObor+aMoD9a+gIy6s05qYRvOKvULC
zwWZFY84NPbK9mSDHS6e6ivH9vLXoyAOrBTAUueQ877uIK1mNe1pJmnvBGDiv5aXWs3H2cXABP4a
Yf0Fv53T1pkmQCbb9sQcupkZTEtb7kQdbAnNj8a0V/b90oSAmkY1D/h5ePhn1qysRtpBuLE9DV0Y
a7dJGpK8v+lvi+EwksiDr4G2A3rYcxfYzrtQQ/UQM2rywxxVn4ulPeb+CA5d+2ANVjJQtvXIeFMS
KyPLnMyyu63ocCUqvPDQvvoZZwvrBlxFXWO3p8WfmqSq5nvAbjPVDdvAih7Qs/BS9cuVJ+kt0+uf
c0evLJwkcLG84WIAcWhoqak9+VNwmiO2K1V1DOZo04P30Sxt5k/l7VyamEQiddWSNHONInx9X4Ld
0u6bTKLhO35/Qy7cQgIXAFJkULJF8+PZGzKOkaKLY7MTgZSEJ09i4SkT1yq4Fww8RoHOVuiTlZv5
7GANQWdpEwQMmK6jCQ+5c1/WjyWnieibeNCPffPp/WldHBAhFqiv1kbu8zwe+pespZ3qFnqU98Gk
4tJsJAqVVXnbe0GshI3USPP3DRrIs6EkAaWMC+1GltUtUz3AHLhyN7LMkAKN8lfyLRe3668xznsn
ig7R3EAxrxL5yLDECNXXarmmMnJhFEAkIfIDU4DOnXOnLYSMi0PbgJ8K/jzL56b92Dgf39+gC6bm
1RBnF7BavKAh2uen0d69ONH2/W+/NoH189/s5oDLlNs9JlA6Rwj37Dz/m1WPV2zZhVfy1RTWz38b
pJucmrgSgwzkebDbrQu1E12apLjGE3ptoLPbI/u+n/HGcQh9xaWbFsBhNvvWvXZ811f97LF5NZ+z
B9mrqLs0HMPQZUya5mfA2lj4ZZyXG9QPsoB9DySSodxLQi23nLKYtluu82Tp7qPRShi8X/tot0tM
raNcWFp3XxCtJXoK4ihqdqbRWejIeAbXKd877QZSfx8WYjZLlEEuK46cFzCvxLx5Zsqk3OHI0aUy
IGlhbOjGlNvQ/2lPnxpexE39aOzvMzI1Q+cAEvIxKm9tcu31vXBGcdWQqlkxCICGnJ2iapqdnLVc
rCAN6nSZ8usra355BPDmAI6BV+E8e9r5hgvqN+LkkDnRIZosryF5L9wEzOGvEc5cxQIN86YLKnHq
yIcp31bzs29l71+2a5M48xbHASrMYc/EiYTfHefY8/T9779w/F9NYR3/t3s2Db0t7Abfr+1bpgE6
3ptlU1yTcVhP99npfzXK2Wbb1B9nz8FWBC49IFMXF/kWvlBMxcaydBaN39+f1cVVA9YAJKGQOAQE
8fWsjOMiaiuEQAx8rIN4uAaBu/b9Z7H9YOwBXbcdDq//2WPfu+aKr3hxV1aKTADUVh3FM+vnMmg5
y97BeoFothsfK+cTkyg2XAPzXxvnzPh5Gv5ilROMA4NQBeNWjoc8vFvqKzHVxf2nIM3APYcndF4G
smrVgHCHilNDY1R/1LLjJBb1s9Uly7W24YuX8rexzk40aSs3KjqsXW7CjYAW2zg1++mqRNO1Yc6O
NF9EG1YOpmTl21D48czTob7GMn1pEKzXGjH8u/Pu9TleqRVt5UXiFPI+naIhgWw65A7/NukBUlUA
rYLndi37gibv9TBTLfLQayp5whbFzXgflg9edNObIPGu5Usvnbi1uAzAJCo5bzD7Ac1dKMUweTKh
W8SO2+w5QAf1FO1LVvz9OARVm1VWyse5eyNqhf9fikpyTAtNxCLVbQaieRd02st9WF3h0rlkEdAW
ieDLB7ftG14jQ2s5eUUjT+Hw0cZ767ub903aehXPTejvA5wd66WsHWvJawniJCsNpwOpv3j2xpcv
wr3i310b6exkyzzv7NzGsvlPjU7RHF90m3zcL9eUPC+Og7bbtSt6Zf46M6Iyn0xbmFKeChdF6kHb
u4rlKS04isWoz0MS7/0VvHj0AvRdIcMN3/vcH7BoyexuwrxK9we3fxC7Qz7vOyl+vD/MG1sHBj3w
GcLfQJES5ALnyzeg0cOXgp0WEh4D2DkbSfScPel83JbMOkDd+4qvTP6MTF4dDoyJeAIpWTS3otp+
5iWwcDSLwPxOTg1eVdJTknTK9XZQbGy3cipoZjFeJOWY831uApZ0pu+ewzafDrrWdQpW8OgGdP/V
xmuLJZ3gria8AQ2YG7F64yxmAHR7wqfRlNCZB6mn2HNT6CGLSmqBWSuc4rqy3NR2a+dpEkGRqUUN
4OfudTZ5Wt6EEmF2kFtOPM6GbA2daLwMJT+iIGllTlWNd0PdBl8YkvRZ3fn3ZhicpMRBF81GEQbC
jyHu2VM3H4luHvsu2D+X2VLSfQiBEPZo7S2mH6jl7KvJYZlbBksmlgmIb2KLOEB3TTI6fptUtmDx
gpuXNiV+b1TbPYCPAThBe/Voi/mlnvoxzlslk1oYO3YcJIbKFuBrEPK529q0JpkW/dG1rCG1pAus
e6TERk3LiJkVTgKFVT+RKK9snbr40PCFbiprCUE+q8IUInqQXSbFSzCwOZWGs8zqBh6L1rWAUSrz
eKjyfmNNVRU7Mz7wR6tOVWnA4eH2biyE7OOZAtzf2dFLV1Eey9Z4G9A25rEKvXKva/hUfZF7qdu4
kCbIxzFG64fZCs36je0Z6G47lZNAeaFK7Gkqt5as/DjkC9sJcMPHro8Z1hSef0MZSzl+8mewqpY3
YwsQaj9G46ZyXeseXSaIkPNwQVtDBSlOq6LzVkVDn9kznQ6RKgWuGHXjul68HbQ0VYbiFsDlHaur
k5LuDzP79hdABQdIpNQ6KTUX8YxMx7Uw4I2dWdniYf7RVIMbAojg69dtAeVcPpEJ8arqj/4sY6eM
HsT0Rfn0CAh2XHfWg6DuIajvRLBlS7sd8uHRyK1tL6mDyiQ8irilNU5AftsC710rnUjEbrzUOEpA
5pom1eBWb6gdhzNaLn9qYsfam5MFZobfiKnIxpAhEX5bNHeF9mHoWOzlHwoAbnJ575R+7Klt5YCC
wvMfyayuLMEby7euwIq9DdE4iazw2Qr4XuMVwaT5ae7xdDx2fgq8svrbMLizUc68CMZnCmVhrPMY
5OAIEDF4IlJlXXHt37hEr0c5r5gIvmjaWphLIxO0GE/yU+5decuvLNd5xcQdfE2DBUPIXySMm+5o
jakTXnnPrw1yFjuGQdP5zMz8xHIwim1Idc/6hNr/n6t19jAsLVdlpEd+soDwqBOvi62rlArXduRs
32XUjmCKRl9Z3dte1ngWT/DeibgWoZuFVE0xMgAzsFR2i6SrBQTDAJPcoT8sQ2PdN9m0P0gZfo7m
oI7/fIr/14/5fxcv3enfL6D613/jzz86YfqqKIezP/7r6wvvK/7f67/5v3/n9b/41231o+9U92s4
/1uv/hG++D8Dp9+Gb6/+kPGhGszD+NKbxxc1suHPAfAT17/5//rhf738+S0fjHj55x8/upEP67cV
Vcf/+M9H+5///APJz9/ckfX7//Ph3bcW/+5g+sLgZf329h+9fFPDP/8I7X+AbHRlCiJQGAeBLfxI
/bJ+QqN/oCYP0CJUrEHHHKxYPt71Q/nPPzwXHwFfC65mkJb9+yPVjetHbvQPSPUB+QJ0GjrtIGb8
x/9M/tX+/LVf/8VHFOYqPiiM+crJhWmGLmsAzCQGAyNteN4qUFQE7z96yHeTJH3S9KWftuDXzRZv
zpMyqK8BAZE/XlMBf7lO65Dgr4LKFfLm0Cd+06loLN4IQb1yp/qez8CfLktW5czaggvM2blC+Tym
zLPu5mEZd43b630QVD58FGntNFJMB91P7CcTjnXPClWdSN480RJYmkRA2jQbakn2A3O0G090HG7r
uul/yXmB2nLTkzz1OfNepompNvan1tqMY+vBbTBwSUCRCuWfFpmAbTu7n2RokFrvRF6dgplzqDX7
VT3EUc7Bbu1F+Q8iI+umBsZVgH3BayS+0MrveUsg5kF9JLInODttV+xsosLNCARJ0JVGA3/hO88C
wr4vBAzjW7VqTEEgsds7czTv5Rz0LKGlXWeLCuhDWwYgsqqcJYPqlXouKzCp+JUdfg6p/jVFAu5T
NYFQFBhjb0gbt7B5Oo42BK4Dzm7szl39bo0+jbalaR/A/LlzeW9KtFZEnnGqtFj4zhuG7xUqN3HB
xALUOHriexdxb9C5eCppvQEJ0NF2QZcbsikr0aMbo7PzebB+KNneh+FsxdJn41eLgfy1HqFhFop2
SEZdfFVW499Vyy3xdkVPXzR4WRIo3D8Cm/xVBPVnMeRBYjltiQysimnpLHExVqBq4qDYmkOaLVwW
MffnOV6C/ruOBPxqGssokEhpdOxLVSmUK/vQ2oZldesLt8/8BTqTvD30tBuegkaaT94w7pvIz7hj
4rxYdrR1sYo682yzYxSlQTusbkpaeDecFz+1HtKpjqqkAWVr0sqvpK6z0jRbxUKkg+uhSCyjod/S
ARfKwpcObYKV2z+Mjup2w6oTJqKESC+MqYr82G5bL3HdPIrH1uwaXX4GddEnIAUqBnYvHMO4bMNd
brsZLXMCcrRW7yGCA2UoZBDGnV0qK9PUBPHcg542aZba+SHgdsALzCMDX8nGEXiwBoQGjYbT7Khx
H0UVoGsQk/bGoUo71o9pa4BRrR1EZbHXmnKb+234QdmsypYJFV/qNY+LU7YboiYsmNT1D1baNPa1
GBJb1tYh6p1xY/k5OLXyvnIP2keqjCKvYBs3zBB1TpvaGoQTN205Zdz1b3XvPVHtmM8Afcxgd5hB
sQov23RqkwMosffzakDDHa7YoiCrOxZu+zz4j35p8m3QD/W2YDR6mhi8fYpmUJMiCdSfBD7JRKPl
3vUa14utNmywI1P/caEzkhtjm3o25wlpCdsMVIw3fU3IryCfin1t58loB+OuC1Vxb5f2nAIAJRIy
VEpBVrd+AFZK3CDbCJCNjtxvVlDz1BLzYXagdzL6fAcw7KMuECOhCmf2uYLAZWSDOsDPxY5xmJBg
7m99sJ0VcT3YH3k/IuPSSvXNL2rwMvgJawaJuij6ct0xWSDI19tm2KGQurPyPJVRcdcYq8At4V0W
NiKKZ3bPePtLWWUXu4VccPp9WBuEaIWtP9ZmthMhU5gcs8cvnW911D1XA0vnteDKavmlcDGdtp9u
lK6eyIiFLCYnrZFsgBt5U5pwD+m+jLHjEuQPs67v4CrdqDHI3KL8ZFjnI+7R+Z1BZh/Bx9dqLqJE
lyEQ20x8qoDYcSm7GSh/sUqJYl5ZQV8umpdlx+DXVwzGOZoa/Gr7C6WyONRjVT+6VeJNmuC6ByiV
k75OB9u6zduaHKeIOwcoPUMHygsz1nTbfBndtLVBYo/bihPfxvNUtLcQVMk6q0qNY4kkoGW7tTyS
6rAJUjQ/6diBTmPLfJ6sLpC9zOXOtj9Yg6p20CtZYA2qG7dfPgvbkikfGiRk257Hyvif7Wp8przZ
InoXKciZWmwYg/Wzy9RC7u5gcbrE7ai+NFJ9MdYA7xi2JWV+cVeHDmhMzDQnbuWpndbFo9sasxu9
Xt4vQXHomiYryx4d68BifBCVem5BVHQM/P5htj9b3WoQkb1Qg4CIamhuUDDb5t2Ugcni1kJS2u0t
PDMRva8n8Ak0jcNjiAuliJXNRtCxvvOmcbhpJa5Q1Hx1GJrjY19mvZhM2uRi+Aq4DQKikPxymXG/
zhYBqVTnA/3vN4mtps8RyXlSN/7XsC2z0MpXJBa3Pwt66D1l3SMiNjjApXj0yVZH/IYOv1Q0q0+4
HTCEFTV3c+B0KTTv+Lap1T5QfrH1FeoddpTjbZN3gG2cINqZ8lbkH7vI/RhETb1Xwp9Tx29UWk9u
8Jyju2hRDTAEVfFcauuAXEiWey5AmUZOaS7H6QYgdL1RQjqJ6ir/Y9vPHgiLPIAherINvXptdchV
5g1mo43TJH0zfJZ23jgx3jxvW+bBfqI0Kz02rJt3W+RBk3SRNolTLRpaXUtfxV0DAgFU73ZVUw5b
psKkgd5hWlZ5E/s2irEEDPKx6gKkpsUzaA71kdfs0dVVDY5590AdNWyV6b43Qn4dI52C0hpUUaUA
61HZLJuy6O94gM4Rx703llunRcPMZsjLbR0oL+l88mtowr3brekEYcosoJOHscK0piNyeXlL0rwh
D1J2bcKJNcWylh/Bsr8jxTDGXMngthOB80R76Ip0oNUA+yYb065HkZPA2ia0Jok1c+exQDb1mOu5
iothQC4kp3y3zLb4JF25bMtyzChU7AbkolBLDXZOC5b+xYHs+oRmZqHqjau9rOjCKqNj5aUC+jb3
DS3SrtUbLqLphnptFtmqiyOrWXYdabeOZdGMaX+D9BKgDGMXM13CHZBEx83kma1C+Wru+aYpOh3P
DaDs3mA/C3+ERJQjtw4APo1xyWameJmcUNyh/flDPi5eDBfu1oomLGEB1WOAVEMkYawitbtBZBON
YMLnHvWRfNjxBXgdtJ0hKBweqpKReBC8wyvOwLDbh0jZsE3p5SzryH0eFk021vAfgijfs6bKE6jk
DTGTEWAS4PnxlP3UW/MR9dAVkEfunAJ82YTL6CiKHG5WYz93ZGYxnwPIEBCb7bRreFbAH7ktKLym
MbirqjIOq2iH3vpiH2g4C3o0YSyC6UPO8WS1uv06IbrYK2vy43YqHwH3z4Jl9A6FX5UytoKhRfal
sPeizPtk7UhOOVPkuShkn8xd/wl3ZoeicTq1zElJr+sXdF4Mm6qsgp3v1UgPmxFHrnK+j0HXPS6l
fIDoUgSmaR1kCh4WKlBodGphfIMA0P8nOKQ66fNRxYtbxV5Dt7wof3XWSB6s1sFLNvHbgcn9wjky
NtCoyoX60+1hoO2wzMZukTYjczhtNJ/3Vtm+oIA/ZGMZ7Zxl/NoODhA3ft5nUAJwNm40l980pE82
40TJhrOuz2NH0GmHErddxMJevioHnFl+OaNeXLjDoRpsc7QWOGyDxrFaQk4+RpL+cHNHbaUP+s6F
VAE8SF4lCLBnHBGrGJ7sPndLcFNxcy+n/osv2xm5+oaRrx6YvmO/yosYNR1xgibRvKvpsoUDth+I
fAoCc6wqY2XeVMsnEHhNWYCqxs+xLjv0tPr8aDXRAsEBUqcN5CEyJQoZS4ainW/QdxQP0nlBrjYX
sYl6deODJttM5JcK3R9k6UZI7RUHBYRunsuvftXlJ2iAiczvVLBtI7fbMf+Xq/FqlJ4L3THzPBR2
mCyy9XZ+131q19iEQuo2bhQfYiz2tGGe871U7S4qZkh5teE2gE8d1FDzLUyFbG1DD9yyQSHiR20m
mQQlaWBPyVTdUc1hblr3pewpnPZB7Wav6vd2aHlIifgxUuZT5Ja3lmhFNgSsfqibwUscINC1bx7D
yv0wYrlvwUCF/8TX0P4WVWAZCsafBCKJJzaiS0w25tNSq+99WD+qwr0jEoLyVkBAxxms0Avq4PES
fZXSgMPp8DRPclMAaaEbB7J+xNc3LryY0xKOyz3ooJeMDEV58IvI3dUBfHsRdDLtw9a+GzXZSC1/
5VGRMMJv2wViU2EpMkj5wVPDe16Mi049sB6sY7hZwcruViPt/NnNQ8BISmtC5g8n0O6qKEEgO/5C
3Tf/kHcFefQnrn+6lWAJABv6zgHZ2whjQNn3os+dY5m7o8g4BUu9kdUIz2sSn0szym2dO+6Pyp/6
g0JxDM64gx5YgbQqG5z9UqEjsWfRphjreHTFLwpdU+V5Co8C8sNtGH4qbWttrIbaQTuJLx76Fkcr
X1I/J3jr+pnHLUqUKICOPnjl62WPlsiU1g7AdFhVBv8QGXe0q2hpI1a0o204OtOxqcV+nOo6wc0b
7ya7EBtPU5EW6OPPa1hQDvGOXVCpH4O3gKWIIMsXuQsK1GNsyfrjUhGdDK4rZDwqwCOWidyxrtoD
aqO2pWHBwRm/u/wLZDWPpQslu1z0SBjADfP7Ut2KaLx12LIJtZNErjaZLJYvfFEgRPItKu+jvIlu
PKozoV3vGYX4JwiytXtvbFwEf5rsdWu+tyUuY1wo/rPJ+ydfzptAunixAWoo8E+jwqliy2q8uwpN
iDra1+POckzSNXso19xWXOwNpAe/gYbaz/ySPJd9uHPL6Q5x6pIsrH/p22gzK5jLwUF0uQDjXnno
tyStbQ6FYw1HSBEPKAWoZJlsBNnE1dvFoj7y/QH6N9tyTpTNZxU7drjxwTbIjLhHSWPDsIxPgiJ7
0jp0N4Yeh4Jhu0eH8cH24cLoxZ9vcsgfJr1l58/zospkXoRClUiCDahz/SaehsE9zSZ0EzIV4Y07
oNcCXnN0W48IM5vOlUjVm4cKMcn3pnDnjUSXVjJ4uvkQcVAODHoNEGgxQldco18hKwQ0zYhu86co
EtxOchawDKmyCW2ejvjQDsCL2KYv+8QtdLVpIOv96OSSZs1S6g1CyW6ro4bvQ+bpXURnP/XDxgow
ReJuQJgqt0Ue3crIjEdmST9PVeHh5pJAT3E+TE+iX8JDQWi/9+0BLooLVfKy7LJi9NnBmObZ9afT
ICRoGUZDblsy9U8yEMfJLeHy4gbHUU8Qbsx2E2ZWoKODP8mbaSx0Qjp33qscfbaW6aB1OA71xp5D
GReaVJ9yCDCDdamztmhgnH56NTyaDFTRcTC7XwsXb6pkWHC4AIhbSek8o/YDZ1PSRqD/NrLjueJf
57zYRrkX81DMcEHHm4D2YOLUFUHAPtoJVVa3GcmYJ9Kziht0b0Rp4TFnC7ho+MlI81zOcNMYpIZ2
6OuIUt/F1Qa67ess8M60wvnQmeEwOA3fjj3SMqb3Ymry7tZZcCdRPrpB17WV8rmuYWMsXKQpsDZG
0OqjgkkLe+ngUeUMnQ0/J+riKSomnnVjyPd2LYtUBMiREMAt7VF4aVeg4FKE/hwjYWr2NolutcIz
ULqzk1jCQQqbUETzQx1tSa4aOG/osu1I91mVxbQxyHkj5hjtOCDS3UL+7+jgsXHqCNLKXotCJ43u
Ooqkt6ra7zOz2w1H6jizC7hRdfB/qPuWJkl1tL2/4vB6NAYECLZA3jMrO7Ou3Ruiu6oaJBAIkJDg
139PzoQdMeHwwt55Vmc64vTJygLpfZ9rcyRTSjNu4HpbI35RlnxWZXcryfRt2maL1KQXpkT9NqZR
A5ML8fMoljYrVx7cPFf9aBGT+pbMMS5729oHBoYQBxJERe9q8tX7ROwgrH9lzPlZLxnd9B7bViI5
URlv18VP0WlcL8USNifZpjJPucCkU1XP/hxcZe8uvK3RvTX5d0ypdab8yDupOHkbJqCUjmMpptW5
FLyQVcgLrhIEc8Yfw+Tuwi0H3PtPRk8bN8UQKfSFCsL9BFtWHoDLRL9zHq7NnsX2pWxHsIcM4QNb
P/DubIgejxTwr7gTUzbjmsA7XmObpRjQoLg7p0NV/y5DB+BQKye2vOXVz6o2CxKjIe8GsFJtJzph
ItMSc0Uc8axd7/5Ukd9lK+rLunRFjX84DhZJZHVJ3nygo9+qx62jjTxGGv/GqOouHyitt2XzJR0U
lVEDreQEAeo6b2Nho81oWjSUIVUCdVPfYQ2y1pYQZPakrbZtF24R8Nu98LGacycS9hg9+YanBvdH
QPWTixzLB079nWQIT5NAKNEAM7/jR+wPPQ0/gPDi0yHCrJAsanNi+25XQruzDcak/oa/+t4BggCh
gquLzWT7+EaKAXAB6GzACXqdXyzCFjJvxDLQGDYXvUGaKYfJIUNeRrWtl+5K8fsGPrXcA8SiZsD1
5h00XLumG7+Aw9Qbv11YQSM9b+BOH/Ko8wEC22b+NeA8zFDq+hKN4SGeurtg6tbOi9qvCxtuQYPf
crqE73JB7FcJpGbmhhS1peUOcltbGBvKu5E8uHOblNhl+C605c9eVReD5zdrKbmbsg5ObFrrG1Rw
Rw1lB/y1y8GuHQpNSpKnSz9CeuCyZeIEiJfsNujcPI6z3kR4rV9JVTMEHEQTIKoWKB8F1Bqa9Bx7
dryiQnUEkjvuFVF/wHvnXW92fm/YFnzxhQfp0bbrCmKe/wJ6/NpR91dYg5DRtBye+m4uQOBlVoVg
lFnMishX7tYFLVTwVYkqCcsQIIwJaMg5UJTNKFK3jxqj9wRIME9Hjf1yQV6J7E/zJDRS9KzEHmH1
IZWqP1h7lA0/RjXyc8KeLJlJvTbz2YqZCIc95JOAmpryXCe0KRiIvYhMkG34wy8CvdNGRu6AgZbk
IbiBI37C+anE7hxNwKrHoHwsQhYelHatsKf09xbhX5mzHcF8PthXUipzSvv1WM1lc+oTWT1hTITM
v29eawsQsY4CdEaBr3uZxsck0JBz0+hxO63Jns/pr9W21Q/Y6nblED0NaTjnZFhPSxP8rpn+ESzL
3xQzbskNklQbBFK0HJgb1AB5DPD5b1f6t2n0TxqAZuqpOkcB8naQFc3o9Dc0LC1Kgu8V2/oEH4d3
12FwHYZVv3Dj4ywn+uEJbM1YeHAOsYi0BcQG3ZdM4lsS6ZcIs0oc26XAF4FtFNmSc8YYaYqe6Ets
S2+ngw6TQox9IWy6ZNMP43lkKtxFjca5ZkFvDlMPjUcZ7BHcClELmpmbDt827lK+7ZEJoNlPuDLU
uRsg4Ba9zRFGt20ZAPMYg+dznBCFuj9CN0OJrUXK2oD85ScvVA90C+uL6B5QV1BmlTTPbcCeyhT1
XD2QccxPBsRLuzfoVt6pcjp2zElc44DrGhxInrmx+Fr7cbXxJ6/admwYsrQXLgsr+oMMozwh5W3d
xhywx9CxDccgHJDJbQIbrMfQ76ccVEa8Jfj7Cz1O25Cay4RQBSymgFai5buj4puOcZK1QXPDNdke
pKp2qh8L3rIBsZM6t/QtqQPvL8C0BrtC0myw8fHvxJCfJaafbBz88DDWsQem2Df5NGNQaPjOtuRG
okrtqBgOuvEX5G3M7Q56ooMTV8HYnpr+DEo5LiIA61p7sNxXDFuDz7udqkWFzBN+Gde2u+LwhsW3
8ep9EM3lOQLit/e7inu7FFoUIE0fnQiqowFy48FPT18V1nY4AMQp7mPkpqCUXiQDyAethzP2ic+4
pc/Vww6Cr/V5RjsiZjO/Q1ZzJVQGYlrfa1/PsDtVfDMuqiiTcczrup4Ki3kGaViYpIwof0u9xJtF
zQ6Oo2DYwPuq937KcbhZN74Z17YAw2w4PHuLMS8gY89KmGugOfvGTnkf5OpfjLZcPkUDNEUZtDni
Nw+iQ4+JCb3aGVv66txVcXlfVB9vMGBOAIGiFWeTQ9/ByhdkmDz4gUG25D5Xww82eZ9hu7QbJ6QE
wj/vQQ/02TyEz6ocT8AkV5yaZhelGudoz2D4CL0nVgbQMp2TzitCmZCDG1psI2MH1mduvDQLSvdH
1QvedLd+IP1z2elR3oHI4ggwAG75DACsHu7wN08Q6sID2/Z72gAgtZTliU485CDTfdq8cqEKwGF3
HIVofhrQZAWr/UsX4N1xwrVw0s3zJkj0F09KjeWONm9YBLClzmI7mwaCg6DCtShv2PNypP44rGkV
KAQifjQC9jhF5ue5CYeMmmqjSrl1c78nykdNdDpDiTYU2HeDvG8bm68CatKoWj8TTGvHqv30NYJA
cPyhVxqbKBgTTz0tU0N2hEjytOgIelN+GdCKtg8tGISQ9OjcBEJmMmHm5NCM0KHF5frEvXnc9S7E
n9caopAyTbMWs1MmrbeV0fBUJhPEVkDr/CWKcjIlLwYhjtkSwi3CUMxx4xPa47ksbTalY3Ss4fAb
/TB98+hQbWrcY3lD5y26upQZj3Mf3DRo3gw3TbCZgOll/jon+WJQhDH68tKU6ZNKgivqCqDEm0Wx
YhGClqkIJ1OiwiJFDgW0jb6lukiU32XzWGJNDIBLrfUK+IBQkoEvoc8lyoUKpyExrBa87EzmwBV5
0YT+BSt9NpZ9jCTqXuG8gVwtqRb/TDv6F1lUwCkcBpO2AxESp5ChoocVdYVrfYDTv8XkY4ZpO1v0
l/aYDRE7z2ywRadtuE9H5x+6EvMNOKcStaqY5ZGbJdvmhxYKElrE1b+CdT1VTbCNnZ+jQekHbsr9
BCs7HhLpzr2pFvSwcta3yLOf8PovxNthBcGPG3Yb2XnqZxCZ4Dmq5MesVvsj8hxXhQyTaYMWI1Hl
uvKjHU9nmw2zSsQmWfwyE4gBvxHBrzWEMdgVAl0I2CN+lFYtv0b0h/yeVOmdEiLfANOqApMpyWvC
+InyugbhZOtiXut7g2apwsXl74CETz5mEtt94DebpwKjSdTVG2FniY/wEOeZV4GrzQZi47EFMIyM
9hgwz+vw4AHMERs9yB/ZZyV8vZgF3FWV7X2ZnLoPxgOAIbElabfrYTNK2wgqgzUTnvgZ417y2hlt
Bu6aLk3T5Ea7IV9s9WnobxMP4JJ5M1dAKtFPpT+j8Mlhipojth2W9ZYooAJC0CNkdes+9See1cN8
SZCpp/iRN2xb0+kSCXVyRm7kwnTBAWvdeR98Jf5gL8SJpvjXR26WLxg4IV2dinbEWrr2I04kY3+U
ZVvjKJ9ztapsJvWnsv17Fe+7Zd75FSpMoHDMpR/8LNNH2FRqD+vS9484eVRbQDqI+QGRjFiYAPul
M1gJjwAQCckhbXo4tSiOMSTqg5Jt058Qpt3HQW3IED61zv2SYQjwGnKdUTVHrruNXfu7sGVyDEuT
ZuFKj5HC94FgNHoaKZiNfriqFfziv/BVqRJAlGn0IxwicExGyE3nRaRgSP0qUm/A0Zo+tIk8MW9L
Z9MCfWMh/n/ZvVmP67yMSJ0jV+HEI31xptsncftpI3ojy4hXEzfUBYULh4rMkCc4iIbbVm1jOgDP
6HGSM6kKpOe8aYaGBxbMzWWY6JHBMgc9CVF/ow4i225OCUQorPYz2pMPHSiEuDWlzIYFO0BP26pg
HQduR9r1q2tqdFsiqm9LoVd4QfiwhLpm7NPDNPRUZKmzyYGPA30PAwdRBWTCqObxA3KZ/0VMtFEb
ozKcQe2cGdhhfgrkNb07s1a4gfv4aQyh99hxf8DjJclb2HJ2W0rWXcQEdHGLwoCLcpTiWe4D/dRF
uj5XJibIIQkQ0CFYdB17l36VcEQk2eosajLX2NsilAHsxTKYBlLdpsfnGmp5AA9ZbiJW09PEywRF
Qq4MX9Ao1+/8GUmwPWHw9S0KCp6oXcGXLPFu8aLmK4xXm9OSAdIZ0Pu566EIx46a1nZn+GyfDG3d
zsPDuPUpj6+t6uhHFTwoXM+qJ8TqYN5hY/TpHD876s+fwG+bfIGTsAVTJD21H5z/FPWDOOPbUgh4
6+kvz18QwjZrs9Wou9r0fMawg7RXURGZl3NQ5bxp1t0C2XUWDUt0p4nxvyT8Jxu/Q3acWsoFI+C0
S2IJ4B+b7rls4/c00m8QDwRgVMttyO2wHcI5/KPC/sC8i5e6yxLiWcATJH4JtCuBCP8ROfncEfc+
S0DF0CGznVPMQ06oenCt8b2EXHkj8D+4l+fW+9tVtrp2YsAPObvynI5z87R4CTyTKXqXwYiwYYti
Iozb3uukksoWkyMQUA9c5NBvTbkliAhbYNAAYVKDgBh8AcFJjLWkle4k/OXkBUmVgyRK0SI7FVGP
C40S1NX29vGyTaB/IeP6CoOhzQEEQCoTQHOA66EQoC1/8QC77exmi6Vu0pugEfSWLAAfYHOH4lyL
PRpeZ0B1BO6aOYwPQO6TDVQPCMdA5pn/UvcozFlGhQ+NUxrEQMAnAWIu4d+o6dVXlDv5em9Vv4Ky
GwVQnH8P21ExtXX4c47cDIGIAo0QhZ+zZDlDrM4+eeAuKEyqjjEjMJ5Pj+XYS9qj1eDE2Miqs9S1
PUKlRg5zsyTvwzibTRcNYKzZQo5Nw+QNlWbwoIWSLE+jSyH4T0BfADlesnXCHF2t8ZLzBZtPZvTY
wdKHCs3PqlFyg0Sf+cTstG5VwNtd29Hw5KuZb9BL6b2va/SFy+oXo+lh4DY6A4rA5T9QEv9eOMK7
UFPc4ZpbuguQvhhUZ8vPqCuPLmYeHBpsWYlfb0oAO4T+K7EBiocA1c7n2aj+SyzLtIc9Q1JsCbHG
XT2eqtXgtOmI6C+KMpnNZWm+hK6b5yg25sMF0HQXoYKVIgfSCdQ+sCvKkStVshcXxHbPzcj3wK5E
wSp97xA5fEOOkn8a8OIfnL/0B43D+tQxOyJSMITuKIrKZksn6S6N15GveoJsa2xM9cfjCewugbKg
9zxHcSlr3mQL6oHuXR0MkJPDYb9pJ1de67ALtpKgZ69DZmHm6QmXG5QjWL/aq8/xm9fqEmCk3mDT
Zm+zXz1mQ8YPtgFaI+NS3UY1QMwSQ/oSssF/XnxZHyItNdgqbD0wFKzq2gFFgbN+gcF4mi2FNav6
jUwwABh+B+FcY9UhEmH7DinekId6TPGZo6+J8DGP1KDgEPbHk09o/Qr+AL0ASUU4xrP6Co2W95gI
lx60J6vmQ1dp+4eZTr34UFxe+n6xsBhdoF/D79v3SF6uFO6ZlM8/R72037pPWZmNCQXxRqHhAeLg
1fMHn2BayGOSNrnv18CWO/O3jhbzVLarB69B6jZihG4ugnT/HoR0zmgroRVxs7jNbYTlEnECYi+M
ryaA5E15CyyOocnDa+2Jzj/j3ZqKNfFY1qwAvxakEh6o0VTlvGrx25pcgk+fVj+JZsulSxnUYQBL
sjEe+cGrx3XLNR3z1XVmC/+dOSV2JBgR67qoZ/hAqhZ9FQNh7qZ4Ob/BhyFv+JuaE3a9+E8UW5Ax
EeGhyNpR+q8QCwjAjzKMrnUS/6jZ9B4K3eY1RL5FG9fwIfQJ8m2Nn9w9wGbjDmlXzRUl9fNFimX9
paUB89us8meUlH/d2sa3iMZBUdcduUYVVJF+ScSBNqN8Un0PB1A/VvnsxcABme7PMJrEuNBlteEI
lIRerql/0AT50UjUqPdrGTCgCkbeypK4na2k2Aq/A5Ow9uzJbyd+aiOdbuxQ6o2YaO5wM+QGfUvn
yU/wSLkZABCYM5xbaCLopjD4SOFbuA5c2V9V5IAQLsMwZ+Ok0z9z6UoU1Qfjq63mtuiHIf2seBT9
bdp2vjm6lNcJVg+7Af0FY0vVpyrDw57uwQM8JqQkaW8jPjYvkk61X3Kd+RsBS7epyUNXmI4Nqt+m
N4Ei6pw0LfstDFL+H1vOphyHBBFUPpxI1B8k4O8VaGnUqutC+yaf5Ig/81S8tQRHfYrW1BfkoHAv
EyMPR5iEYj/A/ATNFRZdlVz42sOoFVBbVHTWfxH9HG4Xr8dh0gOvwwmIjwCrjdrLjvOrmV1cdFxO
RRm0AEt9SPhayG+v2GhrvieApsYMIk12rxBhVUwy0FuhkR226ZYxyngPdHGu+04d51jjuA4nSKLx
5OgvncwDzeDa9E8qBPM5AxE/gOozRVpBqLemzUM0N3hYkg07KhaprUbq8mFJV3MO51JAA2vQIt9D
7bQhVnkfJdJfN6DQwMNNNzpWAPWx1xI8QUXF3W1Inv2FVteoEStykFC4NdW2rXMdhQ9FXidvSxtC
wYkI1JMA67DRCrq8kACnh06cbPvKTid/tjWCTyisXOi/zGZYYACydcO+aUelM99F1UmiCG8PYpkU
kMVVRWd6+84DF2fKpt6D6YP2iXvdFxVxckODufx0Cppw1E8+TtoQ6MokvS8R2QD0a7jaXQQN8RZU
Haa2FuQPhqOE48HEpINXyC93ug6JyxmJ4kPU6a/FY7e5DNMPIAJgnEYUo1CMfRSyqMU14q8YArkz
44SndYiHCVHIKXJwFW1g9Q3bbTdE6g2VevHTqigBKkvVc1qVkB2CHPZeBTjlFepksfx2xAGrnAA6
xnEZeYhcL/m3pME0Zq0frc8cgs28WaT7QkYX5KhMeH8A/tZ3cD9Ahte+g8iqJ+/c4JBty6WGtqSd
ITSdMF8mNH5qZMUKkxLzvURl8GC2XBDmamgRnjtNYM36EdodD0QOnvaaQZEAnS40VMxbjzFchH98
kqz3iiTx1lDnPTRd+BLTEYtGgMCqokLW/qZdLOYcWbqNhTQtBsem8VzOLsSlQUbsPeLmHC0I9Yb7
wjHiQg8k8MNBQ1esfKCYEmm8nGwtsFkNdq36okJDDbD/3sK0JQLzDL9hiNxBO0W3hIAam8bFvJJA
x68hR6vxvKpHMH6tARs41a4IR3domwfYGqqx+zQh5sl40RLr4WR2HYJHcd4P6esoTfxFSoy25bDs
SF/7mxZ/YVEZN50wtD2ScSYk18QECBBG//ruNUiMqCSwl5rxAFvygudTJtEHtEnVGRtGf/fhSAPK
KR5TpEP+B0lceqtAO9/6EaXYlkF+V7V9e/f08CuZIKVdVsxqrCLtBq90iszl3oEs0fwskIf53IcP
8nL0Hlz9pGLIsKBxx4Ikoi1trfiopvjo2x6rIY/FOVIk/jkrJdAnqvk3BFwuhOKr0ofFseVZjD6B
Ulj7ASBzgJ0/RAdNE7QA5Ny2JXraGUqZ9pzr/inVfP09yJq/Rlr5V5yD3YpHPfb/oKou/YxQV/4H
co7lsM4s3hlwRZ94z8aPRmNHakxXPsd6XetTOdY/p76NtiAHggub4wVzhtbmh8RV/i6bSN9dNzVQ
fBIcWMhcgb8OYgelav8QEuHhoPP/OGrkyxRYYwumO5yDDt9crh495NDU1tE1TQ28sSyEJprjz9Ix
iV/WcIzvsmzcmCHjqncbH22RwFZ8vHQIG4EfIEUTpijbCRz5CLYkAVT9Ejc4vAoD1BIrSfAQejk3
gmvomnHy0KGqq5PPIJOEcAT+wkASkVvsAPV+GWH1fupqHFnzAq93L3p28erGmG04Vs0HCcvmXEIp
fJODYT8cbyF7Swk2x4z00n+J03WyGYpwoTRW5Zp52Jg31LDq2StNstHBGB7nOZ5eSwhvTvC9GGRU
tfoD8HEDEZeBkIVCill0gwPgClvKM+WNnyUJtLjOjDjgBsZ3g5XPSaCvQUTKk7GcblxSridkcsh3
tUaw7ej+4d0BNDiJgBW2wkqJRbSBWq1Tv40YTJ/rJXmQ9YHYj140bXzHxbbvIMJqgPS8tFFY5yaK
1qKEo79wpIyuvib80EEbfFo4/uqlXoKtWSG6rie4D1dWY+9boVVFyg4n7qXCkHxSPiGZnGjwikiF
ED4JgnTHZCjPRqX98zJE8qufYXLKJLzOF+SwgtOdIBLahEkXP7gmpFvVa+X9olAiXeWI7qLKT5Zd
7EXRTfihAX7CvV9isvMZNXu44RbjXZMqqvJpJPJKUw1P4ejEOxWV3k69qc9pJ/nVYnA4gqcHzhyM
LckotrEc9+i0qRKPb7D8J5uuidg1tcwVYgmqlwGT07tSwKwXirg6hJ0sWzHEyVfLIyQDQFr8bTtQ
WxW0Nnm8otY8KEO5TVtYi9DyIuMnukzsVzy2ePbDpoEHZuEpYq9EjwlMsPqVV3IlwGaBBMNuGdyX
aOpy8Az0AAy4/Omlor2hYMvtFAIpPta4kUXXs/VPNVBUWjahPgli2X7qHnqqcK0WgMmzlxkC6NDj
+OAkIuJTQpX6EiWtOc/KH49LT9WRdyuueCpKlMBDXLMyPyxg13BQxHcqx2qnv23txMmGRnzaua02
rhkh9wkjJFpjGuE42qe0bjYrFVimDU6VP3KkyJuBPxjy/xQYoaqk/e23Kf8aeXPHdOf2k410hi7b
/hPa8+nUGETil5zFExR8eP9wmybekGm0t/9Ohn7e1Sn6bNIp6bcA5fQxAVSU41QFFY2X8oKAcv8R
1zFvm9jRg4UZ5RdG9fo7hXjxFUHjFNZrmUZHL6nYkqUDuIWH9SiFbk9WL5WwIOq1T9I9ZS4sFob/
IkWxH6hA63ZYwPuLC+CpceMKAz8zMfwzMeux7kQHsjRjgEtr1RssGuzZHwRYOzjKKmr93xNCXd+U
H+u9Mz5FNwuvX3zeY7V3UwRgsgHwMvQ1NGWqmvGFmkdzec/iLxcOy1gg91HurEPAu8/KIw75ACx5
UF45hI1/SYLWWa79ugWpaGEiGgaOB9p3q15ymcz1F4+6cE/7OdkGkDmDdkm7vS8qBXvqZDE+Q1V1
HPBWYroxsjmMj8UJSMlyjMZh/izToHyt6qiDYzoFMedYMnyN4cq2UQ0BWuBGfAPe4t/X1gH8CB6w
7+jG6z+orP2lChGGFlZVuxFRvJz7EKJGMFXBHy8evJ/IIl72c+/sdTWBeFeVdR+9buATGT3oM84u
MOpgl0VsrOZuE6eSwikQpgUbID6Gh2ZBk47tM0jc+02Ee5LnY6foH4oh6tzB5nAQAJSq7B+iGdDU
59XV3pTpuJeK6r9ihdAGAmYclbIPIZpTBKoS35oNypugyTLlujGDQ+q/Gcmuq6vpMEGPXagp6IFc
rd8jmPynOO2gy7TSgsIxXYy5L/EpqNRQti8G3Ge7acBAwA7YgRWWOlQge0H1QLGJsejsRabdLw0J
z6N9bMpNY49ttXR7oSnHMl2BcEmY4+8rU+Ar8RyCpcJ8dMNIcUk0N3/i2oueI71AYzo1CtaIsBqh
uqqbwlFIFgUdzFkOUNUn0IsVc4dXZNIVf5aOfMQtBkg9tsERHYf1sefj9OrW2sGagfjuCp6gYzeG
fcE87bZCLPXtH1TP2LpDxvfT6jc5HUi6VUi33tIYeBRXEPMK/xU3FBh4/fAzaIgOvGyMEAepyaA/
q6qEftRvYIugiApasqrD48ZYMP7C+dBtsJmsWziPaWEWGajsHxzKGdd7Nt4JDDY7UddQckzYZv+h
pzpOatrWewc93Q9RQjpMYkS7+aGwO47NY2dgCvp/cDj/H+3L/2F5vqrv7lmP39/68lv9/2B0juBM
/h//00v8vxmdL32HPEb++z+80Y9/5d82ZwR//RPRXwFMpogCRSAKwmX+bXNO2D8R6uzD7AtmPUkR
Q/S/bM5R8E+wodGj/RtCKpRN/Pf/hjv4XwZo/58orAEKjERvBG2iZOz/xuWMw/w/MykeVmMPtuNH
Hxqi/RNUXv5nJkWpSR/4HpOXOqyDvGIh2O7cjbBB5YPXTPYyAZvi4IUVfG7mDSc9FNUQUte9y6YE
z9Gr6NF9+h3X8GBdYzgMltzEi/0TDL5kv5sUGT77Rsgw/t2oyUIBONAZioZqWtfj1C3K/GhF1MDC
koZgZIIRBzbRbbnDvuZhS1pqDSRLqdH3fywNheGyoStEwG4m/KWdIpqLCO8VXnNgyT9iSGbkmaRh
e5/1HHsHVq/QqlRdM920bEPECraCHJc0Ev07OPgHApA4M+0JRrlQbBoiUVFjJK5GP+sgwuQXvxqj
fRxjjNiWDnpa6FNd7PDuOiOqZ9RIMdCaVg/JF9TkyTkQ4Fxy21JDs3LG6N6WNfKekPvRQsHeYXC4
TK00/QkoU09HIBLe0qAHh7L4hJsB1jsEDkv9ISHJZ09VnfL6gJrzftpXvgqmryYFvnIAOAQEmRjb
/qpWpees4cRe/Z5yL096bHCvKwPmLjEPqhy+n+UzDqEVN9Hkdr7UD+BcBOGL9TQoC0CFBI5YyGeG
uoIPCHOi4tgDXdMFuSgtgbQkKivyzbmaMbN16MwpugZ5KVAFTfBhwA72INtiDg0THopxSLfrJNYn
OKww7UuKXt5zPFsx89zVPvc28LIv8FE1CxT8JUD7WACNWcd5xKy99mXhJnzSm6SxKo8hqBfkng8B
2TPoFzfU9uyOJ5ms26atBv0SMAfFxGaBu8s8Sxhel51JGIcoAOIqRMNHCVC3Jx0Br8TDomcFQ2BN
pUFLRorJEgvwlExWP7WJ9Jv3gYYdmoiHMgX1goCtZJ/UcZ16+zI0SfKFgbMJDzaFsjTaJnMDx9ds
F6infeGXZhsTGTHYAxak3Uqd6PMKWCj8CQDM0HcgUU29mTss58F2Bo88xBn1MYaAumwC+hpa4zXH
ftKwo6clgxkZNohSHipHAC0xX1LwHw1UGnbTY0QYkGtS+e5XSGuoYlflrHmGbNTr9wvm7WmTxlUJ
eHAOCccetzq2T0v+AO8dmqA2LgK1g64hQHl78E3gYWa02FRNRteR+B9jYropg8ohhZLUx0++FA5L
eopfedCG4uKxcXVyAxoE/FIRxL6qj7EnLLrCtQJWBP4iCmHKLqpOCSgN0cA8hbQIYwh7wPchfzp9
T2cPNzc4/oYv36x2ffRHs9COOCN6cFs+kJtGQB3jDXOkH1Cvit7QbowsCXjM06RZH1LWkl3qxGck
ydu0DHrId+BX1EduAsjGjoawWIIQap2MnuOVY0nAvDjSX4ouDh6JdNJJzryJxi9wCg7YPXwNzZWW
6dy+Qu2F6S7t/ou781iyG8my7b/0HGUOwOEApleLuKElJ7BgBAnh0Br4+rdQ3VYvM5JGWk/bqiZl
lUwQuC6O2Hsdu4m3tN+jluk+bXAfCESdBPBkMWCbxVyvAlsin/QZz5Ovo8mJ9YnmkevfUuxp+PaJ
V36GY+NtRTtJA5N0RKezKxND4oyddbVBSiIfMyP32D15nOS7OBYICCe3ie1X5YHI2uCUqbm3J5oA
r4OvjGKje0HqMgTl9KpioyP/HWNRPVYFdcON1jayWBJa+ZoVlKXpw45HqRk/eg501l01Y5NcJpvR
flcDWqpVnVQDlrswDp29Knqz1StJAwTBHn2d+znui9cqDOdrG5wGVfYKuT8V0Rvo2nXB9tfiRmbx
DNeroTgd5/Go1kT0JKllWezmIjbewtlo3zQCyCORi+0DX6pdGwcwiaLINFTqgj+LXd5jcrbfYJwd
zP6IKqMncCyDm2oGrLdqsj589iY33OgmNdUhmJpqG4+zvhvMIfvBrN35FacO07YzR07lrjOK0Tl2
cz2GWyoNnn3T4K4o1zJaJDrTNOD3yrrauUgsZ981RcxXxudlzrprqvBixaOeHiyjyy7KDBsaXtWE
jYUGMJKyVOJHDJpumRKmYwznRw/Vd37SZWCoS2CIrrhRRKIPBUWl9EiFT/Cvcuz7yaafHljYcLpI
1+OWsn+W76ciWxQxRqpusWc/at3xSSbDfWRs+IL+CTLB8otCajuJYzlAqmqjecIXQ3ql6C+3L1M1
6OfQ6etuu4wAXAc+moN1GMryUpXm9JblU3UcQD7chCR6G/qKOCNDM7of29Q4pXEXXlWFxfkj++Jc
ybwOHqTsjfNEV8GkUMgHWVJ4gFNZnx6HwMQV2BhkECsqW/MZ0IHxJtBrX3Wd9G8RU6pTk7beZQCW
fKp1mq+iJk1uMpM16bUuvXis0vXZawSNvqppnvqpG5FgTMbFmxe1yOBYZyXbh0bWFovM0j2cBs/c
TLiMsbpxiW3pgwrWclivBiuLP5GCHOKE0HZuQn1Xu00CNzARh6JM2qO0DVxdXY2WH6qg90opNH2z
qHNvQeWzdjB8ngJEEm9Y6W10zotubEynczD0GEqNIT3KlAtkcMP45LnGgrUwJQVZS6Qb4aZdsZni
esCW2rv3ihLW4lnBij24s1o1dYd2w+04Nxap1LtMPGphEmEEBAwGhZEhoPcLUuE/iGJObsRYJqtq
tD2geDOY8XxK9lk7oz9cBDJBFqiddhMfUyEzNERnme/YHzgMkHE+BD6ycrr72n+1QlId7nTz2rWW
qXqa6Em2Mx2Kwvavgyry3kM1/aBThQWHoXh3bSjlvjPj7kwibR4iV/h3tfD1fRA70XqWDtrvHjXd
TW8X2XUaLzKlPL2tYkm7nVBzg6gsXlTRAS6NPj91uesfeh3lZw5jY2MDWdz3BRXEaQppg+H6QPTg
4KdA5cmQrIK+0ej2qLlxja+1aEh1ZeaiUAuyF0ujcvRZlhyX9ZrPpG9lbpbbMnMQERdSvoRzmy8f
NKTK1VXVWljmY1HM19MoU7YNvdxNkXv5RfmEpG037xOzTDd2Jd/wFXxEwST2obKDHebL5NAAKVlV
dWei3A0/2r5NHr3a7Hcx1yqi1CTlvJ1QK9LAX4dRdUrbmHmvaM87n2EX0zzEx8ZlgDU0m2vXztpD
ZdguTdyg3DfuUFzJjqIzH5DetFlVYXzLmqBc5cCMTfcu2mT7tgDQcy27IPzBJLrkm110xb2budUy
wKA49CqarpJgxMLIIFBk3Z3hwYXJiij7zGezfq5kCjnOkT4fn0maHRt5n4wNNVLmn+WcNJsWc4hC
wngQAeZNvQzry+bBXWe5n32zZ3tQaNGDbqCOIhMKlNggVmMr2zssQtGVHSjnXMzdtOOyDndJPYOX
qVKgg0YUId8so9o/k4bOx9ynGDHk6om4N7mFMSG4vToSVHsMCAObSk7nrOysrcUQzIucZspZCSt2
jQSDOBwthX3dtuT4/RijRC9c+BBD9BNzfLufbZN7h86Z89AmoP7WiFuM904K80z5u7uu7cIt1tVc
djvu13ntKl18YBXFie7hiEpxqj6xrL11DVGHiJTWPsUAf4MgJSAdoqE1QGy4hvTTbOcRg1CLE/nC
nC3wL4RDaKZk+AMneYS60Ae9V1sKyztZyz4qF7OS6okKqcEgC6OJhxs22g1R7J2bUscvfTMMRNh+
wKBMO6eMZh5q+ljo1GSDxdsIdn44NbRq7CTDbggComGQExkIicXKsJTzLeyrAEeh7s6T5IwZ+956
81KrP4om5+5QebYJLTf/GbXimml+005xsVyyHKZD5NbT2ZJdtvPwSp3NubpppWnel9ADDjLV7jHz
Z+9VRc0TpX9v5yEUnJFqRbQXPEFHzcCDRuh1DG0AAEL4dBJ90B3KCORDhFBt7yPgeDBl9drpzFnN
FpF916AaMgBMbssxT9iPcMQbRO8rcq36PgyT9OBUuB7pm5AspElzXVWZx0caAowSvlOsh9FfTFBK
bK0QaEJTZouAMBtfu6H9VvlReqZrrxD4ZopNnr+1YxwRFc7I7dMCfbJnD/iS7dEVm9aeS6R4vXfV
jpl5juL4vu1N9MNlEaijqVnEFhRR7XvlYx5TCwtLqV85fr/lroPDMs5GelbENobp4XiqGbLaevau
U807C2w6CKLDLRXbgoGUpQtqiG9d20EOjiHQt6af0Uzo8+wiu0huCAZqQBPlg3Qdjw68pNDYZv1a
1Ev+i37zZwrBCg/+GO0mGgprMeUSl3JDgQ2j5L1L5aonHl4BNqM8FkKbOUO2Mw5tYs+HaR4ZfDKV
DimHRRUKWVRwPQx5n67NLAl23ux0J1q7eLjqGbhKikrZXXULcMtpw3eBrePilQOQ5Aa3r5361QNZ
PrNGCTOWZT1kpEZ2AbRjurOTMrwDdGE8tPjHMOn6/rkVTco/bONLNDhL12lQP9ED9t/9bijv8OgR
BMiBFNmfM+QNk2O8tUamd0kKuKIRbfRQusjuxiztHmQzfcCixn1klZq2fFgV3QoEabZxwoEye1kL
jY2l0Hf8Q+N9OpfugcM1OTI7NX8i2e3fJg8RIlgA56xlaW9zI8xuKJsllP0JQtIOgTanQ7Zv8rG7
doe8ONvJ+CLJC178Io6+eVaqqSWboB4oJ657rhiMOk16mu1Z3hVF91iY7Z1Za7ka+mQ8+2Ks3rXq
5xPXTHcwRSnf4i4HLBT75U1Irfe5ZLO8YMSFX+TXRHVR1HVngoPnqjDNbew0KeIZjl1QFP27iggI
PCgxIe7eS+/Kfl9MKjyreSwOOU2jde5F+mS77rSdMucOd4LcIZrTuzGzpl0Y0LVs7EK9kqGMl7E3
Ffikxq73LefwqQStc2mj+nH28fzPDmyrPMQPHY9Jsfbb6DwqSrNtgOai0yXVjgIDVZAG+BdCO9j4
uXndm02wBX37VNrYwNo8tDilKCfEdXvDgT38mGtUH1Soy3yhT3hHu6ReXEpIQhDyzKM7trfIt8y9
a8n+GepGRo9zuVSUT98poCGF1LjaB1lePBa+ukvsFjpuboVHa+l/RjUkGtuzs11cWj5ErACBv1lX
dNrJ6w0hutvaXZxxSeLEpGgTttPIrBVdFQAgRw8k3X7ybbB0zrJlS7axKd6h44QHtJCA0vglMNj2
6oCWpj7MrrY3aSW9Qxdh0eQ+787F2Ex3jFiJ7wJP1+fKmMk9Tbsm0IgcuEB5fsoQicLnLisCT+vR
WXgfvuhOsQkapSlE90ibLoW1FRuPc9Nk90KM3cbTwHmdsJLfBo1AENFQtYnzwDgbMM0gjQgVH9AF
hTdNGvR7/GKf9WzSrDbyaWs6pbuySHd/aBehCtIhHdCXVf4pzVCorWKCtk2BxmdL0RI7PnvxLOdm
INrs5KvlzeV7OsP22nlUGjfUbZr9lKjqtq7L5Jpjt8dw7Grs0JyW4cGF1bMNKXx+F+4M2wviJprO
XBHetP1GxQNIJPo4/UkQRK/bqEg2YgKhQuqan1LRdMCf6hI83KBum6gy96hVa1wPTvDMlRxsDVvp
98SGYRTMA502Or3E8kVyFt5oHnoBt8GIYc9UiFwKwuQIkkfZkjBCOryKMLmcoTCIPdUsE9bYbJwG
M7mUExiSvFXBjU8/awUHCxiwCNP5h6O0iNdxwPdtZhphVRe+UUvB4zsnKCRNKnarsvWz2xhPMsaG
qIPNiJ5jo2znvY5KDEoDXOtqLMmhixkuHFNx+32cVPnrhPb3IhDgH6wa3WGfVO2tM+bxZZpyduqY
Y/fJp3yHL08SNzv9t0lGk78yCxfTXOtNN6M7Wy90R2AJWVHxKGPSRNpFaX1JXR8EB93Ym2qypz0X
COMtuz77xEeGsa/NMntTNbN+yz1jvG8S7zNwrfkqG+fhiGVrLFZ4b7q9m4UeFuepxN8Ep3lJ7y8K
Bdpm8qHbGXk2bBV6GqjQwwBrBMOnt01sw7ijZkodDNnqHbLB+CHqqflQdXb2AtrFNeRtBU8GgBlE
JJgXYxOKu6Ge27OBeOM+6ubxytcKS5OLqmpgEM8KVpIk/AkxZbR4g3d+MpTAwBe3VEmbMFMMmfaT
RH2r27HdNIlb7ywNeqgLKpubz0IAtlIMNyY/7YMN1flur712eDLjZehMaNuwwQMPZ1ENBxuSN6m6
0UYzUAJ/KXNqwO7cSbbhfRYG599S26U2QUFHHdEzyGgzBFRdp67AAWMLm/aSYzpbNXJ1UYYfq0Pj
jfGIGY8ynJeIdG+FpLWzlbXHMIlCkqOo3lpM1Jx3k9s331WmlviZHum7gej1kV4OUkxumuEJHS8c
QzBPezWN6bkyBZGfUyKTl/VIFF0pij8BeGsihaxM1oyJeR/C1ALfQrxpTZKIEhnPg9fRkcvknP7A
fNp/iniR/k2u+S2MW2PZNf2dVKV/1bOJTRL3hSCmIuc5LMjUE/g5N6Jy+wseuPColEF5vJMUjE3R
AF5ERbtPuqjeIeipV3nR3Hlp4SIdIZvUSMZXtiqAWgXWNzTC8bqMCTp6YJ0vTQ/aMm6QZWTV6K3b
ar7SUpCf2BCf2tL+1OC6D4S2P7y4u2K2R7mmavTh1d016lINXt2tzdvZLuUqUSa4bT1AFEs0Nkvq
bnBbAuuk1VzvFOtxRVyA4W1iKkjAx8AT/CxHDvSRy5WYpbyTcXGi28hFgTnUKmniEbw+9kwvyqfx
exgaiIHQ9mLWdt4yRPphpDXFCs8kAknKnSWt7GYyy2E1SL44YUS12G6oSUx2+wCCIYiwx3opjnJt
XQYjCXcLkf3kK01ehdfhZ5ua6cucxPhIOTSVTVk86ijqYKSPEbzFMWl/btfuanLMdyAX+Y7E3Nlz
bD/g5YOzqSAJUky7zG1FHCgagVWy0Xdxj4JPT63HShavdR6Oz1WEla4WSi0F82itaGyvamOOb+sh
Kq9C1OQXEApqW5nynhr6UxWa5q40jCcHQyD2wOri4PnfsJ/ijR+P3q0B7gEExXhN2cZjpZGLjl1/
0W6TfrSSA7FzyxGSEhUFJ8xJgwL4BIzGRS2C1W0lx6HftmOa3XuJ9r6ZJtqvAUbONi+K5jjqsUEK
s3AyAgsTK+QG92g3+QMKYnUGit4cRV0NO0mydwjmAmF3hkqHlol/q8BVnpWbBaj7tHuTOzDoiLCa
e3rQBgyuZLgvJJtymD1zFcmwfQ4SBLOkQunLgGcTWp5GLZCZMDcHJ0PGEMQ4iFexwSauLKs5iClL
VmDxh31SNqjauxAXWhzJb55JgbWYHB7YphQbzNz43lASuMMlUW+GjAUM5F6dClE2t6HMZnBvU3Lx
Amd4DE3sRZ1ACdngoqeKNil7Z8zVv8/z6BBWfnI7eDDpshYWUEJ6/EgjCp82BbtTa9OoBmEzrGig
OUdAV8klKPTVoJpwP3pUpGF8ZmtTZMFVnQ7zqesJJnNe68fsuT9p3sANSQMXJ767kNjM0N+OhpHc
j0XEuZZ0mLbjIXjKppxKLaIzfoMobdfmXA+PrgWXAfGs48PmsltyiZ6d0C98nKYEQ2wH0rkgi2fk
QRMMHeqAOQHOOJoL1gWWykomKGJtz6hXFs2aC00wii5Z7l2n2rFwzeI9RcXfvLmtXdxxkYQovL2U
Tj+3yhZ8c34S/UiZu0GqJmwMlFhfyO2C0Ae6mJeXvG6oxYnumjlRD4EDNszBG36mIBG4VM7a7KB1
EV9T140QnnXxY1tO7a5OGVhOmTTGYe5B03c7qusrO48f47596JgwdgPnqr3mRYiPGjMg1k6Rs+nQ
obqZTWnBrT8Ve/AUcuW3aXFB6+gctJWRwdOnunh9lt/6rSffrcig4knJA8CJhFjQt8B13HzoD4gz
3Cu6LhkRYId7TvvRd2Pq3nNd6RYjRVQ/U5jCDerbKrppVdxvHKvpT2XJVbjyS3gjukBmgTQfoe5c
+ptZWPamtkBXpAsrKTWH5K4OelyJIZHQwausu6I0h48qy4frCQce1bP61bdIRlbCqSrK7s33OXKH
I+ndRDGSIMn107tK0fctHYA6DtH+rN3+lqWedmuS1QkEAFSPAalyvxRv6jqrIfEmw4yvMM8sQ3P5
BWV5R1M5uwenQ/zva2k/ktgreZVnhXqZEhcQ73rB7hTrhmvThHEyOvHasua2/chaLIxUUAZ6MJ6T
uP1udv3Wec2rLqcnC+6nOiRxitg0lLXZbJ0utj7MTPs0aVsr6G9lbxIXRoF1X0Nbqjdd5g7hbizM
odyNTj8uFBsHZB6tjIG5JSnOTow89n3TVmmxa4y2eCpqbngqlRDVxnHK0Y7HOQRKFZ6wccjwyMAg
nJPR2CiEtFHkfeskMq0VvXX+d94NLBjodBDG7Oqla0MH2gCDfKmOdXccmdQXmBeH4jmzqnEtqvTB
mJrow3X8OwzC7nc8hAWOfPg2de7dIu+mDpnHHh5Teh33caawIODNn67MYi7phZsNKhLLyhuwJDQ7
yrSW3ZWTBsWPIpfDncBFrnY9GdtwNALXuat1KF9jtLPi2CUlNDsSWE3RZ8DCrFIvYqq7X/TXcuij
+SQoMPmPWno1VR0k6867LQ0NvaELmmYrfQAzcDhpK3D+kr6mo81H7KigRVzdsAWvm6g1qEglQCrc
anbULnGl6J8iv6mNY9rKMPpoDQkoN4VRtnKKDIVUDIjf6kOZHJTku8621d/0Uwj+LSA0O5h9k79N
XF47pXVCFt066d4p8oTZhUMXF7Tc457KKRi7WBkObtXBOreGqJnnMlDzS61POXCgL0eiU/vDjrwP
JgUwrmuHVOE4tkP3nZBXr2cbFppHd2QDL6xF5htJkm4NxoTu3r6YmUeUV3K+FIDRoabIDFKnDbqE
i+ABdXZtrZEVqCco0PJOE1R/CDVLLK2D9yKqoNj6ENIUiD86uVBYoqvOUtmppF/9UThlu5uSHD+i
6uCpTRWtWlrvTgbzMK1ALfgeVa+Kyi8TdCgBMbvD/uybKjv0+IUe4c+9QNTlMLWrEz5PhIINA2se
W2wLqzEtx59UPRm9AY6L88qy3opifA/LpjjHCuy0kTByJdJef4tnlDoP3sTmOye0WOuIYNNKWkrC
9aBOIui9fZWzZYeeqBfCJDWiui/wSIzWITJUcalCZG4rg5E+mwyRxUaZyBYsIoNLzK48Zq75ko6R
9a1Slvk9UawfjSz+cewnde3X0j+UPr2UKg8Uzu0pOLhzoh9d3c9HejMPhN2AGyDtDXs0CfzE8exd
pOHTxer6CZJVbHsHVr/70OWArVVIS9IrOvVS5BPXbJzbxaYzyjRahT0ahrgqwBskrrhGNWOvanq0
L17Z6MewjsaLsMYejmtfXFCPPXEiWY9tlS9zb+jPrqeWnNXSlUvP0Ibi6Ce+RVOmHRBsUJ6elVM8
ab87icF1HwywkOupn++DSnyOU4jor40pOphUW0+5mDtSNGhGOoCc5hRTsJkpUUACDnNUIRTiKrpu
K2GKM77PfKM91zs02LCOOnUEGbddAfDi8IL2kRXPegjmHbiZjzm0ODI4HCF/9gqyUmsWayUp1Uyu
Dfpr7FF4E9osm06n11WBGEAhqD6KELQ+GRjBfjjY2HjqiFG+ZmVtKSx9r+0QJTjyGOzhHqpvLBs0
dydJWydzmgPbyzrQqgZLvwTxKQvxprNm737yAn8blc1dKJV9p3ENPUfoo3+2xWh6sLX6+tPvR+sC
7q74Plaz/YAHb8Ae5JuPfd72P9EpjD8rv3APaOKtpcV3D4umOpdMUL8yLLYZ+MP70DIZct45T7Ef
bLkVBOGfnR6BV3wPiyhce1ZVnmP+DvE+N2p8jl5ebYDMUHkz7MWCNVv3qAnr2zEdPyYdvfdYFgTz
VtGlzql+VFIVu95umCJXOf2wwwACy7cxr0JvpukrSxWc/XHsylUlC3u3VGHxu9Bijbk/D7WVe7Az
3IZu8EgvYBxx3grMiOipiuisw+TVwzZh4r5OcFLjA14LqZ1HlsbEvS21v/KUOuiQE6PqK/5K/exe
dejHKPo51g4LJGarzMGNKSAerPrMNtlPvg63Fln5BXmqfVtloODapt5MOMjfWfXGZiZCe0iKXm9b
H8VJhN8DjGgwgGAl/DC7Vr6P9AwOiknZzI0Ysay5tMwfQkNHD7SKhkeHGv0xboLpvkaFuVGVTlDO
yCIBVBBj+ytoJRyS1H8VIJtPbuDLc11gOjd0GP2g+kE9NsLVikY6YvsjOB6c6LNAqAqDIs7m/Mrr
JU4qXR8Lkz0LqULqm9EI5+YKFY7aMThlYjJYjDw3R78JYgpUIauMdlUzVw+sluCtbQuDl2sj+6bu
FPNwMRXSuMekyhhKmscHf7bcowmYc6Ux6x0MBR+mtJP2SuFkjJ9B9UQnMYfpxvVqZ6/LsNk2vuVc
7LatL7nZO+DMaLdMm7gSuXnSro5Q/SLrgZibaExxVJzo/2x6Sxjjaa5QbuzokOQHxYChq9RKYAKb
mLb6XTsjWX1LBNXsiDNrjId9m8dm+zPzOqVWgYm6aTVMsG3vYCJY7UU1lfPIOIxZbWQ0dya/EkmN
eIbsFXh3pgv89cpQXIqHiOYurms/AymIUaz1QelDS3GMx8GOHe/SaVRHZ5nZ+AVtI8VrUOsoa7+3
kyWNG7RkDGaklTsM27aCZ/ExgcGAEY72zcheZ6MCabUyPT9H8ESNMxELCAYGRPTul8LUPyNjMIIt
TV/6sCmEbdDE6tQ5Fa6mqaSsIXtMlAp+2XVujTPo0wSmP8XlB+oxc782kRaeU5zl14I9f4i8po6O
UwCpDNYT6pnRL0FdVZkLHAZQIkZLf9MJGTy0lnXI1UBNER2OY2oGwfr2T2pJeM7VZL87hpO6FM8s
pTeY55j8psX0OZeDeWqFr957027d05BBL74tJpKtXW70iTyNRcWamxrH+izjyFiXhS+2LsooWjYB
M+uQqkGJyZxh+qki0qVRyoDjesKBAPUW3N0WEQ2Mp8qqECt2eGoWT1cR/yhm2k9H3ebIUzT3209b
WPPRIBo5+LLln/XxQad7kD/Lxe6PCL82FrOVx73nkvPtlKuwI3m4Q0B7k8sG0cFJ87q/kanRLP7/
Pjat3UitF0wTronUeUFjPePCla1T6k+UoBElNrqgaupfDEwfsqZMi5YTXF4fJUSJTmoJqAyjb7Vb
zACG/t62WdMdyCWxnew8r+3uJdhgm3EYjWC+FRYzL6QBwORBNHJbN4qL/RSO6YtbW8zDa0uccRvX
DYZrCtxDY/D0rJzuI7tu1yoIv9FW6N/yYnYTjEOI1BeOjDKnDdYD2s7bYpJZ+MJRmeqXpiEVE0I2
6cEfJ0y4LUkkoNGe4QEE2bDHEW2kRcgNasAGwxrhgZu/SZiLpx9RFNkt3DUmxRm3/7Xokv9nFtTf
hhz9Z8DU1yFU/0cl2gqF9G8k2u/pZ9z/aP4m0V7+yH9LtF37X8pxUVkLmjg2tViGQf23RNu1/qV8
9DIoRXxQNgCK/yPRdv+FatWWgD1wpkuLJf0fjbYh/uUK4Qj+pCP5gyxj/3+j0l6G4v3/wVA4+1xf
8hTfE77reb5cxp79ZTJ2PI1TrJpWbIg7fHVfEJ3hX67AMKapDT4DYJ/pX/3lA/3PUvnr/Cv06n9/
pmfa6MEpfnvUAiz5ZW51AD4+R/tJj7zKgb6mtBCmnL32+6e4v3wMbihmNBJ3K/PLVDjI5ZmdDZGA
XqxApdtbOzjgFRmbbYdHKn4r9IvGNY9QMj0BGcJDGpdroengrabwWD3BojXck0qvsVQHuPfadct0
ApOGzdrD+mit55IzlyR7Q8ZAPMsIzRRWm7Hyrkx8mWu32A79eRHx1isFNygCa7BO3vWn/e4Xe2de
MxJUWBvIIUm2mT6mj2pAsb2hNiujHov6JsZg6MO4e5iNkM4HURhuwq3bU0LZBOvff61/rAN+E8ul
HecB8pSOtcws+8s6GGrudrNnHWDeHFZCz9sICOY5Sfp7DYJs7czhuJ5m9Yfhxb/6jaTLTGafhytp
f3lsmpdMJQp5rEDzvyNnoBrgN+UfBnPby3C+v61y3s61LF6MoWuLFeHvb9c31jRWkp5d5B77elO5
GwmssLkwsWdV9B8QH0qmcKn6Pcufm/TadEAD46nkrGf5T+jZ14yLkEcTBezaG29r/0W7wzoXN651
WsBT9U3c00Cag+M4vE32k8oomvVvANlH/b3P/7B/fvk6nvCU5NNZyy76++vUUwQN000ETvK1qW7Q
fuDiT5hncjVMYl3EcK6Sdg8TYu3242Ys/JUz3CbwdV1WMpJFb9+VN5nYRdU5nd+d+KcRHfsKvoYL
Sq8hw7xKGWRaDkddAdTbuMm1jzcRgzCaUlpLd4rpqD63WHf8/SL84heRDMy2GbwnOAtZhKb35WDA
thEg2FbzJsW/sGLyyY7y/khqCA0w6GCwWZX8w7o3l/nLX5eGTw/NdzikGZb95VvauKRo7eO6xTZ3
8eN3mCfBdeTIK2S8VCp6Ew+BZm6Vz3HYldgZvdnd/P61l0X+5a8gXamUchzl895fDqqCeqMLUHLc
dEQloAWvbLjO4Jg/hqkV+//9szyX2j2WILa7/+V1peF2Av3TvPFAzG1GyMme6yK/KhBNDaLf/f5p
y7/t65v5NOG5qEyLVH7Z/n85VaaSAViWw4Os1r4qkgolNjoxwGsOjt60ftauy8Cjhk6l94ct/4uD
hfvTlb6pHC5Z58u9No5jpavW4RWTaJl5wlCzqQcX+/v3+8VTuNhB4rimKUzMU39/P1RxVi55x03U
UjXvGJm3DEqa/rA+/j3t9ctndAAu+txleLrEv2+6v3xGHdtFbjM5a4NzALiipmCOyM3uTJ9TpgVR
m9zkzPtD4UX32WiHPxzSv7gbHGxaUnJwSsKVL4N1Z3+gyom+aEPGujSV36sWoYyYgLvSG5pOjL3B
/lj/4am/OAyY821xDEjBU79GJlTMEKulzOku8lHvIwsgSuMjY4/fFU1xSraMZvn9r/nLJ3KqusKi
/S/EclT89TObFcO+R1qLSUGfBFsqhzhUWGD0mbkuDRpvc+KHf/hxf7H5sdu5ylm8cvxn+Uv95aFw
WDHl9CMz9swbBzgJEy8mB5dP8RMWyR+W6y+fhZ532fdsRrX8/395ViAHWCqaZ9Hg2A1TbGyLsS1W
KpmB3RnmH7bgr57Gk4TvEONy2nz5nEEbk32xQDa6e+ona6AjXdAjmehQznjdf//b/Won8g2J9BT/
5SD9+6vZIhzp/ZEzWTGyVwtX09qBGveHFfLPV7IEQ2ABzFHiR6X05aTuwnkIhc9TAt1L8sRvfa+/
Tw4tR4u5er9/o3+cnT7aHSmhpDpSMXzgy8IwlwXOrhSbRMRPdZ0E+64Lo/UAmG9qfMw5PUxQE3JM
6vR/+OXMJR7624HDsxVVRIthBsvB/eX0jCask7QclgAj/pjr/KlJ8GyOiCg3DaBvLSrsEhYmkyED
WRdFOwEluS+T+A8L9h87kr+HLxzXclxm8hEh/v1Xhdar8gZC2GaY20+L3bEthdxPgd5rC4EdI+e7
P3z1X7464SiBgCIbcuSXnzipvDkbF9+2zRTS1aLUGSr/LklyXCOdc4nG4WRZwOdAGfjUmeVP0KCU
jEDo/v7n//et/+U3QEjukPz5ylTS/3K3CMPDcOsiZ6d00m3jDGQllpwTaC9km55zM0U99ScVNPua
IZNG0h+71jg4fnRtyD76Q8j5jyuAdJMUkYapLSSn8ZcrQCBdiWczmRFkgfrU8Hk5i9dVPm2qoYYU
akWnrIx+/v4TyH9sagaySt+S/PLSJtf9sgytUI1WGnvTRoBm7bKfPelBGL4W5Q92DM58Z4WjIsi3
QCwZwOHPzwA/pL4Wzbe0f+66o2V8i/zrGDMjjpi7+Ob/sXcey41j27b9l9fHDXjTJUGCRi5TqXQd
hNLBe4+vvwM651aJkEhEsv06ZTKqsImNbddac0ztEHc7D4JsAvAY9xWkrdpvSuJh+arm3ogfXR+V
ySaX95n3ORy+tT6ByQ9ddNtXC+br0svqd/p5OedOxz702xydtdk4AzkmhShx2GzKnSoeBO6ekAYH
8yEh11tW36DWk4O9d4dPWXx0Te6sn8zoSAY4AS5Lnq/sPkuTR0LxQaWOIai/6o1TG1/NfJdyqc0c
JLyDtS0KhxoMc1W2Nn5XSAMB+HubQn/wuk1Z7zGE1bqtG+5j5SaQP6TNB8H7Jce3rXxU8ucsvVW7
7bc+2ikEtXS70T8okt37tvK1/xZDoqm/tP4jBsuUxWjNDVwVXVtlPzT/ax98bSdqISm6xxGeYAg1
FcQGyjnWrc3wcSruho/SUU5cU1H0UJdHuUWrAmmC2Dzj6lP3E0urJPiYuhvMmqN47RIGfAKCn4oP
/njHYRxdERmiatyAj6NqlEu2phwpDjc1lI9b/ISxQHoy3MeiWZvGjdE6HF4Ecz8dRCk2KIwj5YTg
KdtvyPx61BlUSMGwyuz2p3QD0Edv7kWIlNF+gASFmg3PaesuROssPfjgLoMaghPGVT/wxsTxgNIO
IOFquYUmTB0w8HKdnIbyLOq3xT6ijBIlaAsi/liAwdfsiaQ5lVH/9XLJmDIwNiewJIpceE+XS5O9
KUkNjkx+ppCHk8IjB8JwA/z2SxvGMmQ/4qsLc/TNTmGI0Pk5+xLQUU1pdp+g9jkry3464fMP66Ql
92FiArS0GL7EhObThXMZYDuRfUkSZ0vBVF9BJBbsV9fCCubWstblD4oLV3w1/qwowBG/5+WnofnY
q78U9XeF+q2tdiZSN1ncQ7hEeJGSiEa+19pgoRDz1cFGs5xuqgL311Jl6+bXEO102mza9qv/Ycqa
fRSOmGPn5Dc2/geuLCp2RxwCj/WNdzBuAYr4EFuP9W2t2YhaMx6OY4dDscRd8Yi182QoPqzTwE4g
Sn4goJBhayg53h2klLzZJcrWSlZ7JVnhyhj/bOtPZvCYWspq+DNuPXFDBk9ubNS4THrC76uhIEUd
4NiogZz6iUpLc4+VtpZwaRnuAjQ9FYqer2V5B6cS0wAUc337SDzANGCAUuDmNJindLf4nGKfXSGZ
LLaqeaiqb2Rx6w/u+CWLnxIVghyzrJVw5sAUKukONV7BbRGQUHqmBl3N75WKYBiViWXx0CaHrNkZ
JD6HX5fH1ZuTFjdGwthEOFgip7+fDuU6q3HZQLtld3qIx3LQ/tRKPJMETT2OLrnkv29NkthjQGWY
3Dhmo0vWU7WtqCGy0w4Zv0oMryuwzQL3LNkpquHLrb29zxHwJRJlWiAxmLHW7GRcRtUUmx8GJHsQ
mYeEwnhPoZKYulL0Oow8PTJ6lFPRmhTsIxUE2sL2M/XebDZxSOYkq0km/fsSFHl1EQiNPPOB3XI7
HrFYjOKA6jTZqhZm7TvfUAZmIeuUzU+dOtvi5NhqFZWywsnbaYsbtTEpklBBSLh2GuYoL3Tr2zPK
1BZRHKSiGhGH2YEpLDIrgZqMlCvTqbASDrDjIWTUwarWUttNqZs2TEwkL3/M+UuaEucTrgIEAQhj
8k+nA9WEOVdApiapmHbf8qxDPmri5PajwK5p4QXnNwKaohmZA7HCeRixzmlTYdvjd4Iexu4kXBfZ
+fKIAg+9sJ6mVK/sHtqgtA0lGLaXX3F+CicqJ5m8GkF7knH8itN2JYHyJWpMMSKS0opjfmNLNVEH
UzYwFQLlnrZm+9evOiVNFIUFH+KvPN/JAGIbCWWXuV16xCzJed1CPVpx22JRK37Gvenb3EhgABjJ
4fLLvv2eoHEMbO1FIDgGd6/Tl4XjRd15ZGW2hfbFCAeK7zPOMuXA9b8erY9/35qFVgjtIwkYff6e
sqLpVHyHOcu812xESkXNgiR3CDRnQ1J3XNit33xJHsjsMBQ+okwSafZyCEbrkYNlaqNiKafcLBOR
KlS7QIOwLvPmT5RkwcKnfAnUvF5sTHmKvRMC4FAOdEibDR/UZQKWY25iZ+bDGGytiDIO98Ysn4xC
uW+waBBzTnBUD+E1bVrDOqdWJ7nhX0hSjt33KNqOws4vQYh/99snUuzUrm8Dagq0/KbJbvnrkEEr
s54K8LRG2SDQotz0oZGeeAaSDh6gIannrIvhIP+rgIWg5N6M2dNffkveEziewkGIOBmJudORYyI+
1wYTj4whLx9dKNjrIoeWmPdZu9L0XFlYXd+sBkRUGDRTUsOyiBPM4gN9lw967ycBBQJcy6jfYkPH
Xgl/yU0cx39GBaPjSgwe2lR9uPyi77Ys0TyHTWUKXp2+KE7NulRnRWAPYfTb7yX8uDusenAeEBxL
5FRTjWsqlOTRWmj4zdycXpnwHPFrNmswhqcNN3IQVUqBGaMUi7hMeAjWAoPLz1Bjgg6x+/JrvkkN
sIBN/SqpUySECOhstsQ4TuZaPfaIayvSRpVdllQpJVW/1zp9uMuqfptabXpH2sqzAbtl4OCXwoMv
gerT2UOSluwksV9+C6mR03dWckPrkxIspELVQgJGSRSo83uSWk6HsoAUJtiIVC3u4Od9avGNoiRS
C/aqXzlpjEc6gJRm64oR1aObIaIsCoAVxH4P2QllY0yQ9NEnT2TWW1F/sIo9F23uhYhjGxIfOeXD
GKy6xXOOo3lF2cL0VyahBCmiFDYttKgx/oyHbI1MixMIfDkau3F5NGgtcB8LY/69T6JNX591hJQh
kf3T3mhDyfQSJGoEhe8CCaCwqSX1cQxDavdcYAlTEVEiqRvFwnJQGCh/JE228CPm54zppsPpiZS+
CNsM8tjpbxBdLUAtxNFcaoE+jiCnelNY5e1nozcwGCmHzegJ28tj8e3IZ/vVTE1+ydKyjp62GZuU
RNVl0dhjPdpN02SEoqnX9FTCFEA7Lzf2ZpdQiDtNYDZL5MBBYmPWWEqtYk3p3HTO0MEZNuY6nfCJ
MKLsEluyFnD2wvu96VMOFlwiNeaZOHXt7P3MwDdqo0IXFAL93VWDe0vsb5sjNlopQ/zs1UqNfAou
/uU3fbOSvTRLFYLJFDeJMZ6+aUflrduB2LQbj4ofzMW0rW8lxq2JwHwNEILjo2c6SUUNUl/15dIC
My0gJ3N7al7WTJYW7gNv8rj4vA/YXOnoCJPAcKI+1JAfk2YZCC50XFrTRv5NkaB5YFODQw5g39/W
gUAwJKhd0N2g0i73x9vPwPrKR59OPqpIPchpfyDIkFvB6gq7FYpjqTWoUShT69hQmyqe1JfZly5c
uIu8GdoKyVfCYBYWTTKn6FmbrUttptpSS8GdqT7Ewo8YyI7ZNcJdNxSf/vb9piAyaeZplEnWHEgY
ZFmLZwj0VCxWVacQuciDNjiIlrChutZOPcs6sIOnC6P77YRibIkSi4Vs6kRJZgd3K5j0UGmG3kxu
C/Q51YY8vejErjyg7YULFTbJwsh+u1IqfL4pXEIOjZyFObt8pVolAbuIMlvqW6wgagIUHRH6lT42
7j6VKWOs9bgDKZW0q7qRCwgmnb9upWhhz347xUBJTuUdnKgtFeju6ZBq8ggldaEkthjJAF7QtAEf
hq4WYMgEUXZVMKB63bd7bfxw+WO/HVinLc96HUlPY4DMoGXDNsB1bwCAW+i8NGODncTltpbecvot
ry7UOaErg9UqsatC+D6YI7yARqF+Cku4+m6sb1Q5xPkZwvdCu29XkAnUSVxsKm5hFZm1mwRoCvPG
J34AwXHdDBUiJyH1Fna893qSEwinIZMqNqiip2/njRoGWr6c2mgQoWOLOjXWuC+WXoDAyV/KUr4z
dC2V8gQGrmK8oENPmwupOrXGDHkmrpc/Az36Q30zQgPJvcVB7jZzi03G9u/HhrEnaeERUNX3lz+n
PMUKTlfm6SdomsXVzNIoiTr9CV5JnqP0kHpk7XdMsjlrUSFKwi9Mb5BtIvgv2+CYAe5agbV5VgcB
OScxRIBE7iqiYhcvXQVqoCJnGylpf4+cwLamD7neFyjvhOW2sJW8Xbj5veAqGGccEum109/bKFqo
SJTT2X4o3OctWEXYbFu9jPDMGbaKL3YrIH/SwnbxZlyoJKa4t1LER7BO02cHBYwb0HFUeBNOaj8I
wuF33F3Xlmp8UZLIvKYxJO2wbrlzcJs8fcXMNZGtVECWLezGHcmKiIZG0rcmB3pFxufyAHj7ZtRV
AcnlmAm69k2JIvUOYlf6hErhv/0oiyrd5ablIMSzUwmq2983ZlCpwoFLmWKCszcD9IfCDNma7WqI
uHTd0Vy1XSGgx0Qh0P9cbuzNXkTxv0H8kdMW2606D+YMQk8xDGo8G9Qe1+NQh5Nhmc+TTEtKjHaf
+KSULzc55wCr5qzN2V4kABgy2oB7m+kW5gpFuJPleo2gvBG/NpW04Y5FAqyQtpGk92vJL3eejzd5
xPl0nSJLx1zK1ntBPRou3mAw3hdiPm9mD7+PNCM3SkLNujgvcOkHpK0ETpCT56ZgN7ES40T8o8hc
eJXNYFtYQJkx1mCXu+WdVllcCInQLEu/OK1Br/aMJNBVuTIi8loaKYpAG+4N1FJ4gsJ9OyBQ+V0L
5tKXmPa8f9c1k1usohNWm0qSp2E9r8kQY7BiVmHC0dNdC+nosQYwsivC1tgwzZ9Q1Ei7QYD901jS
rypqvg7qePSxN14L3ZhPyI5naKHuQk9M+8f8V6EX5XRASIEBPltHIImWWN37IZET/Vaxkru6cFHt
V164z4FGWco3P/BuAmhXCx9emqbWScsyET4CfhPyGoHZPNrnp57aEKdmNgT1LkQfixXOsCuLON6C
95UdkTrKSqMG0ZUwvB563BLByWX7VCuBp3fj58tDYpYZ4PtwQLS44037OdVW2tRTr8ZEHwqdIUKm
tYEr6LZSKCSmbcy/y42FNVTn4YY+1tZXsvUijsbEwC63f7o4/Ld5LrYq9eAcj+c1V4HbiG0LTt5u
KzKhCCA/CUD9RkF8QNSD/rIV+oUWTyfB/7XI9Usj0aO8uYHlPaQvwp4Y9xW4c+ap1d8HynrMTIBb
/qDsihbaAprf/yy5/1+u8P9Ap7365m+J8s/xM2Dg51O5Av/Lv0R5gmwKBwlKjvDUY8L8R65gWf/D
Xk9xLsFx1pCXsEealRM33vifl0zSRI430S1KUynLf5Hy4v+YGqGESefATXc6mch/o1aQT+erIBP9
I7L6Js2ctgbuRpGr7BG3BzCowTysQIEmH42h6Y6IvaALYDEtfNH7FmvqEpYF4eEi2o/gbz70o5DB
K6tLOC7gwOIOfh2glwTqI4728i2FVuZz3lTd3hchQmxcM0nXgzSBSdQuqDGZhCBtv+r2h/+sMa9F
EC8lM/8uPf++yjQjXk1xK6ksyr4aFZk7B93VAMH5d2VA8V5hZKz2G7Ih1JLp6L4blH6VduOVOdbk
rglDhOKLJv8NjcX8PCZ6gdC16EMT0FhNSi2FBXwLYFj+1gmmeYc8yPzOt44dP1BSqBZ5nzyb4C8r
8sJJ8W3oanPbGKLwpWlN9WaEULKwup4u6/++4bTKvHrDrqvh7mqhtocJTY5GhWz9U1bTRFyHoSz8
CJUs/qKNo0Go0bNMyoGpf+4W1pXTje7ftqeD3au2ey2ti87Mxr2ijDgeU2H1rbAq92vbF4Ww0Mbp
IfHfNqa2X7XhCnmv6VU3MriU/qehDOmPoBTER2PQfECzQR8v3L9eAtvvjZVpOrxqKQ3J5oWtCtea
3vtjAGP/WLql+FSXsjldiYxhl4cNV1ywvMKHGJPg+8jqXSSqpSc+mVYhEqptzB8I21p4GlGO1L5W
qdwqc5mQgyBWw0aFs/lLgqly4/ZxlC300bkJOzvy4fsCzwY6iTMGmpNa4wHk9/HyDDr3aPm0U5qy
K2V3GGtnIHzg+RjrRPnCyD336NlBJMLbV+26pnZcubiXRJzrmqUt9tyjZ6c9yy+U0Fcwoh+qiOLJ
wlYyFul/dGfvrChnnizOzgyGOnjgJXkyefytP04+fkuRynOPnq9VekxlRpLVjiyQz1EQvouNfd2v
ni0SkdzLo2F2yFQi/OGwGzLxfb3u0bM1IMFsLCFsUjlWoXzw5fB36ar/OT/gJeP9zv6ir2dTH6Zi
PaYZAF5MaH9kMQgXvbi9/KvPrFzzW2CKKbwKoIYBggEBDLnRgKsmx9Wnvki9P5fbOPc9Z7OybwgX
uglt1H6L4l1TC+tZsbrkym86m5lxCOuzsxiJyUDiAEeqljoa8AzX/fjZ5EwtEw/sKKrhTAEONRFq
41pw3aNnk7OK1aQCicRZv6fm2cOpYlSLx2uejYrjdLkCaVtKcc89wpCrxyQnxL8os3n/c745PJuE
lLsWkI8DcdjO0CXiJLnQ2dM0fLvzEDA4/dWjEECDwDzbwR5r+OImkbRzy8j6HLdwZg1PCz96IHYW
qozPvcdswpawqSJ/ZFZ1CU7SkkcGZClzeO7RswmrwgzyZM+ji7gspZ3qSLghX/dhpyZfbc4gKhCB
W2Xl+BFlGxi04u963ZNn0zTJXVVGtF45BPY/12L7Fc3DX2Vd/u/sYsyLFAZfdQ2zzivH8CcrVFVD
6J656T6wgmJtwFfdXfcKs8kayi2+FRnF6RaydUTuUH8aA7vg654+m69+2ukJ/GX2pQJkpYsJ5H/1
7H+5wBvzDJhrATwZKIVzCrkExYvLbYJ3xFWHIvTWpyMmTzEvLWo6JZb1dR7mTqwa26t6ZK4Wwcop
9aW8QAygiSWWDxj2BS3w+uuePpugUuMrA+VLlaOP5hEqsxNTjXXdo2cTtM8QwoP6YqBoBjQEPTuU
Gbyh6x4+m6J+18RDltVMJKtdm5h8D8CTr3v0bI5Wnu91bdtUjiYln61C/ZGDEL/u0bNttKg0OYV8
VDkyKtjIxD5A7q5bWczZtITLhh0klolOhPg8B+c/6FcOwNmUxKo49f2KNctMlb0uwv8YPi50xzQ9
3tmL5uknITGVPs0Y261iKFSRuRyMOOeuu86PP4iDYt1UOrVP66AtSLhFfqjeSxSA74zaE3ECGdqo
gTHnaV8bsze/+YkurmIYdHZkScZDBp4Tu/AgN57BpwsfAzh8O6HXwycRKwxIexOdEGplL1ntflRA
EnmUZ27LIooRkBT+LveDTlwFopT8mvhp2yoahl0nU6reC4AuBQLL5gpjMaD/Vdj8DmIN7FlnVs0E
4pCNTzhEZxtI9+JHYdCzmtJ2of4owxCs4XTr3VUnHOrUTpceEa/d0qKGyQHmB7AZY4RSv264GrOj
QpVIQF9AMTq5ZX7Eke/jJAZb+PRnvvxs3YFCLJA4Z7i6wT6SY1vP4usmgjFbdvTYc+scDpEz5ogf
taD5gSHNlX09W3WkPEso4I4rJ4xSMNoVel3LbR6v6xLl9EMaUKlHoDOVo2TuMVODQya71+3Zxmzd
GXOIiEmaMkYa0niVSuF7JMHYuu6Hz5YenzqWtPGZxcDENyHW9WO1BLGYOva9BWK29lTsShZxPz5m
o6A6ktay11+3rM3xAL4S9fDKsKPCX2nT97rdxUub0yzo/89ZTJ/NSaG12kIRxcrB+tF/hkCFQ4U6
4NYxutanmLUAAcZotncSViUHcPXtShHd4rqpNc9wT9yzsWlD1mtf6o6iMiKKwWvwut1xLtyElp2q
BvFNjt2WrfU3HWZIVw2juSaQPdcfslrig4BAylCyWJ5y5beezdug6TDZSxhGkhp8gnQWr8BeX9kh
s2mLxVrUxKCkebZwjwUfRWXZlT0ym7bRoGO27mYUfMrlQ5y1G6Fkb7mut2eTllrXUtKmn91TuFR4
B6n4fd2DZ1PWNKRxrDVsQyVQArWcgFNfmldnVoN5Di1v05SUOo+GPF14YPKLamEJm7add9YZbTZh
JQlcGAO7njJSIMN1ksXaUCGBNpT+Pldi77r78Lwakgz1qPkFXxRwqwJAs/1ghuRBL/f8TOn8z7Iz
rxWRhTRv4sJjbo6jvkFpNG6IrbjE97CUF/M6Wcv5IB7KtDQOfdsDwNbUGJWmLv5RrUK/brOZAzry
Hl/LQUleJsStL6YxQMTFdzw3BOYzWcnzLoNzgoO8/tAn9UMu+QsX6BdpxnuDYDaTvagpKatgH6u7
CCYtQcD4LoP+uoZD6G4DsmcYKeFovKHEgcxRB30SWw5hbwaV9VjobfkN4lZ6KHKrskGnWA+GMGic
ZekKOLM4y8Ef3oyqJ99kgtYdE6N0F778mV55Sa69CliMqdCFadOWjpQn4kEbAaJrVmXYl8fVuafP
+qXEsAX/WHxzABavgROstU5cWJinQ9k7XT5XyUhdI1tDbuI4J2Tmo9pX9QFnD+UZAveSxurMrydN
eRLMwRpULoyEr4ruz+aoj0fj0oQ79+jZGhpnIbQWcCaOggvCYH0nDXDdB9Vmi+gQ+FGtY+2DfyP+
Je0Aoleu64V49JmfPa/LlTyBbjAiroqVjrg5fVRNoLpXjRV1tpBCGIgRMTM/ywE7MbNOIebrv657
9uw6gm2zDGOI2cQWcGjdrl4nfv93dZf/rJ3qtDO8mkKq5muo/fJ2XxZZBoq6xXWK3NvCmvhScPTO
QJ/XXxRYRYXk45p9YTXqxowj4HGNgKOYaG0ruQkOUk8MDZMI8dgkckWpBGp5ETTnupHT4Uh+qdnX
YWDupB6PwhaEhw10OtwNVAded26cC3O5J3dmoQ3NHpWT4ogMwfXAhrUwMKaP9F4HzBYRlzogXc9H
2cGFrj+0pZbsQ6HO72uNmiXBk7MR12DI3ZeHyrnWZpM+weKtGkJRdkoLN0ccTvUbqw/U20Eyq1tf
V6YUaWf0C3SVcxNqtg4MfpALZUj+QjUy8yA38IQbly90+V3OrJFvoIokXPWW8q99bMX5VNou7r0W
YPzQ+t2Py02ceYEXLN2rwe+L2AKj9ZQAjiCGr5MIMGZ63WqjzFYEBFVNLPhca6n6+eMF+Vc8Q65K
6gIBP52zAoRoXLG4wgnx1hR/y8OV3TFbCzRrAOScmYzVNPnOCTC6M4PcvLI/ps/8qq/rse5TqrkV
J2Xm1nXagaIarjwhK9MHfvXwIOk0EnTczsD+Hgl5rzDmcq4bI7MJHI5pmbfUhO+FtJb9lUjQ/7EN
tOsSdei9T3+5JfeuXg8jw8ST7zouVXaBDHJhCs2qAv9Z3ZXZDC3j2s0FMVQcPCjDPWydYm2amCc3
mQz2OsYSPfHr4GfIqfixKCbWemkKRyvNhS3gaGFTdYYLSTsFV3hdb842eBDtKbiaWHHqgFIhva3w
3vTr/eWHn1kx4MiejAIvkdk55LDa+2VW+ivfa5sPRjOKn001iJ8ut3FmhZ1zgxQPDnsvWCWKE7zI
Cq2IP07nWxD3AzzTCcinZnL5eLmxM+uTPJvomjSkCqaSijOU3lM4do5bRwuPPnPzm+ssUugjJHJ1
2WGGW06OX8hKFsM7aQy8TWqykl/3BrNZr8ijVsK9k51YUf+IWrIjtXjdKjjXzrpyPQ4FvpuOhVB5
j2XouOkkI1oYqMo0v9/ZuF8EFa+WlAg02IgRXuFkPdXHN2GrC09JFqMsxWk4W/mhXH623EB54MoX
3AjtaHqrkErY1eipykM5Gni4a/E43ILCq/5IbpNuB9cr7xo/Ee/Zg9MtscME80zhW+hb/jYBvLAm
NV2s47DGQqtRU387Qjy/aUJjuE3x4d6qSZ99mQyl1iGVD1/ESBK3Bn5/xcJLnxlvc/ZNriVCMYRe
iXtIFTiyFR0xsb6u0sSY16SnpRaMvt8XDuUm4Qpb54nwYCyl92el+f8sdS9//up7NZ3lm0PpZ3ty
wfohoiJ0E6pFdBzK2Hdi2JzgkHwJG3HNG/HPNUdXhg2VjpsqxXLLzTxhtGWOlukN5aDuSvZxZFhb
I9K5UE/F6yp5qFw/XaJCNQh6RRNrRxCN9sbyp9pFbM4W9qr3F0B9Hu9WO9xHMTPqnEISJKcpWyxz
UznbZi1QgqsmtDQ7I4xdLA/hGBROQVMbPMnQ4VR5eeXTZ8tFHYR5h++D7Eyi+I++YDVHCeeJhSjU
mbX7ZZd8NUR8U6qwSfZkxwisfjuiSnjwK5ZyvXDxeeoL40npq/TL5Y56/1tQgXz6pVXi4FbbWeM+
ZlB9aS2lO8ZD0T/gS6EsfO7pKPnOEjVXvoh4K+dBLI37EBuMY90Z6udE7sNPlajG+7zruZy3colV
rxeuL7/UuR6cnSeMMJHbOpDEfVVikLEqsDRCw99jCj3VpB6GJBs/wc4oFm+n07ngvVecnRfCphKt
ptXHvabhk7Fy0xIcVycG+wKDABzRdehrUix7h0AhBdi0+F3mTYvQn1oFB4tOFDZRnW0wmcH3potT
OiP83RU57rZx0CYbMUqSb/hgS6tMGOu71shxPsSMoLrBCL3/rLqdfi8jse3WVRKXD1bpevc44cTr
0o3NLYer6HaoPaxYxtLFtAz7IlzNBXFt4ZawwSL9e93Au1I6QIt4AFrby5/h3LV6XiGJj6grqhQu
7WOT2bcekbn8wXESDYWa+MJ3ZpG3T0sJzGSA4lpVouBWhzj56OdW9Fno9PzBJ96Ei6iKbViPZSsO
xBZGj3AQ/9RNsqSJOLOfiLM7UJhnXK90rtb6dPkl+XmbJpK3cNo7c4KZS599TCG4urXNvim84RYX
JOUWI476e66C2JPlSLvuCCPOVjz4AKIQun2z7/oSR5nC7e2BeM/CpzzXRbMVT6vDrGowu917kjqU
K1cZcWvVyiG8bo2YF2F2ciRbWVM12PEI8oBXgCre1XkZfUAC1a/jTMk2ILMGQkrysHSMmM7b70xa
cbb05V2tFF4KrhL3juiHIvmY/+G6iyF95oGqTGLrZ1R1YoT5T+IehzT3lsDH53pTPl10XcpL3Yzd
ep+L1ve+0PG7LIaFvWmm5v3nhDGnSFgJvrq95zfQ9xK3WVti2B5rt4h/qnmT4A/kNQDPRcuFRUTm
PUp0De/YvHuu8Ze5Mqo7l9hh3NipZiCmDjP1a8sSZZPWq5fecOqmtx8O5uJp91mu2SpeYdT7rlAI
7CrRMTS8UrZzUyKTUlZqvNNxcD+6bVja5LrQTysZRV9pisVlW9TdwjZz5jCHPub0h3Di9f0GA3Mn
ScC8oD+QdmZZDBy7qSVBVFdEuzQL841Ijvym1/B4x+MPp0g/kx3kAbENczTBo5ifSdK/tpPKx74V
c6WF5Of7mzuM+9Pfp1B0mOZYsjueCaDcU2q8iHCMxGU3XuJAz7C5/zfcYOaetlFXdY6NTtDuO5ez
vulWcm3HKe4SKy0tNBIqrXlQBuo8wsHEBLRrQ64YPgaRm6zy+ShNqzyWPRVCSwqIMxNAn+Pa4ijv
tMonWwg9cfxd6pb/GR3V5N5e9p2tetlHn8iRHcXMjlSeHNWULtHKleAG4pKC5P0zD0Tj016B9E80
pvSHfVl/lbpqG7nDWs0H2zR+yLXhdPWSN8X7Rx19TsauWrfqBzBneJMIDkCkZhvnkbiXfN1bZ6Mf
bIwMjuvl/fzccJotW95o+HpuVtJOxlh6C7C5O8RoFG2EG+3CLvb+bokk87TfxjEh/qaW4q4HUI/Z
FQzMWjY/JxqVGGRI3c3lN3l/AdbnjOfRIPJSj1nihAOwiB5YmLe0/p559LyQFafcXhdaHt3CIbSk
fW9eeSmbV7GaTTOUY6fGjoq11L6oevzIrHEJb3ZmIM0LWakURpgeDLGDgDnHdFyfJGRBWap3BOSH
nRcDnN8kRv7r8hc4t26Ys3XDV8tcwVE9dsg+604VtcYvTEjKz7rOyaUPIxekWRUDwQmoB+G/LPc4
xIYIw7XKbsGvwXuwiqU148zInoNiRrU0PU0vO0fAb9QA9aTiyte7S/mOMxVHujkNlldXuq4aktF3
q9gRRUXY+t107FbMsrVWfeJhaZz3Qe6ITeo+CNzio21el+0fv9Bw8r3c3WeEnPi4n/6CeKCIgoBp
58RdBnM0llbN0K4qQ+R0PWws/R7PgE1ZpPdKN+wpktyQugIZOFJo4eID5/0hHLouQ+FYg6TGbiNO
kX+61S2yUVsO9YNWRAsR+HMDcbbKQGb0Yl3KYqeFJmRHGmS0IQy0lLx2AOlXHIc7U/cWk/Pntot5
aW4gKm2Uj2XsWCquCXajNeJPuVOyn8Lo1dwgERusYSVpP5Gzj7+kTsLwLffDvjrgJlwu3PlfYqXv
nGnmjiaxqfpJKGqtM+iI1Vea6YWHOEaf7bZa+INrj+foUSjtqbezRwtkkjE6nUX2GUiKtzOiJk/t
Oq76lQDyZlN0Hd5XTTB4K9WDgJMqufKETfSkgOMqGvUN5r+FlRefa6F3H8NBJBYo9tJvLav7wr48
5s7sgXPmQcl4NnvXJ8zjVcl9mOTGVmkK6nqrcRxv2qbRDjgpJmtQXN1Cqu/MPJ6jaAWhUvJaFxC0
jCaWqZ6OXSlur8XRS4Pi4+XXOtfG7PSZZ3BKs3xoHOybe8i2ZbEJcdexpaGqd5ebOLMLzouGCwHM
ZVmLjaMXbWD7mtzsRy2ObozeF+8EMw8WFuFp+Xln0M0riHF7EtPI9RsHw/rnelC9b0FfmE/XvcRs
gY/GOsyVEv67mCjBAabPWKw0I2schFPxg1oN9cJHP/cW04d6tbj2iVspPtlXxzKqLYBZu8La+/I7
nHv09OevHm2lSTm6oZc4E3spatkFtYUF+cwnnte3sgrjriO4tROPhosVcKzdBhr2kSsR69RdlOAP
srr8Duc2n3m5ayV5rlc1SILLtsrktSI04wb31/6oci/ZDG5p2E2a7chRHMz8iw9W2b7c8pnem5e6
umB+XMsoE6oVenEfDGm1A482Xvdt5qWumOpUBfGalM9e4O8ZP4fi8HzdD5+NqFTQAl1P29TpvEph
x+zFQxOWSx/kXLfMBpVX5JmeWQKXYw12WBkHKsXN/pfLP336ie9MaX22z2eh6HaBz5UP33XjdlQD
ce1VqvZYRIr0/XIT+ssgfa+R2RZtCB1HcZ17byhB08HwO2x87O+kYZuHerT3Lcn77MZRBCFVTe9y
KQ/xom6KVQMaJ7Glru6+QI5oVsGTcggNgpKKcJ9FIP4z18++i2ZUb43IgnyZRuDzlEAwt3En1r/D
EQuKxO04VRtN8Czmk9OGLgJuryRr/I3YgpRXEDIgNgrX8HSlIq8XV0rcCHahCe2vcAj7rapo7ZfI
V/oPsicIhFHl0K78sNrVpTuEay8rcJQVfMXxGjl6bCqDraSKx11F5K4qvkDBF1d92/n3sJwbYr0p
XtpRrQW7Qi1aaUXYErPhETxZKH4CqC3i6ZnIpKZF0yq/BFYTNGCQh+gIgrnMV50WiiKXHA/WMuHf
O64O6dpt9OgpzjL3Thjj/jEVU2EVtCqY6kYc1I1P4a63ErtWfJSrPrFNahqfSFn7TpuQ9ljnZdfc
WqZfbnRZ1rtN5qvhfeJ74a0GBWPnVpWrrITKStfTvdgkIQnzArRHJR/HUiurlZYJys568VVsTMO2
8MDeeaGPKXzqVcPvOPLlQ5DEara2fKHRVmKI8/C6HRJL/6AVuCt0fZ2QdxnT4iEeBvWn22CKkYjT
gTJB73ALDCsDgA+6+ElTEjwUWfF6rBHwS2ZfhVYK11cQQmC5iZWvTQliSFgV1lfBiPVjE6r+Ou0b
YY1vTpevIog+8qpKjHpjaZDKm87PdsSbItsslO5TiL/Y/1J2ZsuRI9m1/ZVresc1OGaYSXoAYiYj
OJOZfIFlkkzMcMAxOfD1WlEtqbuqdLuuzOoli0MEA4D78X322avZabdFg68ZkgJqwLA0s3pNd+Oo
ym73gNb0RCOxbZsob5LVJlRuIF7NHce83hWZlPPzOAgHfnzgsA70QmOcJslTxnbWL8/XLuGjhVjo
38z9KJYHnz/kK2mn4EedDlStjW+4Rw6G06XyzYxXJWBkb2QT3FIXkwnMDJ/j7giAvIvTzFUi7vxS
iE2AovVelWkFE8Gv2hejM9xzIFbn0Cxe+7xqWPITaUYxYZMyboPJzCLUbG+Hnx6PrOeNg7OfOTX+
EFbSd9FULAO5H2r2NnIlti6qlH+lVa6N6cZuHjiEC/YtGAoejJq+Qe0eAt31Mcd8cTOstiLS0gIN
TzjpoOrbmWGpWLaao4Jqkb82uQ4D/1dr1U2GGNGOkadLnR2ydSk3Se+Mh3awkzku0kbtQkOkkJTc
SRdgYUaC7JbKBJBRXLEbXqAvxVjlBy/sMuirY7irPRBQw2gvwZHY0iDYVJ0hAJBMBbmlogryu5wE
dpj0nR21odcDczZ6KA8yvw4aQfA7aDesbsZMr4Qll6LPY6XK/CM3h0Rdmpax6jtyoKafOfmwzd4v
+mbYzkH5UTGxe6o6z8rPcpkakDme6MzXfgh/mXWR1ZuGrYJwnCkB0UPyt3en5VIcjHmxvjrSbu6U
4xV3rmUV8ex6NSzGJQVPPlnGIqJizMHPuoyTvxbg6O/QxLoH3r76nNJgmPYGffun2QirZ3epSPTw
AqC3A0/5lvhxgupCsYijLDwCquepO7mjhofN8QWEnuPwm9dcQCucqBxvU4MIH6tbxDM9/OBOtlO/
TetFP04OZx6kydJ/wGep4jRPLWNTEb+2kdIL79wxo03bdy0pm1qdKpGr2M/HjiLO787MS1ebRsM8
IegQTpqzmg+omf42RwADAGU0Y2RMhrcxFq6Bhyv3wABCdxcaOvsyu8rYBYHyvirH9T8wjlBrpVn9
U0ifNcDMnSJiaLeJp8zm0Emm413XSGeXeKmsN4Du2AD8MmBcM12nbWO06qSEbLZcdH0Tzm35YDpz
s/UC1e4UOYAFfnpH6Kis1cVG8/Hd7mpt9Mv2dsZb4lUNePriGBScvxhbb+xts5LOG43llNwqJ5g+
wwkO1Chh4cydm1654bB7C8evo8EuoDvpQGasra4Xp6ae7npTjQdLts2TLGyLCpjlf4gy7dg7Wcha
xy1zNXvTGyqbpWAt3wI5Ds+kotHmCH1pxrYMMjdK16x5ydqhoW/IihjlaZLdDxUzUhGGbFBDjYLW
1S9qu/ZrfrliONMI5c9/cWdf/ZrgD2xo9eIXNVYgSIPXupHl5ux0uOqNJ6erOGgkIOt/WGNvg7Dq
jfIoy2aNV88IzyQVgm8a2vx1CGrNzkVOcTzCxHgxVdKegiVw2w08+Z5lcYRlE0tpwbIeR+xHrJZV
Ds0hzbJ71yo9uRlz4tZiNzP0vZPN9KlWV1cR85v1zk9LJ25mq7+oNfXPpuIdk3RfA76vnOa8li27
euH29b1cbYYoEhHea2FMx4ykKPBEblBQBuT21iBH9NwjJkQO81ZQhKe2aeKmM8u94RXBOxYWbCO+
qz6WwCnPhBXob3lajCdjLNMfYZLY+zAsAA+vy7Sd3XQOmCUsGGjwuwGOYjFbX6by0xMENusrc7Q8
OBQXj8Ps5RungukbVpZEy5/svfb8dthVgWxe6KOpvZcM9iEpDTBAUgT7pimCGxUi0Ad+T52iyWEb
qOAQGSozElYl54vsmi54CEOSqDeOdLg3vKwMK0Ir3ZLMqjKYjU8PF91Gh6ke9sXV/BU5rgo2OQXZ
g07D8sUOkvaHxvB5k2bT8NQhpLywpFoDm50g0boNQ+jJrIssv8B47zP5Vbp2d6gndp/J7Ac4XVZx
WxAJvrGNtGg2fph6t6XWs834SqKfvDJTBOf1LO6VcrpT3lXzw2LpamcVWZpsm1QHX6Mo7e1oeklw
mou5vmkkhRnMrLAjFj+XIx1v5dhtHBLb8TDkiyjp33vmXVmY8qfR9sa3oe/8x6H35U5oyzuq3mBK
uDGsmzFhWB5U00LPDv+jenUI+QoQ2kLqLFvo5Z04JhoTa6j9MlZuM70XVphutZ+VxFuWRQdRz7db
YFKSOzZvnO4+rZYh2cppdPeqDRdGoVV3Y87JcshVWd5pZNNmlzqOsV8tQ83RTE+btFmZgH3yvfLk
qel1lIG9ubZMJ4Q+X942rl/YoOMa96cpMOQxXiidzyHtUiBISU/2uutCD4AswHyzmIOzQUkPIoq5
qiv49qVzjHrcKSc12l3ZkSqVJqCj8nEhHKDLmGuOdNLmxAa2mDiiNmiZue57gsYgSebS2mRjUgQn
Daio+BwpuXfUVyhNspLGzewZwOIIMyiWSDLdXUWFs+4t25DhNZCxkLFlF0W9HwybTGfHEfWWyEpq
zqrIs7MfKr0v6L1wgxZZMxEhObknXHzNh+EqdDSvNX7mtjayTQoltIkMI5nOZD8ZGyPzyymm8Mzz
yDZEF9fknmxqN6j6bYVvrY/ypOI0w1RcN7O7uT1pyADbtwz8Ys8cskq8pKvjfqYtyWzhEAxXz2Y3
3wN5DF+KbrHqzaAltY2mXl+lAwGvR2I9OQtr+To4+CI1zj+/8lFCh8lrbi1D2G/mMkDiZq3Dkj6Y
Z8JJdRCZQxYS/1baVRvT62RCtMHABGapLP1dai2Y7OygTg9hPYu7pspKGGDBLg368qtSc7efF51c
qD95klQxbt1y+SL6T4ePuLA952C3vbIPbdp7P5ZkbMd4abWw9kPhQHhTrdEF8boWoNUMMy8vRd62
jKjSqZ55JME47LKG0XrJ+fsQaubIyD6+punnbT9FHAZXi2otE8ZFj0OdXtJKxI1LlNV2oX6at2HY
uVj6GHEedv043Fi136k9g3frB/jXtdv981OkgFzy/zir/qHZE+jB6nhIssPSGfxhC9nTNw0t3Euu
ckjnwl+242CNJ9fKgvdxLno77uQ4HelHDGQr5xx8eh5731+1GXdd3+6N/jreL9yRRkGV1TLqCkGd
sPh64rSxpAV3a7lA/BKrUZ35QGbzYBmJV8d2ktIIJEJ6AhFXDUDWq6qm8WCTqGAlZFnscMkX93kp
25+lYSfnsJ0dIzKkpFDIeseAQ5dYmI3sYR2fLdmUrxkoBXKgjUBtJDvAe9trUIwIIPOxKbsam2Tg
fEtqx3zgwRtvm56zQZQH+IAGoWFsqskKbkftlSuZiGhFscsqSpDc4i3FKZtXg8VdlGyMHnpwWdjV
Ay6C8KVS3vxssMI8z16SHXzDX+dtFzh4QoF/ETErEpeby/e6Y22p7EzX/1qBtnXnxfOa8RmX1++V
KPrfOvA5TSx1rX+pyg1/Efc4JxHDfd6tlYOQOycMVtzIWfTvTMlYS5yH0jkurrU8jpnF4pN2FLQR
hG2dbO1VTj/sYrUOlczN74rGzrfQxVatZlCAuzYvmxetevFuTRZn1tzPd7abdHcOC12+mUrmoK4r
w1zikISLh7PppACyplFHlq6iYzXMr00gw4fBtZdXzsmvycyw8ib1y/Ij7Cb32AWD/VIHo3Mp+qXa
rLm9cAkrMDPU5I5H3161yfO8eG4KmSXtzroqTFohbiKYA5CmotidnWOXhnYVWxg4qkiuLZJsbQ43
gRT6yfRstdEMtJ0rzigwW1xRuPHQcdbfSMe+ShyTqXMyZFPP3M1QbG7widFloSj47g5Z8bYEdSEi
M/H896SyBzsGbTR8ogxITsM5it0RRR87DGn+xqtvDG4VcdF8bLuteT3yEQpd3FjOVO5t1NcFaImZ
vBiDRY1Eet94meigzTANQRvFDcEhHJelKRbWwqIecYXZ+ltiutVDl5fiRla1OumSb4t06HZ3MGw4
fgeCs7uV97Cy/Hp03juoMSXWGb+1Ij810gux2iXXvtDJjQv36piAD7y3HQ0qXZXTjCOPcM87nDzq
aagMcVDC0repsP07Qrty0pC9YGRDkTxgrSGW41wY/g4sef6gcmrDzcTpFlBrWl18j0DPktoP4aIP
fvpzIZ/MYk5ia1qqdx96uwLqNTXPzF20WyJW1TUz3R6B7TBwENU0CMggbvsiiepZOulGGGn7EGBF
/GCmJ7mhGw2jTyVNfwv5U5wmYJCUpm11UL2/xDTCg48wCZNnt2sH1IB2DaEzL/axzMEIx1AexLMe
nfFuEPn6ypKqIp8k0G8kD/jf2J37V8t21m5zbSrch42R9DRsZutihICPqQDNto+oq4fN5IfOweA0
B/2ZbTdk/rXJftbm2O0W4XY7VnIxb0TtwCaq08b6Zaf99IrR0LU3XSeCV+3gYor7lqljsl6nn25R
uUak6Lhv675Y4HT53fKmfcNIcVkh0RiZE76Fa6e/QKNxwIfN7MXrkorLYA3WpzanPlqGjPHxyguI
NB9oMdps2Bz1fZ2EL7mTux/hOFQ35LZ4YGhz8LLSKp0XaY8VNZNWF78dwyennWbeyZyHP90eKJpS
QX4Cg+PvmPCjBC4CB7VLNVXy5Zpld+W0zMNOYiuvjlPBnrpt3QZ+Ji1J75FhTEoF8vD0L50Z3qEV
/chZoXS2HTr42ShV9VLo3FcbaxnyVwe5vdiyDC7wmZYloda0EUeSomLufrCvCGPTGHsj6qSl2QXN
Vg8c/GqT8fCSJtsO03twLjIzz/ctR69+O6EUvKhQW4ciu9YgpYJHEVgNRy03WeycMiIvbq1UrF9D
57ivZd+5CD1NmEdhWfRPTl+zwmWrWPhWkeiXrDbSc98N61k7CZOmvq6W42SDfY5ooixMnlJ7bPiI
2jsEm/zWmj23iAjS8duNN3mVtyUIxX6uK80GN9e5Zqdyh1psihn2HQKCrPhN+MDOljetu1xmyYkZ
peanP5ZeLMzGVDcshktGxerBIU6QL/ZL2UgZl31qH4LGGJ6arpQSzHARHGYv1CuWdGnfl46z7rDV
OHdN49fHqu3Rp6TMTC8yFyW+SQsjTET0CXpWGS7RwixazHBCcvCZlD/amW09Tm1Z3ja57AnZM+tj
WS8NTZ4sv12X2TssWQJuoSkrzOMmzODJMW/UaLZ3ajLFIRvatkTMdPwfVUfvm2egWraoAAuugwE3
7RB0HO71Wq3UD1Ky3AT40PORmiHNQ/+0OgCEZ8NRGzU3qCFdsz4Jr25ftFjZNEs3SKLFy7P3wgOS
xuGeG3kcrVTe5bJBXsjG2mSy3BP5DoBakB9JS2kubGpMOEIZXxDgaM8WWzfTxHwnqrJ+eCEAr84M
nBOhSuPJHxmG0s6aVjE6uv0NNmNzkYmxcoyhkt24HVzOmIum6x0xCdTRtT1v0mmtL01N5eAD/3nJ
yS9BIG0t0W64FcNjx735rXavJG9J0/tilJ3hRJPsyl2Jz/arSpT3CD0n3ZqrWB/6zPKPHMpybmex
aK6Ruy5HLKH6aq6eMGiUswMUMmDGj2Nbd1GtaLbjvKa7zujF59TN+X1hBPNp8Sr06nZIp7src+C7
QjKO1xR3j48Ha7faY3N06mpcWKkYeNTmStqTCji/M14MnrCyIzLRzMNAyjKHXXPYDt0APMqYmNaz
YWqPS5fvyU0I3+CsOk9KBv1TaDVJ5JP9/q2h+XIg+aXbepp1IyjVj6Aog5eqMyWZ1FXbbbBEOElc
mJn52KvOvMjwCpVpA3Vix2ZX60OL4qOrnFFunNaaf6yuMO5V3i75tmLEZyvDNNnQHsnzONN5+H3y
sbTEq5k6ASWuk2w9RMB6409zZz3mXjGMz8ukRo4fibn622UBr5K4BZRao3UzWMfmkDrgIoOJklE6
XbEPXC18oHCjPo4KfmwkainskzMP6of0HaN9goiW77NR1R/1b5e+niGYbnTVVexzTaanKAMcmzK6
PhlPMLiGPqb3KJ2XEEDuuNUjfeetXTkct8whP/TuMG4DkThPMkP9EmvWQRF3wvy2DEJ4kQFNjciD
ChJQf1zpWCvesAgtXn63pZh2CXSrM5WAeNINmPAFiW3bB53eUp7BEkQLONd+Zt4ube7EHA7Db6Of
+pHg7R3yGt3aV4U+OIiRSAR5/cGktR9nTVM/VmMX3FXB0O3FWpdvC+fEnnpNtS/LWPb3Zd4Mb76F
3mMQCrGvLU+9BaH7ZFDH76w+c4+tyDGYCPaSk6O76UfXUUf7XXHJstB6twaWHNQqIy7ElL2PWtLa
6eZlZ6zT8k15dLedFpUxSlk17/w8WK1o6ANaLONkHR1lpS80aMIXMbTNrmdKas+UGRNgMIucM10D
vEweMbB55NC4eShd5Xymg9N9A9agZAQcdGX3Jh15W1tF/rLOjPEVOpVfCO/sVfAzXLm1RxoFuRrd
O6+53hcgdHwj8pa8k5uBfJE7ALzJuRcqd7dyCNuHRQ0BZHTX6E5+ZpkoODhPWARToU+rYVknjtXj
hfHA7DbsccfgUdINEk9oKIJR5vJe5GbwSJsguamZZ+LUlIrgUeo5PDouKfCVKLO3Rlv6+7om/ba3
V4U8J8bdVFh2HRMcp18Y4uwjVIfsVRqqO42GmLZsQdj829451Ug8n/y/foMOUt9XXh2evQ4wm6Oy
bkMiffGZpm6COOIVGz8NmLYf0/SYcd/uB7tkloQOKzTnvHVP9jRmN51Zh5R5iV9Flc7Xc1uzgMQZ
sKGLjyC9RmxzJdoql2Tb0lerIdP3VLr1akPgmBAmerOtf+RJZp5aNehDo0LvtllacVuonJkNFUzH
gGzsp9zNiVTx4WZo9ktVfm/bFHyjUybtcew9Bv9oN8w0JygoHui1Ec/Z+BAFezXDu6+LnoMMjYQd
UoL/w1XGuF1n6d9rvH8hvq2ywBvUdmomUbFoPvPeAJonWNazLGm+z3RKDwbu202GcrZGq+jIGln8
Kif5rpgMwdSfFb6jv3jn1Af9Nkyannyi6dQUcycxg/XmskcaKd9kGGa876BTm9n3CiJia39vlKX9
jTg9boq1KjC+cAuLHfdijmWtRgZxcG9WQJAK/dql1x5ilq4AoTOT4gnOd/8Q8Ondta2RbztjWfaz
M2Y/OHQXL6Odld8CPeYfwk1YmhDK502T0WJE5NbN2SmsjpungiMfLol79qym2K5NbpGUOyRPy6SZ
DW4pu6MUBXI/LK2zdZaFBwzDw4YNKT+EpeH94hZsjsD9sE+NIdOD3A83KbLodraDzojnsrFiJ1mW
5y60hts+E71kY6ZnEOdrqPaUoe+cOqdrYs+aUTn65mm1cp8TG3JWGsiFYs8o4h4x8lwXA48m3G15
yERdlpxRRXBRwyy6SNajOHPkqgCL1OEOh6M4EVWzvC+9E777lh54krw6J5K6y1oBkmDR3+1wDb2t
wR93l/uECHFwarZ2bs8XNVtMY9q9VR1L9otgW6f18AAXdYlMMY7bLHXDx4I5yePs2OwVwBDODvko
N8RnqvMMZfFEp65+6VzN2aJktJAer7ezxHXHIKooUlkmYlNnZNiXuWQN7+j2W+uyt5Y53VtBZb6m
bLs09V3BrAHJPCHEceT8iNbC/B6ivnyWJGYQvtgWtAD9Jj0Ei9DHGlW7ixrIgPsxKMQOKV7cT1mT
RxRPzUawPZ2YL84Omj/mPqyalkJxKvM99CD7puD8iJWt4ohU6yo8uYq1jI58elwQwO4NPHBWZHRr
+96UpfmQDok4EXosjpUphnMC9erOdQv1WTVyLm77dpmwJniDcxhs5b2WYz18hyFt/ZxV0e8GN2WQ
NhiWt6aghXszijAXu3rpzTTC7TSdWdxRThyHjbnAlaC5Ht+1RcDCvk9cwfXg3aqdi2P+a1p6EubG
vMHS1/HkVKF7ze6uwvm5rkOAdo0Om4NB3iYyTz09rpkfiAhpTm0yZyKW0XODm6EcxVE50tgmRH+f
6ELN320/qXatwRzuYBYancAxdsmAXTEhDO4DVgLNcyVCtaUdJjdeayW/tJuEWzIm8i+5BojITmFI
VLYp2E2yFFas+2ncLfbkfDj21BzsoRrPTjOl1NattN9l4VrbhjbrvZi9hiktpaxLg1BzMH3LuM3G
SV84FbQkdzmo3ZkKhzv8k6AzgsXoXkeidLjLl8A4qNzw9qNI51sznYoqmkUDlCaX5R1zb4C6czCP
3FYQVFqkdBrEESA02UbaHKYxGnJFa6xubfnG8sf4MlvYsfaqVcVJi4RBoKB8wnohNu5qtcAccoMj
cxfYMfu89xLi4vOilAxJFK2FdsTCu39KQqd+dNFjL13dmttyXd0HOywK+g5VeqIAzE+05GDUhVg2
GARAmgTy+rg4Zc8NUNXLI4tff6QODZEnRfm5jkMbOfgs4pHeI7NOayUeYWNXj6Ur88+0qZ2bjsmF
j3K8qt6uXt2noSHkViJR7gJnCSIkveSTpIqfqa+GbWdO1L31SAOPMmI7ZH2Cul7b14d33JsMFtOC
o7+v8qnccVejABZ1v8lFa+04I3NuK4pmoZRr0ldmccMg1sFALz8p5meCk/U96bXMH1cuvhc1VuaB
GC5rYwXEehg8RLg26N7vS38eIHbV1UUZXnpb+EH5qIkoRYX3nIK+oZ5upmwQTzmp4Emc1Q7kaoF+
nxdB/pzX9XypTO/qv23R4zXLx6NnaTSbJl23mS7r4KBMBFz4MS0LJ4HaX8IL/OMkGkNtjZVQppsl
LJNIsv6vTJ63cFxLZK/NXKK/CLGQZEMA13BgsctMjm1mTY5nYkznuvFIse1nLzWZ9bL8F49u4QvW
kuTCucCa4i4z3hJjmHd20hgHxL75YCeZbUfT2hWnAjmSjUOG+lWHc/mWYUw4ylaoc0V+xa1QvnsJ
GqbL4soaqm3qpQkoaT6Get+UfV5GrZeX7yyqXv9owWvPN7NXhHvA7r25IS+3sX82KlWbypQ0SBvC
cYfV6hHEJqKc4rpqZ3OjBvkzKLrJAe7GILlrr8mzN+OPuhsMJjTENOf9s004QLjLKN+KmAmwotlP
sDP5GcBYXvrEa+hfPrr/BhpCM2Fr4K/bDEGYsuOu+ZvFKpzuKJWHD4Eh504YHqqL5PEk9cGfQdvR
n66y14HgvDMpmkWkHGMCYcyjycSqH0k21xgndXfUWDZvPLpkXGnh2rT4nflsKDeLoRF77razvLA+
rEmZANAOAl3OMZEZfpIerxcM+nPCA7uhS8YJmjMNiQRlF6C9OyI9d66fNI/CzuVL0rVVtvFVFsK0
XGxmcDJZqCoKyTT4pNYaTSoMtaijNSIU0K8skZgnP+Hwate+zbermSJoybzFiFdq+hEcEKNcVlEn
L3Oz5DM+Hc+d956pm/mUdmUqo5RIOeNdos8clEVLm314+sTH4/jfm4LuQJSFrUHZV+duwY6XjkPM
5+Q4e1oQ/ke3mCDcCcktkRcsWa17YeF1X1U2Opt8VdbdSlsIFaXMzCXy2tTZDo6jbrRbej8s4LMN
W2nQWJG9QrNIcBQ9lEviPfe1xGGSYWqyXaE3/jwupzpgytgJr94PiXoYByxhVPtO72ZcOiz3HCyJ
CKtSU+zNwKtoMmVFUyNqJ9POLFLmFJjDw2fTzN+5YMFOjco+1deBow7v9c95GRhqs5HMLok/O8mB
cleb29qZuu+op8MXOm/zPU8998k1bWVFBb6qG1o6eOPKnlW7NVzI12NKgY5J3K0uVa71r87R4UEi
yqCNE3rxMzdXiv3eSrO96i3zzABUv+kR6diUgzTcF9zY7yGxl108hYYD6rkd35lbK+8yLF1P3MrZ
pa9K87s1ySCSttZnK3GXO2FrD8bAvKgNYCrOIt3iPQVGb8TsHN6vakjXnVPIjr1Xms+rXMcdz7+O
ba+wbh3K2y9nuCpLfmDWb22wjNxUdK35aFFX/RS8NGSv6cMoc5rRfTbQZUYi8IeSjnIiW3nANNP9
mLDh3Bh9Mdw4QfaLHlRyuxD/ICLanOk3hnRg25Z1EVTxkJcAEczCd3+07r1THoyG+ADLBTdC81RF
ACaBu3WivUEjCE/KCpgHraeZ4iULZIFLyE3TG+Y/1s85yBa6kIJZFST1px5y122ND/3THY36u0Or
kXTuvFUwyfHCR4IOzY3iFtlRROfbyTDCBx7A8FG2VXLXjU4fjxR4O72IZlOpBfmacO4qxPORcvom
mMF/Dou2uG8N2fyYjQoFdE0k/Z9kkA8V5xMnnhkys//mr/9f0eieZc1//3r9mQ9s+wp30fDv//q7
f+2/5OVH/dX/8Zt+9zP9v//2ZTA2V/bb7/6xbQb8Og/jl1oev3q6h7/9/v/8zv/fL/6fr99+y/PS
fv3bv3zIsRmuvy1FR/xHpNw1/+W/2UV/gtBFX6oePzFB/+13HT//7V+uP/A3BB2rNaQ5mLJXKjur
FnMm/8Wgu34pCHwnYEcNHYjp1y/9J4TOtv6vDT7S86EXBoHFdNh/Q+j4kkUvAaR54AJZBfb5v2HQ
/WYX/7vb2HVt04eBDKUysOnZ45f7vRkfzdTwWEvUTgs8xm65b1mtZxZ/ImiwvG20+2j5Ho3C5ZIG
Jb6VYc+bIsp5wqVKyeCDP0Xl7JbXaS1j0Xd4SMMYH02M3oApNtgEhnFqmfwK7U8m9EPUAt2NhyBL
39pSveBm2iWdt0uz4iCUiU0p9gu50+167SnFxnVXBzdDMMgbJchG02taJVbioiZitYoMz94X2r4t
j4UdHpQ318BLZtoiDOm4dZpHHGifbdP9loTXaj/bc5rfluFw47l7G+GR3DecU5iJZ/UX/vzfzyD8
+YP9g2c8MGkTMEShdkMnT+0CsNy7d8ZiO3XuXzT7f295//Mr/cH63nJAx6bFJQyte8P6Pom/GHT+
LQfy9/fIlb7uwUJk8Iwb8g8v0PlG01sFfZkgPV/LnDp4WtG0RYJXJSrNZ5IMYzr3EUy2S5vd2FRU
peVtiuJuAOymhnpro+ZRMp96A//h9Dba/cYUr0BwI8qVqB+SKOXnC5p91981dMttSAvawxTm2w/G
YkajLOKCqjhZ5HZp5bYv+mh00q3CVrca14lwLO3NtQlz6qTxF+Mkv4XD/OkDEBZ+PJ5jH3f37x8S
E0xl0s6T2imYqpnM9/qjoKwNx7dRTocSjPhQR46PoM7BvuFDqaxkl/D2/mFduf/bC/4jZfHPtxTX
4R/exnW47x8GZ2r64N6SXvtjYRIxwR8tnNuEP+Fssv7invr9pMP1nvr9S13Hz/7hpWTrTKhM2Fy0
TTSSMME54qc2/+ov+i1J68+frOeI0GOx8/6UaYA3oBpKPtnees5a98ikRVTRyzZqfCfZmwpvPbHG
g3Ni8O1xNS6SRPB+fbPCPEb1j5rWxCGyTZKfCY3Tf/5p/z7B4r8+gr+/tT8YaZx+1ETUjWpHu5em
g7+hYx+V1HXMBm6ZWdhT+G+NKX385y/7P1/kv7/sHxZkDLxL0k5c5M6rUGplJLE49+20AyvzF/f1
nxeO60X++0v9YYlq3Dxv05GXWpgS6BVKW/0X0yx/9Qp/WDlolphlCOJwNy/vlCP9X/Fq/ucPKwTL
yl9hh39M/2ZKJWgLn0V2FHfD8jESZN7/B3Vnshw3smTRX2nrPWRAAAEEFr3JmfMkUsMGRpVIzPOM
r+8TJOs9KUslWpm9RbcWklEkM5FADB7u9x4PJaLSP37/UH45HWxboqmhXSz1yZ+nQ+yR2c5b3qfm
3O8P+6p/MJe7378HegJe5S+TQdE8WFqWsuxjjFkrQ8TEOSMub1JWuHFXoUmNYnUiFnPTpZyrqIzS
9JRjzriL3bNWAucOEfp79sOkmReV94z++Coe+5VqKtgMxnQ/dH1L0h7/iUXT8pXieMVRkoS2PM+n
e+C7ByeDHYHmiZY3V0bWbvI+3WaV3JsVdROISCSEen+57Lw/zPq74fD7XnVqVOapFV0OtDDX2mwJ
/wOu+rhsDft769zTJ48CRSdblI5gLRf/ZCi4fo/ZXTNrDB9nExLPJdiNecISXp0EE7UD09sEcbdp
lgdsCFQZkgM9Gg/duK/IEpVtdimKJ/OU4tK3uPGepTM8uHK5U8F0C/+hE5djPN30mfec9P4mQg49
WM02SMy7aODGJdFZx41rI+9sKYGDwIGKe/JyublVlbdxx+smC1ESfG1SiePX3stR0tt9oYKQrtPw
UtT+liFynXfpZdqK85RyCiHEcvBuuvqPdEHIkLx8hLGQOw1ZoAFPXz4W7h/h8rV3PtFxjs3pUcb5
Nc1Jyc31Gw5dm3RcNkuFnG3EfuD79OUm4keVukzqrJ/Efozux7reoQU4df29yBFK9pS/l4R8zbgT
XXmuh4sRf6+x1Uxmsufwcsvj2XD8WPfsFPksN2Epz+dIfFc9Vi0V3I0Tte/Y9NpVaKXnthAXJFjd
lRGOl/Yw3kHCOvQejRLquyDiaE+bcBRCVR1vezGuheme5VQTtD5PuQcTbSuGq9VA9SmZ0OKUcm1z
QuoDVFumwdj4ZuS0QycP4RjruP6OfHIV5wXqE9gd3zrf2Lpo/GO4DnXnnHghCilGlBedJMmjbSM9
hL3OPdfV1qG7QNr3EhFk7jox+oMH4KxJK6RT0MiAkeXIDLrB/4ipoZXjhjjEp17REvZ1/TcRbRtU
bb64RAo8mtcm57yFPFPSRrdlPuxo37WZqnxj2MPnJHTY/ZxVOTHL0nxT0j21CQtk1zQ3xjqTBeLC
j4ZNnYmdLMnQec5jaiZfY2e5KtzyslzG23ZU5zmhrOn8YQXhqSclVayIljR/9BzX8qJ5sI1sE3j3
Q03sElX45L5189NINtmshrUzJYeGQheU2LXRtHdiKbaRiSzYJ1993XP8bJPvVJDRR7IfWhYoL3Ry
NB7rQgpDLveh2lsukbSPe4F6q4WzAT2hu8ybxDK2WbScV1lKRqU7y+tyHYnqYgqLrxWv1guxVeVV
Kcgfe+QQAJuHHX7ClvswbpEsr1x32MVojufkgZ5SJwAtD5xjGZByl1Zfg7m6Dnp7G7nOjsTvpkHA
3XXJhVJ3o6BFFKlTMIj7AQ8aysZta2CtJ5gU7RpSwU2TS5oN9OtYi77AOsRNsctcg8J58GA7zcFN
3I1i9EOvWhXRNkcm4NTTOfqvq8xAc0DRTVZ5targ3g95ewJkYGXMJL90sZvsgf6Eqeru3HbaD+Lr
MIbbpLhD9ZfycKrxsi2L6ziPTyJgyKoxbig6npJbPxezhc8KzYtxbrhijeID3z16dxJAPAXJct3h
FhkkaZ/grqsQ0/NGVlUhSx3JsmW7pkWIHPQnaBiYwsPO6f0t7enJovtbZV4TaG5sZACju6xiQ6zn
PDmExmYhd08hbUuH832QemdRE37yWaCMtDvPxbNJdak1ryOIiQCyad1Qr+bwXMbhjSeGS7v+KkV4
2yBsGIYLUDMb2t9tDcT5syh2DT4Es4BoWyFaQd7Icjcm06WRJA8I9KjQR2eNO1xZXo5PJD30kubd
Mt4KIzuJW7Kbwzvu/COsHWEXh9qXvuzYSizTOkaYGPCQI7RCFHTi8jQRnAIQ3UtwETSpRbWX7XJs
myHu0ml2VvhK8DP5W7I4Z+lgXkzESlSNr43oIR29dy7tL9vz0ZUdhd84ooqMgKzZublCYh5cmQFC
sQSqaPtABXXn0zylI8f/+7DgL6HH0bsehR42bsBmJpmzM6Z07TsP9FLbOyJ7L9jVsd5PsYd+G8tx
WZiFAhF0BGCIvNZSpkj5cF4F5MI9SINou++ue7PZlgYdWSd/a43jlQ4Akgg9iHBW/tKfDbX6HPIo
sFpVgmTgnK69/kx01VqS8dRn9AhBlMO4ok38PT5CDo0dXogZv4u3qc3vuOOYNe7J6D50t138sbNs
dLEoy1sLf8l2ONgcCQc1roMGexOl/jLdWs5njKe2Q3QSttu+osqvxt0cyT16kMvG7q4db9kp+ylO
w+vIaK/1nHOt4UGG+WeDntVyCa+z1t9mfn4RoLP0w/Ehcq2t8scbJF1fx3xee9Gdqz2FUzNRjlzu
kMptoqHHJRo8IJP7TK7yFovDqSmaPQqPdcZprPKS5+nFpKU2YV6vuzLdtCiIYzYSO2FCIwX//fg4
Yv28TZh/P7mXI9YPRzWWwKDBD62H5aXJmhg1dxQndRpHLep84B4vD/1p35Z71t7Afycy/hkoo99d
kN/SyShXWg5//RwZt7WaENjw7mW5bzEYVCfRZZzL8w6D4ssH/U/nFS/iP5qyLZ+748Ti/9fso6aP
/X32cd88PRXZY/H9x/yj/pW3/KNlfaBw6JC7MLVLhcf1r/yjJz542BNZYi2pkxr69PSWf1T2B+nZ
LMNSmdJ1HQ2+bJnt0f/8t/Q/UBO3ODm6ZIJseg3+mXh9y2CQs+VW/7rz+NGSKsg8ovDWr+OYluAo
+vPoKQlsfFMm40WNyqgXG4h17EtO18fobAVCWEOdz3nM+rPKiKWCkzG33fpBy/aqd0Anx0kersXD
DYvsgF0HlNML5OmHeURslrS+41kXtQhdcD+ZbUbdadPFo3HfwehyL+y0bEMKiV2CknYfzvWQfIqz
SX0sWhVrJ1+elieG8o1572OXVDetQQH/5IfH+4sk0F9umbIdppzASqBsKY+BZcNkesEk7ezCAEIf
riyfQ94FqgZ7/FQ6RTxvcgvL5X5EJtdoyTbSBg6uqnwHhfGry0DmypMz9Rg6fnL2XJfzpLLsIg/R
A35rbFrZ7ZABJeThcrf0dv3Y6WRtU4SVf4ZbIOvA1Uyl+vb722H9TAeWwqFk6yshbWU6FLSOObPY
RxPhqNE/zVMVRNYpNdK0I2LG0WueVXG4iI/UcBCHufVsAL8oorQ6SQTq0SnAbPIOaupXl0NOX1p4
NgQ+puOW1Bg6wmBMbO+0yoVX3PShHeH5G/IIqTdbaFs4nHpHYtqVb3i2mjaUig0sZBal6vSmRAU2
vxO26ADhh51dSHL7ju0KZfvEVky0n+dYBidynALbO+ndNitnXBF1E+4TWqdSy2tDFO3TysxobyhI
aMo8eZZdgzrvnQBDsAT9fBmeqSzpK+QDNqma4+nV2QZ1VnrBneAnxUr31WvsNm7OpYloql5HgUEu
aiXM2knjS69PlhI5g+NXkYOoAKMX0ql+rJNnEz8hVYK5TJIZETlCC0G5jP7F81ZMiN/Ows4z3Mdo
mlS7bSihyHk1dF6dPuYI7PRn9I0yfQwGh7+7vgo79U7AdjwEaNtrW9KxfWo90hTe8Sc1ZOLnWGrI
APu+hUPByzMMsie2pDA34wtBW5Ehz64H/b1syEhh93VXZ97OQWtTAOBoGrix7zyAo2FgU2hi/Rc2
uzVLHHvCz8OgknY80/pj2OXUj9OdIbqaLI6lNfC0HHAvp4jZi08mMtS+Vn3xHnjdOgpkuQDf90yT
EpMlkD4c91pC+DF6JfvPzjJqVGKTWjJBbmKW3x0xmtlFZCdth+Zb8N9eOnUPUZiS3m2LLJEnWCv6
8Txs8Vui4TAzHHeZOS1fljbDF/H7JeUoqUivLp1NdNg0Oe4zZfTS9+NGgDm2bAMkR2FluGpHy1t6
v8A1b1sQ1l12V3jVML0zSf8yaJTLw1FU4YTHyMG78/ObQiqYDG+M+h2yIFNdDuYSu/f0xjLklRO1
47LjBpTh3YDPrj54TRFkF3Wja9BQawJHvDNYXsL9HxYN7gHLKcIqX1IUpNp4dDkB5Z50tLOWLhSm
fwU+YbC2PQnE/GTJJ4vNb4qGG5g8TXPIo9pau37S38CTbN11pLzly5ingfvkGwkGmNbMjK3jomBe
CzclEI7Gyp7IzXnwB+0w7ox/tjfpi7eEqYTwJZELBMGf76U1187ol2Rr06BXw006TokXUMmfSOkt
+GMfltldpquhQmXzTFmn7JASK/n0+2H0MqOO7iGznxHPwYms7nE61+kcE41kWO/iScQY/mzrph9t
vC9JONSka+Nw9KwtkklZnWdxl4Rn0tGSJH8iF7rPayNwnjNiXdiS71zZ8VTkBkkUL0R9pqQ4bR+t
BZFPIVLg3dtFQg79KY7d0cPyWif9xvIinf+SnZbV11HRky2O+nrTSfIJuyxxMu+j4+DXxtAWztUd
Ps9UXk2mkukVIztv3+nw8nItR3eRBcvxPcJNzxXHG2pPU73Z6xQnC6yR953Xe3iqs2ZAemG16Ity
y+qRkviu1SNvGEk9urMVHkTV19Ynj6acaFgDFPJtlI8cEZHh7LzR6ifkQFa+BueyUOgGUdOedMHi
PdKANp5Op7wabkfPJONbx6rHiiAH9zTG+OCUq6GajOQC5VSIrryZwvrOA/KPV6NyeAe0ZPyWlSD3
egecdnTU0sOaQofHH/5iUuoV/od1KSR+aSolW0r1CPNuALlSKMu6ppbXNg+vPokXGZ97ppHf/368
/PKNleSEYLuKaEtv7T+8cafKMB8Gu991uJ/GjS8pfqHMDKOdmRd1fwoPLcAD0Fpd905f0qMo8+Uj
kw1SqGal/Ovp0itEF4iFVTGPwJnc5Yn0PvlTkz8tedH5X7zZCwUAgiq1NjlbMZ5u7F7pO9PlFx+f
cAXFnGt77AbqKIAqaYXrYLOCNhKbdbur+8nq14a0wDZUElmtJgsppORpGL6zE/3qnSXnNr0Tmdz7
o+ORRavVUSk4JxSLendXD0EePNMvHW+aFlaWq06hpN9WsDje2490dfNo2nHAs7np7IAAdI82gDJN
+2Ka/XbnSRTjm5BMqT7/WEicUOaCETYSa7MIgbMvtBBH71uEVQUCkDRoz0rT5Ob840HoUyH2OZg5
Wq5y9BSStqwwWUH9rkjOSu2Rqp4ylfvntTCM6mloJvd0UVPUv/P0j+MmkmGm6ZtELT7sfpagnwf/
UhVm1Uh2Qvxvo9pQKlUfm0q0H8eqhteTjsgh181LM8ewd433IJnHx1KmgA+vhLiACSCIJ49mfbwA
hhJLBe187rQTICzqYYuPJfY2QHiQ3Jip6QMUEZWc1zj3gf7hwkNs3UESt1mHroau8sdVkNa6BohA
3t390yejbw9CJKRKin+OrhAnYV8ZQcQVxvE8bVIEiPPnBYDQie8HVvvZGFM73ig1vCex+dW94aiu
M5esD2QwjsYE/U68HhVtg2RyrD/2YRdR2GAyIUyxkKhvCqeYPqH2sduVl2jGnQ+AxLVCcWPm7kI9
Z7ZKGZ1LdJ8gmgboOb+/M7+I6nwd0nFlxLucT4822ioalsUZA5zk8ZL+MaD0bKgSFOlI+hQ5xzqW
IvkS8+Bv7dlKTrJQFcPatnLM67+/kr8upL4+i8AMIAPEEn50IQKNRVVVebMLfTcyGMu5onqElNog
9V9a8WYepUm3gDppx+o0FEG0hYsS2re/v4zjZKUezaQJLX0O1aPleFnxq2QGZQilqXfLJceG19vL
NhkySI6jnw9q47XB8K2sx9yDwzIEX4B6GAEQu6y4SCdvSfaM+eJ+zC2vf2/J0/fg5yXP1/omm3MS
ujxOSj/P9AjzUJ1jqNwRjbhUrqhtnxtYqtGrm+EZoUV+33dJcU/b5rnaSKNDXBsmsthb5Zg/NXE9
x++secfFEJtmISbWbGkTiTuk444uCRwAIECwYDs1tnazGtuyuQ98enFsACmEQEIn5ez7zI2/KWiL
F8Hi5tnadWF2roq8pA9mVnfcvoHFuYY44tHJwymSedulZdSslzw3d30v/OC96/7L7sFGiZ5HP2lX
kkE82rgERRyccW62owpZ2dgJc/yY972Fp2PDWjp7t900VdP3zg6L9LEZExVdg9Oemi8yteDEiNw2
3m0QegQjJ0PkEYe7HCtMnd+zj1NnTkVvSxv31641yxI754RRlnO2ITCRXwnQJ+5pD5bAYHefiQsf
snLxUA2OfYB63qO/VdLtJnih5d3vZ8WxCoorscgYMEHZ7C3fP07RFG60wKo0g6006DhqrygmCjKf
djikiHYnb5DOoRRzhP8X6GCePhamGMkezPhq2l1fSf4rMSsyGug5Uhh8wySBNHSyO6dTyehgPuVo
IVeBMWnLr98m5nfXVTVvVbdqMvLt7z/QX+IW1CvkGNgwbaSlzKafZ9K8+DHJW+py0FrUtCvj3izP
DPw2zRaqGkCyFSi4YFr33lIW76gV/eNdweEeejq/gF6Rocfu/fO7B6KZbBaTZD9X9ZT4VxOyd26W
PxoT/yScsVAI0sdzHKavsT043gAAwV3oezAvSXHl1qPbfRlfckaJ3ZJzwho2Mk4sGCQkkJCLlpOi
ej2FZnIwsd1PGIKk2RsVPTxYux+mYiqTZ9urjOwjBvBFfklq9uNgRZbUvWudEFYeF2DWs1pbOUex
4C5fhiDoKPrTlfDBnnmHEt9P5vBo4PAAQ9nmSdnQScVNO14WPhZtA7p17PkzPzKila+rnYlxO8Pj
0icpvz7jCCe5xXqp3zqQS8xXqqi1Jjf3fD2YLM5VFKBjP9NDJ8qhK2yriEK/olkEPV2o0UG5ph1k
CA6UwUIGv3Cn2xz3PYRBwBPD/LXPgY5/Al6DDP3UcUkusYgPBV9vJ5PuevY+QLqeTOtQ+SJ3V6zk
QHLGSNR8jLwGJsPhMjJScGMyDbhzm37w9feq1G3dSzpHRvr/ON5ZcFNx8bXLSYoHwAt3Hjd7yq6M
3HVHZKK+HQpzn9TdTLatcp0gSGp0PLKS+vnEnOzORkMww65Ni2at5eXb1cY1A8naLcsEpmxHd01d
uHQ5dwv8Kb0LYiaYSbV4a7UA+JKrBN42szNoShB/pwwjuONn2NHIMcrYH7AyBFJwNN2FfWJBm7DK
3mbgRWRFufX02zC556bhJNzYSExLz4kfck4GjrNLUD7hRWGGp26VPPthkvCcsDa+zP1yjHjoaZvT
C3QTQD/hmbx9Vc7LwA3y4jnn07tolcoHEYpM3qrWzpYHEBlNd+m7QfjsUhpo7zO1jNUjPa/N6bzC
ItIbK46SvQZvgiJwsJzSVZNn2aeGflOsY2xTazcovEenlrVxA0tFZzCnGtAYEXCfspJbGczbe1eQ
eAU9NQ8jEPRo7h9ckSVccvZ65TDq5vLRK4Nixs6UgPitbvD8GakPAc+0WrDE/YKtYGNNnmJWdKWp
12mnC0kcrZQKa/cSbGPs2ydinHXGNB1DW/inplP4XXYhSh8UcxDLpoXLm2dZeTZ3lqsxdVhm2utB
0tG12Max2SlzFfrDMp3Xg9GhriPzp/1ZtQ8/cR82Ekc5D45kr1yrgp0FjlXelA9WYw3ail6yAq3a
uIPXCAtjwba5lIa+5IS5RNA7le4CLwQX65j3pxyW+Iw7r45LppbJ6Wu4NbMqZI0vAIMtD5Xq4L4A
DMsYB8KEzTBvqJjznHeRI0urusbytDAEMyRY/KflxCGSp9jtUteAggxh8XapAr2FxAU6xkMShB2D
zZOpbuqKw0j/kw5Twe1sDdA4z6+zzO4G/UuAm3WKWix+MsR3iw3C2gcTUVTpYw+Ul+uUER5QC01g
oh967ASNXtZKxIbPSZPYyWfLCJr64C+OM3wdWPogd0VjmfmHxJni4LYYRE7KMGXHA3FU4X14Auia
4FXGiKznBURp1k581QpIeZx27iDWFX4aRtoYKkOte9ib9o1fgwh4qEQPetSqSRpDJwRWmM4rx4YT
fMcKOPi31mwvfMdL7SUBKEe4W54HNWegev32nBZZUY5Z8dMmS3s+DWz4rx84jlLPR1oNK9K/6OeO
hnKwO6r+D6+bwh4xXxh7eF7tkcJgm80FKjFVoxYsUElUfbWlu4g0vpeNVRsXVtNAQgBr1Kvmpmv9
LDlgunAxTAL6Lid87YtxlnZ9OEQblSV2fhhCymaXDWlXallBkHbJtoHdDQlHgogIH5ywEVxwkOQk
at+mhB1IHtRbTYP7V0CtsgoRTvfx4pUuFNmoadAjiLnR82js+mU+q/264wvdA5egsQdgwJ1Wg7Lm
s86Dxvlo+wRLYGGKvpYnYUoHYtAjgZH7t5CWWn6V0svEMyVLr+sa4xik3NBcdqXM1gGgrxwPMeAp
l1SyV5fndj/E8TkDtqiBdzeWBbMnI3NDl7ZSqVPPx2hnrJ0xoeq7jlxgUdA2W1BruAjYi4DxFL7T
ZmRRXzc2ggsJZzyq7DZsSVOCS77O6ikYvy1Lq/frt1jJsQK9XL/t5WmWBASYBf0w9eSaZ5vXZ+7r
CtHb9guhXAcKb5sE5rWQqdlYjg6XXgMv2QEHKTdDYdf8mte5ehHP0S4xJ0D86L04qWO9qRZjq/fP
IghjHhdM2UTfKsfTU/9t1yttEdM7jfpuEIs/a3WuQU+ccuO5E0Dh1QzD11ub3PVlWsnXIhF8rpdX
pj89t90vJz0eQjnrwlOhlMG9TDKTIAbpa8hLSTRM/B+GZaasdKOoDW9nM1iy5j4xgtoAV2imZY0g
uExREDdOC9FhWysDPB8Ktpe4lPr4xAduwtFHwYnhM1W0HAj4ujzrurphgcDaUfILHiUD9hCzkxS9
1mbQ6pjCet36Ui/X44a4Rk89uLCuMW0Hkb6U8l7fwUvNwpEbbybpgMUxzvQGioQH6MDet0FvcTJ0
S7095bV06+4+FY1RZQ9N0+vFihbd8Oi+RiLQd52+FvjUqjUdN4MSYLhc5rGxLvtcqIa1cej0MLdL
S2/LcALI6+xKm14l1iVgBIuHjpRdfwoi6owbWTGknUNlDvZiXcNlzpvkETK/3VhXYSFTbkUZD9IE
DwKIjVdH5NyZxH4wZa3h5U4VkaffP8oCyqF49Ns6e3gLC6w4jbtvVTur/n6GHsRkdAI8UCSqM46k
ayfv9DIcR16sL7pydExoa4UE4s9I93y9jBOQLg8o6UCIHNBXpTyOt9gjFk3Jz9cYNfmQeQQmubwb
m9odbhtVhzzMwc+hOzFW9AsG+N/4OLLvSyYRagK6G3Fe99tWuFTUWTDQDqOEs309Kuh+o4uXcY1X
GJLW60t4ELsISxpwflyatNuOn5yjlnage6OOSl7GKjHzqk1pJ4AbLsrX8Vy0pX50oU8fBvalV0FI
FeWAHdd2bhMH2PHw8naoIXhJbEc+5RJZl0XyjP2zqcWGCJ8me3qE6I+ZZE3XLpsx6VNxlmVhG0fN
CuCrmW8NBGkhMve6jB+8wWiKz34UqPrJ83m/dW8VptPpdjhV8dmpMpO6fg3mClIpov2mGg7WVGV8
4jyDpM3EIfLEAsUR7hMku5oGB1MeL2hcopo0Jx012tYHogf6YP4EfR2AyqZvokVTb5tUEIYNNU/G
voi6lGMHfdngGGDgLGdj6LcMaBVl91MIKTu7z5dGc0ZntDO0IfXSYPJgFvdDPm3riSITRiEEI3NN
d0YG1DWvK0ldRF0mgN10cKsbzPhiCeoV9yb1rPNuQDte3QKOqc1s55v0NOquHD+dVL+vhjKwWOzi
UN5YFgmr7pD6rX5/M6TBAG2yjFJ/5WRW5UDknlN6VuRC9PlV1Q5Ajg5TjS1sOVWYlQFREMjRbh3C
OgSUYE37J6e2dtQGgUG7VUETqMPUlibXFtUFygSAftNiUf3J7agwYIeCO2LhGxneesVLSjbw4DVq
fluyqxi3EHEU+yecugLZsh6lAxrIcdsp+OKPbQsTDGQezRxCa9txHMrvkhz0J8LTNAsl3uxW+p+Q
+Sqe7IjBwO20JcLK54vOykZ3JQ3PzPK1BVysMtfKi8dOfVKLxbhx4wADNYV1K5YXQvY6XM3LRh/b
7NdNLgE+xXQU0Mn4CPbrjxQabYYBO18MJKWUYvWhjANIy5LxejaVTaFfywEuNJ81hWT2JgV2rek6
CLCb09oBzyO2QxURTNLUguNJ4icv+0LG75z1la33ensmLWKvXk+6wgn17u2yrEG+8GcgvdOOxG+Q
xJdvywUijIIdocfbz0JB4Bc0YHygnQJROW/zVnTxLefEgKYtbuokRbNOoQ+zYDbeoJd2DcHnn0Tl
egP2VMhMZb3yWNkRioqgQzrugl3fAJt6iUmBsHCZb3oJ0wWn92iHSi94agRIPm3bweQT+lU/cE9F
UWmxSJIbVTHs0t6BKXNw3Sqa1d5HVTZty94s6hsgsLXgWffcNlYNRg3a8lSwr1pgodM/t/HCTSbW
yFkCDOa+vB5jACKHFjBu16ULbtMqNNdUiDpWNnMBIIu4IwLxWe3sEhHXQbwuy5oZzwHpNXDuQp+U
TWPYWpBT4L1kPctflzyY27Sj279trnQZj3njFBNtFq+KMCejguNNLYzh6jXyibtAr3n2DJim3AgV
6kW1ew3XwyDXx8GSao0+UMyCI2Ie2TrVYE2T3ukUrRPYIFRr6UDLrMXSlNssNvzoDNJFMIuvANCn
cdlLbjCdXhkhyr8znborQ/w8vhk+9SEGzjsfimt6WOLICJY17UMGcFY+4yd3Vk5UOzOdG+rKag6k
6FL1RJrA/Aj2u56+RqOtdVBRyGPcO7TLrE7EEAbzAxClfKRVAriwfVh19vKR0GqpjX1bgj6OT2fS
j3W8aVJIpA9TnRjABoIczIQYIkGf0Dr1aTWFwaVvQdXXY9qXt3FeL26yijM7Vgfy3gb0RX+Z53Tb
lZPzaAXZJE6MoquTb0knwHk6S+ntC3vy6+K0Q+XtnizdYAx3ORW54GqAOMK8bIsw4aZPNQHec7AM
Ca2u3VYVKS0v29zlzEL/XHmgeZLRdOiBK7OwN2yTThBf6KNZsDetCeIoOTLuHMEjTvJ2Z1NvtLJz
GYFi/vZ24nqLsgkDdNTzmiR4Pa+Az9YbLugvTpWhXxHAezaHdzoKlD0COnCLhcegbF8P6iGfF5Td
y/ifXmMo8Tqrpnkh3QigAYzKHhMEqaHXI3caLDrUfItz36aEJwcdVsOC01G4YXe1+YW0QfWtHubY
o8Li6Oe+WzDqjfNaen0Oz1igBRpYtIVihG2ibngLR3RoHSe1Xi3adGmSc5zAKsGEoqIeBpEBq+UU
ZLqbQqkPJ71kkNPV5yCDAwJv7ztY2VGKlXmgDzOByVGSftHQiDYmWKkUcWTAEy43KBcC5kwag0V6
Zl3KWLqWarb8bUqriAn7C+S97CNTyo1cMLVzY46rVqIUOQmcGaoODxCbSJiWanFXdLtc8Dl1br2Y
W9SXU/tk+37fPhFL9Mm3SNV18kAHLZNh2DbwO751CcjtbNVh1WpT9gu3cfp1v5j6PAWIV+uegKkV
89dqzHX6ayrKyn0CjU88vQ/afODnnNnUi6AZTnr9LivYrIzyl+SRRy2/xBxUoHCELmpU+nYU9WSy
kDZEDMRGdSz5YmhV417SPkjvBBPcMx7V2xrGjFOkJ6J2wIFlxkDv0s2cwrTSKPjGyPJr+rzXPDD3
dR/qTTvncgBM60CsMW192ghmTy9fvgWy40EawHfUBgJ/7iybPzdpnXTitpepHgOpJUmDuKPo3WY/
SxPpIklTVQnaO5R68MWwg3j5vCeiDlaCrioMUoDqbcubUdkr4bp60AmTjQsdnYH50ieEIUESWKMx
jHxm8JSLlWGfFr2fVv5mfs0BwEUjY0LPDA7RRj0xf4LCcpQLO7ebuxP6Bg3mp6WKybgjtKzcSy+u
BLdNZcRYH0PH6oePb3uqSVt75qI9IvSctwHm8fkbdvDaglaCmEvftHDuudcjdRE+NiG3vk1BNNG8
kMwys7wEAIntY80WqHdNmHQ0mdomtkMyeO0ZAqsbT6Wx6CDSplPWF9vJtwMDu33VF8t49pYGoBir
Iw0SECkX1Lzl8sjDEjl0nacXkbfDYkjTa44Uee/mmKY4ViLs38Q1jaS+MUHB4++92h4UYTJEZ5aT
Bnedzg6FtOFtDrGoRp6L1dmupPcJhNhQwFyEpoLkVpVcE8m8WjoFYyjKeXQNAg4+Qmi4OsDP44Ln
Hpe2/sKICskRAFT9kIOXmV8zajHNjO1z7ntZXWYd+b6nhU5FQI+lNS2XTiRogr62fTVO4tNLNeM/
bTz4O6DJT76Dv3Un/F/EnujKyt87D+4ei/+6eGziovzRekDZ50/vgSU+SHzMwE1sk2oqnJM/rQd8
R1fD0ZWwkwmf7Om/nAeO/YECGFVzJVB6CP79l/OAbymfl0LsjbjKo4L8T6wHL3Kpf5d7PS5UYecG
ekLtC6/DsUqwI18l3NHBkelB9aSuEe99NRMAoubflDNkORHZ28BKhitjkGQZ4xMn6VgfRfoxSyDG
F+MdXFJShFNUnzelfLChT6F+h0lkqDbbRn4dbhp625y4WUC2E//fpq2Hchel1H88I3jKBHxSwQK7
rlwWb6T9zx6N4mKO3wflF59omlJthglSs9tbd4NrHjihssgbAml/zs/I9gsO/pOi/oo4VNdzgBEZ
ToD5Vbwqsf7Tk+Bvx/dPs+Dvpsr/wUmAxeF3k+DyqXrMfhz/Lz//6r1R6gP4a5uRavmaHWDzSuNT
2/3Pfyvzg+naNip4/RfqfL7zJ/nH/AAq1FbwMICNoNpHyfHmvBHuBxvPB1JKXHp6cvwj8s9xndRg
AiB3oDHbkb45YQ/E1580dOWRzQ1H9/4K0G1+0rBNbyUnjRsTRhoH7W7ILWyoUBH2ommNfRJ6/W2Z
Yt5nF4bQ1eTBIY7w3iLa6p9zupbSWXxOv43keA+KREKGPiIZnjKAtluzy6F4jiRAvLAcd1QgxR7V
THRXB0l7GZVEKE4E8X4N6IF+SP3/Mndey3FjWRb9lfkBdMCb18xEWnojknpBUKQE7/39+llQVXdR
KLEyGg8T89rVhQKR156z99r9cMkV0b8XSSZcXyjyd2pqDgfysUJ1KcfWXqMgcuvIaXjMux5WWBHl
RP+Fnn0XA2E7wHy3nzv06IeIFtA39IPRSx1T/duUEn56M9fMTd+k9kkirpM2EFXMS7Vk/zVqDu64
frNjP4ANJyEjPFAzse48FK9XWtCXT6Wae2LV9E7sIyFVMmujNITPDZTCvofcwm9LdYLstm0gvdBx
AkPfEel2VYZjeYk6w3AjPHI3DcBtO0dbAq+QAAhO0PvS68e7LiqS51Q1/McwLk0y5SKn35eOTI6q
HmiCvkqDYTudGK3k6YTPnsWp1UXPbe9oGTcXhMYUX6HvEkAzmvUPOqzSVaQDsSI+Wr7A5TTUa8o3
IC+JvgbuAGweeL2wn4jFUbjQCu04UlwFntQGPjZhC4fNpgz06olDDEQfFefuW1GO6Vuuwv0VTQ0p
AqgrpIS4u3DCuLjrSMy6Eejn4QeC5iStJnEwrRromQGo2Gp7hVLFslZDjCdo1dmx9KMmzWNDhIOP
obZKldfSVrtkpVqtnGzSqKueVaKyDukgmm8pt8xv9NLA/Cq4Kiiat851G8j1hdCym8z08JnLINfp
mJNUW9TljyqwZXKauHEQAFFo2juMh9glG2x0uY6995zkHrJ0oLwUi9h7a7yQ8Shage99FCoek57i
3g2Xw4l0l+DeiaMc8jzxqgcDgSb/X7OSSsLRU0BEHLU4hyqTfKkkg/axG/26XVObUh5oVDUPimRl
xEqQgunjBdh5iqZdR01NWqxZkmZIZGxzEACrZXywub3lC1QntQtHQlm5mZNb1VvfyDvWn6049e8H
bjs/Et+rngzZzy8lp/UKN7CxopUaIAH4jRWxhZbXqfhnuc09E1XjZ+t4kOtjrkkSha/AKp4K2QkO
XGdzGm2V5Ll+x2u5hl6E3EUGDTZB3KH1wedbEvSLTSTfllpD9TOUfSDMwjT997pnvzIN/r8KvmhO
g2OQbyOVPwh8AU6utT3K+pNVCQtTTh+JxwKz/WvsRygCoBxiBMYiNGZ7/H3tCzKOzE3wWpQnIQ3F
ba6TcEoVsCpOjlIr6UWnjvmd5GTNygqH8rrqDYONOaduRZZXeGqq1Lni7D5sa4TsOndEVPWiMyrk
4k06rNAtGM2mNIN62Fq1kHdGlnEGd0rdrfLeuKigQ1pUTlukaJWQE5SNo/4MNwU/fvGkOD7/tIhk
/4cG7eEQgfi6idquu2s6wzx14IrDqxYxXgu+G54x/2TiMujVscwkTOs1kKzByuq1L6ZCVNEI+z2L
K3/tgWJ9SMqsPqTcwC5TLyrKY5WUMjSEznBuSeO0X2mqmzuku/73IE0aJlBY5AcLBKy5kSs9JTaz
0Mw9QhUIrI0wLpHBK5dwJ6WXKkZrPRUZWTHSLkdlF/gZCXwIZ7+jQFK/RhorF+3juH/M4rZ6oXFI
QAitC4rZZbYRsHi/KgQnZmQTmWTzMYSmvpviRNd+EHfbCl9PCYdLKq4DGDaQOUkePSYFPVoc1SpL
YYre8prUWMdwpWpQjw1VQntdD3G594Ts1OvCKo1HlpvuFnFM73aBdY3iQqzVIAIOg2fBfGCN9m+U
TqmeuLTmqH+r6q4nhOrrAORxzXoYbSLy2d70JE2/NEaavaHtzgF3ZK3JwIytppla5MkUZEKyzyZ0
ilBsBxJwaZI09oUpkfsKsFv8yDAevveERrksk8aG9Wq8KDzqguuqg/Nf6npxGfiEt5KTHQ2r1lYc
fR2pHX95bde6m5aOeXJ8oL17Opz5KeKeckmclHIKO6Gu6Bxz/LOAPh3MHP2jVGnxcwQW8L4ch+Y+
zRTfzYyuu0Ll7N/EEC39FUuvdanACaco3moxMAcfe3tWqpASckpa9zQNKUrj4SpRLamoi9nTSNPZ
5KTg3NMLEs/YVZA0xpxQJ7CIchVL9Ov5+YTY5aLuTjarb72O0ywMNinFOMoHVklZkcLme+ix/cAd
KqEQJ55xqKzB9gkpI6enkSv/PrSTjAwSYKVHz1PknScGqmy55Jtul3WGWJk+MlyAf8hzPKvwoPfq
4E1XVIFNZ9XSFiC0Uo+r54iksjVTH5SNKUG5zY1i2Elh5TFaehQQay6fNv1s8NotBZAs/VYh7Hwq
KxEdkR6Uz/Qbm3VCTkS4ks1MHCB+Fq/0MMWxMhugcqbdiLXPxfllyMZ+3Wd5Bunea5QHYrmBkkQW
EU3YTAhU1qLuvtbq8hjIY3eUqsjYOHasAq2jIQSIoouCclWTKTOiWmAzWBHlZbxUYIxroqFxD6z6
tJYKMsJC7xubS21fYCfproohRSwtV8N71yZdB0hutLtVpwpok5Xptk7ZQ4xFJ7kh+jTmNmxK8mVn
GPU+1aPy2EXCfMhKB3JeKOziZtBy48D9fILdK+MlCA+AQ7UuuhWqBSLEa9wyaG+5V9O/C3TKbAQv
anl0GnT/th97R4YVbZm4U/vBfEjoAzQbyUuLy54aJuc32euaLWWR8iD6cKvHartVw/BbOsrkexr1
jdPmwYYAiTdi3C5yxdoOEavREItLur5ESE1XINssrkRUUiJkHt0MSeSjCY3sW1/voMq3I1zixC6J
Ye78JNoVTWIHAD8qFI4kQvMxA8IE5CqtYSyF6iZXMnFMieZjKUMhvEkKEzSbrwfX2dhCfgo0fYf1
V95mIldgZMGJfC+USNpZPWnGVUNObI4JzU1ULaBUQ/TXQCzIRuL7uQIj+gVdX/sqgJe3KcClIkMC
WYuwoai+jyEn1dGAFo6wA2BshswR8njf7InmUo994sdXlhXKd1bUkY3a2wbuV8F8Bw1ceBBoWjqo
QKvb5kBRs/3mm2VyIM2CvqFTCip7tYukA9aTxFGuKEW4ztOxv+CLNlO8M9A/yvrZsB74bfdN4hcI
QtSqY1rmegql1jJxpGQJ6aHI39LrURtQrUmWTc2HSvwPnEtBurIKxeLXtqJHxA9puNZbMp+IN5Cs
J3oVPTlXQHNhLksQvaYeMutZd6oB9GjbyJOSckPrjCQMUevKReljVKyo2uDD8Qmobe3wayxS6Z28
OQAgQYWJhQa5f/CUtNga/OeyFcVpmlCM2Fd/GHhaHIkrowjElgM16KOsiaH9p8pwq4tC3XidA1FT
aJCnIs+rd6PZFCd/io4jcOXFLnvxoChSvtOcvr4oyRgk0aocruzeiG8AVk75SmQ6aUrlu0qij1uW
FP1gam3A7hHo10E7xPT5NXnXES1swBbK9f5aMTqbOl+TQbluMS2Lg9I2PoHTTlh8q4LIuqrHdrgh
ZtW5s7XetNdyZkqXmt4YbjEgg1tJkRO+NE5QXeqBnVz3Sq6f0BVVLzgkqvGIqgYpaS6K9EIWMfo3
2Qql+sVim1oL7v9in5OU8oNoWm1X+BJJJpReSUcniYLem1dELByeP9L9yU5JRgxWkHSkO6ZxA74E
/XLBpUYdDLrNpelPuVT2lWqWYbBP0qbwNxal+bu+y011qzp1sxO65N1RXL7zuGaRh2pL8p5aanoU
YPC+CKmrn2DZw8hPMEKRxuwfQJAOl0AGtJ1qf03t0tiZtRIAP+ZccB8KLd0Mqla4QpWtwjWaMLit
40k86OSNDnioSsly7RJuWH2g3RAhZ+Y7ZrvnX6C8JSoBrBsFUbtHTL4ass45JOzMp1ILzH7VttXk
P6U8C/AFA7FKsYWzdhsQ4ZIp9PYlaXS7tLRII42c5J3/rdDeIjlM1noX5ISPpBn9dc5zzUBeS8K5
X+6bB/SEFuLKsDe+tEVtPJWm1VesCmN/bPV2uDA9DulonOQLOAje11aqjbtQkdlv8gy8lh0o3mVl
OZpL7Ed/xNJUu8DB/NdUb+M7xxyhe6VFYZ98J9Gf6dITG6Wn0krOsva2tEooUbYApEUE/Je6DO5t
WQ5uEROAig8rn8iZqLReuNf5/bbXTf2EpR77OKpG+UaqRCvdo/GyrqzeeiE3W/7eIiVEcYAQZQU0
D0pVXQzrqML+u+6t1DnEg1l4N6g3zQehBeIxJaUEx1ey4nr/iJrGue9CXQZpLgHrK0bLTYZRJjlz
YFUg5RiCXc396NkxNP1ubHLpKdRH3e2TnKgFslfLtRYRpwq7Y3zic6cXPc5+4L0SJHpZFvoai2e6
JjCAUxRyh4uxFgQot7quvciB7Txh+fB2eFa2QWSq3EwsWo+dZTy1TmrdcpOWrYMDTp5YQc5objg0
xH1EvYGMRVNdwtGRBbYGosqVo0cPGhjolUOTaRNqSrexAj4qRxFvW+OMRzBsDUQTlwDfKEyE6xoo
7HWidvVpjBPvtlb7+mEkdxstRQM6KKBFRB8rDju4cSI/JA0VDCzJEFN7pB0uCVf2VRGrAO3o4ZBe
UmRC7tYiaZ2BzqTsX1Z61VS0BifBEukJ3Y0YSZidDkb65Shgda8kzibYGy2huDS3i5NK5QjSnjro
5CQ1jeuX2S0aI0xgCSYSOPwqLDnNQ1Bdj57G2teMB6sq+2+epKAlI6jsmmBWA12hWVwbeZetpcww
kg0r80i2uVJYDx2KTYyelsnlD5FM8Wr2SAgBLgliu1O0bJACkybkOFESgiSzH2mo+sItuerkhdmV
AyaXssLlWHXdK5YO9TZKqP+vCDPTtyYD5jmyc4spadiwVEmMuw683EuvVR1IxV51KnmjMcR2okBf
q9KMviLFXdvY0ZAdx6avfpgtRGEynMQNnor6Qh80/yBXrQ6gUTOG1f9pA+D/Y1VzKqt/Xtq/ea1e
374n/3OoJ7JQ/Ut9c/o3/6hvKpTxkSY4KgZFkxjSyfj3R31TgTrENcew8e7iAmLa/6e+qVj/wpsP
2YR5g+dFncruf9Y3FeNfuMNkDRcWxUrYGfZ/U9//aa//q77/Z3mTMurM/iGhscwhnNZHUouuojhd
Iwo4coG9inN9g8afmE/pmX3tajDalUrVAZmCz1rg7xXPhH2uFW/ZwL2j+BOM/ynsyOB7fDCY/eeN
jFnBdTAaNe+tsT5GQFNtia5AkAM7aRDZnehsg3yobHpmkwJtbC5s8j5XSGvlVSra9zJSv5CwTFyQ
Lo5ceF91i2qOItkWVjnVWIepRUZlljxYDtmuSTOyIIuINSiP7nCo53eKjozTS+Vj0oYvuiaOQuQP
Io2u+JZfRgF7UB2qfp8ltb9PK8nAs5M3Lsdzf9Xq4jthnAeKWthI/BuEwA8UDB/KtL2y0tgiojsY
VqA/n7WeYEaQrW99JX/BXG/uskS+H43cX+XEYKzaxrxGjnvG1PjTkfebn/jnh/5gSOdCZ0pNOXRH
BznkqiO5vVX4m/2AnASnJ8XB0TZElUN2p37tFUQgRi95Zh3yKTlLH/xNV9c7ymDqDinoPvXN79hM
Vmn3tbUUNMHDDc0haWOj/draWZ8eer+IN41K/dXhZu+Sr0noq+gICNcH1D7lyNKrmw8WBw4MWt1t
WVqHD/Pv5o+/6SP6e8oC+O3YmaxWH/5Uc2gw80lOdxy9/iZJoDFm0a1ZaZd85H2De4NzQ5esSQ+x
njyN8Tta/YseJoDmBUdUoyn3BN9sgevcc7hBxaO+tXbj7RAQURT0k2cNJsxUEs1ug9G/aX3ok2de
ncn+21efmRdBWpIbLMlUrzx/P4p+lxrHUFa5NyNS1Kj+696dDaTDn/J3neSF/tYX7E1rB5NgTBhf
YdXoCSYVslKWaOAYtKvUUS4crV47Vn7nD/0ZI97Ukfztq05f/8NXJkaI6AMrqPD/tWslzDaZjyah
I+ava8GoDv5bZTB87Pwh0aJ7UdWctwMfdHIHTzQvLgjsFnACrTP+4c9+9Jl90uTUoBhGWh1tQrVb
ZJ9Gy8z6c1v7dD36me3wu+kz/WAf/toscEzw9VV11MfiokzKi7pBileaxL0ZneqsOytrABmbMPt1
Zcd9gt08CEE3q+m9nyKBJMj1GmfJqa0hYPgTNtQIIlhG4YucxPeKWu/zyPr+z8PoV0/hX4vn5Nr9
8LLEzFfDCHXzOGQJcqrvsJUovlORIU6eDsKZJWXm2P7rPzOjvaNTrtE6tSVurf6AemZllinfx991
GEj06dxUFVct5EoHm/0//2Xqr27Zv/6bs53Ky3x05klWHntH3BNBdkJOjGhOh7hc9+YPuGrephoH
6TH2JxRutI9Mg+qEJKgSUr9sYcasBqS55B3LzxFSI9RF3Tcn71nL7JFqv2Wn5971k5/hJ7v8w89g
GqNkeqNdHJu+e8HapVLgIheu1FuxsnUKmWGZ7EzfeVTVehuA2VnbevqE2EgBHGyQ0lX77ig3z/jM
kP4gsyZYPXW8DQ34dRzgzBvCtzJU7/qpUMCZQ94UEIrrVL4887Gnwf2bQT+np6CbLHuU8eWRpHg0
UShR6sxEtG4+yEJ9MshZK9V2l+p0k2DwjIW5bbn7tvAUCqe+HJNwrWnmrTTUK6G2d30un8gdemOh
3RMuRvHSL+UzC6f22avO1vwMH82Y0og4RrVE36JV7QtBowQKddhdOT0RlVhuwKORX0obZSi4SMR3
OaLda6q65irF2reyOpkCkw+jNVULQtLxDmS0FnB+1/WeeIpHqY++aJ7yOGJac2BLcV8hFboOX2Vu
7pxEQm0dDnIOEGg82anV0tfRH7R/Uz0/XYRmRID/DH59tjt4JPDa+AmKoxoFazMLTwQ6H1PT+d4Z
yj7P2isKwPxcJ0NoW65IJ0oq2yzJpDMT3vxk8umzJT+zm6pVGZlHAgzldSLGdA1UEtywUgc3BUcK
R4d1Q9VDQZDVf4s1/a2QSiy3LWlTXOyrnckdSrZHKrPkvXHteifSFxWdoWB4qiMawyC7/HVRUScP
hpKAbtHcoprW97CTrNTEtlGdQMOddCmDpQ7bhNw023Adu3S2WateoJiMd47k7yGNvwoM4RzNunxd
gtbiAMhpiqvzo7CTg1ZrA2FmdbLySvkur9R+2wXVV8OL8Hcb3o1Brh9FXumqy7DIJNZToMUvHYv4
Sk+gx/vavgh8l5YB+QaB/nJmwk2r2O8m3GwTs2R0z7j32qM8cKCt/fKh7vRyU3RUfFpNppITqNwb
K41M5rYhrq7PVBd/qb9hJ463NkeRdRPrr05AiSosptu/51OibYBy9gMI4YGD8D+/60wT9NdgnGbi
h9WNhjo4PlQLR08PrtCeWWCzi+xG1xJKnTTC9dY4Gr2lQldX3Ipzga1gGHCI6nI4MNR+shtSNJiB
+IHg/TompNlPLq2JpEedp7DLfTFYVLHMVY3EsBKgtQiHwdd39JyKI465QQSJBvIrZdB9irWeznJ1
F5sWpeluZ3Yp9VTFldTbxMTQP1I4uUi790G1tj4U8jBI3H/+DjMgwV/fYbbZeoJ1Lui76mhIjr6j
+p08YOu1aO9V4UGxK4uoPsKAc9B765w6JyNT3kjCIV7UEK+hVPl7oDTlCrp/4tZyOdHMkQwqKtG+
mh7o+3ocxLmXnV7qdwNstmVLI2QY8h6bY5TGYMlzh3xaot/HSy8LPM7K9jVUrH6TTxMQNYC11vOI
0reTX+goRe9IZk1rrB1BeGOHUXtP+xC/t9CrS6ejw2BPmZAUazB8FSSrm/WZ84z52eo+2/VH3B6T
piY/UvRt6KdCDouxQ+6RW2N8cQqBRrRo3EqLyKPW837TpXSlzNZAJumXF5EI76zSuy7acY9XIVgX
BmfmIokCEuZNfd3JnrEKCR/BIBU1bpJYCUxvVV6pamTCp07lVRlbeE6V8KV1/JuG/ucap7i+py8d
7zW1VBGY4bpNAv5BqaRs7ThMVkVDxlE1RncGoVbkQ5YXHjjRTRDX+25MXuwquAl7ZVfQcb1kFh1K
z7/CfuhGniVIKGmDwvU1GeCfqdcwQOOYeTSd6uVsgB1lPkFt5VBt5b7b2fxMapL0rtXb2vbM0P5k
tGizS7hSxiYKkaQ4kjnK9yq4TNQYz9n3UkgUlB39tU/W5Bq1/PdBR2DXSAWd4qEuXCcj8iDXaiI0
c+VJqY1jLLTbLtIuNEHXTyk143pQuws9y9a0c5UzW9Rnt5JJJfZxVcr7ItOtqEiOcWw/YdP62gz8
Bobc+5tcDW4sx3xSVespVYPrIaFun+QVK6WJokNkU36zGt7UCGnGKLz754/46RvNTiYaS24wqRaO
UamE18oYySw/ndrce1q2DySz/2KoTrlRSUB1sc2T0x1l/Z7IlyN5yoFFKxix9UpQM7r0PRHuqtbz
z8yrz+o+c3yP2o0W+ZMy9KLJECZrJXmIWu3vtAR6C4eo4RBnuBck87rxuTYLhw6wiaIFsovSrYdk
mNo/ubyV0KhRT5ChuzEQV2e+3Ce7oWb8+lsqhKrbRat0x0yPyfNRdj3+GVmyLy0bXANT3W7F1jDs
daoEt2f+m5/carXZDpyCmFLUhI6FFyo7AmR3mDRA0Yf2CV8jucbyrnacTWkQbTUgjYi8xxoriopI
jQoKYSsYb27soDkDaJlBjf6zufw87n7YZPnRjb4k5BYLR/eoweNagx0AjhzjWJtyY+KaOgp2mO90
c08Zq4QW5Pc6t/41LhzD1RrgaqAd3zCKtis68K+mLZ2BgP9k8/5mL9GmVePDuzEu5QKQNpz8gBxY
ajj+V0xSwQ8FT8ix6nKK0sj3sVdo2zDsTvHP+ID6q2zkF1VINQCxlLzv7A6rGM65I6fL/rbxzXCj
Kcmd0WkurqMXy+JCB3PazcpzoMTPdmxttgl6iWRQ+bOhjJTdo9E4NqqFYTU0kr0qqvRFiZuvvc8G
QT+GLlTzarE+ExRFh8Fog6uUNmWN5osDDlIHH8ARmkCGf1CG33Exd+dG/7TI/u7zzvY8s5BEIPUG
CAyFhEZHji6VkjiLUM7etRIOm5b719BoScgV5YWt5xdKznYHGJI3S3k9VtgHYbNhlR7yMQ5nbb+R
CrXZ/Zwp/2ci5/+PlX6Hb/1Plf44rJvXX+JOlelf+aPEb1n/AuFkWRNCHKCuPA2vP0r8pkx4qa4S
P2s5IKvUSUX8bwmz9S+IfDS5oN79FD6z7vxbwqz9iwwCTNiOYQNRk53/TsL/u9FkWvpszCuRCGJT
ZKabYxYgDCnwqMYmZw4K0+L4t6HKw+dD1cRDDYfIdLH8f4HC/6jq1R/D7NM77yePnh9BmlzTY9jg
hqsb3KMH5BMrB/3OwqfPTgsxapg+b3PTtc3hutCdkxZyI/wwOG7++PM/lqE/e/PZvj+OsGnpk6JH
6qSv6WBg5kTIt+zZs0JA0EcwQ1saD7mq3ydD/ApxYtlvOd90MeXiJx9S0+UIKgMJ8owNgdfpwhef
PtaHPQOavNTrKiPFQ6O09q38gAzK3Cz7KrMbqVYY1ojTHu5cxTG8b40fpdYW62UPV399c8fp+zZm
5yDGkkQ2BDoDnCZp4UefzU5LrVoaVp7uogWTbrtGtg9oz5tx4Vefzc/aD8wOMIHhGmn74uEiBTD4
uOizqLMrQt5TQ0kLHm2lIzSyhnhuhG7Lnj2bnUmVZIlAwe4WBQ4eAZtgBcDlzNn3k+mpzqanF7WD
V3k5v6eSvUdczbA53yx779nsZJRgdpzWLOJOXBCJm772zhwIp6Pvb1bany2vD/NH6IVZq3KEGYKj
3apBd3KN/rw6sfyeKfp+9l1mMzTQAijFI+YTMl8OgLFPfv++7LPMpidVAkf0cmAAezKPldG9EiSx
bB2fJ3KTo1IaPtQJ10nl/pDaaGRa5U8713+7Bf1sRXz45uaI0CWRPUA7mn5hinSflo277JPMJqbo
Icjm07zXu9gNVPUYy/1+0aPnjiXFa+kbStRG4RPZR9+S6h/kNEfLpv3P+8qHb6IbaicXEU9XvfFJ
b6srKt3LvsnPu+qHR6tm2o6eHI6uJKvvokcWY0jKy7KPMpuZQTxmxtDiDcapO26NDiezqunlsmX2
Z5rHhzfPbGS0flcPbmKYN55j7ERYPix78dmshK4gSm0cdBf/9GNv6AjK7Wiz7NmzeZnoseZDtCAx
sjROemJcdXF3pik7vd5vlqt5gEqKQhcGRz+6VEUBpjXRVdI778tee7ZnYs9wulzudTcL/QD8Wrcz
tPZ12bNn8xKdfFCSaTCwnuj1urScH1Iqln2TeVRKXfV5kXOJdzFafS+k+ouvfV301vNYp1Qn5MCJ
+NqVkl61eXsl+9LZcv/vf0l5tl3CRNcLh7aySw8qPWWh2T60au4vW7+n6LSPx0ITtI8aF4Bmes1+
Swz9Hh7LmR3zkyEoTzvph0mJx7hEHd9CwsLVv5ID5Zh5gb3sUChP/9EPD+8AzaOHzAfXa/udUqsU
yIfNsh9zNisBUuHQcIrR1ehhaEjlUTguG93y7CiL/0QQZ4WZqbPohoYEYASYFhe+92xaRn4F+bmo
gOKG8TNuoZOShst2Bnk2K4Ho+Ik9jZKYbu/GQWVAx8GoFq3eXLd//S09u/Bqj5Ho2j6eChBzYoUR
d9HUJHzt14drmZracclA6VrpEGbas0+fYclAMeeefF+KSUNTGOCxLqOzyoZgrSXxoqMs5upf3zuK
DXglWsOWVjTPco6xtpXlM/lvv5+ZyBh/fXZSwtbULZaUnECYdWZpGxHGyzY16mC/PrzMLRk6E5sa
Eue7xg+e29hc+MFnMzNSaGYGfGeXsEPjTqrD7glC3qLl6m+hA6WmxbqNockNvOzBGMw7ESSLFitY
bb9+kgHOW235AO5ClNqrsbO/68bCn3I2M4mMMJuaWDG6T9oxdfSVkmgPi4b35O3/uMQGQDJk1Nkg
y4zMWA1F+hDEYuGzZ7PSj41CmkBrbm6Hwk0aZQ33ON0ue/HZjslJkHQ5+EluW1k/oqFRYJiSmrvs
4bN52TeYo4AlMwbhfmEOzF7LbLxd9uzZvIQyjl1f5osHSkN+jeIadbjo/P23cB4H4FESoEh3ITJ/
H3rnTZfFsoljz2ZlkBu1Feg1vB9kPMTDq+g4pHNNvE+WKnu2Y3ZYsRpylNkbsvEudqigoLE700f5
7NmzaVkliI1Cha1B11WMdIaJli7tpWWTfh4BZMlNFdkeQ7wJyBbwATFuRhJWl20P1mxyWnEkaUVU
ChdfoPyCa9R59by+PywaiBNV5OPUj8xBSe3aGFyRG4+yGd1ZzbLpY83mZgOIDoKkQVVZarZhH2qr
ivCMZQeJeQBJPRnP6ckIVy3022zEU1ZlZ+4O0/T++32KtJBfv4ikRh32knJ05TZ0oZe5ctN/69N0
o4ThZtlHn4bphyMtMmh6igQqukMZbBXD38q2smwsWrMpagJCa32Jt/fVAotc0T72VFSWvfZshvqD
6luYiUbXaguSE2Noz50hfV/28NkUjeUKFjAcRQQNzZeo6r+WxaKLj2nNNk7PSgK1UzXW8T55Txrr
O3fZaNk4NGeTE/stbo5BQDlJ85dc9W7k4Nui72HOJiaRH4PsCI+tLWpu6ih7CsS5GLdPVkNzNjMT
uQrLjLxMFzI5CgOnNjbY8vbL3nu2a2oCom/UMzNFON77WXFPmMGyQ+E8090KSruzCmyTWZHu9cwk
sqRYtljNg4H0tCB2Rq5Ul1wiTlie2bvq4veezcmuwVBodMzJslSPsic/OMTELvvasykZCIysFTxC
1xDdE4fmIyiPZSvJT4Hqh0UK9Snp1TKyL5Fa95FvvkIcXbhKzb1QZkidzQrNwa1o669006pwdOqP
i77J3NaEWkAHxF6oLliG02DLt8JpFxXuzbnBZwwrsDM6I3CCoUhlHbt+2xnLPrgxm5YRAdhwQlVQ
xHmISVjdS35zt+yTzCal2dhhLqc8mtyF51Af7hHBn5OFf7KaGLP9MiS1NVYBd7ukyaagZKIry26f
lr33bKMk/AJZ3jhyeQjHt6QQL/bk7F/27NmsdBwzhO1CndoZ4+spSXQ1cvFZ9uzZtCQ7V89gDKvs
lMk287o9tMwzK9U0Gn5zPDFm+6Rpx5koTMHxJEo0iB2Yyitlj6MOAK6+NnR76TSabZsqAbdSnVPp
tLTkBfLphniI90WfZ27a8Bo1loVgOMpcvM1BfxSm/bzs0bNtE3X3MFrQTlw/aO7iAQ9x7ix89Gx+
+mbb4R6lWkggzLVvOhssMgsfPZufkR6OxFnx1kVY9PBksB5o+bKy2NxQUDVWXUN2FBCMi2ETJeNw
yHJpPHNanmbib4ajPv3vH3YJ7DPEEVoVK6I0Ni/I5WrQUGF9ZrB/9vTZHB1GeEATyRU8vvLmE0W9
wtn2umykzOaonhp90Uwn5SJNb9sB3W1fOcvWrbkSaCA2ejAd2pnUOYHhxWW3ko1stezFZxOzRm+I
45XmndVZlypCfl/Tlu1vcyWQhgHHBHZI7y7xLsYOrEVVxw+LXnuuGu4TE+KHE3CgJareLl9TgpKX
PXk2Mdnva8/SfEG3h6AMfcz8F89sxJlvMu1jvxnhf9Pv6n0ma7gbgPIH0Jz9IBmuE0M0d3XgBMFm
0Z+gzgZ6NNmwO4M/wbDLUzHaT0ph75Y9ejbOCSAiYaIOhNuMyqtUgVwc1WVllbmOaSwwL5OZQWum
VLJVJ+dv7RguWxLnIuFGBsRY9lTFVbnZRYq9VbVzhb3PftHZx84CQ1bEFARo11F+IECehDty0kzJ
W7YozlW7+ObNBF8kBeY8vg9U6VGM9vuiX3Ouq7WseFDgkdKyylrjoGsdoDTI7svGijZbWloZkGaR
UBlPgvq7Q1AdBrRsWevenMuY9D6pJc/heiUHBYQ1kT0SVHlmkn6yUcyznuvIJh1rnEZi6Nz2SbXz
Blhniz75XMU0SH6WQ8DkoChJ6UoJzLeesNb1sofPdn41UhMLXDLQw2AkrmOItumEZV328NnRvCEZ
SfFHyu447vAEIgUqYdwvfPj0U3zY+QMJDm8QM1YyrLfrOk1ZATRp2UCc64HqWmnyzmT29/K497PU
TavuZtlHmY3xXo4gxFr8nKpcrEunPXZx9GXRo+d6IDPpgM6BvnMJxwnW4JIjouiDZcX3uRyogdc0
aLSs3cqLr7GUEEG6cL2ay4H8JDCSLONrl2b0TeGgosjG7bJPMhvfKOns0Cl56yLwdgM/ZmJLy0rX
cymQEpPWmVv94CojauixPaFwWLaA/4zy/TC2yWIarChTGNu62Hp1fNVGzrIj7U/f8YdH514dtvYI
O9qStGxFJeTUWcnC155t9VJFth1xTiTc/i9n59Zcqa1F619ElYQEiFdgLd/ttrvb3Z0XKp2d5iJA
AiFx+fVnrJzzECtxXIfaVXtXpbIxS+gyNeeY4xth47WWnw06VY59R+/aWfaGckIRRZQQzl4n5V7f
CLsc2wT/Mj/4+5hsQTLrNMUmGAVXekuvYSB2OvTevhIIdsRrOtXYAhe+6ke3gGEICuOxrcQXA9U7
aymHyPVkt6DOTL+hmX1Qx9a7rwbCBQIEukQgzB/pA5mGu1JNBwfFW5Rw17bhOMFjWjA0LEM//ysZ
Dt5OfC2QaFncziPmoF6ix7kxdykEDf/9Lf+9qQgOSt6RAwv6Gr6KSBsCe1XtaG2/eAwPtLkQdrn5
7HhHHhKw55/h65jHW7c8ULSvfat5uNyRdAi/6Xa329mtjNur1Q2wD4Vv2hMjMRxQp5mUN8iN18/b
QgL1fzkF/5/C1ph46waO6GaFRxWGOmHfeFjeRXq4/u/heCfm8aU6YeniCUI3BzO37jWcgACS87HG
Cjjpvz3cN0CZdMd6d9rTn3qMn+f92DUQvNy3T14oyrtzoPRp62GJBwe5ULSHBiTyVTod/KKsBO3w
lAzyXo9wCdfxoZMdLURv3zpwMGUuVyR+lwAoi3Bs0BydfGTz8+8fMvJFOnUyY76B8wSbVxCAeSm6
DD0zx/pvIl+lg775Cj3MGBWwsPrzXqK9EwbBH8Rpl9//z8sxWBJvxyXsSkLLHl9zhYD7JVUODpwb
cJfJue+m9FDdEVZQb/+IScoR0FcNn85lbshpKecURLt9ig5uh96PSBOArfYa5dh4Ke+7yN1WKf3g
0dG/jk/sywAh8tDjTLAbCng8v04BIpbMjAIECtiD6w/+yHvzx9tjyi1tBhOOGj0c81a4BTR7uAEd
ExtGlya8v8f5Km0Nl9GkT6aUTdYl8xUgHF+ObGGRLzza0HZNQ4k3Jza4kiQ8D+3427FHe/vMDoNW
uO+jSx7oQ5j5mttg1IfSHnATfDsifVA1aNtPsfF2JuqyZLp0iK5Q1R57c2+vKacoUHhx2P0D/FUs
SGTnfRB+ZDjwzmQRl5n6t1hrbKp47sEXOrFt+RaiJ7eeAJM49uaXv/m3ZwMpD7sqJFZPMA6/pzXc
A3fCD35Pb5FulY7EICQalaSFiVzdmLxbo4MP93YYTuS4zWCVnmo4ZGdzsz9MkTp0TQGC5O2gVAlf
HQyvotMy7X8YN9wkjfh8bLy9pTnChwgWDOhBr4LAwKjGgF0I7Nmxr/kP4VHPOvSQ4+lNKEFXa28b
tnxwbLwzCX3VkWrKPWktzBjQv/mtjuN7sR7rk4182RE1SbLyEu2mNUiHgDykf5YwUji20/qyoxbN
bHCbwXsTW90kc/Lg2MF16cuOppIaySS6NtkUBqex7fM66UVxaKIk3sKE1/JsAWeMT2bfxTVpws8L
3z5y53nvY3orU+7hClVGi4dr/Wod/bYP7lhEl3jr0o1hqxcNDRlc/b+MMYVLzrFSR5R4y7JpYkeA
Ao9P8dA38FPkZx51x3JjkS854rC4D3uD1i20EO8AoMuvFyjJsY/pa46ivZJVXCaYhBV5FAM57wE5
Nr990dGCwyGKQKI9rchi3czTzCFMrcNju6yvO8LHJGCe48XX0r0iRf5NT/HXQxM89s7M2kUb8Csh
Hr0kLkvUlDdTcuw89mVHQnR63XgXnxql78g23nVjcnC8vXW5gCLbmnZB/3oCnoqb5DPg5/TY/v2X
0dPfTuPqgt90CmMi9+CuSZzJNCeHrrUY2beHWk0iKNEtXpyIXRYEqWvgMI+1gQOF+PbhSVMBxApr
/dO22jyGI3LUq0MZm8gXHs02ivsKvKJTsKj7cg9OMjmmX4582VEdyDLeIWEGvSsury4bSgXf8mMT
xRcezVXXAYuCIYmW6bW05Cqc+udDS8eXHcUw7No4W6ITunMGuEvlq4P71LFne8sShLBQLg5jIjbo
dPuWvLq619+PPTx6O03KxYgalIfoNMEkCQY9Hckm/ZGBzTuHWuStTEGDwa0SPfdgdj30W/plOWhE
EF1MyP8eJRP036m+d/Gpt8BJtM2nRojzsSHxlmXQJCSAyPriFKDhEhrROEW3qapvjz3eW5hVVdu5
vUzxjc/naCUdCE/0WH8ibNbfDssa0MSoDe/Og9dwHmB/HthjJbzIFxxR6OebuUPCYCv576tEdtn1
6TEJPRRWb18cIAkC4CKmig2AeWmaKL4ipNLHTnvuXTZxpq0kAsXjBIeqR8a7h/1Y/STynU7pCjkG
FlEM2pm93bflupz1sbjN1xyZCw2btTY+8S58cGF1gizt4Hh4C5OgyNaIS+4n4bG6DplpznDcPHYv
4d7SVGs4h2avY1CXgCGz7Re5dQeHxFuagLk1NAFBBiSI4IlJoD9aWZn80ML09Ub00vdYDghRgDUH
LthUN6CRfuRBfRnZf8nx+c5DgPGtQagx4mARd3mv1ubn1gTpsejKlxyBdINtnMPzRes6yeGM139C
6a089kF90ZFWdK0rglGn7RadS6Qrn6xU0c9Dw868tVlaxxcLQQAcA1iYg/mmM76ZY3kDX3dUbmu9
Gti+wX+1/AP+rjbrl/3YfPGFOzpEmaqpcGUDAAKkBCIHdBVGH93aLgfwv0wYX7qz8iBBGQUbYs9Z
/bA3LWDrtmfMZWvs9LFIznftGzUf8RvQcCrL+hH0zQwoyEOVt8iX78SAc+CwuOwCU0TzfqpcvsTb
R/6w7ywnX8EThgq5a40p2dUID2U5drldd34sAvAVPHrAw2cKZ0k5gWowx1/WIflxaLb7+h0wXZNt
ijAszMX8sSXt8uiSD1133hkWX8HTossq7SSmJBPRDzfsV3owx/K1voCnDToELQNcwmCtrfKuCREt
anUw6Rn6Me6qkwrzPD6hdxbQs1mC1RLvB8fci3En1TmAiPE5bWmjQocrFLBir4/tjn+5Tv7thhhM
QwigG9IrdRvdI465jqNjgqzIFzR2SxMsfzmcguCEVmXY8aKwTw9WPHwvomWtJpNq5FTjmMNUGDb/
aDUsj11afO0R7/ZSDhUC0bTiVVGG9PdOHawj/lXZ/tuIt2tc7/GKO3m5uTsKa7Zy+6hv8Z0F5IuP
6iCy/2+qpED4OvaLAPp7aOX70qNuTQH3C/HWMi77c1I3fwwCps3HHu4domBdaxd1DFfbeb9JGygx
KVe//vvZ75xEf/kF/224o2DreyiaYaG01vWr3ofyHqdTc1bOHbMngVfs2+h/DXHdFwPGxnD0zodA
I96mF3Laf/+A9z7q5Z//7QeIdI2bYSAYeVs+Sri+rbE4Fl/4QqR6lCELdjxakARtb+Jn27tDakyU
8N6+NQWZ3jUJxiQygMIi0ZeUWh4LXah3ByVcg2eaoCoRmE3eLkAjn+HNe8z+JPKVSDWMOEChwaB0
gXhdByRCUmjKj810X4s0VFEfoXMHBZVu627AqIfwuBHm2FTxxUhpW/I+vGwtacN+r+QyoYMxHA8+
3Fuk4LUL1cx4eC3mopnZHTjun/97ir+zRn1fIt3YqoIzKz9VkrEkG3ho/liHABa7bJ7pwU3dlyWB
SzKWocFfWaq2vZ+GwOVgZB3zh4l8YZJSLcz8Q0zKlW1bbl28FFUYfRDpvjdA7O1qAo9Qkn7CBrkE
bnjZ6j+SNi46E/MPnv/OHuNrFICyR1q+vLx8ZT/Herwh9FhnBmT1b1+d8zLoK3fJLWo416sxvGlF
ag4uJy9hBNxouc20ik6zHh5StV/XTBzKiXJf/gS1dK/XGO/dDGCVmBFYauQBD+XOua+AGhWUjtuA
XG4JvdqpH8jtEOzHRGHoM3o74i0d53kBZPykg/l21PQl7tJjnZ7wSX77bBJyFygewA0ubR5jXl0n
x3zmgHd9++S9MzuZyWVTF/zFRv2DGBJ5aJpwX/8U0gq4e4408VrrJGvt+G3dgKT6783r39cO9/VP
azBN6NTHkLhl+1zP9U2q9LGkJfdlTxEP9LgFeHGz7hcM4+dAyYPz21uXlAI2GC3YDZMhvEhj93MA
F8FDJzT3BUOMg5XjkpifhIDnVEyCk9VmPzbgvmKI1uMqygEzZSrrZ9fbJ13Tr4e+5QUo+vdYCzdn
rqIJ6xJihJeNEHNq0WtT/PfD/30T575mSMoecgQIVpAkDr+VYZ2hFe6qn/ZD5zMX3tKEOLt20wR/
0LieN1guDPOLZos8FCrCUuntyMzj6HQ544vOoFEUrkoh2KrD/lC6BZngt08PYjJIchmaXo4vEWM3
MTlWsOC+YVEwmGUEcxXhs9Rl1tbRp8ql4uBUDN++d1ohgAaHOzqBF3PbDt0roCuHKuXc1wwFKyTL
MsXntD1gds2+6HwFv/O/p+I7e5ZvVzSAyznRCbGcXoJinNUd2DDHPqUvGYoDhdtcglCFqX3ImAH8
tI22Pw+9ty8a6kDsIQBn4zKXyodq/D5w9kEI+s6I+JohGRO3t5c7nGjmIlHRDpnjckwQz33NEBEs
SCjyFCdNg4d+eF25/nJsQLxliT2WxEnC8OQ0/tlOyZ+AYf889mhvTTra8WWCH+kJXV5pxsBAOrmD
DmXc9yjqQA9lleKXWDx5QRXqbJrpWMsb9xVD1rm4VibERggGLbQ9Mswg7j22LH3NUJ06t8YWo1JF
JOfD/DTY+NgG7iuG5rCZqnCjHEAWYKnkPD2bdT5UtuW+YIjU9cQEw3gDzAlglmbZxtRHBM531o4v
GeLCymFuLiePHKfnVrLui9jm8ujjvXg2cJLOpca4tD3AjzJ86NNjiXjua4YmV9meQvuA/WRTNAtA
NLgTC2SDx84HXzdkUhCbOk74CYzhR27qIq3FsX3WtyuiE9+lYBNKcjZQmdrrP2q2vR5a+r5saI9S
1FMZRhz8rkdHYnInqIoPTkXvzHQjJSlZ8eI2Th4BA/oM7/HTsff2YtrowvybLITNYKY5koGcaG/a
ZG0/6j56b6J7180o3qooLiH9Sox7BXK4RgW6PzhXfPHQHkM63ddQI66lOI2seiyXY65t3JcOwfc1
GPiI2rAeXXgb25LklPcfwYIvZ80/a33cVw/NAcjYi56gEwxrDgy5Zn9WYaOaLJ3r+tiXjbzgtrYT
/JyABEE7/QIEfbJkLkjUsduKb19E6m3HXRMqCNKN/EEFsCRGw8yxbk/uy4iU2GAzYjE8SJ/dbZL9
TMd+OPjm7G38aWjcNo1BBXSMJpETKW6mVrni0GqKvIVKUP/s0w7B7WbiwtVlm3MZf8Tdemcp+R5G
EWgaoiaXDgdJG521pkE/la2WY7ujryTqjXH9GI4gPtjmTKr+874fa0UCrfLtmGtHgwVmOigllkJm
VdOrrNyO2atyX0gk+64C1hKVxCDd5lx0QOka0Rz8ov8QEq1kdUsCDkacVHk6pU8kPlYw5/9QEo1I
D0tJkS6LuyrDxPzf8hGg8J2p4iuJ+nGRslogD+nbdMz2rpWnrgqOFUC57160VfGYriLBzsKXOmOk
uQtme8zvgvtioqGTyVZREp+AfR0e+VDZ0xRX07HVz70FCpi9ZdFK8fRwnjICArcap5dDi9+XE+3D
CrrnDIWi6zdgEfdZZM3aTMdiAF9PNEY1a1l/CdGnP8I2/d6JY+gR7muJxnWIq3G8qJK38vcurg1S
Z/UxLyruS4lw9+zHXXXImVU7hLJJs033QbymXw+Nua8lSnXQywn1IbQ3QsxC5ugapkA6O/Zw7wTV
MfBuQzleSgjsCn6lJ/thB+g7C9SXEpVaDOCoXi6hNiof9n7+KVgpj92KfCXRjOBCUotYlNkxOBFl
fxk171fHBsU7P0dnqrmcJJIsNm1ObTy2UG+kx4xduC8ikuBITqnA04feFLLlW7aog+3Z/B8aorlW
G/6D1NNO56yl7Aer3SG1DPcVREpZmYLqjA86kzs5hr+LSh4bcV9BREEESqNLHpGW5afLo+NoOR/6
mL58KK3SgcwjdvJ5TQuh24eK62PZT18+1LEhDqJF4GpeujlfEQqlHRmPbeO+ekiZ3o77iD6bQbaf
ymF8WD66x70TmfsYs6oyaby3OyLzhpET6HTRT2sCZHP2ekm/HBv1y6bwN3nCpkoSBLhinSB5uCkN
k1mDPOixZ3vLMyBLr2Vf44vWcn7uJNjEkEMNxX8//ZLU/5d7i68gGvoxYuWAy3lXru39oKfySzQ5
CCzRaBF0WdqFyX0HxOevVcfsYHLKVxbNfena0VW4Wpv+fr/kYEqYnH2wx19C0H/7Rd79dIoZEG0N
jlU0D5Mv/RT1cMCFyENmoeOJLcZljYJsmHaj8rJMOPwOWWCOTQRffKS2PjWNCMAThkowB2P1dZwj
9sG3usymf/llvvyINGgpdj2+lQ7jb2qaZU5pecz5mfveR8xOHU+rkp1Ws0ggwHlYdKlNji1vX4CE
wnrQbBsmcdSSJ6738DreRn5sY/KlRzBnXst0xquP23TjNPSeJT128PoGSOs68CGg7aXigwQTpuvy
DL1w94GhwzuLz5ceAVMjUt0acVrR2DCcGkHFVyIVSr5ubkDkxJFJxnMydBvqHrYX07GjzdclEaNW
oCKRwkktj8AK4UF6X9LBkIMT1UtBEdQjwfHAKohbp7NB0yULqDy2H/rSpD0FRD4pu+TEdB9+cdy2
T42b2vbYTPXFSawhlQwaTKYkrnNTiT0zmh4slfnapFDP4VJVGJhuWdpiq9mtruqD2QTfKCmOg7QT
Gx5O03Y8k6D/fd63Y7oh7quTcMcKJhdcNrZalFfd8GqYGo6FQ74myUFWousNx0GZmmcl+/6JSkIP
afCQZn57NJvL5t5UHSimBDD7JRa/Xfpw/vvwfCe0IN7RvCq6dZKk0PfVo/0JDlFLMgTmIytm3W2f
//uPvLPr+7IkI3UtSYDRkcH6igB6zuhAj11wfV0SMWgj2hy2ZRJPMu8bCJOHLjo6272TOCZ9qlaD
zTOOWJUpGEiep7BvPxj8fx8X5muTVtY38QyCFSKX5WdYynuYpB/av9g/pDIlDBwF7BNObqU5zJcf
VcUPXfqZL5RJKGrOimFM9p0gOdxUIayIzLEWJeZLZWZuVKI65La6nS2ZwM2cbsdgvcxHeqmdkJ60
0MoEs/kCO8MnlQTNBzHbe9/Smyk9YPHTaPtLelgG6AUVp6a0HyUs/jqs/xk3MV8rszfz3DaOQ/3Q
T6K/thVZkixI64Bf9Z3pPg2k7LdMpdhBc1E3ydcAClJX0AhOCNnYy9oWFiK4y/8fAKXzosvwIw8D
Sv8Kev/l7XwZXJWKnVQOJQ/0IInyvjKxmbNGtGGQ2dlWSdZMffzSVFbWOY1VpK4HxValr0I3W7dn
etthhgthVLtR/LMVXR0tp/VNY5Pt19YMSZpBPS2LqkrtjVNzuJ3rKJBzobcBauQNhHsLl3ULt7ho
CQZ47NgmycpY969qb2NxSpdm7Yt2d6XMQzuUPyO36aFopFy+rkTL6gHyw8RmpRjrMd82Z1+Wze3J
r1D2ZQ0DrFZOt4Pql6cNVD90zNRSxPcw49qr+z2KZ3Eng6GuQLHdp+EV1cdkuduWVqk+W2g0l3sm
pkmv4KAT8ACTde7hGgn+k1jPIGvvEvpYRSEgZF05X4PSKpsrtSAB9s1s4ZZebZvownwyU1l9BcZx
/NQrXPyedhF1XSZZPDS3KeEteRzaibI81chm3weq7pdP0TQOK8tq2OJE2MCoSpEU7QBr7fNOdszd
2yldm98WfGx9U20ythRNZPHUPAcMkJ37OtwtXJeoJYl6ttxWGmVbCpl2FtrF0efJksHcIKKvRNav
ShgAf7ptPwMuC+Z2EU1lZ068rlT02zwEy5hkU2vDbisMSYwQMDyXZgHwwPYy/WPRY0l/AbQwjV9Y
AuXTve6iZXgKeBKkd9MSpP2TFbvDBxBOljYDtNkNUY52/W2/vCTKeH2eoKuh/uJaG6mnqo1Ey3M+
grils36mar4HSiAWrzKcUHiyRu5lfd0SjDJ6RJrqLOq9VDqLofJ6qWxEl6e575GESIbatfnSL4P5
X6qWcrKneRxg7c+m0dxB6Sxmhug6EjFBu/PqPg9li7oCTJo6+qUraxYWWlWimIwmbRHsPcVXjzgB
pG/gqs7JvrQ7yjP9/Dgm4fhYuYbDEbHq0x8lF7q6jUUy4aZnymra8YOCtsPdb+Qqj0V/GRx9pTAK
tGB0mUwxy6j5RnalzBVL++AWGckpQJq27slpmzT/RMee3szCsTEfetWGGd16m5wVq6TIUg6adCbG
DojMlEelypzrkJvuQHf40TfDsmWiEhXN+gD1KmnIdCXAyDjDQi75gdZv1Gz1tKt8qOemK3i5TFtG
Ra+vJr2w78sUb1FmIq0lhMqNWAqgjit7pSPO/se3ZPq6L/VPkPrIC4A1sgUYut3LIkp4pa7VqFGp
cdNeZcRF6Re2RaYY0nhZzwaWJ/XjWqXBOQDcYbiBxND8GEda3Ta2rn8PJcWbSQnLwrxb4oXdzGnZ
qBcdgOKV1xS+OsXe9WOaUd2n0/O4CfncKfTKZ9NS0k9rKUVdmJYQUcSdaAFv69WNSnf9XOoAF7Yt
CkpXzIN56cwYX28JIFvFypJlOgf9sOnzPNFtOSGCjmQGuw3751QNjDyQWqo6gwplbO+q3qKOptAk
ttwMrVT5VAbdcM32cjAnnLubeYAy+GYQy/Qn3SulrvqqLUzgqgp7zchupKLz61Bz/OuoWoxz3qJW
9FyjI19kyL+wT7FJu+4WCKYIeoCqNdGZ8VV8liOV9o4bjXagWulFnq3dm+Beda0110DOrHdDB2Jy
JjScmXJXsXD5FLIWPods3LtzP23rCvgz2favehDrVYI6yX3D63YoKEOTccSR2LhP97gj+RpvCh2T
Spr7Ll7i4de0dENyriKbrFkqxRRmgRqa9XlMa9RDKrb3+G+OrmVUAaWgJ7pEpSy2fnBQBa1ps7+o
qF5YASdhdNcRO+0vKOEmASgTqZY/bDrDLRtQPMeKZqiXhxIKXxS5xbx2p2UL2ZaLBnZQmbSxtFdN
1wFvm0XMdRlDt/cdZTU7u76dXtMNOMNlm8R0PUqoem+nbdumT0s/6BJ1Jwh942etttY+4Dwqowcz
p9vXLdW0OQc7mq+vWhHAdyGXIwMZDZya+FeVxAY95ClhJVoCG5nedhYGfTcDDHqlzNpqZLqwM5yw
HmbXpA3IUJS0d5hR40Mtmgat7UtfoQILWs9pG2u6PA8XUNoTi1rFcis1/Y0ncJ9DSq+v4DJ/8U75
KnQy1t0dq0QSFbDCJGUD542ZFg0X5DSr6lcL4fkrkvZ7gYYUTPQ6Tcc8SOBnhysCT5471K2+xUa5
P9K9W8eMtjZJ8zItoxvdMA0b/mV94IbYl6aFzjVXE2wBtWzZnXHODRlfVH+HrE2Vz2ily6nuyA03
Q3q3qn0mxSJiwAwF/qX2hza1/o2jh/eTVLpe24yXOlYFV5j3LxCJGX49sZ0M2ZoYUp/bTqZt3i6d
i4oxtPEPWqYxsuvBvO45VjUPMhXakb5iUdmyWFMZjPdVt9ew0Wt3dZambPgVpFatzjD1zF3HDUzR
yU7bm5qBIZwHwvIxg/1ecq3qdp9z2FFM9bWQafIAkNxoM9UE3XoV1W3Db1njqLb5tE7bvGQT2Qx7
0rJOeL4MYBYVqeyq527U8VhoQ5ovVTiZLiPlwubctN2cDRZEsGyKY7k8Bm2a2LwxqbxRQ9f3d2uS
7N3VnMjAvIQh3W0OSQ5KfqxCGFKJrWFnIXSgrpu2TZD9sbzP4PXzv566YThPUdSaIo0qeitX1TZX
Agib8aQW0hRdLEzOuENIZWSkvjkAjl02G5wD2Ua7H52Y0rsGXeEZ/HA/tXIEy7ZhbYjdHm00sqhX
Ksw5RNSRrViMZcY2ioPaEdE+rl3dZw2RCwEO3F3PEveIZKFJxhRlGf6SKqa0fFpt833TIAezNWLX
a+MEMjE6Rt2bzTjLLG/h8Bms0KY/z8T20W1p66jK3aqNfZj3qXR5bCowlfRYB/GZ6REtphXa/EKb
IZCplhtKhmTMu7lvZbaG+yrPWsTz+MhcbW0+zz2rrtUu4Su8Nmmd3M4JYpJsHLWzv7awi9KM7x3o
fg6B+FKYchFdMY5VSPKGIn6ABftKpm+iLgNTjFSUtlAVWJ14odV8Qa5MN/kO/+l7BPbo22dR6f63
WAGPGsVL0uSLxGy6i5MxfURWdi+vgggB1lWnTLR9SaepizCXw4XkQzVv/aexduy7jnSINbIFClFK
WgZjLmBD26M2HqqmMAY2b1csgBPBmZUppzfAQXZpwQSpqpcK/U/ksU+jPckQElTX/UCDECPQh/Oj
CHHRKOplKdNcdyn9ZpNglci/NbEcrgML0GY2NIhd8zRqevbYQaVQ57Ix6L1xq5FPLpxRCq05jByy
eIdc7zpKa9ndjbWgX5Cfd0mOfXO4SkIqntp1I3PRxroxLzudlhe8N/nJRAljRAXjg+aG7MChZDCq
Fe6P3W0iPAHojVzd2s/LVrRJY5JXNBjH03WMry+TfEpoWv20/Qw46t6gUptV65B+iYRaWxg71zE5
BeDiNvkWzGQ4VwMcdgs7zXa7g8+UnXJeDeFYdBZudiCkCXLfVMPqEAGbbrjr4XX1DW4pgmQBQvEt
g+NGgu0z0evvaTistIbQZFmGa+OwQV+bbh7UyUwSHXJ4V5cCMd9GNQSSOHpPlo1B94R9XK6flUWf
0d2+1bivhusm+5t1hbtuMSXANhXlSndR0DnkPN9pPPLrZgkF9hsX1nDtnudtvqZ7jKvg0iKsesU3
Z9EdYOL99KcecIReRTHfx99liBajnMW0Wj9tUb3RZ+YCW59gFVSKYmhJf455Qr+rkM6PNcPZX4R0
tBFuDP2MHgiGxuKi42O5F+mgrL3WZm1ZIXg7BDdpDcXdM4JRZnOwNpvpq+h3rR8kHN8QcblhRfqj
nqczwZMfh3JHkNn3Neu+tmHU2/t2iJL0e9BFXH13YU/iJ7rOi7jeqGBfHIuYxjzr9JNyU9RcT0D8
RAVCayrzEZb/w2m1sA3P0QBB0j8Zg75QZQ3dF0j/NhvcB0lczrdco/SR793YaawYrfZsbKMUKt4E
srvkFrM+xfjDxCd4akhZBp+AhkI40JYBVlA26raOO7RU4Tud2Ua2BeUTGKBlNJ4tQc8Cn77wuYsx
6dA7vqofWtl2+SOFEWX5xyxLuv8vdZi55lcYYqGSC66xm3BNTUVc5rYLic22RK3sZMYLJa5p0uXO
SjO1Rbfi9MrkVOGCWzVz8zvv4/h7KWhan2EFOIsIxPgEKwCVoqU62x5n5lawAP9bggMg7bLelXwZ
1faJAnJZb3nqmHS6wF5QD/ioVsAWpcXFSRVha3CDmesthDUf6pDpCVa/RhaskZvJgUIISQY1TqWx
K6xwCnG4cL86icZzJKLRntgnBcJGAr/3OCkhCM6E6zb+nYYtSxBpKBrkvO6a6snRhVV/Ypsdh2JJ
MZfOtR0TcSMipwFciNJ1Sn+k9RSaF1sjS/AyqER3uYniocJNo7JgCXcMm1+CfbQ8RZRWTQqR18z2
B3zWuLnbgT75HA5x015Rx9z4FBhGw8Jhh2lvlRqXz2CgAtqqB1vzZ91Ih+gU+QLyp40Yp6eEoL3w
GsImt+cTQm732WyGuCza+7673cxSuqvaUIZS1x7+grpnIdmiqvV3gkaCz8JWFi0hgTYT3E0tG4pO
Wa7vkmVp/hyGrTQ6MyH8xRDCK4lZSEE5lOelI0mLXykyVxn92GuhrrEI7feadKXImLPiOox38asl
Ca6sMemSKN9QMDEnJpuke5j/D2dX1hs3jq3/yqDfNSNRGwVMz4Ok2lWu8ho7L4LjONS+i1p+/f3k
6XvhsEvWRaEHAziJKYnLIXnOt2BUisiOyxaZanto0jyxx6hTMRLtqJ9hgA3i2zBqvS1jeN2ubjTu
Er0kZ8NqSHZQUbJTcfbB9mazJNMrgDiTlkB+uMamB/NLS12TErqqK6sgavzWKyxrV9AWrTU4HAaK
hbWFAzawq5iZdmCyEhuvnugnYsHh7qzDNCt3VKSiM2fERTlxw7Gpg8PYh3qN+JYEqg3ANIjiIe6g
zU6FCP1xaFsW2TCW6qhXa0OFO5SUq2Ftw1jW+KYnNf2p9pLcvMhKXfenwAQbb43ELoRlSa77+IQ+
02EGBoRa4Bjwor9FE6XucSrRBnFIUVp0OZTkoCmcllG8lY0uhWd6S3NDdaBfoTwpMrJPdg+5iftY
MZGZgauLj5tmb+R0h/0GlEINgKkdsuu5sUnbWLWQ04EMgyNLZRUCLoAwB7EX3uMaYBSy5pZ+Dixb
m7LSP1RKNsKMXDF94uCKR++6oLRMW7Y6mjkFrcNnA8Jouyb3K+IwktJHv6VATJeFFTyUrDS+xa0Z
644ix+ErKGDjPYVTBJImgwwVwqHY4PajWTYPVOuM5JoEmmzBG8ORujjb4UnDWR1UaYXoGt/GLGoI
Tkx9lzqtT+uNzvpG3qXRACg1qFuK7xSxDuOSiMMQaT3iLMDWUNUuGDa7Fi5UnY+4uZeqLg/u2YQA
/l7EBc46BCUZ7Rf4uSy4T4GzR61GwVaFxA3F/SH0kXG7ia0m8epBl1dRK0HPJ0SflKuqimJ6B3Vc
uXNMiSD0+ti6stZFHV333arFCb/ELJMU5NSkpLL1HukkZ+yDFOrTSJPYetivYiu/Ibo5PHYkbrcs
ofJwaFieVW91L/vYMdKmYXtpqFPQIWUaqha3I3Brzr2sqoljxWVa2mDJSNJZLYfg2KgBlR3WFOZu
pL3k7+qshxB4HvssfEwZXPTOyOS11ItMQi2nDRm7lU0CJ6ZQHduHVlbjEqaDfj4ce9ysd2rZlYfB
J1rr4AIFuSHdx27a4F4WnzOgUH8oaZKEbmzieGLnemjdq3AZ3aMmXkDPquUVjpo87J+QrMlwjJbA
eMX9Jsqbg1SZBiq0VTd8C1oSecGYZrmdWH50U/A8/ZUopllmSEYoCBn+kIzpIeW49R14Ra3Ibkel
7Z0h7nHZ17NEgkqUjjHb0CjhdWBDTyf0702dFfQgRVK4T4o46ZxKi3tpT/y2LdCbZvMOM8GY2Xrb
BKatjNpQbjSoTb20tO+5g8OcfwpJRzzNt27bNgCKFMp3tHcRO8djrYYF8RJUu9/BqDdvKZQIXgaK
G8Y+C5TE31ZKIusbWTOGdgO7l6qxm7IL73TwFG+1xg9Ku/LN4QX8RfOZZF22jxs1W8kZXw8BEi56
9tapcpvYWl13zygkaDZgMjiyoWyP8JnLNwyXzJOKRDg8tGpgBVYcZ6inQBn7XYkN9BZkmlrapUaP
XGli+N0tiMLjntemHtqDbyV7VmzeirGzmwGOZ70md665aSxoTDjGlBIOlIjdk4QFzwrF5AppmAHE
pOntBh6S4OdVwDEWTpPGGIoIdkQ3A0vIjcHG4dVHtu8x1f36NBRWo2ytTHmy5MEeuuqXzvjDmCQK
MswNY/tIH+MCuT89OOhlEOwwMJJd1IaBFZ906eA2ddWlNrpff/SlseeugRN05bRSEgI0hETbL3XE
uRerQUUyGo6O1p2Fm/MptFp6ktQorbH1DKy2FUxbrNN6SG4juev5eixULV4F4YAELJe18gV2LjLB
9q2qSNOn0q1iSc1OUeUGHi9+l71p+ji804EXMjKRg15iX0jprwySaD81nUf4VaPkseMj+PpIfiBH
j5RkQO4JQ6YaXLuufSlJlhK7y1SoGiRV1fhubplRZROm+z1OiEPvtX0fRo6ORP0D4DBqD0keKWO4
mdbdd+QJi2zNjZK+Y2GRrWGMN5mkpjdWpMRHdax4bBuF2p5Kw2JHxGzzR5zClHwBfjFXdRI4VRB4
bupCD4GPNznZgcQ6OKpqXSeIo4oqAYmM/AaJM0BHMMUljjNXQqSXa2rCqqgTwMIiLHk0VRGVaBtx
hCOFdNd53qgi/7vkWpjXMA9e9f00fwo4iIdjK11FSlBFArii5kPgYy9dQXRTodvQkMc9qVESvQoA
qYoMcMDWIytHmWnVdcad7HvEip6v6nSR/T0MEfItwQj4lVbbIzPOkkGum4ki9RtVJjA/MswVxvwf
RZe+KBVdQvjNzHKR+91mZuKrAdrWmf+tpqMTmddZ8amU/I6tCOsw0aMeZdtAyr7rKQpajH+/rrMF
CJGK+KpCIgDKZhksHfTOUFENfb+ubaHarDZlYOFqCHZ2St5HVFqsUumvq2SLzG/UkMCMKSeepin9
gFlc4yos0a5Co6ki8xvXmz5VdTA1IYMTuRFu0U+opZXXQRNE9reqDcgi1tMkbBXfU5CvKNTx2saN
36cK3HfbLo1zoDLb+sYYIocU9VU6MqroGAHRSGTfDbCotKZ/Qn4RTurBt6tmiugXQRsUzCQFDCq/
GtRzGAea3Y2svS6giPxv1EcNawwC0O0l1HO6UtqZUXCdFJNqCmtT72QZAl4FFLxUJGhRwACGAZfr
6/pFWJ2c9b45QscLGDzriZcoTCFLd2XbwupMe0j0I90NnElFtonZrpJMuW7vEQng3BhL36R4bSR0
110Wfbfi/PWqHhHp3xV0NA19Utgz1XZ0OjUetmFdj9cBkkTHCDoAYcB86DxGrVXDOLxyFbhTLOyY
03HnAgBF5H/rSOZAuxekmKRrcXZkqg9D1Urugb9QCxSHkduK4mKbGkr/l5fWv36zA6z/82/8/JYX
SBzApEn48T8PeYr//Xv6nf/7N7//xn827/nNa/pei//ot99Bu389131tXn/7Ada7gMveoiI83L3X
cEP8aJ+959O//P/+5T/eP1p5GIr3P/94y9usmVpjYZ798ddf7X7++QeZMHT/+tz+X385fcCff5yD
MAmLIsze67/91vtr3fz5h0KMfxoy1IIAwUat8EOloHv/+BvF+KdFoOxBLYWCYTzBDTPAvIPpqf+0
VMPQKUXeWse/+eMfdY6L3p9/aP80FEO2rEnXQCPKdN7635c7/3fw/zse6Iy/fv5H1qbnHLef+s8/
LgGVqaKKW0PXSH7R6unoQQxsp3X9G0lSzcFepCKl1K30IaFrf5R/fOqaC0+7NCGnpwl7Be0ixkLf
GryWND81NXvpw/5Zk7MHydBfI6VdiAYXcWHTcyZY5yfWhjyEAfOVsvcgwgFZY4DIldu+MtlNEkXN
rQHL5dscOJRDnmnmE66wJbLUPAiObReluITmmXyHkled2omeosz49cdfwpROLzUd4z69FCANQwcZ
kMHLaPVqUZ24RpuOewTaJarN1I3iep+egMny+QkwZbdMqI1zT5H8LVjkXgXmt9uw4aVU8yVHl7mH
kN8f4pMBtUmaUrhDUQdGGq6Sbg2ZriS+AP+ce4CwBWlpVJsh0mSelFjxT6T8+21FIslB7ja9bbgk
O1+Px0Wz1am7hP3IZAANmmHReRZq/o9anudrM/dzhyE9AiZ+zdeFpjVOWcnKFpAG+dVIgnaNRaqj
+CBLrSdBzPVb6TcUqUXeRXddb0044YqEpwEpKGJzqsX7oOTl7dev/AGFvzDC4j6Xa6maqkHDvSgZ
glerMYirF0x+aCewr00l1Hfsnhrp80AKmtpVEsGwNyzVJTW4uT4Td0NfqUYf7n3cS2LUgmhwLtX6
LYfrdZN2dpGUTlvq5077RgHpME3Z7hPqhpG10nm76/QOvBbkS2rtdmTpSsqiTWgudM2lyxAGU9xI
xxZSTJqCWVMCPFE1oDw2C/NkZj6Ku2hQsUoqE7TMiqfCSm1w+Z3Iv7GqpRU1ExhEGZWCB2Yp9RhU
PpxltpbpMSo2X0+YuV4RYg6Rg84gEiKCVj1pxVHtFrD3c30iRBqN1+WgGmg3oBqunac0iOyxRi2g
uEb7YRpPIcwo1LByglyIx5RbGa1zf+FGPtfbQngx2hal0Q5CNZAejCCgEB/rVN/FZbbEi517gBBW
Ugu15KA1Qk/rq3qVQaXJRtmxwiVmOH89qjPbqKiloidhXQD8ZB5aGdAgCJDafmj9zKVsP+psVxuL
Bokzwywqq8g5RZ638ukhZNamkSM7IkBOAK5MrpHcxzCL6iptnoYo2xF6KFAXT/psU+bpwmFjZu6L
oipyqYXBgHT7IWVtu45QnYTxoLGwmc81Pg3+p81cyi2GdCsa92WCKBbQ2k0GeSFFMjODRE2VpFTC
FFKe5gFAGW9o4jujAnV2KO++nj5zzQuLl3cJUhmhbx5YaN4hIw+go476ypJF01zzwsrlPSCQeqUb
h7wbtpHiH7jUo6Cm1e7Xrz/X9cICJsCB91LBjEMJHJISP1blEsV65jAsyqpEckm6DIyFQ5AZygTS
fqJa9wIzwhtYBN4DnUbtgFbXLWJRaEVCwT0D4UA/DFIMUWimb0JWvDVlchdlRerWfFx/3V8z0UIU
XalHbpVqjAcBd38o5XDNW4iXMN/fVWWSAF8YLp0OZsKFKMBSw+gvaTs8KWJKbZscj/GpNrp5k++b
0LxGbxAx429iLGEWdzTHYxqNWDaxemCy1WuMY6bGhYVtWXITVFC8P6SlpO3lHCWcQa67684SohxL
1cV1WIbTq9PXLHnV2iMrXviwUDyY639hYSc5BMDDLETcyG+z5ohtbt2pvd3W/cLSm1naoiSLZakd
AQDDPGS5Fmx9nr/HkdSig5ixQGCd+wRhcWewngZo18JkJUO2YdN5C9em3IbdlryBwPnCOMzEEFGh
BfAAlWtw0jw0BlAWBFycKC9fv15vM50karQkvAwgzVCaB+5TumU5WeHuYW164IOve8AUvj7tPSQd
gyqvmXmQJZhs5anvlhLkJZM6vSJfjDUgKrUEhSWN4JsaB5lARzoB5CI2gLj4+u1nul50fQKCMRpI
7hsHhaSS3VVFCNLEkinLzPQRtVp4pBaK0SGzVdUdZCCklxygCfiXK6icSkuy1XMDPH3Zp/4fVEjA
armJ7gnVx64lL5yVr0QBauTrHpprX1jGQx51rAW47RA2HmgtbgRgstwuCSnPdZGwPfvAh+YptCIP
dbjLw1uoqZ9SzXQlKVhf9/riEgavKw9wCT2kDWxU1Mp6TmNW3Se8WDKDm+sg4YQNSAulWosB0ALA
PGs1Q3Ua9Dg3qPol0byZXhKFXNpqgG9tiI/g/qteSxO91Qag2xn9a1iuWGSinkvVF2wAnqnwAG9q
nsA3UDeWES95q324hVzIFIiaLkxtGgkaAIk3BgmDRnGTBmufJ8l3akj+jdz05jeeGFm2ksaEgzRE
pTSyFSg/PgRgqC3oN3yYIV16i6l7Py2V2pepAjJB7kldHUHXrKt+KMCj71SfARLUppEa2kkiQxxP
g1QB7HsTnBmAha3VDdAy2qaIm+EQaGZ4C3sYHUiL0TxQEpWBO4aDf4YYiLGXK3+wNfj3uGHg95Wt
MFPyCl4ubtozx0JRZyYD+hRCR7Ty1L5iIyCAJmtgxDpSgDizABHSHDqi20DZEnBJahWErq9X0odE
x6XuEyJNDDyVVQI45HGTu0BNPvelsc+5v7eodeQWc+Mg2kvqscFrVbl57OveroMYmgzGpg0BTBy5
YVM9WGLzziw80fMKiZyQQsAi8RhX+L7RSn2nRLp0E1l1uVr45inKXfpmIT6pxhDLYBUknqIDv3dj
BR2osHGSpDhmVMY2i9kQuRqaClxj4PKGhxLEUBMdqThooWnHMC0GTyFy83PhhS5/NBHhHqkJmCmR
suGg2/oam7kbru7O1KZ2vfNtPHmzJFAxk7ZGHvH31TK0sZ/EIZ6UQp/nOXmJ9+D30bO5qt/UXwYg
lsxRIpf9WPiwy/OaiGR4pcI6yhkeR4/mid30blS6HKlMm9tv0c3gkjVzzN5RV8G2X7jZXt78P8oZ
n+NBhGoi53k+HFiv3U8Iq6HRHhY+Z26chImjhHncExxPD+UKN2YnXdVOb8cOVNod1VFWsls5S2bV
l3cHIjLmwaBG+Qagr0PUgQhbmGcNnGnboAVct+Wlcunc9wi7nIWLWztaMYanlM8RiDxVqO91jS+V
ei9/hPpBW/8UmwM/LnmTF7FXaAAm4sYbuGDZpPbok2TV5u1SPv9D6evSihY+JG0KgKRUK/OQSo2/
I9hnexm8kD0MCxVnHEGldlGgqezaiNl2QDxZI/vBXFzzKy/nQ/rk62W/z4ah+AXShwxstizBRE3z
Y8i3yCnnZ02hCigrqAAfKOh156ZX5ENCcuU5ixrFaSMG9ldgNcNVtxSU7X5fqLVUabwyaH+IoJxV
5N/LpoXXNczdWL76ejbPDL4I1ao1RL0B5miHptolQ22nYIVJ5P7rxqfX/PuAEBGp1UHuDU4d4XBo
edu8NDHILoAIxuqJWZbhIdz1azDO9V2EiredQDBiIeJc/ihV1NDqQ0PNcBSPvcSCEEzsBfk5NMuF
vO7MdBY1tEAuAkVQS2Ovy+CTHhZDvmWgNLoZ9slDJQ3FFaAUnNtEOS2mUGtsozz2eNVoTm4mKyBg
ltKKcwUeUU6rAX6UdmOWe4WVb/2oc9QASerxl15GdqWeLIqcL4jI0tPXM2Gu06aR+hQD2jqPSmqm
uQfBFUisgsdF7rO4QX739roHCCcYq4Xn8WgUeEC0D2SvCSGdkNgZVuvX7c/smYDO/v4FGSQsGrio
ZV5B6PhjHOCWV6FG5taBnG1BilWgGV1k39ROH7wiCnGGpDzb5wGpHg2mKtDz4dE2K6t0YYeb61Fx
F9KY1ma6lnlRRbfJ0J2KXH6Le91rw2TpCv0Rov++gFXRIpAWJXDIbZV7ndO7ybrcRG62hm7rWnFz
h7owabW7Hd/wTXXMNpL7F7jjN2zHZ7DAh0LmpecKkRzVPx/lWBznG3dY6esfit1uSoetcued2988
70Z1Xh/vOztYyXZlE/v+58/W+XqgZ2KHqN5VlXmjWnmUe2UXbeqea3bRd7cK4euv2798MlFFAS+/
L3xV7qGUyLKieCWhkq0b0I4WgsZMDlae/vzTOotKYJAh9xh7TD7G7EE3TafQbuPxDef5r99/Zt6J
Ml5JpcoKg1yI10pd5mS6BJoSRDfBlQDkP1+KT3OjIMQLMMIzCxIZCLI8XfEQ50ML11Z6XQgXFb16
aRgygiOwR0Zw1KSfPGM2DSW3kBbuo3OdJAQLuQb9uJ72iKAHLsIM3Uxlbm6eJOvu61GYm0XC6tdR
dc5o2GYeLCpv6yzf6SZxr2taSKvAtoMjaqGsAp2QxpP0GEZbvrRwoJkbV2Fhg8pWRgr4fp4cFO8j
r781LN35BPonX7/85faJKOlVQW1fzeQk8nqmHPuQvEe+sgdO6v3r5j+yGn8PTESUWjIHM4MKEg7k
jTu6EFBfhyvMz119w0+JO27foBqwVlK3ea1sUEHesw1EchyoIa8SR134xMtDT0RfQqVmiZT2uH5o
gBiFoNRkcrUwbWeaFpHvA2wV6qjHYbA02/w+gknmvpW19qqJRUT0ezyM4KZCYOQgoVLdI89bjNdl
qomIfu8pLXGlMPrDAJoo/Mi1Yt/426/H/PJaJiL6HcILqC8RpT/Q8ZjGP2P1RqteimhhQVwO2EQE
wI+dnAO3k1iHQP85QLSj6iI79SHfmTbIKz99/QlzDxGWNOMNh3jI0B9GnsCMRrIp9XR4Ww8aeE7B
wtqY6ydhaSd1pjBQdIeDCQ0ry3qL28Yj2ltoygtfMfMAERjPa1mH1Bjmj4I43Y966pRF7VVx8ROK
QNeBKogIkB+6stYAkQEdu3jLeOtZQe+OTbz+eiBmwtPfUJCcGRpp9P6QcO5ICXcD5D6ChZPLx1H0
QnASUY884FnBCq0/aBv/F6iR3TE/1i4kpH7VD8Ag3udLsMeZe50Ie4zbKKAF+ukQ7BqQt1ajZ64N
J3MzF5bjG/Pon/R9+pOuy3W2ucbbkCpERDWWZFCh8YnR1xKerOHZGztypj9+PS6zXSds2EkAAR4o
ZCLyVfa4Vt1obezkHTAuHqjYh8S5htI1fYWwb6eBD7HsDhMgBM+90J6teqkmPpMCJ6KlGh9ylfY1
hARqS41u4rqwzkqGexyI3P5uhORQ7PShGq+haKEdk9JIXNr7CkS6Bvm+kMFipFVjeTEvwy0Irdo3
Ky466Gr4mZdHIPGlnVI7CgRnb4qoC10k+63GLkJzUYn/I819afoKAQQwXZaNI/pGt7Mdve2f/dv0
xtjTTW4HTukEAEWczBtuj47sxi9NbRtraV8/FM6iddQUDy+8gYh6HGHF2SAP3h9iu3GxOB3Jfk52
EDuxTw+ru11o/0jW2am3N97L6+AqDiaHbL+ep+zfdBWKcB+BzJRLV0uZ2pl4IaIgjbTtIDRW9wdZ
WweQ2rL4I2h6CweJmdsdEaGMIKpKtIbI00Ha1qvelWx9C1CqLTnvjW0icjQrirsVZITsaQHICzue
NtfLU3z/dEeRs3aQJA1rrXPGNRj3tuTp06LDf8NqcDpnwH/RrnFhGW+bdr3S3dZWMQigrNpQI8At
sNg2+/bN+h7dGG++ZeuDrTvByl8IpDPgUyICJQONVT3J8YYVZoHisUO2zh2I16w69EnosU2xMnDv
bPBM5iJv8nUQmhvs6VT2qV+aXirNsG8xHFhZOStcZBkNZSHCzRztDCHA8Vajgz8trlZbA0eZ8B9f
v/RM0pWI+MnIb4k0xmiYv7EnEyM2TSTVbW/Crb/5XtqhzVaoXzmt2/9S99NI7TsvsotjvXA++yhk
Xlq1wumGVmYW+xRvAC1H19+QVbwNkJVnq2bre75nOqVbrayjvEb+ZRWtJNdf0RXEB9etk35bWqnq
3KwWolcHer6J7R2z+nZYdZvi5O+5N7oKokiC2cMPwCbfgSO8K7aZ/Vo4mRPsm2N+Kvb1iWwzRz/r
C+fsuZ1AhG3CY7iPagkdYpZujwDG7kxsaVP+pNkW2xjL6rv0HfKdwY3iDLbl1gfpodwuPf7Dl+XC
eIhgzopnuD1k04xwNee5tTs7dH2HboKf0ZltdW4PN+oBO+Cjv6an2uOv2jp18zXQcBgdZcVXEB90
l8ZlJm8H9YjfV1UfjQkNg+msEtrSqXmA4dD4zTibjwwHJK8+gWfzQzl/vRjmjhEiFFSyRsuvAfg5
jCfzPjuDv3lEAmY1rPU98TDKC6joj0T2pS6eQsinUIEdvEvA2sFk2xdedi5vuk2+Me/QoffmZkQd
TXcgeLRKNvpu2Hz9bTMBRMSKWhHlVldhVLtAgZQgdcBKXYi3M4FPF2LTMJY5BMrRa0VrQd1uA3UF
Z0LSfP3ic+eKvxnwmVUGRV1sotUamhpom9zqu3LLbtKteigfS5e8JfpaO9Vra9X8iI+anWErz47B
u/qy8ArT8e7SeAkhCua5Oq+nLQ9iFk62K3Z0w7btJnHjPRIIm9ip3c7tMfnbHUWQKjZLBn6z018I
S/JojaSwIB5aJrb0XJy7Y/xIdsMp3pn7+CXZh/cQ0Pr6K+dmv4g0bX3u61Wu9gdjE275g3yM7g2c
oekz3eYnyM5c4zWHQ7QINKUESSPVxzcxHSJzUDhT6yWTgo/6x4WREqGl3RBJAw3QduD1a2OjP8db
dcv21IPY3brctTtIh56shUg9M/FFgOkkxgNGJDoMQosmfZHknV9+WxiMmduyiC/taU2h1Dni6Hib
3iHN6f9KXrRH8lLCZ9HWQihe2SEE3htb2i1lPec+Zwodn6IScuVw6E7xyBISyUN48K3U1dOFnO1M
/PmbB2AIWS5JQw5DMhI7yjbjIl9uruVp0X567VpBcYoFSPBUMEaVgh9p0y/kymeADx8n4E8tl33X
samQceBct9sMMjPBmxw9Fv2bBsENWl15HxdRpkM9BEVA5OlEre3JKkGRBhrXd8WhWuVeuou24RoK
2rsS5x5/9fX8muk0EXw69j4+rUREq8eHOHsETGdhM5iZt6I5oBKMtaQyjAaSO7Yvc4dpnQMBFLcf
8qVANTMuIu5UNpjUGFMAqdzxOXxlN2QfbrO1cpBuzJV0zHfsHNxVN9neX7jzzG3YIhgVmNAO+uFY
6f73ajJtsJUH/Vt6mz/6L6x1cX1clevB2PgH4rG3dqsuJHTnTuciThWC7JwbDF8a26mtQ8513bjd
qtqp7nRAjh0At93gpvgV79Jd8WrtszuIWjrTyWEpWM8EBdF4MB1plhk5xrNuuueKrrsAoszwRvh6
Gn40cyFeq8LZQQ0YvAsKfGC5Kle6LePKXm+6Y43rYuV+fwhw9E7W+o98Ex8hoXmocWvHNd2u3pNV
dMhW+P+VdU6OS8n5ua8VYgnlfKwmLS6AB3tIVeogRNJMdgpuLmQQ59adcJKASr0KiDpibGWGEM3z
gvj9656cuzWIboVJDt1GM8IUBbtuJZ3ASzkU635nraNTvzXcAlcoZT9gdmTHYZuejG2FkPL1s2d6
TQTB1nUD/GWHQewbBWZJr6FO7HLJOHqu8SkIfArCMSyMjKpDpOo4W7GJpzpuJVhxfP3qcwcsEf8K
pVcW5RBXPKgn/RkCo0/yMbmvDv66eQp/mk9DYC95ss5kXT/W+KcPYdoIqd4YTzKt0JX7GLLdhV34
32h3q4a/TCBcR4Uv7bbT+fDCuhKxqGZK/I7ImA3PxPmu2JH78P0Y27jgH3+E+/WP3F6H9l3gIlOU
2L1jbQwke2X7V4CEWGT/OjzdJs7T1z08M+PJ9OefPpt3fQwNUmxuiaz+0o1yBYHchabnMmAfa+FT
2yG0nIHvRdv5Kv8FBcEeqq7MHh6Le/PO+p7d1LtyHQHRp9/2e76CLswhuu46RYRAMcg0yMoSg6kX
OcgJ0CvvlqQ+5jabj6/99FW+DyERZUTI9R8HBxrdx3AfnfydDx458pR8JW1kj7gZLocJ8BV3Xw/T
3DITLhpZbI6RnOF81slHTXtIg9fBWsjwfNjwXZiMIp6rAPJWSgZ0Fl9LJ+7ph/A2faRevy/PGJ99
eDLdcuFZM7NNRHcVjJWmrqHv2r51YDpvN+ZCcmBKOFz6iOnPP41KanVyr07Ld4wec3DUFAgkNx2c
vyCo1S+ZQ30Y8F16ynSs+vSUJCp4BQMThNKTehr2xQ4upVii3JFP1cp/+3qsZyKRaJdI0lrSrB5j
LUPmiTc3pETqTYa2bxN4OXR55UHfpmG60HFzQyIEgBpbgwFt02mpPBTqa6kutDv3FcLRIeXyAFWc
6YYUNY4+3ERQ8Bg63U3r+ySooUIL6CdZmFaz4yKsd7VD9ZL7PQ4GCYEU4q7KSweSmXBORIY7RFZU
yW2iPUIB3SvLcxvr9tdDNbMsRQRXJyuRwRNEuNY/+8ZNlD8xehUCjXxACz9NtYxKCtAJGJeqHR8L
P3E709zDCuMWtq8LQzQz9CIYa1CHpOjzxtxZER9diB/Xd7qiLk2sucu+iMWK4RuQjlJqQtNSbZid
am2w4XqrQp5DMXYSGCRrM8mSTZ8nxXmQtHYDHEDtRLVFt735XhK/cdQMCl/2oPOerjil8cIGPBMt
RCBX5bdWDp8gc5dLEDgvX6yRu9Z4a1lwxAivcR9EIkXEchmxnzGeWnRX8U49BSOBfmpkAB4Q5Uux
e2b+ic6MhkXjpmkVawc2SfXawUVtk0J3+gQJeG1hK517hBAfFAM+vAX0P3YJMqK2P7JjLlc/oe67
kG39qM5fiKmiSaNPgTXgKObuVMLaA9ECC05MTeSORj7YShfSn6ECdjuFjc/GaiP/geRNt004Vbcq
y8sQwvDFgIwivH52cASACrMGJdhRUhWnkbQAPyrxWgZ2fc0G6OXDa6V+SomcPyhBnt2T3giwc0fJ
NhxH65aQeHRrzSxWicGqHWEQCAzralybtdU4YQRdbqDQpQcympEHRB6wJH0LVKNN4rDfcRVePfYI
n2w7l9m+7gt5P9HPdmkYy9+UKu9/QnI0/2HGKTGcVg6gxUBAwtnB6areabKiPvVtoz6kUK5dpbKu
w1TJkFGaYxEx4eqEDEqVdUCCQlF7ZxJQFVFz6uQ1ZLVLAH+jmODEQRvuwq1bOdZZCoXsHpYUmxHO
xE7AWGtnENZ2896CgAtkykcPkvvNrWQNzWlMO+S24ebxfE1sVER2RWIlMDUIKrpjsrGDq+JE7juW
qrJwVbu8hBVLFrbiEQ5yZUytndWrI7Uh7jweeQwPAFTb41VmgCjj5l0WLFyiLsdKRUSuFENYp3FT
NocM7npg60J7Puy1hQTG5TUGsenfvyXtEtPIdFIedOlBSm+U4SFZ0tC93DQR3UnT1veNtoZKQC0R
eOONmgf5adXua3bVMH/Iq30+EtXyUEAaWDd3vRTCdi+PertMCHNgzbdkVzz3DcJQmw0zwzFh0k5N
I6fHmulCL1KKhZTY3ESaDjD/w9l17UauK8EvEkCJQdSrNFnO9jq9CLt77kqicg5ff2v2yYfHGgHz
ZGAMkGLoZrNZXfXloAWTaWTFFCz2nepesG1MzwjEwaE29KukseGieLlsEAtbSEc35pKDmS1xnKPI
04cSeIM0HVdO8oUY3tRhi73BIQYCgfBjTpvsaFa0B4N9G7UQZGhxHATC2Ce2vZG0cZ08C9w6T4sD
EvEhRTUmwnIQewygnpqaNvZ7UHmvAKbPcfF/fbupF93lhUX7ZjRsDNncT+meCWgRQK7DsldOj6U5
PW+ZL4vXtAUYF1PbOSZt+VAQwzOLaSWoXGr6/PuXpnvb4nFjjvIYcFHux7CEBkSQipXWl2ZGC48t
e+AkBPPvEelxSAmA4MkF2ft7QJp7CCKsYm4W5l+LixMIWAQQVbOPSSOeIJZ1IMWw9iC1MAK9egoa
asCaGEVwxLkjbwUx5SuXVX9XWyV5smeydrP73vpNvYaKFm0MBIS0j6WYd7UZQCKoO4ztVWG2qRdR
tQ01+szOjGOFk9ebMlG99IJSsI236qMnxlpGYmkU51n8sptIYEGti2G2zMl8y7l8iZP4BFWkP5d9
y9JiaHZAgzmLoVMrj2QEIGS8mc1wIytonq0EzEvta8ZQJ0wpAGeDo8NArTfwlHmQ47mtkvpuzsqV
TpbmSLMJmwVRAc7H4FhM4likJkT0ZA76u6rbXjdLmjmoJJgTi8PVJ8mzgrpGbp7OyneQhbnc/sJR
IrX0cUkGMwFlvnGs2SQ92Vd4a8ib27Ydo1NAYXkpBCAvd7W0INqZmPaBHQ/NaPolfx2hBzNAZgEl
Ha4aVl7XFhZDxwMX88xSa6xb3wzktsgRlVttdJ+M/dvlASxkxE0dTxsLZ2jDCtzBVaGMQ2+x4jUt
nOzQ9tI52NROnhOIWuyENCCTzLLq3jInVGvbc4zsztBGDwF2/KMTlaLxiiCXN3SAEE/e941bltHw
UAhn6rzQOQcMJBxSZ9eDm/TYlgNfK1uT37tXHalrmMppZ1lOfhIo7nVZswEvx6GmZe+aWfUIypv3
AbIXlydsgQsC7LOaCzGcHNLhjen3RWejdj/IX3D/S4YNeMfbjYx6MLpNHcp0N4EygBJL1TC6LYWc
4jDQNT/2l4X0myNdZydt0zpkkuWzH9jDBJ4CBnUIVwa4UUMKN0ZoMUma/HKKFOHmUJHik0Ns+gBO
D6gVVSXdW3WIS0qKhAApTObOY16/5Pbcu4JCeTJpO3k3jCL+2UDM+xMq0ul9VpXtz36GBLhNCtA3
QBT0HUIzBLL1Ja29qjELC7cwimBnrmqfT2P+ADBN+YCaPad2FehT9+CagpBin0+vvWznB+JA0kvw
otkSUvQQiJQd3dST0T2qoXY2FjQV9iEJ2dsEwC66zcdDVzd8j9RcdahHMN6n9mBtSMuzTV7R9scE
SazO5WqabhywQ51QbDzvBugMH8swT/Y41SrPYlOOwoCUPeLq0m7BvEgjr8nOKqjgDY4sbxhJXGyg
Wob8pZ30zWmGcoQf1WdNYJFb3HQhxlf/vrydFsIbHSvdQbawj/u+9cU4T5sKtMUbsAPJK72H5glD
vJlDfLiv/ToLf6PM+6SEk7sJtsF1/k9nfXWgFF6GuHr7lflRw7Oa2W0R/AzztZqXBVeug5XpyJq5
FKKCLDAuAQBn7QRu0h6J7ZOy6QcK516uWgcdhNzMIWvAnSyPToInhYh8dkWw4mKXxnD+/UvMkXHa
Rjm01/08RFajTYtNmJXHmPX3U4tLbOdco+khTVPnVo0LmkLnCmnxcLR+KFr8yKJqc3l6Fo4hHSw8
DvkAbBwyu3AryAmZqXnMCTi40pqvPfouHKU6X+AYBS1Pnc70U549WhBih84PAWt++WjY8ucVwyCC
n4f3ZSna8ewym7rwRU1RHpD87og8kBDa49e1r50NCQQwoT1YVH4Q2jd50+zyTMGJ5OTP5fa/9Rb4
fi00S0QRUG6EYPyQDApqYAae165w364wmtaCssKsUXLCZQYRuNq1aepKC5dEsRKSLX245oj6nvWg
W7ZQZWJMR2Q+9g74wy/Pybf7Bh+uhWAZzxiomuPZD7sfrfjT5NBqLT5Et+biFj5dB/yVJoQwq47Z
p8i2mttCIHjJu3ENOfKtcyBCh/lNkMAVbW5nvlWqEhp/1O+4czcoFDVFBBnGco2ge2F9dcxf28og
cwysrxlDgy03XajDul1MvatWQUf5jY6FXAYymX5Joo3RRMegMxETlG6HF+fLXSyNQDPeijngNOnG
3ueo/j5Odjc9pnOXeqljr7ENfhtJYjU0+w2KxuQcgmo+xLZ2eVxCPSYXP8chbjwoIz45Ytx1uNZd
Hs/SxtKMOQsTkmeJmftGkrtBdyRixcstWIROLDmBzTOF4nLpm5n1G/DI0G0hQosHFusmQTJ8xdct
fb5m0k2Qj/nQO6D1HNKXWk4/qnyNkvl7dD3WQbPpuSv4FGTZgDIvkz5nBXMOInMi0x0do7ybIwZi
syGsoEEnIKAde84g2qe6LMN9CGr5/cCIfY4ziRHvO2fo/2kSqBd7tZPGkCfGq4OHlHW8Q7mYeWMV
TXwyoEYE8j4Cgc3eKHbKqZ0/URCmYDu0YsB0sqoFJTePC3C9EdRDNXz8BaXAyY2duH65vB0WtrcO
Nkx4XMkiRWkpm8uTBcHnjayD56qQP65r/7znv5x9UFUF85qKC7+xSq8Z+E+kjPdJ2Txdbn5h0+lw
w6idrKisEXywID2CcegQlsUuIs2unOMVg1mwTh1fKMPQajtwS/i4UkYHNtNnatF9FADuZLTyGRJm
hxj5sJX9vTQgzd1EBI+TlZEUfgINzKnM3Cj9XyVei27lSFxab83XDAHuIXHQWpC6xdWnkjR9C2nK
T33F1/TSFg4XHTeYOlYYltmIM6UEVpkoL+vf8vFHJCAeuYbLXZomLW7Ie4CLwhj5g1HIO4S5uFCW
/DDX1U0Y1mt8JX9xUP+57hLxtyDpy+YNE1TtT2lW4x7gjbsYWFbmQVN1QwxU8jG3nlBcYNz2W7IL
3NMz1MrvsjexXet+wdXpqEEWTaOVprnlj32VvUIvl+66KjSr63aajgy0naGUpEsqPyn+KXnozvR+
BNKAJY+XTXPh83VyTEhSm11rjcyPKuk50r6xp7X8+VLT2t1mAPsECC6VBZBM/cwD8igye3/5qxc2
lo4EVFVspnOKpi3RHTPTKlyO6zl4AwriBtCoXYkqFmxExwBCioSbpRwnvwmRDJFtMn7EGQvfRkWE
V1rxWSvWhDzHdYPSjD6BDm2dZD31xYx7QXXfVJ8UzJdlsoKSX5o0LaZgocrrvA1rPzJ284zzMnnH
m7ZntStO6++e/MYQdUhfaUEjOjAo84nHPPk63HIoV/9o3Yf5VANqXR+sjzZz2TNBuRuKLj66t+It
+wUFIBB7buwjorWVmVxwnzr+T57VysMwYr5VO3uAEuaN0+TPILert5eXamlr6zEIBLL4OAlUT5nO
fNeEpfIkMaeVhVpoXUf7QYzeKSAnjnk06bGv0p+F3V5n7jq6T0LS3USqgfn1UKpdFfb5c3eGAax4
q4WJ1ynbsIXlWXeL+tlo7CXpFWSu4wqwOHHl1Jz39hdfj9iBGoONlYWI8bGux5skcFZ8ytK3n3//
0nTGIfvdgybA78xi3+a3swwgVr5m3Etrqhk3uBWMwYGOsF+k3T814BZQ495d3oxLH67ZdUUHznuI
yPtTZ4Ob/C0DaDMEk+F1rWtneJy1bGRZY/kiLm9bYYPoqrO3SE3OK/O+NDPaXUHUESTSYxsVsTQ6
VqC4cI3MWZv2BQ+uQ/RUY1qcENP2RxulcukYQZshuLOSLHLxWlyDddVeSacuDENH6g1KyAEILw7R
ajvz4nZoNlAtXYluF5ZYx+k549CgpiLp/cR64VPl9mDpgC7QirtcOBh0qF0hDStkhHV+2Q+/JZnf
RcTeVeDcBWa6JiWx1IdmuKFj145ZDLAuiichYZfRdmiSZAPwmvDwdrnGavz9PYDrHghsVwW85mD6
kVX9tlmenWZwnYVuyOocOeKM/CAt5JTcuJ6Cfy5byPdDYzqtU0jzRJiJkidwlW5zgB02Ejw9G+EA
taZYsmKH3xeXQndc809pDSqSKBK2b9Qjgh6WJrsmhHJgU0X2bmQGqIzwDNOfprEsdzyFVotNVXMw
Srs7lCSxPmSMe+7lIS9t9vPvX3ylGJM5y6VD/SafHCBTzM78CFSPipzL7S/td82lFXWUB9X5mLLH
8ZbSn0zxYzuTldYXnIIOuJpTe6qhsd4DKJbsnek1EuEW4e9OyT+2+n15BN9vCkAr/j1DfWDkgjXn
EKSyXV4CoZIdLDNxTagkXO5haQ20GCTtbYZURIRagDx0vFAFCkLv+Uri9PuqHsJ1HrkRQvFT2MIn
EAqW0i6wo6eozeuHuu+NuzPc48yUO8w3s0PyYwy22R1hKVCMvVG+DNZAQQ4SJoEXpnP1cc14uY7N
spMkKuBAmB/26W0/GE9ynq9s+rxRvmzniXHk5ZPa8tPKDm9zKFQiwRfFV50MkIL9d+tGoErVUFxW
0qifDl3Mxa4LCr4S0X1vKlynMo9ZarOuxGYe2p+zcV+B3mGM3y9P+VLbmplbYP5n4HvvfTKCOuBc
yRU42zx8u9z69ybCz4qrX2c9zXPkhVKYSN2iNJ7cqCHbYxO5RmqsmMjS91v/7mG0RZuNqcH8VMnj
ANi1Oyr2YRar1AoLp40OoM2iQvGodRCOAlYFhuzmw2DphkcKRyleoBMaoS5ExdvLE7Y0HM3icZ8G
63qA3pTDAWeGCHMd2ZHrGOEKVG9hRXS8mG2KAiLUmK9hSNTGHoqtRVGEbKbjozMma6i0hWHoaLEg
SRUQj4L57BzsFUo+sry/odO0Moql9jVrLq2+GYAZYz5iAWhFtK5QINCa1tjcv/e7XOeIHKvxrJzU
5n7e5G/N1L7kLV17T/q+SoYgafHvHdsOEJDmJZzcyPvtVAFfZavgVUQGNEchANkX8S5ORuEWsvoJ
qoY7Eo+fqQquC/a5TiNppojDucQOq5FUeSd9lJxAVCW3Zs6mFZtc2mOa1XObQoKzxm1ldMSznZ6P
xKY8xLwXHp7nXi9bytIaaYafd2lR0BlnYzIEkKgIbzoer2Q5lr5fO9jNGGq25xJnvNiDJ2W4GyUg
B/RP0K8ply34FKlZeW5PXOVDyP3Zap/zWXkVFfu+y+6LZHjsWXDTleHKbXrBUnQAGZlzawq6pPQT
6LmCjTTG8xxeFXc0Ka87+3RM/thBLgClS8IXiMEz+weNVhpeWAYdjw9kYz4UPCH+kKa2Wzt5/hLK
oPNmWaudTLK1csilKTr3/yU0MG2QYUOSVvjpYLo0uQ3xZ6YrUdbCUuvgtKnhhMp0EP7MELz1N4GT
QvSmB09B5ZrFM6myzWV7+Hvf/W9qjuvAtEg1aRCHeEruRmXvAwgsAu2YFC/DQMiBphEHkXgWQJho
snnnxVWTgh0xqaK1NPbCBwB+9u95FALCHZLXeCnv3cbxyLQvBrcAIUjmGcKjKLla82Hf2z4YV/7d
U4NH81iJavCVnB76cHpIoN96eRq/bxqu6t9NiwZPY9wBIKturJ/jmP6sC2eleGVpP2seK2OAPBIT
W6Egaj/VdwScZdUTU2uUfkufrrkto0/HPhjQvk1AZZmXbmWsBM9LFqL5q86iksRJavlmjuqSGS/9
u7Hglle0Wbm7PO8LdqIjvZBV7sZwClo/lvmG0ofAKl6I+VBDvMqoT/LayEQHeplVYea9Lbmfy8FL
zdDN+3/sYa3Y8HuePsJ1usmxQpFexHAqlRv6bJ2gnHNqfti/HL88guPxYfLYFozaz/Gj/CDPZ7KJ
7kYd0sf0M/8UFmj7Lk/mwk7QkWBZDvL6uOalz0n+ktntbTetkY8vNa1FLxAdCey6JnjxsZpHWnWv
sjK9y1/9PfE4Ju/c5xdH3GUdydtKmn7DUI3BE7v0gihsn/tETR5QAiP3bFWBXAw8Avcg4Au2qhno
e2SJ+n4SCMbjgoebeC7ZyShSpDFjmX0aMxKbTpLGYDBlQetOUOf4GbX9sGtqQu6zLGy9Hkqxe6MK
bY8PodyYcdpddQFiOvU1yGlLi1TN5E/ZP4bodrOTbhrj11it1ZZ871SYDnZHRZ8setQK+WNx20Ib
Hux10Li57Yz3y4vyfftc59QEGLbq+yAw/bnegFQbV9GtpT6icY0KaWk/aU6xbMd2FuAe982I3Zu5
2Jl99nz505ea1vzhAFRIj4QYnm1nam/zapJ7a87XlICXJkbziW3UDQOkjWu/TchrHdiHaAL7YqvG
xzLjn1eMAIhOzSDagsQ5yMBb35DS/kcB//+UAra4knH+dn7QunbUlZkh8GbRjn7GyTu1s60ZqJXQ
7dsDA01rq4p0s4lLBiLoKXPuaR8/hPb0IPrwcHlelprXVhZAtj7Lp7r2y8b0kuSTAXXuRNdE//h2
fWFRVZrUeU39IL9TzUcJnByxf6v49+Vv/3bfmKZOXIoypxmXoKb1bdYa7jTV+9yEvoioDFQYO2sY
sIW11flJwYM/0GkGmnYI7F2ayl3M1krFlwag3b2pQJIun7EpA1pZm1b21raClrHHnQQiPaxeiwjO
7f0nnsVEnfv/chrUNIidYXZMPOdE+zDpqu3ASuBSG1RWz0mJlHS1Vp67NCTtUKuRtTVZwoA9htrR
/5JoQPF7ifJ2p0vJnvXqOrV1k2v2XOQOs8O4RbkQa29FUB5mab1e3lYLJqFDgwtaAQVrw+KgM1Yc
gETmxxL1aLdOMDgr5/PSLOlGXSdBaM4T9pQkO4PNoxuO428Ilb9YFQonL49jaeNqpj02EfZW5hA/
qCdyx6GXfAgrWW6ual0H8zpQV+g7leMZrBLBqWFJs41peFUAbpo6mHdoAeRhQ9f5DndOFYNMVbTG
orlgDDp8t0grlQ4V6mpGC4VVdn0Ic9tLOms3MLCKmyuXn4UV1lG8qgVPRl+ntS9N9T+SGvHRKMbH
MXCo28bFVSlbTJNmbah5CXLQWWMfVfHODEXu9uY8brhiayoR314m0INmZzSlQL0Ap+A3EMTukocq
eLZSelQliPFK2xtyYyUPuTRh2hEKLv8YtyFKfNq+F00H5ou7mX/wcO3KuDQQzeQi1Feg9pITMNtA
M5kro9p0rXngoYRingRHvIOclJyv058wdS5P1SJshuJ37RemumGmQOlC+HjZ8hb8kw7p7WY2TBXK
v/x2BAF2d8fGCG/119xPTVPHzvIcb+c5hfMLhxuDxRsHupa2vQYRW/h0na0TF8WRxjlHCGzPh7ZI
nlFPH7lKXkfeB/36fx90/TRlcBSW6bPW8qypem6TCIrD4Ur1/4JH1WGzRUTVRIqu9dug+ui49dQX
oK69vKoLbkmn3gxzBO+0diq/lLFbOh+oSjzY0XPeTJ5R8ZVOluZfs2bBRJRBsqb1J8N+OT/Eu2ap
nlts1OvOHB0ny1lzhl/ikhYjBUudbF+W/OflCVqafM2AMySo0iysUS3aZq9joG6sKL0ufNcxsURN
1Kg5juNUGS4B5Yqo2+3lr15wazrgteyjoLTx7uHHcYFkKGQh6ZHN6XCogMLdSpY4KwfOwtLq0FeJ
khpHYXv6GdTTvS5qWhfSadQte7KGBFjq4uxav4SRgs8AB/YB0LUQ3ohNb+BeYxebyxP1/WOOCX6k
f7eOquxKjRTw5wxg59DIN7JJBzfk3VswUujvsj/UKD277bdmO/+y4VZ5Gz5d2fl5+b4MrTGUbBpp
4PQpu8jLA/BcuVVA4JxsSHu4amJkA02hdOsQhUcYIRxnM6JcdxcUef/g8KB5vfwlC7tcB9EGUFaP
1YQq9aBo3ZyyG/C2rOTPl5o+//5ljD0tSScRoPuDoD2Y5ErygAJn68rWtfO7yAsUBndl6zP7nfev
1vS/yxOytOk0sy/ZBDaUEu0CBXUjTXIYVYnKiLVX4oWwQAe/AjUjUH2CsG8S79ZE3Arl0XmodsSq
NqaTeF2zv24c2l24VGIos2ok/mTJhy6jzMXNTbl0LNa0yBZcjQ6ENRPLSSOatSA+FNIzalLu6rBT
G45XUi9r6qvewUzzP6hYs49CMYA5Skn6CTi/S2j2GqUr+2hpFJobAPU1DlfoVfpNwIgX8MB4LgSF
8Ikdq71jhuF1R+Ffkr8v1lCIFDCeCoZG1VwTBOWdsZkhBnjic0JWIrWFM/0vudGXPgBLA5PwjL2b
mpEXyvTUdj9oM4FG4HfhXHkR+4tJ+tKJPbfNmQKuRaQ5Ta4iyYfTOmuEEEsj0KzaSYCcq7uG+mxK
fpJSnYQDUZpk3IWhvZvAxHSVcfw9E76MoSdzwqLAsXyQxP8Rc1FD0Gi6NfLpOjwgNq12Gc6AQB/n
JqV+r6ruf4zl9cbJk2SLfGywryraHLOK2RsnNIKXAATC4N1IyU9QN9qvOBoy33Ecurs82AU/rKNs
RcKKmMHn4E28/tGCUsqd7TVKrgVvqeNqnagWAe9RFZEYFndjXn/MBaQbRF0crvr4/2BrRZHSJhzw
8XMHVYi5f5tI++dy2wubTUfW4pUizShqnvzO+ihLsS1DvqHkmPH5lGavl/tYmqCz2/my0wCcQKlo
1lu+ET4ltvQslaGwdmVyzo18k2fTQaekAlmXyZGBD4W8t7PkKcydn8IhL7NQK3O09P3aIW4UrSQF
D4CMB4IUsuhZfA/djtoNAC9c8VpLo9BsHqDZgmcTEEcBXFUN4pWp7L22HL14rdJtaRDamQ7ITNSx
wASmqazMjWWV1m2XBuGWG/F4XTisI0qjcOJQvg2YX4UBjBzlp4PtifbK1rXD3KGSyTTOMj8qSYUi
BYXKYJXO/QsvRLIGnfp+logOKo0rkGdEjgQoNr8bmxfSfgjnqtcQoqND5xpPRZMZNb7Nk9ybTGmc
LIhwrbzOf2/HROfui3lsVKyDN4cjv4nD/n8FaV5bFb2XDf+nMOftZVP+fp8SHSnKwLpcmxQXwkHk
B4bY0007DtqdjnphxdY0WJd6Oa/OF4chE8OOLacGUUShnsNRPU1Tf0eb9nFK1cpuWupCs2kE4j1v
RIYYtH0iiEHL8Z6I17j/3+V5WloOzZ4lA1+mKirTx8FTbyc7qwLUXcN7tzT7MERsvjW0Uz8ud3ae
lv+6QOJoph3bnTAJhVE0AjRVKPYtD80YvFRZ2qw8iH1/fBIdRRoCYg2BNqS/0oEfIJgOsHi7snGd
hY/XzDofuKrDhM6+CTJn1+B4Rwoq6zbP8xtkuT85ptF1UKTpdhKCPJcnbGF1dBRpPrckED3opzCU
6FGCGGEP8TEzOnbSbj/zQGXGxpyT/M/l7r6/7xAdTsqbdLRaNs2gle/jnxxiX7tQZVAhH00j8ASS
Z96sUH7qBWMj1m4mC5tC5yQEZ6YBJL/V+xHbBjlQG9mRd2sGutT42aq+GKgxz21iUMBdeEhM6CKM
g2tE0UvZXoWQNYmOMjUa6cRO3Qenrm9uR0J+VTLddYZRr+yAhQ2tg72QOw4hpGJDnHYgj0UIpiGF
MuP95fVemh3N+G287kLkd3BOpvFzbO/m+rVpVtzWUtOaqUNFDWVB/WycWHY3NGD0mmK3ECtByFLj
WrwOvrKzztYUnCbnoZhKL2qemjrxLk/K0oxrdt5ZSYQcUmycFCmfs0yA+hj0PyuNA07+vRvRgaK4
6ufgPwkgGBRC3dLNhr74I+LMeUpECDzZXEuVAqmctQeQ7VGvK9Qb7dX8u0Go7pkt5WDOboZN0In2
WCPAOEEyhm9VPBU/Gyez8Fw7oz7CtswZZCptLTdBYwyBl6Xx7M2idKCpEnXNXdZUyQaPW9bP8/Hi
Ba0aULIRNN6UdN09M+YAmYJcOF7Wjc5nl5cgpneYclBsaRiZ18sg71Ed0XHpgTH9vXJGXru53Y4v
TWODjTtpssaLm7aJN6MTGf8TRsJBvwDq3vsahc2gDLd4E28dwdoXyxTggOtlwn8rpQICDxqJ11nZ
szc0+ejxkaBUK5+qNxYa3SfqA23l9kkuNjQGwrMuoqMd5NSNVGCd+raDEpcg4AFsm+6FlPWflIXF
bRTBb0kzikBnEyd5sCFOWP6KwPropopUbptlDF0lcjhA+7p9FHFY76ygzJ+CaZzx7/ZXI8YGPHoD
WIQ7pz0lJIJfUT15kBJ2Caow/ptxwfc5vMJdLATfWbFpbENwe24inljHFtyFXknH0uvFWHn2ZNm7
uaHsfgpZ/4cYeJC4TWt41ryHTo2b5bzaZQEpXdbn3afhWPlbbdBhq0yGF4yOjl7BRLIZSZRtwJ5D
PRlU8a0FihBwRI7DxhizZtgmQcTioyy7nh2g7VYCJmqEZr1RVpN8kmTqnwoAYD4GFpNxyxpupzvT
MpzM6/IgvcFddD7OPRHVZjIL8VbFzty4trDUYe4jCuZ4GIeUMYXECU946rLQlJuRFcN7PkAVehNy
u9gCp9KjKL2h5l40kt7GQsmneoxt1M53aeN2eDc81CgqROVdL1IQagvDKcFmb5Qu4WkxH2k/pGxr
mzzyK8hq72ylvAah5KGN68ad4QZwTSD9j9SY6bCxIyvfpbwIHp1ugvBUxztoOgc1UCAirbfgpcl3
QVL0Z9ZGWRCvLtsA6MdU/EGu3/hwwB7/WihA3r0oL2i7bWhdHmnA6L5A0dFDXxSqcmWWF7dqrkx7
G9VqfpdNTlx7rodXvOkyFGTWMau9oQZVwLagbN62g8FRKR4MgABx45g3JH0NklH+kL0zupbZs10b
iNKVVTE9hoXRHOpSgBHH7nq/s+18m5Ukfs0KPE9KkIC+B11jHLo8N7ZSZS9IXpjHqXSaxgX5dv9Z
hSM+hzj5ZioZcbHa5ETmTD3E0pzTPWi1uVhxawsOWWc3FSqmI1xB5TtAK2Atko20HeKFc7q97JSX
Ojj//uUcF5KVsYjb1g9t+yOUqIaHBjV3WbX2yvM3QflNbKrDui0WQobBsuVpvgf1UPQwvE4/rcqt
buMf46Pxab3L9+GlfWxvgzv2dHlQC6G9joGOKlGwKJbyZFZz5uKJIQA+KZkN5dYogoJ4wRxuLve0
MH16PjOp4mbiIe38Ijaha20D1ZNZ6T+5sZaIXwhU9eKEgE6JcgbLOJUOZI5ECw5asQmjp7IDHW25
hgVcGIZeqZCSpGzbYWj9rBXRrs+D5kWN/Qgld2ONKPTbLgjV79VWOzhkkMo5DRbbBL19yqcQjkOt
PCZ+u+Ro/hx5f9nHdl1NoKFJndNImvfWEDs7zm+6Jnymslu5An17T0EX5yX60oVQvAgltyEZ3o7d
vqfJvrLio4Dbb3KWb0zDrneRGh8CeOwrdhd61IJsULamig40OIW2dWuqcY+i462qyUrS/9uADM1r
th8aSRyLmqEo3IYjno0PUTsf1335ucsvc8WSeu6bznROUr5NeK0Xst+W6TXRNb6b/rvxkRgV6kSI
PGVxuhsm8UGrcCf7eA2SvFDGTvXrtLRAo5fG6AC4Cctjna3um7JiYCY2+22nCnIfANayBYd5dzL6
st7kTWbsBRRtDhkIEREljVeJVmCsWkReWKayQVQqT04VbfK85G4YTXdIpk7XeDB0oEXlWUMAuiup
Dd4uPIyV3RR4KDV+aUi5sssWzEa/ag9drJRoYnmCT07czhSdBxnJO3Bc7ApmPU4FqCimfHrOc+ef
y5tvoZCH6tftzuKV2czocqRmsIvbZlsWdIdj4bdiiLFmql47XF2LOH4ZC2MN4rZgTvp9OzCJijMz
EiezQ3VwJAYo+cT12kH97UGAkivdF9gMl/msKYCCSQ/KiF4Fs95NRfaZg6TSMK7Wji54Uv3ijUjy
zMObws3x4E9Agk9nyu5VZ/nSoGvci0uD0dwDxOJsWaC0wAcYt/CwxaffFqrwPGhHm59A1/W3SZHV
byvb4e+5/58QBHOnOQxVgU4x64bQj6B69gvVMnV8ACsz5d4QJlF3VGmgvIHR0jgNPWM/qMiaN6M0
+FGGY3zDYzN7sopRKTdE9eszc7KGYsr7+KDKePjlKIm7ZBXLEsKUPHyTfZPfmFHGtswwzxDjjiSP
oKJoPCO1rFvGS5TKdmXXDVu7txNocyavcfqbW8VNAy14LwT69b0MFNaV2/WnrBDH03gsf5szqIRd
aEAE4HCcVP0aFolzUFB42oIpu7/pqqYpcBqR5v+cnUlznTq7hX8RVSD6KbB7t7EdO5moTk4SWklI
gBD69Xf5jHL5gneVZy4PNo0apFdrPevfGgFOcGRia6sAftjH0q0yatoEfPQh2btL6b0SsB9A7AZo
JCJ1dZmxPT8Yx8wmV4t0XitE1hSULH0RQ8F/qpzwC2XhnDNo7I5JUPL5FFYOQKwu0+PeKqx6Ggs8
Zek4t3UVerktE5Zz8CcLno7TrjHm2zBTP+dIKSkcHcb4V0L2dNL9s2URg5lY9/4XvFL7q+QwwftV
rB7n5aiT/0L4wnJpc7+Pg59KNL+qCIzJzPYxKcKelW5mkaeJ2VG1NVZGUfiV60HsQ27VGaDCeW+1
QqHKjSv14i5wkGaEgXqAjZ1f+pkY4OmnrY6zOhgNIrLCiWVpFwY4HPGre25b1CRbd4hvVK91pnEG
m8VVsyBVopY44nDNUO/7ZOYEz1+af5LZRgou6IQeW+ayc+RqcgxmiuKs9elwBDObvQSWxa/hpOVR
dhGtM0lKxKNByH30lyScs6rlrMwCiGUfHV+nZdHZYfm3NB0/90laHbALq775bVe+OOVE910ZBlNe
LUtKczKXpsolRSxdOIXOtOtbhB4Iz2XPQYzTk8xxFnGr4hbubJYgY7qtu9wdOl2MqQx/LChI7ExS
apupOEhOOGhhx1YkVZeLubYPScqWgxJkuIMlUNwL0pAvjY/4BTVGtdxV2NQGcNqUlS5YJ0bvLkSE
zJgjFZk8fTymt+baVRUsZX6PMIcURyk40V3kl5CEVw7Ft6a/1QdXUtnYqoJCISXOq9uzXyQJTkll
j4xd84n9fUuE+Wj1zaXMjIsI4u5SNnhpcmDyBxc6wGadVDgSmvhD11SimJU30jwOe41y8azmHwgd
AeDCUalbZ74jye8qKMvnTvMGnOJmIKJAApgXY/8symuu2I03vS6rWRzCkJknwyUieskFtvZ52sbZ
x83417q46693N1Uypxg/ZrgQdyQZl/Qy1wwZh9MzdCIH+25Y1/4188JGy643OXxepr6e7HCxYFQ6
g0E14FhXd2MpPrdcX2/WXeYL9HA1nUGVO0paSqzVBwT9pd6V17X1BKsFe5PwOlpGOVwWhf20A22W
zCVvohfkvonfmKbbz62w13t2RG2VOICreqj1I+gYguQfGjd3IqXFx+2+9SCrD7Lw4oakgBJfdDrs
jQWfNvqpygFzxpUH2Oq1q/lhJJEbMBST8ABIaaV2fBuma7azjZ1svJohYmVjjpN0eamW8Smg9JyW
Qe5q/fi5d7OaHNSSps6CA7jz0CJ4psXnCbm3HIuO/laj1PS5rrS2K9dQ13RI8RIXYaNT7JLHsi4f
mB5+tWS5MpNutMHaqWzA3fIjHLOitDSrmyUp63trymuJDhvbiv8xKlcR0iFiVMai7qDjKNPxGyLc
dsEEiR/Xe/AC9ij7f/JtvffjP7azKB2hgioSewEqKp+9+zg8J5Bn8O7Koc5/QtO/rFDX+RTMogxu
ehc6zgM91EfzJM7j/XzrHZvCyeNc5zYn++Um2ndHdZb37pEfpmO0i3Yf97mtpnr//x/P51sep9Si
S+uwzmrnd3BN8rAx0NcWTY3FyjjQSV7cenou2VQXnqFfpEbqTpxe+4ps3f1qsBtbTXyQHUwmybyD
kPERmrLTxy9m4wMVrca6mWrRVkmQniGRgiySF+B3Z1WJQKTgmwFat1XXziM3ZpW1axMiYeb0iUaZ
NE3PABB2yOoZnhGU+8/HT7LREmvbppydvp2T2F5ElfdLlMGtvAx9pjT73Ndv7dhs/aF3WRyCOSTK
PKU48ZJaIkSdXrEqbbRy+L6X/KOPOtJr54pBJhD30y0p252P5fjH7+b9J/4y+tZOzQCHgqVfz/xi
vK9E3qAifqGuzFP7bMNrSuT/tM1/u8jq472YCDZ3rwXUJOqfde1TdJ4qvIUkn/7yUl49K0W7R4/S
FPFbqUSdyXF3Q8Pj3dJE7b0MGnWxqZQ3AscbuRAGCFW/4uXBTtH7cQvOAYvR4a+O717LJf97Vpjr
r31oCelsQ0vhXjru8TxE0hOWn7wkKRRqc00hy9BADoRoDOUmy1NQQSWS91ONs7+hr9SVnrXRPGt5
5Xu5D+4Ka84te2XyhvlplngPvT0b55rhbmN0rAWWAQQ50zICOBHLt/E96a0edto/s/iaGXhjeK+d
s4jwEsJhs3f2AhQMrNk5ZNlz95Pl77V7dmn8mkoXCyphy1Oko98k8QGULl+Icy1bZOsJVrNs2wTI
kB5Se5F0rvOo707c+jt4g64BgDbm2nA116I6US+uwVEUgBdPjpzGwrHJG1o/LDR0o0tni8p1r+Fq
t662WmYlyJ70qIziM/B4/0Bbe7Zueonnfi4g0EL1hv7uPXf/8fyyMXWtXbs0baYeKXFQpHf8a5SM
t9Lonx//9EarrC27rQeMCa2b6cIVuPLS8J+EenlvFnpl6bMx+NbGXTcJUPKKFTm39FWyhyryTqls
QZ1p94CUXrnI1gt6H5Z/zO0kpGqsA0C+ZF3feZacl0ZeeUFb97+adtsG/g8kKVoACaMSpLg0RXpt
SV9RkhZ7YxBrOI1u9e/HrbE1yQerjc0Yh7QKp4GcjWaPI3Pnm4q0/o0AD2ZHYrmIzE9wwK98x56r
MtT7WqpfwQy0cBK4TjEhciKFAKEBDpfDDPMuq2RIM9T+sQkdfRuiXPc9HYi6JR42sR/f9Mbct47b
0X0CfwfHuJO6L0bKoRIJclF+JebLxxfY6qOrge0079neiN29CBMcbUne+nj8kUbwWH78+xtDeW3N
DRE24cRycM8Q+HsFYKBgaJZtBzVHz44dctnykiYgSs3mmvtj44nWfl1v5FWJeB/3XEbh7Rh3hxEG
hqS8ts/fINv6/+vYddU46Mk7c6a/jII/k9HsLPPacwL+1nmMUN1LmrA5ySoajyXpu1cRzU2OdciU
QciidgN3Pgc69tf2XqcdBSqLpXdGAfMn6er7SdMyN7YpPm6+jRG69vcOrQAIE86Wc8+ARlLPIIlk
fqrzCRoZLOY/vshWi62mAYHc4cVMlXuJK56p+UH3S0bU4XM//j6t/TF9tSUwv4vFG/Lg9NsFi6YZ
TwgK/6l3rUtsDNK1xRd5qcZXLdq+ZWkedD81OVneFqq/MkY3ZuD/kqz+eASfVkTrarBnNnr6PLYM
2aTjeC23YKuJVzNAMo5hCBRKdPYTnDSnaUYpyXBikiVNXMzNJ9t49UnvBqD0fahSz+/BtV9B8uO5
GQ09TVV4zWuy0Y3Wft+ShE2qy9CcE+cmYVXu+wdFrh33/6ca+csWYR10Q8nc8Ukio6OydV3ncC3z
L42TxOc2qizfDzyRP8ScmiUDgzhoYW7TEcmEoi00oGoWX0Ubk190cKPCupX6DUgF1rJ9F1xL/dg6
WV2bhfpoghYMwrozjtwh1kvg1E3aKcN3dK9c2DHCaTky2ZlC8ulGx+GVbfjGa3dX64O5GeJANRU9
sz5NChf66TM6FMvKxlwLGdp8tNUMoWlbyXYag3OTEv0E1aW5DUScHKIlhE4wKk3eRhMtRqVioKA5
SvCu/ynakeuvXdg4xZKQvLHgDOFokxGJH7fTuP/U7LQOIuJ1h9hihNudU82/+IPi2N3wWz/2vn78
+xtT09o8bSxMnC5yVC68v+cNOSxemctJ7RJ4iz53hdX8ylUwJDFkape0a99sjNCTWqR74w1utlCr
rrwnb2OW+i9i/I850CKcjfaEeOdmVGfdOchkDg9YmuJc8sh9do+MQzJ99yNEByl48V2/GNvvS1S9
NjP0bP53bPKuFCQ2+vs6pagJwoRAlGHOovXab1AS+DtA7FTeJsE1OO3WJVZTsiUuRASLZ89p351j
eC5aJfZpcuUBtl7laiqWrFnI6Af+WfSwdES/aOtndXI/RBEUINcwzRuPsLZed1jZ992cdpe5GQ3P
xxaHCQEComUxC1ldWR3//SJkLZIii1EO0mUs5A/Kz0VCxU73PS2oq9jnOh5JV/07jCCVYvw9JZp0
Q5Xpii0/RBMFL6IUweNkDGZ8J10Cm3u+l/4McHrcZjC+AQPRgOeC2C9b4mTAoTi3yR1/ivJmet9N
uB3SWJD+euU+/zrQPTcm/3+Zo5wOJEhLk/Oc6LOTNM9Qu31fGnrGYeW1wOy/vm5cY9Utx97zK88n
ybluTo14490v6/Ar+4St3151SogeEnAlYIDU2p5IVO1MRPcKudyfmKU8d32kYqTkVRzp5eLM5Y/e
xZDqR9cH0KJ5G/S1gvTftWm4yvsm6I9JyvdtPYZxD2ecB8oANWIfC/XiCfHqT/zSduY+auZn319U
5rhQEXBePTRQd0Kacs03/tfBjVt4//8ft5BWZpC+CroLVrv1oXLaqQDgmt+jfuYUVRp7B29E/frj
t/rXhSku9t4Z/7jYFNdyURw+HSyE9C0yTC0WXYt6/tyvv3eVP36dRRXn0+RDBe5908MTl78+97ur
ET1BMOEMI0RUYxCROxm55c6k9XxlIG505P85VUlpI51FTZckHQebUZi8smFy6K0N2PL0uSdYDXYn
Yj6FysdcwKkUp1H3+uBA1PLzc7++GuYOVULiC7dcoikcH6BBmk7alOMnf3010EcHcUqEE3oONIgy
NdN3gCFWxce3vvHy1wcpSQcrSJLGLfLjkqqwnEYnW7pzYZGodOU4cOsSqzHe1TOdG6enZ1JVeVrH
RVIvRXmNd78xfNcHKWEgI+5OUQusLAr5PofbhVVVDC0V/1FaWFz8q9b8rQdZDd65XXxE3Rp8IZID
tn+YkeyOpfozuwIPKrf/P3hNF/idx7r2AlJNPi+HXvlwSvXHj9t542u3rti7bbK4kYfKqmm+I3As
I+2Pich8Sq/sVt+ngv/Z7OHuV6VC2xvPaJXOl9q0skAkT/eC7ze/Nm9u3f5q/PrLGAeLgJWvkTxv
RgS9yHtiaBZcG2RbbbsawtC+p5HbT9iTzc03wtNTrOLnoCp/ffz6t17Pagz3eDfl4KT07KsZ2RjS
hTVbplc0yRv3vi7Ig5mEvHeI1C5cuuc4cv6puwC1ts+pKzx3XZWfIwfpngYmzTp9jacLPpantkLe
Tnn4+OVsDOF1UT6q4NZpyyo9910noERt7gCRzNLRzYmsd45wnj++zkYjrHmaEzew4ccIYrBLxHIE
QpFHCLXqKyNsqxXe///Hx1fiJFFzPk8Ie22LTuui6X9F7O3jW9/o/+ujSxyKtCRuhuDi+CRzx58m
FTD+vLWAs318gffJ+C/j939K/WUYNamDuQ1WwRqpN0P6hUe1zjX3qQMfYjk+wAs6jEXArLhyza32
WA1qLeKgbyVM0TJcDmnQP7j9tQLp1k+vhvOUENC5QeUC9zWy+aASJNRP3v7jd7X146vBLKq2GXuK
Vb3TJreQ4b2R6do+duOn16V4OVU8sMg5vwiZkhvl1GmuSkGv7GM3uui6EN/1CB/R5ZycS2iw3RBE
Fl5ls74m+tgYx+vSOjyFsh2rMTmTXvzbR78Mu609WGE9BlRcfE16sPUQ70Pkj3HmRHBmorKVnKXy
8Blunng/H6yMrkymGyNtzdBsyOQaN30fCM4TKetienc0A1yj5yvGq60LvDf9H/dfspB70g3puVY/
HAhl9n3gXJrZuRuYvYY12XpHq69xKcuhmkM0tKvZbrbucXBf+/lT2hiQOFbjFvZZE6jSwa+HiCBA
aUymoENd2dZujYDVyGXeAG+rxuACEUdmSzf80P746+OB+1eV3TtC5P+/ekqDpuMzVEnw7SLvJ43y
RE49bELNSft018f0hvqcQbr7Se7DusI+w3/rxglHulg5FcmC9fsQ+kWU8CuqxL9X+XA8/j6f/9Gb
cMTf2mbS5tIIxx6UTbC7qWv5AveCV8Da3uZOyof9OGDZEcLP+4LtLrCUacUOHfHSQoUzCK7BMkCc
53fzbuqQ0YuiBb0mNtxoz3UxmCSIXfZigsA+Ln7GkYtaD2285OfHLbrR0dfV4E4OLaVCpOdqTnLP
fK/1m2OvfHO3fvv9/3+82tpQPxVubAC69UhmePojQq6RwDv83L2vJoJO+zWy/rAciUGLHZevbf/c
jlfkZRtT8br4q7VhrYB34kzslAFuszcT+N5JNiz9Tl5z82417WoeABNybuoSkmE/nV5a1724or0y
SW7d/2oWQAKqYqWBUtEZnFedLr8JYTHq48qbbryJtjukAnyqHo8htJoVADzwUHjtEXPaVA9k5EdV
Rhcnhk0svharsjHnr2u7HuYBUzawYJKJ2myoK5p1KQszD2ArWofFxx1qoz3WUE3AGMJqVngQRJfs
O8MOnr32Vdz66fd2+mMsKM/GwIIamGunPsqMsvWOe8OPj+97Y6CtEZdp4sUDyOn4ouuyQIHgHLPo
i7HXSHFbL//9mf64dweJAsqLgCuiS/fgVE5OFbZHUty5166w0Vv/q27+cQXhEl9xH+xnmtSXhk5+
0cxBARMZMBU+7wsDG96Vz6OX/Fcr/MtSfQ265FaHfm97e+EVzudJTcNnH8Xs00xlfyCiU78HXao3
jJ/qZVqG5MD8GrFySdTLPQeC45V7sNh1wJXwLHGV893wtj6kxlRf5ND4XzVoA+DFzeMRabTVwxAl
5U1E2ZTHqksuyuflrQyC6OQjX6FwRWrvWhYuD8So+oDPKy9wfOYhXS8V5V6MC9slnef9km3KdoQs
YKTgbKYo0376NgFtsOTaqbFlZVP7TCINYrHG9uwClSjNQuNPD9Sp6n9xQBmP+3cSQlEFaj6Pqgr2
MSP17xnJrF/l6Ph7zmv1mqIg8wCKkDkPcgxPyIO1j44XI3VjdI09zbqGkqQWpXtyOzrft40VF9kO
9GfqDOU+bauyYDEzxzLWicisM0DBkYbjlENv3LR7gCs10BxedzFd5BdujyzuyHHNY6cd+mqF8X44
2OwDpjLWX2IAFPqsKSuEtPkhqzJZT1jS1CkYq8gHhxPCRPNFAkjbZNSt4dzD8F0m+HwnS/PQei5O
RFpoN4EqmzNomZxLHy7uEwsFXIFRQsObeBi9s46RYtjGYfI8BaLxd3EvSmR7Qoy1r+sk3mN4dXzv
Nn38CI/y4u+q2B95ERDwZzw6kATiFBQLwtbqF6gi7dMM0UoRj9RDXyjlXgVs2jdy4Pte2ObsSKFP
IqzLs6lrvZsJh3mcibFYzKiKpCJg3uhRH0lv5dnlQp1IMpEdbGLhIwDd4xt2Z9OIN8DIcYkTlVng
Z45YjETZKPyBZ+it6SPIB+ZL6gcIuCLwriH1nB74u8MyiQkvSsmDw2KqMHeYTrJ6seZnmFTqhoFA
9BVBU90tTrRkgW+IvDdjvLxRoXmuFY4OvNnX+8oHVVNHwAGl2LjfCsmTnU5CZDiMkv2KUbR8kIkJ
oZBvpxuFy+0DU9MC6KP3PDyKPYEI9D3watOetMAvy0GLJy+CxSsuJZyUAUr7t+UgktfSeHBuwsj5
wIyj7kVFPGDJfZrz1sjCX5wuR85Huht9b/wa6EXsOZ3ljrtJtyunGi/dnfQurvArMw1m5I7L4da6
vncTDd68n4I0QdMt0T6oom7nu1whVSOkdxKHT9DFe12m/IocU9b23wM1JLAl9fymrnmAkTiwmxDM
hEc70/rW66nJh6CK39zFm3PXc9zHmTBVdMwFMarXkf9o+o4cIxF7R9egZ7aetndMoxphyqj6YUH5
OaRdQA9OQsad8oPxq+cv35BH4J9CZLgehmUAfntcgoy41tw6CbA9me+BswMySHeMqQneknGyO+AH
Gi8TDg74EYoV3PVYPefNAlZCli5hVLht+9uNCLt0g0p/krSJsrIsuzxIkfexZ3Wqv3bV+JVaRCHE
QbkPw7E9hotwgZBy5vBrU87lT9vCLlfzziznLoqG8wR7aQ6bswD6urVPCUiEfZ6mM93PzO8eSND0
X9qpRXYc0Xu3isUXKSZ2Hm3sv85t5NZ5pyfw8qtO7CRL/bs47MAa8qW7A0qp/ObjrzOWGzGmugb+
3IUjS8e1npN1CG0qSiG+zax1ToPb2K/CddhzKbTIY6QYfgOBSfs5jhWqf1JDbHAcGt3elQSwIcBH
WJf1qhNPi9d0pzSZvYx5c/cczKjB7uYopIfOhPOFRMvwjz+ZsctrxIvcRVMHenUQp79CVcHmj6X5
DqQgPK+LDKGBMZPPug1zEwNCUk/cO8717BdQDcBB7yvUvxtGnaweGxfON2TG7EMal4eadb3KhrGN
Vd7FVZ0HcGcfOho19zRmiM0ZIPVqPertSB/1gFd53nmBOT0fZ1+i+6bVfQnVwJO1Tv80T2x5QVJk
cnBrtdwkiTFFkPAYm/5xOYSJ6WBucKjOan+oX21TuUWEaKeDHWyQzcOgL/Cn8hcLaWiWKNx9Rz2S
wxQ/w76chi/wpMkvbBHjrpbu+KPkDuoKM5zIx05VjyMH3lARMR0UjO7Qylh3KpSdxyz0JmfnJ83w
Fs1+9eD1Y3AoESddQN6j89ZxIGlyJ3aLk9pxP1equlmY1j9lL/hd4gz9vhZJ973DYfclnpqggcXc
9W+dwHNOuvHFEd0CPSQJ2YmVBGgQYP12TLpRHqp5ymyHeVuimUakJLJk78GY+yIg40TyR5+Ej1Mb
JUvepL3zc0BR41amtL0PZ/lO1grsXT2z8iv8+8lb7XYNeDx9ewvIQ3RIRmjtZ0PlefLwA7OVDPO3
mh4arYZz5dXI+RD48D7Hjg8gV0SDR6YGmbGBdE+LWyI+udSTO+yA+KCvPDHeWaBADdRX2x58xppX
xO92mJhD0OaWaHjopjjK09n34UiadCYT2x8GWfcvHAh3aDj69muwNP8OHNzlQsfxchMItFWMIMRn
rCQw5KlX16fFn+cTgAs4uwcuo01zr5zAngsxtVrohHwkfBrkA+66ro7yivRfbNzfdXWacQxx3WFa
bP0+M0tAkxNkz753HzJO5Y5oZfZNWvKvaeyqM3z2GFqKs6MfU6myWNUCZHxTR+XtACagyifY2/V+
wPR4dCXi2PJU4etrJy4oTPAue3KZ5xWtQQCxbjrvSbQEsdbGx76AoRjhS24yzcPO2TkLjR4tfO47
TFtuUXrz/NtNhn6H2A8j7xeNQF8+RxbeKooT6jBVPxMbSpuVrDXfvMQzACp6lR/gy9akbqGw+HmT
zti/eGnI0ky2hO2nSU+5Rm9hmYkIGALeEpTfIooPgN97v2FEs0+L5ik0DHRKpky1KAjl8xwC5xYj
1DSTjUj2Du1MPsHnf+sHznTAVAh4m0j0SQuEDQMqGPSZ0AAn5F7vlN9CJ20hDwncHXPlrMEMjQXo
EHPqFCzyMSUucXyq4ng6gLdl77EUS1+CGMEkYxkCG95Ncw65jPsTgLYWoX0SEXRagqqm9eDt2iFq
D9bUrsyTmtqq6GvsATIN0AXJauWYh7Cs9d5IJGuB5o7zpKTiuzay7X5pa3GeWNSCdeeX7X2UVOJS
Q6TwHGgADjNQsp073ykF0ktlg+neHx3ywgSLf09O2PzjphM+v7ENhnNtsVhuGA60PVd2Rz0C7dCP
CX8w8dwdaEimZ6Uj9cgafEA60/oFkYGNMyYjSGC6tLJJNkrXPs+cgScIOFzXZR247NGZlWCgSoy3
lwHSpKJUDSE7TgE2SSKX+gWPGLmPWRBhKoq62d9Ry5xXwgHayHkt/N9lDOOZb5S8g6QDB2l1ZHdz
3E1AM3oNy2XUQQrJYGD/HchlyHtFw+/TyIKsM2be8SD2n8aEmLt2pKTKysUG4PeVPf0J/I4THsFg
h5gjIIj8fIT8ZeQ5YljGvRNJEEZkgJj1uETVMKiHA1R17cWJeGTyyLTu3tYp/OWGEPMwMB0W5Yyt
bJQoW8zDBNZkqhebN7P1ZA4NGxYzxtT8yZ3KejdJK2HJneMpGy24fhnrA/M4s9HuI/5ez3JS27yB
lubgTwUaCaJoFcaA2+68YcCiSSis75VElaSbDcmZlO1Z4RsLy4KcMMPVZuRRHkRUfOmoCyinmnHH
Auu0Ew9cbC/rtjyVMWz/dT1hh6NHepK+52iwN2B+Mx5hp8E0ZidDDsUidmVnvF4Pqt7U2+uQ9dC/
eM2dMoIepiGS2eDVEKHGgStvlOe1uUlHdqxS5d+GWJF+nyOh1SlZHLV3WC0eZZKS3VBO0U0T4nsB
wcPyECPD54H7aooy1U/IQXab+T5xJ6tyMzTLsYYZDfwMFzRNJ6rki2t7P489p9xJfHZfnG6MbkGS
6cpMCiEPTdqGe7+eZnzbsQTJOGQauYKM+EB55Z4DkHYOc5CqL27piO8Wi+wjLFzioiPdITBtbLui
a2gXIgynlaJoha3ysHfnb2Wo4jfZAzYKVqgAmSZAmiuSjrCtE77nXtKyi/9tZ94OYKS3Q151gBJi
bVfdJLUqdw54OO/aJK9P89qO+EcLt5gbWXZjHVb+AubSBcCEykMH38EhMB0p2ngKitCikVD3rB5M
M9pmNyMvYF8TBxTHSNSHAOisGxCDOoybDpblcSqx6+y8c+mGss4BJRYv1dDKH8YB4YUldfgP7t80
eZf0BAFTILU6nuOA+0jYq2pLV2cE1YK9FHIqiMvTY9CG41vUe8EJFBf7rFxTpJDfz9mkhnGKsa2D
xfg0VIx/ET7WScXAmpqjhORqWGsc2hdV1Cx7WfkWrNLWe78pYUWBLZ7O5iqFZ2Qi9YRzc5e8uUqm
kBc6c7Ivk1LcqHgeduNC4zlXY6lw9uo09TcBJTRocFpgF1PPPXZdviqqXqpdXfshaDRNgu07LA1p
XLtYuE7sa1cP8p+EYUW6I0sbxvd1z5h6IjUkSd8qHGMB9IYNc527TNqv0AmQCxMNOcawgGapwjzP
VRliKgkMyiZPEYSJOwPw1a4PWF8XIuXeiRIPVA1EgmIoe3Luf+CogGeET+NbGDdBAYpocMJKbOhz
f+byudENuDahs8gwAzAofAGBM6yKcgp9FEMEkARAtAKbWVkbHQcNNzdmsjjZjyn9lwCW/YC1isqQ
lBuRwjgluDiy7kxQlPQ4YX/AH0DFnfvcBknMQWuVct6lokbEJO1hG3VQ0vpFYcDbz5NIsbBdGD+k
70ihERk+WeKPCCKnrMKzkfQEA9X8o0wSfUBuU5trvMQvJF3c53eWTjGOwbtvCmHfF47aTzYxwPAz
RGYOJz2O/G5po2anWt7uodJy3iamzTnFGu3cAV57E88xcEDcFe5+BrKwmNhYH+fEYYdYhu2t0B4q
LaijW4BNg+AQ+EAwL6mFg7BWECRXOCUshb3rsDcq/BkLwKwDJPsYOAtDb8S+qIVai7NbljJY+MtO
HRxn1lkFeM6eRrW5NdMyH9GB49yzWuxSGrLbvuMltgJxehgCpbMYO9lvsvMarOWWdk+Y1z/QOR7R
vrZhO8zZT6AV9gVJ2/kpbhegtoBGOAZ0WnLajsmeg2dwr1JKThOhtALdOKCFDyHtrkfg+jnBEP4/
zq6jSU6e3f4iqkAgJLY0ncMEz9gebyinASEyEgh+/T39rfxyh+6qWdpl06D4hBMUomUV/BwptmnY
1JqfaisOdmWr9XniQEA1qhcvwpTTT4SP+ffM6vtVUeIKjzSsexGf9Lm5OLlVTojAUcYQ2vcfCqmz
k6W79lSha4gbWqXpZkJi+gQWv/4bDFAth/khLItFOVgaYksOBHerwFYruKzgVG6QInWMO2scxBCU
zc9Q5UPlq8xMZOUFilxNQyBILIp1DAAsyj6AMaCxI70jzMDdqE+CfkMz7qPI6IrXBj7saPZdIdyp
qZLvNi/EE3YTuP2DI05MeklUTdRDrDnqNbmmZSHAZTlkACwZR0g2yQG0E2zFWrcQx3ElSd4QQ9lr
YObYoRtNcwgymJu3Vml2TdnWF4iuDk/MIsm2oYQcWygynaQri18QTg42erT51oFyRhEOmYm3qCOy
vTGQlnLtfHhzRnfcMj8eZIhzK7voYLKPmeN0z37a0ddUSlDgksJNV1ra3gGBoL2vrR7vz/pm2xco
s7bW6J9QVycHPx/piiMDwoVv613csMGEWZayVZmgtYebAobFRW35fwKT4eaMywIXG6laAmOMxuG7
oYj5rqgNX8PNsw/WsaohVNsmPEMNhEEy6prVKXC5oO63ToFkPl1t1rY8H8Zz0HR5OIIX9N61XrqF
6pJz4YmHGWOE9KcWlpvPJbzTjrBaQeddWpDqCiFpZY45cqRy1UER/gcqf95fpwTkFsU0SDvH1KUP
FkHH0ho6xkJKGRABPeoZP6BqJ770taPoo6zrHrphTtL6q9of9DvjefaCuhg7m6TzhogTUT5IxcxG
gAIPAbDUgfRxTR978PVxYcr6PdGBfOZNqqDvhuwGzVGvXkPAoV1LL2/W9jDIFXRc7JNLar4zFWk2
VV6QTS0qpEKOgVSsHzT8W9yJFm4NWfUY4yBdc6BFdrqrkz955oGd3PX8MsXGbGPfbfZu2YAMqBuO
eAINl+8kRb20QN6+hqC3u1O+bLd1L+yT5raBPUfqj2EaoNUM6aD83fJITMN8bP06An6bPMaGFztb
C0RsY4kMHryiFJrHRQHqaZJZziFtgSOGJGC+9TCoZwMHPg3ySwop9armyaW1ghSyt6LbICIkb01Z
x32UdIGLHK4ByCCrp+fJLXLIClMXvVyQucnWhVBivPXbXv7miKEOPC+YB2FbPp7qCUWxVTf4/mag
AM1mpph+VqaVML5Vfrvte0q+xiByridN9BDVuuMrH7v+uTdwiOiH0v5pl+kYXV9nZU04auIGGs2B
IGQHDRd5jge/jywnC/5IZb3bdttv+lSNr7Wi+cYKILle9iN5axtaP7jgUf/QbobKLNT71l2f1q+g
ccOmqkhkZEOiC5dYZDdOMOz4OFhbA5lyb9cPFfnqNz7UzctE11CcljbqsQqi4aHjG1TkKdoBr2Bn
dWFiJfkBQQJfV0OeR4MV6I2i2lo5PlK70YhKhMi1pxedqiCUFrV/2f0U7Mnk5E+lbtsTShdwbRx7
vkEqFuwgbBnva4FiusQ9tq0KzdcO9EIPKbK8AdIStbelaVFt+8n5NbGYPVdWDnnRCl8jE1TrYJQ8
/QqYTs4K9bSjxNHyYrfCWumk8HHtxfpSGRh5degChsGkEAlUdTT4SIOmkver1EfJFZKO9Rv6tdnZ
cnFcuwb0KbcZ2ZHAj3PdKCl+lrmD2gIaGudaFjjnJfBUmEFRjeGIfkq3Qr24XPexQKAS5O4zDoZ4
M8EdBLGrW575GFNEvYgDvxArAUINgdO2kuW0zwebrpCKIfMwWYcQG3Vwd4zJVmhFvyTo/keIOnCt
6lGs09gySagsFqzQ/WgukDMvfkyyAwsLyvKrMciLFfEmBETJAMkRAwNOUl/L9435FjgMuOvAlnjy
WHwzVdo9jEXtvMC8/FvfWrBAapPk26DIOzRr4RLX9AWNIBLeRLAjoxE68O8utAn/KJKgIGcG6G7n
gV5LSDGOa+jDTRgPFOagbejZqPQGrNvwPODfp6qYXuoxLRIQPahEIudmQZj5gVmnri9C2ACxdZHi
uGQMZWhIxk/7XlrmlADv+Owl0HS0lJLPsk8bSPHbHBRJR6xxjZVnW/H4QbRt9Qah+wm+9W65bUFF
hwyuyKO+xk0InvgUFohKoL+I4H3DHOZv0hGlPwSc8mIQBgaRzxIgBmNmrb3WDTa1JAR/HPXO90wQ
IRLla+ZroDAKj0NGcXS/UzGYdT5VwUlCGnHtT7F+aoe2hHlcJVFksZJd3ajgAkhEt9YuQmwJH7cI
4arexqrBBd4nTIFayqeviAnpxc+k866NDFBt9U04THQEGSkJypVtN+MqocOvNEH+FlYqp69Oan/x
DM+7dVtK/R6AR7Mi9thsoKVfXxRBxT7zs/qbN6bsME56XNOGF5HfddflhezEiDqJRCH5qrXtIYSb
TbnySiF+5D7+3UhybyNT24VYa6v0PhjjauvGaD5ZqCe9CeHZu8RK+w1a0kiUkrZOT/FA05NCHTRM
OagqjKs3nEEoFMQVhrCo1UsuA7rpUazYJZ5Pn0DPcfEhDH0X8GAdyK2PqJBuDboA12O7NgZQEpv8
BhrP+W51sfMAMRpnW1nECaHDyQ7phEaNKJh7JBnq0egewbGPwBHOjGhzZunwPffrKUKkg6f2ldyU
FsTvOznUe0IYWxWobW/h3zdEQS/UylhVEcUF17vUwao3JUoE4Yg4/JlDjmhr6zQ+mqEaYGUxlSC7
IZWk2RDsY29CJK0y+QLHyF9owZTrAUYb60B5CcrwqJhag7C3ZuoxrSaTbeghsrpghTpRhkBkP+a1
BM3HHw+xTg0cR6opGhXy0wKyqljFXv/YJmW/RXzBGfa210SwD8izCJEVnCLrNt3FrVCH3kO3tXwo
AS1nYdJweFWg9A/RvWF0Qk1LBsq3221N0guKlmVHH4EiFikMOioKgObQ/alR6H+gbtb2X1IUWBPQ
4Ah5MGOPjWmndb3xpFP+dLzRO3KpnAeSK3HomM/91aAlOlUiUyxBVduC2gb6OtBULcYmh8SB06N3
VmtUM9OkLFa0cAoomSI+WcuaOt950E/noJg8Fba4jDblMJGI5QMKhilOxB5cR39jlXUHNX4r3wBH
n0XC9HlUIzz8NnQTBcqpCbKfwoU45dqCFqa7Nsixf4PNUk3rPLX7Y5ARcfBd3/9RK1lCp7w0vxVa
XF3oJ6V/Zm3iPAYpgkpUKp0z6SoP6znNQiT6ZyFYcg76qjn3Hf53yNE4o1GJM7KNPHS7j5DwT7al
cvJi7SZlt3O7DtEOelTZvrVkthadTPemrqcfXTpqyLaWbbMeKmf42eds+GZS31yGJvE2Vu6TLTpT
fujBefvc5H17KdyhOPqCeF+c3LPsqNSDXrMCSQS2u9o2ZReccogGPJlJBWtoz45bp0p9UCWaAgXL
LoX+SaeQn+N0Qom2Joj/c1jyBEO6ZvnoIZ+13WSVatX/1BYcVwwh0kZhzGBfBF4Z//C62l3DDyrZ
MjcTmwzCME+FQ/t1hXrJiukxOaCAXj7ZJnFWGpZYELQLgi8MArMvULenW9vh2bn+zR1LvwCAbyDq
BWkQUBRqt64uujNahxmW38qDPUYWDqhFfqcjlGaNZvLEiGR43THeOA4ZTzKTyN5s3dKL7ff1L7S9
oeJEXOK/IdBRXgj/HBf6sISpdJUlEqWOzmrzE0riNDvZKoX8DE5FNJC9oX9KmwY1A5+6/noAhTVf
i7jH0a9cuG+7ehghIGyS73FDrU1cwxtm0w+FdTIE+yZ0oDX1A5ZY+r3MbTEBR0bjb8h9ZARIkLOn
rEnB52mL9QhIAPKhyRvRdPag21tzfu3Mw5GEekiIEIaahzjA28M7RTQhHbPpzDs6/RGpZUHLtLfW
vQPW3gpCTOZBjmR6dmyT/uC8nLYTnwwJvcFAnRLePRKnhNCXBuy74+imbxzyC1sT0Pyv1p08oMSk
X4mGpLRyISa1UhV7dRUdvteixPoYq+59wL57rdHjd7eNLdUuSBEhqEGyhwAWM+fCa4F7UV33bhtb
gumW1xtL4P2AQ5FWiDr9lfo25NB96aA57CJPH3MHWWoxXVpYEOPQwS0YaQGwzjaHbDHMZCRDUBbb
tr2mtIBljOsW9UugEU6HGk5G9loETUnXNLXVJu3QQAkmWAEoZH0HPYL9FcrMCv4waC1+yRV4HqHq
VPM8QWCxQwo+1nxVetoKr+Y/OwUTr1VVm/yxkBSJcIESwG+mZe0c1KhtgOiabg0VtACNXqt3yxAe
SrFGAQtG0zBNxxVZg9a6dQHPCVaoZCVPE5T396J3x5NCK+JNck5fWOPlZwRN6jlnY75rRllEqkSb
gncTQ3GnJVvFkU8PmJ/HsnSKNe71fMWpmzw1Yzw8smE4+3X1N+1K59JQ2kSt7NEJzx25bZGpQFjb
K9amwioNs07KiLrCeR/Q5N/DGrJ9mHAxRlSqYotycAVH3iE4jmJCks19urbgVAaJbdqhruNX79ht
2aNTBMOmienwSIZJ7FHSYY8EzY9VqzMIcDcVagekVaiRaxOv0TEad6MATWFAUvrV437+ADjlAJNe
Kh7R5klhqNmio6UxbE0/DVE7AgbRuWV3ajviPblu4r0jt652dQEVGaBSBnvradiGhS6JydPgkGxz
7UH3wHVIEGAJchB0RBnqtsDUrBwj8rVtYW1mChUoWGvWZ6dCOVynqOlEIAXGO6zp7Fj5bbJpXOrj
TJY5rrNBtwjpS9bGZJ2kYXdB1SNtS9jJ6KuwIUNDD/0l3Lp9g5o5xOLMBe0PDclslb2BT2ug9kvz
4lcJ370xj+stLAf9dZVhBd2GzS3h2mYYSclkkzN+tXwsAJ0pSptuADI4ZZbhSB3jz6FU/ycw8Q+2
zStit0iB3Dj6KBsWYC8hR0DRPpcvt79iAfw3l8NrOwf5ZtCMRwHTMejxFbwCeorw91SOwfr2byyg
F+d6eOME6FfVwzuwl8iGnnDi3n7uEn15LiCClEI63MD5tMkUdBYk0tAsXV0bpCKvo0w0B5O5KAD1
WxdAMbgp7FsA6qz6DnBy6buuK+OfuQmSbsLhRoF+Ll5b9qUGkvv2hy1NyvXv/3lwkXBkbSDnHCFh
DJHYUFt/fID8bz98Yd3aMzwmamRS4SAFm3gEXc1pVxaV2LdfBnYH/Lz09jP2Q23hYhigAHzsIbEP
8THR1yhf8k++Pvnv2GgHzW2F5vFxQqfPS0gcISvdUB+9cdsu6R2c59IgzTb3GDhTbSdpcgTQEbHO
xXbrXdxd7binO8fH0uKZwZ6ToPU0JnU4SlKvEu8PjAaj2xP84ZMRxF3pF/+sHtRdYY3Yq+BgZ8W2
cuXaNu3r7Ud/SFPDo2d0h4oowKASes2GmgvQh3+7xKNhawqkwqSF1ijvv1nQrvrMXOPnZrBnp+7Q
x4Pe9tF33mjySBzYGGbPVWvdmeWlkZptYIWsJLBgWgSJJEudk6YKjk7Dxa/bg7X09Nku1tBQAhCw
AZWmzw5S84ccBa3PPfr6k/9MsQEUTaCbBeGiicdhVq+tkt1z1vxw+2LQZ9t3RIprJhdg+Qr+VCvH
HXaQaNJrWxaPt19+6QdmOzhXPYp66Ikf4Vd5gTdkvwIr9K+wvbfbz/+QZoQPmO3dNigh4teZAoDz
MY2GuHIfEvsaUvjccbcsr/WTRh/hqZpqfp6qoVSfXK6zLe0nTtdPPhglfNSgiRLrMiDwWMnhmgd7
7V3Hh+vz/h8CHc7fsw3eJYjEvABkaQBctynAKCRvHgCoQ0xpfpmiPjoe/QI7qV3jTCK6Paj/c1H4
6EdnWz9xnZJYbl4eA2bci+UEiCSB65silP5RluFJvU6BfNnklqZh7wQiooSlm05lcTgQz4INJAQb
sxbevjmNs00P+4QHgBnpFp1ur0f+bQApSFFBCi3m1u8o3mchzfI226WqMxCygeXxmaga7jiwAdnV
gdNexMTN2ZmMfOxE7G495XSnjivzRXQCWUWrcg+Fk1KvlcAiXuN1ixehNakA9eYclYO6RGBQoTF9
slk2PnltHqxoYJJNbHx/G8ScZSHac8Ae8VaIr7HbvAJ+bW0L6bi/Yc+V7tDvzLd12+q99tgVaczJ
0QFD49jH/hQ17jDCrDUjlzHQEJG0OndbJIm7lpOXAR40ob0eWBRd1UGZ8xgDb5121ygyz/1HiPb0
m6qhSJUMVwy52yirrTQs2zA6uicATu17l8bCppz7WfSo1RG0YiAoDYAKyoMO9Kl8dUeCYuEknHtZ
FC78eeDTGx8YgnSQOZP0Hod5Ya+z2RlLR2pNWebBnLFuH+u40xGNrZepT7qVjUi2UdVaedneAZj7
9j5Y+pTZyUtlJiBZh9CMQRFhYwoQzkH3IHeCgoVZmLt+8dTN0BKygoOLBjX8atc+fcYpfOd8Wnj3
uetXbyc9b4YJ5xOKzfugAHSr6T1/d3tklt59NhWtHnPeUtxJvNdwjUdPD2Xx4K6q79LjZwNvWXXN
7MqZjsD9Pk6TAZzZVuFIPuVWjUN1du31TuKi6Y/Xd8ZyVcZxlFcXAUHJzw3O7M6zO9TlodscH2I0
wp1dJxiaU/ekyxx3aWZnV14sJzvLSRUfprqhK5Ru9cPQj5sA/fwjg+wrDKs9H5gfCypzgfdbFHXx
ayjw7y2dI2kfRvfVa1M3MjDmysCtgCMs8H7JphRJDqxCLV5zjbatbeXtCU00oD7LZPSfAheg2sYX
DFpsQ7f1UuVsY0fVkWun4z6xU8ATs1YAhYY78MWGcO4GiZh5am31M3UKeCzmTT885h7c2Hml87fA
F8MBteEY1ffK+2ICnG8VD9wNGlvI5wGzf2A4qJJVp0x+9LjgAM/ZDFesLkPpQlA+9uS01ZbSx3hy
gLq3knGtMsc6+D2ACSibBigHG+8nSnj9T1rA/qok5urtrSoAIZT/PRWO/9pZangwtpoufpFM1wYA
laiX59MmIE7+6rS1ugyjhVoFKzRIQo75pnPmfu8Dp7pYo0Z7AnjZ7DQGgh606DyUY4TzMy7z7o17
3lRGMQzEVt5Eyi30t+gzQ8vzYBHPXPrYwjk55r+KyQcif+QE5sFDJXZ+15uvjW/xkx1QB90yCWgp
cYBvwSYTKON5QIrXNFvLbMxBcYG9r6htEwpgtF6u/Laj0o0DCDsagiGs2WiYCgL6hW9QZtFx+Qd0
AeuLmzn1sSPC+2FR1fyCdLnZQLOpP4kY3nKwarZPXtYBKATq0x60FZT6HMCY2tR5FbFFgVyAquAp
ZxoHcFo1oasb+WLV8GdX8JW275xkH2f+dsBmuxWMq6J1OliCUmroMRm1egVKLX2ZIGEFfFpbejsb
rewHMSF99spGRaAeoRwHmslZxh4ctBMx3bndlk6mWdgX98qDNtsQHDrr1I/6YgfWqXL6OyfHh5ko
vnQW7PX9iIgysIODr3+ClrCCCXmY+5diuHt6XM+gDyK7uW9W7gOzjmIPDC4Hc/CRW4RFgWZW676D
qtSHEzHwUnLh5+l26otNgm8myNRKsM8ot7CAk9nJPtqTIEAS5QeXotAHFOMrmsW/xzz/e/vs/ehw
vD5/tlbEiJ4MOgo5kiWyJZw9+l58h/+/9OjZsQ4TTYS7qUkO4ObKc6KgARCgYr6+/eIfLazri89O
9ZaLRHjwCT7YabLxphcoD28KUDtvP33p3WfLtlVM9tlQgkYIf3ntgQLZfe7Jc7q1Z6VA4hg8GcXw
sABXkoJvePulP9oNGJI5x7rO0AnsgiY5oOEQBQw2gLil0Dt4LOXj7V9YGPT/KT38k1onfSUmAIUS
JHFmRclrr6fQkvfkGD6iKl/ff1ZxIOCC1glCgQPaar1ZgUAkhzChGTkNAhgKNU4YLn5tht7+moVJ
nnO7S0jj2U7cp4eRGQgeJmhxN9L5jA/J9Wuuv/rPWNVdXfkq48mhsZw6ZL54hBdBsWJADn3u9Wdb
l8iS56IBUr9MxAldeZCnrDtiPEszMdu6xhGjSFUjDgMFTakEcw5wZWBzQB8DLU7fKVEvjf9sCwMx
w2CemotDO03kSzPmFO3Da4Pn9vgsbYfZHubCt3JKJnFIJufdB78zjwFfEBCYxqICsPf2ryx8xLxH
AACTISkbBawCBBpt3zh7v/3gj7I3rJ95YyBxsqooLSqg+kaAdbXfOCDldlYdaZuvJjX9LdCGE/dE
uRdmfN4taB1mNwodlEMBln3M4g44lOSUWsO55ZJHUzCROwO2MC1zhXEw0EiKi1sg3/0GfsKBuS9k
iMNe3SuCX4su8yv7OnDXw+ufjZfYpAeSEGgJaOb9gYXVydhgIfeUXk2cgNI3amcFLF/dnqaFI3He
McgYAtzMr7ELM32mqkQv0/jnocnMnfFa+oHZNk8dN2mcwU4PAQy2xzHy6PPYq0++/Wyj6wlcLgHe
2d6Ub5A5DdvgMYBB7e2hWdoas/3tKgksmsabS2FftNT7XHd3agFLczzb2/UIrt0wNNYe8NIsgnF9
evAkrDo8QIc3Y6romaWVeEIeZt85bT9etmzeOCiphAAEFxbwoIOIGjUUEWcQSyBwW47aDqLstwft
4+nG+v3v6jWAvyjI3SWQek7H0AFQ41Iaf9pUhSzv/MTH8wIw439/YvQtXWo/SA9xO0DZP1dwkfPJ
p05dFlzH75/d14NKyyxWgT+WNS9jXl5BynynMs8KlVs+3R6kpS+YbfG06ZjKsjE9VODSdT1d0dKP
bj/645XF5grhUxnEJoXO4MGqG2jO4vgtALJ1nQ2vx7MEj7mwyKf2B5s3E9ogiL3YxQXuQitC6vKP
n453Lo+lAZrt66wdnCrWngAW2XpsgzrySXtn6y1thNmuLjqmwQEygM757d5P/4K5DMbWGPpAYt2e
go/vIhbMNrcGI9qrIa95cN0BWvMPQE0dVPBFkF8FuCS3f2NhgOZtAgi6F2UNiOgBhEc4xP/MPruA
+GwDc7RXRAaez8Ej/ilvIWRDtHmzO/YTJZnHyQfQmxbPt79i4bCYl0QZ51YZSJywXrweJ7oq4gfw
iu5Mw/88EP7/RcrmJdGKe1mPYqJ7GPIRyB479uBsTu0O4j6O9SerfL2C/o05xWNc7pVd0FNjuwPI
J2T8geYkDOypI0EhIfCq77h9UQV031Dq+UaSWG/SCsBO2cI6ntiNdRnBG1rfHpWFFcpnp4OARj/I
KH68xyzb0F6uy6cAQq5/ByhmXItq7p2j7uMIjfHr2vrnqBuD1DQa5uuH1snfRMFzkOPcJ3tsH22S
/ZTF9FhlnXM9YO+AB5Y+zP3vDw45ItqqovGe+rspZli3PzLrIvL0zqZYWk6zU8MTcGC1KYv3gEn+
KHL3T9eY4wC19tvzsvT42cmRd/04eh5eH2XOHWwgh9WUlgdIEH69/fyFo3tu9n5lkfnOlFh7lqFy
CDLdKoVmBnO8g0CzGWX3Hkbn98Zq4QCZl54K6BjFgzNYe2EBGqQD60trYAF0+0sWRmpedfIk/LOU
M8b7iXw1YE3kKGmCT3D74UtvPrv+0RqXQQMBD9hatbC/4arPHiAQJja3H7/07tfF+8+uaFEDNuAS
pQfiR5Bl2zg1GEX+PbG3hS0w72kBlQ42lo2bv272PbrjXVGth6uWBrbh7ff/0IoVwRGbbWtHey26
1fgA4LSrjWca8gz1veYCUo1CIpY4G6fQIIvbKPI5cS2+QOZiXEEv+J7e8dIIzrY5+p5JMHYVpHZK
gqqwRZmLVgEK2ZEDy6rd7c9c+pHZXq9yz+564mEzUswPcMOgjq3KbrwzikuLbLbXgUbNVVMREKRa
uvdhgB4S65M5Nxiq/11ioociegp6/34c93Ewrlze3Nl4C689dxaZlFvX4NjEewWa5jGG/QPo2L61
vT3mHyqiYmnNLUV8C+gj9EddSD/r7jEupbsru9betL1rPQDWn4HwBTSAqlCTh1DS7xGug39poK/c
8BgqooaM6mgXFdmj986O0tToO2RB6t+5YBYWBZ3tXYuXwDiTMt6XyTPNX4hzcu5t3KVHX//+n2Mh
98Cd8dDm3hODcvkKuu0ByjC5pcIMvNGftwd4YfrmTgJAjJUFS1AUHrwB6k7BlP7mIJS+3n76wtkz
9xEAItslJWSJ9iP066PGKh7qvKchjcGl9uw7a2ThE+aWL53XpHlCsAJ9Ik4yGda1uGdHsTAFc4MX
VXuqwdkW7x1zKWm9vlKzFBSCPjU6/myCQTOyINaA29cYvgKjLgL7DO7RkOHSX2//wtL7X4fsnyWk
bBvBT3d9/6raxNAZjLoqeLFke8+fdSGAmLu9ZDYKRF2ViEPOatlFV1OKJ4u32aHXVvMdjbQC9BAI
Dn6dBAAztz9qaVHNzmHFud0Q37P2HqS261Y8lUO7bRP9i9jO39s/sTBuc7tnAgke3wYndV80QAMn
9h+L2E+jSorPHZp0dhzzGnKeLGX1AYqUPKqhh2GnZXZnWS0E2XMDiUAXukpLWh4KSDJswPnXP/xC
B+uOJCoCqWha+42GtkFpN/Uqzcp7y3lpLczmpRCxyaWHDLrQp77Y+PDSdSTq37+lPay6/N6FszA3
/uyerBoURkyCIjVrIPkGlAGF5TNCqDuj96G/7fXGmc0N2BWA9Bn3mqO0YT0YvYeZ5lAhKWF5RDMb
ZH7C0XEfWfzsgkOGqI3qCPAxQAEG2ZyqwucPXCGWvr0Wl5b7dZr/2cNSmhYSf9hivu4BinAD/qq8
KWNhSUd0R6A1pe9kZwtVBHqd2H9+CYJxpS5slDZZWYdS/hUtXfnghNL+lPEmuv05C9NHZ7F0D01G
uHJWCHOqLGo5gAccJNfy++2nL9wFc3OTpnMnotK4OLjGZ2cFw2toonf55vbTl3bW7N1FRbNOWKQ8
eGldVqAwOdUzHAyStTtZV5Ol9vcwweEPTJb6G+nGz3iaYUXOnU5Uq21I3Xf+AUajMAl2hNq6Td8+
KzBFtn49oLDkAi19+xsXlpt3nbd/FoHTDzAo9B3okkE8pCHpTkLl1m7kKb2H7Fqao9mllNWxpSTN
xmNrTeVZQ4ISHOgpvdOIW3p/97/vn5MG3MG4sY+y2Nps3A7x364Fhyi+hyJfev3ZMUd6JSu/p9Ox
aOuNjhl0XP0vt8d+6dGzo61D7b0tIc967Ab7iZD4EXIn9Z0rZ2lcZscaiteGe+AhHIvhFXzAlc22
g0YZO/lz+90X9vXc68QRkNGr4LR3NBQalvl3sOuhBX3n4QsDM7c64a7ULW8tdmiFC9XhAVJ++s6e
Xnr0bE9jgAcIJxJyMFYBrFoDCaseGjO3B+VD415s3bl/eF3LQJrOwtOhcniWuQA5IyU/khrxEly7
eHdMGqJPGno9wDEnoPnJ7p5T28KMz71P4BhgJ2TynYMZfRNSN3gLMkBAJ7PhNsjBt79w6Ueuw/rP
cQGd2VhpiHEAbVP8AuT3W0eaKPDanavUt9s/sTRDsx3tO6QVU5G4B2eCnXMCLiR4+J/bce5sMwey
HfrBrxvoDkPBxUwp5HVyFke333xpT8z2M0jThqI7bB806Mx2ykEHsWDiwrafe/xsS0NeqIXwpxLH
IvFW3LW3oytPGRRhbj9+Ydz/n9sJBTDezp2r+pj1VkFMhtTp++1HL1ykc58TyKkUkqV0QO8ctHXm
J+9TH6RQ/2meeUKhPQooaFhADgAC/3daeAvR6dy5JC4nw3Fqm4Ny/JUPmpHqHpP9pNlqmqD5pNa3
v+x/mc8HLYC5hwl430Byd+DCNQlr/XVcQY+kjwO5quNpeEBVHY6JFZrqHYxwnoI+aJC6IH9JDLT9
JsfwUz5o8zLBbD1kvVtAbBEi3KPLIToal+ZnPcGmcIKo8b7TvV+FlW2geGnF4OMLKYrQLdrka8Io
mLhJAW3uPm23WHXQPPF8a61cx4+0IWwP+SU4AsCtYlszsVa0/D2mgdnQnCePrsrt306fPzcmq6H2
403BxrWG+jtYtmKXdape2U0wQlC/tSjkjFpICAoHIgi+50Hhccinbc1t99hrZzy5HvRck5p0UVZA
27JOC/2UGDU9QiDI81d24EB2WQ3qDBEH9xyjZXJnJhY2nz07Nkja8poxAICb7m+bf2f2Q5DdO/WW
nj07NmJo5yZgHZVH4pUAc3VCIODLmyEN274Rd1bsR0crB1Rz9iMFr/n1E4LDYF4dCPpWnoB31bNW
dzbhRzvi+vz56eRnqYx1CSgoNM0iFmh3nUMGFyIJGQnBjM5/wVW6RUGd99OdIOSjcbv+5OzEytFl
rbKWw7KMXzxy9lS3At3yE1cRHj6vRFZjh0qgAZnbsQEqaut9kqZH0mSvhTfcmZKF959XIyl8jTmW
Nz/8H2dXsiQnz2yfiAhASMAWqqoHenJPtv8N4fbAKAZJDOLp7ymv2vqKIm5tvGhHSEVKypQyT55T
pWM8eV5S0u5d8vwSPOLxE4zLiHY5daFk69+GsgJBXGcz/ZXmhXgFBZK2YwVBiAuNddx0n+I2CHC6
EG33oKIjZdSmIG7xRUS9ZudPr+c94fE3m47w+C1HG36aAQruHaIf2tdmT0aUTxG3R1AHf+ukFeE/
N3bU2izH4PVpFkpBtswbB1o8TvsB4P+9DHl/CO3pG+AzIG8hW/fEtaU33Alw4d2g84wkAZr+I2Fx
EP/2PA4s+8d5e61NYBx3T1dBTqxqSXQA6SiQSvdglKAbwMEVX2ImTTw9Mb+zsdwEDcj16EZT8COj
d6O1lQhc+/XGyR6cUM14o4JJIaM3dgYyK91BArxIv563zsoHmMrGi5VXUNaD+RdeeHHYj/095JFA
TNq28orbMt1fNs/RWX7aT36VgiUHLu82IN/AnxvLdgGZTHFFrN/nJ1gxlJn/mHo55YA7LMmUo7EJ
ZNg/w4x+K0v/wg8wDnbaD9BdytzwFv9ELTSarfEPF/m+XTY+4O/978TBpscv+2yinNHFrnSZMNwP
nxfm9k/o3QafWO6SawG6oVs2gWhzAWwUlBx9UYFwgBb7YiDpDrTl1pWwAnol+ppe5X4FxEcadPeW
IwvcYR3NoxGtJ9FSZuCVaTLnOnUXFbc9NKpw3ZC7Aux2D3oGWRsfsvArIpQLTluZkw0M/sr6mPK1
usTlDXRUUH7KqwX9MuJ7VRCxh7LLZQtkZnM6Ai5fAZ7EZMjrr+k4PwJkuwfLNSjMG+8SYDicr5nF
saysqgAVWBIWPpTuBBJ3HVX2gzM86mLr+XHqfXCcw3C9vAxCJgfmJl0F0RAlwGg/Z+77+WPytyvh
xC7zDH+LPlU0wVJoARLm99eCoH5UeQNUnKSi+prranxOdSHeatCTQooDrUKL7LsndEh3v3XfZQcQ
OoAEGogu6GY4FH1Nk9P5YCbNwQjlDNn1lDl+d+g9qJvmyofgwfkfvrJ/zIKal1WoeaHyeAtmwT+t
P+Y74rf7mdGNJO3a+IZdCKot4TKmc5J5pL/iPgSgbHBZXhNipRsxdW0KIxKBkG2ZqUMDEPRah1wd
NXuK7BvUa4fdeRutBG2zvFLpYqoahgkgZDFca9qkD5nw3sa6HKI+g3NooMFwWVg1Sy0NVDnGbEFg
mpb73PtAZQQUnltC5isfYpZaIJ4GNtNUlShDgfXW1XkUEhDXhkmd/i/Ptg7z2kEzYtIISwUjCkW3
WPIgToMqUSXd6sRfWWzPWOzUnspghLBFMqKM7oyQ+QU/Xv16fqFXnhie8cRYKF4dYMksExUo7392
W4//a4LJeiOjoP0B5O91E4FRrf9pE426/PlJV64KZoMWnwScgIdLdDf1cb2QbAc3coXu9ge8kJ/P
z7GyJH8BgJ9i4EJdOGy7QA7b9R0wZozHasCWaO7KkpiNWnBLQqaoKt3awI3GedDtQQBV7Esn9TZM
tDaDcVtz2ABQhegYQKLjbtDdDav0DpyHl8VQs2OL2jZQltJrkkwRqGJB1GVp9nS4bHTP+PF1pzQg
BTgOAeQHp/xX7YCmS7ycX9gVy5hp7IrgHjsq0JUQf77NUv9bDRS+nW9h4Fb2ppnItkk7c7+m/q3r
vwzNVyh370dQcvJFbbjWlY1pqnaDFQOo99HRCZkGO+ogB0JGtHheZhzjbjkFYe5TiE7e5gzkljR4
n3zA4Rqn3oBArVnnuCifTtWIFBkSX7COVY4gIP3iDymol//U7capXRv/aLRP47MSJJzQmFoSkOen
EKkh9cvCHhur2TD+SjggRmwuJDv2H4Gix29G0MHP/p0lgxyUu/UDaF1fUs4vQB3h6mWmrYXO0Z5v
tQHyp9yOaeVfEWdqIDIpN24xa9vIcNygu+tLAi7+ZOBZxKsntOdeuIeM0+u6oGCRBM/czKVuLMPl
pnPgIQr3Ir4wG3ob/y4yWOeLss/AvJDDUbzy2cnjrmP6eq7VJY2KML+ZvqYl+LBKfTQ/lQ+QRvzR
lfUPSOwczh+zlW1kpqqbKV9EnsP4SgXh9TKRdjdYtRvluZxvO3cAOTEVH+fnWjkSZroakmmcQIRw
ScLm0clsKLDcBWDxFPVWSmvFobrGmYYopYSI69HjeUjp520M/A7UDLfuRmvDG0c6zZuelUib37rK
jyVoQhS1YyDYLtutZoNwqsYRnX0jWFmQm4NgA23wwoB4TO6DuPL8CqwcNbNDuOiHMFs8p0kEXrzg
4S7Bp3DZyMc1/+TudOgKAJeDLsnGPgVqmUCU0Nry1Ws/21jXGvwXPujfmwQAY7BPv1nDz/O/euXO
aHYBVwWtiWMVuJvY6qgO8zBDAxjKVyMQOHpHUu7GTt5cn59sZfv8JYT4ZCLIV2YFEKF9khWzg2QS
tH2gomrtbOltZN7+XjtPPGQd999VcJDncWjLNBReVHlg3M+jopBp1IAu40WEil6D07pMmiwgKIzk
5LadmDgM6OveZSwL91AKHg9TYDNoVGZdcMOQEN6hTRdkKGmedxC1yZtv8AwupD5Ba4+bUbaTYx2+
nrfQyjqbTbVDWoJt3hv7pAQT+wHkqPm+9vhWN+Xa6EcX+Mn+IL8usC9pnwTQLQy6Ht0Z3rfzP3xl
ac2u2SkMxtwuCb2FVvPBc6E3vUy/PMgOXTa8sf8drTvo7fj0lrSjgkOD6A7UmneL3ArBK575L9j+
k2loLfRsjYFO8vGrQAEf13S0/KLfe8g3gvyKhUwyWOWzVkF3sEy0TX5anZPeSpdaOwF+i/15I53E
PyBSmr3ekPDtQQHkIZQh7xmXTQl5I9RpDr0caojkhOD7tqZ6H04cTeeOdqCfAcX485OvGNDsM06V
1Yw95KoS8LPUKZRbvK+y7WKdfr9sfOO2J6DWA+0q1SfjjESnA1mKHRVdAxa4PjgADnu4bBrDfzAb
UK9cWfS2gqqDX0dplUEa7g4NOhsBaGUb2MZdTy1jAdlphbdsKiPRPODGXRZb4X/tgBvXPRpaStZV
ld4WSKbrWYJhQ26cwNOBIjD7i4OJzpCOrVqsr8vAgA56o8FhXRlZFluutZwg04LW1GcAtpYNcNnp
rwnMVuPeAgl1gC7U29Lx0yebpfneqaZw44NO3/sCs8uYDOlgubJMb8MZyFOX7FL6AkJOUMdDynbZ
Ijta+wbjVpCC/t5eCPVulx5iriALBJOldDfe5muDG16RCAgaQtXVgyf54lnh78UKfp0/BmvGOc74
yR2GDvjOasjzJpwS6wE5ymu8a+0YzKLQyEjlF87qjTvB2jcY5zoseIF4vXTInY/3JdC1kxVsnOW1
oY2zXNsT8cKyaxNSQA1ACjeF9Fm1O2+h0+c4MIlKh76HonUDARhIEDMQ7IdU37MWDUoRt+o/5+c4
bpL/XmZAFPXvKsgQTyvwtaW3Dp5VpOp30JCLoHkVZVsM4iszmG3GrGqaVnWWk+TMipeSxKpwbwNQ
zvvlx/lvOAU+AkmI2W6cI9my0HmGoIwAZw4k1Tic0mTHjQYPFa0diGXaPyEe9ZEq8Xp+ypV1N7uO
LRAUjE6Z8sRCO2UYz4WQ4Mie+HzZ0pt9x3leH1V4Ab6sNN83Pejss33uP132440zbTmQAYHysEhG
F/Ayt9xDu3Pjrr9ml+PfPx3qIYS/RgkUeAf067n+u242EiRrAxtnuEDWl5c9MpAOhFWC+aHP3s4b
Y217Gid4nka7wmuf3bojewfWCiR2gxVBQhAJq0lsJdrWfr4RkilUjooWYgsJlLhjVoB1fiL+1pN5
bXDjDHvh3PgWlJsSmUFJMregQ1U2+/PmWTlbZo9vSwFUGyxk2HDtixfoXHkV2G0b+64ZyAMufbvB
lYcuYxddXQKz63fsKq+0ehTTu+4+AMI7I3+qTTLYFX/qHyPRp80Zpj7AHRA/SnrdRLXlxz5AidZ0
YRw2WWytjorJbgOeUAKTNHUYQWlni2NpZZuaTb+eTqFDIvH4caD9DMFj7fyh8t2BVM75dV4b3zi4
JbjxXbSKtACrPLSgEp55UgXP9nCZyzH5GNH0zqCXJdsENNQFVE/8X5RskZ2v/XTjBHNKyYJ+CsTg
EjKXJZXDPnfBiRwMRXAoAEU4b6GTTdEIMya8jhfFXDY2pKJk0+ONwIcRfQ4TFJW8ImiuJsjD7edQ
T4nVuu6BeU71SB1eLpFv2eXu/G9YOekm3G4YoHuvcCRvlcWfS1cfRKteLxraBNvV+eiKCmxtCUSJ
msgqptjK2mZjd63c7E2YnTeMc1hMQD7qAnTaVhW33vJUzN+ZfqEFcntAiGzMtHLGTcBdXahZUVCo
3kK4eI5V2NiAtrI66lAG2phiZb+ZPaT1MtW2rV3vNgTpa2FzkG/PMZOvpHk+vxRr33D8+yc/VbAO
ekEtQlLtsUhnXxdR7Bw0rJ0ffW0tjJOOpu7F6T2Fe3fpQlJIO/KQN35wXddef1TrAgcw2vyLm1rW
/q/zU659kBG8J1A51I3CB3XefsrSaDmSkMzT7vzoax/k/msuKqpUzynzbq26ude2l1R19q7nCqDB
cj9aeRYNcnA2Jlv7FCOQF31mgVgapVyvRm9vMWUP6N2+c8rsEiQyvIzZrYjcylCjidEDE3R9hVva
nS3FbUcu9CAm7G5WE8SAXdz3SWvvIe8JwuJq45m1Yhqz2xAUECADCZoeSt0kAr1xPOiXkE4b23Zt
dCN4B31TlEOw4NSBfNpFeb4Er9ZSbSR1V8602fXvq0V1vMYzt+dXtfs8hL/d4VaWWz9+bfjjR306
0TqA6AoN8ePd8oZL7wtDp6tmN63NX8+fgTXreP9OMDtKAL7uz4mwhyvG2Lsuca+BDv3N+fGP45x4
Jpp9/y2kPT1I1DsIblCfhmR9BxbSrTvm2o83DnDbgitK252f+Hn9yBcCznAQPfB+84ZwsgUYh8rE
J2krkDKs8yZhcwY9RaAZH0iglrhdECQkWnAjGbAwYb437/rFzd6gqQU9Fmik3fk+549MyXIPiiO0
K52358qGMKv6Gq+YGdqFXtLqlkLDLf85d/ZTOaKrqIJs52WTHCf/tOsErzlE6SRNep5CIhM6oM+g
aEJF8Nv58dfWzXh3QDwbxRYEwMS2Rkhz/JpAGOADE35+9BUTmVAsPxeWjQeNh0oO5NOQXQlmFXez
ByUhumGglV1tNhcHHndZloVeougSF85u6rbCxNqPN7wVXVheiR4/nrEd97731YeYPtr0QtMYC4ss
6cgruyVJwz488da6Mlr654pu5NnXzGJ4q0Y2QdanKUuOsteRw8ej6nu2ESXWLGN4KtpIqXL3aJmJ
R0N6Z6HGMgQ/ejpuuKqVXWniTHGYoX5ESlwDGI8rj8Sg3M/41pY5LuAJR2ii62BqyA30GhourXwE
1vSD11CTVaETHmyGemw6qI2QtHKtMaF2tpiYJVxBk9CZIzmnERGv1K2i0eWxV/yQFzFtwTma8Kte
FL09wSEltA2uwTgdHACA3HkDZLHPn+SV/WRCsIKqLuc+x5fYTQ5Y8UtebDiglcUwwVedrrPcZy5L
xiCXN2Hb8x3XXO+Xuq+jkC6orRRQLD//FSvr8Z/uW5kuqaKtSIIF7XMpq6bvZQPWXt31Y1z7YNuF
JHhQXedLHm68mk9/n2+mTm3HnxxdQ0JS1tfO0Fw1HlTJxQfnw0vVbZzH04sDusR/g0RGlwKKHE6f
CFVAmLhP78HXuMU9sHIW/+qRfIpAgzswG+9JP+lAciRbdp2iQOjRrbvySjUyMPFZQUVENVm+l/g4
GKpuI2Gj/RHioBn4oV0Leq/oERSR225qa502V2ACtUoCcQDomPiJCyL20P8olo8O3Tdzf2+X70T+
tIOnpvhq948z7l+SPis8ds/vv78c8CdcDzGeHnUzV27aAEXUuSrOBX9nDtgjOw7Ans6uCfS4maVu
ZpFfDY36PQdQa81H9gpxgJvCoYdBiL3T+1uMN2tLawR/Tw1Wm3q9k6QF2hi113ypihZEI+2G+1sx
tIn6Gu25mIeqoUnugIVMketM92/nLbk2tLHleWgrmqc+S+xOxOVcRn63BYZbiW4m0mvquhmS3cpJ
aoBoyqCILXFHxwpiLFtg6L9MAye2gQnwUgUnHYWrS0qPzJC8ldUVyh8yyVUaIrNWpbHuhHUNHHPW
Rr1w2msLjTuPbIS8mjOxeZcJ6M1VnivyuC6lRmN/BkVaqac/4QIU+uKHBRAhuf3SBI79vuRcfTDH
goju1Krsm+ihGeTORf6dAPD3pXAGPkeqd6c7OqSgwZ0C6wGNGNaeirS47zgrX9OSoag0N4G/lU9a
W0EjoQBpqqVFY49KrLB/BX13Embe7/Ob4y+M55R9jdeI8qBNMwxQyavbfvyVNp51yNKivZ5tX/7M
EAIeZtD0N7Eu2vxpks48Rsg3pU+LHqarSQ751l5aOWEm0M4ZPVm6R/rWVLZzBMqMd67YCzQKtxLW
axMcrfvJO9f2EHiNCGhSWnWcQXetaZZYWc/nDXk6eAUm6F1RGTLhaqgNNha5l+j2c6Oh1eFTO9Lx
rYaU3p7bwyYzx9p0hj+yoE9eOm6okrRWwwH5UVBHou15ZvNTE+QP3tRv3I5XKiImFh6dkBBElp2b
VANBP1Imhv4BesvuTjSdRA1VQuXb9oSCzMUIyUKbjvlWCDjtXXyzIJyKkrULTe3EA3ouFp177bbA
a0Pw/ecsxUZL9NokhiHrsu2tqRJOUqVfh2qOyvqLx9Gl5f48vy9Wdp2JwFwqf/Fq30ae3PfeQb6k
Eb/Cxe4iByyfGw+7tTmOm+TTzrZmBSWtsuoSnev3IpvG22XMy5jkm9KzKx7IFGrpEW77avbcxCL0
oabdL3QZiI1ff3oFAlOUJaVhb4P6YUqgq/6TizYHndboxK12v0129+X8Mqx9gHH4q1yg1ubnYxK6
2WOh2wOU4jduKmsnxPDOzgDyrJQAIAn84mEo8qhh/l0OuZyhQBZlguo76p+EbZlrbbENhw3p8LSF
MCJJRNPekUY/qcb7yNJ666azthzGvSvvartRWUeSNNNhtMBtVvHM23AfHONsvQhvq9fj9BPDN1EF
Td3kXIiFJQ1HO+zopvcqyx/CEOqnNGMR7hb/Y1P3cX4DnP4s3yy1gsu7cG0BvK/Pboh8DTxrb6Pj
sJ7r3WUTGIdwmiH/Qyle+l0HaiTJr5rxLRxvuN9vvPRPfwEuI/+ecs5YLSHR1yfL8tC0955un/OB
gZCYbHzByhkxwY42s7vOhsBQwtKvzH9qp6188OmFxqP731+u7VYErde6iW6nQ62tD2pZC2A3wZ2q
hp9k6f7HrGpjndc+wlgGlKs8yYbcS4ZiuYdGUg5FDXl9fon/NkicuCyZmFxdLp1b5gWSdIvbv/Tu
HDwRUgVPpQrmN7Q90F04LOJP1nV0V7CwiSDNPkSqqq0CxRMG6LRtec7OV362n9DXeWgJ7w5u5YZA
znPk/PyhubYmom9E5wVfXDppsJtM025WfXDl0946yEwO97z1Idczsi2FntO3if9IeDQ95N2rmk5J
UCAdjONX9U/oJBu+B6yZHuYuRXVJNfzqvBlPezDguP7dDo7lCe4A65V0YXZdT2rnAj2DZ9tlox83
xqdgqHmVNaRoEKom/oX2QG5m4X3FxffLhje8fVf1Qc0coGZ7JPS6ju+y8RtXWy0Pa6YxnDs6TfgE
1LwGrZqswDPcPpLZ+wl84BYb56mVhuVN8oOlqFndETIklfRQxW2gTe1HFQ8jZQ+xJ6aNmHjqFB6n
MRZhalgX8qpDd0Ulvls+P1BbXQDRPA5tLEA61FVj9c2QaKG+KpkeSqc9/P/X9ji0YX3dQNCVgmc8
oc0CEXk3s6/YsTEtakH4uYGrOLXCxzmM8DoyZvupdawieDTOrfAqaMRTBprh85+wZngjSHSur/OC
pAoNP+RqCd3dwIa3i4Y2KxR5m/ZhyDM4CQEK6VyNzVsQ9uVGAuRUdINdzOJER8EjWMpqgthZFntt
ux9CHRX1EBUjiy77ACM0QGPGpmimAIpxava+0iIaq8208orhTVqMTHM2gOSFJ0q/kLCFavBW8Wxt
ZMNdDgU48vq8gISvP/zGA53OEfHzeQvfsbIhTRoMPfmOlHagEoI0y/006+o1lVWajB27pFR+XFvj
yMpBgQpuOD5WVfbVHqvdhKMWDaq6jNOUmmWKkKZQ+XXSOpm0ugOj42vQjr8u2zTGebXaYUpB4j8l
E/MiWfFYbHmbtXU1jmqVqdkqe4yccTeyMvTfXEbqD2bMf0OgmC1fBVKNSZXTBI+dxBbhm5+R/XmT
rOwYsw5RCOI3AAVhx6juurXTtxr8a7mutnouVmKUWS12vEaydizHJB35vma/q9m+WtoMKK0SCtOX
8XBTk9qUtUL4uN0MiTUOD8ryrlVLvoNZfuOuuGak498/XUNsm3NX996YoLszAgb8ulK3SJFcOPpx
T30afShm0OOA5ztJu3bc1Y4g0VA5d1Y9bBVd136/cWbbUcqGiCVDPqv4kZd4pNnlh+7al/N7aMXd
m4UFoXTqqxYfINPi0RJ1GaH+d0889J6Xl2D84HbMCkJWpbz2504lObnzrObKndnGRWFthxpHtxjA
9uS6GHl25Isq7UMfjM8yW65SBPOxmZeNaH48sOZ7A19gVgV8qKKlEwDsgK6TP7kubvpZqMglxaOQ
4D9WHFp4IXrrRLCZdFtZd7M3fO6oJOg6UkmHwBNPBeZLlXJAVCG2tI5OtpQeP8sIxJU1oZy4CJl4
/tR+KRc53maKz3wXKgFS+gIMe8PwZbbR2grJxdJuos463pJ6BQii3YGUJUYjU4PODUYB68KTBcDm
fihYXMx186ip6D8y2x7AnARmcwutw065R+OqEHHA6YX+23zVtnjq2XY6H1NK06vDw8daZ8/nT8fK
IpjarG5QhEEfTGOSW+6TlwY3vfK/pBndnR/++O4+sa3MZ+zil6GsF7tNXFu95yRMAH944MIfIkIt
KB555S93rC9JWB1X++gCPvkqsIKHTFdsTBwyaojrOG+opJWRPS/785+zEkjNysFiO9oNBSYovC8+
ZCPKC556xx9uOFlK5sLiQGoki3tXlL+G8k7qX+d/8or7+3syPtkE2ruQDlBCJCikt8gFy8rqImlb
AG54Dm3uU67sjcVes47xqMmITaj29ZhkOojAPbeATPf8R6yNbFyNAvSFQ6gWI3fN/6j4SbZC59q4
hndl6AOzpw67f3G7fT4W92Rkl70yzGqGFaZVrYNiTOplRv95WL2jjHFFixzKIv1WU/jK6TVT/jkd
/W4sAToVto5dB8S9WXZws/zmIrObhAsOFJs6r8hK3EhBZ+xPur3rh2VLBcU9WvmEczBT/QUJGzaK
AceVD/61BXwH4Gi2FwvI1+9qCCFFxYJGz8gKrPwg5goCj+7I45pVfoSuALAltsv0faJTuesDB2pz
KanHyLIbHfko5gBpQ9rH0Kv5xlVoZbeY5YO86HovXMSY2LJt38sqLO+VKsW388ZeOagmm0MD8tqq
LzJ1G6Lqgaphlt1YE9iOch8wAFp1csOHrc1jXLccXRZguUQwmfRSAU5c3+dF+K6rjuysOZwvnMX0
BT3S3biTjonffVH+bw76haK/cb2N3MbaUhgOYWqsQfUWto7sfhflR8i3UABrAxsewXPsKcwIBkb1
FpeAGO1xGzeslbNq5rznBb946RY4hIC/lbaDBm+WPZcpfT+/f1Z+uSlNDqbz5e9zKfHsRwekSqzZ
evOu/fLjjJ9CSL4stOylmhLswR4vo7IpIsGtjVzJ2ujGfsS1bx46u52ANQv2Yi4iYrs7pJUus4qx
DwPHzwB3xW+varQGWvfzeEnjGGK2SQYQto5l6WVqEwsoD9vS8TL1+6F8nvlWPF2zjLEXVevgiizl
lDBJILVx53RV5OuNK8fp7eKZnACQ6tKpUBLODKRwuX60t0QoTr9YPLPzXxBwirIaL4neGm8laIwc
4YKf9sWFlCyYRjd2zdrPNy72oUDqgTAkHqBV+CJLGbuCfzm/Zf6+2v4blzxTZjwAyX5X6hFJpC4t
PWDmHRt9q4W3m4VkOz042W5slL+bWINcQdB4w5UNQeZdlfXlLnc75zrMWpm4AErurDFM9x3eUokl
OvlSg7AqGgIpYhQiaYz+tuCBUt1WEQQtnWgsOn5I6zyAp3SmB7/swiuX9MUe7DveruZQfkgL5+P8
d54OBF5oHA27hARUzhDOIGjM4ybPD2DReqV548YEz/sLF8rw1H7r9fXRqd626QsFrKMHi8L53/+X
eujUOhnnw6+IFS5kBO2/iPJfVYaWrrj6Lb8XblQ/VN9JG6c8KjastbLhTMgoMuktcJCYTACzwZ2X
dIspY2UZTJxo6cpWDm2N3VbeBqjpQ6kkSq064vO4O2+o0297z6x+g4bdKgeX1Ikvs19ytO/SIXuu
LLeMC2nvs6y6kb1139bpxgFaM9XxSz/FC1FP3tgWOJue/u71UITccrmnHaJnim+3mohhovBZ4PkI
98QF01VH5HzD0ca1sanWVuP4TZ9+ez/VovdyEMfyerkdKV/AxzPLPxTN2vfI6G9xIq2ZyAh66Zgv
aFGb20Txcj+P4U3pyefzq73yBWbNswFPFgkgPZLQoCFRHcoX2clXtTj7ce4uehh4oWElUQe2lkEq
E1AWPVGZ/rDccYM45m998NSpNkyjJcLqyPoxmQPI7wqv8vZa1FZM/Wn0otxjdRrlZQp6PIcMe7W0
/kEXZaAillbzHgKE+VUp5fDGPNnc+WXhoMeih7h8XtjAyIzZFw4WrTebuhQF1X44wCr9YdA62KFY
2SXww9mhCMGXndWDBKe2K53IEkGZx/nsNH+8oXFfll6MkJZ3/DEaSzY/Nqlu9yPkYvYhgkdM8chz
+Vfbt1J+NdbM3/GltR+g8iJuOkDzDl5Dqi+OzOw/PMvU16lS46OLMa5kt3QQ/HaDa9xb0igEK9dj
LnuUL1DyV1uX3NNZGS9w/93knYNimuvggBaUqassn9Ub+gj0zvPwMnXSpo7EpCCZ44YS7d4XbcvA
iAOgOmBuGuKpPYsJKpQtYHBS3LnL/CMbtjpU1k6VERBGOVZibHEl0075UTj5zyUjW9Fm5VrzH74G
19EMCkU1OA7mIeZW+9osVYIG39dpUPcEzIcbhlr5CBM+ZOehxX2pB5A1ZbsJOaE2sC+785k8DarL
LX8oXDxBpn6nnO92+nF+cVcijMnQ4DbttKAtQCWc6eB3TWRxGMFOmIxL7T91AyliUWqImQQs3w2A
Nx/OT7sSD0zuhhFAK1bVeFJZnbvXkh8y342ySW6sxNoFwzfc3KiZZoWN8hPYLdss7gZr3EuIlt7P
4Ca6Bt1gu+tsiNtnwdA8oL3Sf2yYk6LPteBfdN5lD1VL07fz33qy1dIPvf+oxNQiPPIho95Ohn4/
ghj0vnF4F3vMma5147GdBW+87wa/23c1qfdTYTnXdJp5TJxB/C9rfb7nU1o9n/9BK07EpIuvhXKW
SVYqEdUgI08hS8GYe03QPwfaSVnFQ9B/HVv56/x0zt/ekxOBwaS64L0LRTvvWJ3uRA6+F0LvloBA
nzfo++WbDcn5mz4Ph692NxZvUO5iPyBQV6Q7ohcLLYjcK9CWyis8MGvi7wl0fRI7Hfob5fL0cQgr
e2fbxD/UU93/cHN/vA+63N8Xi4dWa2Z7+WPqTOXBckP+UY+cdZA10vSmohYUb9VSPpZKW3eQ2HYO
luXPT/bQ+k+6QSvLrNVwBTprLVHFsYIdVa3+DgZN8aS6gu5l307vKSuKN3ClFr+cmef3jRgDEC71
9lWhl6yPaqcu72jYLS9e11R7NvTdG1OoE2fYFb+D1kUHQC6c6hlljjmG0PocdQvAPU7tk0cFSemo
RK4scqA6/UCHjMX5kKGpq4PcXtQ0ZXWF7DNI4druoR/Z/F40k7OfbOZ/H70GdQ+vVYdWMWs3qJFd
jTzvd37vqG9LQWlU14ET096msR799ra0eRPjFahiWQzhzqk14icZl/sp963ffkrdq5yxdGe1TN1N
Nk0hXwfb86an13ke2DG3uX9lqcz6sCXU2YBsyXZu6YFnV0MR8j0YpHWYeNm9+R11I03tPM4YgD/Y
+O51ZjtZDNHUIR7nMn8bKjS1oyFSPyEj6AEb5DRPFUH/cxmO7RVpQRgMbpl0L7oMWfGaDHkEdQga
1xqyIw10KUQ3TldpCv4uxjpx17ThdOWPvvcF0JT625IN2a+au33E0RZewqrVFlBuJQyYjfMTIUT0
XYg0XW4Xdy7tyT1NL4GKw5eY2CzHUZCKHPD0C932Ea/aMOqa4kCa4LJKjGeisoBCl/3I5/AWZMl1
/Zi3vwO9cUFcud+aqCy7YaRVulFJuYBGMvSjVrZgCml2E/lx3tWsmd7993rUa4geQtRcJeg8ATKo
KMMbnCi64TdXgtZ/YFkF9laH21cyUHsXeBS9dBmQo3QjzXgyaAEAa+YBp9ae8qnLaDJMONeFQF4w
CrXiX9FGo+86hMnXpeHFLlOFBcWVJt1pi+TxPLrWoevqPJ7gFd7PW/Jkiv//OLuy5Th1LfpFVCEx
iVfoyY3t2E5iJ3mhkpMbhJjEIAZ9/V19nhwd01T1q8uFWtOWtPcamB2YcmuVmpW6cLcSZbHxaVyq
/MThTZXGsPDKjiIM+VdYD47LC+wW8+7QZe7g7Uo10A7GYU24o3lQHrKSCRv+6wNwJbjRjXcW9Ih+
D2EPVwMJq9PvoctD3P+tOu/213/4R0sAv9u80IR0hgcTiF3A56nHuvITKuwNVOFH83/59OXv716Y
aRj2Ho5sP5lQp6j9PIbbZlSPN/1wVEv+/vo4ssabOj4mwLiFkdDQuld8y177wzvIZW0Zb7M8H4bR
4aOThLK5B8FJRxBEj9lS/izSQt41qv+l+/JLrQoBs+du30NeVDXChign1PHx7Ph8fXo+uoxffoe5
Q8ucLbXiTlLBk8jLh2QIqh0dJj9um/ZX6/lbCnAfBZtLQ8arJQSZgvTd0CUw4pqjqs6ToOZfrAVK
CZD6uSFfcmnEeLZQqKXZfAjbJKU4OmlqfSKi/HF9pFYWspnmzWZRZKVTECQanCLi6fQ0zJuUybWP
X66G75Yypfk4pBQO4ikbD52fFG1xvP6zP55g+EH//eW8zN2ihN51snh6eIaT0/xslW17ZzkQe+1k
NT4CM+hvRKmVHWmmlVg2TbjIVlCrgAyJe5GGGh/naaMnHz2NLhHQ2JDNiHspubAE/DwF1uQlQNGt
LlwUK7NIdksEBH9k12F0fdzWumJsUDtvQo5N7yYI85BZdADxJ2dCN7bdx7shMPMGpchgsmqVl4Fq
4IsoTxDPixSunrXaMuVbmXgzTTDUozUJ3O2TDrxYpoZTqOC8aU0Qe2siorb4FWvNGFtuLsagg2Je
iws5/IaXKV6c+k6pxAFUV8qNe8TKcJkpgzqA+e1kARgZDi5ERjOQ2dXB0wDzN1vFM/JvYDdfRZfj
xFhfFE71QWDhuJdCV/Gsa/Y8NKI6Fe3cpjFQeulTISDDBDV0u/lZS0Y+Z2HmPwi7x/yNXhPPVNN4
mPCvMHUHTFy708hjjWfRyR0IgT6GouVunm1oJSxI5IecT/fMonzvVlVwkqmn7mVQB7saubJTXmgG
9TZPsC8EyKk9YK1BJKoh36di+IarCX2YBgWFqcUNjnWu/Z10QaCvwzTc1yx07xQf/OcybJs44E39
qZmn4HEQEDSZaLtgriDcEPmdS07CCjMoX6TusfMv1gpiCjUsmyU0sqRevgCOlx0DCj1cx5umu045
zl0KBlsY8TEVj0Ufsth3wjBWOqc6dm3H/SeFiFfSAWD9AGO35bV2yLM75L9S1IKmnrKjPZf9zuky
9VT4/Y5n6pBZeGGOY56fF1vkOy9osadDloZ3DnxQ72uaiX6noKMGATjt7Ae/7WM3gL+jnqV4AUBE
n5FKrcSudix0mdvB8ItbkFUgWc2+VDRM9a4aYe5ot6W/x5RSF8PO2l3LA7EbB9eO3LConoYMhNy9
1TfAPPOuQIX2poBiPrqLBmlCWzCFCxzMBOlopYk3p93Bp5646fgLTPATIdXS2inclXMxxUUD5Q9S
b26QlYBoWkNbvahdIYMmmR0wPach62PPzfsYyq4yvj5EK7HElK90xhpSizJtEuSqj97cqXiwrZ8W
5gqSseM9n4ALvN7SWmeMqCUDBk3pHJQaV7XzHXxv+HO/cAcCWky/XW9iJWaZapWhq4IpbAaVtNSC
h0juV8dwzvvvuhLLA7WDYiM2roh+BqZy5TCqvpQ9yJ9+4Mh7Ubbdsekk/x1Wc+PuHQb1DdIDEr8P
6tJ9bmy7+CN6V7wJAv/v/fXOrtxfTE1LUdehB8Fm2L5MnYBz6nKocEpvLIu1kbz8/d3liPlWuBQ5
kYkWHWh71e9e4aJPXWcXzHxLy2tlRZjovhpJrcDhPqyj2e+R2tFQvUI/dWO5rQ3PpdF3PfAX3fiW
diR2fH5WvjgxLjZGfm1wjFOrhqh43+tSJjXgt75I58gfpyVqIXKIfJF14xQ4f3cgmB0/V4srk1nW
sSj6b6i1HpogfXQa73B9Ca1MgE//biKfkEpxvBwS+FRBzaPMoxR4k4e6L+cNIOG/WOUPTnjTkbqj
IMCHlabJbIsOMlXFwF/LmZR4UPFA3g1TVj+lji72s0rH09hNwQnNZ5+z1Jli3jjykRHmH8Mi1J89
unSxF3bkU9bTfheOih1dSbIvLF3cNnJ6yz47/YSMnV7qu2xgAnZIkD2pIwgXQLk2cDaLUCth01S1
DOyM2BUopwmnv0fmR+N0sfuxo9z62aut5/DKOjM9pCnO30wP0A4m3oBCaz1nnzgMEn7b9uz9IbUX
3lAQxS3MFBedZ9ZhWlSfeGL8urTjc1br0/UV5l9W6wfzbyqL1iocrcrWKLbO7SNxBk4uUor8kVMK
c3hR6OXU2YUz7niVg6cIk8cfElfo+9KxqqOgNbmXveq+olzu3c0Drx5abOs9a/wy8SpYXMSE6u4k
GSdx0Q3uT0+3/MBkRv5p1TAkNoj4x1TULVRZ/UHtoWIMyak0JKd+tPQBHFV2zJt5ObltIc6uy+UT
s7l4tcuBvlmtmx9SPrCTDjO5rwHOfrW1bu5QdAwiVRFvF3R8OoELVt+5Qzs9FNmsTxlr3bh3yvws
LurJAL04Mob/DctOjPFx7wVdtSDxpxZ44wBx81iVzNW7oqmUuAt9Xv/mLIQM5YAse0Ry+5XMeP1e
n4+P6h6YatPQFL41S6AqDtvixUk4co+FvwOddUey8CjbLOrrjTW1Elr+o/OSz3PqFjI4w4WhO7t5
SnbMV3rXMJpvwCjXmjAuFHTRl+zMtCQXKxV5V+uH3N5I064cHmb+ekhTt9NpC85ZJqBp6inydQyW
auOasjIJZgLbX6bFkUVgJ11bJMtkP9OiPJfF9DIF+XEo2Z/FXjamYS2EGEdVW7WCD4i3uCRUEe/5
nYCMd8neSr4cr6+otRaMY6rjms2zgNiaNalHex4rHOPjPpu8Brjfm1LyWLcm5ZiMVZkHGYq/Qyoi
qmDWvs/4Frh1rQvk72PQbkCVySqZnnX3RbpD1KDuXi8PVvjn+hCtrSZjoQ6WRaead7CqbEW1a0Yd
k57LjcvIv5H0gwhr8o1npxG06vJLlloLAXVfSGiPNPOQ28iDHfXc7GmehjyuZRHeT7zRkZINEM0i
d7y9JHlxKNMWlgfpqxfBeZi64BJTVke0aJ04LfwwbrmldnJp6zryAPLaU8hDxR5L83MJg+c9tQCT
5qOYHlwPJsZzuodv+fhY8sk7yMbPa7yg5wqmDcu48yFY+JnQxo/ypYUPyzLl6dewGYPvveWQJ0o6
dV9M5XwXemR4m0Wa3QurcSeYrhV/Omu0dpQ1fTTPqs8RkPv2QcIfCtKXLrwtIZkx39WOvXi7QUoU
GouFHgfBrE+6SaW9MeArUmCBScGGsicFzNC3zsgLHCpwr5qh2qf5cizzo215X4P0zfLze1d96ZFC
wAthI3av3Dncy9/f3WhxVw6yvOnS82S3fwLd7oSSO9+tXy7Gay7q49dX68puMBnaS18AFESx1dK5
2HelsysIVIb8r0FT725r4RLQ33Wkr7UtlhKSE66tIs10ZLOfPSwZebARvtdGyoh6Vkbw0Oxs68xS
GwJSYL2R+pSzM6m/WPl82/3cZGu7lhycqUEv2vDzhBRiyhc4PdwPg73RwErYMNnainuVF2YLkq+s
gXrp4D3BVGiLv3IZ6/9GDWryF53BVSFnmZ0QUGR/TG0HPxUON6QonEfr2/V5/ngaqMlfXGCxABdp
h55LKNZ9XbpAfyryoEJKN+Nx2nT+Mc14+XK9sbUOXZbzu0XFg9ThbWBr5Er+V0gIL3iQL2RbJnQf
bwpqcue6jgWQ1q2ds68dHKR+72K3szYCEP3bxcjgpp1BzWxS7+QkaIG0O/uTcxeWyJV4NjTtVbGX
yNttxJGP1xU1n915SN26qQccR8N8HvL8KazGDRW8tWGif09C0CDVmS+WThD5PmfWcgrJdPa0/AJs
xJbw1tpEG6c1RLRxE+iETAab7JZe45Ca+C+aOq+3LSTjtOYunKuz0g/PtWqGU5XPy30gUaG3ajU9
XW9iZQZMet3i+Bb3U2KfReYV8VJP/7Qu23hxrwyPyaob0yAlHgvp2Qd5FSnbvPzatBCHhAlRt/Hz
15owDqI2K8tMtb19HuaGn0eFewL6AX1ogGWuD9BK5DDJdZCSsIqwsm0YhmXfU7h1oPg3/IYO2r5u
9Fs+uxshdq0nl7+/Cxo9ttmFvt8nbeg+dXPnRqUjz+UArO71jqxkCqlJjLOLAvCmbPHPPmiBYj76
0E68WN6xBRUDmJZ1uoy7FEqEU4kM5dbTaEUCmf6Lr3jXMe3DX3lpC3rGpHxqnYl8ncHSPePIqr5m
jhdEg2WH/wuKeXrrfXJubSI2hnRtbRshoIM+ZV6A9pH0uDTy4PuMq9/1sVz7srHxqVXy1BrdNkEx
JLsgW76w2dv49sdPMpBN/14ItgfRRpajVN7p7n5exH4qEl/C7MMu9zaUapqv1/uwsrBNHt3iFVYG
sBo9Z32VH4QavyDvoaMs6P5IUX2q3C1JhJVIbLLuceHVc4988HmswSup3hQQaDIUcavkxpCt7B2T
fO8yFirQiQA0KuCvuNR5eQcNGKicat3fhDah/yHgF6PVOTr1z+CADI+kIiIq5sXd1TL/5/p8rHXC
CAA8W/I2p8o9s76M8r7d25kXE5CIbvv8ZSm/24YOR9iSYStR35SxjwyTHIOoC+3TbZ93/v584Aco
OJSef7aZQtXBLqI5W14d0WxJqa9si/9AVcYJ9dQcFhKlCJ5lWt9BwhkIzZru8bprotrN72e6hS1a
W7LG/i77gtVBPdtIifTuzqYpj0ra6rge+z1c0w/Xx2wliph4FW15tKqY3yRZWHwdZXpfhNnGs+Pj
xURMuIq0GpayzoGdHe8A13VnCEfAF4cX3pbu3cc/npj0xCprLFfCUilZLHXnOdOxT8nGuKz9eONQ
TzVve3dB3O56LwqtnQc9N1f/vj7oH4c9YpISR7voGlvaAAkBTrKry/Qbd4oXp0DaoRnhcF+waiPh
tTZCxoa2y7nJcZDbSVZWd246Hopg+Hy9E2sjdGny3WYei6pou6K3E3sEyTDA1dmPuH28/vG1ETK2
MmCgWVlcZL2nBrXD7Acb2yNnn5mfwRuDbFzP1xoxzuYAGGM6gWF1Ztx9Url8BHKoRJ7IR3oHB10G
ruPG4fDxXiamJnU3AVYNv430LIJxP9GmiSsP6GgtfRG5Yt7Ah621YpzaSrd2RzQ2nLucUFqNJo/F
ysuAZ76t1EdM4qSLV2TtUeWcLahVPGYW7XYeuGNHLkR/DBcuborkxORRqrBWPfOQIhxC9gOFja+N
ZT0EOdk4SFd2hUmihIxKJ6Xy2oQ3NiBC8DbwNp4ba1++TM27TVGDte/LweoSZ3bqJHNH1HesrNv4
+gpmk5joNmvsYd4cgGrYSPkkvSA/uKxkMQc8+65sq/4iiLq0QMVDQ1rZZRozLwsP+VDBT3Coe9D9
nX45CnmLMgQAlSYgrird0GEuHEurYsmqqFOse5hYNZxJrgDopKg4Xo8HK0ubGfGgIJzmSC4gE5DZ
1Y4s3vhPE5Bhj8c7f/CFW2/EnY9PeGKi4khT6crTNTrkgMZAhggFgpgqcPWtJKzLxwZvlOs9Wlsp
xvHuahyYo6hsQLt/WAU9TWW5v/7ltbEywkA4lBloL/jyYtu7qevhwKKiMf2c58vuegsrod8Ew+EK
VEIVE1K8zlzAOaazs2YvQ+KcAIScN0LAykyY0HpW19nojlmVSO93DxYjHtlRC/bM4KSHwr4Aljc6
swKyJyb5yRVOC5UQ+GTUqc6PVpaXxwyClv9jOdtnOVAtYJX6QHdL+ew4Ln9KfTYeK8rmUwp1u1Oh
qdr4KStrwqQLakXyiZdpl8hAgKeWwtVtqy6yMpwmXRBl4clS8+XKYXvfspl+V3YAHFvTfoMB8M5R
EF2plq164dr6MKJg6Xi+gKGVcy7c5TxZdRNbQ/qQWVuy/GudubT7LsrOvHfAsarIGXgJGAiJVsaB
HP4Bw2g4liPMhZZjkX+5vtZXdpOJyXRpM/fjVNJzn9/5brXP09+BmOEZ48fXG1gbLCO05Sov7OGS
3EEN9Dkcu1c+AuLQQFHitu8btxyGNHbA4CkCHcn62NUVTotXWA/cdsk3AXPguvTdVKQwl5H0DnUF
ZNbGporCrBwP13//2qYwwlmepUJ0eafPPtOPrihOddFsDM3K3JoAuXYgSqEqS85V4SUFqMwjl3eS
f0udjdFZa+CygN8tVM4GpBm9AVxBtzs1qB5GNOvusol/VxVwONcHaOUaayLfOLwp7CYDpiQNQHYj
b8QCNA1WYin/pVm9MVQrs2D6OXuFrmAigFUqhP26UPUZT/eNW02Iwfhv7YWYZFjAkED0r6l9ZlK+
5Y314tpg7eFMecQuiLkkcF1zy8jWm9qCKzVL4l96+W5e0nJRoQ3u8tla2rulmM4pLLctBWKg+zmH
z09T2J+Wkh7sdkQOAXZP2e/rc7U2jMZmnyoITtqlg2Ec6BPATC/Opg/DvwWLj8bR2OhpBvsgpkE9
cVOZHxkdh3MD6JrYQ/Wiui/bSVSRrkIgONyelV1cOqL7TGa9QNWjg/pBoJsQDxOXkIPjuTqLF9gv
1BD/a/+Z2nGo8Czl3gLveNI9Va0c2mgqxkwcpdJFDOfqZUPmaSUgmhi5fJhQ7K4D+0ya+mVOBxin
QcFGlWJLMmGtASOi1LYX1vOE48Nu6jkZdNW9eQx6eNyy+NP1eV7Z+CbOi/rcqvoA88wxNqx7pFMb
z+6z3tI9/7c28sFkm4i7cUY0AZp+Pk+NBP9W5s7hIpzxhOx9fupq0uyAplevJejLAsZqUsTSDrsD
aKf8NAsv3CkAeF4IsPdgSgNONzqlxoMxBISvEfXJlx75dttQXMLWu70G5SR4PxZzn4x5+Igl9WKH
SEcs4VnDWf16Eyu7ysQn2XY4w+dEkLPO+lPtBTyuEXZvi3wmPIlZyMGxWcL1OqAPyGk9Wk5+uu13
G2EoDOe6oj3qgxWf2x909OVjELT+snEwrC1CI9iIHFWNYpmrpMzSc1GCI00IHGVn4PfG5+s9WDl7
TCASnUXFCIWsWaYfquDgUBjYDC8USD2Xb/nArGxXE9HTa9BCUeKEbHLmdntg0fonagu6r2CRtjFS
KwvIxLD0btsyOfIhoTRVp76aoXLWt1uA0rUOGDvA4bbPAgtKs+FwbIIsdlQGyYLboAvEBKjMHDpk
DvUKaO4tWRkVS9rvcnDXH/OxkhuZpZVpdi89e7eHu8JxS6+fBtxLg+JgLc3yCuFsqaKWhWIPddSC
R22gxttoGMTEFzQyKxu7qIYE7IUvZUB/NCJs40KHP1LSP/nZ+M/15etcQv4HYdREGIAY5fDFt+i5
ntiLLP02EkKWseek0Inw0nmn+jTbOaJ9zJD5ivzAOxZkOeKAgo6D8nbUgsr8knN9wAnax3kXHKQN
C78OKn8SkplxRWt1KLvCOoUoD8cjVAZ2QDG0e64osspeC2v1QjgA1zb23lPhVsn44xUdmMbIVDFp
VwUuA1V/H+CXc4Bwr4/Zx4+vwHRCBj3L4qTS7FxCuDNeLtCMknoJ4eEJQPMMQDn+tdbzy/XWPo5h
wX9MCRg4Y6RDij8dd003PUOY6b6aRTJX/U0hLDB9CRYJgWnbmnWiiLcPgQF2giGuCx1jYx2b6bZ8
D8Bpf28hr/QUX6DSB0pauQ+8ZTdvWRetTLVpSVDMhMuKOCRp4B4XDLgvVUv4/frwr33b2PhkcoAi
DFWbsMx9q/LgrR7q39c//XFUhCj93wNS9uMCMWuXJF6BMu9AgdGAsbIHhY/bgBmBaXxMJQcpwAqw
BwQXCR8t8aJl1cbWPHo3neCBaUjgMcvpm3Sq4ZUhvg8cUoWS766Pz9rQGwnCRsyzPy0BUArgdfL2
T40C4G1fNu6/gooQDEmQ9CwHMH4v6Zstn6iVOTWdBwZPzZ3ui/DsVlLttO90VeQ5dfE7kxXfGPK1
Ni5x6d1ZZOcq8Aj9F5DURp5dgM36w3W23AVX4o0J0hMC5oIAtKZn5iaAEUe+/tbQV1JtuZSs/fpL
u+9+fe8DbuJpOzzT5eGi3UOKP81w2yM9MI/NvoWs3tBRnQg+tochJdaOh9K/6V0WmDAtzYeKjDVY
XbxYROTn/TMLq0fGbvOMDUyoFq+rtMvwakElsXEiaOgnZUp35Twl82D/xmWmiy4GtdzdMhj6V/v8
v6d/8B9NdB9HS8McGGV8Uzruvodv3oCGI//eWaI0ko/2l/nHZ/nMskh/vr73/vUv+KhNYwFAS0fr
xcm6ZG48skszydxYTqz+RSed/s9rPLie+Vx9E8KCyR/EZr3PS1EUB7mk036UJVgpbb/YNLbytv3T
zvXyaQjK/H9l4/iRIgSCdsXUTcei9Ti4AV3RvaEaxOihZBcse1axqYv0Uua/gQuubsQwm/iasrms
DPiRJa2sp4dmAU6hK8E0Dxs4vxaW3lLuW9meJsomn9kwpH0HCYxhgsLuL1TaMh0C97ixxleCrgmx
geNHOBUZvg/adwR+1k7VW+/IlZ1vavnAucaHopxNoDPIx4PwR3/fi7Q9hu68lSr9+JoemIIxflnW
y+wquFi2fn4kKt3TGbqbPVcPLcmPU5dvpOzW+mK8LKHZYY2aM6iIW335ajFG4xGqpEjSwd5kI3e6
MhWmQj+ZOnumY4d3zZCfx8m9J7Xzdn0Trn368vd3QRhyuWXnirFNhry8xyXkS1OT39c/vbJATaRh
w8vBrWtKksD+E4a/suIf2P5ETnHj5+nfvxwS05xQBbvYICs/0XZ6mmvrN0wSahjc5N9u64Jx8UjZ
xBzLxn1SIlIwUgHXpFFXfkYmZOMCsjZIxgWk170Hmj0UmerZhQq9jsfpB8sqxLiti8i/q+SDMGsi
C/mQjbAEBA+LWMq9I12bHzjrsh8dIeFvr834J+m67v0CcdR4Ljq2L+0WZR3bdXPIQ1Q+lkUG/Xpg
qd2DPc3zBklvZeWZCDK/7dy60tCjs8i9M8wRwLAbY7q2JY1Zk7O0PfxYSLX7gMlPUWsVkbPlnrky
YSZKbBF25+SuXOB38FP5WR3DZ9a5WPF+A1d5C0zwcQ98Ey9GvNFetIOg0uXluFfjEMQFGSEQwueN
w/fj0fdNvBj84TzAPkBT7i0ItLvcjiBaspWzWPv5xgOvK5tubHPLOtfZoqIGCuM88ltfvBRcLcHG
43utB5cJehe5WMg6u/RdkeQ9BEr65Wkc1Mv1bb9yG/JNsem8rEefp7nAW6bRJygRVMhXyAoVvb4l
R6uc4MICHe9nHfi+dWyZpX/YLfCoUeg3fQxf7uwUQiz/p+hk+Awpd/HiuvjbEPr0psjkh0b0c9OO
W8PlqT6FWN3Ambh70k7WXdem7clV6RaWdwUv7pua2JPXTlM2Xp51c6Z3DoWUZCD787KkfwLH+tZz
6ynF/TTw5s8zUzei4/3QOFZHx0Eq258YqCg+KHRhHvUw/8hQTY8n3WY7QMi8k90pEUPCkJ8EQFIQ
DVUbB+7HdTjfBKnlju2HQofLxTH0bQzl79z1gYwvrUcNunIoyz6y5u7R9a1bTEQZvm6cA3WRUqjZ
2+yMVGXkzX5E3G9dupUCW5tFE62GGcQ4ci/AWy6LS+7FmdXvO6TnaPoKZ4t93yyfZwFnvC1ToY/D
pG/C1pAbgculhwZd2u6J9b2x3YNI71WxcXqsfd8IMUQVMLGwJ53Y8lGX9Z1UeJjwGQajy0YybCWI
mRqPhJRNSR1Ro5z/UCzljow/Q9fZCF5rP//S6LvgVQtSBDysQDyEhFKoW+i9QhXS/dXorYrHxxdg
38SjoTQ51EwUddKjXMm7T9TN75ziMzjGu6m4cYiMTbpkrnD5iG0S1J/8NARJ+DdLt8hoax0wIhzr
YNSbB8GS8CmLwwCyCvOjcosYmiBxoV6vR/q1RoyrQs+d3pYZI4lrOaeqg84J66AQXzEgjy1dRi5p
N0LK2owbG9zjIejXAAAhA/cG1f0oD/kOYhRRT2+r5QLh//eaQloVAnywuE8aMv1x22COtZhOk+fc
hnXzTUwWFOKzKYCMLBQJ6hnYmbk5IUjzJwf+kbvr80FWpFV9E50FBrAPPiUPztXC/bMDTbMdbeHl
B7GxYYh0SzoeWz5kqcCTco5TIcdD2mS12AVpnZ0tDSE0mKx6e6YzETv2WJ9kFeh7CJfA41Ixjz+C
CyoTBxoz9wBVjKj0Lt151GB46WBO76scEbLrlft1Siv1CYS55miPcviiVJC+LLSXu6Lt2YuTSf/U
zSXbgUwlo7p36Q7KTnrXWfkv+L+Nu95n2ad8aFuQf8m0F8OUf6LD0g/AmtnLp7lmcxyiagjVhS4/
5PO4vC5BP+3csBN35Zjrk8+m+dx4VnH206C4C5zxH68R6YHOEGbD/Sd7XApoT6gyzH4NmkEZNW8z
9idPi+Xoi6E5ttpu70H4KcHUV+2xJpaI4f7TP/Yp1KjyZVKHeXRaaOOG+g1COs1BOFa399uSP7Ch
BFF+ALkqgk60/Uj8xkLCRTJo0VPancqpq9+UH/7xm2qMIc3ix4gxYaLJMB1HRhzoZncsGYuwj6Gc
wn75k98carup3gKqs7fByfgOROMhDhf7E0e0jURbQwoX8ut3qhf/axn04cAmqU5eS4DkHrPXvs/o
V2A6p8PkkQoKv3qJnTz4OVY2/1JpP3hgblnet0Ffv+SBQpVqUuwQUgA9pNb/u75GVw4GU3xnASCj
T/EugqJQf2wugkWq757VXGxg8VcihSnSO4KqDOMMRFXX4WnU5CNi0SB+zB1ddmAwbL0LV7phCvaO
EHgaxlFAA7a1nnmRPmUA3JWQ/btplEywoE8yp7LdYYENk4j64Knus2hctlgEK5d/U78vVEp0E5f+
uRPBU0OKLwgUv67/8LVPG+eOPzKeN17gndvKiTzrkdo3ftg4a4D94NAADWXCZ+/Vz5dHRdy76795
bS6NwyWvVDMuEI/Ba45EQ3sEc3PnpxtPjZWPm9BAi5eudCFmnUASMGbwp2wtVHTDJrrpt/9HMU8X
ROlGN4mGbfmOg1eBSjHu1WkgrI21uLKjTFhgtXiWVcvaP49plUalz99ca9gRPjc732pP1/uxsm5M
WGDrp/ns+aA6lPI7bb6q4e22716m5d1VUbYsb6sKARAS1f0nG+pQeUR1xTdW5coNyAQMQetltjwX
szvBQhwYuZgML2X+GRoMkUM3cqQrbZgYw8xv+BIg4ZDMPoXzDogaEAb1+uEwXG6lAVuWR2LLbgvC
srZgjWupBRZZAA8L9wwtlvPY+QeSdVGrp427+1pvjABBOknTLrdcPE3z7gzoQ3toCQ5RPE5l7BRl
uKeiF5+vz/5aX4ygYde2W/LBWZI5fIAQWSTtZ9hlbGy9FfCnb+q75VyqIdX4ui5LoLoAoruzUhqc
R1RYYpgEpod56euEWvlXKjJ1hARMFY/N7NzNPG3217u48tg2AYKDJ4ahKnmXpH0qPs/APO5TyKUe
Gi+MwsYP7ro5VHBxGMUJXB+ycR9f2a4matC2rWl0ZrUkymc4Xz/1+RYb/eP1QdxLi+82rBc0zJoW
SI+5nogXj6K0VXYP9hL8D5xiGlc1+3p94Famj5hCMw3IPqED8/ekm+GMQipeRFajX/OmfcmUT/e+
q7/LKXyuKuecafqQAuIaFZz8vN7+x2uTmDI0qQzL2oci3bmTYjcwKyrdfj/NW0T1j2eImLidmta4
8uQObIqyEp723Q/cpW+r+xMTueMhz+VQApRbx9yjs8gHMrVb77CPTxti4nQmv4NDWg3nwxIsg7r/
rGDiIBc4bvhblfmPdwwxcTo9Slk2Xi3wTJrLYK+Ffq1s51PH5YGT4C6HfnTWVE+VVW+QBNd6dFnp
71c0xxnUuGJIFjDfdiPRwRdGQnqYFus7sfthIxCsrCcTvTP6Smm4z/aJKncTbBxFFcZwVNsI2yvL
ybm0+q4TSElbORL2Q9Kyb3mKp+SWUsDah4393tKpGkgAtwbaOt8lX15bKY/Xd9hKKDFhO3Kp08zD
WxJwSXGAtd+jkv/n7Mx65NS1KPyLkAzGGF6hRqqndOa8oIwMZgYbzK+/q3Jf+jhNIbXOw5GSCMrG
495rfyt4tAEbDysSFLtEThuHl7UvbOxpadvkXDstRlR/FWTWOy/9lbPnpSvf+AJjH7MGy29lm8kL
4IwoU4LkHhcO24Y8cGOj/KtT/DfNZf/VNb74viAlpjOVcFi2Tuqgo+RI9llU7elpbnfT/XLxdkt0
N921D+NDearfOZ/FY3ooNwbXSoDVNuU+Ks3GhgbXtyPhUYapCMW0t+Z9c8D2wtqQ/7o9IlbmiEnn
srTvMd/De9zgoZP4TGDF7G4/emUcm3qfMeXe4g5wu5vTcte4FiIW4o2Pvg67F9/GYpx2qsCvXizy
KSlU2PB+Y21aKwQ2oVUBk7Jy4J551rbtnqYia9uwnBy3QTLGqS4VvNTum3z2zpN2+6iw+uXgYDH4
MiUqUXvwMdTnnMjlI7AozkZzV6atyVKd6tb2rbRVMbD1OoSeb1cXy0NHxaehAfGhqFiysUCsFT+Y
NFXRyQRApD65Oq2CTQNbt2c6twhI+cyfIUeuq3cp7dwvNSv/oLToMCxeJPXyRKFXP9kJglHoAPVZ
zU79AVbuBPEGDucxq0qSMIHr38fbY2tlx/oLQXoxAOwuVz4l+Rj74zI9jHWRPeH+7kZclNldxVV6
pq4YQEvu5uIpcWEfdfu9K1/i73R98d5JdiKHREjGY+WfRdf4+6DT54KWKF2FXdriy42gzcqL/oYz
X7wIvblwnuBFJcIdYukj4T5wODZ73Vea9RurzMpLTNmZLjNO7ZL28QTyf6KaIky1jyD1XO9nyoBJ
d7MN8c/am/z/TtguCapsmZshVjg77XO/+ppVw/MYjM+9I/xdDtfWjTat1Wr9ozxTAWDeSZZekoQp
HaVLN2T7iRX6T9M57QJZddH/WlydjHvEXMVTJV37u54z/jgWdofdypsypJdJoYAlmZh7CjymH9u0
UudFFUgaLqkV7KDNc39Kjy8/fScV9a5ASO1A1Uw38lEri6cpsmhb4kkQx3t4XYvmYSg1O/QFfDVv
D+O17cUUlcnUrzqkjLp41AWwqb6/yAcxj2B0WH4CQ5TBpdZTIRRiA+0S8MNAxxyGPF3d/7n9C1YO
CCZ3bbBYreFbKOOlTMj7pspB/+S99eDDZ/BUSfk2UahtSp3yorUzhfKJ2EHM5oOn2i5CJQAMksvE
2liLVj6VCV6jWQrcNHH6GLyt7DurhIhQ6L4VLVt7Ov3vzAGbv8JQ6LAQLMxDgKMOHmjauRvLzNpn
MM5pFRTzgUgSSD+9NkN4nzrvJzLxWDuzCCs6q6+3P/dKK0xxITJhzMORrYtpavURCYIpQuj96W0P
N04DnCGoX6oxvfgTj6pE7GCgefvJ/79kv3IKNKWFaZshwsTw7Ms3K/zCQhZW4S++8yPYV4f397tv
eXjowvsvl8vu/oD/Hs/nw/lwv9vd3394fK6iNDw/hz+Px9/H59/n3yr8Pe7vno7nc3g8fziH5993
fhjtj2W4f4jj/X7/8XTC/77G76NTfHyIIzxnt7ucIvybfRRHp8v97nD4snt3/WdRtPuy2512X05Z
uJUkXV0Yrh/wxb7DeTrRa1lIDNDA+C1ngfsuaSeQlHy4E0tde4923vp7i5d2WBdQ/PeEdh9u9/ba
IDGGOtVpkuUdQYBm4kcPFjRC5xtDZO1UZ6rD9ARVx1Ag+KPBnweg8Cq+OBH1Q3igei6QuFjPU66e
OlwT8XKH57A+9/a2V+xut42h/14bR8Z9hdaLC+eOsYeNEXHPs6XtL61tVT+tLBE/b79irfuMoD3B
fauaR87PZMhDKOuZ2FpE/yIH/v31mJ7/HRUWydPO6V3g9T3SnvxWfBMBquNgPUWhVyeFbf+Ws5ul
J8sVzU6olnyQri4/NEnu/ZnhXHnkdWPXUQ53EYJC/QQyG93Zu5kt+7xHnYFTI7M8u/RdC/z2XUes
/nuvFpgQw1xlyUOL9ZkTImngTpErHTQxKPJwgu/6cVkqQKM5PBbLfAA3PJuRFvXgdx+yBSzmRWXg
YGJAJcemsoLfQbPA7qtw4aLh1fBJDtt0REYygxkUHKtQ1OUHdXDU1A00srsyqaPFcb0BN4AMeEPu
TgBIgM21B8oP/6KAnQkc6QeUCWu67L0q9R5QXa8+oJyb7pJ+THCjqvoIRirllx6qp0dv8FTkzn62
h7HLAKG1RdKPVVIgQkFHioKLnkbFMPZ3nsXfltwi/0g3AlXag036eEiRawwDUrr7pRbC3zgUvz7w
iKn9y/M5c7K26OMCNLqnpEhFlNfdVj3261sUMT0OPTWQDKp7Dgrd8+w/LwucNK3YLfTGgXEl6gkV
2H8HNysGu/BVC9ePoHuQk3WEAPg8NAGYG0GE2sTIavpd1dCntKc+avDAAq6SjTDGWtddl4sXy20K
8IbrlQiyITIDS5zHIf10ezF4/cBNTJmdJvbkVk7bxwI68mNBA31qCq975Hx0HlRHynhMWLC//bK1
T2Qs3BVFKf7YiCpuof6+6KYY75sULi8k9QB/6FT/NsUIMQPUWU8pG1CAA5UW+d1Wzc6dHRGCpLkx
klcaYt79+TxnaYFgLkjS3r6pKN15Zf5g9/zBG7v28LbeMs5clGR8xsWBn1sQzBScYHk4yIfmx+2n
r3CAiak1nHOh4EHeiZgFkrhhAozMdLK7rIIgpcAOFPXjaOXh7NHRDlslGUzP89TpQmeULqwGxSYe
Z20MGhtSOiIjUg9eCXcavzlYaZ3/mKWidkS9ud+ni6r+L+643fDXd1hiShLZ4rdjwLFOkNqPvbG9
Ixl9Z3G2cSH7ezN5ZQ80FYhKC7LU7cjPc8M1NgSnhY5MZ3P/GWem+Y6luXOmnjM+29WM6jZ4lTiX
tHL1OYCvpADKNJng3j5bO7ex6KfZBco2rat04+etjNx/uHvXnTar3TYOko6fliSx4yyDm3y70MEJ
lyFI3pR7JaaMMZ1LGOV6rIzn3KkawM9wibRmUZ09jwvkwHFMbCe9RXBaWR9NKt9MVMXy0uvjWgtA
wexmOEre8I3V9/UoEjMzhbrUHcP4lBfgAJGengP1GKTFsl9Qw7nLW/eIfGa/d1IE3MZ+/nR7nL7e
JGYmCjvaIWntw21tau1vQ5X+snN3d/vRr08BqGH/u5vgsQ24zsSBq3XzgzhwA4YBdfXkSd0cb79h
7cdfh9+L/QpWrbwt88y5ZEE9hdLijzj3fLj97NeXC2bSQGp7sXuioZ2cLBVBiA9dKTQ+qBDB2cjr
H/E3G5eBtW66Nu5FI1K7o2mFl8HV1s53nhcIaDiqCV6iEOPdbstaPxk74gjTFN/2rOkysvwj18mh
T+Y3dpOxfQQ6x85tL/PFrX8tcwdO9VffaiI53KeoZr7989d6yLittCOsyesABXWcshFWOu0QqaHq
zmP+xqwmM9GA3MpdHbTXmj3L47hSqKLZ0aRsTkAT6TgAXmkrN7vSmH8gJwT8B8uvUHQ8J/zTxGV6
BOjkyitn6efb/bVybWYm5QSk5xaUpsa+5BNJz2Dcj1GFiqHPIoV0sgvaICJIPp9F76bnWWRVtFhD
tRFbeX3pZ6ZbT5I3yENCcHmBGOyPYOqCGjBAHe3sOW/sN636zCShFHbuaKfPUbzJmXfsm0Tv4fee
7XCntfeKZ/1nZCiy3xu9eR3K/261zGSipAS1Ll3QwUDbn9h7BCLaeLF1+uzb+RCzYtEfwa34qoMe
bDxoAOEzJjmKaUoR8HdlBlZDePuHrI0cY6HwS5FaxeJ3F2apHbmiqjMYZL5N98PMw6yASqXvbGVf
SvrHAu8D912cwbpQet9psoUVXtniTE1FWYxESJrMF7sunoJOWGcINyLYzhwZLJIRlzu6ufo6V0m9
EVFc6zNj6Si8QXconLEvPlalfVGj2FclXRUWjdzKjay9wjhXVlPlVwFDpZ8PGHP9TiVPS/r+9hdf
2YNMrcVSS8aX1povSnp7LiZUiQ87Z2y+D16975jaQpaszFlTcWGzGcJimZPLUMc5oI56mI9E17te
f7ndkJU+MpkoHnE0xi5cl8bMek+SbFdZ5deh3DqXrZBdmamtSAVYNf6ytBepcphTLlKfaMU9XC4S
DTFB2YIyWAlIPB16Z3E5pdhiWfHAhGeDmju00JIX2VYUe62x1z9/saFPenKXzLPFhYuxDwev28OZ
wIEsvn3bnmsCVaR2Ks/yiLgUpYqcWe4bdzgMjvdJVvXDZA3DxoKzcmww9Rkjrcu0ZgkWHFXD85eW
u7GYt6gna2POODhMSjY+s5Ll0rZpNNQW/N+HE8ogECtsN7aJtd9vTP5ApAG3G1hjDaXYSR/7Q7F1
JFmbmcak7xzX4siFAVsv5Z4VkCWrj9h19zMK9fItS5mVgWSqLtzO8uqG6itJCEUM9ICSsJBujdKV
QBMztRY57QRwaEN/sZe0j6XfBBnoM72VRh4AflB66PwQ0JHvrZyVR0SM2S7wmzGcRm5FcmFvvCaY
wgwqO5aqOiNAnX8KKFyBUILqbZUGrnWhcUMgrgUiUIPTyCCcsAC3wHY/sK1i6ZVBYFJYZlEuMFuu
8csnsexZ6zXRLCs/LGvWR3IOOPJYs727vYS+Pl9c3xhxk1aNC7aOvvgcjNRpyGlY97IJx4xEXgEu
wO3XvD5nXLPMKshz6AhGWM8AHUjCRLrI5gTuxoRc+xrXl75YGfuiKMd8YtgqbYFz2tfRY2HZv/Fk
bYbLBh++xa6Pw0UhIQ4N6qOUzhk5iI0PwK89/co50NS9jKloNRs9gDM5s35PvUzKyO1xFo1SihNo
5076G5vbtoQMxb5SCCrfRdVjml0GSHFRpC/7q1pqzNhhshMJUyqvQPEozWnEoaF9dCuUR84F/NYi
f2rdHehVMo0KNgz3HW65O1CnmrMD04qTzoV3qMCCu8s6qb9LZ0m+JMO0vOd1a4Wo6SIXBTB8mFpT
cMoK3w8BwJ93Ix8C+I+7jf5c16UbanTYaemsIFqqtssjmBTKDwpgWaC5pPOjQYXl+6Ft21hbTfsM
W+kl6uYlO1MqZ5gMUgXCccn4XtWLf694sexAa7JO8MqB0ZZXlUHctJxHkuRTWFqlPEwzwtt7lgmK
yJ5VH4cmw4LSJ1kLJvZMvy9C8nRXlpOQxyJQakMM/frUgST5v8POn2soAPW4XBbZyxAGxF6UC1hL
L6IoItVt8eVenzrMFMn02u5t1rL5Av+pLOpUpsOyUt9uz8uVNpjimAoFbghk4+FCYVmuvunsF0/H
U8C27F1Xfr0JZcIFrWg6GydlOTsf/XSG7QQiwxsTf+3hxjKcwXnNnpaMXUahyL6E8iVqLdhC3e6b
tacbB66isQeQ5WacU5KehQshX7J5Pt9+9oqAh5l6Cg/0aBTE9+Dp5xyhmbyXy5MNLOIn+0opgPhx
saK6q/x3JeVg2pFhPhEfYN3eDZAq7HrOkHIYcfzLC3oPbTMNG5QWPo7W4kfKLv2TYo1z78NG+Nzy
wNnlAXOHME9qa6PvV3YpE1SjPWQP+tKTl3KAq4JqvM+pPd6hJAIgaN4iC5fx/e2+Wlne/540Xizv
HEE0MoOhcCEBGlwE44MIfB0hZrZ72wuMiZzJYLK6WYNOkqLQW9h0ivo+8b4W9oit/S3vcM0yYN9q
nRRXfJhiS3Cvx08lCY5Q1W0M1de7yDXrf5vWz4sZq2fcY2PN7ezUkbsl3dK4vv509jce9OIDWAGS
K9aUqYvVfnDpsOvn76XcyquurECmBixt4GaEpHESZw5IOuyKq3hQCE87m7SglZ9vysACJ6np4o/i
Il0V5uO4m5LniWwxG9aefp0fLzqHLwSyHA3mhoudkfV3VvlApp9vGTTMpIk1E7WrxkcUlKFgu7zW
pHtuM6JieCs3sNb510a9+PHCRumdlQLVRCYKfruIU3j+kKo4sen4tiZcF9cXb4AuIBmWXGP9n77Z
7RcUgGEWvGlOMWLEn+0xzzgWUsSWeHNqRTOFvBz33US2bqpr3WNcJkfdZZCK2qBlwQHjmI/2cMDd
uD70aQtqDQzhN+TYa2PIWIAmPcMil032RdVfOfnJSKyXrePryjptopc6nKoQzcQppcqzb4w7l8Z1
zl2HGCICM1mzZXP+ehNcUzzj4Urc5SgXv4DmnZ27wE4/wwitPlZVPRYb3/uqo/33pOyaEoxlshuv
HXAxwt5ymhd5QRALaT852aHlDCe/s77Bo2bjm6xEu11TkjE4dpF7vo00vGXzbxrbcBB6liyyvR0M
3SM8s2RkgxATpai9c6Ew3INeurW7vj7yXLOcHda1sy1wxI4JzCyewURYgI9P6N04dOTkF9NWwfnr
ZxzXrL9VJW87oq88MYSBw47aP4TmG2eclSFh+nJgQHt5T7Ll4jb2EWgb6JwycT3vbPGOVjrJ1LR0
GpllauFm1iz3YvwFd7OQ6AeR9BvngrXnG6sjRT1lQgsQhjulvnmqqh7aqrT2bJ79n3kbbO2AK/1k
qliAdOymfEY8rOwBjwCCEQLytmOgqzhbAfK1VxgrZTN0EmVnaEnT/ALMc9c5aZjl+f72Gr/WT8Yy
WedjDQcZcHlAyYsTxT83U3pIa5rvK43iiNsvWWuCuUYKWdcufOPjnifhZD/K4VoQs3U8W5kHJklq
KVnm4f4dxEWvDrabvQt0/eP2D389OeGakg2ZD242VzggNJnbRSCxOKemqiG64sG7dBr4tzLLqrNd
Fe1BNF33tslnCjksa7bHZoIrfTkVD07RoXpveSRD9/F2o1Y+uanEkOkAoYu2AT33dn6ZvQNr9utU
FCLcclVb+dymAqPuh7JuPNu5IKIO1vkIQavTQ9fDxuVtgANAfv57NKnLLg/KtPPjoVVnz2r+yM6P
NA+OpIZw8nY/rTTDBHo4xCLz4nJ6qStmH6tkIFFezsMurdKtub3yKf6hevB5KciVON10Ikx0FSr4
OmeIHI56izbx+hnC5cYEb7oWztRQLcS17e6theyId5cs70vVICn54W09ZcxvXQ5tLh28I1jGfVWT
c52WT3BV2NjO15pgxDn9VCRN43f6QoqWPJNy8g5NL/LnoZIiClyIo62Ki8+327JyUDHhH4L4qu/q
KYghGH12fBrlHk3DpF2+eEoGUSHZn7EZ391+2UrLTBTIMhelNQdWeQnyOrlwv0OpqLT0nmRz0Yep
cqyPpQDXeWNTXBnR/2BBxqIU4CnhPFnTKspt52FWzkeX0ufbzVkhr7om92LheurhNTpfwKeyYzgs
9Q/dovQPlCD1kcqWX3A/RgA0hdUQdVHKmdSD3YCzTpPIEVLfpTLxd2nRZXsvbd0NEdXK/uAZG2hV
eyBVUn++gG67p84SV0O/v93gtQ41JhcKkWYC0J8POeZnOJPE0/hlqt2NGOXaw41ZhdotPN5pi4uu
2zPAv/lhzNqPieds+X+vrD4mDKNN6eAKy9IX3XsQdv/2lmE38Z/dW1dQU77GpCWbjBb0Yjnek+7L
i3eNDDiW2Oj+lblqKtUGHFN7oMRAzAOY5F3j0HRBLNupQe9O6b6lZfW+5Gn+PS8nCKNvf/KVKWtK
2HTKU9ceVA7tcPsRaSSx6yt5HIbxC2/gtOvRdiOAsPai61d7cfsucfIOIFzH8T64n0EqbtIstBKo
LxYvHJEvv92ctS68Dr4XbwHeboHBQVDAJFw1KKAL5uQzUgJgfGFVt++gOp/uEkLpVxxC3Y1Vb2Vg
s+tEffHOlBNS9EmiYbRbAK03H7LhfToPH263aO3pxnQvlpJeEWyof5+Dk5rHM03kzrHpxma09nhj
yluFaJkacJbFHrcT7TEoAFZqNxbQlaWKGVNegaWjZhQBxX0g39VifvC6fONQuSK7hs/Qf3u9me2+
UE4OHiOdH1ORPWAjfaC5dYSj8t4fg/dj0z9Y0GGHSWe5x15u5URXlhlT3lbnae8MXCzIiTb0wYL4
+7xI7u76nDqnoUB958bUXMlfI7P33ya6ki92oXEOsVVFjwkkbGdAMOpzVlafEiEqUADbKZy0dk6+
VdVhQ33rYWSeG8EHUvOtn3H9Wq/EOky9m+OPDTzofCCMiL5rwO4N6hbzC97FFUm+NNg2I9gNW/GI
+qFDAqPsM7I4Q3R7+K9MaFMIp0V/NTXCot4qFOrMnygJQmQSYjX8kMUjoPcbrVyZB/9I4KxmVLIu
cZYYphrOWcgE9jP4vV1evW2ZMLFCtO6UuwwIjLvzN0V+1QBpcWurqGbt5xurBPKuRTtkrR8L9ZF7
wK7YKJxMtuAfK/PYFLVBXimGMpU++Gv6iY7BmSGD+7bvaywRI8L5NZfgmC8CRYDhOGY6FrK1o0Dg
2uv3Cfnm1JaKPWfp3obWdU14kFsFpFtSx48XCmQa+VboT8Hwx+p/8vz37VatfA5T1saVU3skVTyW
qcofapTgFhYXkVvyrcPOyicxBW0+y7PACxDkBM7+k0f9aNRbidiVhKBratkIlh2n6jBSidXOOyVn
kGhp1yPYr34LzmEvm+Py6MOCe+cSrzzCKcmGgU6zxKyz1P3cd5/n0ZvPQ8esrzJICOR2E/SWZJH7
ClZyn/spD/ajFOQ0gZMZBhVP3xaId02dnGPrIF8UhmrFlvfWnFzcAgIBe7Niae3LXv/8xWZPOQhE
7YQoZS9TIKGyYQ+E7oEwkW9MiL/gvleWW1P7NrSScy4qDQ+01vpWjdkvDYOPZ4vaPIRIV/5ptK6O
nvDvHddHPKLqirvZ71TEehJ8rTvfihZYzkYDQnhPiR8435JyViF8xtX95CX99waw6TPSlhbScypD
fpHS0KnLn27SFHuwuMtoFKDE21rbnxxZChixaf0HolZ5FD7sNlEb2u6hClnOnmLi0MG7NWqDsT/V
jgZm3vZ+pGAdHFmdNKckgHt6OGsF9pRysj5sezzacShAZtBaPSGJFGfB9I5NDXlCdfwSaloW3xvV
ahEi49HeI9VkRy2qP+e3rfSm5i8onanxva65TOTrTEAwaoZdN/+5PfHXpqXz3+EBXEyXVKhfvNBW
dqD99TqNqVz6D297vLFaTkGdByqdvBjwm3tvnn8GlvXGX26cp7gveqGy1LmAGjAeksVzdl6fbwkV
V+hOrqn085KF2IT4oGAG1Y4HqABGOfLYvhewYhi4HxZTd4aqNA5sLBeiVHAEeB60hqB5iZCUPWpN
DiiEP2Ws22vItVJLHMUyPc7Y6LoZKoVsQ0yw8gX/EQ0ysH88DSSDVbMm1N5ytrrybUcAUwjY1Tqd
LQVc41QP4WiLcJQfr7aZtwfHytL016brxdI0Ji4MP7OMxzgq5ffSTeswYY6Ik75S4m2TxxQEZolU
Xp30PBbiNC3vSvjN0x+3f/7KBfHvyHnx8/NAsqK4ProbZJRMP4iCdAlGDcz+Vgf9G3+/cU6aJBuV
MxMvtov6gY/lp17Zx6nkx9ttWBs8xvTnDmdT59a4CjZNpNs+RVH82ziyrqnxUuDpNzjn6YsN2UZG
vrflxohf63hj5pdI6/U2wqpIx5JdmVcnCYI+CZ7JUOxQubVBJFoZnaa8C6W+yI7WuCVDMQMrps+q
+NNvyXLsv8H+VzZNU9uFRVcz2wdoz4GqF/7gXn+aLHuyo7mzr3UkhRqDncuXWUVQgDk7mpfjqVSi
/YaAa3ah+XmZF+fYQUZ37sfCeQqYA/G+pNdwkjdSOMckVoooQlq07JDTFoZHXgmX+jCo3XzG8hUU
x8lp/a8J6b9Mmaj/5NOs90hG9QfSiwXKYms6YPv0Hz2vsxFZcbMRkZ2+bL8ELKmAOnDKYaeTzJnv
gEod+hDh+nYvLcrei9T1dg6i9aGWpLwbWJFfypwXJ8pqvu+gy/wjUl58V0jfHDnr4YHu6QL7tnCO
Yu7n99y22BTRJCk+BF0q83faTpF34+AALaFkaXVRlvDODcnYkaZJ+n4a9HAuIOKMS0/xg5Vk8y4R
VX0uZVkf2pzlMG9x7AjWRvKEcv4xpLno96IpWvDw3UEeR3Cejs1o8Tqkte+BbpM4wRhNUzLcjU0V
5NHEGnfXUKu5pNQZPoCHmUVyVP4Uk6TwThbT/LMVBP4+mUb9LBCR3we18h947Y3vmzqrDm7K/X1H
lUvCFsGXOlQwN38qRtv7IPqC3bsq5xHB7z4JX9GPibNMbYRiYg+ejHY5/yireRlA+2rGPZQm91Bf
iX0Py6xHFO8AteYS8qh6eKBUKgG4AquTHw6DU1+SpZ/3+NrW3ez6Dt2nnSweOBD/9wD7N79lOTT5
qelRpB/aWQ17Fs695lTOHF6Zc+k8dX4HQX2JsgwF66Yh3dscPopIUQJd4ZNkiCxc5z93U2/hd7pE
wp0A3P17ywmoty8beMCG0IMoWDgU1qHWVnboamC3cQVod7Oc5gv19XS0YVYPogpr35e1w36yVkOY
mCRTHikPhasgggT5xz7TSRN28El71wYD7qOIMACBWILi/x4GOuDBNjq8MjV2EqN01/L3lou9lgaW
+1N1snsuRyiBSQlpe5HkH0Ti6qODdDg7e5mq48bPUHa9LCPwQ9VwgjDm8+J4CzJ1aPZjYpGpiqzF
I2PU9Qlld1DuuocBVrokckUq38bKd02Jo4sYms4J8muwR5BRs/jHkjofGYG52O2Ff211M/aVwV1k
kg6jfUGVOu5DuBqkPQzeoY3eeMFK1MlUHuqudKSbWyxuU/g6o9Sxj/O6ZGHB+XTykyzZiKut7GAm
6K+atdelywRX6lKmP4TjwEO0y7izcUZZe7yx1+TE9rs5Bwy9c4UDX42iPgs5OrvbX2Glk0wBn8VA
Il8U0P+VffSaPEpxBHJsZIXIxs9f+cymfi/TtGZMgEwu6icHgb4uuC+2rt1rz75uzy/OP0vbgXrp
iySmhMsnDX+k37OVkB34emzjjL8STDNRfShQnwtwY1ArAtbmrpj9LwPMc8IBKk1hW4/9lB5Lb3jb
scIkzgWoRXFHV8ERi33xYA/cg1zkonIIcvSQ18P+9idfG1DX3nzRaxWE19kCj1bkAIMlbmQi9mMz
j99vP32lw0zVI61TBJ8IbvsOWya4qmdBCD/iclfbwbR3MTlA6xt1yIOqfxNXwjX5ZxSwBc5Q/BaP
nbyr7RnuUvbwc/KHM4oJN/psbZpc+/JFn0lU7SUoh0aeqZzaT8yZNIogGuvMeMH2NMusjSPfmm7N
VEVin0WoemD5hXE/OVLUbO97zmmEwuYcPVlO+UfAOoJLk9TLsWqSdK/6fnq+/e1WRoZJIKvtaYar
o0xiB5zNdkJPJmB1bCzHK0oaYlzEnbR0K5gHYT9P/AYgoQVSXtL/IkESKR+vxGmzmJz7Ik9+327N
dTy/csA1tZNNVstkptSPKffbk+1NJyvAeZRkdveGUcEDz8w2WDwR3JssGufdDw/FPDUsu5Ks3KXO
Vtz1tTZc32CucAoWuDg6uXEFb77d4Lb9g2A5OdQlVxsL9Gt3mesrrkP+xdAGu0qRUiU0riGyzvmD
752dxd1nlo8inNPtT7H2jmvzXrwjScGZqAijscokintmIaYdr0vxrK82k41yZaiU5bwhbX5tkTFZ
x6Vv2Ohjx+zbJpaoxQyUd29Nw0ZjXlsLro83Di4lIP2eIE4Q+73TRQmcqKDW98EYAETqqJumPN7u
tLX3OP/tNJQheyC/USeW3RIcwPn+oH3rCe6T+R2Bj9btl6x9GWNWepUHkPQ80HhKmQ6REDkXlvuL
jPwop+4zL/rD7fesDWTjFAOCjVZyUTBlaOVvBwbmlSi+T2rY2HVWHm9mD7TVIvWXocStpeAaocgK
/gb5lqvza8siPriZOKizTkjYUV/9QFUsmuxkpVsK3rXfff0sLyZGNwWiYQTdT7Lxq5USDTz08hVl
e1sVomsvMGa3r7IuGUA0RJl7AJfo5xH464JvnFfWHn798xe/HhamjVcwCnJD+uBM4r6r3UNpibcN
TTOqrzOVFWArNpc2q+TJ0VB+4Xrf3NkoUUY0IigPfpO7W2G6ldlmxrgLmRExOwwZrmD6NTjOnVOA
7YjWfeXJspVqWXuJMaVRBpUPcCmE70uOkIBGYjbzSsR3559s5BtHiLXRaszowR+7cVBDg/KA4MEW
6kOd229QPlwngjGJSx/O3Q2XQZxnXijgbIZ0driw97eXiFfPPni8GfDWjl2S2lbkYmX5RyCoROy6
8pj6yPwGJOoROQXEYZ8E+ocu6/3tl658ETN2HeSiwLWTg0zDfkyOA3c+Hv6PsytrjhTnlr+ICCEh
QK9QK+W1bbfb/UJMb6xCYhXw62/W3JcePmMi/DieDlTajqQ8eTKbvDxR/vJxA+/KUFx7tdjitIRk
tTMhjFtzFUfCGpKTAVX42a1Ff+fnQ/NUzZYdEc3YsRYueR6rGbQ8RclXAk+Vh34k1cZN+b27+fWn
LIKBEVPTzpLB+R4QA3eafeaCDNGYgNP51o5/92L3cafXRnURGLwyy2mljA0zy7kK6sLdQ8rvJZ7M
a+zpLcnXtUYWxzwwN56OTmtHXZ9NPCCWK+5z0/Cj145y17lWV2905/qzlzfJ67gtTvwUSIKfwWL9
YsfUIAsx7IA9vVHebSAIa99fhIW29VpaE9uOtCJNAHOw+FdVuQnE9xr58+MZWYkKSyi8izs19X3F
okbVvxo/u2jA1R9/+r2L/XV0FlHBagqvT7WMwcQeocxvSujRgig99vdeFz/a6mqIOfwGJevh4/ZW
rixLWNyVbFJtDAWMdHj1oHtL+zH0/fuWaYCCr59r47qD/jrZeFVaAL0LERlvgucMDyEvFVAXCLWA
QW5/+LiVlXlfggvG44pUqBWKcgc5s6QqA9zuXkU8+xtH6L8yBO+s3CWiMDLkyqTh0PMYkbjdpRpQ
Zg489iWN01mHU2U5Qcf6Xu8qSH8EXVGl931qswfIGuoCaDd0hCde80hNKTjKccWfhOvyJhjnovru
eT0cZURc5qE7uemp8kR26SedbFGMVlbtElozgBIkHzoS5XZ+C1O4HSu2yoPWPr1Ytcbtbe6SgUZi
cvv7rLDzQ5vm2UakXfn6ElbzAagbMWaw/0uFc+7A1rnzaR1v7ICVyLd0DHCk1k1Lxu6iRnnjT9LA
bTS5TVL7mdm13lg7K11YAsAxss6m7Xx98cu+u5tSxw3dNt86IdaW/iKkFtNot/7IIM5ExTnx4+cq
pzBs618+3ln/bqH3Fv4ipDZjnll0GEnUOoqc6lKmu4xTdbAr74/dJNnBKrR9KK5iKSov2TmtwDZ3
xtg6irH+VTgwhU1EkZ+EHJpHLjR7VlM8bETM989hvtS/JYUqeKoaGB3r4eKCnxyUcf0sR+fRjwEy
Fnmzqwxunx+PxcpQLxFYoSBu1XqTuqiW3XS5+8tIfVLeFk9hZTEufRPqKRssDeGLCI9ieE5/ncRX
FwbGFDyRz/3+a8N/xWIbQnuuZ88s8uVQ/uOqropakKUiZspP5Qpwhi0xxCHry34wpr1I68bN1SOx
b8oyP3r91m5aObTIdZf91YmkzcoM6dExSqYJ2eInz/fCjPghS8HtGIbjx0O1NheLXdW30Ey3IAYb
ZT1Se0TbEXqVBKIcIq+ZNs7GtfW02Fo8Y6iaj8cWIo7DQ8vaIxHVoZLF4eM+rMSd/8EJ/d74GcTa
omHguIYXl1ZtFWusTcIi5lf+nKbAhuHumRS7tuA/3RZQZGMNv+XklmHvbNlUrpy7fFlQPVmuJYcs
URf6vfs2HtzoMJ77o32JcX384T47T+598kBu4gs9PZW36Uv24+PBe39u+LLIup17a5gqtGvJZzDf
wsJvdn62AXy9PzN8WVOdUW8sPJjxXpI+fysMf7Ot6lOHDV8WA/fCS6qEAWJpvOF+drMvviu3Cs/X
xuT697+2XpEpuD+kk760eS/3qW3/KWd9wAbs9x8P+vu7Dn4j/20gR5m0n1vSRLwr3bs8ZvMXUhTT
rppm9ppM7hZjea2dxe4eBjgKWxlUZ+y6uIjSvsknHQ0OO1Sb+Ye1sVrsbSKZpGTKMQ9NGzpSfm2Y
fs5zulX0vXIu82WproAAWsl6sOF9Z/gG+lVkeX+4yQ8ocL2r5bizaAP7qz4ybVqHbqqC0eehZw1B
R8BDYCZosiIkn+IEe4Ivy3uTjMhxFCPI+YWJGvdaMjBurIqVoVzW8Npl2zElcMMZ3OS+4vKBJNYe
5q6fQjz5soY3cRIDzghkFCpYy4WezV4mCUeRVG6lot4PlnBY/O+qhriyQ8dYYrdP9+5wA1D1JFh8
sOE85ljJ7uOtszZI17//tTeTZoh9sDM0Ktz6XxURFxTq3U8dZIg+/v5KyFr6igxxHtuQZcQ9PK8P
rGwC8IA2QtYKXMX9xXZUQM3nem76S5O7PxEXL1JYLwljTQie9r7upkeWdM9NZR+UbLak+NYGbLFB
eRIPUPwj8uLPau/Zyc3UypPrbF3m1sZrAR7meSIlcn7lRVf8CK+CPrREv1W4sPbbF8cvnOfYDIOh
/jLlr9WUBa73kw4bt4b3QQi+lChMiiLrWhcHX6ENMnBTqbMfOOohgyhm+2frdOk9Ma55gSmn2Flg
jG20+27FESLIUhpqsCH2nM6NvkA5E7qF91l35/oG6DFE9Yh9YM58l+kyUgANOnVvx5/D8vhSNGqy
7K6sjK4v1tiiYjwOdB3O5bC/OmLrOUggHfbxFlqJA0sxk8zzWZnOlYLzskdeEtQ47gZusZ8V0tTR
nCdWaFf1Vu3SyhJZVvXPMXAwSN7oC7gDTpWFKB0I/HbemKy1ry8O6poCVZuuX+/G19xRYQK0TWxe
8a+B8X+fnPB3/W8s67WWtEpwtOF45v9Yg0dOPJPuH0GzfEdnmW5MyFovFiGgpMSlo0TcMVTsq7gK
eJ/tebnlnrESAv412PorJGcDDEQgrlDBuLY9k248FIxu5A/WPr0IACxpXIwkkxcBmGmo1NvgZRsa
aiv7/3+K9jN7dNMScbHPIA5gZn9HqBvgqWLfJLP1WA+edRxngTpHz//kxXJZu89jJOdNBoTELi0W
oFTnT5vlZQD/GLpxfK0sqWW5Pii6XUXHGjzjTmKDq0Pp3XaoMoKT60YLK4tpKSHE8hT5zsk2F02/
1BACjcUJ2oAbH1/BOZYaQnxWvixYKy9W9X1sx8Djfeg4Vpg3Lx7k3X26sSNW1tVSdKAvBx+lOwLt
cDtElfnZd7dMTv9NPr2zq5faAVbGRtJVeD0Ip+92ENLIQ5EydhHCTpMA6pgsiPN2vPVqj5246OID
7Gec11o03TH3jQvpagkXNnA5g8qW9E+Zx23QG1cHBvYST3GWsDeB4uTHqSq7m540fVTUstpThoKk
GlZHe2VwxTeoCg5rUZQvAGHbDRxxbX4WkQTOzF4OMKq/xEU5BWkCUixvw9gxb17rXnhhewHQ6c9d
WN3F1WKYWQaq5CwvuFmGTcz3sjtJOGp86pRaKhmAHewoGcNsndgR9ZoLLOoDMI13SXmr1WeomDjr
l2oGU2+5vVWhka5961JwurdoPitn7FLGwOuaPjdc9xerCxn5DVssUDHKgAKn2zpZV/bIUrUgEU4M
H+rMXHIBvdvaJ1+7dt5/avD/rcv7+8iYpa1HG+UQTc+mwIx5HtjZWAVQHx4CWFvfFlX2/HFT70VE
H+qA16X8V1MjVxlz+DRGY4X7NdLCMh1AaIB5wPTj4xbei4jXFq5z9FcLFKoOpoKLYxTPMxIP89we
fSRo9zVA243D6r19d23i2rm/mpjgf+SyOTEXlP/9sRUvdiatx4h0HZeBGriB22TZdIHVztPGFK31
6vr3v5rsksTYmuKR4sSetYcQy1tmNyYsumqDdLU2Mdd191cDdTEVfuqiFy4ksx5mLr17jVqCXZ6y
Ya9xofhEZuU6dotbFuIlrhCAiqIYMoKGW3siyCenZREOq7JE6mvUEPagjz5/snQdNNMX1qIkwX9I
ui1n6/d24rUHy0BoM6+GwFB2gRbTpdX82bHs08drd+3TiwvW7OYmQ5pjjCbT3biKRGmmHj/+9HsX
LPzqJYDddSVYUL7HopaPdA7jTA97CzpfUDdm6VHolu2RcAd12abVH3uw1OFz7S7mu5CZDRcCfU0O
TS+mq3RQUb0XrYCZjjR4/XRvJBcQUK7JliLee9H42tXFOsjrDHM+gTPFKygKKwN1gzkuSJBTg0ah
HHpopLdlZ7wyZUu4m43pwAqMbNSV6b1J5L5KxAYT6F2w7dqRxXLox8opU4qOQPPBS/dlv+9fkn26
c3ZyCJJfPpzT79TDeFfuk/t5407xfhygS+R7BmQ0kxgUJzKxczZ59i3Upca9SI0GL7axjh8vi/eH
jS6Bbgrru7bRXF1y6Jycx1RVL1YBEamPv77WicUZACkuYixs3ajM3bd8yvtTlpDzoPPpMNibMiHv
x2S6BL3r0ZrLXmJ6bO+okvs6fait5487sDY8i13DUO/bwhUKYquieC1Z9uSmW8J7a796sTvgJFn6
IvXsaHIT1EXN4uTQrsQjtNx4Jb6//egyOzpIHXd8gk6DxfMATgZDpgM//k68NGCbHiBrA7TYGgXx
4tiyYT6UzMVj3lbnITNbTPeVby9BZWZmr89H+IvQZgoa+Zug2PrjaV0Z+yWmXFCYv9YDNHQ73KVv
BtrCVK+GNa9IqL1xvr4f5+kSV4ZqumihAySipivZDuarNA3maXZ2RVWXe6j45FVY5/8kTX6Ya1a+
ftyxlTlfgs19lTRpQcDwG6jLQzoVz7kgNOi0uisG+awqxvefa+k6tH/dU1JX9DlAO6hR+C+j+wc2
Fbsa64zX/2Tt51T26BJ1nrkfZ7OX+Qgf/XCYR54FWZKpQ+MkW4mU/5cRXz5MfQIdwv92BKXNhTdy
SS6elRQHUSEj3tmq/o2HS2/dzCrL7mjTOEMgU9hcHd2MFKfWngCqeXCgyQJP1rMMGJw9cDa0dYQ6
dfCobO7gW16zV6jIeyMlLYMMpf07FLHOTshQhonHrOLxOa5REg7LvSJUgnS7YY7Zb0cScYbiNpjk
xM78O8ZRKGn7MtmRrk8OtHPpTZbCtGgq/fTQgZAWKDl6r6LN/WfbniAB7JqMP9VenR9GIbSLksZ6
AndfJjfU61ga+G7V73Su4qPr6SRKulT9aIyCwHqJIAQ1Oxmm/kgOfuaXB4rSiaeyG+RxzPoZAiBW
vU98fDyg6eSdtG17L8IHdabzevIIBxJzC759HzU2snelKGWIatEyIB2K6cu6i0H89qqTX9gGVSS+
FYiGz39wN3GPvIe8XCMS+IdYHX8ermIkFnHJEReJYYcE2rAbpwol0dJDxx1T3VidSvYj6sueegi5
B7Cj879QK8HTCVl8Dw4MnB7GmsC0FnpOe5FxvldubXbKdgqIXyLlXnB3Po5l3bzWs8OO+WjyF6Sw
IB1WNyj0LUTXh3OHqiFX+ewHRK7MjplGP9UcGsVTime/6vil5QPdD2IoYBpskr0aZvcI3d9mp+sp
2YO00Nyh4Mh+hAGF9wMJjey+72oPrxRlzm4ly11Mkv7i5dN4K0Y7OUzam6/+wxQ8RudnQ9puB+17
FwXgJIATQY+3QOGFTmbPgSPSB0ta9DwmlnVARdivpGv4mTcVebKd9rkoi+7kkpz+jGPRVqFQ9fBG
6TSEBuphZVDUWMNBkXAWxqhY/tNMSofVNE7nooYnng8b2J0B3vuQ8354kp0/3jWdFHtfj/NbxW31
UteqvYM4SHIzZNOfyRmbIC7G/N5rvRgDMKa3oGa+uLXOon5GrmKslbyMMG27S223PliD0AEb1VcU
kKd3osYI24WW5xhfPMcoSTiqUnIZ6qEtdtp3x9c4NyaaWEaONp42QIUTWGEoNzu4k+CB0u0MEzrV
HDWd2Q8AR/KmQfoa22eSP62WlWcxjQOuiGlzZLjt7zObxEdoV8j7GvvHDZU165uGl1XoI9nyVsk6
DrGi9U7UEKyLGzCcjWzTQ96jYFIUNujbToKEiLYNhJNleoJ9pB9WCCmByNRl9OHEeM2PhoUZqx1r
3FRCCVX431ztlo9lXY+P0IdId7rokx0f3foEcyvSw4dQmFDpDg5YJR4EBzTnXVrLyiARRvosSPxy
fmx8Rh5QdR6H0lc6GptuOkooUl7qLP8ds8qJfJ6Dh8UauYuZm51cW1A/SAXYn0HjQXeAQ1v0TlRV
LsN4tMU3STIepNRzitCWsZVimQr/NGpwFW3igcKZY34eRnCgq13bU0jPV0lh3/uj8u9KRyTfXdv6
OkrZeIgdDd4aKULIvhoLcZD11N7MNbSboF7AA0tO9a3WcX9wMzmFbgUIoqqhkBi0VM0Pc4pVmJbu
vCN14l8MRIj2QqTNTmigq6yrvDu7G7q7EdoHhwKvpdvULtmls736K1Z1/jVmhL1g7Zgvbh8bxFM4
+PFAmKlBGUc582BCqfmxaKj1ZYwhiOBSVOxaJSrcZdzrG9TMM2uHYr441B2D47gNtYcm1D7zkBrS
LgIpCJ0n21giGMcee1PSlD43ZTaHVpqIvVXO4/fWNJC0SXEaWJmIoTBfZCLdZ7zDqTbG0MLtZEZP
pRZVAPDdhF3XGCSJGbufm7rbjaUn7zJXl6dp4DPUZoU9BT515GmceicgLCf3pirZg0wttWvmuT9g
B2OZKuwFjYLXQ05MdzS4i18Zci3sXAYYyJxhT69fSjdpd4wU8y1SfRBgzHL7kIvKv6PEiC+jHIf7
dK77g4BmVpDCxfe+SFH95zY0+dlOrDuovk7vEkScUDsz2+UurIkL5cEgS5A4MozMeZCReDqAxkMg
wSFwB8L1q7yWfHHzIMau+1IVTflEuoLvFOQP9nWuUAQD0/FnKDfGgZwT/VzkBZQcDFbPGSa/5FAY
Sg6aNQ9+K7Jd5pD5zCaHfGee7Z7i3Gt2ELESUGxIq8DnKIyDYP10i+y7kIGbmWKfwfr7CFSlfqzs
JInGclavXAxyX7LCO87W4B+HyR/xn2kbpPbknNWUtc+KFTi6tIq/DOU0/UjHPjvypPAeWYeytXKs
c+wTAhNgwp1Tb9XuOfVpdh9D6+mmL7W8OAjeb8y2zHPZ6V/QZLDPOXPbX+1g6jIEEd+/7dtxvHOE
1f6DJHUGK7qkh1tcMhygGDLdDNNcpBjiERghLts4zAuIgCGAYxXtC1k3FKkTBwJpcKX+hsxK/gR7
q/Qf4PnFDhbxzj1NuvwNWd4uiClcbimZKUaStC9c0y4Owf+Pd56N5KcT581NRw37p5/nuAsgyyVC
R6XWuZyul7EOll9PHeFDCGHvHJ7Omh7HhIlAJ3S+i7XSv0mfi6AA7eLVH+Z8V4xDe6hImn1L2jy7
STm0lhC35xuEXrYj8cy/yHKqbmqEuFNpweWYTYTWO1V3NPIGXLqqHMZvdtslu7wi5SkfivzbUFn8
QCpVnpW0h1Pfj/Ri2zrdjWx27JMEGWKXWWkT5WlbiQDqxTBrSppEIpwr/8ynMg4s3vQ/M4gDo5d5
9TAJ8zmRVro0F0TO3Jla0UK4KKNpZHKmdrSGFgSDEd0GXrXyzl5m7Zu5r0Emh8YH9mHEywwqRjiX
GqX2vsWtjcf8+2grXWbooXDgOjXKXCPSN3Co6+iNBsszyfsDR07WcjoOYGIrn7bWowVyAEEaH0EU
LzTVgWxbVGcvAS8A/onn2JLfP37CrLwvlxn5pFHCy3pNos6adJB0/JTqzxBA8KpYJuBh+1B52ZST
qFb1K4zKEEI0JPM+98OvHfrr7eUrQqXf11BWd9NqN2k+Rb3u5fFTX/cXwIRjSygm52V/cRrrezHR
nwPd0p9fe3cvIFvX2IXRpWtHkHtJg8aRZ62LO5K3n5zRxVsOvr3Kc02FUefw0ZrG0QSQtnj7eFxW
fvxS/78eJlWUEtc/XIWrg5Pb1WmiE38dwLXcKARdeb4vOQOycV0GtAZbzEJmmsO+fjYOzLTmN+VX
X2Y9//64K2u7a4HaeNKGXiKFSCgeU5C/gU4Oh7Zt3wWVIYdPNbEkEjBNPMctB9QamjocQR2SI7SY
91qU+48bWNm9S9aAmxD8aFDHUPGHK1Lb37SFt4Gcrcz0ki4gzZDNStY2pIZfLZxGbfMIRvhGgmdl
jpdMgTqDZIOEZU/k8SzfoyY23eWo/drFujhCe6sNdAfE5uMxWmvr2sG/AsUkyyLlHUCoxMTVpeb+
sXckxBWrKugdwoI+95vPnQ5L7oAgLdAaMdlRNTpi58qMhyVFdh4vZx6YOUEm3hiF665HNqLgyiJe
Mgpwe6ocAadxHPUWrA9GNgTwqXyd4i4OPLpVJbeC47mLaFjEJBvaKoFlYfKlh9O4aclOzt8keAgj
vH2a/s0eNiDDtdlaREcGyk2t7RIUOP2HjV+77oHLvcFcZda3j9fD2sJe7HsOJ1zPtJa8zKQ+V079
Q0DRXfXuZ+rMcOr9T2Lfi5OcQA4vmjkU40hNX3sDOeuPf/zK8CyT+7xSdSYogLocd8yAeurosf6M
gsJ954wv0CTZCMIrg7TM8FcW1ALxGrCjup9/K2o9Zd14Ndbb6sdK4Fpm+ek41tI11I7chqmzBGZ7
1w0AIj4epZVdwRdbvikqGwIrSFlOVEF7Ru7s/Bsz2V5Zn/MUp0vTAV0Ji4uK+NEk/KOQ/q84lyms
R9yNDOna+CwOccHqnHPfqAuenZEZ6mPa6/PHg7O2hBabubULavezjftBApHD+k+W/ClJsptT5HU2
bgkrt+Sl8QAeU4AR6OzjQdn1+0zY3YPP4uJSDdM9tKYPDNYaeytOvM9FwaUZQTvWPuvxUI0qDhNq
86fn9Y5k/3SfFB6jS9MB7VaWgfwnprsHbgCIQuvfXP3z8YSsrNal8g+jlkMzCj100tcnXsgXwC1l
aA31PRAVZ/9xIysLain+A6Mc7ZvBgY0Obe+scX4pYdqwccKuBIul6g9QqA5qDokfwUHwa2KRL8ay
wt7bYFKsrNelNQAKLVrtDyW59LkTllUDZzHa+XirkrNqnDqw82Er2bY2E9fB++uq4MPhb+rbeL6I
+iS0tXfkjwzlA4D/Nhbq2kgttnVSJKTOaie/1EhcCO87He9yT21M8dqvX2zsCoWmgKbAYCnT+Kuq
SBHYAKPlAOhGpHorcq91YXFAW6QeaZyM0yXXfbOnNHtUE6eAELdqXdZW6uJ8lkQlrRQoNzSxOsPB
9ZeV+xskhpURWir7AJpDtVCPXNrInRuH6W9Tpm4ksZ+QVvvz8T5bWa1LfR+VDTNRI23AOJ/D1kVm
U2v+JAvvqU3gyDZW+RbPb2WcljYBwJlzW3iyuxbJI3PQ8G+UVhtvyH/ZY+8kBJc6/k1OS8VKhY/n
zhSWI6qBiHK6/ZSKk6eGc2PI0bPUV4j/fad2de+l7A36Qw/d7Dy6WfXY5faTsMnTx4P677vgvZ9z
XYx/bUzSkAIX64zDX8PvT64Xc2D0uTlyaIHd+VWd3KNIIznGjtIXy3GqoKSMnknC+n9gYi++sGHs
w35m8smBJGpQWWX7YpwaWfq+giB+NSnnyanBbOn6aQwLYvS9Qwd6w2z9iznERIWraB8ILuS9B0zx
xlQTcnQaFk1XqYXH2Z7GQPWQZ22bmR5LaNUeMIImsPo+vo3xmkGdCrFvS8bNOccrJ6ASJeP23LMs
JKgSDy2GhA+8qWUE2K98K7XX7io626d0tKEn7NgznMxwGujS9i8oEIwh4gwW2RzjfxS+44eiRWSc
hU7uilGkr7GxvdPgjupgEpLtKgdhOTfdcIfySHcjmq2twOvf/5oVrUfUsgsA2i6V94zps+Ns6aCu
RJmlglJSitg2Lugsoj1azk3uPTrjw8eL6V8tkfcW0yJOmhpim6XD60sfOUd9A+sISGLyG+8kw2Rf
neh9cY7vnSxo7vBUu5X3/Ub0WevTInJCqVqA6QD9Yg0nab2XRg4y6BsYKdLCN1sS62uTsgifqdSI
QHEKgbF5+uGo6Vup0y3JqZV73VJUCYkpVxRwjo4a1HPcpLljBbFxJkh+Qo8T4DUJWetdedJT9/zx
ZL0/ZmRJTFD+MCQVSZqoV1ehxxav2tbXSMXZGw+q948EsgT6prJrm447dWSqee+Ir3ajQgYGm/j6
uQ4sJj2dVT+yijXRkOGkUYHMf0IHfePHvz/XZImqg+5gw863aiI7k9VdZ1nNIU9Rjv7xT39/tskS
UOeNPxelMUM0xkWQ0G+ZbYXQJgw67+DEh2R2Nt6aK71YYurC73sAY3KIlIB4vOsM7SXPlXX4uBdr
X78e1H8FqdSFwQryL3XUy6G97xPpRDlYYBtjtLJ8lvA5GXSZUNiuRj6B9ZnVTGFS17eqnms47Plb
R/3KLlgC6TDiGNJyRoF2nrCT4jNUkby4hHr9+PPjQXof4AEq+d9BcgFTumzscrwOEr2fshqOfRXz
yn3VsuwHbC3c0K81yDFgnDCdDlvBam2Jsf+2yyrX7RqZQKhctTAhKfufotNeWM8KliJumiI3VXkR
5EO7z+2YJX5tYt+Wbd7xsyAwAUiU3+21oWoDvFpba4vN7shkLsthyqOBgRQr0loB20/908eTtPb1
RWQfBoJs6FTISHlZsq9hrncP/QC5cTq9W4LsE7IEqx2/G7xkyL0za8Zf9uyMgV/xB1TYfbGzeghM
jrRTZ25B0vwFWc8t5fb378tkiWAbtyktiBtVUcwvZTJCFqg4NOyezuOJqa3asZX9s8SyISfVybLj
eeT2LL2HnA9IlCKz1F3qt1uCFmttXCPEX3Em0bVtiAslE+gNjvGh7lQgavmpFzZZFr/Bjwk6buxa
ek6TGYQeuEQmmVPdNm6xBZOvrK4ldl1Uqh94KzQqTv3bNnHPwmMbaP//E7b/98pFljA1Q5YLbgxS
AKBp4KoASxx2z2L4cgSDLPsH1AGDOZHPLtTeXHVMHDisBiiRg3xDkXQ75FBSiDXIpj3KrKNvPqlZ
fzvNGhlLFLk1NQSCXPnFGMsn4URz+SuFEXADrpqq7xgt3BtlE14GsWwgXuaWKg7yxIANMTFy2/LU
C+dapOEE9lk4xkI8uVUHveo6pc59K93pUM15+0DiPr8MYAXdlrz2Igb2D5Tc2BGkOf4oizgLZU/H
V0a4OEyG4TzOmP3cNXmPck7YJ8UO137oGJM+52nm3LZj48BCklo7Zkv3CTqOc2iL6h+RJfEP3ioZ
tMSuwWwh5Di7lv3LGUvrdRw0+8fVHCoXVuGYA1Lb6Z64g//Fpg1XdxUvxjTM9Ng/FFrbd8RS6lDB
vssGo8by/bDI8glkWEgl3PCEeH6YKA5ZYwqe2UuWWDay5hbITTNowLc1joQdInMLGxNBTFC4ZcEu
DXwvo8Se2F4hu37H07z5MnvCibhumvt4osNtzMAhiaG6Gho98dth9MVjSjr33HoIWF3B8ltwOfhz
TYi3h5dmcUlG0A7BW7O/D8KWMmQlSJC6SGSY87o8Z6VqDxBgqH7KwZB9L6by5Pk8O9uTzo/Q5qqP
3kzTE+tt8cN3LFAbUg7KoV0zsx8nR++twQVDFb59rxz6hd8kujKHpIFeKnIYvbi0nYGVldXBMIWO
3Mc/je3Qn7MH302R0bdmBgNMty6zgOvKzY6dP4lTpSosPljrHJyytY5wtjUnhrkLlBvHR9rOuFPy
oTzbXWzvC1C6bhqwty7aTdK7oRL5CfadIlCOdnZEMfgVWWltvvogu4CcR8fHpJn9g4ldOAKNKOI8
NBmvYd4BQ5EdXufppZBgp6kBUuFZUkES3yXufmDEP+SMJ6HHa4NLwjDvjc8N3U+6j3cwJPFCCzzR
e6tOwNG0muRWwCH8ra0y6PmBDXgzChsuViwGKSdTpgkbiA8E6czcAfwurzu47jAeuFdMby0UHsBt
ZO1Ft15zrsG2+i2KQt81jTJpCO/SOMUpa1p7B2FocEhH8GH8oFJFBde3OSk1KEkOyLWTDxZa4s6v
M6N0H8MF+2loE+cu13ax790JlZ6pnA0E9nhl4ZCQ3b7KUnJuURH7f5xdWXOjONv9RapiEULcAl5i
Z08n3Z0bKumeZpEASWyCX/8dz1W/TBzXl7mZqkwNttH6nOcsiRoqDxpHAACeKtonNstyVyM4PsGl
UmwnMlZPrsvlLsrQ5JFF/phjESIaiocpE8I9Ll5AYpvlfxhjITSTIwnToKhB2+XDfBsMWQjXycVN
Qqin47qvmhSJiyMIa5O979jM8yvXH/g/EBNCA4CqmPFkbLi/Kxynj6NozlMLhJQmQ+a5WYIUJMh/
MDa/3LmEo5KoSDyEZbMpBSi0IVzNt6elFY2JiXxzhQhoCmKGat/nSteJHW15pX34reYO02lg2uKf
LOynn5UTLd+KpWr3NVXTPxbF8w3j0nuvOzJctU7bJExSti+GermTS8eT2dcKsbludFNWRbXLI95t
lwxEfHC4A18nMLbob4pxcOMp6Lx9BscbeSdkFm5drRwJsmoAg2xALvrd403Jrgj+Vcc8sswBMXCs
fFCzPHHTI8emTckygasZumFPj35Y6uHCrejMubtGz8dhdk+mdPrIph5U6obbVDrgt9FaFrvPL17n
PmJVQsDSl1ZF3+qjaPOtVP1RhfNxRBDV548/c/Ku4fPQz8MI1jVwkhgyPx5hlkJHhFx8/vAzBcoa
PQ98EWATz+CR5HwrMa/mLEh7W6YC0emff8K5r3/6+18XHx/J3iaUuYZ2oH3to+gGiP2XOAiwovjf
R+dR7ThVNWeHoGPBxo7IuRIOwzBczC8583rWQvK5s1lvG3gpF8buqM7eR+RZJY0YfqFNfMmr5swb
WuvJYc7sI4li6I7epO5PWB145Rfe0Jnr87rZDJ4SrrG01kczJvON8RLYg+DqHH5NX+qs+819XRGw
wIPoYFX9y/P+UMGePp82ZxbVusNMR6dxOlA0jw1IlO1QJYWDPDZo1j9//JmBXTeYc6f2OE4WzErp
P4huOdmnbLNufvNVfuFae2ZY/9NlLiYyTDSDa07/Iyi/hc3751/93HNXC6oFO7fjtNBHpZcHEOZf
3D5//PzR597Kqt4eIQ1vXARIHg2SzDx+LYv6KpK3avqaNNwJViu2bwWSogXeCa7J0OHU4c4GF3Db
c69lVVybQRWBa/HoyPvT6CfvEtR87p2syuoWZ1SXk8ocp/AJgMAWcdtp22c7SEfiz9/6mW++7h7j
gCdETC4AZxTt8djWICdX4sIsZP+ifR8UV+t4cDPoKR/0jNz3bCRbZOPkL1a2fD/48MKb3FxsOuXZ
TQCbWDdZgqp4qFogz8YLRZ4EoD9PWx019sh11t+TSnZbxAK7d7CaC386IKW/+azubkThlt9A1Krh
7UFPMhQIWmrjTbcw5243SLdbdj6aHxDdGf+mDLslR08Kmq94aRqFwLxhdP+ZW4JIxYr8qctpflc1
V2kv0HZJHQuuAyJ8KC1wyebdN4ehTRdXOkCwcg+eZ4h6VzZXS9lMV732PZmoxbW3ReFVHKISozBs
zIH4A8nGm2YJDax3/WLLF0ofR6/XcdcjYB7PBpOoof6IZD/Hn1Niqd3kpYg76ZAUwcHdbmDE3rJq
Cd8XX9rrGX2mbcj0nLjjgkazm1s/Twkrqo1giKmIKrX8hH6EJyXvFYvVWNf7YgS/fdeTwH+Vg7vA
C1sRu5WlRgkSlZUD2YvskFiYZ7fFXEa7anarR8h3htTlvYAWLKygFsJazeMOPJmbMJDmdTK8TXgv
w31VBCbNA+2+L7wYf8FwH60kqGiBm1n5bcaNM3UXKHHUMPsHlNX+L9cnFVxmJoQwoiWUapMzBHVV
p4gNGNKjju2nfIbj+VJuEXqWJzJUc1LM7T8lauC3GTHhB8Qm0MeaOQqynogmDvHKnxVDjqRnSPiC
aLbpidoO6gmJX5QGkNofl3BUVwx/jRtoGI5VPQQ7EebhE6R8COlpSrXnjUVI3OQSHqW1psXb4EA3
gPOX/9BeV0CgoxjacmRsxlsw8ZudFFEXGzOBAFDW6jYr22w/uG14pWZ42aQ2A78L+g7jH/E1K/fI
8gD14igIsoFUG07NBiRqJDEaLpojDk5zYEFgH6zNh83iimULw2StoSzp4ZnRQvn803Mp2nwCDMLv
IZbUCI/4SrxEtmF3YWRw3LqBfK0WJ/rTIzjz1wzE8g4wYFWDnuUpCL4a+82tEcmARl+2yG3gc3Y3
jSFFwTMYFYdD1t0CHekOQ3CaAUsAT1n01e6Hljkp7yyDclBVW0jd3E1gSgNXfwPZg9dOZNvBTWjv
jJlGh6+SB7+mjUDxaQnqV18cDCfelrqm3DbGOEmAKi3FVSQANqHNPgz7/nrEut4wFy1IBjeGXZAt
1aaONEIlDTsVGYgVbeYeBbkYvGvYJaCIDp1pZ6yRe6MFTaEF6qEjEv0PT1KYbOZt46bgCesidjo7
PlQIbU3KcOkfTmXFPXaq5SBmd051X/l5jAxQhZkbQWzJZQ/RgciqRxZOwYhocDbvuFs6bVLkXCP8
1JtAnly6m8bt5BUqQv6tQO2/RWCb/Z1TbDmoZAZYxTCC59pepmOn1DNyOIJXCR+WdGyr8aZ2WLjx
wjpAud3n3ZRYnWHIawsZTM3nHFoS3++QBUAQqk5chpD3YSabno3zXoSUx5rSGsZKcklo1MMPbOAy
hFrO8J3ow+UNoiG5n6BF3Ga+pD8MGn3vOcGGAeK02onIWZ5EkWUvzhJWV6OLVPamiAIFsIHKa1he
hA8e0jVuS7rU9wUIBalwIra3o4BPiYPh1RVMQGunGPfwr3Y3tTeTvRM20ca3OXvncLGIl3Hp38B7
XeKs9J08XrRmSZ71JZr3qtrAj6J9Jks2pTDZMVXStDw/1Nitt4oCEhNeg1nuTKheKZnrjbJNtq0q
v3iu52yBVBssKz+0voxnR0+4GoLiKgXCwQcgttopAgRHq3xPFQC8uo++cXeAFQ1B1GEFY429Q7vs
qg1pdM9bNnUxss5NEDdc6q2BwOLo0srem9GvYhTX820kmbiBghs5HNSGdAsHKwOkBREBxncwLFNO
r512kt+yzJHfBimx+zlNkDJ45T1Tp5dgCeTiGHLS3Li9kz/U8DXZ1o1Baxn6uvo76dBJTwIsPoSO
U+ASVJpdNtX2F2HlANyOdhArG4jTNMm2S4sl4NWNSGSdsX3TFSW4ZmTcYXQ1WKqlE/uu7yVyxF1W
ljLzYohclquh6whWbq3FzplqqGm9KXypRuwnZXWC89Edhhqauvq6zaPx+6SYxQ0qQ8BuSxho/Ijw
aGeuvivQETbu0FUJzwnboUme/6izWVy7SM7Y9Vk7PqqTjii3i7+fLOtTcMNRj4c9AjkbrzsgnFmC
JOFBnxp6fN4wKug2q6MlEacU4xOi6m51bfoENgbyMBXWT/QcZrsp8kQ8t9hbSLS8u3DIfKW+thvQ
Q4MN/mMWlzyKDh3syjCvDE8DxPtcC9yl7pClDKy2c4j5XcBpct/nJnjB+eMds0b5S+yO2EW26HB8
c4mFrjpzlJc2FjLkOBSFvBf9ZLdtCyUWUPYmDbMRWnJNdP+G9UF/VJ5LDnKusazpqB711HlXWVkv
W+j+AyxhM6dR5s+PaJ/si6aQO9yWRswcTa+xduk9onjZrx44XwpVXbUJRav2ABzHu0j6el9lmZ80
fqF2du74FUQ/M0xbAnJbKOIlmejJLS6m7h45yEvKOtvdaa6y+7KqyJMWnn7uS1c+DxZe832k7gsp
gaS20DLjaCh3Dm2607E+wIG5WrYWU3JPkX0MVDgbUzfDsW5o2V1LqG5/IlXZlFBRIqpBuk10049s
QOEE+ZGdSf977ACj4Wwv74XrBXcLMYDWgJ2/6Lat3wRAv1hFANRm7UKECo36A9zr3YewEu092LjV
PzPvW7hZS36ENO4Rgrpqo3Ja7lpu2ut89twnMGLI78xv5dNo62DniMm3W4Od5hYa3/Culy4iM5Fq
8jbM3PsTDtw74AfbjWMydVVUGX0EWBDtomWen2ErQnbMevT3GDTzzzro3A3vTbZFKwqGX/CYusmW
nv1qsl7cBHBXeM4BxkJNXDTjUzXm5Zsam/4Pjnmo8CP03t6qslMPYwmL/xij6z0iRgBOHyBajH7c
iRzQYbRYaDilUNLf0LIWU5yPWQPgqFXFHgd2B9zLpc1tgVr9tjcium1qMlzPgnqbVgfkWVtEtU7S
AXdogQAfUODE6rT2w+GAYOMhpY4swph1MG5NB0vsMxwwW8z1VkFJXndpAZH8PZoWYB0pXMF2JXEA
ekrvxXVqIA8WomDutyAVF8iInjvpPjSjlTcI3fZ3nfQxxavWv87qWqe64fktbBPQIQGPYRf2PLgX
XiaecyvBgbLMjJucTsEmMmRMcTj70FL6IU6QECHwFkDx3tg2up96x08FaKiA6207I8kpjH5nRRU+
Abe2p3ZMvwmYB4/wAb5cMcPt+DiMkfODl/0QTxI571HkeVe8Y+7VKPvCw+DN8wYOpvmdgC02HA8M
UgZthkQKVUL8TWAN8RhMIMhvPMDpd+UQstvIQNIaQNS+gf0urAozmt+1RVDewgC/3C6Qmf+Gg2Ib
A8q2LMbmQO8cQ1I4Xsm4Rhz7fYgL5+2IsvyfzpklNI6F8mJq8x7qRmDFLNAQXGXK2JscV70HaTNw
rDQRDx2JPJoWuFVhj+/VBnHVOz/02c7LGr7z6awfAFfQb15lSCJFsGwqqobdDHF8DCK7N8ZFQHBt
dwv1z6AsvS9lAcPFYWCP0OdLmcy5XwYpbaPqAin2DHpCV8Ww1xgA/JmnkCFbJ938A73BGJPp83r1
3MNXFbE/uU5XOHAbZ5mKTXtozO+xutBmPlNtrymYHQDgmZyyWnrMQ2z9CUTkPE+H/lLS35li+z8E
zNZzEHsc6eMckAMvirvQDunn7+Xco1c4sDbKoZkhwIGjWxz7qEAuYGHnHnx6WX9BqLAFpJElyJ5m
DoE5RPCs6kshDmcAQv80xn89utQarQVL+UEQekDSyXeRyWv0CmQczf43nVUXfsKZOeOfftpfn8Np
NcIEoDBHgDQpmASJj/SCS75t5ybNCrYCPhuhNoS0FwYA8eSB5UR+ti1PFifffD60577+CreaYUEy
dwVyWPMG9aPvF5temLvJGS8F53zo7Q16hb9asbD7FMSM6FNAmQVF086IBEaTz+xnmPQo1lI2XwKE
8MY/gIPWwYqZ00Wh7Rp9lN2h6lUsUCAFBNuRLC6sgzPDsaYBlkROHE435sgDbNNwAEXRErveEgu+
/Xw4zszadZJi3/Gp4RqIWRZOQ9L6+aEpzb5qnSF1phDmvyXAnM8/6szIe6tFXcNUOFQTeA/VCObT
eCcbWDdcUlefe/hqYddD71SzA3heZ08NRZc46KC5V7uvffXTp/615pyOk9kl7ASh9ykpvzMKewLI
AD9/+plNyVut6LYw8CtqXVzo+bAhuKR34SWJ3L8Oqx/M0X+jbv765o2T4Y4OvPGqMh0gFIDdS1pY
MU4wmRiDV8je2csSZZNKpDT17dI3JSpGOV8ZH94tG/C8a1C8vQ532on8tjWa+AX4a/HEwbYouim7
8A7OzfTVovXcyrFCDv6hX27dQSQlNocZ/Armfa17uc471J6n0Ojn7iGzor6Gfwz0aoTaV10S+7Xf
sI44rHOP1mJo4a/fOgmMlpqQYyh9lCAX7iJnXtLaRjdDFwBpjQglRYREzMVvGd3ns44lufCOzkzE
tYmurEKeD6WlBxMCyqh8uS91/f75JD+zQNfuuWGJYNtlHjy4Yjx27ZBM0d0Md6jPH37ui6/W59h1
fkgmtmDzGh/qhjxQIF1fe/Rqcdawg3HzAUhaPvHvi2wOUtTp1x69Omz9wQ8nq2A1grp5M5AQoJr5
im83DsF/D8e/1n2nOR9Dx0NNOEzx2Jm46zBrqgsv5dxEXK3W0e9zVPmYKEDwIxmmClBFOT4h1uDC
B5ybLauLcUFH+PoNrncAVBDXDHPc/dmxt8/f+5kzbx3z6Ec5GDXZQA+41ldoUkAttNTjN4TGH9qg
+WMEuZT9dGZerkP8cqATM+XucoiyN3A8kqy+dPk+MwLr/D74FAIvjALvAHZtv0XLqEbooTfeuSOq
0LrMvpTDhYnknL7AXxNpWWYRwT4D/uycR0lEAOD5bvEjJNH289E4M9TrEL9yCppaedo7oF+aWP6N
LYhRvnT+nXtNq9U75AphgHCPOnQqMQzctOZHpVmsW/a1LdlZreE8lwj+DbMZVOEmSrtFINsj2OJu
+2zQA7lwsJx7Rd7/jkHb1DVwKizmnNdJHy0xaX5HyyXb3HPLYbWYgeUulZY4VRzEQGoAWvum2iJ1
M0YH6cIPODcMq+XcS2K5k0XeoR599EjztDXFFg5IKFAvbBgf/Ygwwj//+4oo4ArNo9I7wC8/7vJv
UZXfFfJPVfWJDuml8/GjgTh9Cv/fT+n8ZhgNLBWvFBG4G9PRP0RRqQ8FzMGfRVN7D0VdWR7PoSi3
4AJNG1IV6Lc1DdAc4PCghgnkLt8vsEi7hgDGvWpFQcFF5F1iTq2sGIsB7mGIzFzADQs1YEnkYSM5
LU/guaOuZdfVyCqZVHfdkKa9hSmqSHgbBI+AsdkmnEZoCL2+eMEFZwCeOSvwx7Uo+itqhUg9L+qD
2J3glgmOLLzWZNschrCA1A/tR+CxQ033QVv0L8zLsgtl0rmhOf39rx3EhSOZRtvVQyNHgDgptkPT
I4l4+tGClGhGcwHvODc2q43K9XlP/dlVR2P2GuhsBWUDaKQXZvBHO/lp5E+f+tePANbnjbNe1DGA
BNT4zda2XxH3nR692qP8xVoOCFsfq/yRB0G8DL/+/zvr6cGrvakvS5ExSAqOhXg1OfA7dEp7+v1r
D1/tSbqeinwIwaXLqBN7ZblR4TcWZJuvPX21J40L9JXDLJdDP8IsPkrJAAHsJaf4f8OQ10XR6cWs
tqMZMp+y5Au/KmGvJ5OqHOiWOTXasTB9SwLRIzemjgAcC5iOkoRnRm9g9VYnXtf10HX20VYVs067
ANaYX/rBa/dp7YNzr6vJgfHL8ipFBU2IdnYEPeILE/jM8libUHtgePstxRZMPLbpyicof1LV/fP5
tz+zOtb2027gZHl7uq7VcNrVvv8WdOrP1x69WtawLjShV3ZI/AZBJSvu3eHSGzn3pVdLmudNT+EF
iyPDsXPcIsLUbWx0YTw/OvEwxdZm0sPIu1Go07UpbOHU4D7DChHJQhViT6ZL4TDnhnS1vgfjsIaC
DnQYkPTZVTdQQcRWXJLCndm213rNTDKwcVsKaxf9DhfpjYKhr2njGccMKS8M7rm3tFrmFZjhBQeT
6MDDJ8NfRRdtFmOSoBy+YMFyGobVSs/8+qSI8SBn10K/waab7mHz52Qwd1bAWioxuOj1hPb988l6
ZkTWQs5+UR3veziq+ZQdHRFs4Ju5Z+KC2cuZCbuWb7oEjH1eSxRF8AdvgleXXnjwua+9OqEpyOQ9
jEUQDmCDcIuOyzHo7H1hiLP72ntZL2KkW9uyhk1Qycf9Ug45GDn8rnTd7efPPzNX17JNhDm2HkRs
yOke25sRt6kYCV9PbYdizq/eQxiYf+1zVkc13NpFVBRYE/1su02h5E1Ywb11Nj78jcmByUvNm3Mj
slraM9zuGxGQ5bD08POunSDbRiQK4ctc0y+OyeoAL6rWE7BZzY+tnJDnS7/LMXst2VeUgFh5/zEX
jCa3Doochg6jgjsUT6E8ewYR+cL+6p++5gdneLha2egiIyBaZ9j8KIQzeUfGbQm+4qbqeyg8JpAD
23iRtnoLO+seURWrZxe34w0Ya/kO+ruyjoEYwZV+EZFKihFmazXI9XvbNlGUCpqX4FJB3XZD6nwG
/5IU6FbUpL8TsKn43nCveFmWYPknL4d2C0+k6QHKYe8QuOApVZ4a0yn0QLhbxnn6/aXJt2bQm0mC
V5r5+sDNLBEZ3N+Iit8jvG5bTeOf0C8ufM6pmPngza5J9L3nhwVIJvpgW/Izq0HtGc1VYeV9XUcJ
U/bHRMMLo3hmR1uT6kGGBPFGZQYiNy+FIArpq/KS6+S5Z69qNXeC7bvnB+YQLcO+GrgT9+7Cvnab
WnPq55rWo1vBbADyvo2fda9WTlunpJdaAqey9b9jEHqnfeGvcqMF32HW3LVwqvK3NlhKRDza7551
QN8qszcJGZWsETPGxuVSNsXHZ3G47kKUS+GCY+QhX4BkECF7U4lciRaKAdkEydxcIoH/K9j/6Ket
tjY4I0vwxfriWGOPO2qXRogKF4t3zaY83wbLxNIK3tLbYaBcgFQgIJ3LOw9SLQ8MZVzIn2dZsIO7
RCTV0TLdTyNh313akjaZNC9e/Yyjwu4sHCdLmnlvQPnKp7lowPTJA6LSuRQInmp4n6qicFMjm+a+
OfH7RAs3KupHnRuXus+/6yIbD1Hvd1tk0I9xwBt2BTW3m4pFtyncm8m2FIq+CMbE79Fvmw1n09Uy
0JSHJO1yr76VOFfvi2aB6TlCBKCSrKb9CNOCbSWoSmVlyjiCP/62XqSXypCMN9VY0C0EqHrbWEgF
lfASKr3oJgw5rkkDL3ZV49MrsEKbtJ4aEGLc1t4N2jAABtgJUTRVsOzxxyfC0FN1lkmmGNhfU561
2yEqLzU7Pj6hQmd1dWtbuQgGUvEhl4jKyK+jbkii6lJNfGYyrjOw+sZAGslRE4M9Km514fNDRcTW
ush54yAlXTjPP94j2Bo1QvlnpaLIn3ajXxHyFcAr/Hyv/vj7szVQJMF+hTq6gox8AJbWYj0BFfIt
vP+nS7qbjweARatLW6cz3qsJJjeQlMaIrYewqo6nqU8//wUfPz5cNw4lx/xVoPYenCj4EZXzwxj4
38fcXMI0P35DobeaPxr5HwL+XcWRNSYtQFz2ETW7wFkpnNzN5z/h3Ca6uiLwdvAh0QihAi4mOLJP
803kUwir+Iuem5vWwLq+cgtgbMhLufCRH0+ocN0C7HxGisyT5dELQDXn4mGWl7JSzz16dZ5ZKzLE
XvTTkbEJ/lgPQ3HJ1PHck1czaQ4Qw8J4XSLwYnpgNkIYz4kt/PkgnHv4afz/OskKUiGcseumYzAf
wR1O51pdeNdnZqh7+vtfT+6dwiMk9IojUL4HUZb7wOTXpLsUnXju8acf9NfjHYeKAkkpBfIE59fJ
l+lw8moJW3oJFP/4nhWuMzF75NnD7TIaj5xl8E2rD2ziA2gF0XXJi40tM3drEet1YRzO/Rxv9XPm
HuBVRQvMTPV9yXHtJ94exgv7rw3zajl7xOmcfDTFkUzusK0ht0iZ0t0F46Izm8W/Tip/jQVBvIKb
o5w4BvVPWpLEnwVyOqK0EC+ff/0zb2fdEiyRhNOYAkugNb/cgm6IcxPYafP5w/1/l/8Hd551H7AA
NTvQHc0ODiU1bgBdlO1FMMD3zMI26dZyX/+REDk6V9My2Bx4ah6AqKCNScvBIQ/+NNsfQevU4VWf
U/U0zH35Yx749DoBoTmC1Jw/Q5bC0NxCzETTLyMsAbTfzLG7gPnMfOMhUL23903VsnurI3UA7ZC9
KByA2074+b3vgEPWZSdFwdix99zt+E+ewx98aMoIGrCwDB8tyFY/VT0gHqzyAgFFeg1XClvAugL8
jWpfmrpNUR8TsG88cSyR7vJTBoAbXVztN7A9kn1czd14TRHIss/aNoOtQjbvJxeHZVxPurgGDz16
RPpUdYB7ntrNHcwUoo6SP8iTC3GKKuX8gquGviu4RNoRWNr9zoZBt5tZ3VyZxek2ctLhuwWn5U4q
HmxVMCAxs+h4dhzdvnlq68kcfXgmIOoKkESFUGVVP0CzoLeZyPJn+OjWoCrngblbIOlAUKoO/tRR
CyPBqaGQL0X4+Qw6khgsGQ13c9Fv3QAUj3lsc6gXyvFXy4buyR2RALQpeGBe6ez5Gw2tzHwNkRpv
rkHKQZKMKm8DsBxTOkEtyC1rryHrYfEgQrM1I63SGvUsFHGkvsHfmhSujzRhpS5B3YZBWIXeY6I1
kgfgHtRcD6U7V/GCAJ6EhSZMrEFQNOCt7sUH9fy5r4Zgv5hiTpuRISLHIA8s9mE3vpvg1pgwCGwT
E0CQ6UEAhCgWn13NxA8Q/g6KT1Gw7JCV1XLdapV9o9Oc7RU0sweOxbg3nZ2T6eTU0bHRT3mloiQf
lfsOuRdc/XL4MRiAF0+LnqNtIBYLrrHvvSOumf+KlnJ6CcGA2hCYJ/4CBwK+Mjbo5wSFAIf00Jt/
O1GUZKTrk8gLYB2nSxpdj/DKhNz+yisWJIpN0VM9Q9y28FfEy5WJgJXdxgjEyhsWHAOpH72cNlvV
+u2mY2qEWSRcYeGA3m3CunLfkJKLoarl+DyF8OQZnRwvFQa4e4vs3EOl4Qup6zHcwEyhjb2gnfZF
OJiYVsgBjXk7CojlFnnDs9zfZgWZtnmGDKEKkYxJKatmShCE4ySGgNg929a/LQnCD0C0FHeNq+Zr
nymY9HAIJXILZ4WaRQAzRji2pLQm4e+BuQwARYdeFiKXRoii5ungAfd9yUcMk0Od7h5SN7p3xzI7
ViHUUgR50beLG4aPdGkhvvFbENAZ1MLxWBanHJ8uSjM3GqDVjmCCscBPsDF4g8pRMl0UPBFYCF0W
zRy2RTSac6pSqKMS1ZUy4bw1m6X2Sh9w3gIzGeXnXhoJT6RBh/+16ML2SDgmdSmaLGlKIVEa+94u
hDAjZWymO1n64xuI5K1IG3+Rr11e1UcGZ6RHwMHdTjtt8R3Zauody7pNIpPrBAJB9yTkC7XZKqEI
2xp4j8cFAqwzaCRpeydhGeOmEZTLedxO7gLfXLybpBtKZ0mY24R1Ak1Q8wDVgosA5EAgqz3ymIsQ
KWZfZDDWN6DaY85D7TQ/8q5ju6pqyNPiUQ+eKR4ylpKKuaCMBAHUiqDgZq/ESmjFVA4XOuHr5W4y
yDEE+DhH91ga0L1RWvXYaaisrhRqgH2wwHc/tmo2iCpvkEqU8GAMbidkfh3bclnCPeK3yuFOOcsQ
N1kn3E1HmvKtkH0O1Sn3cddfyAjVhRkV4rcqVaMX6bqeQqZoOD/MzehA8GBDsNWLsWz+fH6EnTsf
V1dEf6BQxujWHkbXv8uAecWIpPwJCcUle7/Tgz46IVfXROj1srKL4CKwDOY6Ml0iouGVZPWTi5sX
1q24cA06cx1ds01IKIeupwBW7Fg+UBgs5ghqvPDsMxe6ddg2sAdHVxwodMVKvtWVfz2SDu6mDMFt
iEK8IktwR7PpAvPk4yFh0eqNuT2wmtZq5DeIpywrNh65k4F74aecHvLf4WDrdnfRzn6FeKIWTQzd
/uG43h166mmY+vaIJh3IJV/Ncz9idclGnNPsIAEIBTiwUs3rn4N4HcDF+sqsZesGOIMFYZ7nS3NE
B2gDHizSEmExE8O+6pIh+5lWMpSO/3ut7sNxVL2w7bG0I7xNPFPDV7NQL1O0OAiio8711DXHuQcm
U+b6Grl5+V4tY7+BIAqSnUWUt81QXqoRzw3bf2/h4TDmU30sNLnT8DvvXDSQK94/w73s/vOX6v1r
u/HR5FjV1ciP12JsXXhb4AB8mocpvJl6nZmknwDWgUoHqaWjAagVcoBPZwPWyU9tM+8JUXfICESC
2/DWs5Y1sDmbm1vToIbLeVc/0gJVF8I4Z/+tjjivsfCzBX50Cj282MwhVPkQ2SeQr7XYGz0UrD7l
yBSchwwC4Sa4yqF4/a46CqEW94DsxEOEXOrYQneFywQCfDbAZIYgrv2suR+Iax8CF8L6QvsliT3p
IuYNYXg/FBSAzoaYmn/3LRw71MiyjeOD5OhyQ94Q5Mhf3cUd6I5oaV64z1u4FoT9/KRaEMRnWy2A
FR29aeDyuO8UPOjgM9QcRZOru0GaICG21khMhsDdptXQB+h7FtC5NQYEnRR5GmRIi8GQ74WzkCpW
Del3XdDKpKS5aNMWNn3Q9IBl9uAQcC6WmvXPyIp0vxHNobDzFEoIXt33oaJw7EPkI1wqvN9oX0T5
FlLIaQvnOfVkqTPfqcox+xp+5qEql8O04BSskfMbu/3QHwCQRldNAAuFpSxNzFGIxf/H2Zk1x6lr
UfgXqQqBAOkVeoL2FNuxnbyoMpwwjwIE/Pq7Ok8O1zRVfjtx1YFGs/Ze+1tGVyPV0vARLIfZNXdz
nxYPLYMjX8VT15MkIccCrAsIlG1y29lts2sNXX3Lhjk+zABx3U9WEcNblMIMV5EfWRNXh9ixJDxA
hzFLvXZuSi9GgaAv6nwA3FFEKQx3SuuBzJjLfQKcfEZbjmpqmrgPVKssAWhh5Pd9a8Jgto5JdDfF
2kSpOK3RcDjEnRF3a+5MnOp3DRnhsQTkQ+oZDAu0P6gqj8Hb1fTrTAozsGWE9S2bhBv9rhJlh8rM
+thHEBXR8NTtGWroS/k2aeDEeNExn3EGrPhk5HBkFRS3FBEZd8bIBN6vUeiGK8KzqYQ+ZTA5RVUh
U/CmqujZnCd26IrsQrJEmacxOekBuPckwKhiPhGVOsUWXBpjyWBuq8fId8ahDXGtA+jwghSzQZi7
Zcw0j3WFGugpIeweTDRZAos4RucOCEsfJcPmra4tnGNQnXRytNH6g7jYGA5AO+PwhNrIsYRJex9Z
8KakuIeZ5n2jMUy9Dgpt7eVG7ZxRmwoONfjEe8AK2C+wrxnK+3tjH82IpWWqdb5Ztp2eprZKoXbF
Ccjj7djdAS1B7sQ06PLgIpf0M40N95jh7PlCXP2HVTo71g0oF6igdH2TaXoo5VjfotxxfJkuGLSK
4griR3qunkg0iexSkY0LikbY/mRLPtwlYGBHKHCruL1XnNenCrz2Qw6z0J0xNViJ81x+7VM5HCFo
N7WnBkKxkAgA56mAN6pfC5adHHtqrF2PmxpsyyukWcDlbxuYHafVM06ec3uhEhgpABrdcJMDM/kG
w1H8WzBGfQrl4R0pbPw7B7cj8SszxTFxgAVsAgsnUWJpjHKkLwx3pD+vL8MrS/1SasDtzB6mNEHq
9vIzkbGxJPNynfvVZ6oNXOEs5QbJjPEoKRnCZu5sXDIbwzfBjgbH8SuPQO28/h0fH8icpfAJWRwU
pjQ4+OVwzbW7+Uyr7vH6o/+mrj7YqJaapzgfBFxvEd53vrQ3yQk+5f5BeUG6k99Q3tbsrC9z6Ibk
WO6f4vAEP/nsdQsXtvZZiwNz2ThGWw1OeXa63G+Nr8BHbjTYypGJL859Ewp5ijlG4gV+309xJ5F3
tm7zwvlzvdE+PsQ6/PLad6E2zGvzEpSpzybJj06f+5LSx7Tu9m1ueUWrvwmj3/iStTa6/P3dq7AF
CRxh0UZdq9VuamfgfnL2mco2DN8l0H6SJkDrwBucgSEIKWy7DWF9AVHgOFc/G1AtP9dc5r/fkI86
oWVW6bNLWVCzovQQZ3ttzekear7HzCofolxVG+nyta5fHO8yXPawtc/xmWPT/NYljvkKW9F81yhs
rZ/7nsXZrtROLAykR85Yux65MG47Il5LszsWbRZaVvPkRFtFdWsr2GKKxENT1EmUTyGgUlBM44BW
R/sRtrit3AhKr73h8vd3A4wqezaYlmOoWjjRRMBFjflJkfSR5uXuent9fG91lsojauTCgrgkPdfA
6kRmvjN1CMYMIj61V6Yv11/yN6XxwUK2pMantCBWUyTGuX2z3pq7+TmDsy/y1V7/Nv5Q96H4hgOy
8f362z5OmznuIkEPFmpqAkSrzmpmoLeKtiqJxwbKD2BElyHNomavU12hKCeFB/oBzIAtDffKirCE
xtdpamKvBfNZyBIlyBZMutJf179qZe4s9Ug0skwWC+2ESfxmwVcsml9x/tpYydYevpg1CEhbGv59
TmiWE+Cf5X9TT+Hk0MgN+ORKuyyJ8e0wyNYcMjdUzO2OlFvOCVbc1UYWfGUM/x8Z3iqjgcRdcs5c
pz7yNs0eQFlAUKqC3r23rOQ/QB+2Aj0ro2tJiC9xMOqREXRCB8461fBrqhSuSZM3J7FvJcobSQOo
0Se3mKX9aeSMMa80EkdJBgoPItXxNxPwih/Xx9TK+vJ/sHgBRDG8WcYwZr8nOnv1DJKZpp6otspa
1jr+8vd3K1iWcBRMlyNuPTz7UzDrBxuHL9d//FpHLKY5n0bEKo0G6dMm9dlsnhEP/9KLGcmb7BmK
lp07SJT55v9df91aWy02ys7lDW5exgjqAkPqpPF7pEsECr3Aazxcf8VaYy22Rz2BZYjD+wS4g4MT
fpLskGzaqgNdyeE5S1ncBJ1yb0dWeR4Y6+GkO9m+GlpArOKR3c2RUjvV9PYOFMPye0kzI9tx3FLg
q6xIfFe6yHgV5WDnuD9F7Ws3ShZIWZVnlar0rbd1+ZvkfMvFYKUl/kZu3g0beHVxw1U0P88CGLCh
Gvckh07wejOvLBdLR04Dcc54MEl5FtF4ipDJqAritXHsj5d6pjrfeM3KQdRejM8B4La0nIz+XMT0
4Ngl1POzP/bRHY/TkBnDi2EnW6n4tfZaDE67zDpUwWEXV/ZbY52nckvHt7IxLP0566G1UB54CdIO
aQBL2a+jKU4D35Jqrv3uxb4zA8UJOg/c2mTCIIHjz6ah/lzv5b+59Q/OHEuWKrddxYvJ4aF5yVtF
zZjCtxvjtySJOiG2k5xqSXpvLBDfZOUk93U22p87uC11oYZV8KEFWuNc6Es2I04AN836h5ROBnyd
5o2DztoIu/z93SxpaTUA81/UZ3D9wYOqQHocAlSP7/O4O5W8CJNxQ7+wNgwWR11kNiRNZlxE58He
Weljw2bwQJ+u99Taw51/P4P31lxYKcd8zLLel42TwG67fZxgXnT9BR+PMmspZnObyLBaYCXPZabv
OatuFC03khhrj140zIiiWWha4+7cALyIWNvB6egnLIJcYS3zI+A5pgIemh08855l9ZiJX9db4+Pm
tpapEQZJmQYWoTtr8Da9yRKeFdEHJ944jH08KK1lNSCyy5WqdVOFFYvjxw4J4PM0uZCTzxn3TeTl
fWNAiMex5mpjcP5lvfz/TLeWaZLYQfdGbRmdVa5iCDGQWn7Oi4EjWgvG/wwEyIUhC0YMVcw60FTG
d5D7ACbeqaTfxwxyNxcxyqPVMKv0Z6X1NxibRKY3WDPiz3yaE9+uogRJSw5DDmhAtBHkLaKkoLel
6ta2BHzBSQXil+UO8NZmRvWIk9v88rkeW6ySAm6OpW1jzLqR4l/AlwT8LpbkAAj7lh/VSqgJoc5/
JyEMhbO2yrL4XE3DXPu2DVsqR5JXXVVZFYCNC1EEi3Ny1iSO/KSHbzLPkQNGjDYFdJUaSO8yVPHv
ICCEN15TMNg71P1bhAaa/MFVcE/H/RhxaTPLH6BWJt+sKUIeqRkcGHMm45ZB2WXV+GgwLLZCcFUd
1VJTBMY8G0fmVBfeeiSgkzEc9zwWutsKZK29aXFcS42IQi9ARVDxUv4eiI0krxp4Dbxb36SpF5UO
3ZhUK8vMMsg4kKGaEQNAZDruohoF0EPnp0BJf/vUAFvGGbshbeOhUFFoKPYTNbG33QSgdJ4CrH39
BWu/f7FMRnAfRAl5wgNX0rtWmvd2Vz9ff/RKLyzDiVIPdByQIQEfl/h268KHdr5Lo0vgutyCkaz9
/OXkwGnBEiZx8fO7p7bhuzIpNnp27edfXvluDy/U5NQpiggDHs2hkTyZAGlajfCn1N5o+4/vSdYy
jqizXhZuod3AtMWtGlCikFphWj8ksLhpagiLSxNpImf/ue5YTL8KM68tieEGcBN5NGn9OjGguBns
X3KxpVNYa7PFxGPEbhjhLgsu9VMnh7Z3zYQ0VuFaYEMptdEzK/vksvTyol/qzWaWweBkT7xzbmw6
Prbc2Ri3K49f5j9oi98tRSkC7iTiDeo59djkUkD6YyRbFVdr71gcEEfHIkjQOjyIaKmRs5tSIK9V
j1QxKrzIxvhae8libmtnAIRe5TygyNnTeXiNSRUkjf5xfUCtPf4yCN5NkMiI6Tgn0gqK0f6iEuOr
bNxjU27Zlqw9/vL3d4/P2q4dbSWsIEKBFVyg9onEf/Ld5378YnYPzgCzsI5bAYjfRjOD6Abb0mHL
//zSwh9sdctAJ1LGA62xNAUpOUg93wqkhXh/HCEwNreyECtzbRnRhI8uYNSYWYHM5W/k8VGi4SLJ
6rh56ttA7V9vp0t7fPQlixnNUcse1zGzAlvprxScV49w/Xj92WuttDg9KTiEwg/ctAJaiQvl/Tvr
cLMoU/thcsbaq5Nm4x6z8qJlkLNLWg5daOIGKMyo32akdQNZV/0uh/7vVzVT5CCqzQLbtZctpjaZ
Op1o+GIEHXL9Y3pyICrNIISY50Nifb3ecvTS/B90yzLWmSbOlAD77ATm6MI+EuJm59cMw7oO6j04
wjmZBelijfhXO/fdDo5641PvVBLyXBeI4I31ZWX/WpYqonQO9ocT6u3qGnWQGpaJhbPTND4bznxM
C4Hd5SytemMkrr1tsdyMNhjPAhBgiBsgTSUcAnTpMV7dYNreGhKldBoXAPiOXG/ildct47smV9XQ
wLghGG2HnwgqU49NLYwggl8A6PCwfyddAYfxiww96JJ6C62yEh2xlqHfpiMoFiPECvJUEs+m0HOe
Y2VC/kr7MrqHsRC005nkEO8Yctp1yWy/mMBy7a9/94ruzFqaiCYWV6nNMxZM9Tg/mzGtjLOECwlc
InITiQKQCPUJPifWEHY1TM+AE4FL5c5oLgDRNM33CYMFBhiP0xtEHmLjZ11W/Y8GvIW/v9sNKpU4
4GjHdmCJ6Ysc4bMJ3fnoEdgMXP/ulYVu6VOmBwskbpjiBhrWjaDZEJBbzMGstuJ1f8vPPvqCxUpa
2mYC2FnnBjyRwHkBaxPrx1q1iDwmnoWrW8G5N8/VMVfFTsNzEcfmPYLCuvsKfxrfMJ7tcfaYfZ/S
FjKz4gTu1UbjrmwlywB0Y4yl3UQTjobp+KUFeaaBKUI+3Zf89VONu4y6TXGLRIy2XVz9oq8AU50h
iNvot79FTR+069LezOkNIzHbiAcp9EI4azI3gQhO9oHWCnF6lHmG08wA+lEj+HVuZO1rCGqOiUbt
ZDm3AK9zx/p9/Tv/QhD//8eI5U4jAdGQpm2o0Gzh60r7Y6mgzJZlMBTwjlTlc6P7nbDgTz83pxHT
ZjCT4Pq7P953IEtYzBDi4lTctl04ki8JPJ1g83Tb1OkuBcV57vTuc2+5vP3dPByaCE7vsH4IUWlQ
79ICtblubIaNLL9nmZPu+3785JsW671dmzHKJVpYyhftd3Myn60UbpBdNEImrKY/DOZVh+vf9PHa
IpYrrlu7czMqowmRnxR+nBnUH6zJ9YZhi+6x9obLovOu1ajRJJC0odVKGEfcK7fUDxFKBbzIHMqN
S9HlUR+NvMUCCafZLu4m0YTCbX/aBTm4PdnSIn+8Pojl2hh1I/xXCX7+lMGUizybMzSszZ/UKD7X
A0unP/g8AFhq5h1UonArwp4Kw7OK4qI9Va35dr2XV+bHMo5GDeK6zIyKsNB59pbUkqLohGWBKfLp
nNc2cod9PmycOFc6fJnJQo0SyiVmIw8TBYeepIFfRdcxJ2iyTU7n2isWHZ7FQwT/tMwNBL2xFQh9
sHcd1Cc7ZBksyJUwOHACIUOp9rFIYyuwGKpa+rorv1zvj5WDDmyh/50UWqTNXORuFqIKCnqJMaLN
jzhRWL3NKPMpQ23SUMKlxCsokrqjcmEnNUPZtfH+lQnDFu3XalNGopF5SBp2O9XkKcJbrn/a2qMX
rScSp+rSoS1Cu8yhHTbsPz0MyzbG8drDF81WkjmWFnBfIYWi3MM18Hs9JNHGL1+ZJGx5JRvc2o5S
TkI9GvmPHME66TWaZbfQKDc3wwyva58ATr+RSVkbw4vXMdhCSRdLbdBq/TOfgGh1pu91syX6WXn8
MtGoh8QU8CwuwvESNAd/ugwMt4UPtkg/w+EFjGhpXUxs5fYamMygNGgH0yNHH5VWWxYhKwsvW+y2
Y9X0cW+lbpCXcJzN7yH/8IqMe868cQVfe8Hl7+82pjx13LEtrDq8KJi+9yjCi7x+FuMBgAYkbEzJ
k+Pn5sSlj969aWI9HayBYrpluG8rJcRN0cM28nNPv0yWd0/XEKBDoG9XYdvDdsaS2valCduT60+/
HKE+2FuXhifNXDLe9zUuPBkqYUvUBB5TCcdJlBW1O0QKa9+y+a/OKl+uv29lii/9T9oCPAb4GDUh
qhIeqyR7VsWW1ejKBLcWI4pORUMqw21CZ2rAwId1F5Cw9i3rihPqsXF8TtsNZdnK0LIWQ6sYWQRo
Tt3CtaSCSVp5FAnbTxk5VYN6vd5OK/N7aYximLCjv6Taw3QiT3JSX7k7fVcTqTdWw7XnL0bVENcI
svSkDTlOBy3gX0XKvaydT9d//lo3L3YgMsFAshX4+TDevAN1bPCg04l31x++1vyLPShVWZHC2xIc
KYRoPbBuUGJEnZvBau4J4xt9vPYFi72oL2Sfdgx9PMbueAPuhL7cXj95al66oJTtUEEoygBBZnCi
i3T8qxqpCw7RFup8pX+XJiiOlhnQh6oNdUsHv22zXwIlsrtRbbXP2gsuC8q7ZWmaWtRop6CQpfq1
cV676T7fYh9/6L+BnWdpepIRlJ8gszlAkwaG944inbBr0NlYtQ0yfnMtp/1eWU3/Uo/a3YNclZ7T
mU0nUHBGpNpxD24ip/a7DgVVLCIovs+NnwgSAlGgc2vrdr4yQv5Gmd61wMhwXFEweA2KLLe4l/ed
+tKK1Hb9qAEI3KrT+JTJAsWsE0oqblGmgfp6mjlnZzZ2sCoTr6nW0QuRubG/PjFWFnNzsS7Jci4j
ChezMAUlYmz6mybmD6g5fDRl73eN/YXMxhaqcGW1XcLWUj7UWWW5Zgj0GDHFgRSNZ9bG3qjfHCiF
r3/Qykxf4tUGFs8ccVgZoJ9/A3ABxes838Ex4bewt/pxbSAvlqqRjmkx1xOSoaimr8VRmcSP4eJ4
/QvWnr5Yq/qUGUYNY74gmVx9yAHcvDfnOv4u52qLRLT2isVK1fSlKunokMDG2FaNM/vUiYADUOKT
vbA4yloIk0YoWpQBxF/NDrHhW11i4R1z+MgKtjWg1qbTJVr9bjqJDly0uAYyT16cjP+Y7cYJZ6V5
lv4vpExpyq2UBB29QcbT18NTjDPU9e7968Tywflp6f7ilPCumnokbA3wrsHxsaybGl7XnmyB8fSi
mKJgCkW1vzN4Ye5RASZ8OmXZmTTNfETdKKrQIlj2VvDR3E9xJPYTN+bPsd2X5jGJJKlFKT68QiRW
/43MPoCUv7/+5WvNevn7u+7qYHxcJZenq+oug+tlmQam8ev6s1dyQGJJeWpUYkmz7/HTB+DXVTIP
vovakBQLfaHqQwxbWU9x3G3H0vD01Bh7d842kjErC9vf+Oe7DwPd2haQAcvArHtQG2JvtHsvS4rD
lMIQY4vktvaWxaQFohDgy6aJ4WtseSQ3xIOJOtdDZDMQdIYa9ndblSlrHbWYvSlI7mkpqghuayw5
yaZoDu5U/5da5hZTbGXmLjlQThzbLURvccjEa63Ts+HmG8fIld++REC1NBIzzbkMrMr84XTwi41w
wnYkMCvXR9raCy7d866zq7znpBoNiYg64DiwR7bva9r2j1Lm8f76K9ZaZ7EpuwNPZlFhhajbU08j
3yi3eIlrT7581Lsf3+umG0WXkSDPEHpvxZjs6kL3G7/74yyhWII5pEVb3Wv87smYpFd38g2Ylx+9
jn+CGw0LLU6BXbNB5OHH6w21stkvXWHGnpWVJAR6rXRUUFbRNyfNn5SAg98c14/XX7LW4Yv9eIYX
nR25lgziXO9Y+ZixDq5jemM7WDmALfmeaZLYdlkzGXRtehdb7a8s7+75oJ57mMTTxHoBdmHjVWud
v5jWDgExCvXaWKYs53a05c6RxcbG8fGjYYr977iaZge0ABMu6EaVfynL+DmL8o1Btfboxa0hEYkq
KtC4QvhV+x34S/4MZ4iNJvl4xPIl3JMIUlcxbZPQzAQYOJmb2j4Clo67r2o2nQXucGBsjLp9G2dX
BCgxnz53BuNL3XSix9Ek7RSHpjA820numIYCmT1fH7Qfzwy+VE/nBaohSIcP62ZIMLODbeS+6xR+
ydtPrYN8KaBOpBom9E0SsgxS1WI8NRNSt2OSfPL51r9DKq2bAsrlhASoHQiyud2NkfgiEhF8roEW
sxorrFm1l1lduyZQFtRrje88/0K6T3bAYrd2DYAPRo15nWVphbIdQ3oplvOc189JzLfQq2uTYzGl
UfoOSJmF9ZxqcjJS+9CDk/ypBlpqeaPEbUSkyiikdbObuxNXwCgi2d5WxuFzb1jMbEfAMDNpcczI
ij92dg8L7Qci73qbPlx//scHJhi4/juCrIoSNlMcy2wwYWgZ/ScTcSHm9CdaNq9VZ5kbQ/XjNZwv
tb3wFAW0N5NYWHu4eOJ8ObtA4LaQiGBm68cS9LHrX/TxVsSX0IBoYnRyR84DNt7LvPVL1YGLt3Vp
W3v6ZZC9OxzYERapidnYTenwkrqgfeiMPttqq79XBuv/KXzdqhFyamVQZhYqm0zUIqinzzXMYjY3
gz1Qg2I205ShHAICdzF5LpSMn3v8YjLDklxWZsNJMNnsh90jNNIUeeTT4pMifb5U8YIN6Tgo9sBV
tji3SeVF4mUE0WIG6ef6J6w0/lLHiygCMwXDjZzXzXPRIUgJ0OL1R6/sNUuASUaLGNsiTsTT0O6s
9PnCz7wAhqz88foLVgamu5jIrNFu2iAZgyNAPBxaLEoBSj7dfa3J5xAG/C9F/93Yh73bCLkD1iLO
n2iPjd85ls6TJT95ilnyCzKUpSUZc3mgze5GGKNvbALqVpa5JbRgdOsKeC8sc07hsDc7BmppmuI/
ddRbnlFR9VQ0ZXy63hNro2i5KacZajomMJRHXel9QQo4zY3wUrv+9LWBZP67AI2pU+Ws6/OwNKIS
NiCqMA4gZcZePVbpbd6JYiPAs/aixXxOHKQuodiJQsFvafeFJw9KwrXo7fpn/M2o/n+Ehy89U+YU
8nubt1H49nYfkP39bfLIjux41p70C2/yAfjxK+8s/d+2V3mAPvjqiPSTb+1wgPIGDyXOOxrC3/il
CiC0vJngoezV/hPZ9V7v/b7+K1cUB3ypzqo5sYwBOEjQxzIY0avMhH5zjFz47SQqJAn+C2x9J4GH
k1S/HdvF0c6dU+dzB7ClQguCLLsmsCIJG/ssgBNjdTBm1OvtrXLKlVVjqQrmWkFeJpwodMbqqFuV
7urE/cqmge2ut+DKxFuKYoXOmK1NkoZupu1Dg6DPSzfbSWAjVaZQfWdV5xFA0q1NaGXuLYVZUpNE
8maIYAY83NvmdEp59KkAFl+qXOFeONhp6iZhzhJ9H6EOUUrXOGSlMPYWH/2L79PGoW+tVxYryJgD
EDJUBBcTXOdq9c3M7WCGvvN6l6xIDvlSnNV3QoNVjEE9c77v5vlrVxIe5q5zWxvpH4Nm+ySFD3EW
6++o+GtBArQir5DtxtT/m8v4YOovzYNkjALNGKYaIIjA86h+skjptaw/EfabzLWX0dJj1Q+u49m3
uyQcDFQdgWQxl/QOiaudaVkPvT0AojndRIlxsNzqNm3ru3jG7bQ/DWJ+cxNzQ2+yNqAWl4c8I6UC
vDkJnaz9EyfCT4zm5/V+WFlglxJXoN3TmsPvIZSchjSBusFQ4Gw7r029VcG1MvuWSldepW5DG/S0
S/JDlr3UvA8a+2TIB8P95JRbavoVyashQgwULjjybGodJHW7cWhaUerypcqvhiDOBF0RTdSaPnfA
HedYpgpzV9Nv0sq+F4AZkg6IYUQ9Jnjosf7sbOZ61/rnMjvfHXfAUOS8m9IszGJIb9sS97vC0cWh
jsYKkIOy2fjKlSG2VP41kzQwR1GxWfX6oRJ9OICotjHXV1aSpQ4FsZkOggErC10kVb0YYik/xQs9
hZvLxgq/9orLhe9dM0WNauPSTvMQafzaq6zxJ7wXfqEm4Hh9mlBzxaaJL/EbLtyJM/CzrLCcaHww
ejXddzyqT6Uh1Ow1cETKQXLNil81V017wro/BL2cjRcUMEIsIQCsclEg3lkvtkvKU8Vq8tUy2/gp
74jrjSZHESuqxJEMSeVLVM45mspK7RvYzmRBWzry3JdG/ALixEz8vq34DUgasfRaqkHpixtA6+Ek
5R7byALnxDXKes9EHSvYtwL8WbO+hh03vAsqmIaahp9DL7wrM4BTPcMxEQusXXVAKbjld8QuT60t
Uc1Jh+gkjYJ7YkzbQ8FmXHgQPZ9Auprs6ACdI7gQuA4F0IznJ4iSGBylSuVpOTAsp7AB9Cs14ZhY
M/vJHOvyqMikDoBj8BDhEPZrdEz3DAcF8mpOBlS6He3qX93EyGkCef6XgCn9Lqpr5QO2rfag2cIf
u7Nd6cGcmZfeYGdkR4WS91Q6rvabsnJbH3XG8e8SQknhOfYIRymAwthT1ZDG4wpmEn3U4cofzRrH
mST2lGlLP0d7Zb4BwdRvzRL6owfHpUD5L02eSQ6yKNBY/+m5FehjU9mPPdjJe9XWIOrWjhVDtZwA
P5ZDhmYLMf1UbTJ4Sa0duUPevPslx2h4Fek4fedpTJ/KgmaPzK7Kg6SR+zbqvst3rpFmu2qa+bHW
+fjLSSYIDSgcFuHNNenmXjTNlPlRbui9kXXjjk59Vnqq1+J+zlDgm5co04OWHqileTTIXSdNavkD
Bg3x+txxd3kVGX/Al3O+2pYCKd2a8oBOo/6R05rfiNycXiietAerffiPJLHYV44z7JiRoeTMHcyv
loTzLDRjmnsSuruXDpTBM/qFPeZWj2JcOYoJvqutDd4+WCWuX8SoDKZtFgVoe/tIS1M8XoqT/oxT
B4wxy+MCrtRO+WseLfIA7S75mQPO+0AEILBQWpDoO2CuxVFJ1sNXgBQoFMwK1e7KXic/ahW3thfV
nP3MgQvQB9HBnXAayhlRzjwV7s6QIwSIEU8tFE7YYJqQzAIqtjWTIdB2yR87KO7wP9vchwV3/Szk
0N9NnY3hUcBV5MjYlCB24Pag72aNFxkO0ATIjrYo/s8lnildue/sMbnJCrN9AqLZvYmyvH1IQSdX
mHMOaPVgboy5NyiiXous6//YbQ/7gLFHjYM7FfyGEbC4TdrkOSR6qLYDP2sKXReTLon0cEpL+i1V
ZXnfDcVwguGDfovMSJ3TnIH/okVzuFAQHxRKyo5GeSnPoA0ytnyWh0bYY5jVyCGYg7BCtwGZ1YZD
wmGE2vCuhtlUUDv56NU0v9RtdQPdU+Szf1Y4cHm5WQ2Pg1ta0EcVhUezdLjFL+XfcGarDsnE1F0c
NUjflLzyWR/vRDfsOAwARc+qEMxSGDMwxP+PWZ1kR9ZZfefHahzEDnhAcVu3uQTX+Wi/DgZ9auoo
93KJ8DfogdCbtE2xA8UlvRVIP5e+0lZ/13Y12RspcmBDZUyYhyOwiDRtEffvEuB092XaZ3uULDgB
zzLz1Ndx9ccoCvaqoDg/QeyaX1i3o7lPzbLzHZW6rRentf1Vcac4OeNfd49E9kcza+agn/rixhQD
XBpslNDjuNrs7NyN4XQP8yzHhm84LA4bn+rYhS+mJBDiC2CudZQDdd+REha+ur+x2GQ8T3ZKTjoz
nG95rZEidHGK8LDyZkeeihJMCeQz4OGggP8w4M2iUenj1W09wpGDmC8zqd2HQcTsB2vhznGgk5Nl
4OcP6tuYUudLCZeSB9Ko8jjyQb52cOJ+lWRy/VannScdhdXTMvKbGW5WYHXl2Yn3U3ToIqPeS6rc
hxp+Iwegr5M3kAvj26GT7k45bn0zi9KAnR1NvNJh5n3sFqCfxnG3M5sq2nWFY9y0DXHv4O45tcBS
Z/RLZ7Do1LkdB4LDHb1kmtuAwIlnN2v3rQOb40eH+572hsvN2xMxyb7wXpujL9nY7pyBlM4On8Z2
mdJVkCJq/gVqGobetPoD/Jf7fVfKZEdgEgG3D1Y8wt8n+YIiKXGchWUwv6YUddfInCK8WJTmHfQG
8hEsyvZXUbjNxSwEtKbcnZqfZROT20G3UWAWuDE7ltaFP5twOYG7s+tcFE/ROWFudedWlf2dmal9
pmi+n0WUJSEZ4MSTAoGOdcqmAYdWe29EKC1xAHLB+HejyuuAC/aBgu58DKHqgDOw/D3OQ8tOOFz1
X5Tk4kbioP0jqszilGe9iTu8Suh/KIgqngfUk9w5TDX3U0Ss71Ne96+EX2S1srJrgEEnh0EO1NO9
3ZVV5HWVZbzAlqjxHMYtvyGzeM3l0M67xIj1pZzDhcohssSxzrPsVtqxPow6Qs4GgvO9QYgd9MSK
j7bZdLDvJOyANXLcmyaOCHYEInhalQUMduBkhbBPusfW3fzssUXuVDd1o4fT3AiiYBUfRzNzgF9u
5C24ToibpLT5zcVMDt1oJce5E6PXuZhPQ1PF31xqxDsFQ5+vMUSHO7gG1Lt5MpK7aR7THbnYOU3Q
IYJc2P/sLDCXBzcffv+Ps+tajhzHsr+y0e+cBUnQYGN7HmjSyqS8ql4YZVSgB0gCoPn6PVkzu6PO
qVRuVERHd0uZooW55hjbLJ1a5YNXHTK3Ia9j3w3XVGMdsolZYAbqmgx66FVRcgj2yuGzcFp3M+VO
U0WLsJeraeYQK2JNG8PKVlypxWG3YxMSTIQepjZz1zpxppmNxHNGKNbohdyBclfErQut3Cqvyh+u
r719Y2pz08MI56aGP1C8KPQxIsgs5eO2Ape+ShjaAPNNUwzLuvEK+sWafHgdoQ1xtEf10l71wRb9
gvqRetxsKprNiL58kx9KOfUiGiyUdwpeOgmxJ0jf22DyltGAeItFgxvgYXluD6WPjOm1AIzyDo7F
FUmMKOuj/WfAwKarpofRd7DyunYVB72yNkhQkHtVS9MkA7V7O+Z24SyJ8kb5amiFzkgF0xrMe9Ox
21Y5WPugW69j7yiAH1WiIJ91w/RTZk9gnUER9Rami1QkcvDgQsWKvJJpmNnNulRoCke6gbhN1DiL
bqBzX/lbL2ysjaR5bGnQNkE+TBbbLePRImjZQ+1pDUtyuGwZU3htotpaTCsERN5Xq5+6z2Ip6J2U
AdxQ51aBVzCUjjgU0DdMDfG9O9757As8veq3KcvbJMe+l8ch9ChXC4KeV42WA/TRQX5+YQGBTqys
ehv1ugrs1EhR7YFAilZv7EE347Utx/ABXE26C23PvYeqoeMm3B+c1HCTJ5hk/m0dBuF1P3MAC+dy
MLfYqGwET2NAbqgpmErHrjR4HD1bQV/dHMJ6kW9UkxblDfi4vSlt/Js5M8KLa4hpXLmOT4/vxa3K
ODzCSA11yRqsKblzF1W9MJK3e26WMqlgroN1uMp3YSdVEzFuq2No7OxrRM3eZqDj1EQQmWnhkcBt
+xawYfiKsJoBl2aFwKTBfs1J4Ocz5HGbew7BHuJaa9GXZAXrzEZFFYTgUygR0CeFYdK1epcDx7bB
DsdeQ4XhgY24oit4HujPdeejXm4H7rqHu0M8OV3/jeectKkKqzzRMlvizKjla7EMcGRAqgmaVC0t
9sig5TpHtBrbT4Vl+Vk0z8a5hmNVDcOEuXyqW39Oc8927hfu1ruqH2qdLKXx41q7thctZT69eVlX
3rgmFKnsp43r5WvmeeMNHLZAQWHVsCaWmMt4Zn4FV+yAI9q27Lva0dO6diAAE+nZmtIuyPTOgcDU
ns2BSrXn0HWwIOwoOkb2ehqyhE5z8DwaPR/qsCKHglKzrdnIk14XXtI2fXh7XDqv9TygsmhJYLMD
XlyJ2mvbCBziZm+rCq+rBdp5PSNwqjDddLCH/YJIvdwL0oVO+kcBdev93LTNOuBy/gagN98FGA8b
l0tnVdSsvatzOW5s5td7NYRsFQylgcGBPSflsvhfCk6CuwHZHbSQK8tccZbJWLhcp9OkMCHhDdmB
/R5CEz4uZ7JAM7/KKYShhTgEUDl7Q9saSUVb8Tkio+lWte92cdYXM4TJ23z4SkeIRy2BHIuE1m6b
MM6Hp7as7StLQko1hpfQ0bKYL9MznZtlVTUF+9bq8JgnUlndlx5pbzzRZN0VcIDhxmGLvJt8Kja9
UmrdLRQxUR1OTbfORlLvCUqrdmQJrVN4KS4bqF7yOSET7MnarkDGabvYJKpQrUPbGZ651cMWbq7y
N0t6EErRpLqGRQbCd521uZVOHpnfhOT0DjrldbkeZ99G7DwhpoghX9ZcZTMPOZR4m+YKN2mHsed7
mJp1XQaY+krte+gER2Gb97AhHFuw/8iwMWUNJxMNK+9orMt5N2M13IJp0yoIDSh+U4Dik0ABxYdt
nim7CAZaXZWU8Hp6JCUpEq+bi/sqsIMvwVzBvM4lMM7BBd/7XuF87yEmca9qwjdwc833cJgMVlPo
2DfwiDpuuhasHqq20MngFCiFSPz6eREEkTGcnmAYwq1Pg0v5dw6i6mNgWVBCAMEUIDAmRpAJIE3n
pFicXTcZggKQ4MJtALevdGB9VQ7pEeXC+lqhdtOSVAyswIBl7mLHltuIBfYy0/K5AoMdWnelLFLb
99w9K12D5EYRiDa1hfJVZDofJoEAYW5RzSSQTLERjzDhp5OdNVuDRAuSjSOfnYj0iMSWkfgJCxt+
3QW1+9Wd3AAL+NhADhOuFjDAQwLPR9dOUAy39y6m+ioPhvl1EJSu2xFOIZEPd9i90uGScJQ7XZQ2
3AYWZeUw3Mp5HA74uDq4IhhkCr/oKo8q6ssvxeLCiaP2MVXguLODiSNEStSArN+barOv53neQHZB
pLmjvW8oD7g7KQa3XsEJvYfjTSCuGkdlEMetAwjhojqTNcxHtWHyzQoRShjEo+3QN7tAM6U2TruC
JTLMtwPtrEAArF6b0eZXY4iYjfi8fvZbpPxSa/5VzJVKlVFBasZx3knkmBNUFmiRDKFtvS4jjCsz
VIWSjE8tOIS07iBYR8c36lgSisah8SIYqryM80J2xiroFHlOyfedNk1KAflE9BzML+GAIl2cw9jx
Uyl69Zpl1RTAkVh719KHeR1xSYsdHfUahu0L5uxTeAWGh4+aEkULrUVlXDMmvraNNQoUZhpoQQSO
Kp99V82pMzYwDcx9BYHrbkqQTovESCAfIz6MMLrxuaXXi6enm3aqsKpzxFvTuLR4ilB81HYgHrp5
qj7BQ9IWkVk0x+oNAkbvwzZDutLbt5CZgXPhXLxIOWfJBLj0C13Cec8n4l8htZcHH4f5bPHRflm8
wN8o+PZd2dAcrCPfHiBmaY2Buxp4WKTMQNUwWkhQHo7ljb0158eRRCsEKoGBy8kEJyNYdM75A2QA
+AMN4VjIx37Ztt3cbDiSv3WnGrjuiaVK3MkpbrNRZkCt+9OtajV2HDmSVc+6+sbVXbhEk8/EZlzK
4bM7j/XtMchLbD9zRQQdY/v74MnwehhgrOXNFNmiZGHquJNMcnh2rsB9LZDM1Q4eHLZ+eyj7tVUK
kiygD73KIKtXgYsKWgQjE5E6hcgfghxbjJRo+Pi4wxhZDCzcg9JOZqtlS9y2mQcF5QxmjH4GyDt2
IPjzaFjkHC1oVC/HazjKeHla+Q10tZSPiGvivYItKcgXRttuOmfQprEWvJUAGHA4m2pLJMOo8hsM
DUHiDvZ9D1bJB0SRo2fdO9M43LKKzXFQOvpJF5W1rirVXvWk0SvpFHLddEizIsKot4O+CzQ0odQx
fW4RBh9NdOBqVOUIhReTwQQJ+/yrPdjmu5hC9tBOjUSlJ8Sb63W7zX3M/KjMMlxxRYeySXLspfCV
sqiCn7KAL20dLPuAdcPKhu/o9ZxX7pZWfFxByDrbDOVobY8p4c0426gMmSn0sMQIRFx6sJYh6vpZ
xI4PmSEqc56SYbBQSavZQUFONog8iJwlyrfpNwpL6x4jzWePY1H6aSt8xHmDag+eKv3rmlis3LA+
4CtwCaHbqRExYer11zzPYH8BiSVYiIel3Jraze48UxX7nOHZrFx4u+ITpyWb2Vqok4zA3KfaeO21
XwJnIs2YwzuplJg1npmTihwjhlDKzy6r3ZRSNuhIoGt65WfG3s7wqUlLxG6vpW/J6260kQ1kbnbf
10PxaI9aXwO1RzYG/rtbCLTSDllq16EqMfv12p1YuPU9LrdMzmQFx1kYkWERvBoYhD/g791/RcEa
zqNDcEQWEFjKThoUmKmBIREsZycqoxqpPGxxAex+cnvZrRVzYJWb+aaLUVYRn7DOd7fNYuiWDEbv
0SMVe6eo6Q3U05pb1ImylwoGXtd+SHnCe2CdbJmVCbMag61PeYc8RGIFp3HvxR9z5OOtDc07VDmW
dUhd64cDPE06Wi5+hh9v9YZNregixCo1ur7gZjTQ6LhTXq2endFTER0x3Od6FNewjuDrAtW5VYcv
J5mEkuxMUaz2vGC6yVj/hSEZeCiCIUiwTgURA3d3BWEz6zqchX3ldhZLOsqLFyv35SOKOfRK9tSL
Ma0amtQAYkyrkU15ElRV6yZHGP81LRkqhD6BkCnKDnWYkslyvoGmqJ24ZJLeAp2l7EOpPa1jUiDc
7kI3e8w6bm6nbuofMwM41bZ2585fuaXyXkuFbTuGXu2CbHPMum+6UsOhcL2eQCwGJe1oQtH8kfDR
AVBaOwT2GVm5c1xUaFahzN1nxgozIasmzxm81qJK+lExudWDT8Cvi+SAghxdLB8l2sIe1tbkQFib
IMxJGgq5WGtxujzt6ETiXDdHrzfYYcUTnFQ+haMZHkBkgibb0eb0SzlxSEFgarl3oQ8xKMWD7Gbs
raNfaZC9TbmoPnu1nBAmt8PT1C5DkGJB1p8KNEk3rOQGots+PHk+bimda4ueYGiUdIzpvRaghFk+
NDbArQxbGbowJMpbiYjdsy/0us9gp08VK7Q9EDiaWda2ydlwDdGKHOH5VB+YVWjQB8f6TlhVu238
ubryvYZtLtzgud7lSdt6Nl6PhhmkS0oQihK9VG7swl8bLmSwI6y0oSF88RaUcqu+QO40e+D6TvBu
022nVw4N6jVMtSW4Ogac/hn6XGuOrPBRQ3n5Zrbb4ZMAbSSeit5aO0P1QzvMQVyWu1fCD4N916qt
6pYhi7HboKzQgsl537ES1Tiuy/p7HSjUIaoigz1tWSwYDwNsAUAKQuUd1rVjGSPms69RsZpblOJt
BQbGUFg/rKrhPyqEOwdeDuHKgs8j3QUlh3HbYDoY6/YoGpmR5KnfoIUkBuR0iE/CK1O49LrWzpsj
XHPvGdg5k6KGXZUcqggSf+LZdXu6siZZPzlwuHkSYkJ7iSKvsZhp1rCjkC9dYZV3qvDGK2ewxnUu
YPMXEajrxjQcZQzOFOz3KvMJqR8kMEL49Iazk11AtZ4ZsqfCFDoHhYkXcI9qqbC2JrTzpBDYJidC
TOqwFs7BrtdewJ+cIYqFpxoVszVkNna/Gi5Lg0NjJA7Dd2jg01hleZX6Y/cdFoZg4C6OB8E+1iEO
gQHc8KAD0l9Aq56DXp0qWZRLlWGZdOodOL0ri/oLgHr9VhyFEXMU1+1APjM9pnVZrd3hkpLrmV48
Pc6nd83sIawbnnlTucsyt3+B4aW7BR2XXniuZ2YlPUEUjJ6NHggl+a5mXQn9feWtQsLGW4qWMTpm
JdzcP57/P8mIv4DYnIo2LD7lcILO+U612IKgVXpEMLDQ8ZMppOZeVBg/FjaCeMF+noze5F1XufcN
r7IHMpvb4UaMJHspq1IfgCelKEMFv/uMj8/+3TPOh9JqAdQSO3BhXlFzbl4gUz4+fnzn517gCXRq
7rg3e1DTgbULBPLssfPvidPoCxiwc0c/2TjgGyNCVx1Jf1YdOU4Yd/ySjs65V0ZP8Ja9HTBBjBK7
0FL+aziZ8J5gEnx1tRkFrIh8rFFThxi2sDejFmUUGHSWQFZCoaB0ZsTBtToIxyrW8OEAPt3K5QXi
0rm152Qz0QgjnTzQYidR+o/zvngpVMkir8oePPi2xtyY8gLY48wDPpUAUZ5ZeNs1eMAsiwp4r2rn
28cD4xxM5WTuGbPU0LhHAXMIK+BLIaL8ZQnt9nGpW3ph1p27+OPv3w3sEE0vyNAaf4sd6NBadMer
5bdkM0L3ZFg7Zc38RmJwTAp2oPP9SF4+fixn3q17MqI10s4croDtbljM+M3xc7rt4Ph6Vy4A7gMF
o/UOqO/+08dnO/cSTsa47U0BrJIBdVqQb1jmhuI/C7ugZ3cO13iq/qG6wkG43Mvd2FpV5Gjm7EeI
nsErriX+Gm2XAvLKpOAzJJWh3LlBeJHtCzRinK2LXpCOSre8REQ+op9+sQCf6jhwKeFFwwDHJyjq
xwFq02pSz3Wj1ybw4TKQryYs+hcG3pmXeKpKEviFkZ5ftjtOug2spO+zULpxUC/fvRBQWHTE44/f
35kN7Kdrx7sRPszSAZEBmPA5m3dE8DU40BBb++rkF8b5uRMc7/DdCSzZjjD7zfiuaUpAH1p4U71I
ZwrXoAawvW3afEw/vpUzQ/FU1ANK0kGHRj/fObDF7K8cM8R1E1x4Tr8+OD1V2i6XGoFg2Zl9Hq7h
ehUZOFLx6vHjK//1MkNP3QOZzsO68pTZFwP4I+1N1Vw48K8fPoKOvz58l6DrkXeiPrqULqgcKc4P
Q5+RHxC8zu8KXtTr37qDU1R9YYBKRM9M7SU5VIAzNLl74cGfeTangPm5LYYJpVm1R58MCDm0Sy8R
v349x+gpUh673kxHVqs9rx6oBOxOPnADKYqqTFHeujCRz4ybU7S8Z/zSm1BB2Ss1RhaAORXAHWBt
XTj8rxclegphV94COAVx1T7XDOHLNdoQVknjEFj2pSgjgY7Ixy/43MM62a5GG20OoJnVXqswAde9
4zQxaDcvYGmU9PDxSc7djfPX4aokh9icYw17EnJ7C6egYjMazlYEDiu7rnbVC4qrIZBw7JLmwLkz
nmxfJaoGCsbhsFvqy6veDh+1W1xxj4wxqNw9itZYt3yRfHx754byyWwUIGEwFLQMRE1kNDo+6qIX
Ftkzb+cUeC7yHgR3C9PPa4m+RtWmjzMlTHwsv8YmJ9UKboHW549v48wzO4WgA8BdGB3A+irwMx4v
WVlHfWaKI0Srju0WxiXwxS5f7emifsOZZewUkF4FVgOTelvtAb1pb5x6bg5cDgsgs7CB6kpVXdhB
ztzZaUpudX0XWFNu9n6YdOiZpcuSLmlxCxznx4/uzAg4zcLtrh+lGbjaY2xH2ka7svz+8ZHPjIDT
3Hpu/WbsDcZWODbbEjikoug2Bcp561JCWqfL9IUTnVnQTvNpTsPScrJW7WkAfr0CUmRJHG/98V2c
EZ6np/k0+hB4ncLTe45WW8yoDeiB3egrABokxL1BK/EUXncVNg5q9Mw/dFUuVhaUg5JusMdUmFA9
Ba4oL+w+Z+omlB7f5LvwJQA9uKUZG/ZZ2M9RlRVr3U0pACEQqyXlJ2l1j0B0rtD2T+FszTCtl/7C
uc896ZMl13GcmaJhjLUJsQZxD3J6CtsLNLRzA/FkpQWjdALLAyN9EF/D4otbXEinz13zyXrqjECd
UTdDbwAIKV881SRAyn6pZHbuqk8W0CHLAf5xA41GfQmM3bQBhDq5MPLOrDGnvArHl/PgBKHeL8Kb
APsA7MC3S7GH5i1A/Z6Rq6WQQ8qEM385AiKxOTi0RbeHl9uZlmPsFA3gO3BVS4FGcdaFxduvH1/b
uUs7GQg2WiMtn3uzZw24VAHZeGDE2DUAG/bvDYfTnHFwCFn6ycKkrnc9ALmXxBWd43j696SJuifj
garZZqXCgXU8pHJb3fO9eQRVIqlX+Qoedsm4ElvQxh7pVbjv1218yQjaOT6cX535ZKwAQl5nE1R/
9vmVexuu1dZbydV4DfildVNcy/2warb8MF6V+zZ19vkuS9mjuFBegX3Wr89+mr9Vob/UucnrPc87
4sZTVkRl5+mnCbVtO4baWPiY+2F7cKYuG4BnZ+AHuRMah7MZ7E8Wt4Ci942jb0LT0iuwYgqSWggk
YYBYQAgrLn1a3RjLaXZjLRvgbf0GugUdhdYQRP9YZAK4Ig6klHBNWty7CYaLSQ2RwMQiGhgVzxDo
FAuCxZXaW9J5E+iPjnkWkjk/mJ3xIyChe0V/SyReiKKmPxZ9ElCGvirj5sYSHLAMbtwIdevgkShu
Yu0BkdKg072vVdNCDGyqVw0hU4p2gADxRU9Pwhjk6/2x+Kgb883TDgBBM/XRR5mlvwr6ar6WogFm
hsKUpxfFACACfHSO+JQKoX8n2xsJNPwDHEktoCo91/qSWX1w5XTGjrjX8GRWoTOAsKvz7wEjDPWO
DswgwfUNnAkC4A88HgM6B3X8wH5xc4dHXZYvh6Cyw3RpwaNYXGB+J9uUbZLV8xhnlt3sFAUefxFS
XUFbI5NA4tTWOiRmuD9qPsGblqpbMMkArPWWNl/PuXFfEeRlUUYcjGl0OfZ9l8P0GmDZaDJz+9K3
fbYSolA3IRSw90FdoQ43WWwLLjKIJqwFpG/QOYFarg5ckG4K1DjqAK7ms+/qZG6dxgesneNrCkjs
1JSZewVus/0gJShLwFvnbOcO3QsfsXxgXeJzswdwOtyBqmONq49XpjML8qlIcQ4Ik50Hku2m8gl4
jbREI/7jI5/ZSE7L3Q72/8CzOrbzF1mCPDqkogq+LoO/+fj45678uNa+29cHRaAEbiPlnouxva4b
7xWt1uIC0f6nqOGvFp/jXb07elnxYXYU0orMh2eOsDL+ZSmO0KWuq3ZZ00wrnrUAT4LvkAjSBivk
5DPoSMsci4ZahwmiOUnZYiMiw9TsQaJxbifezBdu/tyGcnwo7y4PsKQOaLPS7EdnzBCLluu2hKua
ClWX5Fl54RWeecSnpSVqAd+79Bkyd9CZwuIma54+fndnxsap6q0HtmbYj8LddSDqRzUq6oD511Ex
BBe2w3Nh6GkpSbgF+hlD70Kor633oSuORoZTmyxWSADc0Xvg/fKkAaFsA6JkEo6A2BG7uVU14K/u
7DZrOGX8Xhh4WnecFa8zexbYm5dt0T7Xsoi4fyFvPDMQTmVjGwSBc5835X6Sty6TexZO27G215kO
LwwC77jf/mIq/Nyf34213AomgH0wCkbMr8dxLoormTX2VmbS2oSsW3iUqYB+A99secLu0SBxtMtV
7UFFCLQCkDnnfrgTKAIlWCOLpJk9tmpE1W1qGwAZgLKLDcuEAScNtsaZ7KAUmvMjgj1cNvOw6NXR
8uOuI/MYIXTXKyuQUBU2PX9hnjXvACPq1hUQ1tchy8qb2vHdTSGdPA7Csk2lC2Sr9KwxEUvI9qVt
wiToc/vGAQoMGLasBrgL/2es0tmgANbf5Y006TJMNGYzu2RmeyYxPZVm7UNElJZGGGWSqk1rmQTX
yLoBGbyY6JyZrD9XsnevSYUlWEhHEC5wITfV5O8kABsfT9czKtXw7DhZbnLNvZ5hlPVAaagIGDev
3RY+bx/gLFj0EXCitF1xTu3XxmU71XeAa6nipdGo6FsB/1qQykaUZA3LroDCCEhbRbAG0dKN7RD4
xo8v89chm3sq5jcuDnx76aT2bj/LRELDPC2mpkx7h9JNNTn6hQgG6GiQPzmqvsSFPreWnSRiQBAC
TiJqhm05+zLBDpka8jQz70LqcOa1/jQie/daa5BqhZpQtiv4XRC+ZOXjxw/r3HFPouu6gjFTjl7y
fhjaVcPnFI4hFzbPM2uSfXw/7y45mGd0JCYsGL4PMLMeY9IJUBXN2u/UhRF55qHbx9+/O0XeDL7S
1gjL+fkGBJ0IhEqwYH9P8Iv+3FTeHR09X8YraJTtwXpEA2qjuu8fP/RzT+YkD5yzHNA1gjlqK70D
IPebAnQ/dHiCleZCx+1MGelU01d3uZo0x05QDBFrr60jjbu5BVEo7tG8+b3bOMkJYZrRMajLF3u1
+A/wsHyTdNpWmb5xy9+M7n4iUN69AjlOfj4ObrnHeWZQyRegLQvjXRg+Z97DqYzvZAOob/VttysY
5WkzKDtm4UifRBh4zwvctC/MhDPD9FTUtzwSMWdLY+dvFkhib8AiBrJ49VtvgRxHwLtH5I+0NeCp
YTBlrRu54fgIGbyXqmCJM2Gx/fgk5+7g+ATfnQRIECxuPkas069UC88aCQLh75k3UXIyi0VYqpKC
q74HQxYuoLJn4KE17oUY+dylH1e+d5fuADGey7BXe+YvyTBDg9xLNL0QYJ4bQScz2bF8NONDlNDl
vAqWVT8nYw5jkQuv9sziTE72FKwTnCP9xqv1mwRpaQxm+e+9z5OpyxEvqtxBIX4oX0j+Bjp0pMyF
B35m6SEnW8qsYSW7TBXWfUBbEevZRaqPjekJVVDw4UWxAYN/Tn7eyH9+m/6Lv4nDPwLQ4e//jZ+/
CTkD+pirkx///iga/PPfx7/5v+/89S/+vn4TN1+at+H0S3/5Gxz3n+dNvqgvf/khbZHszXf6rZ/v
3wZdq5/HxxUev/n//fA/3n4e5RGa43/+8U1AROF4NF6I9o9/frT9/ucfznE3+8/3x//nh8cb+POP
h6LlX6To3/7tb96+DOrPP2xC/0ZgJAI5T3j8hYxgyI5v//jE/ZvHbA84eQ9ciyDEy29BU8nxR3+D
hh++zHxgLylkHDESB6H/8ZENDLCNj/Bv33FQAfzfa/vL2/nX2/qPVjcHUbRq+PMPFMIw7f6VRuCy
ApcdTw71Bx/0sNMNqqkQ5gOj2q7D5jBXwbMBq5cN+byWxkpFAPaIa5XWFRRE6pTODFiGgT85pImz
pcu/897fQG3vR2tNyC46L0ZDyYnp5K/KoJSx8eurIz8eUuqpLEYScdEetYOHhBEvdnUTD54Xh+Bg
JiIAD3Bcgq1l1enowXxlKlgR55a3yZv2AFGCmxn88tgNOfrLxMSV18RuyxdQhgMcwwUgpw5WTqCT
41n9sjnUmZUunrqG2ks8gOzQgQTPepiW2v6hd6Hm79fiAcyROsq4TmjlRpmWh3wKVpb24mCoPwN3
v6kaOKwGuHGemWt//qq6JnVLcbBCuubuPWqxAJfJw+Tga1BGFrm3mei94IOJnDx7JJXbrrse6bQF
dYNtD4IJYxCHkRaYVIUuo2bkbO0RQVdlLmACor8K8rXCrVh2fUUqk+TuPWFNDFnGGOcjVXNtB9aG
WnTj4TIguXLTLf3aB93g+G2l6vWRULIAeRJANMueH5ZaRGEAwjLLhtdReDzKi+WhsqAg06nrvD1y
4DsZN3igC+xvw9KJlBUOEbVeCF4Grsgb7WcP1oEFua/1fSvuCV5oHo7PnX2XESB4cGK4jq/93ts7
nryvlUiC5XuXm89QUcFumDmR23sbtJlAXPZXig2vPej649w/WCjo2aZOp6BGx8eLlY03rQgITspK
m8oDljX3YfJgruE38rkqofEHPQIYzThbgbE2dyphhq282Y+rjq8EZBJEMD13YZXqofwazOwxV+T5
57ipKY6G70BSAi6Y1g7cPAhU+CttI4WdilpvVOWtvR5XibstW/KsevYIfjc4FiLtHHddF/66G6x0
dsx1G4z7ULwcWT4MdkQwujeYASYMtk2RrwG9hvwM2E8IbNbl7K0rUcdhv6Qjg0xR2D6YEno8DU/H
Xl7nfp2GuvhOW84iQa10RCNTOv6q0vcQhUGpNN+35eDATwmevLRbZUCc7wsflDQxY0OaR7Ykuuow
nMrgc5PTGQo+dbX1WQNHuC54WNouuGrxGdzZ0SefRbBvfNDPFwLcVS10vhqAHFqBr+kgzxYtPHQp
SJa6g1CLn3+SHF+DEosPewh82NPKS4q2OuS0yteE9fmqC+SgQAqCgaw3z9AtkPoVpiNvCuZYqJ7T
Q4uJA2WAaUhBdQBJtOwHiKIEn2fiZ1vhH0dB47egm7U//Bb17oa4/t5imLtu2LRJYIPBWkLkPs4p
CMWhUpAmaVixRW1cbPwMIiG561jrorU2lVZBE8GvOAlbIzZuWXgHJMPBQxFCksz1/CSc2Ep20PEI
lzWRMq77YkUq8Rli0vvGPWJ+s1dZ8zQQwa6eWHrUFuFoGFnOJU24Xy/ATujZ1CfMw4r+17gIxg8I
euko1pmFOR/eG/AEcv9rIJo4hBRFQ6r7Ghh/Yi3PFrD77/aqf+4H79d/+6Qi94/13/Uocx1QOYl3
3ITeh2Xgz0KxQldibTO6bpjcyQxMWy3DVZ5jnAoIbeXrYnDT4+oKv9BVvtjFpl/UEEP03o3mqdu5
xA3iSYGmA6PZH1WlIR7EyKPRKSrOj4FfwV14CW4KDYs/HKV0SiRBj7Cf2nl8vPOn4lUSJ6p9dKNR
AEpBukiP2xBpHQjpyPYhIGKFht3uuCyrOoQzPFzdeJ1QmL9CVi21INzS1MNVAA4MxeQ9TpwFpuCt
zffS8H1m5pQw0AEKfzN0Jg51/m0MnkITA7D1P9Sd147kVrZtf+hSIPcmuclXMmxGpDeVWS9EWnrv
+fVnsKQLqEp9VWjgvhwBLTQkVSaDsc0yc43pOVl5TEPLT6Y71pg32EXkNf1bKM29sRRwAPIbO2GU
32YbWgWub8KLDYNRHWvft9NTNZb3rpN+WYl5JaR1FU72lQzVmUHEC7dZYs9dBn0D+MfXcqb4R30L
CubQdTSwxPTIsXUcaofC1tJFwVdlO8eJ41qL821ocRZHBWPab3Ne3a8fyOJiVeYFUxWT1zL23bXF
iyqLgwXQYbGuBK5rlbz99yXyc0j95wKxDVu3bYOdwUr5eYG0lPLd3prLfdI3UGU5td3IafzSRkZU
Gm///st+hBu/hiNKhwlg0Vqz1I+q59+yBL1FChMuoJfsUl31ccuplxq4YkW3rR6yB6t+XzPdpZn6
tphCvzZ3U/C7T/zjI/3zIRxHUsh0BdyUnz+y24Zm4aCQ34+A2OsiPkg0ZnodEFXs+RccQ+WPL3S9
zurpacgwRUjkNtMARnT2+AZabVdZXBaa2AQKlBhklBieU8M/k4G9H+l7M4HsGTPnFfZZkaZfBc5y
E7XjYQ0Q6s5Cuz6Wr0I+D1OAbEP6tuZsMLYevVg+BOJCayzfmC7Nrjwk0YdpvtHQvNGtca8yscFW
+jdszx/C4F9fiWsJRbyqCEB/4Cf/9r0Uhlidw8tyj3bWKw39KEPdn+yem21hPrrZLjLchdmpjb61
RrMzp9wXdAElidjEbRmfJjsgGKONmZgHVefn1ogwUMqKfQnOwBk/Om28kzeoKE9My11Vy3A30yL8
99X1o83wz0+xhs6W4Ur5q1xodDmfTLge+56xcwq0cHbMvTDzF6YUt202IIgc3ozROWXWw2jNV7qN
HUJDDNuJ12L2OAWSKduXEaXpVt2LprsCf74TxnAUtbpcY0/EuZs2Cn/X9/65Tv3nJnRhKWCG60oD
usLPK1JWWlwwglLuwSq8zVp0sjTlJ8xgC2MEVTKMmTdzcsImPESuvjHG7rquq20BNsMbCwA62fLj
cKva3nMIMn5zjfzoS/7jxZI/cJPYStd/dRSQWY0zYtiWe3oTBI/dxjA5zN2k+h5N9GtVepZGwRms
rgrTPCaasQ+5QAxC7z7mPF/klTvKRxuPgApuHHRGo70DebM1BeyPor7VFlq/TfRk5OY+1TOIdOJo
hwO922YfqWFT0MItS3lrUmkxkmAztun7IKODFX38+xL6jweUq6SpKwqRNuiKn7+JzF6CVOYZbLhE
3q7RmNAB3wXnIdPpzmcwduzDEI+X641C5fWwhL8d9/pPJ7KryD2kxLvBcNbF8re9aFUViazBI1ST
7Ve6c+Q09ZvpbY2yjTg6GW22JRX5aDVrI/vQE1P5bK2mHmb+tUbZsBq2v3kr/8wicRPUlbIVnCHd
+tV+iFJ/MQQL69PSz4uq7wIkrKqxd2YFq6WMP+qerzrtrlSmtr8Vaf6H74TfzrchXYOHgAf08wsZ
awFRrrFYfQSeSnsp28eVZZOrFcln3pKnOqI5LDyLXYdY5dm/EWf9kPP8vPx/foBfyk+1CIHAGFwY
GMz4S94y7mjt4Wtxmr+BtPgRzRS2wGSDiD5pj+nQ0gZ5yW3Sr2U+9Na0Kezrhf3Mltk3zft66ocA
n9Z17TCdVlctcIbIn1t1FTT5tiRechJS3dHyCYLdP1uj/7+rOJcxmpG2/Or+N5Rx1iGAfynjfDZv
8etPNZz1D/xZwxHyDx3MLEUS17BxhV1bKH/VcJw/KNC4lHXWYo3lsPL+KuGY9h+Gqwv6B/wL3ZWr
VcNfJRxT/EHZBhoB/F7DVSAV/psSjsHGZ33/bfkJxq8VZ4FtgjQ1QWusu/NvB0KMfZKrwqZmuhcL
e4A+rLgM4AmtvvJVlkb/TTTrDZHYkdfNE7SEEqdR0TXXThsE53iMzTdIf4vvJpzGEHSjbxGIpp3V
L+Z5SZIYSpdU6hn5XgueDzrRyaIicuPStzuPZRt/jaGp32oZFkvu0mlXVpA2d1o71ldGkox4GI79
DRu4uyRiqJ7aRQv9YowS6jy9RXmcfZp2MVvCFdpj0pGXVQCgsM0k7vUQSrVrXlnfOnBE7s2mWvZS
S5O3EnGhp6J4PEq5FIepyrvbcR6X09TZ1GCoq56XyFjgAC35zrKj9Fy246Ww9JtQGNtwUneZESC4
F8Z9oEuHbAuYLajAntcgg1fXidAglMZ2ClB4mfEc+UslPgLqC8UYxluqBX6VqYsGcOPeSrtdsl5n
0saJS2bXdvg4zuWdZmXNgcHk8aafg3yXg+FC0xgibMKIeT4XhRPy9H33yXi0uY+zLD8Yi5BellfQ
heZxfkMXod+bfV4ftdl8KJdifEkDV/ogYLU9/B0K3fIqEaa1X4ymuIU9Iy4XmBiPY6HPW2X39kGV
2vAQ4n/mNfQLeqyMs/Eiqkfb7wB7PXXo5GJ/jLJpG5oA9Zieee8pchkJbLwcORrs0xx8M1amMMG6
4L2nVbnPa9ndSqAuXpGF2r4K+gFQPYwGLTA3ouxuVNs9a4M2elEtKfQIaoOTeSyQlE1mzTxt1F/V
/fQUVrZLEsmIZNq/KRnfWamMtxMISD0Q1YUzJ7rf5Uu0k2ZSbktrOXXDdKo14Hw5RLqqeYtEQ3Gu
D9NtkQ+Pg3CixmvDHowAhZrK6+qKhyAo7TeiYPRApRju1qp/6lWSngyqWEiReTs4NC9ea8Ndiudc
7vQBFkmYoBrCopxpbvoXOQApBG2S0/6I2XtgroOdrWy39VRq+8YeN0638HqjIABUHm2nYkgvG3fs
/dh1ko3dOhBVJUPzoea847Rl7sra5M5uI+VscB3sb+bRJK8M9ygZXX9W8z7WZw18TsbkgSU9o+FC
M4ddFi2e7Ljsi8VEg1FimibiGiyc+9k0xlGbnJ6EhHaFlUzeJGekfJ2aLqNhqrbNSsYWdrgd8MtE
EJlult5iw8lo2I5mepLgri4AHuE+quk7+Jmt38lCgqyX8qotq6t2cMzbtW+BcrZ+b7XmUTF9e204
lNKEHvtZV0E+HHKLd24uW6W016lq0nNrx8ldo8MnwdJCR/sIbMacViwRCCtP2TPAAbNs4MuazevS
mfapiSixprOuIGlrftoF4XXX8Ymwt8bvIdf3Q2aMTz2KsF1f1v19L6zLztF4V5G2KariQrUj4Gn5
leTxsTGj+NIOJ/MpLRbo+Nl117r1xpmZ6oEfGG3kOL6D/kYMhMD0yeJC3/Rw9U9ure0YgwQKamrP
bg0zqmjSZaM30UOAnZzdxeW+AKCkoOa1QINjdY7juAIpJylYlc17FiW3VmH1N3FrepFrXiIqxJS5
eyqVyGE3JKzJrroPovgD/6NX1ddX1pBVVyqOIji8kJfzMjhEWZxcWFVnstRtqLVZOjzVKOUvBdOT
EKAJt8VSqx0cr/RdAr08x8wXeeOULV9NUqaEyBlyfmhhpxRsy75PyZK8VtdJa4okgExrahcdJb5d
m0yTl0QZ+6muRt8UxbIHzwL4YySInCLGjk03iDZjrMZDnLWhT7S98iTKq2U0baSzA+IT0zCg6Ann
NAMAPbmQ6O5mpcT3uDTBjqqoM64GO2+uW6wXzDC9DQRi1G2WuTF/drnM0pnGpkMntTDs6MPWUvtg
DG7yHFrxfKWatvl009z6nPjaLtLFvUVgypiWM05v4Iyd17lKa/Lt4MQHWaCLh2IT1iHs5Xhcq7TG
sXHC7D5X8UfXGWpjlrXcaJ1RPJUdqWcl8uyphQnoCXs5Ro2eemEoilutHGDgz4mLJDZZ7Gdtsgav
cPNtV03fZ1U8BjmY0ZG5CulzDFwNdfo+RjpE1BjYBjBi6EdRFhLHqVq8VlHcVj4Q5fYpdiIwbrgv
kRTHMpS7iQ5A7Imiru+KxbY1KNOZ5uzbWTOPjjZpL3KoijPhR+ps0qpQD6YOddiLi6p/UZomDi7J
9k2n9QPthrQ8i7LUNq1JZcBDVy8KT2JBcJZJG46+gXXEY1VwSYHa5RiI835463VnJakT1h8MdMJP
gqTvwUQrDG6vihCZtVAv3UOHcepr3YNqGQSQcU06xR1S2faeUMTxSAt+FM7wTAYa4QXgjrxE59Aq
XRTSeAEtl0PdAu1Ms2pvBUv6WJrGU1nHLLE+LyGOTfIiRkn/yvtgaGOx6/JzJpD36jnqv0L+o3mT
UZ18VDMQey8JCbZ1Jghizkp5k1JdMFzHRwU33MHA29aO1YADAmMYBu59kuCRlNA+aYI7LVXcxGXg
r2REqHDZoz1nwVfcUMqZpXZo6Vhn1ofjFCi+1b4zEY7Fy5sudkOg0k0UxSYoL3zpruOsDM4OJWh/
SMajaQyvzqDBOc05KJhp0Kq3NVw8yRKUfB62HeLoJWh9B3wA/afytR4CDf5/X63L99Kq+70LfDQZ
gSYKYJx7IInWo2n0I/C2UV5iwWHe6ukU7go4VI6Qy9bQVXs7AN9+bNhOOYf/VN8nSiIDT0z3BmZ5
+xo31FLjnmsmyES9BX9j0zoAihBZkB9jSfQXdhUiA3e0P23Vvs3AxR6zuh95OXmzr/Te/IAjEW2J
vX4M8+TYPhCktbVxssolu7dSsOFxUEManCh5lUu/V5HxphL9yZUdrsGtVVyVLrjpMKk51ctgesmC
+KAjHxTsS0srziGFQBFQy49XPf9CAfsJZLLAb2cWIezSrPgcEgYm82VE4SYqel5BPEovyZLwo27T
V6U5zbXIjS24YusM36e4s6hGeID7oxtD6uKlbobhVDAP+RjambzG7KCFPzwXMMaBByN8Mfd11iXv
Q+HCTGsFPY5UykdA6iWhQFE7X1QDEOoLq7b3oiKcLRnXhcPpR/T8UnuAj01/rC8hr+4taI/cevYh
D+x4m+CIcROWTXSBL1JzQFWGlUWbhNe6M/SI5Za82irR4yERBpTSuWGPhYhv+2VW3ywZuVfjgjVh
bZVz5MWDUT7SJG1LBM9tD3MvmlEJJ1Esta0JCmNFHFuR2GjJ93FOkQF2W2UE9252ZuCslh5la3ZF
t9T7PnGGBOA45tdJNhhfwObaA2PPJ+AA3UUTxvLUR/zsBpLDIY3m/Ng0sDIXIBjfasfI/YFAOPY0
UdJyBDSS6hCuIPA5CwjkXjXZ7JMbIT/MrOAc9i0Wf6C4oP2KODAuGhSD7dZcGHoC36FSdqmpEZyJ
OWxpcLLO43KuvjdTvOpIu30YF+Xz2GUgIpc5HvMNCz/cIAJkhsMpQCvzlo2NaAt02Ww0cBlpQ/GY
+FNum6nAKANDHpcyr3K1B7fR5uWoKcVcMdgix0tcS1Lrq5k1zlpQXWa19N+geRc+6LE4h+IGGMpT
ca8/FGEqgBVTwGbmIcngfWbwYXhxuvNkdG26pZ9Sb4NKqofZDrHu61C13U3Jqm12AgzYi6Xc6DPW
7FS1NMk3nwt/qGClM7bLfGtbpvNDNqoW5mqSX3P+h0yMEMi1XUNPIcvhNWp1vJNoQ19FMrGhtSQt
vxj/XV7TtevbhTZM9bJ+GNqyYbrFbUYaXQQaZkc0B9RJ+NAh5JVG3WyZ7XNucSdJSLNXZtM3F0lR
ZQ+CNICDiaSOC8T0c8kDjFlofuftYJwUpfYmGjIbsBQzEVCwrXPQ9i8VNaNN5nRa6rt9bB2g/OBh
kAcceXAnimssfwX4877zZBW6Ph7WhCpSGy7gvamLGlQjtfRc3zhNqZ1G0NA+RZxl17eOfgq4+bZY
b8ljkUT1IbHonkZJXWiUHfv8GSCDdUwqhip7p3W5QcAPVwrlP/+IC1VH0Gnu2zE1vtnjAPiShPWO
ucO3nPXrCRpv7jDOXtfRqNW6GnWyIE/Ow5q0KAL6x7FuzteRw4xJVI6aZ6eadhpsYFz3C437EfqW
0ybWFnDiDQnD9979kBNM/6SFODm6xziPiXHxMIj18a5cNdWDHN0LN5IItQMzhtiI2Qiz7t0zD/oS
DAWNqq78po0xpHNmO1/t1Pwck+g0FLSYFlwkDFDGriMvQeJp8CKBtUEo/JL4hEF+r2zsMAQJg4t6
TyX5t8mp1Hky+ye31cQ2xc3Qc/PgcolSJBb0P64aaRacQJlzWObJCSDdRtal6jir5sDaJErTHwFd
knKRVMD2F2CaQJhsmKrxpqKoPI2ot10SeTb7gu6sUZxqgaikSXcTnuj3zZJrOy0ol31tWC9DEDnP
HITpYYzT74Ve2JHvWklk+klsaE96MS/bSpRr580pN4ForUMXpA/jQIbI0QbcMHE7cgUSek8QId2V
QaCBng0hsXujoVO8r0IGMmodv5VQL4MN1jzJnj9Y05ab7uNkeZ+dsNtEWmdGqA76TYK54U2twCOm
tXpikIH2vbKC5Ajpvn9LQA8gFoCh6LF1thJbjJAanjcIQJtKDe4dLh1kRU3grKh7z+m7yzjNs2uL
qg2zkLG9w/Da3tmdubWshv4gzI3NJMmOZDtfBrNap78JMOvuyq3d96R3bIKfgo5q1m7hI55kXItN
atfuZnbqx97S7nEMaHxRWzVXUPvS0ZE6kFSyXnGI92oXdixOF8MBPKPDJ+RCGsOrgM7xxWDNy7Ux
Zd8X0NVYPQ3q0A0koCQvut/nLZFzfIXbeHicyJdVxc8QTrxHKxHRy2oqn+IKthNhTlfL2AC1JuDR
DYcAhN/OHN5r3IGQ0WfxPbFqZ1uMtNIWDI6roafJRV1py7cniYgz0wMV1G0dp069Mltujb64x6bt
CBcS2rE14xaQIAWoTaPa4Tlw5r71Ai24T8Wbhux8T6d73rW4K71NIVUiylwX2aC+qxZuBOF6bRjZ
fmy4jMF83XNXtNd91lcXuYJyT9uZHGuE2haI5aiC4iDWuXzLDHbADW7qwt3OXYNux6Vymw66F4w2
bG+DAycs4LRS7/Pp4A17lpt129hmvM+CYN65YzVv7KT9NrpWf92uNgZF7Dy7JqdKUSZITPoFj/Xg
MiUeP1SrMfO8MI8v8/ZxRMsoISqUefNRoena6qVFpsrn2s9TvFwUbf1Mh6W5zVv10AVW7llZSRw7
YnFTmM5wBetB+IulHXqzbo+k6E3qqXLeBAwG+pkZ2rsysTtPTwAf97m4dZtYcZZqxhvp25u9uhmI
EQpQlcnWE+2ySesg8EJKMCZhNDqdiv0URog1Bh1jldqymL5za5++FSOHoX40bP5PGenxSeThdVoZ
nmSELvSanOJfDGExQR9xWWGRjGUEw2+BvNLbUD84TW+y8yjxuENDSm/P0wYSZ/TODEOBWxKYz9dQ
UgFPo+IeDs5rJ+3ay3O38dKCQc4wxHAprqYVDUAVo+maY21PjVcVGHC1Bgxfu74IaxC+ASOgK3/+
EGZU9PR0tTthaqxB4YDGrZyZh9RfDC6eazN3LnUCaxf5ZNIZkLr19DQWxbe+MZKDZuvxzraa+Gys
cidMYUZOlCsR2BZiIMMoDnJilUd54O6Zrrwl8NC3do/T9CB7H9bmtGGnI9OUHCMlCWbPBkV91n9F
BGWf2Kq9y7i0vSGdUcyFTuNxRC1eqTszTT95qB02J/FUvEcwpW0it7uzhsa3F9CjHNndHRpiz42z
ZymS+riIFfkcOWgejLOuVbd2Ye8bqdlfTkCcHAdYJC0vzUg4AZSGIC6nGb1QsPDIeUA22+ZzZ4nw
u+sOoa+WwAcdcIaJ+a64FL1e8t4UIdmzkfPiQTUALLf8xRiG23JKTqJr6REBBsFMofcxYNmHZuxX
0ZRtQlUUD2aaY9hiTqc2bB0ujnncLbN8rVP7Ig+6sxF8VwPrSk7xZ5aXMR5zrEBzoFjZMVTaVMTo
SIbAePRYjDWOTE9LZN9OA1+XOzbboGUgFLrVPsDjc8vgJVdtmoSknMwwB7vYzh8w+T0aaSY4hsj7
YOtXjAB3Mzm9cGdalpH8smzDOEezYXp1ZMkdveTm3Peldnba73o9PANoxnsgWSm39Yeqi2GHVCqD
GKtVW7GsIOexciPou8Ub9yzuXVbqj9A2D2kxvUyLWonZzMo19Wdjiq1hA+Adqcin2Tv6k2eMf2xU
By6XL5CgQ9KEyWWMMejZqIX1sIQc7pqJ3VBqftP65LUUgwSHftnnS3/A2eo9LRHDz7U+nce5nTY9
HW4A8QFhCxMLajgbsX6CqF6TRc/+nDYwxiv7Ks/ty6ift26ULry9imsaUsNOWLb+EtNrcCZ8w5gL
btFO5P6kfbbltmX919ONKRTytgYjq695eer1l6EUm5i7cUmzYoP66nMG0+lUGQFkVyQ39tJmaNv0
FkVgPlDCQmKQZNoxRPTNejzj32k86MwR0y3Tso+oB+GYQ+y9UKJZbilnSgQRXekxXIsTOrpLNDJ6
cB7ZWbGGuCgJrjrNHveDgEieYWaBn+z0OAarl190QvrN2d9rGpoxrfFoGTwjGDj0YM/R3NCJN9Mk
u+T1T6tq9IAlIA9aRsVD406cVJXdP/fas+UOOzFPW6D70OdlPiDnBOQ8425zb+ZrMc0RF6GxHPFM
ifaEJO+YXW2DNDzp2Hr2/fBRBOUV6t1gR3r04dKHESV+UVmmn5gd32duyBtbki0GkxQ47K2WCWDh
RrmBpbkw88v4exBncrcoHfFDYJwifIa3pVGZ35AyEhbAI2YF5qPfRm3jlYu+XDLQ7hymAKEs6VRG
oF21t2JItGNMx4CpQDz9kIB0XN2O+dniETBTXTGm6V0qHkcxhfKSrmYTWpv4y3g/h9bBBgjdoxDI
9rDSj0YSb4GT+FZIAqteKkbSuY6wK7T7i3CM5suFTtGuwvltwBipi5Wvz1RUKIsL4l/We3/Tg7+f
3eS+6XE3a4ow/9528SkJNGpf413fWfVGBiO3coP1B1FTPBM3Nw0isNxSCvd62hYIkin3x+p9ykzb
x93Gm/VW22MMa50am5uKIlhzMudiG4797KFMSkkX2QhubZ5qCrOQg4e4RLCmFlvnZixK0weePFqe
vQhmlvpBlbjTMCh5OS1Nc0K+vFA3GTlUBqpzyI/bSwqkX2VVNL6GM1XqGUR+TD0aLc56ur3NIk1j
sJ9rUpJxHWYHE0CCtQeFJ9YBC7z6oOHOyVi/QdxjGg6A8mjsPLsp3UsUb33k9Vh47JiAjjhZE6Ys
ayNRj2rinh7xQPBLwqnjoBIUzAuCT2ZxVV9cBkbJwcQdBA6+7hzEPqTORp3OG36dC4nblm+4SZVE
d06Lv2OZVzsFnBhYVqm/mmV/1nIc05wiPrqtjL4JqxObweWYHyYoyoNZJ0cxuQFmEPyK2RjuO+7l
T77cejsUDh4lyhmwZkoT/ZuWtfpHRGyDlSMun59lHcVkk1TEnL6v/IUX+W61pn6OMqW/NvFi7+2i
G58RA09PKbVnPytluevSKruIbIr7deyvdlCxfBEmKGVKQtY+gbR/33MQXgdu/JgvXXCeUpxsIrKb
t0HHOhU5nzttLFerNjMWJ09dUmJSgP/gcgWVM8Vevkt3qFxrPzGs+HIe++q5V4t7McJc2lGdaolq
s24j20BcFhNGHPlSvIZ1c2PG9A+i1YaktWpEYVgAXrEg+h3jUXHFF6aX94R91amPc+tFlHM+ENKH
49PkJlDlc9OgzhSY13PV47eWuqN+4ZaLebJSY7kHUBmf7cyYiDuKbuaqFeG1yoiHMd6096gqHU9T
jfNtxOnuY7DafpMHTrkrA6yNxkaHDbUkpoeDDdfiuOBLkBt3ZuqURyGq9rkQ1nx2UbGfyngJPhpB
6YQaUBEaNnXExmRV58XHqChkm7GSm2ppHzvNAAuGg9jy0cclet3YCPaUSuWpnJ6SNtVe1dQFZEZ2
dxC53t8iyws3zoITX1IA2pvSJPHt1m1ObdBOXGEEF/jyrZtn9SLN8slvB+IiYjwEIjdxMIwHXRjm
yQh75c/AQYgQVPZe8QIuloLWKyWGbvK1ZaGPoy/ZXUOGv/0/Jhu5yR2qtwsmBHgAuMUpWFqLuuYS
bmUYOptMCyOOGLO5+aFB+K90GNfVZ3HfNZ+f3eVr9b9BaLHiA/7fQouH6DXOXgtkV39O3/wYsVn/
yP8dl7H+sKXtGDrFV2RWq9LsT6mFq/6QJvpo25GGjsxslT39pbUQ+h+If5BbMMeiJCI0ZBh/aS34
aWiCdBdVmkBOumon/otxmX8ojWyXcXWXthXPJ5Xgp/2ktNCrvnIXuD6HNInnG0sM/aVmpU7k5/2k
s6wrqYX7zgoJ5B1LnywKzYOV78FOaaQi3ezIzdh0TrP52yv8DzLuVYP7NwEIo0VS6koiRUEKggLv
F3kgHPpoKLKIx8r7AIvxGJH2xu4jbdqIOY/OxFHVpRYFq8ailukNjdrxdwg29Cw/PQNaXYEozjKU
JZBL/APsVcKwG3pGJUKNqiCjMWEL3AYrv9mbK52P/+8f2fiZf8AXbVlSOLBhCa/XbfuLCi7FyZj2
WKT2JiFKvx2UfE6ZtIzoBxn69zHOx+uMQ5xED7Meikgp4vCun5rs8JsHWcVdf3/5PIipkCuzMDEh
5yX8vCYqSDfWLHRrn4VdSb1ITeLG1OfwI+gCjK/ozzColIT0I2N9mb6TYxX3mcTqatt3TGb74PPD
gMJAreLfLIt1Nf70ZLaQrnSosViogpBV//xkYW1aonRSyiGOOwY7k0Ea89AkTRH85sv4df0pW1hw
7A3FAAPq2l+/e8MtJPNHtKoMRmqdLR1009h1lSO+LfVofYl0WgOQrsfUTiPcBVBRBM1vNIi/qiLV
Og+H+s9dpb2u/sMZ/W8iKFG7cUCaNOwBS2AQBVQv2ap8mnGRqRsZnvUx/h3bbN1WP79fDh3bELpu
urCPfp2doIfQCJBCPfMRWfWSjNTgiZswg/Idutwn/pdFGyeSzfQbUuQ/PysnGdZPOjOCHJG/7vc5
zpdqmftmL7tcHzyt0jlwUs2uWGnUmkovjLEr+c2X/M9Py5fLBIOlm4KT+Nd5UszLF3OUerMnV4gO
3LsG/thDOn4UblN9CLussaUD/PGnFpHh0P88orju459fMoH4Ojqp+MtFLvfLIrZdlDFdQqdnBivg
B3nffKmcFbWfkzDu96qtFGKZHq7gzlWdsPf/vr8FR/tPj+BQeLLXq0MwDWDZtqt+OWqA5K0CMZAo
wHNXHlj3jPV8cyGxer6MOusBS1CmjstqQx0KG9ekDi8csD/002ZrOjVNSPHJxoCQrgwSZbxgj2Fn
uNTgp+wBr1bjuplFtTYh3nNwZlvkNvEhQum1FWS8foAxr2c1xIwabMbrcJ4DrKHnHH1fGeDTjeio
PkSIwpld0SuX4lcUa6+LmyHMr0c241J/YYksqH8vp2KS6tgaDNMoLJph84bxIZ9SRtUcBgzKDlxM
VE0RUbn8qrGiPSuMrr0oZUd1tIfvsYlednZtRdfZxAfXw+gmlNZ1z348xlh2XsTtgGxM1+riu5G6
z92E3U8b2uKMSqFBOWcXNU0yvafBOJxQ7XTAZno6bSpHFOiMFLF8XNGymfJgcj9MJGEIFvRhI/py
fJ6WuNnqHKObzOpj+ODcADttofVxj0N6WGPGZFA/WtRg0fYIGWdxG39k8kxFu9IYE0QlboGhozeY
o+Gehs5Z3B1l837A+dJJs9HFShytvUe1psuTTUCgWSV+jMHbYm77pqV97mjNPCNLTJwIcm9mdUyW
2qpeeBxLNBZdm7p6wT+mqM66OQrM+pwucTQqC2R29QoOK5abEiBHs63IrNJvcztyLGfIWWBXmfN0
0+aDYeNzFfH3UVVJfGtaTEXuRYHy7DFD0WAj8jTLlALVxEUvehq2a8e2HBgywT+pi9dfOvO+a6eg
7vTnjTwZfV7srWbUza8uJPe+RbFsDncA2fghZDXVSzhLm8Islnl0kI3ccoIT2CAOsSxsOWeSINFp
a/b4oX4L8XXHGVkU/B1VV8giqdOYoTDWULoJcofHc4tR58Fqt6gxmW9DRj6vFigJle8MIB7pjscJ
dQl7UsXFZNSD+SLtnGwqEPQ+NvFQlocVStCfzbmp603VaJZzRVbJjx61lKEwrDhIp9sQSt5Fge4D
9QD2pvM5a9rqpe5TBxafiVuOL9lvvCjChRJb2gLhpd7v7AJfHF+tPKQNc7LNfMSrPLv7H+rOZEly
I8uyv1I/gBQoZmwBG32e3YMbiLtHBADFDFUMiq/vY2R2NbNEurtyWQtShE4KPQwGHd57954LLMWt
d3Fs+eFNYwUUPAsJWc69yBmoPedxVpePpTd5+mDGqmm/S0v8gg1tcia6m/dTzOUa366V39/3gY9/
YfEulDl8AzreNboOw0QpApfTmVknGVmq+K0VzykJmPOiHOi8nhnENG7+Uy3JHjlZuYlw51YRxYdd
utlH43SC2l6216MHZDANiMPeD2SZE0g1+Je9qAhs9TnlZW9fi24Mzam27RUjXoG3cA2gLB1G299S
i5pe4PTsZPhQId7d+VAP8/uVXNUmqWOxladQTuxjys8IEAxny0qnvJ6Gg1/Ho0oZoV5CoOnGLutR
Eolc7AjcKpaULNB2THTvR/0pa2bvwbXRkh0qd2K4RXqx+WPrcjS7OFatfFdVC8dX704cWVg1nbT3
FrurLhIGdnNfk/+SENoZH9um4RozVX6YXefh5vopcV0Z4UyKvijp8/VwBBlCZSbWksnyBhMCuzqp
qjpsT0zhCOZrKBUOgoH7UxXb1iH2u/ae0U2Ae7cmVEn7ovnd1uQNMyer7h1oWOTM26gXWLXFzzmy
A/Ha9VksIUWFWdrmJXpDexY8nlIjHelQ2N5n5JFjnpUlnY0pKuI9tEc0jqYG3EWVncWX+fhCtlrh
+V9maS/raIBhF2+N2YuJGn7FqnRdtwSaksp9DntnvLOlGx/XfrtoTeBZnmivMTWr1izcN17hvk6u
E0hiMrdHzlB1gk+NWW3Ww2E2Q1afbcJrzk1PT761NwLDgta6qqEGpDhNusNcL8tZVYP5KgvjHrw2
pokWtfktfMV3GwEYw45pRMjqtoSb+mozR9QpyzN9OecSl+fGadFmNsm2syaADkIl9nXJrQ/ZGnV4
pAYxp9qa2zP7HsStagn6lT3K9n5NFCsMiYPws3Kdd1sFZF7024AQaYt2BHTFZ1pFsCRB5ww7NXra
+qytjO1J6eVaNaIr9pGJc+9Q526c3ZVEJT+3hPU9VPnGdu5dsr5nxlx7+ocBHN1ccHrWVf1gCAbP
U0RP8QchqeqiwqlzSAGGlZW2NOxvFph4aNbRDXwb5U+/eq5cJGVfxMKNDqN9bylxyIa2Ol+CDyO+
8X7g3KrNuemEInjOmmlTlpFfYKRltLJMcqChOogbZjtXGfYBds3IlnflOuv7+NIxsTscJMss/Qee
odzlDfqKSdUc0uiQn2PXa/abPQVXJujtL9e/eMnjgk+fcF2wdnFYiwe31d2vpXfM3swIMhLHHb2a
GVuLnoQcaHmuZNU8l8VSH5ayL27LfNBnYrmr1HEqSKf0emVSd+omruzI3rNNRb8QGbhnBRGa7ZrZ
RTKutbqvxolOfzxdJp8Yaxi4d4YkLCAjr6SZWadcx6wNGVQPI9HJtLOVV7zZpOWeiJ8e9/4g86Ov
uCN4m4uCTv1ctn4hat2K7m10vvdz5DyiRivTLmuX49qsIKFRq+1sctl23HQY0gSyau9KI6xz6LX1
Llga+5uLoLpZufDsJpsdL81IcEGsNLtolMcronfbK+EgrUVxuiU6QmgX5SHaSZqFnUvE51yh3fVV
i7Cz6O5Cp6rul25hKIxoZtbcKhSJmqaIq70htxYfDrf+uMjEeWX+gAiJtpzuSyrSdpoPGlaAVTdF
Ms/VvZchM/GEL/bWsL44df9a18uLjgK8SnMHYkJuEtl0kam7zTjbFaYH98q3szdK999yjvejyH+G
S44AoXBuJ7LqTyMb476MzO06F59+vnXUPLKh7ZC/lovlEzuLoMOPttdgmO4jmTU7m1EPHIL+Trae
c6uQfZFXtJ5mP65vnWB68fqyOOTQV9IOA2ZnYFUItJUHh9iR31OlGVOuCCiwK+8bq1BpFsoiCUen
3XsY2E0R6HNc9DY/R/vpyXG7KxW6IxkPhCDSRHxjevqbrGMk2XX9w/J9ZMctxsmg4aIVwhya5+K9
tttPuus4rWNovxvsqR0oA1qdXf3FFnzLrv7QuIO9k9FUIcufLDT2xvAKtv5hc+tfhZnfy3qWB9rw
ZscJf0sI+7CvnAodRDAbxI56OhS+d2jxbF0UCscRGVvCPlSetnL97uH9pwEthmRi/4MIpuUlbDaD
ckIRYrJLBxdhsS6K+BhwAYJdovK7lfLk1NlojMI4e24m5DZWGZ+WDrWzhRez7bmeelbfMChSJokG
Wf2KSwvJl+kJNQa0zvbsbR+VssnGm1V4i61+PdGBeFxN1l+zeUIpqX0cMc1sv7AnvtKTzxA8keoQ
VQZ9cTwzq2fbXF/9galXoGoNc5dY59irZdoEF3WpaDDv6vBziEefoHrrvFY9ybSLsyZjF347lfPg
t9Yz+k7MpdEk+fIHmFwyeytmWyQsiTFZOz94ILz65Pb2we7Rgs/knKJAVu5xs8b+ECHJTda8t85u
4F4ZLiUnEfTV2fKZlCodvCpD9mrOoe+ABD+ZYsPSEGd2vOsAve0qZg9n2MB3ITK6pFOG2+xmNx59
YiDPSdMbpNdtYU7uFgJbVs8zkQ13zjZvV/2gvXTiInojt1nu18ntD2Pgv5Flbn6ir0I+P9ruE4zg
+mmBPX5VyUIc6KRUABjW/KUY2va5xQG1z+uLBbuXI3KDjjGHRXJ04ufz9u47rn1UDdrUxmu/yHnG
fqV4Xp9NG7w1nCz360XoLMAKAzuI5usGEPGtVESF2pvj4FjIq12Ob6E5EEyqk2HMP4wfwpcKQV32
I+JraYhjBUQdXvzv9qkSEHlyZ/xwgLDdtY3onxSclJ1fDEevHdSu6Rr5Hs42Qw3VOCXofK+5o/3T
3rdiOujBcu+YTeWpM2ngtHZhB+d1kYtJ6ynqUkYfdmIz7eXVguqCYNWr4+ke58q402AdRgrYoB33
S4FUOnHDEJNT5MSMaBx7UEg+0EEMuRvsKc1J3RlcZO46r4oscQ2KY3o+pejSSU3OC7r3W2aNw0H1
nbnSE3NEPaJAiATNfF3kwd1KYDKjBKme80VxHOEHJ3PZCkyDVrzLv7wSk5ieSF1P6Zth2bLaVhFk
PoZkNdACTTEKYXshixaTk9rYoMk9CS43SkJ50aESSFmhEeQljr1jPVN/zeva/FEPzUbIEecJOjck
ftlutHgI9Gwtpa98epLDgTxqB9W1zq6salx4EUu3fJz/VPYi9UFCV0zdy2w3kiBw484DGcoR17i1
CCl/I7X4qIRX/8Hq3XwXukV14vY4FqgHu8UDGxe199m09g8Vbqk2NYWP3SLgrd5TRHnrbkHjuZsA
MY0HMwdvS43mPJV9rq7sMRg+DCM1IojnfDjE3NVAENCkIGvd7UM70XjDzrVQ0XLEq+swRxv7hd8W
mcPoD3OdhHEV3pjCzj8jMRPxO63T1dpE8X4oXJpMzmAS9q8NnkYQoeu0qjPXOh5BhVO75Jr+Wxvp
7TITq6StuvJMEUi9ZqAy71B9bNZ5LBHIpCwxKfkkNgN+a45++V5VXjlr2fyIcuRNKlSffCw4NwER
f2mUN3EqxuB0eVV5ySNln6wCOxkvon2vhfAfGktjuqFh/xHVEufS5ei55/JSnCnLvdul8h3+pJZ1
DOmhP454F5nYrXRGkQht0XRoDKalJCAG27/okdSpsAQEy7XO6rcyJ6m4c1b5AzbSuudcXg9Dvnl+
QrPHeZBOtN3iW2ef7Of8VTQu2qLJ1P5HJ5W4abKe0HjZT0+YspaflZn6TyrIe9wx0+OALeHUBpeR
KAQFnrDo4SUN3kvVdfIZXMt2FU2u/4pfx7zYa4QPbarqZNF5SVqBs8JBF3KvbKd5jrvVvpIFxfbU
4lqRtgKN5Ea+D6uOzlG190mSLJjKjtuxn53yDDLSvyLIJtrhbgnGHUMvJEJZQYFCvY/XLEQZ7OzY
s4pdv4Cpdy6Orm30vxdSF0unj2jTCKAtlumpW+KHnhAZWO8MABF3g8EYg5Le55xJepHh87qsBL6O
9vDVZyNF7lDK4FogrX30rSBCd+dgVcrlRSCIta2ZcWNSuCZqzExzhCtGsR73xQTQYAvui41bQtii
RsoDTTRh6Tj2C4ozQpc3BvvxFFr6GDNg/RkWikluDzIFn+6XJkAy3DkBiCK3adx9LG1zgCxenmbm
3itgQlOQS4/gIsjMvMd4/9ar/qQnf05r0R5F7NenVjtI8godv/ui2udyeVjYcO9WZtq2N93McBm6
tX4Yufws+eQBetF/GMwPqbu2zjVd2wVRHIR+eP58WxIsbtqhDwPE5LUmjSSZBkUkTnKwsy+FO43n
IsXLXHh7XGxrKoTAk9VFwFCOQ7mWC9cQE6q7McevkyB7jMeTIOeS+j1QWlOKqowpVF1ZdrqMQSDS
itBhGk0b3XIcaVy5E6fTcXxl8gHtnahtDUwrd+E6dfYC2QKYm6rvi85W1U65Vdggoeqn6ly6Mvqd
62JeMDtiV98iNCEiG0BEMcdG5kAd2IbXeNsVHt7qfWnBDpbg3DDBohvx1LXXu1/MpgudrCWC3HQ3
uc1NQb/KrM7Vulq7vlwPpR++oWM/V9vyQQBjALXb89Jq8tXNrmWanq4ARIAmYjwrAYYrjlGGHXXS
lya8kXgGU9fWxY7EmVMUSUhOhflldHzrOtk1r/4bQW7HeSluxq5CH03s6iFTXZcWfsMFen1C1AtS
ALZD5ozPKDERDkbOZ9XIgUIleGg6vjRv9Z7VhkysAHCNI9biElTT5dEZgmxUf1SAkOFVWd8VTfDV
9egoVlkjzPPk0R7k0zBYLxpJKCrC2yVqyE5Gh5YF8fY+FOYcVnmWKlFekZb4E94FIJ6smG66KD5Q
IDFik+j2O103qbGnNtGKE23AO6XYcPb2CERgmMacGoGLvJ1jN5XGfCChjxJvCPpDHtGbO7RtoJYr
8sS/S4HXABCotPelWHsO5Si7CesxuJI+vT8PFTnaQR6ozQN1UFWHIffoXqDJip9JT3Aw7OTOW04S
MgyN4HaGwPeEGA6zqWtzw2/YW0CuVZ990yNY2YrICnawk6oprX03xrletOsGD7OU7zS2O/NbVOjx
Xw3Zv99w5DX+4apXxd2iqDWSahLefD3SoUVY3MU8ccNhaA4ibPKf0urLDWBS100PXluG+rN2J3Io
/HarrWvTI4zVyTx2qz5ao+QB5L4orFRLqqJkaGyYbzY3bmJW5vV1VMtTW1gPIpreaOGn3SjFyatH
LAMLehlOOf7sPjEk/Yw2MwvDgz3J/oPLT3TI7eWNK2J1UCNdxrkLn/Do0bPz7PG2ttRNMef+Q7CY
Gv3jppEUxyhAkqzhmMO1MTWPI6Hgh3X1RLxHDWq/075lxTnx4uHeKwJ5ynFA3OB9qM+DS8I0jZpc
PiGhvHy+wvnjYuzpk+4SDI4AM7woQhVmN2z78ZVjKwu1fJVPZ7uQ5LngJrBPqqYnkYyK1CuvCd61
YwJzPVVZ4VzFuvFe7TL7RcN5vsvCNQQTDxkmrWfbGdBj5xOgdwp66qQwp49rLx+RjcBvZTN8Ct1p
OuSu7s/9Ovp8R3V+oD0j77Y6nJ9CBC9Pchn8g/KJ1a6c8ds0cjqTD1L8yNjvmShauLorbDw6UT3Z
3riCfIwcTZzf170m1m40tHYHWvoS2w3+w7pr7ohmdJMFCgoLYUa+h+3oB2Pl7RhOArX/tuBxUHW3
q+fuB/vjekVKiX1qOLESy+S5ZLXr/MbJZidICZ3DCs6E7L7NcauM0MAwbAhaCvUIqa6ZTXm1xVN/
mBvXP2c+33JS5IQ2NSYMXlta328oc+Whj7JhP16kt6JuuHRECkW7oIkJhJADsKvxDztducOViTFF
xoqsEb9YrlxOuJ3jtt4BzyB9iz5kIGQ1NciT3Mk1KvpyxfLt9gu10hzc+Nnc/EAlPj0Pw/o5rJ3e
W0R4P04umuOqNfnLupSkb07yqW7X+gZH3/ok60aKJO41aBkUFke1Nu7PZV0JPC9Ch7eKV3cjnju1
MScdljWer2q7bA9Tmee/VbAV133b9Z8WZ19SdPN6Y6npG5XcCKLAuq3C9hqGFzewGMEtzVSgA0+X
WLCDzSBkV2vG9FFDrVQFGiuH6ZywTwR3ZLEjzOAtF8O20DQFuoX+++LMlJIEgS1803BQE2y3EP1x
iNIVi0AiRnTh+dTlBwH0a2q49tC6iMVe1NWvpsAdWIKHOHtqeTHbap/6YAweSys2R0dv8c8l64Z3
J+6ta8tvs2NX+zHMlcClI0HTtO9D6F4W18LrcHSDLwuP+WNYLaABMqt8ZargH4q54/voOo3Lsxa0
R52ANMlpfIqzCDltob3fo4MhIioGk0qFHd9F4HjmehShh22aN3+b+7uJKJwEWSwSrrjzjsU8lzuN
vpQBg65eh2BG+ARV4oOsnO2IyK7buY23pFFfNLchKM6bSozVk6mHZ2cOiuOkA5n6KP72+MkMdr25
+aN1G3nPt708RcHgviwKIj3/JgKrwBDHQ+DnWOHdGPnlfhhLGmBMoZK+mynQmxbnOcf6RuXhOt13
QMxOQhugBl4z+6XeBWU9Uv9RKO88TNm4D4g0SxrjjetOurP6thka2ak1ZsHd0g8rfZoes+yKpve9
deLyjiOqpS9fNN9mwGvMODN2nvq5QxQWN71odi2mN9o1fi/P00zLlFFevvfNog9ZNXSM3ubsvqY/
vM8c7kq+UNY5roIOVkJUlj9mp8eWaw05Lq6F2UmzW4ioPdTrEDz21Yr8nyAjupChcwsLxGvOy5AH
10FuTVB/urBlJUUTJACRv3JMWTticHDuu8xdjT8Mb0w0zJNQeKlsK+asaiL9KrulOtvBZN360C0O
Mph84hfLKTq4zoWoiJmD09R8GcdQIYca/gZdz5seV2riLsY9QhfZDm6EMFv0WMecBRE0BRrGtawD
alhzj4o2n3IjY1qKNVw8Kx56WjVWeE8v2cMBNusDY8/y5AHgSjy/YGhtw81lBYfwDy7+MFl+g8gM
8b13NMjQqnvsknieF3/bzk1W5w84PbtDMAdIQ+V8YkBHg7HNcFu4+URm4hrsVi5EKVU1XdEZh39p
1RH6SDl/9GM73QalZ1/VW7MeaShYqUP5tIutqjrBzSjOW1tRw+UhDa45ix5RQW2pF84lTOKiuAVY
iL0fwuO7KmwIUFhgLy3UqPsI5wtZxJ++uVeRawLP70P6SgkmvfoesbS4o7z0f8vC6BTvnL+LoLef
0FzwEgZT9DmJzrBlT29yCcN9i0O/A05Rrbh5XM2ii17qCANgGDU/XMKvDsasGJ9M8JNBVrsD9EKv
MA76C07VS6iOkIRZxYvnk1OELDk6jlGHNlwhHB8YCl/XDtfiTXPgMN2TL4W7xkxTa7pm+Iub30LC
fOxqilhV+vUZ3zqXDn9dOkoT0R7Qfrgpckwn5bozTud12+RrTZtk2w2iySkzg+EkdGYecJu5IjGF
ngc+BCp2r6dBvRdISQlD60l5S+cKH9OUNf0fiM0b2jiwo8t9qO3buRw37HJrsxTw/eYNuOyGImJd
FlaaKD4ab8JdpBTsgnjKs/uyGahDx8k8+jR+zjbGh7e+mviQzrZorOphWGrIGhvu8yF37F2QU+T/
ljIHzx9PkZ8fl6gXHLJdNnuXjpaX6rlbrifXLa51lK8/6wVb55APlXuOeI+6FGdoA2NlMpxKa/Tb
tnPzCpUZdPTkA0TOxGVWrcHQlRZfSjJY0v7QCOIyTHZ1/tlVDU30LnfuW/KfHwu3yfajhqFwbYIq
3+m8357iYCH9GVXYit2yLwKWhVJO0sR1yAarmMK7JVjfxCVx7LTyin4EY1Z8V96C44PJ+EVS/VmE
xbcJBb1okxfyIfSlnSgX13ni5Ji+5QXdVkprvVrGCHtuB6j7iAHGAX9dxa+tJ7MO2Jnr/2hFHz0U
ulHLdV/02Pguqt+stqiICLj4cpuWJm2D+n61pKGcn/EgLuwwVVIX3nTtDNjN7JxRq65zhhTuUFh8
PV3wHg7Kxni5LjmIR5U9iyHUL5jorQeM2PVxdHIU+6ZtNKYbHW5nwId6t/HsiqSy2glu56UVtCoy
OwQMIpqrl0AszENt2rEJnkkEbhvaeHV8PUZYtccaX0jqcdV6LyUB7QxTwua+xftDJ94UVRoQ9pyf
VtG1JSs7Xq5F324gNqMdqFi6nnQuj1FJ5+ToeW7jJD1TXXe/VZaLN8dR1VsoL7eq/DLto64JT+Ml
xXsInBmbSm6p1I4cvrbABOQV5fPUwegMtojMDgadR2+S93ZRmn3dRvMuyyOI6BkkDHok/XNEKFeV
WFjOoQgNTfS4xTCJ7uiAWdcqFONMw9V30Zbn5RHL1cj1vrQnXJVT86IySZs09DwiHFdcI52iYmOv
yfsw4USOt3v0ASz0UgcmQcu30aUIh+HQlzZETQtm1Sv2BXemsIG9zJhiKDG/uLU5YjIgcCds8/ZK
Z0wZMcYZJ1Wqjp/nmclaMTg0qUfisDyU1RxqPZuN2tmqc5mzDwxFcqc7dy0+94NbtJF4midn+rLa
sXyUaxBC3xjRTnEJ1KGfmMUt77uS+5Cqum2PE3NAuWTNDMrHrHXAVA96K7gP9MVeboi5pMOwYF3V
9mQ1aj0FsbVqnIs5T59MvwXhje0cBwkj16FwWg61GyyJ7Nxhh06IVVZj7KloG2isZ/VUwiZCKmCD
DzmqSvO5QEUCS9fv1bL4P5qYEJPEhAtlmFXkJ64q23URN4BMPYhKwU5OKzAgUBOalUDXJHc352MT
Ru5Bct1GFo01XvsWW7Rf3g1UNFSinCU0PeZw2DNKwWaBvMWkKnCfgqZRu5bP8hZmQX2oGA0ckA2g
N+mEeWxsiFbb4v5sykDT+9XgloZO7fpVFdjaCy7Z0bOMRHZazUz/BojbTb/pw6DH73C1qQb65tkn
6+W157L7KF1Gcjbi/CfHi5jVY8PHoyKawSqPW14v5oqCl1GF1U3BetXkTJH21AF0+KAw6BXBYDB7
aDDGlkvBKV59xEl1MSJbqaO5FLtyCLPlaRElP/GBZ3nnqe2s5XVdRlO9//WTpjC0u4Sq7PY1j/G9
PXgoqSHirlw36R8ONdohB4fCCK8ZHEMCLu6iWqzWGHpsMwe/hJf17BkZ2dc8SDyJ3rm/6KFEOcju
yvisxwQ3Bkoo27ArJ5PyhvUP1rY7fFnFiiooCK3+R+RU1rgvrKZYXy0Wi7qzGA+tUIra3r/uYXgE
x83tg+z6Lz1JHcvQO6mJG8EuXAfUGLNdKyYLwpftjImBTZnDoqJwfBISKypE1SzSKQQXfqW9gjs6
NnlfIFy7SPP2rYhQkAGfxGIr4tVMZ4vB8nDfcCY5MBrCglnaJJ3+x2QFHFqD5jEgTbLpQUfNymsL
TpPOeN6iMlcB/mJmQzeL9v3vjgs5PQ+xxqecDNu0y2Md8s/hnUuqJ2OSXk/7Eb8cbmjbde6yabSf
ioATEnVYseB8nVuR9OGQf4taLy9Uk7d431hf61TBXBjHwEEiV2h1dFVrf/SlEz+pRZd3JRGMu4xr
y0tXdtXZ87nhziS63AkFw8squF5HfVn/6levwh1VkgSZLB3X8SYHFlzO5LKgBvA+cRJWXx0329ep
KSnRiQi+lJ4t4xHmYpv3tUAHf8jAgN97oYepbTbyupLOchfMDRyGSK8kcLaHPovElHQeyyNh+Nme
hsl6KrrqYbMCxv2hwNpKvbPRuc019CIhPnRDc7j01uFm1nSEQf+69zqz2B+NoDMkxw98B9kxnJvo
ZXFnb2eFc/ViliV4Y9jt7Ck6PRQpYX8quVX+MTn4GMHBYr7sBUBodk514+gIDZMTlFdlaXW3EEeq
XdnFT1URYjQ1qM+iVY8/6NB+1tPUXA9VXd3UrOwfRVM8RtzsboTtfagsx1riccdL1UYUt1fZSKBW
pHFB2YW7beOSZk+X7jXJUkEtxS5Gnn0AG+bcSKcZ08KOlb2zOmv9K8fq33Kk/DfyXf6vZNB/yYQ5
/s9JgeGr/5ts+JIy8y8pMKdfn+PP/ziri7PlPy5/3X7vuvaz/t8/U3+3u/z5//rL7hK6/0DbDE0Y
TwlC/ehiOPnL7hI6/wAn6l3U9K7N3y65Mf+0u1i+8484FLgf/jS7CEwx/+l3sXwX7igQULwgILlw
Xv5bhpd/FfZHvofrDcGzG/s4O5hvXoTofxPVb57SKmsbRvh2Fh3IStmYpASnmBHMEbjOxNlXlQcG
mD8wCr787Qk+/CXx/ns2gfdfZNe+5yOudz3H4/nga4kujpO//fJYb1FPS1dezZUaH3pbIXZq6ca8
o1NvPmuasU8YWDusH5nWZ33ZC1Kep6jSOQC303ZzR3EjrrEpElKMJUFcl0Vbi8NY291HqS07ZhOf
kdP4Jou+67k2VznpVE+bXLYX2GjOhfpUvJqtGH5bcjp69caoORP4nqWopluxNcunV4Uva+1wR202
NNQ0dhzrw1ht+QB860i2KdLiwKXQmJ1Fc7uh478mBQo27HelfP3zmf1by/O/t/b+59nKUN3/P2xl
n5ITWOnPf81uumTk/nOl+f8ATc0LJSJxWU0Ob9NfKy3AWOa6TuhFHsSviLiN/1xpnviHTR83QjEp
AhbqxXP2T2OZG/wD2LXA/wH5FxQ46/PfMJb9md37f1wOAeuUPwEwKSIrXOaylxX993fdbQphcvwH
aFw9aA9hZfTZYyZ/M7RMyfQA7iO18RfteTU7Bu7IsKJhCffeksW7oAicV24jAFxDJffx2vRnZTd5
gPGroi1IxO36YSZHvvPfLPchlssTKD37h7Rj5ytfZICx0zSInATUuhwwAq7G/x8j3BF/+iT+5UOG
GNWEFzgOJgvb+69+GQR3OKTlKo7OgnRNlKp/5eGG0zXAoAwlpY2iL8PFByYlCzSc0z6j6G7b/Uok
yLcage91k+0+TtG2HKM1Dt/YiPJnnDlg7Zt2cemz+0V08BzSOQlTck6L486PURWTJzOB1xGQFLwC
zde2zgxy1uAry1BZIrzsyQJZsxsUzbT2s5YH4iBZaYrxKwBIdlobmIzUldEnSx3ZoKUXIQ4zAM4E
YRGT54mWiLxis0qArPgiDUTT/lq9qPytOxRYZ41fdjyaJR87+tZMdEhugHpBKtNNvxAPLyyE1K0m
fAS3s0N4MNWVTmDSDN8xM9rnquMU2U1iKL65VcUfaCfbfVgbvcPyECNn0TnG6BzaSA6wuJrB73h+
+Gots/rw6sWRB0Ibe8DkloQDnGc2NJgVAG66SPrLBmFGignlkjdDfbQPDYSTqFvbc0htup8hFp7y
CW+dG9H66kdDxk5XyQcTERyT0SwFfW/L31G/WPt2AnwZZRJBg5c7040/0TF1tGvtMKittyLO+hfY
ltZh2WwQF1lVPSxdXe4qBTZ06GYow8uy/tB+SWCxWefm50rV9bFlubhmwundzjNqRCPd4Q38ozi4
uNNfdSYv4+ILLsfYEegsIe1D6fkXicfYDz9p2Pj3TJkuo558RjiRk/q8FZD6amuihy3t8crC8HnX
T4QYQH5cd9Hk6EPZl+pTR/Gun8a72B73YL23tG2WjqiIVZ2DyB4ede+4SKyGFVc0rIi6z3+yEyGv
DrsKzZrID0VLqmJrNUxscIieJYfQWxQRseUjMD52JeJoWdvNH5Wnw0dFGfH7oiqqESmZ8rnfinaj
f2kolkpQIr0w8w3T9mi6aiGG/QgrvSX2hog1KelTiQTUF3gB98KbbnN2gs2cN8/51u6c3RBw3+1Y
CV8DCxeCgpEpEOcw9eZiTYSFpzWwol9uBJhejimuiW7vz3QofXrCvsqH+3yu9v3GI8uGST4sEdrI
YG3962FlnpJf4hiK7Ap7yVOvvJ5x7/YTk8kZgQBul366YYrVHIh3SvE/IhQApyjMML8vjkAP7XyP
tXR2rp3/ssQz3Oa7DZV1U/ctQOHica1L8KzmZQzGq4wYFEzXz1XZPDkF2DcGYbHb7CK5HIOpvHUD
bCQZ0gOKgwK1NoupakP2tfGlbcdPSy5vI8VeErLYk8uMvsoFjd1LUvAOq+hX4XovReX8YegO3wZW
0N1b/4u989hum1u37LtUH3cgb6BLEMwUKYkKVgdDtmzknDbw9DXxn1t1fFQOo6pdDTctJmDjC2vN
1aC0iq3OuLJ3+piikO11J+Vd1SmndMJAwFZSa1kJjzSvzfecif4qg6lbYVtEn4DVY26R2GTtTXUL
nxPJMwLGWDMRsWAFnVMXZ/TESXMzJwJHXLRgqvQRvq7C2dqp9bhiz7jiS4V60ESdgdjN+JbZ7HCU
ihgBUATRnkVnuiucBZsTWIdGWohXQOF9I3O7WCd5CHJNs7BbTBetK1+VJHK+Ky5CbbuxDsk43phr
mL5qdeWjZg2+Dtj7Bakl05yBQgnZS51FB0hrKzN5Gcuu29oaCBHbmb2UAzNLVcbHb9YAs3cyQnje
yfdCrx+S3KhwxnC8dwS7jUtUDGRiks+exLItd+6iOLolhknLnBYfQcrfl7Veryo9OHcAAs0OfXnS
jw8CARIqYZjYvbe0YjisY6heyLwjFT+JepFSPYuqWU3OQLucKecBpB/ZM9U9P+5aNs6O1RgwEyki
1tPtQzezeSJ+GrRii9Uu8kulQ6sSQIA043PdWL4FtsOKndoTrsTBWs93OifVmJT3OroxxikoIcme
WDMefw1j+1WvqrPp8lvFjfGSdI7PMOm+j3Kk8hoMM1wjqpMcGhsFPVugE4G0OMeDAQtNxSY2lOj/
k/iSGMqFm/pRaSuwKPy10LZb9M0Lh2hclQWWOIdUFTpDuHCDhU6+zUBcVZdxGE6VAm5xLMgTIisr
CN87A7b7JKUXRK7YTvC3ZqdV8GRBkFGtszYJiKaN/RD2/TFDbYsgjuGE8mwZxQlGOQRRdkpRPtzj
GuCpVqIwFpPfRt0S5mjsxxBuDFtScrr0tQasLgs6kpnkrrOe9I4RBXMn1Aiyd32rqeXCpQp2ndac
ZG6dZQV7z6y+c39Fa8mG3psNKY4BilCYMAk1PAf8ybUj7VST50fySzt1pP+pRCeWnbzNjq0cCtt8
QFy4YAtNNI5YzcBvkjvk5tk/1iIuGiV3uaxVnn6CazTsnF0yoxtoS1TRkoLiEAMWBEkSaauW2r4z
3qvRXug8A+MuV7E9vObCY6yYHmOcfCKcFK4XpvhtnBSbgTnpo8Kua3FEyfl9EP1DUObPWkekh5Eb
z2SuSOdEi/HklC1LmmwzjOh2bHEgigd5guW3brLJ7WUdmsizY5y6+tmp0CMNJr9Oq8TXXF1uZX3V
l9OdSfIZmT7PQhFP5lR785A6iLuTL3oejRx6Ubqx8gpdrizyS5cRdTga7Zuwm+ss0QAWU+VNyHlC
9JjJrO2E1j07NTC0FP0dtjMOK93Bt1B91BqWUgjTUHPGYqFpI2YVlfkxFOKpnGD0VVY1rNsq+4r1
yoO7SBImwiiv7eQeBXjIdcTEhUrysQ/1faXYu6KOr21aPUZJ9JS18TFQTFDYEfuY4iqFld0VzWOP
sCiTyVrmLnWKZEdR3Ka6R1vGlpELxN2ihj6kqJ55fNWHxDFwZgTWE+/4C3BRpDcwSRp1k47kpRC9
9iojCauZAWLa/QCHeXa7+oBxbksU6BeZxA8VaB1ROeQdWNY2CLsHo8wqJNe16UVV/BY5GUAnk+2T
rYhDKKajhmWkzdG9Vh0X/ATXBamcuqsj1EfNDDRYjdYzY/xwMYaUIPLwN55ajE9rLKCzV3Ghglra
xxJDQp3Up8TpwX5ycNk1ykmbCp+lVHPV0ZU3DAW9Ce3SNqwIMFAS5HXVJA2/k4/YKQG2jgG8KiI1
8bEcF5Ff3NuorywkGkkfP7DeHdaxM1Y7NQgXhixI2RZpOYxEDHHYj1BvmBsTGduqn1WKf0CR21KD
v2fVyL2zZtP32hLT4Wst8EynDBBc64QsISAzVmqr6bsYIbqnU2P7+RS9dlq1jbLsAJr53oyoxEYO
klXfLcGTDCgbGa3tychWYUW4q0JVQVprjJ/QoNwu4/BrGlRQkzIOSE3TfbfGNCIc9ZkI4Ptgns+a
aY1ExdYuWaY2330dfJcwl5V8ui/ZuK2qRiigYhMMOjpfsOQoTNYWR1I0Fa95G8eH0aDu5toiHGFq
n3Mqth0El30Qx6o3NICgKtTaCE28fo5+aG6yDCeb51Tpr5XQn03T2YVB4QVhw8mhg4tbLko7ZZIX
jdjhXXGRrLbLMkr3E7xYsNAqhBCbjT7bVF1S0qo6YweVuTnbXIK4kszOVyV7U7ZSmPPKoLnHv/uc
dNFO5XwmrdizbDIpOgQHoXjBiV5ztA3GNtIlQpkSpZZMnwQ5np5RST/FbUlJ1T3b2XQ29ZHl1rxD
WPVik5Sb59ZV791dXMM3kwgAE2VbdhaqwmMYtslmaCdAcSSozERsxIb6vW5ZdIVoAijJjnrQfTFa
qhtsisfZAJ7ZWmh16prlWWu171Uf+KLhPQw1Iqm+md6W/ADUZPM77/XdGcNXs4W2HsO410ooW7qh
sGAohq9Ont0bExrM1pJrhSNzndjWohezwg7pN+PxUOjxQWFAT1QHkx7tFKvQM5MaB4Y8Fa1aeGYd
3goEvNvKiuUqHdNV1IDoGs3pnIRDtarQ+4SsUaihe88m9ngVYkw3HpCcHxphrzUbqWCf9Aht7ZRj
Bzk9B31yM9KOCLIUAZhl/NBUHIX5cMLZ6DMpv2EHmXyWolujjJ8bo3nIUiyoMUduv+ylIG+tTKXb
jKkcwGqX0S0jNg+0OEpHBDG2W+5Gl/t6hWeAPjEHBiryFh1pn25ZLI2bctDdfWEN9n1Nte03Enq2
F5Sa3KtTUCDXE/lGx82wxeNgfEerpb84ZYQSRBvFvCvKcCcIQ+EMYetGqoOGk0sNLklrAiNRyppV
p2xV5RCR5/DNYkr1qloD+3iqC7QrVRXEVxopjbAeWdO8tsgUydOYBG5kxzJuTOTp4tgMYw6VmvE9
pcHgzIgX7nmSNj9Gm0UzRz3CEtpybU+ube2PVaXJjVU3ykU2Q/ZRMtA7sopUdormmH46AM1HGQCb
cAkSAgVHGJwsUtbI6IseGJ4YGxSHVItlXdivMdokz0ptLC+5NuKWQdHOmJKY0kk49YfFWX8qVbBn
K8XVgycb8Ns3fQ6mgwMH7NUG1YrKZ8YOoGaTxBaoDqkXCcFifYTTqcdF8Aht2dnELpy1HtrBhy5n
rHEY1VJlZShj7uxiNSdFNHRrx0N3K390aaRc0MXoK10E6JgnWNYu8PfJrKeG466xP6AESoBUab8I
GyLzLlTmmH5FttZBpjGnFeL5W5fa2BE1u9t1ums+j7WivZcGXz5Oie9z4S6hvnPns9ZGCVnL8K4z
DMKb0mcnVgH6dbG6lW1bKUAASt03yqg8Ky5G7QY7LY0VOIukJWa71xQMahZKE6oLW3nswgSeRlCn
BEPQU6J7KrAKBFWvAyYURvO0iHK+j/MwvCW2NPaNlQ+bJp+olM1aOc898j416HkUBmN3iFythIi8
xKDS229xKUbvGSc6thh7ol6bh0zsiExOr2krkr1WWu0R5YjcTCN+5Wa0UPNpldyNDrhZ7pvypQ4Z
uqJtf2kl1z1SkJAWals0hjWt+tCOv6pGwrlataApaZKApSGLDyCEpA3bczmQ6ivZ5H8zozI5mqU5
jqvKoGhUhWauExI1VomRBFdbhcbLvKE6DO1Qn2vTTtekK1x42/KW/ANJ1TBXC/ir7Hutu9qghStb
5Pq5Lu9wNNrc1soodi2m0WNpj+Vmbtv5q2Iq2Voz0cqQJSLxFCTZfQ0A6EuiWwaZhhT2/NMf2kDL
Sbxe8MvsJ6Mnl+Nj10AvTIB91oQiTXaEGIBAOFouYd3JdGQ/ZgRmvrF1BmURAFoPud6wKkWsf89j
K/lC5+B89CG7uCkYg1NZmfWqDqPpJSVO4RaMkGfL1BIXsxsdH2Ny7FfGAuMf4GbMepMpnAxaTV0T
pge2AvFFFSmntrTaTdPI5MV0u+KaEg5/ESET95gF1sUsxXgPlm04RWKe31KNJ50d9dZ9pDkILFNt
OprD4jMrp/mN54NJZewU9jotF3BulHbk2lhZfK7QVutQFMrio28rSkhq1hO0k+JquZXpsaTVnxaP
z4pcs+q40BxuxGDwlKHBa1uwH6HiDbNSebZl6hvcDyi4VfB3NCnx3hWVfaHPAE6QKcDtLDPynFnV
bxX2gF0UgFKuVYvQVlB7u35yCN5L6r70OlVD4jpMKZJGIL7t4i8JBX+6K8FiZgNGNEeo+cvkBPMR
q7rha+RjHYXeXaoxf7RBPm3JCZbUOBQVeszwpgHk9zgDqvZ03GpoTC2LhngxC5pIw1+jee7hDmPP
b8qie6qkaiJpwh+fEN/9OPcOhiAdLmrtIJgVLL+ZG9iTdgtYdgCsLFFKoq+zxFVRlfq+KUrkvk2Y
vqYdsqBNkZTi3HNfbsqoRrmdd71yVyJ3jHY6VlWMgl3E3b1kU6OUCY952hDZOcpG6c4TnG6MGPXE
ytzCXIeKpCm6G1bI9CkOMijwE+jxS21NRHkE8dICGtyQuiiYW/c0fjTuJo2o0zj2La9mvMvCFOso
Qd8vsCRdMqoTa0UGnfAaQ1votC4NM5EANQCIlPrHllPti6DMDljVqm/aXGl7g/ifZbJZXmAb8VBQ
IJQOenpXpNgS0GNrLySJ99ciXZKaA5rYc4PAd9PbyZc4y0mjTc0ZrPgwF9su7tpXPVeMb0qs2tuy
iae9BkLjq0zz4NuoV/rXPlb1x8qJlYONrgMJsDujdHUUFxqGzVi22tRZLJ+Fy+4bAREnMqMO0Nb6
qDnn3uzpKeN6RIQyIYV5czLi+1q0sl8DjSmmD7az2Q1uCFJ5iruAXm8RbpKdQ0R9rsybToo2viJx
XmDCAubOuhEo2vxh6uncMlQLe9PNOaLUsK0o6uOw9+mBjUdHl+N2VCbrGuFnu7F8oAio0emfCoIZ
NqOgcERT4ma4HbUm2TVD6D7bdSr8jpyLDbksDq6fvpYcGFU1HIgeyilqzQjeTYuISvcH5jTHcXaa
newRMJOvMm7R/phvQZfqX0xl6Ld828XBxAAP/wPbGANGe8o/Qg1BoSQY6TJWifmsUKBcLPhF2irm
73swn519Wy4JhVpVGU9tzdh442L7u1UZQpExiuuSxdyS353g7mNV7tVodrdaoRFGV5sc9wRENI91
lg0+myOM3HiKp0sDKPgcF7b8FhoRMV3WXD7Gsioh/shQv+uhyl3DKdfXxSja1AtzoF9VluEdk65S
uCsD8M+tVlxlr6pZ/6RPnbIn5U60sOjD+pXszo9wmFho9qXL0BiNEegD+0Ryk4csFuNccQ3CsAL+
os4+GE/aCW3JAO13IThshCWlkjJ5D9S71K7EkpmM0BoeVnOqG00/4i5X+UU1ZNJcE6Wn1tJcqwmD
H06wD8KFmESXmnE2LNnc2qqunkoMZDDblXE+QD1Nc6SFJKxoKUMsp0feCjvPRIcmAsFsLRr0TUGk
DxJAABeuSX1VALxdt3OKeoaZ8BNNXXAc7KE80mA2Gx080+PoKtpBgkzQGGwY1j1Ts/JgVMaE4BTE
d+PiMMs68DdrWFZImtucq8JgJBlVtXgMyyCk5lfi/laVhv3SlIq97flMz9ZoFbtulF6egWQlGSCM
3oMZYu65HHFUny1UkDMYqOQVa0jhRy6ZRFHG5glMQuwuBQYq/IEzxPKbuNe3BoNu+dz3tX2hxdCK
86RburEO5mlO/bkK5CYfOXUuZtyUF2RgCN0JFkrhmRC88KUtreQb4ypy20iSj47xonnVySS77zOU
p1lbFd/mpCp+5Pi8NpQi/dOYV9wTmWt+Gdo+Htj+ldlji954J1EW7+uQ5DMui1Q5Q4DKLi3SkbvA
LJV9ayXYpmIzupRWbZxqlGOrRgV0mGZqdWHKxJXVufp77CR6sc26iSJPN63OT8NheGIs1i5Y5bD1
wyI1PNzSpk9/mG8QtUf7mFPpmFLzPHF9fLSFTWHAdGkbENLwoHRud5vbgeGLhGdwn3PURGttNrgU
wF0U9w6UoZPKwHKtLbzZoWywMLdAYFke1NuRxDzJqkSbfKVXuHfaunfVldmM+YlcsQ4Lb3/f9Ey/
NGvMbh1ACR8ojX5gGwg3oXOMzAfkUT5FaS82HHbNlpTWeh2bE+ZDqwvDrxZIbYKiYx4P2kDClc3U
qFz0c/yuBi1Z1X0XI9qaDh3A1XblfNepQt9oESk+YrL7M/AqmidTtOjuSXKgVqtJMBBjcw0CJLCJ
Ot9I3r01SSAfclHlPlZWyPq8VagJkptqE+JCf0L2RiBEJMaxX8VW3lBbox1vMNQ6yn6eWYRCkcF4
WTrVQ8PDD2OZaNaZExZveQxBnkNmPJn2NJ/VJDCOZEXWp7gw56dQJyCgE3b1lkaN/gqVE8spq7+v
WVJqtyJoP7BEMZwto2BTMVI56SarM+SRBnGS/BKz1w/5cER1l18GyHTvMPR2s+HIA2mxPfP8sgeM
MbQkj7aVvNqFY3Ye4ual2qpjjMhRk+SngA5rhkB1TSyVE8jMq2OuCjyqaMg7n8dY9U0p7OGJU4hh
By3qltaK6kqfj5NGhotqhAXjP+MjzaYMBEauE7tKxFaTe42cYnS5cbex4WulK4qV8llpTO27jcIV
1wELOhlk04b2djw3Myb5ZGHjoYSGJ9box0wkDZeJ/WKYjdgpxgArPNVAAY91ReUbm8G2NhSl84Sl
5nc9ECZk1spdFtf2t9BW3wG7Rs9uydyrQQ5qQQfeWvjs1rRcrNZTl1qJvPsy7YHFOOAJUTUjZl3Z
/NiMvPFDJzNFl1MRdxnXzjNMDog+6Yyzo0ugafWoakhqScfiPGYagm9FeRjaxjgOKfM42t9xFQVL
/95rF4zI00uRsEaRFF6YDvjYgl3pQhvnq+6brWhG+xGq874yUDuziJ/pRGevjJK1LvKnMGie6mzG
VW9O6p4i4zAZiCeHbnnvWafch4lzId3gbsTEysz2ZJTqW1AUR6dWV1LP9lJzHxJZ3Ccjxq9kJsws
NzBpucF92DfiWTPmDAbUQG41+YQ4f+x9QuUJ7X6U6gtlJ7Z4BR9E0T2MNl7EwSJetFHkjWaDtp40
c3ukooaPn3/DjVcfZmJCgRfZzYDkl1LwKzr0xeIcusJTiJnftqaVZ6uSwrfaMAubDlIhSwZLcPUy
cvRt58gCCx47xosbp50XRoRTsHpbRk3V+AA5w8oXHzHLT8gBDLPb1EBCPiW3dsJBzCg+SE7SHgke
kWO+h1PP9tdx8jd22/TUWdtsasNi99PbLN6leafSWyIcnqqdS9/Wk0ag/yB2jg9BzpAAqY9TaDQU
Tsk2yu7RZZh3tKQMext3wlxuB/PdwFm4lSLHED8PL0mPdw4aQrCe045RPp35XpdR8KzWtraxRxJz
sE6YNA1QGWFH6Qv32yUDc6O1BQ8pZLbVfYgKaoR7zaaqqZuUL6lkpzYilE+cZPal4cK3sJe1rKeF
Y8d4We2aJ8cxZowWc0p8Zzud6BZNv5qYiha0ytlKicb+1WVt+JGWEfOxqQ67N3Wyyge8MZJVkYbf
HZjZkVFwoa4tq4Q9NkOY47aIirMKPb7GBNOeeFSPTzhgm1OL7ubdVvqWGR9VhruEKrUfddXJgyS3
+iUuiRmUKCjZ805LzjQ75i2snIEQUyQYOBRiHDBVpoYodtHCEEOHrR45BqHKvadSdTBgmUbtkdnb
8NQXQ7KEree24bemW5wmqSmlH3ZSDw5QTBRM+rPZ5BvW9wU2fXawj0ihE+xUwjwLZ0zZ9acKmcz4
lk0htQdWhjXjBLJSqUmxlts6/ovRDPNDoMYV2QiGhhs/tRK6qkmP/TQ1nWcrEiSMsYssuWOKqHzO
ZjvdDCUH8VDXxb0mNc0C+ACFSJ9d7UzBaO4ZXCsR8Wsl5mC3VCnQInVq3E2ejbbP9BbR22iiHchc
fYmndcRBrcQtyxwGVFYUJncNfekRN0m8Af3IHoruljhakwcsPk87SMUPvUnj65xZI6vdpjIuBgkG
pjcYSs/1aGdHUZBYloZdfUmwYr+wdBsWT5eyttNY93hi8/nYJ7L15+PFozncD+j/dVywtYI9YZxu
hdWXTzbwvt2EmGKFkLHbzLYV3KlaADMwuo/08s0o4hertplKOBHRiJY6PObaXO5UatdXcy71KykX
3Zraa3hrI0XHOJsop6pogdCCh7S9qnKzK+Ld+HFC332PYPmrHjO18xn3VQyfUks1Yd7gu8Ypm7Dt
UkgpetAoNR+KIrWvNeK+tcDERLiRIdxv42K9InCSFBIbwnExcYYptar8wASEeYSgsuecLnTDcWDs
w4Z86DTMDXzBxhyxFdXss9uWEcoD3LJVn9O6VI32tVICQFKDZZ1Ie+4OmKqLuymvnT2rwnCDiftr
FFSPWaACya/oF5mu8hr1ci3hUePzAwnh+IJCbjZO7jea+6NN5/mW6BHZIU783ajq9kj4bObTgU9n
gGXJhamxc2Njjj7c6fv7ia3OOc5Sxp/B3LHbYDNGYkrqPhqKqEmZFon7ToNP+1TT/WLbzcnR0Qtm
TpBDiBsj0U7lsTQVu2hMHWyXjvWdy3+xlHXmcxsWIZkpRsSoSXE39KM7subnXW/lwKCc0habQVlC
vt2C5VpWadBCItZBVtfgjHFgmN8VbhfA7uzte3VYdpg0dri3c0JB4tRIyGeEEhJ6Wq8z/Mu00Noz
xNKueeGU1z4hbBx3fXlOxsgYMXCz24clTwxzlrNhGFOGVVnd/sjVOHrpyRcjgyEFGLZyR8UhcSZ/
mpl8vTCNY3RWl+YppKUEMFnVfjmiCspCxiosOwUUmqy7JCNmpwpwgOd0+A+D2qzWDfYBIkrT4jTM
ZbDP3IyNJAE1SCMEgAS8vXfGBGqz7jqUfnmhDasUFCEqEJLe1zqF3DjXEI1q996ITOiobmY8lFU6
neGJC2+snPpZjD5ZHKEXVN3VDjCJ9ogU8G6qREhmgV/2wgQBaA8uIzWsKEt5ggliZsrST6qE12GI
+JiZQ3a0h27CVxMnKBiWlhk+GhAhUx4aoDUvzBZRxmCKL1E4HZHINhdNVPGWzjZ9mmeju0wWME05
qfkXjS5vG5Zz/UrYkvNix4r9YebNUk9gi0SYhldUQpYoiEt9IrDpaWzztaSPuDhTWx/UfBB3vTor
fMe1edbNTm76uK+PU0vmOit5XHd49q/M/PmsmgHkds3YSN0zVw6we6lym6ZqBYoG4dW2Lc32HVOH
PrO/d4OPKIzETjPqDqAVoFeoN2nyCEeWlSX6w/HMFmPcuZ2Gelc4zXjSQ12GHgYeEqtiNzY+VAR3
a0b8Z3fITeYtZkhknsWsptKXvbmC7efQDxSXXbv4AUerAnzMmuumkatemUrhDxiev6a5XA5UNZYf
JVqdK3gCyDywWEBfYWeu4d4QHeYU34ESK140T7dBnVC0aMOB1zGOKfM1P4iANMDULeu3Fs3KNkDm
yeCTpNuHtO08l6bZ11gXnyXgP2cN89L6sOKIPb5FPUfOo5bcDYi9fED3tW/U5HWR+ctmg6KHDblp
SjzOocm2XnG00eM2IZf1J83uLyTfn6D+yGAFU3bVsF2T+AdH1z/pzaGZy5jjKN71QUSuuNIU5T5O
MH9RjOjuBkFK46NJl35Jr3ZynD4iY6xBhXf88xv5T3I+7wPpOzEThCqo7PSE+onpH8daKMHfQJ+N
JL7aKOr82GiTf6HF/79a+39gT//pC/8/7BK393j8pNRe/sN/R4Do+n+R5KFaQvuXtJrYgn8ptSl2
/svlxuTq4AUMdgH/W6mt2/+F9tTlqkHazc+3CKz/W6mtqzgpsBKowNM0x1j03f8XSm1tCU34t4hZ
0TVTmIQc6ItV4ic3whBi61Klig/vpF3kybnmO51lx8o+dk/K5qdv4xf3AZ/jl6/Bh/j5NcywUWWE
WO1k3/d30fMKiu6XP//lT3fYv9/+8pI/vX2QZ7FCdLh2Mk7iITgNL+Wp3Khfwx/m3d9e4T99G/9+
iU8378iwrZv1Vj010ZBeOzGhBwjpwJO+gb4r0BWuiWWUh2xUdpPetvt+ioPd2Kpyk5GjgGKlNrcE
qcCNgHnlkQlPk261Yk0gVkzTbTgoH3JrN9WNTSVba4xJq2wDXd3xR1MHOqUnld+PeIjJYFW3rhqN
a2Gbwrexi3FOtKDzoijaapwYL47GnB+/FlY4tSt/jKAgPFFZJiKlPl8rMQc9B/ciimcqPyVEjdAn
V83WZqJYIOilXXqged5ha6v8xXmAhBe3d+GkziodlHpvq5brhzLPrmqmfgMTXxJMHvXJo048Jnod
10HCY5jbcNQAC5Rh/V0te45xZihbqMQ4Vly9ROjtGMcWNCmBb6BdCJtJ74KWUrsUOT1wCoxKjsqW
PF5AMV2rnYfIRjDVTCaQl3g8AuquTikL9pUSEFIcTq3LSzCn6vLc+SaWYHLLzFQvJysApJ4S7lNV
ENRrWPVRjwLSYQPyj10DkFaeMHYvDZ5uWaAZexTYX3ItHs6JTpFU4Dbd/uVKWkwPv7rVlgvsp2s1
UXoC12RN+IB2UsxzLI7NvFuWCbJ1cOUdbft+jPeOuw/Re/35NZc77Fcv+cl/4QYko5VKZpxyYxyZ
FQy6101p4jU9/Fxbr3WG7XLwFRJ1/f+3V/zkbkJ1Lvp+4obkA+7sNQY/Y0uQr/qXD/RP/MyvPtHy
iPvpSxSgl2DC8/fBdjOKss9J78srJtSV0h/cYZ08RMUReN4KATQ6lXCt4Z6IDwUI4+Hhzx9R/92J
8CmABu9MjX4SZIlTx74btjdWSaTaueuoTghci/0id++K0mAllaTrVIgvlgnSMGrm8tDMpseUKbbQ
kGkv0dIRLFG1qJY9xAtfRqU6cqL85dv6T7/bv4+uT8970XV2ZhbtfKILAOB0z3JsZa4F3Oa4PVof
vb77yzfym6eI9ukpYiObsyNIRadkADh8Y7YVZPT2/epVjKvW3hiobWmfyugoDmPmxdBQUAc/CeXa
9bsmf6zS65/fyW8ueO3To6btqJ/nSZlOJsz8dT+uC+NkV1+Ra/juuP/za5i/+7SfHjqatoS3kAB1
Mla0qccLCIgThKO1dZeehz2Mr1Xs5ft+DbTDV/1wRTO+kd4dCrete19vHvNVsZ/8x8Zz7g7M8lf9
8W9PWm25zX5xe2ifHlYOrLyekLmJkN6tqtIYr+jOc4THoKbLH3CYZ5u0kgMLG7iCq/rrn7+R31UR
/7ydn+5KOZUFRLxkPoUx7IcV4NxWun6ZG0D178onjA7z0XaSy19eTv/Np/x0CLS9kneLs/3kbMNd
5GkrpHGeyzljHMLN377L3x012qfzGnhdFoG/mE/2Ntj2z8WecZ7HPnQXPAIq2Q0HZ1N5QKrPgY/m
2PvLZ1t+qV/9gstn/umrxEyHyczu5hOUelxX7ww14IE1zgawfQcfkA5UWDcA8Abp9D3MBCwi9OCm
/per2/3dJfTpdIMUXhaI9+dTIWDk9Nkz6RB3DN83jpWswPp7idgPoE3KtzYEal1nUHGJKbDEto4Q
niVY7GJ+F2vcE7v9DgGWjB2LNIf0mBZfXGbZjjvhVgD4RF6GE3uUvoRniE3UDBtj6Py63TvABZJT
Wz5g+tDFgEPjWM8kqJcHpXpu1Yc+4RYy7mPrJSGHNJyfmVasVOde5x0SiEMqgAoNK3zQposx0tgh
cprib2LKvDbYB/Nr72yzVD9qWXlNyvAABP2IdRVFQEeDuO1mZ+0w3jIIATK7vWzHdVyIjRbvCTTt
Chv0zbCS4wPlzijPyAG9KlD3VrlYHMwJXesjtJuXzu3f5MCTHBipb3QWLIPoW6T157qa13++VvTf
HESLmfs/rhUnzrp+5th1tvHR0lfqOTtqu5QoTa+4arvOn9+db+pJPtkvsHEe9VP7lwP/d+eM+ukO
jPtp6POIVw6Vq860Z1zBQV01+yDz7edSD702hH5xWL6pqT6rxpvU7//8oa3fHPHqp9sS8AlT1byZ
TzLrzwjnPRizvruEEfTRuG2c4YraYu8yfjWH5wL9gaswE3cY4Dqwbm5hW7+27sMsj0XTvkXk+DGx
86W4Mc5f9UmwUbV6AxZiNasTMo9trfpZjvCOmPoWIag0h21VpwiBcWXgw3FCMpjG5MyZe0jqdNWg
xdIYFIv0bg5J8j6ETbMK0i+NPKk2VGq0Z49kVKzycody0kczdup1ClaoPhAm/vwVGb8uUCzn069j
DzqKxDzUT+QEV8xnMG7vmfpP2/7HEqRM8PBK+sQ41o/oTN0v77xF59I8wT0GpQ885ZkFw12Fm6fx
MBTKkym81sH6dPvz+/tkD/5fdYnlfPoJyeiOhKUp2kn222gzYQHM/aHdJAIOxRGCpOnBCbUfZ+cp
3doMcuQLR3zljd9DkCK7cV8iCmjvS/uioLq7K/529P3uqv6ny/zp7FVZ8TlDx9nbtyUaVYSdWGux
Ao4FDKv8rOVfOrIpOG1d++Aw+BIWxiV0wUr+Lx7Fb9PhfnP2qp/qqGDM4wZE6XxCe+nlEhnOydCU
v1wW/4ybfvFoUT8VRyl1C/rRWj/FTa2+ySSadw3uBNxWcGuShjBvMQQWkWKozpoEyp6IDO2QEXjG
p/2fnH3HkqNMF+UTEYE3WzwI5EqlMhuiqroL7z1PPwfNLNT8Qkx8m170olKkuXnz3mMAdw5ZoDhY
yDwBRQh9BMrjgQP12g7y6TAkK3y018FuTJW6g4LMJPFAOjZUfabRfMfRgyTPTwxN4n7jc1YuSnKR
hU0wsRIbH3OFRG/soKsJPPYE2Zjh5/kuveVMj6ZrkUsNYtJmbIVAM9r9XtLBWNAIhVAqxFVK+yX+
hHpgZ8rGYPPRfDTY4toHnY9i4QkwOoFvtJT3KbK8RqYnvFk9VAmh0SsBOdioKHKz1S6PDuAhPx95
bRoX1z0Mc6giGZExlpmRoUmBZlhOHKph6w3CzF/w6MsWjxBYFMwGRLAvS7Xyk9TEj5/a6lWLkvmr
ntrzeQcoH/FINDP5iHqwQqs/lNIYKN9/x9/Idv48/9BbSet/fwgnLQ4X3xWNRHrCCMVQl+1/xlyn
chPcr/AzvdanLtR5A5AzwLhEuTIIG/jv8BK5BGlUqN9AdgZE2N/0o/PNGi0/u92ozdKPV56TFqey
8yuf6NhodEBJQO/2Mxbhvq2nU2dMv3AkgZrxoEhgu+7L3uAKe2rVMIBi3iiD3EZ4Vj2oXG2jETcK
boi2AbeVZM/r82i6Fuer9IE4byOs26QjHhBfMDbXUpV+45HtbqzI2qcvThgNVZJZIgub3qm1xunP
tQsQFVpQu0jNTMnl38tjZEJ1WWll2oBgrMrIvk5tvBVnW+aHX7hIn1B4JTMQJHDAkzcpMBr4xOSw
gIHkM7g2PG1MGYG7XGUgyA0tvqD4SUx4xYBeC6wAa4lA7pcnNvyQBJhm83L9LZYQ9HPajRyLWZud
+f/vbiMOasPpABNex/NIoLDc5tBwDSyUdmBkdt0rYEVAXjMVfFRgyNTZvsHDfWoEUssgwz1EI2AI
AOuXIbvCbY9j7JpXCZCYgVywks4FJ6NPYxCwjnW2h8e3DOPFjVi2cuI5aXG9Z0IGXsn8wysdggMa
9HhliPjJ6DnLk4oYpgJMpEApUG3kVPEtIAotXjWgva+ARmjjTSUDkWVs7LG1RV4E1o6quRE2B0gX
w2BX8YMhiB8puNDCKSTNsSeVltlXuQQJHoBVAQgegTWtQ4hsIxuCqoI8NLoffU4tbhd0gTkwiNC2
BrwAL7FOnZhTD2sEEu2ujXBMrf3eRTyOCWEG483HDrkHVFZ1CuUFGCl8l3s0xuFByqgoxWZ7UngF
DqSU4ApoP5+q2Yz84XlYROq0SErQQ5CW5anamujIQ+jfplNIQsGNTRUhmGgAFqt41/ot3rNmBDlm
GYCgFHWuA/xdRzOd9Oid2vmNNryMGv+SntJfb88TxyJ6Y2pKEzd22EqixomLUJ4yALd6In6paDDq
pIIQpqPRqDA2fvMhVjM70Dj1+aysVPu4WSzn/hiyqGhHWYuxwj3Ea2xOTS6FA3MPpAKEkl6ABDFY
GRTaY2z5l0IhdpIqbIw9f86DECzOe+QuAkB7IYHyIobmbc5BBUUdtMicXGEj21wp23DiIv4CzAy5
bRCwHAlA6MvwAs7SG/GXR9HIjQlUp57P4OpqLeJsiD6WAHwKNVeHQAtNBTgPXUG2dQeAJzTaAr2k
2SEXRarPaxtjrgRPcXHswZobakhWUTAhMOC9xQ4nGqf3hQNJt+VQjzyEMNPbQb6uhmtS/L0x6soJ
EheHFzb1JIQbPcrp7REKEzmt11Dg9P33vtXQiEbA/mm7Y8hlVs7vklYEHeHYWtDd71M930go5lbj
w12zOMYBUNvEwOPTc2iPgkNW2vBEoCQdraNCLaA0gNeuNhK/9JHUuVghQKX21VYWOYOltMqNOl3q
fkn6CDQYzwIpcYJEc5naRQG2L547cLSRQeP1QaiENc7HxsytZBvC4kQ3hAc5n/mUgYv2WqjtF2WO
H1AZz/bRxpZYOUxLu2u6J8EhB1bfEU+Uehlk9gCa7mZIWqkWcsLirAoAffrVfFYji4U6qJPvEmPQ
OwuOqW4IhKjeyCjaIU5Y45HSwBZJNzYdMx+jB1FiqWbnVQB8SzFGHoFq2IdXOLCeCxXWwcZoAqFj
TTpk5Y7UDhIIV8Llj7kRvg5Kd5VsTw722P1qr/suyndW/rIZoVfOn7A4800mjRLUWRFaXgioiaO0
sucVFGkRoN9JNbcQLg9bmdJKFxiifv/GSZokczKf4xgUQwigAxXpXFwhm0NpkRtuxOK1ooWwyGqg
TEjATgmDdGqspbak01puJHqhZ6poTCqv8nJwHq1mx6qlA/VbtzHIHXccjc9EK17/4zFZhDXar/iu
AgPGYXRYrGl/BQP8A4Owtm67tfRDWESwnibbpJ5LM1Dllefvqg1eFS+hUsikChlbZHGE/ifYOJO3
vsyjvbuIVX4C1V9pXrnA+y5EcEldlCJCpVbpRkHOysCj226Il8AAngdY4MAlJkPaWNGVBz7HL2JO
QMRZX8z5jn/Nv/rzZPW/gyOY/Av5k18Aq9Kna/uS/H2+dCvVF45f5BG+BwB2xWI0WhEN3r6cobiF
xsWZxT+TSukHCNEcYBYv02qq1toVwrSKuDHPK1cCvwhOkQQ/N6nC2LHMaqmCSKBt3e7M4wICxy+S
iGasI5Gft2SjQ+yNNSZdxBOelEutslItPSdqrfg6WKYKZ0JtTgZyAkfmyMvVF63muofkEZo5O7TI
8PxSyY3FZVbCPc/9GxNYJpya6P8eV1LL9MFpr53c2ZSMxoMF42E50lijBadfq69gbsnDb+54B7jm
OYPWGCZe0hYYMwbYlbglejOwfF2wNrbCfFof7Hp+Ea+mJK5idj5klQ5ItNNqrTGZhRYbJPqF8Gh0
q314ZN8rJXEDgzdEJdSfj8ytLdYiiBVJGMD5EpVhUtrPFrOR4olqGUFLSR4IOQPTMXWLHKw4ncbt
f5Aql8iPPWyjUG640j184jU01IG6z65wAqJPA6WgEgHAqFDqPUGodayHqc5GHyAV+eDKRpBtO4L0
KkrmUJvDLNwhg+9GRn9bD6YOMXAt0GRS0/boNwCFHPxzXmoiA8EZ+fkX31rQj+Z6ETGhqA2lCQ5z
3SqcDqKuQeloEGntq6+9odpkDAarkzpl17utk772/uUXMXRGUwgxiSHBH7RyOTCuFNYZJiEqrQS4
BAMdcAH5L4VuMLTRNVEujFJr1NdBKwxYeliB/LLx8Sv5KL8IrwUMCfNxzrypw+T0Gm/Ag/VQKpAN
k2mrVoFFtIRTeSzcyN0YcWWDcYuYGhMDhIPmEQsf8n3CISLsST4ynhHUgOCofv1FYeeBxqDEmsgC
pbNx3qn57DxY51u76O6tRDIFGOfzOgN1pKX72M4ViztpMHvUXrYO7lpJhlvE0aANJ54qMAhtEGgg
uRO0Dn+SFu6u2oQVhgtofyT2nTVEkJNRK1hLmt25U9hUgeMhfaVgXvPBQM8jVskjzN5rONQhnd6L
/bFFXt5s7fmVZb+d/ru5EDofciWDSDnTD/E+XdDYQjWj+oPOyheocuyhSCEYKY8W89Jb7Hf5trH2
a8MuQi4lkUVTzWtfqel5/J3UAkEtmEM9sNZqi2stQiHPV6utzTb/4UdrvoijUdqgcgXsrTPh1v7r
MS9teYrRB0zkE9eqOFsom8sNnJkCVbpsfOTamIsISkMYJkrg1uOMJ+mA/lpa68GfDtwCuQVptJGZ
zwoRMYZjCu+G4UYxdm3QRRDrQQGbZVSAqho+Ke4qhSC+w91q45PmuPRoGhfxqoERpVB1mEaOklNe
pl3/XOixy76Q77B/pq7Ph1nbHYtYNAxgF/MJjwM6JgIe5AQE9QOI8TdQsJNE6HMVHm6SIdoYbi3f
YheRyBNA1ycjjAcGATiqe5CLr6UbHSASBGTQpTJrZ7Jh1y6Hv7VJm4VN62i9qM1rgLz9+SevZZjs
PBd3BxFMgwn8OGyW/pdTPRcPQ+Y9OkagQRoQhih+Gbs4V/vgxJ//44CLAAWPi4SHkg1S2r30I3mX
tpcxEA+TQEnm/tJv9EvYQnxC4f/4XqFSH8+HXauRsfNtcPedQSbAflrEDjp0L/m5mee4fk0OvZpa
069k+y+ZAftIepdr8STzeJmWB3DzzeejrxwOdv7/u8EbD+IrXgL1LAHGAn13DsprW3Mbh2PtXc8u
YkzZS2Uz5NhGvEHbjRVqYHXLcwF7QvE6+Pr6Is1Jm7Q5RyzU5x/ErhRD2EWMAVXcHzvYYjqYS1jH
OixwovCiw9seemXH9BPMJRQblf5Avnlvgt2ISlZcQ4s7970J9wkgbiY0ZUP8yNAdfpkrpP4KW/yG
BEH/BhY6vQtO6cYWX5v8RWTKo8kHfRE/FQAULb6EG3fJfEgfhKQb9O5uTYm2BYGzxp/luXev0BMB
nl1n/4P0VNgWUaPxfKLXWoK3BbgbBiS0FFrSc+T7Cc/0HsIqOs3JkQWWmKdlF8gA8BfOFQ+s7L/y
aiLjSkEZZw9gKR4Jbq4T6BNGG+X3taf37SVz92MmiQjYssZOGzVAZ7G/AoVUEh3qjTKv/mWU+hBo
oV5unJoV8BB36wLcDUeMYS1CqhTHRg61EA+PSQ90kDt1Xj3C40sB7VyGCLsNSRctc/2Nvb2WQt2q
lnfDJmPNEsKIlW3t+aFByzRphqES7wMIcu6kc7drDWpHf9AXKJUcCZU9VT/1LviEGINFowLA6xyn
w9rMTt3qMGjejvU3jvocIx/sudsD9+6XsXUH3+2wwWZo3hNIvzSA/dCA20UkiQ5PsDHK7c39aJhF
uGrB0vMjkqKchAdELog7eEwTLuRQtVj48SByJESiSw4WB+R6A2m5CEhmsUFtJP+oupeGhkgrIJbQ
GIAXpUmG2KwAEDfxt5DCrw1296C9K1SzhzdlE70W6OJAbuFEAMzEQFB1Cr4hg5SCWJzh+ecNWauW
sPKEHIUZifos1RFrfQbhSJL+StBMhHwMx5iRf5UEmQeIF9DDYfysoksFZWsePtM9ZcCWSZ7arpAh
ZAEdAiNK3uLyEIPpBCEA3Ztt2NkOZWZo/T8/tjcE5qMpXMTkAnp4VNvDiJ76YUFxL1TiG9rL1Utj
062RwnJTmaBOtxGKVs/lIhqnbQLzGqg0OhXxPUDDghg0wDWgkAqnrlobsiM/mLWb8HC6B4nDaolE
BqAqAV4govXnXzzfo48+eBFlyaYSuNzDT2hnKZ4Yd4Iu0ODkldnGAGvPZGaRA8JxEUY/I6a00jt1
1GIT0vpuY3bfhMZaP9F5fpUmBr2Dp/cWgGetL8QsMkIWdotVBgF+gLWhvbwfdjA1efFtSAnYvN4Y
4IqMu2wr1K8kuUuiUxIkMBwQwL7o6fECZxSL8QcY44Z6P8KWM5oLENG+DFiDEqGvMDLa4IVgXv4Z
xUlmGsYs+lYJ8XBrqk8W4NCQR7kc9JXn6zvbdTxa4FvR+S72pBlbsi3I9A4kIWuX+RBM5qU7RMDB
qUz6yeeOAIAcxK6dHNB6TmtfAMmloIWgTK8e4OZApEHaYWPDz6fowWajBfz/3W8psyaKWw/LIo5f
lXhpIWn7/CtXLvVbpn73h0Mxz6MBZmgO/IA9yq6A3qOya8dZtfTKhbmWVtrzgVaeGrdZvhsojVBg
awZ8QQ2MdABhVghUaJGwg1KQkQRuPfw+H2ctEN0wPXcDQcyEh18lNhW6HIf8q7T7V/8E/6wv8X26
dp/xxorQ8zl/tCSLEAQENswXOcwca9T7ykmsQElUUZ0UCdc0DzwFnhSdDFWSXfGamKguvG3d12uH
9PaT7j6xQysRgnEYujoyEEsAyBjVVP9TOGcmJHV+mC9YBXrsNv59be0WgYiqwiHi5k/tFeKAJ6I2
qYMZ6AlKVpDEMUL1A6oFyqBt9XXWxlsEIWhrj703YjwGxTpJvkAiztliK601pm7R9m7yWJFoOWhW
oTYOlMK4B4VfjswBlI+tHsZ8Jh9sjCXfJYDaJqhc2IBJ8sn0f7hTafWkGnQbdYe1JPF2J959QMjm
TQ/jezS99NwezOqQ2hAnVyMdVa5dt2u0XO0PEJ7XAhuilP0uKjfSpNsl8OjL5qvwbmQOgt5NxCAi
YlXeoS1PygC4T54RQyyRMydoyFGQ4pQTE+KYHAo9iVZDsObDh69Aq407CKCUUB1AC3Sctf0VQQ0P
zHHj2K9cx7ezcvfbhD4qC6/HrJcAe+u8gnzpD5RuiTNoXzvpRKud2xmpCl+WjQHXlnmR8EDSuBJL
isSD8Do58SejNiE6yoI7Gd4LcNqShd4Yv2+M8CPdSghW3qC3kHf3jSMS9Ziahyw17xSb82pDi9sG
4eE/BrXZJO5+hcsY8kYejRESCxW7/tRYqc28AROixg6YtWZhjmqlcDbc6fC4Jg3hslXHXT2XiyAj
hNAtK+d8imMgQ3jJjVleB2ojuyGyg12w8aJbuUhvo99NIRmPHiGVeF3GA62M0PFJ+o3H21qFYAkU
jyaCbqIQryg4V0QfEEGPzwylVAeP+UhHA9rbUa62HYSCFQ5G1NWLz54l6oQUX3jt+gttQiAj2bcH
0BNb+NWeqMaYWM3/rf9CFR1+HqGnA29vw523NrlZNfxlYyOv7KolBJ31PX8c52gLjwBUUXwj0mkL
gE9DPP/HEeYjdDfpacQURSllczXox0tVlink2dQgy9UOCnt1CxTGdZvTu3IwyUWUSso+gT15j3UA
AVTr3oUD3kDnxsr02JpOwdV7afZAExZf+ca5XLmuyMXrEXaxcOUho7lIUNpUJsPNBWiTv5sFxJU0
eUnsgWYprIFxq4Crjy31FqA/W7ikiqAm/9lYobU5WyQzkReyGUsgss92Xjjq0PbtUrgJGrB5hvmE
FUoO/QLtSrq3cTvr7BGuAugvmtXGsVwbfxF3IIbOkiW0Vh2Uevrf5KWzvUTptnoSK3cDuQgtlE+O
EPYkSGc6DAfvq7NmL/sj/9qffbuHhL0BmVOQX6NJ4b+fT+hKWr1U9fCgrk2KMMlwuhZyKPCKQZs7
t6C3A4mg/1TlY5fQeVg2JwFRYMrw3v1OdgErP//pjycLWpb/HlZx5ODGXOHvehCMa7pa7oh9AEHn
eOviXBtgEQ0KUiqkYhAh3gAjpn12EU8+yh6OdOoUz6Fswsi09EBcvC2o4+OQD5/Tfz+ohiVMOMYS
6UDTXa2HU8mUKvTL4BEFP2Aaknfog1MgS+7zS8Bdsvb0fB4fb2n2xuW8C3oUPXUhN88jYEGvODBu
uflwXgGJstAZ+SegEiJHp4OHKfT34zU65lcGfT2o205f8WHr/btSY2GXkPGkkuBTA/84J7BYDcTw
nfA+WLFNw7W+RN0VpmPBrjzg/hR9eMps7L7HsZSVFoEAKh5TS5KYtcZCwyJ/hVWa2X5DYfy/Lcoi
Eowe5EfJHvmNIKE2RXIKCBvsdyts/PlbJva/GTLMcf9dmBpCiAMfj3MncqxkaBN2PYQhZQCQIV52
9iDKrbeU2jYbMWClw84uQddQfS1hn4CrRyBc6ptzezDXI9m3gpOXopWN8qEDTN/GaI8LIuwSdT02
mdBByB6tXTz/gMXaSJxWDsoSUS2SQ11RcKmFuGstN+OVgKMUd+U4eGFtgKpvFbMHy7IEVedpV0l9
LOB6sQsAPTiQnEK7uWRHYQfwic2dMrU4QJeSz+VCIUF34PVQDYDMArT7Ku5qDapc1hbw61ZbefRr
FvkC2jNiL0VzuR0ArEwnbdqIUdHzLsWuddDLUEYt0GFosefN3mxNQkX+p7KAHHEbvcGVCLzkooYe
JzZUjxdkNcJ9QgE1ue8gj4wz8fyUrRziJZcUTkh1WBI5SjAy4xB7CKjIxNE7P//jt7fIo+mj/z1j
bd41uEDw16fkM3SCZjfASv2zK68ercKoIgHGpQ3krX7USrHlf6xkR4KHHyMx4EkEosekiacoKuSK
sqZAQfMuRHoZiyoJEo2SXIOtFudaIBEXgYRoeDKu53Zj2X9/MZXe03rH66UVwTgChE+zrd68Tzzv
n8/pCj6dXUK9ebqBmWiG4SLRmiSLo3/pTAkzjY21nFNIqMMmeItBOkiGCrBcsjY9mWRsFYGM4mcF
Ey5AB1M1rpwQaGIuhsglZed9AGlW2YsEJabVEiTGtsTOJhzws6Lmg2W+UpSYAckvi/fnn7HC22OX
ePKGEDwmh0aqEzkTsI+DJOdnQYcMkVrten2QiwuaoijQ8cfh1/8YvsJDDeGda318Pv5KxR4wl3+3
5uDD6NaHLJQz6OS1vbZ732b2aFWqnJY7kY3C8Q8PQFl2JtXkvyW37BJqzteSxAtzOWgGtHG73Bb0
+FTsQrQoG4X4IHfNqTG8jSruCqqAXWLIaRiiiUWHO4DSr52OJ4nbXEojOocu9z04npU7gZlbgBui
92P4SrT//2AYPX6oQhzt39mV6p6Z2BAJCZhGJgXd49aa4BucyFOuBKOWQlioHP/Tg4RdIsspiMhK
VIKkMWDggqR1L17yMUhX+u35Tlm584RFDCvK1hPqGhvF62FyA78SqHqcwR0btxqna5fMEjQO9SUo
pFUcFkplXyeLfiVjOTW8I/M2J9kohAGhPgI9Ds4YzoUdzYtlfGZ4AbUbQWUl7xaWIQxmch0srVio
wUedDLFUN6+7jRt9pdgCmbx/90LqcRHLcfg8uJBB7N3KLiSt42nHWoykNpLeia9eeeTLa5+pE1hh
hVaexRFy8m85HC9hH5OlsMawBsFuPRhb9tCL7iCzanco2+BRyDkdB269NRg9vCEJk0YPUUh3RQWD
ZfhLdRu7bOWiXOLPcz4L8YxDujgdGv+Vac6zHGyow5iaiDZWYe2tsMSZ8wXRMxRkJh3yGlwYs0Et
b8DrXk5cpDcbXaS1t8IScJ7XfCvUbYO3QiucWob9oYJXGu16zkwlqLP+slIM9Xn43pbURw0jZajQ
wrMK/sag53L5oZC2soMb7PNBdrDEmLeZyEGdFBk+Ge+4EVQqEirXl7I9l+OBh4YrEcAD6Y090GB4
hRFEyIxqnPR8zxcGAwBDABmsqVazZBaqaXAyASElzeiQsn+LKNEh1RfBBxmOtJASlOAYnZNyANAa
8dZKsCQwQgpQx0aV8FmJ4sPgj/5LgotJwWiHTdxIQPmvD2WGtbPQrWDj3foq2A4aDbKm2Dgk+/k8
vDwuP7BLMHtSTxJXFOgck0r1wtt/OzuzYcJmPP/rKwebXxSLRhaeQZRXIQ5zP2Tz4fkbh3olLeUX
QRFKgn6Z+li6KT2gnwAXMlh1yf6mRNXK/bHEgE88jM8yFq/mPrI4T01fO5uxKQ0PD2iib6UA8yQ8
2n+LqNcOcP8ROtQ6Ox3aHXIsFxZlplakezqKjtIx2ThyK4+xJaibh2kZVUGR35kYkFSSD6EKZPg8
PF/hleYm3Ov/Da9S7tckdhE2EF6xBwqCzVCpQxqVmpUFVNIOXQANO74ysytwy3ZzrYz4som6WgmL
S0g3LVZNwOYBKrhweFGQxbFXuEM4Ifjoc39FUkJj0gINsGLpQ9h4E63gQtklQDuPocouctjVidXp
nlEbMN+8hLtUE1XOEHVIyog/oyP8x33CLR6B40iiOJThiPb2cBDt2AWkiD0SZ9jRKnCxOI7n50u5
cli5RdIUVHkXpSI2PZtAehqQqYi7PP/La0GfW8SBoakbRvQR9Km2dWOmRkE4AP7FOwgM1MS4QWNq
Qcm914HktXJCJ9xjVI4AsySt8dJunIJl4Pj3u/FrVg4et4geHjRXoS6NZ2Gj9lp9bt3U/QtTH/Ce
RLNzg410e21rLgpIcVAWeU1j2Soqdkga9jZDrnUlPPfgkQuvZyurh41DuPbQ5RahpGchXA2Uwcyo
Z22QVGzgfmQHRrqgaHEbg6ygXNglJBvWNpQkzAi7zKK12pgH8bXYhVWaCsShAbZQtQMd3PBfEiN6
hZufFUjyiCeFtPELVhp/8DX+N9YAAQS8xvyZgJ6AlwYHYuAmwEZVtmKy9Dgks4tX2ShGHVnBXdaJ
YaSS4uo2Yf9V6xRoPo3dBhu34lotbgm4riYo5goDZpIwa9m7LRk4NTbobNDQGNX4sIWbWvueReiY
iCmRGBrBGY6ZgJ8UEAYLrfBYnbbQRiuvkyW+mvM8WI4IGIC3axnZ8Wlwt4Dha396ETOaDj44UY4/
zQivDHvtPJ2JwSg/FMFG2X3lgLKLMFAyQisQAwYYKaM9e9AGkVClKMFgU3hv4+5de+cvodDDlEUE
3leY/FSDsF6bfwWJIqLUa0PPPx73FB4YNWRzfFjaQj+h/KUlFWrIIXTlt5qOa7WO28vorr8AD1dm
6in8BlgvQR4Htj1C4gD2KEDvLpZ78iqqOXGFV7kagU9Xv6ejyUNRIHVFvQNqAG+fwiUciCj92QjA
8ww/yHyWWOnRC+FN0eMHTS+dSuzyPa2FJ4MyOE4Gn2KjALE29UuIdBXw8MTs8WRqxjcut6pxR8LS
poGe4MR/luIos60ZBjned2qENmxA27lojsROGC7kV9bLYbyFlVyhIbBL2DSRCYJPS6gRcD19bP1K
Dz9CuAlKAm92nB4ycHVg3JCB4wl85q0uukKlLqUsssFTwk1JMDB3XhZs7MmVg7VESrdFHkheiR9D
jJnSNqA70ZA5F8DrhBRnsIE9WsnQmUXkwWsVJhkBQlwhmNOErh13LgPUejaugvnPPNpBi1ylnWLI
fRf4hqwFG4mCczjUcQNuqxG4kiHcpBnvTgysg+AlOF80ID4bhTPJ3Y7ZdwpYzhrQOih/PD8IK+H5
RkG9G4aAon+Tihim09svKEvLMz2BdLb6cmu5+RIWjHpqx8KhE80MCEsd/ZdRSQ6xzavCe/rVvdHv
ApQjIVPku5SSwMwRJj6qD4WVrR7X2h5YZCUhVSRZ282fB3RLPFiQZZeCVC2ijS7TSgD/H1AwzOng
pTp/Hhj55R7pgCKig75xTNaS1iWqt558eCcSSPPFGMFB7q+ZLr5AFF0Te7lVJxsWfZcRJUzulJjP
98OKoAK7BO+2UzDl+fxepntVRGAwKTMn5ATs00ge0GqizSpSebimGfERzrHVftwYeQUqyN6Kg3db
EV6oZJjTGHn4Ad8uqVR4v/Boemu+wR4SnVCiK1Qx8KWSG19iyDUh9dK20pQVJg+7hPxKoS+NMZQr
0HXzP+G6Z086q3gIkC++6anjR2yMbusCI6uCvJOdidNUyVDBdqMdr+dmC5sjOfi7sQZzfv4gtCxR
wX4gsQHNIHL1SqZmerebTrUOFzejtrdEX1bXeY47d7NdUSxsHDlAENO99J7BVSlUOgdH8eqppQK5
ZMfTOY3VQTLmAOLaOC4rMXOJBaazqSYjuBg5Ykj/Eg2wh+IIqWFYvz6fuZXjfttadx81ouIf5Dwm
TjoEIGPWzhZicy2BuV2rd3857qFnGrF4sGUO/YUiOE7GW/PD6KiXFU53LN3wFVtUC438mDt0ZSah
ktjcB+2MG1O39sC65Rh3v0AooRJ8wzVX0Dj4glowbCvAPoB3MVxllOGvCBu5rYL8Wn1hCQse66kM
Kg6dkw5YYPhMKgXIA3/II4yaYYSMOtcPlLLrt97ubX6zLjvfnA+2/S0K3n3hIBCkN85bsnlPryVo
HEhHf3gVFsNWo5G7WN+k1c7h/9FI8/65G6krGGoqBwA32jMBkRRZMAbcrJlbIsxtvL3XPmaRfbTi
2FFT2KClLKatKdLwDKzjstq4ttfeobd33d0XiCXMmiIK+9H/gkYUoXUK5Jh95ZXaAp+sheNbs/du
BLi9jEHblqQDj+kzusjRpf9lr0AkwaYgDEG9BpeQOo42XFpVmDqPauZueuasZOdLZG/MRv8P1jXh
EWBX+iQcUkPSMggRxLoQaZVabhyrlYhxa0TcfWVNDVEysS3wViiGT2QNi/m92FKwndwSU1jJsJYg
XiESKn+kZwSAp0O0uyLUMYBOawpEEpEpFeQNo43X5NqmWIJ6R5gJTY2A8Cf0L0OoetUXrO0UAQL4
rf9BvBPDe7il0bmS+PwPDteTuIT1gcPNQpUB07SwmvRPK+mDoA91ov6ncL5UaGZTSuRIDw7eHhVQ
X3xUpEoyRNACqvqglYtU6uTnA63FuyUMtwtoz6eKdnICJeoBK44jOJy8J57aAhKZqpCwVhkIUual
nGcWO6ld95FVgcpsnba163gJyxVEsU6EqJuczrP7fAfjQTmDrkumkSAKQrwW/s0TtOTtcLBSzxp/
EPZb/2+aOEVKbmyfW0HgQVRcQne9Rkgl6PJDdrW6gCcoU0Wk9tMHKWgB40SDNnlQYBOnfVvs4+Zz
LD0kDaxC5e8pLFPLXOmS8rUfMoUlwdyE/3IxCucoMRkoDEuDr1VtqaVMqaSeiUoHREgTPMkMHqK5
VLqji0JLo68enaiMhkQgCYvySy38GVv9Py7xIuEJSSYshxgzTOw8m/7NLkBX2IIy6sm+MqlTfsli
+SV63Rht5dSTi8pOKPUZlXXw/mgV3yQh6tlr6Pvq/iyeBfW64Au1XkhVQ51Z3jgsK6pB7BI4nFOe
SMGACnK/YH/Tl7pGJSnLDrQPmcLkteZBNfGPLAdhremSRZwBL16Zz2ItCTOHF6ZDWV4gSwKjAhwB
COvyvOYzQCsEsHweFGjlt6NasLncURkcEQZZCDS23Y+wRn4+Zbdm0KPtt3iriULcTALTwwPIayA3
gXbKxOoTZ8aRgErERQSDp65xLlGiaenRoIM/MbEv8uoPRK5lP/mZ4q82p4zR/ysmbxmFgpbVs4Rc
sWYTvRHRoYXKNbSPpRcvNmJU9UMoWXBRv0txynloVNcAgHmJWlJvPBo5JJcd2NwoCkImSHiL/oXK
iQI7W5UOCDnN3ocqcTvCSCSthlHGiD8HRRyJyVxBEhWh0nhQePt8o0W6grCC+fS/CQsRCmXccBD1
JVELoFTiTJmZioLttbQC4O6Ijabm46jOLOHUEYzJ25JjR0cEoJ6FoLLswwbDz0HNHi9S9/F8pVcA
XIw0l4XuLt0QGyrpOeg7d2rvwjdF0uPfygAGlTNpA3dvLaM/OFGi0hqRI7x3lAZHK06QaSXvC5l2
YhQv9TMxWx/VZhcobY1iJnQ0un0DxRBxY0OuXAqwqvv3Z7YUxcLjAAcKATnOviEpvmMPk0bOUkTx
u6A0DYjw4MooVKRuPTRWaGvMEonNeXxD+kNEoiRcAO9fn9gJzQVQFvlD+FaIql8cJurSFz9trZOn
0lNGUR7Ed5Ya5LrJ32hQLMFg+2m9SWXQtSJDHYat46gEiZqi6Me5UcBvvNhXniTMEtkd0eBDEwxS
RKqGO/ikSxHmBOqEkFmgtNr/kMDaB+C7+iDLrZLI2g5dRHG4JhdDTGJI6PGdE923eLM+bj1PV155
zBLQHY1ZHWczTaEDwcLA65vecwVm2Oq+2QvK5BBzh4LkbtxxF+mU/XbnKlGmIwUJbSPfbXW5VqrG
jDSXBe6Ox8gzUp7U82E/8Xb0Aa8hI3Ipi1Jju9slh9RF5YOA9tv/4es8diOHliT6RQRoLt2WtnyV
VPIbQmpJ9N7z69/Rm9VggFk10JAr8prMiMiI8lvwp/z/e1JX/0th/d/zF+/6//1re0sg6yAr95SU
2ZOQ7Qd5fWuk/KuaxgdCcgcTVUiiOEqOqmjDo0AZ3zTlMdXjQ5f2XtdX57qNPZVTsHpYo5uVBnX3
MNX3TCcqsMrdFtqB6EQi2m0vXpZb1OCTX67fSTQehni9dHq5s2rY+awh/SfDeFnFSDrvKYA6mk07
csuWGMq0O27RAAoz+3ER+zMOn0XiaxGjvvLwKCn26nS2gf1IHdiq4rWL8PDBdyx1X5WnYmzPs31v
GfbU5D2aNn+orITRvasS+cNiuZL6yZXnDdEcjFb9OaZ7WZ9chY+rW+9ZJpDkkJ0gO9H4VdZb7hbF
+2o3bmX+xr29s5bezTe19bhu8iFolle5DKQBTL22uswtYmwR8il11PWWiKJ0NKW5xCUputY6o3NK
5ybYhtwfxuVAsWR1e+KyDrD/H1FcHMntfJ2ywrPz6pn83bAR4j2xC3fpy69kma/DkuwVOxwbfE+H
St4Ng+0w8KD22alJO4yUBLtwVbMKByWRVmTW10Sla8QfVxu5BFhcqe95HpbqIYu/6370BA5AsiWc
JLM4fSvHnBjVFRMTKWMjDw/tbHz0lnaxOzsLO3M0St8sjezfVKrt11i3JbYsLUkHlb3wBHHTItRJ
WiovJkByL8UkU5Rtbzo8xdWZOpOvnFTDX8Xk6BqHF4P+fmVjcS11b4nRxW96Xb1m5cdQDNNJz/VQ
WXSvnnJrV4j1Q+nXYldrev+WJHhS26L63eo23OYef0k/G+5Rcp3H5864JkTSEzCNG/WKE0U77fDE
p6I3q+SWdG4e2b4Wh7niZtFhrUqiDkoiFi17hKHZdwmBrQ95uzJq9h0JR01vGuPEyTGL92W2G5rD
0l17SuEkj1xtbLwIu6fFwTMvmR158PCmZekmnMOGV0rhgk/1kJ7ESMK9O4oHjMULsaMRxQDOkh6n
5ZT0SFqIW+5cAGzTJ8lXc6P8Rd7OZEWUMyrJTvY6xYmk9VjI7TnCNKSER8EK7WZtyaNNYOPKQErd
XOb83rBuzbdVJmKsJd/yrlvjqe5+yvZnYc+JjnAM9bNZWCTa9NgPSWjl4hW6jgkxk5ZEWrxUZMj9
5ASbz9GlS3cT9rjSPFXitkVP9azWe7OSr5iNXItOOXdq57ekfO3XIX4dFSuIDfDE7TFXLiWDbcv8
seX1kY+xznCTEsY9/UvUbu5kD8dVjtFf24dZi+z9UKl3bRWPZNpqT1Y097uSKFwp8SRtKY56BijB
5m3KiuChCiMrloaAwOrwesqcppZdUbxqbeIta/aESem88s4TomlbM6jby7RtrWuRjm5qfjmV/kJE
/dgF5bK9Ti0D6kS9TbZELeos8WV8L1aDh1pep5kMXQk/qWQCKk+RlxNxIsUQWYMvsVT0Ig1ozxga
JRBmflqULOjMzat1za3Nnpckt3ul9SrVl/9mvXB9qU+VVMX4l54l05tAVWQso33Sj7y/nyNIhVxO
lY7bvWqHWarbQSv39U5LULTbRvPeNuLWqGt0KuP7PF/H9mfIOofk4WEN8/bJ4q0bKWjR4DF3wO4o
jdo1R9nttaMh7VKrirxqvGxYuFppe5KSYl8C9sdyXrpdaj9FhAt7E7ehJhl3deiJ/pLyAw94Dtvi
DPJkxz42lN3J5GS7ykDX5m0a8DBlcikpHmSC34sPlPmWfSc5RJ6+yJrXHQm5xkdhh/K6I0GDaePM
cIfCVb74znbbZ4PbEKxhOWSrK0gZIQQ0Z8KR30gvMzk89UnenLh8rJVbiudV5Q80MHEbWMpxiB6k
7TcpGdGr/ikl9h1kX5iY1eZj/Dx1yU7Kir2RFM9D1mJIm9dq2JeHBKKj7cvQmhIz0JjC020SgBcj
7LmvRk3F7D53+7Fb3BwHXixKda40nVPwz8rxGGtPnOTpSizQimXRhw6VEOtHm/5KVDMWFGbj6vou
kbfBreqG3xAPw7mtzPRLuXdpsOh+VDDrZ7jqHz2L3rIMNdMMGQbDQHsxXcVIHRaPH/fClWoUKClz
SPFt1lVvMwcy6IlSNM89QTtWzCG67cvfYsPbhbGPx4ZMhpwgtP1g5O5Qk1GXVfO76MfrMpDyRrIC
0MfqV8WJKLlcxa6MJLvJH5VDo/lS4rcanDGuNgO/17LdZE4HRix4ap9pfumxo81pi2ZmMM/Vttdy
eknxo8k4DQhvrS+Z/FxuklODBAwH0/CVHoqle8Y6KtT7Uyy8OGEusB0f9PrSTH6PZZcACCAYtSTe
abhvDxMCn2x4ZBSzijqS8yqfcBHL9MeUdAHxvK6cR9USGIye9+roDutCYLU3yh9W9m2SUDHQxgTp
z2hxSDBJW3NOIXhBNEuwnbKvbc1V1UBRfLt76uJnvT5of0eFY0znujrCRsXlxVj9DrNtEGrh1Kbb
NJxz79JyL7enmqZFjN4U7VVm2sawGnY2yZ9gfG9bfIR/FGyOLfkkRSqwVPtkG+2ZKo/c3hkk31QG
f2xLzqFsfWxWfR/zRptYvgq60KJJh1NGbE/VddBR0HOuaDff3pZDhvmIH8s9V8yaXw0L3EhJ/Mww
Pq2PpPPTamPRZq5mqLu4L45YUR2mv4cPomvNeTCSENpupOLVwcRB3/AuQG6GZTng2+Eq7ehV66WA
pZ9a89YNrj0cimTw1KUN13Gq3LZrTzo4gEGSttDaazucVOkeacWxVz+JVq7WiOn8YbppqXRj5MRt
MQjFZfJpNMGUpIMhEX/aYjG5zIojFjezsvO8tBrHU2WQ0Vl3x1E1a9feViorZafGb6MJZDQKk6JK
7in2KMoS1QzWcim/tokLPzM1LysDxMuYIdt1KGIjWMWIC1PvjZvmjKD/gJby2WzYv/meS8AUDJHX
20GsVqBWtJWqESbtfF3mN/hipxW9K+Md2JWzp5LBuNbCTfSTXejosqv1aG8t8cRYinCxpca9mfuA
wUryI0mTBQuwpZL4ZDl5qyIzlKJPGcgAtM3Z7INtPpByGtqxSvDp32JmECiqhGM9dF2ol9Ghsa3f
VYs1b8qkW1nto0b+VDJymFJetT61odrMPDGQ+ecB2mkLrTtCcl23HNs8IvhuqUK27mNdl9DusHma
Xkr7Q5Vfhu1FrJR1flM8bEQnKkOwEtyBv3u0T/CspBRwVSN7nFXtZ2K+y5UJQsH3bUSVVl7btDnX
k606WiXtjYYVK3U7cwrUOpTL7J8wWz+xByx0/2jFeiM8nnDWrjL8uTAyh+n5hbyk+NhW5XyajZ5Q
vGpI9sm6HCYMtx2GeR+nWjkbw5rsNHl6r7nDd8xe2mHdfSpb5leZ/bMsZKzWmTsZL5lB+Y5kH5w9
vRHtTiinUn7lGY3JVBJ+N+P4MrVeXyDfWscD1ey+jaRjpWS7pIlCYkZfsO87CiGF60yJM1Xpr2Zj
qRyTNacTam9aH/JqUqSx7AzyyTktUUnU1YXL+aihLu6705Z9pPa7rHNUXMzcTpycDV9NhHoSUZD7
DSBTr/e+1HKUTAs2O9Ddx35biHdmFMtJ7TE5LYO16yLt2pjdSYd0i5vyuC02I2w0A10UFHHm1UrF
42vknRhqiPJtPS1xGaRb6urrqyyMj2ahTVOqY6mwoUBcM/0n698TKqShbEiMZxLAb3Xd38b+qqaD
K2tBon71cL2WVt0l5bHBPKWbn8lEPZWiuC1DzKSBxU8i8Ocy8hvUfsXtvVgp2rTXvqvfV83e1X3+
UiXziwo+s6i3djwtVfJD7gXZlySfkZE1rRH3IvxNKTFM50TNU0wypsIKvA9kibAXcj9vLpywde2r
/TGHhFaC1Q7L4m7TDlBr/O1d0RwGW90pFdll3P7tzCohQfzJHNt9m3Lstrq3SihDlc9ZfjJWb8yY
HBLKj1qMb/r8zSL06Mc4P9yoLP0uybwoX7yo/WeYxI1rP/Xkb2Z7Wink+jk9KZrsSMOPYUmOQip1
9axZD2XqlSaO5EDdNTYUC1iqVr1renazI4VsIinfr4yTtMbKGQeFOteearxtSXFYrfq5TVEP9OVO
ld1SxtCaIZpC90z7YFInav+y2ONsHfIPYfKQ3JQxjIwnN+6a1BfpU8R0bfWWaJ6FgYcsnSx5V35B
MHa6G2MZXr3P2ptu7akStiXMe5AM5ZDO5KD2ycG0A73lpqZNOerLeNtm6xxjmMG8kdxXngTdOwyU
tBimToY74WY15HimUhMN38tGthMpXdpbtIYZYQ0d4+JpGftqdhHtp8H4kjVlBCPS2k2BbJxzkFtM
MMkbG/KgNQ9GfeH07LhhpuykMaspP6gYSy7sn2bwLJnQVrIKheXZ1keMpU5HMra61+Ego8/1OUGY
0P75D5dqYG4vCyN9feEOgE6kjCj7hg3VXiIt0KOzZRNQ5NLpNFR8g+SN5mXQSs6iYzHgdrvZF4sq
WOStr+AHBSA8drmn5CPJRRzZVNl9Ge9jOi7Nzv2YbkHN2dYynNrjWgH6Dl6zxmeM7sJ+oKNYhoM0
JIGt4JmZ/gEJKSFRrR8PPxGpommxBu1Uc8bVTtqFUxx2eoET5HMn8NgJS8U3i4gP0R2zIvbqTKM2
Tj1DXq5zbe71GL5daN9yjBlV2e242m/SLAKpCCIcFpe3iPmNrir2q+xrxqEuf02OnqWi7fAV4NIo
26soKx2LsW2YnP3YfphiPyGur9fPvrkJpj4qB35pIOmHE6BwqL7zyS9Wp/oh6cFpa+Ol7Pdqchmk
N9K9Q2kmt8zCJAAzOZ6+NXjkuFr2WSmojKKjzVU71QypZU0NTlbr6fefNSTdsmmOD0k9z+96Ky/v
Imp7oEprFAdJqgNtXsKsGnzwidZNkjwwSIeOBjpflZHvrP612Gtx1WHIPotD0S2HOU5D1SY6wthu
m6IyMZUHwzrtK6X73gwjPVMCP9lyXO2Qmrg4Nj0NWvPYlvNvHNO4CewUoigxwyGpHhuL+anIsh/l
1TacxUjoXtaIFFvpoVZXtyeOms/lyev4ZRVTEsaR8itZil+P0fc6P+btZevd5kNr/8ERjox+0POM
nla4xT8Dg7Fs6vx1/CvgzOFYv0oqOTi40WFRZ4V/ZItFRybOTcqAn29KpGV5yuysla8swVB/1il/
vSOUJ9E7ReMm4m88Yc+OFbWfFgdLCfQ+dqMuIBwNiGEt3/CnpBCskPx6g3xUQOyaljD4PXkDtn0r
a8alf40v5SpetHdpDQj3VkJl9BTDa/qgSO9jdh713oU51m8Dl7Uee4AVTLL2On6IYV5fOv634OMt
oG1OX5zHbF9hvTm5VRa2OF7aVy0LDcKzERVXpt8SyUwXHB8kCp362cBUKnqcWtUfS2fK/6VGEKE6
V/birKFErDfcFr/MLHeKCMrzpWVqrd9l2rEsm31mhITAM+o6D1/J6KnpPsp+pOQz2p7i4d+Ub/tG
CTrcqBqP1q8CJow7TIIdEmn71reba21uHKfI2WIwsPxAIbc1dZBZn/aUXQodT2GDL2N76AQdNOTl
ispdMpZGvs/vWhPTgT62mc9dsmaeWmGBlSVn1MRh2ycnYZ2Mq96cmCK3MNJBNtN49j9paumy/dh8
KUEmqms/7ZWNRPgcqh7bsNagDz922YEyQWJsXybngKFK+7m0943+ligMIBbzoyH+mRj0ZgBMhNTP
HGbVm+jIdpQMX7SnsvIS+btXsfutvmz0c+VvM9102H+N2fLax+hT0QE4zmr5Ds40JNeo2bf6vcrP
nX6qmZ5HAl4yPY+4SZZ8Lr212yvqnoJgq7+ryC/ILS9KzwS0G3zsUB0VrCpbhr8xRBzhk8nwkl+u
pIiowUU8V73gmA1GCaCFDOLxTDnSMGX2jxrPa5udgiXba1k71heXSv9S/+htELdPhbEXzOSTc0+s
zsBkB5bGg2ZP16isH0gwdbSGh0lQvfxoRyEBlon1zGcx64fqLpKXeLniNSxtz51GZZOkbpZWl2ag
j6epNpISKdMYGjIfbjtHr5W0MTJNYpK+F3jF5Q3IzbGwi9CsMnY8FoG2pyQ36SDwkK5wDj+Vbf1i
cEsWFGFqQjNbvOj1LV6dunyIBpb82aCdqQRvAEmgLLB/JndzdWPrtuZ3e9so+84w61N3Ra7mmOZp
rW+V9txGF52CtoYFKwIt8iZ1VxbHlDnrUQM8zANwq6za94815yDmzL3KkqWvuTdVYBof43YoJTDe
sP3o893M4K/5qRGRI3NpMja4fPC5zCScZeLZlX+V2AFuOkV90NMAExYiSGwzGH/YZZLtD2IHAzpT
gWy31Hxuqp+x+DTa/gG8HRWC1p+awRU57+6Nv7XK3hetc9oOytB8RCxq8/p6W94lYBFN/bCU72t6
2XAIid/6KnZK7SGLwop+PHZM+1ksHrCbfck6cDAt1Ko96izX5KSaaMQAgQryT8xXpT0ayI7y5DhR
ynKOGG7Xs95PGff+aNDOK5wpm+QBDVFSdNWeCohmOWU/Ej7EWogWJqodnNlBvWwG2ewg4q6LP0X9
by7e+s4VzBRhQmNfq7pyseg1wEqUY1+DoxhXRAxTRahRaGY3eqdK5do0CsfUXizKisitN1dGEds/
tHhJllwev7l+0+pbWbhGHMbat24Xnm485bFbZPukC0exg+TgGp5MdybOoXnGNzgrsC2Tzmt178nS
bi5jdkv6V70CwD320uxPzAxkxcdi7zX5l4qulWLXoEpRqWOSY74xwpZ70oIGx21bUjGcijVP9SJT
jzhJZ+3nSNyHOoY/4fNh1EIsq+7033O9Y6c0iZd1oZXtuo7i5alvJaePfyLjaESHDRFs4plFOH23
GaUaDk6M6et+8rKQw7t4an9lbphasKfBU59sEPeTRgyyRYsCuCSzl1OuwNAAJZGyfRsXXtG95AZp
6CWExzEbKRrNvdR/bpbpGumhxO+wr13Z3FVInEnaULlOQ/OSL75QX7YfLX1ViVSXaH5fI8bkOZeN
ypVL3j75UV5ceSYnVnlGSiLp3z1w69MqLLBtp8Q0vuMcLQjGHQKJgUlSnGAElu9F+MMRN/JVQQIE
vPjEDWRGONipO9X4ly9v3a3mYkl2Kb4tlGnRj1G8ziiBgbIKjlrhakPkodGZDMpzYEfwD2fu9ytq
Sd18j7VzL3DMyYM54SEtz+p8ZCUULRihqzGO13p2f5EHpJ2AvZ4qXlPAB/M2LR7uTxp9pPIiwXcL
kGSpNbxpARJDjGE6ZvtTR5cZW2l7L94N8JyEsnm3WteaXK3RMSx8B15mqfbQPTrb+v2HB74j+zXl
k7w8LEiKaP2bOlx7v8kCeXZryYt6vx/22FbL6Yc17fOs8pYZJkweH7QpcjbTCuMYn/n+oVrYYbSf
OskGqPSuWfMYT37X7Nr50D23hIDiMP9L7xkhhRSvMWpFy4/uI4Lyd/N3zL1EcWsZh/qdajtM+Vjz
bjoM8Aejr3JH/2jZQfkpBc79mAnGkfDH+MMa3hblQTxp2BCo00P/pq1hzV+k+du6AVU+VrGyowYh
scyli4/Sj02TXQ3JFuYJemXuuZLBZegWeA5h/gfZcfReY/1TSTkp/aE8Atbb6k8Se0X/lRYhSCsJ
2dbyrEjHvvPyZRfJIQ2f8Sty0+3eM/HdjJ+AvERGO9mHSkl9zyuLRdb8aRq0OixB3otLtLT7zjjD
YzvFehLcutIIChs0GvjgQsTs54gDgPUg/9b1I61EYexEXDvtctRrrumFvnVv5v9a5VvTH//wf4yg
ONnU8vZfYOlvyQknO6XJDusY29XrHfwAKi4ZYCjZvoxsL5PELD8XvPKZb94YkM7v4M0OXKsZ3eU7
vElPNrOxhO3yrBf3jDWVNJiJY1U7P4r90FwaLTRXL1oC0BIEYYQBYMJdom6kl2F34W8UdvK+VQLW
m7l8jFwL8WnQfTNyxziMmsojErae71uC5cHRbu9AxfO/MW7d+k2IO69d7r0Cp3IjnLoAqHpm5OFr
M45ZRKwBEcOYFbYUNVLLW1tfdOiZ9KWXfrbOVVk45grvcfwLIhB/OjbXjktXa3xbqb2x/MbtwYz9
7LZ1r5oAX1G4CbHef8MrTsp3VNHN6k/opSSu/7ATSADIbu6+iK+19WOhh1m+KxTXpnYlIsfCXWwI
LYszOihofTmFiE2Xyl0+hmxNowxAuCXy+YCTikC2X5LPdaBTL+GmVHdKdrp5UZD5qeeh3dnqv5n/
3PaTuW9yp5Jeo+a5+azU6BBlzzAnf02PPSLS77D56t/6swDS7xbN1YqHzjgqE5e5wtjysx29Lgmi
kNrlJVCrKRTam+5lUGKcxD2VswFDPjny9GeAlHp5jbabf+2Niqp5Ekt5XAyaNhHMrK2cMVRHejIY
dih/hKa81wqztwVY3gKRwXRVp2rcHMe18gajOZv/c72T2FCTALXOs5uQ0lTXn4L8AyZXjAezVd8k
AAhH0sc/Drsu3b6DtecaskCe9TIHJSKtJu6fOq099GuyV6vaNcZm1zXRr5w1H/ZkfUlqGrZQy05u
pK7od0aeB+UsfNPyVWPiYnGqOBB0szeETAhIHUvx6uRbTb5U1AjqMbJCWnDCBjttrzTHPxgu8WTj
F8q+/CaFfpdqmG4zs1df2/vYxv64/o6T5qFA6bm4wJx3gp8sa76yaWO4DG3iYt8WTLrfKcFmBRVU
iz6mv4txUKFOFmt8r4RPM972rrDmc97iwTxMx3VgE5dgYirjNYDUanqpH+3+PdblIJuxdWvzIDbz
ByCAIB//4rvUx2n6a+wBahcicpvur06WsffnClq6xY9bjtdmO4OpRdv0rlj3VMse6mif8dW6Lj0K
6Y63aJdzTWB0f0uSM/fmvAabTY110n/j+WdGaR2DADgU+FhQmJ4ijjPSRQ23rBhHLZej9q/ohRke
/tCHFeB7uM3xrpoOK0gsZBVUghY/2BX8BTzPXleOmwHkrvpNzim4HeoVmGi/bbBxZ27hdHQtIxDL
vcJvu3Miw68Z0IxIMQknud/X66X+NtFc5eZ0A1wGpZimmzQepMdtOBFnwQzlZL7rVszT9Qo1LM2d
3cRoG34MrFLqq3pftH2Z4923J+TOyYlt5NSbxoCGW3RPwn5E7YKdNHICSb2rLH3qZN7RLLwlPmZU
GTIFAn4tFlZqEEYxRlJk8E18IeB1/1WY7+O8M9X9ilMRcV3L94QmsITAu06c5WKkWiv9HJo4WvAb
15JdP13L7MU2zut8yWFZAXr1gxjQ2wHutn8hgEsbFGMK2v+GNQ7syZ0ijxJFwZ/xeVqvrXIffu3v
IjWcMfWN6F+zAGCl6X0xxneFm2Hlm8fktW4+C5Rg9nycSPIT7pwGkKLa4EmMdw2Ta53aSaGUeM+p
HikjiwD8Tlsce2eTVBVdizwsqrs9nbrJl4qrDLc85kcS2C3Nel3fWlDPH5leG9wzbL7r6Ee33Nym
6UernMsuz13WL9vi6TzvxcU513BXQeHqVi/pTFqSUvpJ+t60Z/nL4mvG3F/K76h+GXF0FfmNFhAS
EvZIiPNWZ94guD+ZGOyVQ1z3R9HBAeJIBMVYyvttopMAOQbqC9jLA7XT2She8g06HTnLiDig6APB
4y1esb5ZxHpsqeNUw7OH06Zci9ZdZkyfQ4w2AnGMzL+IU+Gv7fsiw/O7QvtZ/+QUKGpsn+5DQ7bS
Umz89Te5SmGBiqRwaxA/SgaUPjaDvtl7/6TQmjTuoO2Wzdce7dvUvbSvme2yHgBBASuUGHJL+i2q
D1zJmjKw3ysKTeWtA2aJs51c2d5aOTEK2dLTTKdJZE+9pRV0uPdXu72vaxBFOyaBZOurJW/1CnrO
iDVM0dXmOqgVHvociuHQjHQ0Ntkf6rEdvxjJPZl4fostkKAxt69oQi1RPc3v0p8TzHCSUGl0DSm2
Q5ByaMj7hVap3jD6O8caqti/ewZWQW38aDxv8SVf39v0LU58W/6QoehS8WrkdqifFtlfDLjHYwEC
b0P/ENwhp8azrchfYykd45abJsLo8cUC25eaNyPjmPUSEt0xQZ8+scxPco9eo0JlaJ1WHYsrg5eD
UF/8LNGhzKRQhr9Oor0884Cy+zi1gV3mYWvC4UDcbdcGLV0MAYoQezo1EedE7Bls7ab+lyWXFGQ6
jt0OEUnc7ayudFfS2WgYku5Ll560ckYcNKPJZ9yTHRKbFO9IH6skyLaKGgJc2+CWag3fzGd/1dHj
FDHAg5Zfh2J2GsU8jzD6+DtLrqY+jPGdiEm47thGIOVQb09mR3ufPyYNjgBToXdooEBM1GaXG4Tb
WHThZREk9IowzyAmw6vVfFpKyLqkGQdSlOZzV38WNmsiBXChOrWS+qJYqltZD1Lv/T3q6UEM15Jf
GBef/DQzQ8ZoPRTiO2pwy37NZOT5Cg24+iQRs5vowbIN2BzR7FInR6jCOSrKnfKrAtrbSQAy0q4b
cshIFV5lvEoND+XYcBRun7X91cfx37ccWf8Zqhgjpk04C5O6O3VV8TgvCcqv8p0r21KAE03DmZBo
l2b+0RtAqMWCp80rOAhjOgjIIAbe5P5UJb89PPxKtzv9bqL3/itUuW76ZYRaj+nRWs5E2bLeakqi
tHubivygWWiykuyg8ofHlnkkFvNYLsp9xJNgPlTiKcpvAi1jHL3I/dx7m61cx2GK/E79qzbr96TI
wvIoLe+2An6N0M0d+SjjS2o/quoULMWh3+CpoocqBlHSHob4UKswh4+KtNMtf7Mjz5h+utpPYFcM
c0+4K9WuXu1T6TlVJyrtf0b9JYCY0mGvC+gWJ+tInKxA3nMcYcvHYR4uWak+FvhHO8SXJeVBx0ax
/Cc65BLDKsM6lzCd2+fcc5Em9h0ba/bc0n0ZS/os2XDtzaYHlTLBP6F81Lp6347s8GHUOdfMf+MA
UsINrMyStRtz6zNK1gM5fU/xeFjUZxNZcc0IQdq+6lL80ANqdzQYqSlN5xR2HzjNkt0qhdjNKVoC
XZOToFH1R9OI07smEAi1MTV9tdV7Ycf32iS8RyAcrf+pce6ruraXWtSM5fa6yX8QEEdOLNvo/i9F
ApOLEEpEf8pA+kZhd6+lTZSeZE0HMU/MAuCr5ohK3Y12ErltZubuKLdTmAziK+7MOIAJRbWwJmcr
QkAitInsUIXqvrpGUjAUO6HYzLd5zB3M2vwicb9H+m2dnmg/u+xoW8xOtKlXoUiqvnRDeCZBCJuj
d7RTOWb6FpMwbhf/ptKjRkgRTSijMrY2PxDRBAmnIGzIFWbMlkEjJrCtHwtLOraKNLuWpPk6vhwq
G9X2rOE+6qmnVLtV+9Qt+C81LAZWg/rZLbT4JWqKpoIrgbO0/gg6XIhrzTUxMtqa9tIlzathKERu
TzBRqo+YXRwy5T+cncdy49a2hp8IVcjYmBJgFpPYklqaoJQaOWMjPf396Ds5R2W1qs7ILrttEsQO
a/1pWaee4E1ggokqVgBhMfSYMngT23AFxrMZkVEZRf22afO7fpAmrFYA20XAcCTWda3yMjHMeY7I
Ay9QWnPR1Ka2jEJ+b8eFJpF6MvkQPIe2aM657nqCU0QZq6PRvriJ2OUEjdS9LJngZPmjiw7VMqoP
S7lzynwbhxJvnIzB9/O1GpysfpUwBcXFlmUwB35SToYg0JakgOKYGBTOHlWko20YQmFwW4zhAZ9S
TNU55Q+TvVOale7uSmsdjtde7E2mmWIPYLd1VXdhWYerjoEd0FnmDFafKOCRBhowDWmWtkxGA9xf
cx6ITuWaLwhpiueXdmx24Ct0o2Xn5c2viqkZId3NCXpbcfZmdG9by5aoidZ3Y3AmiN6Ym0XSWWTz
hg7AxSCFpVWIpcTRYCyRP6xKAmzl5PhGyONW27AWWzlFK4kCQeo0lvVjNCxrKTd1ZmxrszPh3iiZ
EjSHiJ45fx/r+xI4VYp3h3Ob4rfrX7POJbDGeK6aD4CzoCmOXRgftXKT6cPd7H6aArA7p0Np9N1k
tavJ5neolK2I3gyToS2Kj/2MtKhdprWV5xbqq+quGfnoNxXyF7cJXpuiZoBOEiAiQY03aqavlPZr
7GgzlQ+DAVv51GnqRk+i6xSkXlALpt2ZnhXEKCFKBR1u307rtnGI+xxL6X70TaUupToJX9HCeKlZ
wadWokdlUxuyZaBk1SEbTlTmLeSWUfIvoA+iipt8zlUknS0TwZzQ3SPBNnwYQHZHK/NVmiQbWbv7
aBxh8hh+g4ppgJAvxxBsrLJGL2rLFVBbWZpIznrgG9EXyT4Za3Cp6FxjaquBR2RaHBTIOKPXNjNK
xFGWz4PmrmKRnpDnHtM4uQQ3g6IB7iQp72d8KzmqG9u21aUqC7myq5tC7Dhae9VMxP2MtLMcbHdV
3ES76Ny9ISImP4i2dr+YRb5xkfpbFFQm3UmCN6lEpWBcO7Z8Db0U5A0lW6cu7f61n1/MeqPTdxrI
yRqUNhHlCR49xQ/t+1Y/jo5LrVP5TLYOdGuhd3zFP21F9F9g36UoEBoK5cKhSrdfU6Wmg1Fsf8yf
iip90MRknyZobrCEjNb8pt7WUsPP+pNTne3oUWlAqXdqUd42XBGTO5nbb5XNQjN+o2lZyRQ7moqC
ODLqPxVS/tTrxe84DNdGDFlRg8Klqul6Uye2jA1i8tKfVkeHNVLjuFckHE1/6ouPNHiLeuBOtrCY
PhEZDFTYeYIfvwOlmFRt2dirWa5a3BHquTfXTnAJtKMRdNE5xblpoEK8WuP8EVf9sEvaR5Gtu8z+
tPKYMSv92kIuxiy/FUr50jjZA3MD+gxixe8qL+1+xbbu2eTDOoOXocZNjW7T3ZR35F2jDRldNL9i
GXcZEMO5rA9ThOAJ9arQc1j+3LejZmNHKLGXxNs5E5McWF2LgXCpW1FbwE+oMHvKxs0UzJO/uXyR
nSDhalCBqHTd1UtMsl+ucbyay6YYjvOwjYO9Lk6tlXghR0zaP/bNPaQT1PKQQ6Su3ALkDdGpiy3X
UzRr1atcazA0UZ++9Ep0SqnGzWY/Ki9ycFcc2pfYrFfK8GAaJtGrA94Ewy9SxbpY1Hp5hpyhbzlp
s0toC2vTNTMZIJT/yzKQ8Kbahf9/r0ceIiYKZDZtmXZ3MZ1Yns+HUCOpG5zCAATq+gRadTqJzL6p
mLR1rm6y8nWeSPwYTa+ZdU/Tnrug3LljxnPggk1fHQftFP9he4MD4SG1P7lEAKu3CwdMvsOrURpZ
7AOGz5ON5RSkI5t3LvOr9dnPqwiChCDvXIQDugLa3kT5zIWNghR1I0L7OFlH4aoiH6YEwE7jTV9N
gv5uW4v+PKoT7pa+jStCVSG0iwzi2uxoP2sCUex2AnMwVn3/J6odcY8yoF70USHPMgLR59gf4bXC
SJt8VcXn4QJUJXeqTGqvr8xHBxkKBo/Sts5VYaxjfC67BlcyxhWl2IiccY4KhbecBBt2RkQ56kHk
3xKdflcVub/T/JTOvYJ4Y6N1asEFCDrSxN1aDw8jk5wqxxSLWk9OhbLMEIjIkoA5w6BddBSYBVXg
esyajd4rSFpHMEAKsYtUwmvYZ/40GuKuG6fXUQE3NCy18YWOerh03PtaY3SaO96DuKbNU3PrlFs9
/FO6pMzH2tmgEDWrIfVK1znrLaxydtKDX6jUs2WavNQMHBmfZMOlWdXXQFwMAqzRE0qVSQLicUzf
A5qvpn6KhmeNwy0Svzr7abRAdbUHFdAwuSmCnhITstjgc3yWzdEd8A4EUV3fORMkU2Bl2saJI/01
wK2aQ5yGM5xcGQS+S3Gl9ivj1txJiPNgrl2QVGc7NKn52s31ctBrDM3BrzHuN0bg+Hk6ar9U8RFI
xeNasOo4fkQixVwGG0FGY1QOiuBBeWvUEAdK8tq2+Wc4R6BkT9XcbuskeFSAF1T5Kx6BZCMbwU1r
Zekmckad7YOqt1T9nOW34BwSlqNhBAjvTHuTqe9TxJBBYaArNt7zWBwAL+QsVOhkahNsOUjfOMet
kgPTWRfFH6OwIRg7IolGTe7VMdIIC34vhydb4hMCkydikfsuXbdTvrFB8UL5WpKSLqNfOLGQu6NC
7Pm5OR6GBzkgDTXVgm4l8S0QFX2GHXLMeNNRRoOgg00Nt6dJmlVRX6BlMzp5Vzy3jnofFu5LXuUU
0OCX9pQraAtu4Q6IHtd53jx2NuUdgFti9wcCiRNlhW487Ma1gyEKBbMJISL8pqHbaZKbTJ0RGYtI
gd6A0M4NVC+Wjfy7SqzgN8AvB1j9aevVW8+bRcehRUhHCdtLzwQZA5Mo94o8CsbSeC39hT/VT+Q6
omYxQi8fQDlJS5bYujTJOUkzl5fWJeevWjovu77bShURyCz2TDldYCseNUQtjfCyLl7HwcQcY+AZ
5WkKeWO1dqicOyDIQ9MDfAv7rIXlBvl0Hg7N75E5soUs8Q+hViPh2en4+wL2g2Z5mtcMDdi2DRvL
Itqw+jMEAHnl6P6WaQP1HNF1Kzicc9sElzGrFeaEkYzTI7L2ettmrtjMbg38Gpl3RQLaRy2k+mHp
1gdDojQTWoPYWN0FOsVw0vpJYtHVhazCVu2pS3GitBba9MiFLTSDiz3YAEiOdVQccXXS2tOCYzk1
dzYVvSGiVSsAi4XHMbZPXeoVCLCwfapTxCnDuClN48RQQKi7B3jICY/Fehg+9drZ54m7NAVvGP6L
z/sFutvkwybs623M19JaNPz9Q6kNKyt54eDfTGW+j11nE7RrmuNIHqyHAM1OVTHbG9VKW2peALY7
O72HDHsXBc9Bw+nIQkFcE8XzXRVaqw522xxHoFjxUBERVw5MpbHPNlJv7NZQz6pXz58mSq0ukNu6
eHGZxUT8w61yGtDGFR+ufFLMq3Q+0IFF8WuoQqSgY5N+rLwO5HSbtsujgmg0jI5IJ3+oekxkCepx
ODcg/tQ8G8lzMJwpT8sODKtiFyO6UJyV2ilXvWw2bmSsGuLjvenGxRhjuKVLXxsCBfxUbnrlaajT
tU2SrRvv9fGxwoyk98x1M1VPxO2N5rC1rPGyXgGMvG36gYM9IbBFvrvWEG1MPdimlvMSMd+2r7P1
6JiMFcfwVmC8yRHk6amNygxhgq3tY+ogE/Nm0IaHtr8OQ7yuJqx/drUzsBBgClwSqHjzwUuTX0rp
ITuRXTnmgh65xz5fgpbRJoXWuEtRe1igdHl0bew3Jb6qto+/CPna86S/6dW7Ay+v1aS6yueymPGA
JsP7NJZ466viWSuTcxUTYtsa3VkbnYdoVskvyGevcqe9ku0rl4i5lul2YquBiiV0lbffIYz4mg4W
xIb3hKFFDaMPREncx3uwY/YWp2fppOuwRH6eQmUeZHWOgivNTFRCCu/z8GabXNUyWXZW8m4BnA7X
SXmg3o/r4NxbUFcjAQBqOCC2Djr6DSB5+v9dl6IDt4bhoiJJnVHaulO/6WhOhIizhS6Ko15P/mzl
uymy9HvmZaGJNTo8k3E3LoVEgatpIWd3pq0ra3rXhfNW6K9Odp6F9LJGQeCit0iycjc8Cmt8RcFe
pu6yD5DxaRh3ZOJsDcPJ9rK8VUllkD9oDag+rbAfJp1kfRQ3RvyW8kCFM1YTPS/xG0YBpTXRG1eh
s1HFSmsYthijMi2OzM1ZdXrjOexqMvJNYezTHJK5E8FuTI2rmUSr1DL80B0xZKyrZK0pKEyRuEvT
15t1kRwVEdxjiuji92FwLuH02wo/sPxC6dON2pbi69G9Zl0SxTi34O2NUx2VUfVsU6xKW7XvnTFF
ERU5xopmjiCnfFhhSXyJB9xXA0ltuUjMVydISZ3ta4aCZsP/l+1KhrhUS2lTRK1AoNVYgqXkfVnj
ao7QHmGcHIsnIV5RAM7GewVpYCB96P1RoZbhYKkehT3/onfa2tw+hQZH4obqsccMpXRv45we+a2n
GsYjLP24yLBYOIiHpk06TutIhEcFzUE9JgcrqXZ6aOGVGa2VrHTdxwe0zKwa9End1QHoQVxFj02q
Lk2UbThtGR+PcrhsV10+HMM28EJolnKe0OfPiW8Ix8/KAS1dW2uv1ezaERALUa/KU+s0nnQ5WTdM
cgDA3uqI3AamAti41vwsBKw9GcMzB7DUnsS0NQNemofdkqL/fo6IcUG9fk+hXYVX1ofpXtB1i3br
0joH4ldV2LAy19lejeVdR0Wh1YAHZrceRHBlnxUqsXrKZ4lY3hhTrzEluyWrECi6FZKppFJ8zRCd
F4ctP7BW5LusHcikA+xNEr+hgw9jv4a3qYdh51T2PUO4Kr+1ykvbXqdobRi+GRv7CqRYMx66uqSU
DmkIlmUWGIu6xppWrlTYV0OMXnZLYaJrMYpTMkoM5E9Y27auWqxDLdXXsza/j/b9QI1WzWdX+cjH
J2hxWvWbM5ThOAT0WmL2gjJZQdtmk4V+U+xqFBCi3aiR9ta3FWLjfDcCyOjFTvQfoTEjQ4/fHT0D
E1e4A13ywR67Mj6MhIEzmE68RTNNW2DMexMmf6amkOMJ3wtoyrScuNCnk8IG71ULS4K2iOX4G+tQ
537Exh/N3sxte86tE4wmdPGE71ipj1FT+AbO/MRqDtl8bsxszezXZQOHZOSXpnh2ksep4T7Ecy72
2YCmvUE2bhwbMqrSRgBW3niLVelgoYr97KZGhKe1KF5Ro7Wzc2iUPwbRuRn+YbvBDnMTK8m4wqMv
ljiJIvLp2m7DvCEvj6MlVO/E5EQd5+0KEbRuCy/se7+cj6Zd8Idh5gKIkZg7VqmBGBGkYk0sss1U
3eX6nU6do667eUd2LAD/YiYPyRkxts6PNwIsXJbVFqduDDppbQGOTHPd9adaejlwV3g1w2VdUGyj
0jY/69uMLAASkT4oqDzQS6BYiu4QlS9S403QR8MqoLNSegjYBqeucpQRkhTG4KaI8lyac93gHcES
xCeYTcXimkVhUQe5F7fFapiGu6qF5DjEct9Oz5PpJ7bl6em+Sy7teLARjurxqVIVlmaUPle5uXWE
4Nd7d6tzoxQ724HtbVzUmVgklTfKjy3tObAfhm3wpGWbRf7ciV3puowHxMBFq1t28Nuj9aiaf6y8
QN9l7+JwfkjqV1eTOf4VLA/1oPm4VP1J75BBpGslQSgr9uHtieQb7TpvHt0UKDUWQGkGy6KrHtRe
3sXQMtIhQLrZK32IXUxZRk34K0xuqyK+WG68q/ml9UBbwb54RiO3nXEQ6mSRjEopm4QtU//Sjdq1
R0zHFHm/RFj+xrCBEABiYMU4tmWib4OUwOTeQlwyzYU/9W+WZQAbSWCCsFqTjwWu2oAADJLEcsfT
3WmrqdPk14NJNGdxVyYZCS0R1VjRd6Asdh+Oq0B0zFyraX/rUa5nJoUZaYPLEwRKju1D3JTs9jZU
mXRnkbVidrp+DhXNfrjl96m+TZ/vh70lt64GgBC6YAqmi35TjMhFsUJhTVGmp3o+IfFMtd9pU3pz
S2IBuvgaDvrZ4Yofw2sNGWRhoHCbVZA0r2Z3bmxMExO+sGHMP4sW0/PUBtSqEoW/Vj86jB5uckkZ
NnTvkaHfNbW2E7dMiCo/V2QY2aWIN2V/aQCQ4dZmLV2EgGECAtnRuBaxzoyWtartD4YckXeUjNtg
+AyxKrsRjVwUXNyecqkQU3UqGsRq+Ox7OlDm0Fp4/AbtFNy6yApKxFCfM836TQSSUsptniXPRogv
t8ine4eZAlfQ0w0laGeCffXnIUMApeFuWLbstUbeC2J7kO/H0fvUbfVYWar6UjhyC8uyrgh8qrL8
GpGbRf00I1kjY5BSnQkNqPwm8yVMT3nuh8i0UYfGEyqH6RyTbr6g3iZHAAlwpDjnfJ49Ywi8pF1G
bfuud9WaveT3bbSXdFBGqngWLKSTQWHXwVoHIYrGqzlRoNlXAfrqt8E0e06eUWqTkqXk/Z/8tuDi
FePL1oZ9h3CnDq6DyXBGUa+rW3kB+lZXL1h/5bASMa425lTZYOU8KxaEWl8hJhIlbDW5RqVzUtHy
JfQZWkqos40POWjGkVIC6xs+xijO/LkouMfn9ugMys0beQHlKZNfdb3CgIsn/xxDik50cQ/oRskR
UHnqMdTxjwE2rML8l5DLYLrXyGZRtmxLrK2Vu2qUl6FDYJOspOWNzQv675A5v+p9G+yi4dekbftg
k4aKP8bnILnL0KC6/qhfs3o1DR9FvnSL1xh23n6JLUiqxw42NX6OOCuGRzVbOgyjGg46QKdSEFNT
0NfOLX1+fh5zkHOh3cSe8V3oUNicUg4Nt7/Yll+MR71/LMyr6O2TElovFXdnJo7Uwr7aH6EoW1U+
1NFOuk8GRXMFHp71QblsXTs4CTl4estLi/F6SB0zGE0Lo//MQTontyb0sEVtX2aOuTdu5tq6FkR/
Qo97DVnnudZSibZH10LiMyccUXMO1pgbp65BlWWU00YqAkaqbHeBU3IsyElf9wixvBr7lZY/1ep7
lkzrGk/JVDGtt5lngnD6mD9k7Scj2GpJs22qepMpuKYyZa1hBhAkw+R30W0uzLiM5o9IeCJITmrZ
uUDN9q7SVDoQDRU16ObWhfxvgfeq4TlKGWhf6BQwNhyHtiZf69qXVPHIgveNRUE0Ycur8xfy5+4i
lWa6xBucRJfeKTh+p7UgK2fM1519MvSTbmwF0BBMpOrcZbTs7XQQlraw6rrZmU4U+Elk/YajIHgE
uruJiJKCYIx4471mvoe62CR4vdIZZjtFiQ/bEfUGW9xY2DreLIKy1OQtF6hfIyiaSTfXwLiVSVEr
5l1jpIfcaK+xifRXyR6UMN4HaDQsJTxabWwsRIUZrUs2rog2+owxgqS1sZx8Ijd6iMDiQgbQwmge
qwRfw7AslbtAEh095ZZX3WxIKWzxRbJUew5X4+ZYtlMOurq2UXnbhsFzdveg3FD05SKga4z0EdNA
3OYLWau/lTp4VhLoYRgq2yb1ILI+bC7rJltqCPTddjvGKzumXImmP2GS7AsXJTuGBSooqwSsm24K
z2ItXbl0kLNFWrEM7EsUxocOjY6lglbc6vMMJ25huzutIdzpl+4QJ+egCUoBeGHYutpP8MYzy9zC
Zdgqj6He+C4MQZdFCDcuId8IeXdi1f48w/EW00ftIgdRoGYIf+knjFEiv3NADxuEpjJGWoQ6cGHA
C+ZZsWzN+j4oi5OdRWfGQG/HXJwreUgGwpWk/ERQkygboZzC1PKJ3vitBdE+yG3VSyNMClT50JHu
AizrkAZonZIRYfHfY6m0W67Xv4RSfZ0ZnIbFnDvugO1moXpv8xPG58UtOvEyLPAO/hCd+O+x1MbX
WcFVmvSWqlso+cxVpPyquvsuePzhAf49y5ve679TtWozUqfM0LW9qg7VTSiqN4dJjxIkiRYskTZV
9bNMByyyVmNR0Udwr58yFNBL5hyhQvjhe/x70C3X1n9/j7TTi6Z3UenM4/EWo5vha4cKXM0+Oi/8
SvqyzjzmpsN9BsohAXdQf/ho57uf4EsUctMZ9mw73AyjScAuGV52GKgY88YlmB6q6WvKmE44HGy2
ucz2vbEdtK0tX8eOwIOWBabU687Fs4grJO5+15m+TBT3g1usjTbsXwC6gl/TXtRgD2Z70a3J0ycq
NZeHqu+j6angGG5fjVrbxOhAVBezeRLar9HwwB2KCQprpidwmgXVyAgKuUksZZeZLTJ7EuBnSUWL
gZ6FbeDJzxd2+IvJJE5D0lnNzn5Ve+yVxaaWzUZLu10RKWiSTIa1UhV+ZPQHer3T+WdjhgPPgM39
+ys1bkvo3/aG+d+vtK/SrMwLdWYgY3R38vNdcC7X8eLNf2w3abdQ10hM1MWT4mGxQzO72A2Lq/TF
ApDaC9d/Qu8dL9JBRRO9/Ps30u3vVtmXeL5IKHqrOKFxF+r9hqwqFa2HUv8mav534+iLyjWAKcMl
EN6NDEPdino0TgacSgZ1OTGOsBhZR3W2k9BWPaXnpib4/i1pn2Jq85xkU+tcR2dXyzYOim8Zkr4+
wTYNBJmqln5E7noe3tXqIbP24x9run2AQ3DXvMmL+8R4VEhLrJaoWsKTGpFedZMJHPVBYHR66tHp
FfYO36spl8geL0yeXjpX0Ok5epislUpMRkps6EGhoJG+QwkIE82S2oXPnYYyHFkQJsXlbOK9XhUD
0PeaoML7m60SvPbP4KB5wYLoMeFFPRjvRNFV50G+GpzL3F0sjjzdZxA/c3WCex0r/P7KDmFmI8bF
QJhZvwjIhCrAP0CVhkfnCRrXMu4MrjHqRdlvoDAwvrXD1iY/SKbHW1pXbvwaCdVFTqZ/tBWbgB44
QFbA/LEZ3cTwZpnokiO5ivP5iFWRGyaK9IWq2iz08Jw1Id4g8zHTzXOcHMISbYx7ypEhEkyQABG1
y27atrqJnvMq9KMMPhlq040nY6yXVv02F3usRTDWjw1eLJsBHxUblEAl3DEaSJZ+TdlSWn1tzFiS
wC2uetWfG1m86anju/Q8Gld+XtDjkVdHRsS0Ty3Xo5OIm+VIYgDNJhXcQiRvesBk9LFaRXCtzLyu
wk0evLbqsaCQpm2vTEGGLRFYOqkmyJs2acapYxy5w2ZQegMJbsG3Soc1KlPkeXNCnklFkWgwLM14
mjAF4NxK2odm2slir6M0aNA8o6WrE+zfccL5ack/gvC2QMX2aA4eo6ntGTSAgXl4GZzxLM1Dnl9I
g9HCrWsTlRMvKRUHJru3+NFSHHLhc6vHv0UUPabFplA9t3pIu0tV6L7Wh/cKdV/e91ifGQlWCC+S
OExaI1qPZbpABF0hhZR5ef37fv5nUPK/nTBfIiFZIr1wpwppJ6ks2FVIcFT617ilzkW12CNotWH+
Igq2OdMuinnKNdzfJEjChw9Rs0DsMho4EFMwjyw4DLXzRzHROefdzZTxWgFxqbSV1PE9sevRBQEy
QQn7CGEzHotUImS0Gw89Z+1QzbA90q3WttA2h0HZddlBEbs+37m2hsziVwbzliGSydpLNW2mpD33
AEKZC2RfyW6dAdwurCi6WLH7XgaWV4qPNtgHyH5UZP55dwUTXlbdeEnH4c0I+o05Tp6Bj37MiA3W
w6M5v4zF1ugOzjz/VN98czcaX7I+C3sILGlq+WG6JPBTRDN+5tVKp567CS08QHAwhL+/zW+qHOPL
y3SCqJKFwkeVSaRtRdFgkidXaLyRi//TJ+hfUoqnohJVNODjsG5DSuf3Fma/++G2+/dAbePrKJxC
aYaEeig9JLqPUlFFO4jp5wYk+zVOqJ+C2G9357+s+K/jb8ysmgrhzOmhxFmj6Ccj2/79t/nmZvw6
3YbC32zsWKawwTkoZ2ssHNNdzbT3VqE//v0zvnnDQv/vgkCSmpoxcUm/C1J2Vqxw43LIo7wpCeP7
+0eIb34g8XXBqi7q7EwZ76BfcAMRtNcQwIb0lDhYK0wWAkVoHmYr1CSHAo1Eld4p8XtA+rgSzMi1
Rj/vjzNKYOUzrcGX43QbtpA6jbISxS5KOZI1UN8KjXkLmpf3vpW7voE4Nr6p+etiHUDx0V+Ro5e2
4j7K3jXtGiW9Dx7mcQE32qElDsxoAUHT+FkWxxKJNnkZbsb9or00zMGU48pVHqvoXUvVSzND7SW5
30do8DTSlt0EKF6RzKp7rM1Lz0TtLj8iqBgrBh2ML1VMNDkzDyS0yOTuFN4i4CXDeor3cX7QG+iY
KD82IyYVOjyY0AQyKs4q54d9rH1zZjhftpna0Whbdgt10K0jhQA7PLe/FTN8MEOMKrsgJ08Ws3v/
v+085xbF/B9xxNyew4R0Qt13YWVfnSZtT/BP2AXysnRJWS8KIkIyx0dclRKPJhzr/Pe19l0At/Ol
d1KVWTWqYjL2StvA3c1BsUon+6pIapwCTVjhcAaAn1tqB/L1mdfqslda1JwDzbIE2yyBzFw1Fj8s
/n8267+cDs6XJmqI8rYPo9rYR0Or4MHMusAgS75QnuNSJcsphuv7GHR02mbvQOzYuorKwSIA0+wy
oj0cc3xv0uwmm8mqrU3eOumYRVvsuwFDXJ3qzWV0qHL0Mmh/Da6doH0dNNjz26YjBCBGipfNJLtI
0QY/HNr/nP//9lBf2jOp6Umikjt6sKVNFp8DzlKuSiIVMUl5MnAg3aBm1OpFQdlqifIwxST4TKfQ
iG8cDJqNNv4sZH6tsmltIkfOEb5FTJoUzAsM0ZQ2jdwMDRQNLtShqQDkCW504mUe2j+Npr/dYf/2
DLfT6j/W6Gi6gaqnbknw0wA1hZ7GU1+DV9KmE6B/IlCEgfNPbCwDsMhHElmh0/60rtUl7l+HB4V+
Aw7vbTiyrQjrWc97BakSj4+unAdi5AghOW92Q+TGxklewSgJl9UX7lP3J83uEJezDj8zBrMDpnBv
PDWM8DCXyjv1qYLaggzJT+RESrtMdy0BAjibmUW3RkHeFQSkLeoXDM2NusjPZFQKc5m2F0JK5ihE
H7gHQi9+mCNgf3OLOl/6M33S6nIm1OmOsPaVsUl30BJ3KCoXEVOklcUvwQgw07N3zFL1opWLGHKh
MIOsWtmMY7LpHVM/WFC9bsDVbv+Vn3uYH31iUjwTZObVWGJuW2ceLsMTdoZjtqagviP1GJHsGjJw
m63lRu6jpVhhqfpfV/CXe88WYdDYJU/FNGUP6/1aX6sXLKnkPjP1e/CJT1raW37mxbgwfTJLvc/n
h9BPV6Cde9ze9U+B+N905P8gIP+xDONZpiOnvs7gNlhHHxeJd/uJ7AXFnIfBfxGvoocfDsfbw/3b
kv9SzjUcD2l6+6zgoFyLLeMJztM7QdtesfwfcbF/VtF/PI7bIQRp9Mm5C1zE4nV6FDqqvGKk7Pr7
Q3xTFNlfrpZO7WsxpoNzpyk3C6Rk4k2dlOSkKys3q38c/fLN6WB/uUcKw22IXZ8BSmA7q0H65vRA
L4HswFkNNtML2r2Y3zL3pyLpm132DzryH7+bLIe+DjLE770kSp6ESqXe5QCvhMsRojL4lc7kkeKH
hfBN0Wd/Ob4NmFUzy2DMuDjWs/pq4Pe2f/rpvqn27C/namja1ZSaBkNzQufS11jzCEn8+7v/Dr6y
v5xFjpOL0o4kiGRTklyUNjDqaeTanYePgrjr0Z6tpepgm61Q15y0EaY3tgibIsQ/WuZWRM3JXFfC
rg2yA2TdgY6UbrgYZ1WiE9YJB5kQRTKzhoh0VYn3dqur20xE6l6SHOGPHTaWHkc3oVOFeDZ1shqZ
uBsgNotn17kTuUbOZxAQhZWp7ockbNbLqhEJf2aW5BcQSff3X+I7kPvr7ElDY5uJJE4PQ5iQ02YX
/XTSlEJCqHLraxFXyMx4yg1htskSemNYunNhbBRtfEs7oWy0sB9+mAPx3Y78cpTCxDYzmkdmT7TE
8pD3zXnmkWyw0K0f7qDvntb+0kHEjWVj9uEjIiON1w2qvUXBy1z2DiI4S3PU5TA67UHvq+AUR43c
ZTluN8JeE2xW1ewnHLI/1A3f7Z0vZ2g05VDfjj2yhmoQg3gnEFVNcf1Dpf7Nj2l9KdQV27ATdQyn
O6U+MFlBH1fCJUXmh1f1zZe3vhyebR+Y5WgwJCDOGlBrcmHbQ6+ry78vyu+++5czU+3iPKvRx979
H3Vn1tw2kibav9JR76hJZGJJTEz3A0WK2iVbsmT5BSGrZOx7Yv3199Bdfcemi+LtfrsdFRVdlkUQ
QGYi8S3neBqajCOCLx2oVNmNX/MhPTbwDyzM7u7gPyyUtJ3Gi1wEB5kJwfQp1eNFNVykhcPuMr7U
wXK7qNlfQT9fS4eClPfP7cCq5u4tmQ2UmaYJ5UQX3Ke+eK7SI8bp3ZX/i0eyu7daap/sa9vwuZF9
kZU7nB7V2TbdlvHGW9b/2XffWzW9xPRNWe2+u0VuWp8mWXnkYXzoquxN/RYmhd8WfPKOl2ay+1Ec
sUodGkp7E77HI1qELFZX1PiDGp7tNRXG0PPevyCHpsHeHG67MYosyae7frxCexFKAPHb9z/7wA11
9iYwRTlTlO6+eUCvp6BjaNedXn7UsDPEka9/4OJ8t/H8MAXiIoyWIaeUxZE0fCvSxh7IhVdinu+f
woG9iLM3j5NyXCLQt9W1R4l4JJZwZfu+PHcGsHo48TQDlbU3yMmmVxL+5/tH3X36X8wEZ29ixzmF
VotTVtd90n+tMuUSyVfFNsvBKlRZT68DLN33D3XAeqmcvdns9X3FI3FJr+m/yW7Ep6WgJfnE+jB9
Uqv5yEA4dJd2c+aHu1Qnia6xj6bXRlW8MJRNAju20V9Tn9rPmq75Y+bdQyNub3rnUxLYKuzAr1LM
Tn9Nnjz606U104zWfR7i+khM58Bcd/bmelNYueNQ33k9CJ18arjxl2FQhWfv35IDU9LZm/BxlEZB
VLfptROdDslDOtyKY0L5Qx+9N9vJHBsrdPL02oLNWfgTnNxN0x55oh6YK2pvuo8+u0t74KoUj9DR
SzqpIJzZoARPFgCtx9bZQ0fZ3fofxpKr0oFyzN21Jy03bNs/yNmkWBrC1QRc4+39W3BoVnzfdf9w
lFnbZphzjpLCtmrX6YAKAWrCig643roIaRlojqxgh85nb65nicnQEXMkCnmphCd4Stes7jaw3lvU
DEdO6MCNV7s//+F8AmyzYVbBc5yDpyF/zvMO7MXr+xfr0GfvzW5TuEE4JUUBsuBuoMsVHnZskiOX
58CMVnszmsarTknKyK+da+DsPY1lRL3vRLNxqiMr4IHJ/F0I+sOlcUw/DEPJEXrzCH+MvrwjX/3A
B8u96xK4YdyXXp1fd9Ot5VxhkznywYdC2HLvonTxnOsmL/Lrmob9gLQdtde0Ka/61/BzR7ciCqhj
RQmHTkL+PHDqxe5jXTT5dUpZb+M/mu7IqDnwTJB7q1xvl8sSe0F2rRdr6wDjaAk7J+DU/WPr6IGn
qNxb7Prcaa265Ai9BZvdQLm4C61vpoVrqdL1+2P/wFl8lxD+MHjmKCHC7CZcHhpde+c+C0lrk5Gv
lmMC7AM3YN8ln3nV7NlTTLZWFo95Z6jRtJ7f//IHLpC9+/MfvnycKitolyy/Xl6HB/tr/S38TOPh
+5996GvvLWtGmSGnmza/NrPnQtuST61jHXnvPPS99xYzA4wj8hMuev/N2SDfe/RO4w/vf+1DH707
nR8uySQo9GrSiJmFPID8FCVl0oEJsqQeci04s2Ee/IdXaG8S+3Xh9ZHhCtHfgBqppzX//XM4sGTa
e1O2bLBewRtjxBiKPi7LU3EXlJf1y7Fc8qHP35u5Qd+5pY64/NgT7Qd8XzudcUtv54pqg/dPwT40
fPbm7lBXSSy+32J3Vdx0L/Wd9ZHcgvqiTqJnfXYSbijCfP9YBx7AYvfnP9xyY/1rNAlGk3XjgW6s
r8HEbd//+ANn8ovqHR5OZNPARt5Hwmn4mneP73/woUiQ2Ju+YdBVXt5V+bUrV9UNJchUguMm6Cns
/TY/OJQeu+vwKTrydn7oMu1NaKvCN5jMnEdG2P+xfbA+0jNKsmZb/YcH2JvVk25HkvwcACbJAsHn
xnuWD5Dylhf3yHp38Irtze6ssWytUg4RvUyv5Wv2zfnWfbA+Ut9s7K1+Ndf2sSPt5tpfvMGJvclN
IY8vSb7m1+O3bDmhlI8GY6hmH6WDMPykvYjf+rP3h8Gh8bU321NLeEKHIru2Sirv/E2grCMT49Ak
FHsTPR5DOee7ao7YgoRTRRjbOpcXUQhz5GQ7QQ93gqOiLIg0j/TOrS3j1xvtdf2N6SpnW+WmuuA5
H27eP9UDC4/YWxQcr6uMqu3susEnS9Hd5+iTu6uIW9Fn8P4RDuz74X/8vBh0YqSDHanhdflKzzcl
lLle5U/y1f8QfuYt5v2j/PUtk/ue8KCpfIFaIb/2YyLDhM2rtj1yAoc+em9NiGsxUvPO9xdE9Qsf
tWkaHvnWf73Nl/s+b1GouaX/h2V/YZiVFh3+aqgniJFjs37/whw6xN4SUAkfTMQyZNcDVC/65UF7
eKQQjr06Hvr43UX7YaUv+nLGq8u2uSjIx13OyXaMj8SJ/nrfIIP9+S6UQS3JR48fQHcj1mnX00tx
//5lObDfl8HeHJ+axLX0SEkQ7sbpYbijNmdnhb41X7rb4Uv39chhdvPo10VLBnvzPW8SMBgZJ4Hn
DYfMvHNIrMCZ2duE7BvyZnVklP71RJbB3kSekjAIE4pxr6lCgcXlGqCD2zFcJa/1sf3noZm83/qw
k1g7UO/Y3MZobhGv0PHDTmXjt6cUf8D618fylQfm3H7/Q9MXHfplLluDlDC0zvrePXKdDgzY/e6H
VNjTEjbkKAYLpBt6Zeu5Apj1/u0+9LX3HuhqtPoloAP6ytQIJtjAhfbH75/8X6/Tf0dv1d0/h0z3
j//hv18r8GpJFJu9//zHQ1Xwz//sfuf//p2ff+Mf18lrW3XVN7P/t376JT74zwOvX8zLT/9B92xi
5g/9Wzt/fOv63Hw/AF9x9zf/X3/4t7fvn/Iw129//+216kva0z6+RUlV/vbnj87/+Ptv9CP/cHV3
n//nD29eCn7vAdEZHaZJZ15+/bW3l878/TfP+93TgSe1J2zhO3L3yji+7X7iyt8dV/i2H0iPfpnv
5vqyak38998c+bsfBJ7nK1erQDu7b9FV/e5Hyv3dZgbpQLmu41Ee9tu/zv6nG/S/N+xvFBPdVUlp
Or7MTzOfT1e+Vk6gbAc8GaHS3YT9YYUcwkiVuQv3QtZtdzo6kCpjO7B3CHp3OzZxfySn8fPY++fx
tCs4M8+Gb7FfwSC9LigDaKebImsIeyEaW9baisJjFRJ7q8CfB9K2DoQCQumLvSeLTBtdWVpqctET
sKa06bt82zgJYrsI4iJhPotSdQ/6YQWmyAvtizwLVE1HBWnCIxPu59nMd3Fsj/w5l9fRLpd6b4/h
OImWjotyE41xdqYbO3rwUo1vcl5Y2H8Yfn/e4B9v6M8r7PdjaW6kT2OtT3PUfvXhBO6iAXoWbPpp
sljOG3FnXMC4ZgiKJ9u08WUZL8mdJYdjcZ29TfY/D82IFZyhgt61n1hIRZy5tjcEsNPs8Yru0fgD
z8j22hsrniWwc8lhadsD+x4O3W3Mdd7mtHA+dJNLOamovRBefFV8ev+CfH/7/d+H259fSwsappSy
hfy+2f1hiNt1mQ6W4wYbt2rqU53F/lmpZrpHZwmCJISOMinkRqoFlmFB+YaVYJWXSLO89eyEOJXe
/z6/zDjH1pAQHK6TDhgLexuHEifs6Jpd//4ys41Ns8ajVjdtqTsei3E8r6JoyY8c85dZtzsmcx0B
FxNe6L3JYIpi9uSCqaqaEA7nOWXsXgnR6v0z+2XoeVoJf7fUCV/6jMGf1xKgwp22Eozcfly36qa3
BxODNcv6kjZYq3idrCILzgdZ+vVZlRUINd8/vvd9s/7jrWZRCSA2MPwCR/nK3jvP1KJvvEUnelpP
wlN49jIY3ivlSyHxNnT9yyC1+DItFGc0WD0+OZmw26tgDhpEEl1dvVA8m7/l0a5tKI8LF8mRSPrl
FDOXDccp6UAPhZ5il10kVixvS+nlt2MKAwPCpzM/5FEhmk+zNt4HCf4em6cTyW9OGUzm1uqKXtAU
SxPBp5Te9Rqh3tQQ19ZlP7uwIuaWVxzf5PReWXHWtcA4pKaluRmI8DqtLesTsNzBVUJFvNlYfQaP
znMXwF3SIJFIsyThEs/Q+RvPRZtUSqHGbSW7GOqaVTXQx7vG9bzbhqr9R1X5Cbi/adepO3VFE3wt
YCnCxMV1g8TzpK0tn0LluESMV4mMrp2uA5S4rm0JT5L+Pdv5xkuoM98PLdiJs0V0eXcXN/byrZhr
WcH2KOLXRkSTdapi1xG4wnKywXpMqAPHaGfsFbOSrNQ4G/lldHx2n2UYL18SaTqLdqseLxcLCVXw
7Vib58wJAsOqUfAKNU0ifR4Xa3LWlSN2VF/pK2rF7F3DsoQAqZGf8bq6GusmMqi9WAxXRaOS4FIk
qjVoUoKUKkMrAOSSLhLMz2KJzll34FaLrRcOjnVWu9KCHi77+dr4o4MFsEPxXvPGBTg49F0axcM6
P8t95bELhERF/05nIL0r1SCQRAgAUn+uOqLcYeUN39oqiMEGsCx6F6Jwq8mnmCcHVORnrXqWCs0R
Z+2N8V3sigo5ad4W+IrsMKUoLh5i8XUJ2oCX1LGtyvu5TkL70vU7O7iufBkk/pbbM6WgAGmPfeq5
etM2ck1O/6YYOw03tWJtwCefNAQHlxELgQ3yjUWI1BNZ4npDrHlwWCULM540U8ioM47hhUCnPu1T
lTuSAuszJ0SqaCXZRZZPUHJgaO6YAzztcWJYARGoqRuoS/G1rDnxZQ6AHwaUTG+qrjbxdnFzjyrT
Lsd82k0K5S+IbRgprZMmD7a/a/ia52pc94HjZuvGVREI0iTwwOhqL92GzYSRBgy3oX+RlooW49CU
5Wvb5M0NoC5yj0kZ9+cspRbn4gQNMJQmdwyYpyV/SVTnzVvs0m16ukzg1mh/iKl3k3aKWtqDDbny
hJnfUv71koWKflu2CLb8zHD1zNUcl6V9aZAgVnRbBcgrltFfcuymeTd8SVQpGeCDP0ZfpzLCrO6m
U4hJ2wYVth3Qxz8Hvp3lG3ZBk7UNpiVOiWrWHm5FpwYWEEUVtodFjWKi1hnayG4dw/hAv3WIOkyp
ZS2KkTzh5EeTPKMyHoCfmyOLzPwSvXHam9qDgr/DTJeNj6yoo9GDCuOeTulNHnJlT8oMWBOkDsDn
3qCxHTT5iCILvAbKrDwR+vMSJclNLnu6QOo6EYAj4BYNazC0Ie1mABr/yENHno8J7UU8vhz7qlri
9kucZkpt80Ujf3GVsb5Z1RDR/NvOeFqaKA3MqrPaCABXZNMcOqZquMoz9ge0wfiNOFsa5LLrpIhc
LyWTH7m0eM8JPLITbhpUSuk22X3pRdZLV3j6FuArUhRrscEbZ1UlQYwnQWrWbeUkj9peEIeHUu8W
sjCrq/scPBRhzDgMgYwt2kAptO10xuGRGzrioFs/LIgj3Cu5qJ1awlhDuIbjQuyuTmoaH1VY1/lp
R7HktNXlEPRXg+PqaWth+O1XQQYrYdOVef5UDrmc18XcDrx5RKO/zWdlvbEsB+DSw8iiwjKW6o8g
Y3t8wlaZwIedGIylkVAD6tKgARBXOqrcsAzb5jIpoXWetdMCGZ8SkU6dL34RVxe0j7QuLVeS5Wbl
L7GTbUfLbX0abkuUKbKXlsTyVJcLoo9KxVeqxskN5aasPy6KBoodL8H/0HoBbTolmK3+yusa77rW
o4ah4ITUsrf86x6kRI8XCES9gdRZpt8st6bnGKohihS/dvUlb/etvhaJ4y8WfKqmtYEmDLmpLyeM
1yjjkmmANlND9CtMTftcN8wAWcVC00Cf91CxElY/6szzEGJmqqFLDmOdKFwxNHeuUq/kFLMwDc7L
RUBJMRR0XVXsN4AodFUiMOTG3Xzr+3UtLuewcZMnY+VtddU4FG7cVEsWwyjMA6tdj1TuLLADENWX
8pa+rHGnR2edpHUysYsMR7waA4xerUkHdCoqhi9nCqcFMRFOtKpwNaPU1zTomt7+zJPCDBgRAt+7
JKZXU0uTi9xMF+2YxP1n5UqXFvtsUIaIyiT1Nsvs4hwAaYukZWzM/Dr7nV/e2l5E04OpLdoqHL+p
RrpA+lIAQ7PrpL+t01yE65Fh+9TWPPdOmlGV0P/9JMedM6Xjfdsu0fzJxG45XQ9ZE1p3pUy6Ox+K
Ey23jU3vSVVY7rXVhjniYBItWJPjIonuA8uKgEIvRXPVVh6mbjm1tJsuQ52nF7SURt1rKMcGz3I+
xd3ntqaVCGajU453XuN0d6GP9v65t5PwKXGsPD3LIcZ265B6XJf+Mo9uYBUz5Z8qcBiAajIRJaca
XBxbw8T7aOyJ6zz1gJBPRWZHUMJwAN7ObYB9pVvqiOWrDiJSc42Bxmy3c/45rkMcMq7dsaaEYQh9
0UWPARKcPRGd2J4OMUgvgq7Qagggmc1+Hbw6STp8mrKh9DadFeg7Zr78CmslRmRkdTFmZm/+g17q
5UNQpyirrFC192kTU2qyJEtzk4aeX19GUzrlb85QRR9N4C0RBpCcnvqx30kUxMADiXKC2PoKsoI9
X5/5ObsQztx+HkvjUWmeFKa979xYXKeepmHWWA4pO7uVrQHQZSDlxTLHNJqrLGRDIeLiQyIGYAqD
mxLuH+LucWhmNF8m15jsfJWRDGqcwKUfR4u2OXdnnu2bYfahVqRFIBBOJ6wF1NS3VIBTuYEDxI8E
Rl08NZZeDyx1I3pTlhmM4wiEcd6ESX6WpbCL1xGRCJx3kpIP1noVP+ZZyd2l7mp8sHqFNo0u5+yb
rSMbodFc0M416OVz2ntQiV0eebAUTEydHHeILxSJVHzyEr99qapZATgw0v4M9hlVsB8v8Vde1Wpz
HS3szgZsTqPffgjcCh7VUIYZordm8swT46HTf2QO1aPPQjSyP2fvCKpj04ZDxEY1heqUrovOSd1z
bwqDEaGAH7jzWZK7cfXC1qi6KVNy1bRWKtiVhZOr4B6enBdfKiwXNkCFORB0kBdlGG4XTeUwC1ou
3ZZievbZAc/IMhJvrqx1DjnKD7nUJhcSaSkF9nE/jF+sJUtgBIx9/8lKmrG4CdiuAm6VLbT8QqHd
i+cJvHBrzdknnKmTomlN4UJRs5PrE5f9a7XxCGHEG9/OPRquZ4M2RdjwtbwQiPupC1+44a8XNX2e
ljPBd67b8E24ZLORbXbB1cwFDGD+TaJfta4PYkiUYXE2u1mabYHawLXri0Kh+Ulcf720jvoStZ31
zMPGMeA1wxxOVMxryElWJ8MX30kH+sTcHUpad0kw71ADkLiKaOJpopwyhoaQ+6059b25i9dllYJA
bDROt6ixqAeNqh0yOQB68aE0FKVt5zztHCiy84D5J8x5KmcoOW0oB4GJ1rVo/FfBOIEwXDPLQcYa
UsIyyCceUNGC9EjyNPvDTargygn9IDwpW1chF6uWnn1lnUjgTnXnf4B1n9Vnc2A0xDjfNk9BWSf6
1AQztrdQJa13ogpGUzUmw7KJ+sp+M1VJaUpVCswrFTbz9EyC7p8pNzWLuDCW5TwT7VPOWcg8volN
7H9zZcoZAOGdYQOmgX3Xu/WO1pYljI/Fqb2rXtfZjpcapfH5TNfCN7vb2fE6xL8cNmqCZKucST6Z
wJ9GfDZWP0LpGLp8ndg0756h5ikgpweq5wV+tEfvOjEx9PXC6IlrnzmdBBIjOhgCmpVh2AxOU/O6
ZJYBi8oY76RtgsaPKZDgKBfqWR3WFd9CzcFxt7ZvW8mphBZqbRLeicUqQpP8RBQk1htrcnl/zauI
wdS0yeCsQ0LTLyq1d1DvBfrE1pT98DykGarfchyWr+WUDsGaUQpudZ5TsBlNJxe9I6/FajsbQfBP
tWXfnclSNvkfhetF5avI9ZSfe24r3LMYHpB1FqeexE0csbE+LV3w3LcsTd5w4vIHEFRNNvzZ8/9v
BbIPRql/imzf1m/lvWnf3sz1S/3/Qzx7V136X/+KGP8Sz/6UtS9J+fZTBHz3G/8MZTvid0lIUWBJ
8IRw9a5D45+hbCl/t5VPnNsNxO6tXcjf/vZnKJsoNz+xbSF8jx/KgLjQn6Fsx/kdspL2fFcqO1CE
bf6dWPZelEu4UtpExgNFZM32WdL34k9x36Syb0ecrTK4QO/hXGRR9+8lWgkk747i+JyPJI5tu3up
LD+pdZHUy4hkM5mtlUgzczaZYv76w2U/HsflMKQDCM57u9wAGYC9kzEuPm/lgW3z/IoJBwvuBCYK
rpPWTy78vuw+kf5fLqvMTvsj0cLvYbIfwmjfj03o3A6k0ELo/RhyCXirGWUJSiCu7PBL3lQaQp5p
NIiSGSt0e1XMpcSZLN0cG70Ookdjt/ZzKYsmxETVUQzK5iCfTiKYCtGmaAkq3RD+slkC3r9Mv95z
B80NSRTNksWd34v4OXoYMq8HM23HynzsdJKGEGxNM23eP87Pad7dXXeJ2bqeyx33Ocze7Ug7qcfR
A1lLX7qhlFbJyb2VpmjGaw3sr90xU4Yl/RwHUULJ8PsH/+UkyRpo6fn27h+SwXuJu96Y1G5UqkG0
oxha4hkLaWPa0/ePsrtUP9117Xq21Nx2mzlJ8unn6dOoOQ0ju7HxuKXd8+BpdCyoxh7dZPn8/pH2
QuC7hcP3PRJOROVAue3377G5qgtishB1GwodV6UXAtgdkIVochaXOSTb+d+/gmTMyIeQbZNkAvZC
00nfO730UrV2cdqfxd4wnkxsro4kt34ZJCyIQiufIKr2HW+/chNugUMYi6MoUYcfActmp7m/ez2d
EnUuRUPQdc7v3r+Wx465NzARINC1uXBMqcFryYJHqp01r9Qaek9GZxAhI9//t8owmQykMhXnGpBU
EazpeykMgk+t6dJBckwrvBjSxdzZakFSYFUOhTrpCE2NPeV4rAzo13HjCcdzBUsTA5T0yc8jNCpH
S6e8Bq6bqck/Dm4bv+RLiNrHFGw0B6/IjlSm/TIlWAH5n02eUgVSuvLnA1aZDru8cV3Ci7q+tYO6
qde9KODUNjq1zt+/kzZryc9TUDoOcj8OFDhCkN3dr323SVDNfpMN684LCdz2iDHLizq1zPKUmjaP
txEnGfLGscgSKHnu7aD0WERXeeAFZ64N5vhlyqcd7DzKsqG96OpcRxczenfrtG6XhliqmqlWJv1Q
xlA50x0vuXV5nSyHiuYKljVCnsQkJkVVg48YZGh3HBmpcQyi7+Nl47btisW5nAffLi9GNnLqSS+T
36wNPJluUXBj4sDeKDyZPLfKaJFnaUwC5KuTNKDdZz2P1dVYeY13Nog+sKH+htarjcFErJMEf21V
Sgh0aMOoqA7c2PdX7tCzfw1NVZVoLSvXhm9NjGM1tMGwpZtzXjC7obrDOFBDDEoFFav0+qlIbiPL
Te/GZvcOuPgSKZWVjThCyBfUn2nVtizC/6lbnyIid/SV4+NHX+Wt0GDUWhHfksizFfxF0T2GItCQ
q21UbvHKL+s5emV1dCZnU8tIzvFJGHYNl7YeZUaGo1185xMBeQfWYTUvXEJTpsuqwv0jNyhW4X0s
lCQ88hJYRtsgzwgdT1UO8jKSft5eEr7QZ3LiZXXjZD7yzkWhlAlqM4qtmO3gS6h9Q+VnNQ+NdynG
saWgw8mJjt+PPC5o5m4IGGwJ+RbA+XEgUmhD2LqKNlaQmRGfcrBIzJ7DYF2N8eSRiwfbLB+wSk5E
LBbSAyseExGMWGM8a6PsFB4Q6hsvu5N2Vy7nQ2OAmtki5//Dk4Ak1o+Rj3sjLe2nNLXIXYVj5l52
HfedrMhi1d1VmCbBQzQb6P1RGvZQDOuhedRhK7EqUK8R8CYSOtmNW6f1fKrJipyHDg/AVRDHOZ44
AtzEusJ44rUta3bUkJ7NRkGEaF6XbUdG12tLF9Nix4ap0XoHNapVrT83xjhvYRkn8wlp9wHaupUX
uHRJ2GGiw1z4OBhlPUjZTNmpUlZJ8CgPCWTO2WCTSI/SBdxmlI24ZRg23xj58Jm9qgYyrLowfMz6
oalpwu8J5Ei0sfV6qSXTIgkjYm8L9hiqC039oewJcpG+y8NmbTGJFNOKZr+tX1bRU5UTu11NmRWn
uIDk7s0XBN9XFQ12cJOkFZm3gvpB/2TS2RxjvBpoUeJtCsHeOIb2HwHOswIrpZ4nhhegwxOOY17d
gq5hXgmJ7687Z2Qy0CExV+tiVIihuXcZwRFCz85pp0oi1LPSdXDiOnIh9sjGalz7cV47GzEzbx6o
NY+ijzwEYYL3CLNoNk9Ug4UxQJ5FLLt47qMRFvDQpLfatl1n25MVzrnhXZactyIfcaQHltSfiF2j
Uypq8WxGsJQbko7yvsREHHzJ5IxutIkdl7dTYjJt8EXBiYrvVCcQ/KwGykz5nEJkXUGoKHSbeNsM
TmFWpRjbJ9sp2u5O0Z7fXSa53d8PKnLjc1G1EqV0T5oO9qnIeCif6hmd9bnCbjedZGUfp1eEt3Ng
J3Lu5F1DtUj3cfQr6TQn2rTWcFYsZBJXbplk7R8pAd3pwWqStDxjbqJ2G53O0W+RRyHJac7eNCUU
H8YCE501xUhWduHbXKdsBEzW9zeyGOL8dOCduzwp4mXYRig5vvgtjxmUHkQYz+vUyT4Ii4fuehmX
5QPREvV50kbFmyAd8k0ShkOyrjHaPCd5giqBuNmbnZGIjVPRultj1eltP2RLezdGufUSNlJ/2ZWP
PPjARFA/JdpAtiS4+xZo7ErC6Qd7HfIC/paSZgrRS3gArpHrpM3p4pIQPgeznm1THjRmrYHkJkTu
K6IxlDWIrbs4EZ7rsSxv4qpf1lak1XBiUlRAp4NMQHnEhsjVanSqShMQNAH+pTolH+XrpnpIbJbP
VTHMABqnJCdYazJwo32ZVs8+gEUme6r6GDwpN2Q9kBVqKCpR1mtnCQLOY+4XT8FctQ+LgsWxKmNS
xeuuVfJtylK3JLpRKXORzvBWNXojUrlRxSwH159TlJCE7XnXG+8FwDBed4K4/efOziWJC8ciu1Sn
83TTO/XyIe8SCzlMHPmchOvBFasjlLqbQoR43XD8SeJGfOm3InfTF5WlAPmToMPP1cS1TwQVCglO
xUW2YpuLHpNtZaXo/Oy8aR9Grkq0s6kNL9qzoaWzP2FjZUZShaDdoJFSe4pOikhefz36grChISi2
LYZSmU2VdhF3seChA9o6/oystlVrrdOuRE45wnElxN/IdUzeGStDWGZ3i7U07dp0BmXKUFgsxmHg
NDy5fYxVa7MkCPrKcKxPUJEFGPbiEVVnNqvyi5F+GNzMU56hXKGrq3wQM9nzVREM1FSPPdG8uMSc
W4pUhWc4ppK3OPew5JSW3yGCRxzx6pVB0J1mPZTibccV/ZbqFC9MCD90ZEUtnceoUe2wIfYWhdsp
r/i8Ws63oR7daUuic/FWwTzH7qoqPIq3p5SkUxkGLm+w4chA0lmZLCepYatMYsB2YywJY13g9xxh
0PtBldxNba1iLCqV/YLQAkKELRJi5zi3vJGQvqVf8rwMP1fCUFGSjRXVGKEzqU/LaCOmoQsZIcVi
+urFskr69uFjEz6cgOeR1kkm5I9e201fNFjP6LQNkvYjWSQKVXlnoaVPg+Iat+WoO0HOtaZN13Vl
jmtNO+SlOoltqtZhcwFtCxsnKeucihC2Ol8pcgg/ah7K5RrDN4RlsswkFNsyI65t2HUZMHCa5ZIs
d4WQAfigOu0cJOHnA7X7xUmvM+c51wOW36xfwgmur0zRpIRzQMf2ggJixRcUy8rPZHc2ZaZ9mDXr
ynlYkrg7QZIqJsTNSy1uRrAwSCjrjLuaGRN/9NmPWuuR/Gt2MsmWHHKN5WajWttFOpu7w9dUDxlb
1SqhSMMC7xasPBNgbwsTzyJgGS9Iouaix5/atlmEwVrr8QwMbor80HWU2kVV7fOkrCV7xzqLk5M4
LKfnPHY8PMdFEQ9no+ebj2HklObCcYTLk2d04sd6UGzG9OTUISnUWN0SJi2dLc0AkXfmqyI1G0VZ
j79KsOk9jUsI4VaOqd6UdoIuyhkS/1tYpGTbOxXu0P7WKL8NrI33Xt4HF2KsvZRCiLp9HOALPRoZ
qXqnDWE8x0thg+fuXHGC4jOELF950B6dfm4fx6bsebb7ff11quLqnhz38Am7EF6joa3rM592CJj0
NfDuk8zVCNSJgFJgMTuBXi+FAylgyrzyQzkNJIsaVcdm1RR289RlQ012YhLlRWVBF1/HvU2qyhpq
/5FiI5RSao50u8ntBSAczyS+EQ8c9qQuYQ38YZ1s6o3TEpFipgVolX1QrP0qcrR/KQtejHBi2ep6
ySy3QkoFiGe1TDZg8cHnFRgDOcUwK2NEB+XMHergYg7nYdjYoefdl/5E8rq23fLa1eHyGclBk27U
VLA9FF3ARk4mJKNO1NKM5z4lSU/hHFo7y2RBWmVkncJFrkFqSj+WHzzTzV/ipcTiRCq+uEebK+6l
nMtPXToWBtGJCd+GhEK4Fb2c/R0VgGRtG52R3JmLWd/o0MBEDNopegyWBrhN1MBJIj+op9chLsob
R027dw1u7EDBTtJ1mwHPKxvfiBA5e8T4/7B3Zst181abvpc+Z4rzcLonSZRky7JlSz5heZA5kyA4
8+r72cmftIVYVjeOuyqVSn2fgw2DWAvAWu8QkrUGs7kSYQ5A3PZamEDCN2hir5iWYoI40q0bPYng
ibMVLP5UtM2VV/iETsJF9cNGhpRsiQmzrCjKk4+rO3KIVAvmDeuK8tIxt0bxy+If5/s2Xbrvrm9P
tLkyR4JHS3gK4F6NdXvXb7SShyESHy0bodygTcDpVONm+Md86dH2y7Awyvf54s9PaeoBBYiajjbx
TG4/TP3cfizG1CA5i9zlfYFzgtx1CSd8nMDSRjyKVPQwiSL7HtJTWS6rOnHfN9NWZdekyPqpX9HS
uBjmJfxYIfEVAshvx6+D9D3+Zzo7FzPoz/rAXSD5HLIRyivXbjnBzWl20KkvLG7+oxfcUE6gBCnD
IX+wiB2DLeGA07WMIsKucGtI7IvhmlhdY2NRAL5iT3Lxct1fSFDCLxstmcZDFnJXoUuGkGDDf6dH
pxf0kLt5IqECHU3G4xSZuJyZWxXBfarpju2q2gznw4zi6lkuk0fsbgryGnnGvsYB18o9E1HqwAwu
3IqsuwcEiS7BzKSzC5kCI9mBCnI+WW5Levbm0HuqbVDiBwsfu/dtYrln4cRhwAssKBqwfNwFrrtJ
mJxXfVIg1D9bffJhFBUXwtkf56fJiZpPJc+kitxaNO9GafndOwqCESlGmtw+us06X3ItCWCIUi7d
smYsIenbOFjdLVFRYHdjRDNLUQ/jepxwSZJ7s+rtHyGVrSeQPe3npqSDflw5+m08kg3xjFopXUg3
qrZv9RbxAAvrkORtVQZWhtKYkW4cE7v45S9eds/TakQiEcOrr6AxpmcU3JbmtGQ5h5DEfNG7WPoc
65jJcz2IZh4Ajd08mP4vBKDW9j0wTBe3twn02K51R8RSE56lwaGwweyeeG4Xz5lRTAjSI7F9YXlt
m8UJHdljT40I6gcvCLTP3LV4zo2ZYmLduCkdVMveVnrfLh6dQc/tfQdIs8Ivxm0fx7FChL83A2OP
8hxPygwjo2+2VRs3k1yGpyk1c/A7ksRxdr0c7rshxFQ5pEFfcK21CvMAuqHysFlP2+bkDyL5zkVg
BI4WmCuvVQNaNwbQKaZJpmTn73wrCN8FQRl8NLzGeMAjrPsGOmnjDHfy9NMIECq7KpJ2nPeANvyP
C9elbB/hW5zc1g1U64toihiHawB1iZVnx0+7d7NH4aHmnwR2TsW+yhN85EpAr7uh3yxxfiH1zgmq
AlIpPEO5SAI8KPl7lNwvLsQ81J/AR5fYRNeeh61R63bx5EZZuzeHdLgGZML13Vyaa9oOIAbt1czn
S3LnBmIwME1jn9rCuZ/9srOO+LpPGDs0XndfljMizhXCeGQPry64MmP5sx2A+7Voo3cpV02jLOWH
JtkwZuNZhrcFbqDhcjTCNhcY0U5eejF6vXjvGob9FA2DTW9aEJRYyfXIp4fjSAFJUCW5Geu1NS6S
IOD1MboZ3l7gpsDW1jJw5eWZiRR+a+hkYRy51SvCeXPrfplk24qdH824g84WfoS4SXrF+2UMvQ5v
Y2urjl00LBkSy3V0la+gPw6yWfEoBhczfR6CgmIMcEnr28hN1NiHuArhGi7Ym3HDayy9nKK87Xf2
ZJSncWHjYZu7RvgOlGCiroH1Sf6ExxuUzq35OC+AkvZe3uDuAaiLOTQYsH7rtpKfaUrS27VE3s64
xKwIRfY28tlY7oTJ5W5eRUhkNJnv4cC9sbTjGjU1Qq7RQHe3FP1tblpZfTUDONh2/Vhzmg0FqAoA
SNlq7HucHwHd5kOLz3DqhfahjkDXpny+6VS4nVEd8JGch6PpUid4NClHFae6yYJmvxjLgGMEvXQ6
6rQSUavosIuyih7/IL8r6M5IAS7vYNfz8kAEbx7K01RFeCp6xaXkseSfmjqRyLvSPJ/3EvG759Jq
nUeeFTgFtN6w/XAH34ttmASkuj71Hz13Db7IwpY/0toF8je5WYT36DJ7z9SHKy4ebprLA7UW/BOD
2R5/zsFy5tPJvnuKGt96Hw4iXThT0vCB8wkhALdkn16gE9J+oIthBrehdMUDwlAJMEazi+7QFy4f
qVwkILSNbODK3PX9iJVWDyqyC84nvAHDud3hoiKBM4u8AUnLO+LHlgiKLkVGo7IXRe6DK2tX72AP
ZipOU5i6353CTD724YiAG9gS07vdQljfpyKx1q+Bs5qw8DGYpJggJ2e+LMGB5nfY3o4CN/dMtgcH
TBk+Gzg2s6NJs4dhhprsHRCELuhgEb93Nhj4HDSvL341bY8VhuM73BeW1AHxOLVZnu0Lc5vqB6Ms
2oe1o1uDyuOwfBJyAFs+gr5vDoPHc/NyCoYApdjZA0OyLIW4aZeedO7OU0RWmOghUNkTguX2Opu7
DvXNm9GtADJj2y2AtXk5f8SIsuZDOAZLtLOkX4+7wUrKb1mV2JQNCMIVfJ6Hj+wi/PCLWUdLujdw
mxh2I9bv/HBbrNzWgYa+B94ZupeVC0qITZSlXyKD8s1+XM+WVVTtKKr1eeD+pJsgcdojG1S7QgoX
neMWd768y6CH230R4tmxWDiCtPZWhniFbNNjWINAxVzPa7hpmxSXdmntJdauWhr0iLykE19atDKf
3cS0PhZNOCRoi2YzH5MC1X60++6BjDlh3hZg1TjwpLRx1intXw7e79/t1UFTIcd5Ib1Yax44R3ed
rMfEA3WGQLcM+/0059h3dyGG6nkZdXgGoqCLikELx+ds32ivzMtNkiuPIi/1rLo1sOdaS3F2UXHS
Rwd74ruoMjBj4/GffFhLuDDYbC3FXbQU9HSjqLEvU7Aj0clF2wnX3bXGx8WwEjAcbhI+BMUZgSx7
pwv3vX9+Z5pDZZ/thZM+O1Kcx1YP3A/uebyfEgzVYKftvTQdenQKRfuYUEjtjkliZ7/MKLVRJbeN
LAOSUolPLl1VPhp2Ql+TwUvQkWIR2pOguJceA6ycYdS3UXPHFS/8MUfOZO2zMK2/mL6xJgcxWeVD
PrWyPlqQTHCeXqYaU0uE/R+mBZ4NZ3/tYmDkWOUP2sk9xlhDVTTfXJkgEl71QfIUUPsDtw0ypvs+
CRcm+wBx4oxbLaP0rp08s7rC+Xx+xpdo+Gl1Z9gVZwyqm8g68R7ojRmB+zarrPcwVKZyX1pzbx69
sS0xXugAs+1tKhO30LQ86BtQtS4Dd3SGG5eT+Ytp2Qj3u1xUrpx5nJAKF9L9UTlpiFUxzsaI/vph
86VAoj05JOYavi984d2vVHN+mCPfd28tgfE9gzbv7V0vyMMLP/IGyhhWIH51jQ+8UGyrcbtwVOCF
0zv2JQ3rCkPlzsfNdB074HBCcA8dKMs+R4DWyEwjxnuGIQL8RPsKFB8QqPJ7Okvk1nvolFTux7P8
TQtrGb/LKMe2HHg3CXb1Vjzl5wGsIp6adsjlL7Ta4bKFMhEbftX9LDx48WRQ+gLkyzl3j3XI9zlh
Luk1+4ZyeMelNrHy65UamX2YtiB/ssKObcKrbG73td+f2QZJP7x3PXv9iu877sqdwy0Xks549l5G
4767MGjEIi5prvJTJmz32W62HHt50S/vqs6xwDgmziw5Alp4Q11pWPdONnKvSNytLw/GmgF9w7jT
AXFHygBZRaty3a08posrOmje+xkBHEwRZ2eiojFTPTz6EsbCwaEsg1Z9XQtvN9mcmEwlw/bchIz7
aa7rNNnbCUV5qEGIR10LX+Ye7Ictta6GPvTezZjp3VnnXc3liqP20A3Cmrh1OBSVUxq+M20f4d3M
C4BrAGveZrx3DIRaj+BHYNLP5Uosg4ZG6tQCTkhnTBpJeJFltCBP0ZgkJCY0quej6CvK3lFL3WXX
Yj4L26KgbnHjE6xcIG0OxtuS2qdxABCXb4fan5onWBkGrhVA1XOM7h3wmv5qtEcumty7gnWqHsAD
e9mxWD1sFJkSQvYWkdJe9NuGGzuQavw+qYDg8wtADRx8uWBEthMdAJkjFJOkPmwlBYA9Rza0iyaY
/WeLNxlP6qTMrb1R08TaYS7hYi5d1dGvKFr98GII+Bc72crgKnHOj/GJ5+et1ebguRPgQ6QtCM44
JdkTrn4N3Q15mKJkuual5OPBm9kGovUCUk+ehcjjS9NJ2j3mmNmzu0kciXK6fRVuHjyd8VXrEXMz
s0VaewuQI8wZKXERDBEOPFruwGk8biSFkwhMRHorx31ntk77fcpDAxNSyjLB3i1KYYG4h82Cagx3
oL1VFX578Ag5avAd7aZTlAhjJbmtyb1XAbqHyZKV5/RN+XwXpA5vU5MH7CXX4CU48RKmUDPBPTVi
7r+BddFMuZl9MqlZDz9yk3vYSThrxvauk9CghMOvlu9bbMkl5pMLHUOYN1Z9PaMjXO882w1LHrNV
6+7EynsMq3s0MtdOuF84LAf70hEdB22T+zh/0agHC+601Qi43aPRYVn9Iu+zkpsutqx8b+guwfRI
t59C8UaHa+TxC0Ns3TlAbLNDxfHsnrDNDnDKbEfnxD1/wQ7MrGp2R2NgOtiF+Vfw/2cfrIqKLC6V
/XxDEZ9r6uhF9cd6iKJb0CxrirKiK8T5HpsZp57Cf3aqrcYvQUU3EU7CS8fj3IFzVh5AGAtklIqo
SshFtst9pJqm5dJBehSjdmernyySPE+LEAwLFfzJf5JiGiuaAznGGpPdUnowC3DeV/xy9RRNhnk9
dT3lBsDvxS+6E+XjkgOZ24mtwrnaG4X8yfMFnNUJDSTPfYKbZyKUObh0db6GFF1rbBNIT1+2yjXS
g19BC8B2BX/omOpXOx6lP9IaTIIGmT8fGozcBYsgPzgVfcKddPJw+tXVWUZq67H2pUDbpMknmg3Z
wFtqlt/g35E9jCzo0p0N1N1FKSM1KfZNwHX3XQS/bV8BF7hMjTG1zuSnPDyaEljSEci2+7EJC+69
1JXGqyUKcCH0zKL6vJE1uyNyIZG4rgafvB5tFi7XHcfD9nHNLWe5cLOQw7fozJJeUViZK1V5X2Rx
K+kyHgYuPxnVWRRagErzh05lNTrGlZi96C7kklcfAwP/WohGWQHXirrL1KV7O+Vq9Q3C4Lh9Fqgx
ySuk08VWAhmgNMr93BY825Owfp93xYijVUBonAvRVZpjM51QU522mlqX7BvHJmzHFqtk5KnRuGxa
Y4OyM4/ZnlKGP8fzjHdKM0FuPSWCo4xOkAuRsoNVDtR2yM7kAiOCo0T3b8O5ed4aOsVhtQSy2YEp
PxcDVwvN8D5De50kjfR+HHoZDNHKSgdeMi3t8D19mpDIE37/c+CQ+mhsc8Jb0KAfuLeyRbj7anW9
KzeZh+BoDNgr7t0mWWqM0KgmUqo1bbypIXGuu7KkVI/N0UJ31GtkOF8bHu7A+zkaxHZhjXmBtSrt
69sNbuYuKILKOqGShhWfX0IVvbDRm7exDB5Tm/RYrVhKUlSK3VHa+QX4IWy4KEa324NI0aa/zFrf
wRnV6iKISSn7crnq4K79aIM2+mF1w4zPCWgEzGdwgWn9W94MIykUVEK3i4QZ1A8eVfzsLi2XSvwK
EY26KPu5qN/NkHTrq4mKKIYRC1X/44AF73tKS2fZPC/Dos4yqMelO6AyY/N55dnaUgbf+uCqwjvX
/JBwhfWuKqjKLlSuzfRPuQQYcFwsLOXOxDl6tm4OGeDGSh2u8Bt1LfPCoWeYvV9k7kbHDL6OeLQ5
Eps75PU6vLIXQB17ShZU+Zzc7/6F+Pr/2OT/ZXt/xSZ/zp+H5lv9Apt8/n/8C5tsmdE/XB94Juxv
yOcQIf6NTQap+w/0LXzgmxRvreAMQP4fbLLtAECOTIv/oMBgWQEIr//BJof/cPlnUcTzHnLIPxHN
/0ZN/1/obLyEcBqoDgAIDMHNvUSQ+Y6ztlvVLpQnkRMIvhmrc/l32NgrI6uI1CX3LVmJao6zYf4B
n+SH0aVvWA68NvSZ6P+bYoIoFiNpjWaJB3qUO0Ca96VTT3u9eStQTHCn8DeqYo4DL6t5t9fvK4i2
J73BzwjC32YeCaMMZzubYy8YbzA9LTFahAarN7iCNUbmrGrlyMzx4UhOTmkgWc9z+aA3+vlj/Db1
BQqm2dn9FIMRpXEfnitYwG00565ANtM8K4aQjxhTa52OnAfJdVSus+bcFZwkvbzcTzZ/jMtQxGFY
HTOcYv6+LC/FJf4TQOd4/31Z5hKab8ITJgZQYdqXE1I8/cVmI5vxbeCcxLhspesAW28yrt3GpcD0
9999JQZUTW57HaQ9yGSIF+nRX7QdlOHGVW+9XDUrACyr1sQdYn/K8zu6TN2t9Nw35DBembmqyi1K
qmW53YwxRuC3CdD7uCzT5Q3Zs9cGV1JD6IFVAW8/xEa9RPdFlY2fwA1qpjRlWZZwK5ZmXca4yedn
qKwHq+1/6n1OBTps0/ys+toZY27OUfLB25rqKre3dH4DMfzKurhKBITjJCFbZmPsQJO+iIa24xqV
vSUk9NroyqpHbMSAAj0LMxi33HaPVLY+6S2Mko6t0RobFKrGuAuC1Qd4JZs7dxsmzXVREnJvQN0Y
0d+IcZ4u7qF2uZerFbwll/bauigZOUXXITONlsl3dAx6arPUc7cPeitz/tHfErIQGyC+lKnLyIm6
wwoY9DtCWuW3vw9/XoH/Q7v4T2JzlYwMZDPyaR8MsZ0a6OwZ1ZzEo1PX990WrfCnqUG+ATB/ZZUc
5RMv5kZDwOvJNkVWXFthY57qtXhLeOq10ZUvfAYP+jTy8XGHo5lfdEWev+d1u2mei6qQ/byCSexN
Mk7TSxsx+GCCiTT++PtHeG3yyjfmWRaUIC2HWDh+9GQY1vqIALr9xtn12ujKJx6iqaD0zicW2UhX
MZIIPVF+//vUz1/vD/vHUTKOXXWrAG9NVV1686+u8uzrRmzBnUGzptjXY4L5dtQ4nt5K2crPmRkA
rloOMu6M6JZuBY0XWT38/a/yyjqpyvBumqbZFqwyrkCY+smCYsty0BtaOVKGAqf10lhkvDX9FyeI
eBj3b7BhXpm1qgTfCtECn2bWQ2bd1kN1UUhX7yD8LyJRJso18awhdoT9kwIuxuez3qxVA+3ZF10f
gh2MzSm9ypbs17IVWgLnCI4piy1zO22GmWtNRUUBTiP9HPFR7zsq5/c8zrToRDjEYMxvCnO6Wuv0
Qm9o5XBFq7Bh7JTLq99uu3o0njy5vqVK+somsZXcm4EtBctDdhxGFJs3q0TZZ7bFF72pK7l3tJJq
GYq0jykFrwmVu7bc642snKyeXSylOdgyNgp3R7EF8bNAMyTPS/XbudpYgWNn+JPHTRW8H5f8oQ0t
zU+pJFwAh6C0xcasBwO2hul/ypZO80WgytttwVDC2shlbJXeHmVUyoWaS/JPQ+ffloT6UrJZfiMh
LbffIgt0EYoMeg8ZVRNPyHUxWtyFYupjwRE0dHcxIpRy1NonqriisG0/6xYW5Vwcc636MBa2ZhJU
PiZ9i1DWTSljTzQBNGjjZxRsv/SmrZxmlBOrwfHZ3pbjfM3W9gO1dL1D/5+Szr99y3ZG7K0MUxmz
Nvj4PkfBW9Znr+SSf0qe/jaygJJ5xhaiJW/QoHN+UCzQ+4qqI0LYB+iZCA73oEl/ZiNAemd+S2T6
lVmrdgjrvMhidFoZ2wv0v6Een8E86mUp1RAhdHEFoc3Ux8Fq0/GzjiWsSa0dYiqpFYCTRUWxknE7
m3eT9B8TuslvTPs8xh+ubqaSXEVoWAsaqdQWEFmDGdRVAH+jqu6ekRs8o2GLUGq913Gqe5lsw7Ie
gyL1ZBwF6VAezCqKTkOWLFrK9mdd05fjrw2UD9Ni/Gldbr3e/hrY3r3eF1DiP0rLVSwQZuJeoJgf
CdDSqK5YemnxrFfx+ymU9jA5FlQLYiNqrvywf79OvV75VHVRmLfILaKaA26DKgFMFrkctD/FG5vn
tXhSLlltAVx9SXBIXlE8gsGEMl2llQYC1Quhjjwr3VCPi2lTVyByQHwbrf1Z53MGqgcCF6Gxx/9G
Uh8EOLR85JJ10BtZuWP1gFTKSDKyFM6+A2bRBjq2fyGaysomMScjXCyINyvgjN3gB5/aCs2vv0/7
HO3/nQXoMbwc3IQZkvrL3MeJ1UGYD4TTRfeNj23i5wT0+MPff+XP2yVQLdZn2qhI6/VdHILaBhFD
fveB5WoNHinRH0kE8P2ClUdy67LEiboDl6Q3tBL9Nl3FOg3gBhYTNL+luYSMoDm0EvplT9IdkEuI
zf5nDwumKDS3uFKrNjcf1vHGnN2+vunc8jJHQFNzqZWwh/8BvagNWGqAtrt5SsxdWejdP9FSebkV
GyjBbY+pdhygYXLZwf8/rG1hax2lgWqXAFQgSiAosQWBudC935VbqfcpQyX0UTFf5qxlxZewOI2w
zfIl0aqaIcTzck1Y3AHoKrE/NHBoYQdYvLO09rYqx132jg++22dBFv9Q9B9RW9JcD/flpK05HYOs
Y6n72T6IMDw1haF17uAa8HJopFzgt+asBxREFNHQlQPdrbceSkCa+GeQ/bwuHivwNza5MLU0h1ZC
snMb9HrQ96aSAhferm7WKdPcIEpE5sBamsJ3utjYCvvedcYz0Kaw9UZXxawsmnPoVUC/cB1AJ5YM
PvXRWzWgc3T84eRR9Z0C8NkQOah6BhPKgid3pFG0LhYURRfa2E9oN8gHACOue73kFShhKrckQwW+
JpZ86wBT5XsCgF1zbDVOEySJ23WWcSm34rglYbTbZKFXUUA56OWu70bLAMaZd/G8rHEddleV1Dw8
AyVW1+Kf+oEM3Y7LB7OxP+Kt9YYg0XmIP31gJVZrCWxvLC3We4M0XCFGXhsnrVgN1F0vIdGiIAJn
fyvcPVjf/hDU+FVrje4rB5G0gi5xatHF3pacibDeisCaXqEPsbqX39Idt2UJMnYhFL2ziCLkiKV+
y1TwlSX3lS3OY7+0p40jNKpGFIo2U0oLWZe2fcu3/bUfUPY5pCbbLTBNiHm67LvcQVbmLXem14ZW
NrmR9AEwZnbiGbBOx+Ju6Ca9NOaff/K3mkUyiiJFAr5jWbrrAgkLGoJHvb2ibPLetKO5GNiJKD8c
ImgZaVNrtf4CXzmQFqyX7NSsZTyDvgWxdpblEZXd/NCbuXIoFYAxUDtdgUrUuXW/ZN5y2cPSf9Yb
XYnQ0E6iOis67kSF/VzI7NEIQ70aaKCCjtZt8O0RiYq47JNvviHf9fmoO7YSnuAIsZz02IWVjNAv
QX3ehuumtSaq/ps5jX7r+nzQ1gD2fIyWSKyHRXjhpLdjPCU6YYPOjQ0NPkYd2MbrBu5YX+htF08J
z9xwqhVU+Vn+YX631cmVi+KT3roo4dk6XZVmVsotw7C/SC+M0Yk5/H3oc8r+wxnkKeGZOaVvJELy
Kq9QCf4AzLMrTqFjsF/qEbwlmpab97mYYE4eQ08M7iFz+n7S/IspEQzaAOhz1XZxPne/cEfY9k7Q
6YGpAhWTZBSFhOtxbo4MeEg1SFBkOCS+sW7npf/TuqnhC1stQgy8i+tu/dw44WeuZ49//ySvDK36
UBWou9WToHQUtZv5a0LY7bBJCGJ6QeYqATxtkP37buQaHxT7weT2WA+THswgcJXzFXeepCsblgVl
6bspEU/QVzTPblcJXpDqGQxFNgsAzssxaR62wdarILlK7PrA+rqBFkm8YOiwZOn1EPb3el/z/JV/
O1oHY0PyBCg5qJEio9OAR8Y0atZIVHQKaPjKMRAMjH306wWXmPr/UUj338AXpA5ezrsXKRrqMJrj
3PQeIUKeEf16Ua+C9qKxqTY0fbitp+7l5M2oxzRIoOittxKYFZVuQFgB10c7vZN1ctuXoV6VXoXs
VW7ft1NO5Gw1ehHJ2OHiYpnfteatWvxxj3EbhBSI+qj9WkVdPSLaZ7TrXm94JTDdZfWCuaHkMCzJ
hxw1zmS29C6PjhKXeWejKny+lyLC6J4ppxD94OPozVuJTBfpGXeCsRT38GCRdfeea3/TrGg4Smx2
RjqMjjS72A7K+8RZbhtRau4V5Vwdt8Fq0oChoR/EUODuhj6911sS+2VkVqGcfCq4Io6G5DMqWvdw
4zSHVq68Zz0ZdHcI+nAsbpKx/9xgb6v5JZXARIMKg5WRqPcm+ZMccNPVZ4Xz/4ig3/3r2P3dVfGV
E9NW3qO9jbxfJIn5YckvfCO9rkNx0htaOS3bvA+DZaAI6G8l3ir1uxGxHb2hlZCE3gIdxypFbBbD
z0UG79LN1TwrVS1qjAa8HL01YjKa4i013oEq1/uOqiy0gWYYJUsi0mqmD4HI7hGJvNRbESUeQ4HZ
yOaQYJ3RfMhc82bzNePRVuKxjSYTXYxaxJhYPXSmgayULTRvPSrqblgQHYNBTh5xvdOKxONumFGo
1VsUJSY9/DDropS8WdrQOI6bFT0awdzrXTZtJSqtxIMSIzkXPBfNvjl6n9ER1Zq4iryrnQ6ActqJ
GKGEpyk0PzZGpYVXDlTk3eQtyCttHDnIA+A81RjLLp3WTC/mVQiRKyCXTpnN/cSIKljXY7QTva+3
x1UQEfcHCzVXT8TwyD+GQ/QJAt2T3oIrZ2VGaspylLDjefL7Pda1h9WXid42VCFEwWgXyAyzDcUG
BxP9lnHnY3CpN3MlOgOjQtf6XL9FfPXYl0jZhJbmx7RfnpaoFVarISnIeT2UZvpzKe41oKD0Jq4E
55wM81B6axcnJZxeb4nuYDdrllpUJFHTo6SUpKTDcXRgnpTFLs9NPVBOoIKJfFx3NqRRuKD0yyl1
iweZ9noHm4olmsoS572cW4TvZoidBf5HK520UBtI+rz8nKll+/DUefEUc4Tn4VxvR9ccOr1NrsKJ
sFvLkgkHzDgnbpBg/eHN1lvn5vk6/IeKgQonms2kqLYMXBiyUvlnMth4v1htikKf6OojkqnirZrO
K9chFe0TLTZWQMIVMaIRF4g7fCqsQq9loXoKzDWqwPW5vG1gSwf3d0wPxtI5etGkon2yCmOuhHMj
zjrvxjOdq8DXHVoJVCAQjlFV8N6W1oFZLrKf+VRneunLVA7RZHF7f4DKHweywrZuulvTSCt9/ctL
+bfyQeMWiMK7gH0maRu7DNfCvbF6WmUPXwX7bAGuciEyvbFZFTfhJt9VWaH1KPTPZN7fyx5UttHL
66JzsaZY8aPqEZrUpEn6/wX48dcRmDlZdxzGAo2V7m7z0GjTSekI77ycuTTxvl3NAppD4FDda+9t
0/imN7Ryv3VWxH86n4TuutRqAqws9z39Y82JOy8nXkXNNiGuS2w67kmWwwPqVQ96E1cOUd7ejmP7
hoi7HAs+EVx1c/dZb2g1MG0bEagGcFKCs2GDPWE5hVphCav85YIU6Md0GxJxcVUDewxnE3mEGXMk
rYmraJzIENGMSL6IR9u4AIX/PBjBF72hlUfnImsfG1DySTFg6N3ke6N4yynpz2cDBjgv16QaOjiV
Q0qBdkAEBqlPHB6GTm+bqGAcy0Q+a7DZ35NZPTn1eIOei9a576tgHLmaYYJiEeUxpz5gTHQ/bYnW
O8UPlai0uwLBu57XG23n6ruT1d7RbnHO1vuWSlRaSY8QvE39F2dr61QHODDIwdM7HUIlLuGi2249
ceNP7Q+RnV24faU5shKWqJ1FFraAvDo7MV/imI7yVYsWp96iKJEZYTRbSsFGifwRuaPterG6C62h
VUQOZphdIQM2yuYVJ882P0RlpPVW9lVADvLFPlhn8Bpo+vxaMCBpIr2aHq4OL8Oybr3QcyYSbFAI
cRq2frsoZT1pvTn9wH85eooDKnp8tDfk4t1YwohFlX7SW27ltMyjDKhgB1rD83E8dTE78PXodb6K
vEnMqQjwf2bWGUaiEeW3rNI7KgMlKDmDG3tb2CSp719SZr9OTL0UqCL5IQakjUCFL17z4amOLHGo
cjfVnLYSlDjC4azTEO5bhiy9U9245ls4yvNG++/Xia8ChigXVpC96ANvXeS7X2sgpl8rLDfyy2FM
0NuJMD24W5GSlW/8Xc5n2R9+UO3O9sgrBdQqyrjlL5Fhh56mN0sqo+sNrTnwLWh930O2SNB49ttK
Lxl7St6xu9q21lxyj2mH4tH1t7XZbcjY68WZiouig5BgyszHDyMXSxr7trVavZmrqKgs8oEZJpGI
mzas90AZv1ae6PXSsYqKStxqsDeLjkLgY+DaVO9Q4NXqg/i+kno4/kYMaJl338uD2SNBGzmNHl6E
h//LvBYM+VihzCWgbea/0GB+GBD+e+N6dx7jD/tThUShPRfNM0pfMdrh+wqtvXvMKHw8DWa9g8pX
chCsltqOlkBwXW8cNKnbb8VUvFU6eiWcVWgURZJ8XRGcR10E9fvNqYZnkbc2xmwJRt/7tOyMu6Rt
NbOeryQm/HgkrldApZyi/2Kt9m0wDlqlXl+VZhrGRqR4C4h4ixAnRhG32uG3occvwjf05Q5qc5kn
Pbsybmbf+ZWZ5giuCZv4NzbR+Qr5h03knZPfb693C+d1GVC8j1dvXB/MZCmeHFlnemGrwqWcqvMl
9n4szey3VzYuCzjrFPOd1smuYqUWQyxoKdPB9Ka+oauGyctk97NefUBFS20llLTB5fWUTQvkLu/O
cCa9lOOdP8Zvix5RzJh9i/IjLW6cGQa3myS6g9sbJ/w/G11/+qhK4Daek2IBEbXxPA6op/poe74b
AF7k6GpPmOCEyOJ9otDc3cvMMh+aYljQEHbr4GeImft1NjhBcWrKAW14nDoeQucsCOpxb/iAOHH7
VIaVRH8fW6Ofg+Fh88ZB3yc3Ftfx68noGGsSU3LGmS96GGffU54RTdcL1Iy3Jt6c7lp24rZoI70S
kwpmypd5cudqiq64Fz5nSG62rfFDa4OqQKYqahsZoYCNF8ktgHW56R21KoYJ7aphyiXjpku1DzN2
EGLrelNWTsMJhWS/50F4ZRZZ+OF8Wn3keVV/1RtdOQ6bFgeB1Gd02WFrtKYHkf/UG1kJqbObZjWl
gqU2cSVNrsNaj/fuqwimpJhF5CdtdNX0RwPJ/AD3er05K5vaznzTXnpGxv/zuPbhzQwsTW9o5bib
sUPrxpahrajAGGE7UFjWO+5UzbEMAx94Nmy+xhvTfZrSRg6ROD1qTVxFMHlrn6d4Z0ZXZbpZB3Nq
7qYm1Cux+yqCCZ/QrfEDBncNhG29kx81ep9SlUZKs8rpFwhkV0GDNzSO13PxSW9BlID0Nok5utXw
JUu87qwA3zGtZqyvCiIVxTKHU9/6V4HrVftt6Iu91aCtrTdvJSDdITGwUCwCQMZmfwhHpPm3bKn0
DmdHOeEAiyc4D0n/qvC8/Dr435ydW4+duLaFfxESBpvLK7DWgronlUrSebGSToK5Y8AX+PVn1Hk6
ofuoJT9saStSOyvG9pyeHvMbDGDwER5b/xFA33/jv8TPMxLJshhM+XiOqnQLu8cA/q2fpLSuS/y0
N0F2DehqI1YlZoBxEbnKNnDcPafbY7v0xh5as4rAyT6YvjXL4XZxPAuYmhSOeUD+RtUGX9mJ/5Rw
0XJaKMEpA6Vc+SH4MxgZxlMwhyEfWzInV7fBT1Ur4L76buGgGbdGP/PDPq7G7Q05OguYdjiuSVIz
VvkwlQBKDA58cKN2TPvPGqZ6jBrKDsOqgYWv+9a+LCv76DYnp51JErSI+B2GRm5SLaS+W6hbXnuW
MBndzglkEgyH996UZFUKbifCTZ4XnTVMSxC3BEoXUJbjQVxjD6ax2zQIJ8lvdGaHrXsbrnrA1tEp
2iRjdsc2N2VXdFYwGQPRIoxeGGDjacG9FI5ibgfVWcBUU9mSo9lZtZNkgGG28i8wEHUTKkdnDRMQ
5CnvFEZPDDy6+qkJcx9Zltu+P2uYPBRP18BgGaJv6WFS7ZfpoG7R4axggrEQFeuAXb+qpP2O69W7
rfXawn7QaQedNQa7mBkaxg9bpZNfijWAAc/glridBQYH9zq4yFhbRRIQMbOnn9Bb6HaGn3ki47GQ
pCbKVpbNAh4CtbxuPJ7cqkVnPhRsgiRoogTfc57FLcRNsVw24rjQT2fWARc9OE54rGoAtWr5uAFJ
HzkeLOSUTCQ9HOjDAINPtaQZgdwtN1RHjus8OF32ZTS1hCSsMjXcLTIquQddSlO3bu0y0RkUhW7U
GO+CC62GY4bbALxngtTtNnjWd6G8nkh/6v0KxvQ5IbwKTeC40NM/p2WH8tyg8cSvYLSUS/hSiSB1
y4LO6q4ZcLwe5u9+JT35Ogf9J7inOKmLorO4C+Z0PSyw9FEFQ/AZ+A+w52DF63aqnDL9KNTzFh/J
XgHXrbOjSb/AXe6D29jsz9nuhkUf8O04Ko6G0QAFoEZ/WrvBDTIAx6I/h4fHpw3CNsappaLHaBwu
cNt1u6WclUvoh0yBKWttpWDKqrb+MgrudIyzM6YIHo1kReA01TijKIaXxy5bdvrVZcbZWbk0RXgu
8pvUVGiIhgqIPU7KrXWenZVLPJg3caxwSEFRu4hXUXUxdTrEIUn680PCHVatjRa6atY9ozTIPOZU
rGVn0dIE6JyNYYxbtZG9tAmHa8ovt5k+Lb6W7rOYFFVYIcZ8jFjMymSG+Zbb6Kfg0E/hYOGQpSpN
ZFwI0AouoXEjCbD0FBvQ4R/CkUqrqjesGBh5rB17nlh6umVGLbVNAkvDag7V06qmAko0p0OQnVVL
OpQ1ZXLSlYSNWwbLiMrrk99O033WLEljZb+DDF8JFlcGrqz1EjmdgeyMD0pSnYAsjRVoKYgH/biP
cEnaPKeck51lS8zCYnrxiYLwLNQXL01ZVqcbKdym5bQvB9kCEexbBY967+PRmmvTRT/chj6FhhjU
A8v8VlXE6yoewDzz6D+7DX3amTtF31PDNlUBNfXCg/RzMLrp8dmZIgSUp1a4Qqhq7vpbb+B+6Ag9
gS3tn2fg2ordGg+/ug/8Ohvj4L7u47/dZuS0K+HExtEJNqsqiL7WvrmQsXFKelhyKv2MW7+xJEox
Mlrij0HdJPsvzM/7IvtnOQymOH9OSDD2FJ4cRlXxNO/pJYb/cXPRfAn+gj/VFGXxSlu3OhM7K5js
Znx/ShUO87C5D4DN3GbP7SQ/K5haBf9pUA+2Ku3mnKOnwF8Cx6FP25Mf4bwHE92qvTX8bfXn5oEP
sRuxBfHrz/mPIhkjCHlbFQ6wYgM7OL4PYfXrFvLPIqZY6Fa1rMGJO74DFNKiqxu3E/csYgp9mpgQ
HO/KbNEtTNcHkBuvThvprGKa8E4JGru3Vseawk6dl3MXO1162Jl0eHR4BAuN2KroW6Iv4eQ47GmD
xpFt07lv4JeuYe0Vt5VV/M1pMs6qnhTGak2E8kalvBi0lrYE4+e/VCbvZ/W/bP6zrCekVvsC9n5V
E2/83mAXlV7Urm5R86zrGWw0w8E8Xit49b6FezJkY7oqt115VvbA1Er6UMpvVe1Bn6WW5m0Wy+Z0
f0Vb95+bEjqDMAV6a62SdLi2cVy2ljmVItlZ2CNE3Da6HrbqIP0r3MgL1sN5zm2pnNJZz4aweoCH
UzXo4DdpybdJEbd6IeSUf05JtCVL0sL2uAqmX8x2RZc2bunPWb3DeiUDvmGy+XTkkDNcwTZxi5tn
9Y7Z92Be3hd0PaymjFS3XFiyrf9xuMb/vnvO6p3UG4mKQWVA6GzDOwPF8nc5D3A0PrpG0svmrTWB
szvwx27f9yxaNKs17QyKbTV43lLAttaHy6cb3pudxUL+DssBvc5rBUtP+CEnSuZwoHLSYbCzVmjY
JPUS3a/V6B3zdY7auYjHYXS7s5y1Qp232SFasDbhpuQ/9LCxznF7diMHs7NWSKDbXATrslQpzGAL
eEl+ZVvvxidjZ7UQGwPQ2gMJ69E0fhrbD00dvTodBme0Um3lRtHss1SwaYdzZvizE5Nb+eMs2NlE
Y5exxdDLhP4nnMRZZOCP6va7T6EU/u1Tc8x0qQgBCKf3H7Z1cgtIZzVQmISJ0WpaqmRPCj/m2QjT
dqdffVYDmdQHM4kOS9VM/HrMvwKfu51hZz2QbxPwsH1AJUkQFiAH5MnmeM86I42iowmEBxZTtXRj
plKbJfPolhCdkUb7MHVoTzpkNUx1/TUxtnk5/Dr44Tbbp7tnOomEwxhLVjVgLDC5zgbrmBKdFUHJ
tosR7t6yMnCrLrpdwVN8nq3jCgz+jKIwR/cAhMXokrS3blIlZNROD0DwIv1zaDD86jqt+wGxLtgK
uCWNpVCQ3LrN+GlXzu/9ZuEx1hWBGgip3IdkdnvQY2dVUGMG1nDftpCqEChr+dibz8N6DG5MYnYW
BuE44XwVGF9vhhTy6L4pr3esIJ61QfClDsHC91ip1/Ru22GwDnKg05SfwUaiGY5F0yYuJ08VJrCw
N+gBN3Ib/JTh7oCRKG+mUUnXMDugPIqI2948U438raFSNo0uZaPpNRH1cdv2RLsli2dtEMSRS1yz
WpedFz14QlxSPb+4Tcl5byYrYRuK2CUsH03mL+ljwBu3h0J2dtTqjVkDSDt12Sz7pwV2JNnspY55
/9lSK/UGVCXW90lRNSzk4qQC3dvxl5/FQSFsr6ixqSrTGmTWJDBRjt/vVkQ464MGLrQHi3MMzvkr
GDZfuHHLCc+eWsswj+s+hrr0+jknrShiHbttzLM4iAi5e8IECrdCUegggT7ou9MSPAuD1EIGTaNd
lz5r/+q94Wq6xXE+TiETQXJfxGR0yaS9n3VzTQ83DCA7K4NmPOMFQkhd6nbg17T2SKbpFLhdmM/K
IPiLkBZPHLpcbFxIv33jh3xzm+5TyNRDh7qKVLrcNvIY1DUovgFxe15Hq+cpHstF96PSWIBMPqVp
PKHavLgdVWdpUDz6zSRFp0uzHjn+olsYa7d1ctYFrYvfsabDxzwG38viYLp47HAspf5DFqRbPku/
1+W04plj747oAqL8T6eveRYGweZBM4V+5HKy8nYMUYZJcos6Z/mLn2wT6uQYOmZd3q9NPtduFibs
DDbiC9ll3GFoa49rqt8hG6njpzyVgxYlfRDGsXPg6Lpl09i+Jf7SuiUQ5BQtJdqi2GJHXY6tn7NQ
XcbIMac6a15a5tea4H9lavhvPF7lQka/3NbIaVM2NG2PccPGCQ96nfxJZwmq7W5TcmYajcO+Lm0r
dDlM7WvQ/Zi82EmWz86iFzlOabBOmOzQt4gJ7FbLzS2xP4tefHBhp9ZgspsVwJte3NDX43bZOeOM
JgoaGMFTMvzYxyyCtUYEvobTdzzTjBaCndINrS7r5ii6uNrmyS24n9UufaCnQHueKq2AtbgSGRyL
3Z41zspCXy679EecfvW7dW2ToNv5cPQwYWdtYVq3UUdq/O40XX70B3vV/d46zvYpTsa970Enj7FF
+KBIkvvH4TjyaT/2RByRj4tCqeY92/mvOfniskDoWf6z1SJim8UCgZ6mgJI7M710CgbwJPozsPtz
JJZ1TFQpLYsAA4Egb+tWz3H092Lz/2kfFEkX1eo93V4JUQXEKV+o7q3TdNOzAuj9gh2bBT99Dffb
bPebmdxQdPQsASJxENgYBmglXnhlNr2jY9LabVPSs4XY2sQcxY1QlQvt0lwNh/xgU7P+Rzb1v7H2
n89gNA3/nPN0O3Bdmvy19FE09Ut/F4v3JOZU8ZwR3fPXviVtglfIxYgbmA0LjG+Y0cttSe3U3np/
aGjm76ntnsRhpWngjNlTt9IiPbNnWI94pU2/ljPhYM4R8hu+ZD+ctskZPqM7j/EBLoTlMQ9/UVa3
qBS72UzRs4pDTyEVcdCtZbI2ZdMnTUakmyyMnmUcxzHILoEOvLR6DjIp9Z6Bapm4bZPkdN5Nft3Y
gzTvM951WRyH7w2yhxv9g57FHErLad0k5lxhL2Y14VO+Jey30wc9yzlUyzVI1fjpnImv/maqcPH+
47mLYjf8yy45qzd00BxCU47fHdQFtWGZxm4dX/Ss3tiGbTDRiqUSkInmMPch+QG3Q6cpOevwuGYR
EhC7lqQP71lrC5DhnJIFetbhJdpPljZdMXRqgswwr+qAanCMBKfY2Aw1041n1rLz1cW2+AtAbHbD
zNGzFC+qQyUGvqxlPY5DwfQ+XEy6hE75Kj2r8TiP/QGaufdLZCxx9RioqdFTvnGnmw096/HadhAd
8Uf8enzZqmmleEg3E7ndbegZJKZSU8N0F5tI6jdw0B471ToVM+gZheSbuWcNlkjJt+mvydYv+Ab/
cZSz/2d7vv/5/0kctImCOkl6VKVSOt6DLjTeqTTcffSVrvE3p610lhMRNML5m89wpI9xkplx/Zvr
2a0kTf8hKGpg/NrPAdY7a2/B+pcdE7eddNYTIbp7aCDFyH6613kb+rkPixO3YHFWFNXbTObxwOAi
lo9c9nh6kU6v5vRMRYpsN00MXdNlRGevGKLu2au5W+GBnnVFQ0SDxTfhWvbvGgL0fX8bms4xiz0L
i7bQHEsz07Xc2+aRLkO+bL3bFjqrirgEWyYOCdZg3TQolAqeA+XmZkJIz7IisYTTMRHMSjJv5SjC
And6pwc6ehYVRZPXDh5ERWXa9DcejXkyRE56JViO/7n3/ck20Q5sGxzCPPRR6Ew0bm8L9MwJYnZN
esA5sEwsyaDYSCKnWjc9C4qCaJHd4mFgDQuoR69Om2xtIze8ET2LitpUJX4YqLWM+WDqYpvlWGez
mNF353QUnqVFAeieCbiE719zzmem3sLQrYeX/kNXxGa5NxIJS2+HoAiELY1KhdtxdZb5yCWe4cGM
lGXo6c1saSZS322Bn0U+HunR4tRj6LCP71BCKcTs5lVJzwofDrjIoUONBe6l4rHjA+a8x9Oo07c8
K3zeZdvAe/pjScOa3AlPieuQbInb5jxLfI6BpguREqM3ovGzqV+nIbdDLd34FPSs9GHePrasn8eS
j0OfSdwn5r12i/hnqc+wBYvknVxLtRwZtFv3XSPe3Gb9dMsS7ZqukgyyhAumuhrBjtzz4RzgNvop
e95RH9yWPrVlk6IAzqaXqN3cwvJZRnSEHlu6+bCltl5TgEy1XOzkO6b9ZyURtL6riJbdllOffK5R
9s1GZt1i51lLxDsYG5BA7iUc/VZAoHRwW9POjcBCz3KiJaALXly5LYd434YMmo5wyFO5m19On/Ss
KRLjBCyjxSf18JOVaS+R/C+NyL9LOSk9BdCpI6qxGp8UD6/6d4rPSy/1aJa/J0l7kLUAFG8/e0c8
rBe3f0v4Z8Q+rD/vcerbMto+eqsH0JPrVwhOI49DTSHltCXrVLapPtuYmz8BPUuMvJ2CTp5gloRZ
n9uY3IijQQ49g4fi/fCGrSG2xBUDwMPp6LNmcSyKnBVGNeWgv6+LLTltujfUjjyV7UsQ/leFgfj/
e7P9l+LIWWTUDhKN/V06lyP6fOkneBSLOx1pjz2IDX35H4E2I/Onte4amPLuR7dO321kwh3oUT73
esgavHqNMkMlcTruYFsDpI49arG8kiFi8p4svWruFi337Wnd6ya9dD7afasNKK+lGPuAqWrfIpM8
Uhg6kMvIw3ooNKtBecg4S+uv1GNBkvcHjoCi53JaipVF8NkMU6835dagGPVCA+Wxa7f5tL5FFrqp
FzMnND/Ybu0FL5V3egjoZyRR6gf1p+2RfZ4/jBfxEeUmsdbJdYXa+W+Fv23PGVxDohIMPNCNwsRP
fnt4jwQSB8dGjf7+Jq6v4T7R6ZW0gf59WODUgFodZAh/FNhHVJMN2fCTjAdevZjXD1Mp2rg9Prez
6O11SyJvv8ZoO10qtDD1yb23plo+soGN4Tdg0XdVhrBaaPIk2tq3td5ZnXMGSWKuyDT31VCbenka
QNjcP0WwHm2KbkKDX97V6RjlcCZg/LqRg69377bkovDHbqfPeGFuTJbywEt/7Jj0pWLBquCN2adh
+6VpLfcrz6B/sLCR2IZrEg1Bnach3gcuUWy9Z8MOQS9AEexJTqni0fPeNONHE7TtdKmFGumHCXQF
/JptHN9xZFPi57Je+ySzWzt2Vx/Em/C5E8HS5xJcebxPHRpEUzEOaL+JOwPBv6Gq9vJ0jKetOCxU
6LlvNgLSuuQRkE2ETtMtSSGwyyRNj89mhVwra8Nk9nLjdzXNjl3F3RXAaT+9DKuq2zyxi/qi+p6A
gSl8o24hi7z41wGCVViGfCb1LSTwQM/UHML4xwO+SeVceuYu9nkMeDckM3V+yDn4jr9mBWA37vUd
LvpzlIGVOK9fVZusXYaybpyWDVt9DRBRgEq6pdhF2TaGkXpRKd25yNag1kfWDlO4F8xyb7yqLtmb
fK3BEYYLznHwfBon9E2bME7WyzIHkM3S3udNHiSiq689X6ktCMT0301bW515/jTBl2NsFS8Sv0v1
J6lo/AWFAy6K2bB0yQZuuLmt+OO+VEm4HVnTS5o84+kgWjNgkc1040OC/y+FjZnIvEj2MLDvAPix
xaKU2L+SPRXQ8YF9306/4iZd0sJvBhU+9MBG/gqOxvo3L/Hs3wssVL7tdRd8IsnYRahZNN7ykdfd
4QMwE5njngkDRnHe0mUml40HEX0xw878q6qHfqx2xYPpJkzcyWxlSj9Lrfrxir0Vqnxiy/zTNBSV
Pw6EtiphJOS1N2/X9Zc0Qgv3rHwqgXtchvjNsMm76zT+JGtAdYm/bHMy9PMFXMl+6i5m1bT/0ES8
H3/jNY9EF2BlgkRBS8zD6M5uIajK2ahrJsa8w7PQHGaRHzZ7jn/svjzNAA7om/RokDzMZn5fA15c
41iq5xqfC/dC/oo2toa8dsprRriXrpzIbJY1qmhRO8xvI/H95mciw6H+ucKFQhb+wpFiN00fDfcN
8N22GiNy9M/H0kafe9t5Yd752rDrMgm1PuE09WxOGzVFV7ycxkEG/GI3vKF9JEzf6onwu2TGuz5a
ovla382RjX73Khig3qXxaB7HcUS6EAx6/QLEq4L9mlDt763X28skLI+zYcaO8vL1CLrhtVWHxwty
IMfIQGgzYdEgX5I3f8aa8L1IJE825bV/6zwl60uLVM3LZRLX4SVGl1ldrEnjTZmIV+ZdWs8z36Mx
GWU1dUcRHjg7MoP3zvfp/RikGrEmQQIpOM0E34HiXZ6Per3Mzfqh85b0uOBIiPEL647jdB4TTv3r
1nOfVB7KrhMpQnS4fJY7Q72MRGv6fSFhfJ+Ek3mMFq+d7tK4GcIbg8dFcKXYBNsjAuDdsM+5BApS
2eYxNVGDrpKWHo9JNMoHlLUQ3UPoRoJ8j0feXqcuNiLbKSrGGTZo+g3Ezv0pFbSPc2CQ/wpamf5k
qax/BLM/jx/muDmwEhoiSB75TVJYSToERMAygV7bOZiFAeywur75QXVy1bRTd+PoywsK6KIAx2a8
TBu/NdaW1G+nggk8Ha1xeFtC4mcp2Z/5YJcs5MeQpYDDZQKIJ6zL9gPSCJX16MTNlfVMdoBJ0KXx
UfA4Uhmf4umhDYJHS7qCxctXbjx9Dfy2KRQMkQrYlT8c8bKjlNclXrHB3q3gg05zMXk6zQg4ejdb
g3+F07mPH9Ok/6T2ReE8tz9izrcreOW0iHRnPsW6ngrZAm8NssAi8xQmgArLNqlx/DBr70C0CzKY
MH3qKG4QHk54hLbxbU88nIe1TDOKj5tDQ0EySvZHsvMbae1jqhf/Auy9hZHqIPIt7pp8X/2nPlJ/
YRqjiwS5sUQh64eg/LiEoSkga+XFsLe/4UfSXDyFF+UEjmdIAGx/FVbc9oHLvE79LfdnhbCiyIs/
JM9qj+/CGVrBhkHig2bhMYtrdRuoTB9m2j/WwpoiivYP/bjM3bWx3l8U1lVZV3f3mz4eSc2njJP1
bTJdcrdGyXKpTfS7a/QT7/BcnI+YQ9ZPG3bCZHPpJw+4ch7vEQAIc6snHEGjt5EmC/iCbCtk4XoV
YdRliRU6D3rh5XSWH+uYx2WwcfDDJ/8DRRMJ6Ep9Hopgzjq1ZO3s47+JR3QhaOh+Lz2jXYViRVRn
xKDHpEPROVvGnr3AuD5GpKkL/IP4WBww9xTZHB/rS8BJ9NtE9VYXqW6CT80Uqr2QusejIwnarn0g
jDDUDrQi+xPchuLC+CMXN570osvx7yNBzryhJtcYlSl7508heYx8T0wZ5ehFzewyJX9POxuLuQ29
pEr6OvoyDwOzWbhv9isMIyP/mi6y/mL63qzI+dAXepcGNLFYmQsYxnxujreU4iX0kgAMmg/7GHyB
Pcy0ZEvbLF/iWfLfC8fLz/0wKMyO6rCnsJ1kDOfppj0QQFAoe4o82+8flzHl413M/SS4LgH3obge
vI1eZrIMtEj6kUPtNJr6aWX1qm59SLtvw7F174p1QUcIkQWWVTCvu8H70p6qgm89fitFu0z/IUwb
8vcaw2XuTUx+r7JgRrEVNVIjv/r9IBWSqqTpy6aex8/TttP5r2mLze8tgmopW6IQSv4FGTHersxI
aAGAdpC8aDFM0yVQPTh13bj3XRnDoenVJ7TuLvMksCClStDOyZsNXqpCxcvzZgw/kJosWwcfKqvG
l1nOvM0HNYYEB0vrbxkqrGy9put4kGzp+C5zND2TZwksfvcqgZtYn5fV9+V19tUqri2pkRumIbqO
c2MDdAPjXzFuVz2HbUEn3y+RNAfpXuAq+ADM2wr9MyF3wHqs8T1o5gHyMXYcy6XHOfPFD8LD/mR7
DbnnpKW33ZYZDOsCfcEt/9DBpjSsZJjQGlPRRmGmNREi9+NgwLkScZsZfM++ZGBSg1VsOzTfMd62
8wdvtGP7TEg0NgVDykuybQIB6QX3FtiF0/WgyQW59QtYiw26mvwEofTQ+34UKhbRfWspE3cJ4Rv0
NVGsBGSAa1Jnuj3kq1XJ8p1KQPFuPXT0Xh618E/PaSfM78lLRJAJ9Aa/jbsHDOcoo56X4N0jK4ks
migKvSF3z7wpWe63dvIuHQL5d6pC9mmVXncXxSkuFO1o73AUEvHEwo3qrOu0pXep4C3FFUADn02P
43en2foZt7okzvp5qcN8CfwyqLm4eJ0ZtkJ7iaS3kHrW5pOmxH7YSLvteTj1usBZl3w9VFeDqg17
4hF7bB6/en6c2MvQIxd4kDh5j+cO6Wqm4L54raNx8n/42xoeOS477XjbvL2bLkdK+Eea0LS5HJ6n
yV1sKU3v+az2T7CgFL+h89A8X+U0NjeJdKvFe5KRpDho/7DpwQTPffeeGI2qhuMOWInTzzRoafQS
c3pc5n1c4xyvf6UF0tNmK8w3p6z26CNbjhQ3RBjHjLAyqfcVhTYa0kJFlPu5aLoO+Vgcsg+ymb2P
3aIFItHWxR8SEwv1fLB1Xl4M2YcfoxltgL7iSXjZLgKEp3UNFxB35yN4YqPQL83azTCCN81X0e5W
fq1JNOk8rNFmFqaJ5xXYACAF8H59P+F3uaQ47ZNtye1hluZmuiO408nWtAC1HdTm64S7sA92U/8V
SV0fZSMNWriq44e8Hmna/mJCmA8ol4dvTczMdBHHJqoVTrhIkrZo77EhI8+/a6D8KVpL9KWON1EK
vNRlwh5Be/VHZev7Tq+WPzWLz9+kZs8wzabZFKB5NxCbuMQwow9z00DCd4lC23T36xwaQML6cANS
ju/ocuFzKi6bpbx9Um14eDdfd/5DkCzmS21C73H0YroVYdRPKCGgJSkujwX3iguRYbg81msgfth2
FF3mI5M1l4URldxHZIjLPe16qKkCLaG5IJGYLzOT3ue9IzRDESHOx4T1NxUO8l1m8/es/SeqZnhe
eEl0IKfoY68YYxLyG6/l2maaH+mH1PTH94lN/I4Yrp86gZtgltqBtI8JYvj+Aza0u74cO2LgbRv1
XFpy1N/mUe3TRZp4RLQRdtbXsSb+/IyaHC7lOkB6CBtS/hN36P61WzcobZsjKmWi9euCw7IK9rCO
7n27Nd0LyvjDL54MqcxnsW9FIO1wF7Ia+U23LE9bysF1BAwYx9ic0vCrhG6LZgEAgcdF2mN62uZ2
45eamfiZwF51K2u+4Vo67D77Gzv7vVjjx7v3cZG2V7jQpvPD2Nu5ZIGiX1foMQfkV6k2l4FMC1YV
gmKbdWuTVhEwqjTb23jycptKHdzzjvG0kPH4HhL65pU001OnaVh03XHXHrvMWjb7H2HHeDzMPsw7
H4MwsZ8OxAp56blBi/kCEMJFkimOqllZG9yNXMWfxArbMky6GLoczjrkG2aNhndN2I2HD2m/DMYV
p86626I2Ur9ENMY52hBv/SBEUsN6WAzp/dSbXxB9Rsf3Ff3tv8ZAg+aLIl6XdWLfc+sBBHszfN/9
bPfRfTjG271/2AujPWkuwyDsYx20pa2Hl31YqUFxIogrBH9IzgDD80eWe+iH+rnzhJR6P9bXhgSq
y9FxBMMN0pNVVnRIwJVPVnp89I5RkUz1NPgO7Xz3lw5USEt/QEzKdcisvLY7GqG6Hv4IfA/M46r0
gvSrm7ybYqh35GYxh7jzwZZW9/uKR9mcLkEwP3idn2DyjfA/dbWv16eU0TS+BlCBylfIpKc1H8w+
qE9bMzW/8ciwTQVCsEYZZqpnjHKgewe0Q8XaB89i/oPQRi9sGqb+OskDxr9ULTsrGRSkQcZTUMuz
/yHvW3skxbFt/0qrv1NjjAFzdXo+8IhXZmRGPis7v6DMykowYDDYPMyvvyuqa8505+k+dWakKx3p
Sq1WVUUEQYDZ3nuttdeehcuuK047P5kQ2I+ky+eXUjQy3Ia1ggANUaiCyza8Cd20KkSnNvAt0r+y
cgHLi6F3iDYGPht10jEXOx/mu+FZVmNJg50K26neC4tnfI9eFHUX1pHrX6hBNFjUrBPp1LK2iiU2
tDJGKq+ig/VG2sXgeUYkuESO5Wd+HkubYs/ACBTfYvzYhtWS6XQYZNRsQq/V4qoruhxVD50ClY2m
nF4N7LhI4k4UPONU8pEnbi/4HczQqjzpncAXl8QDonGPIiCye2/0rHtPCwwwfgtLqPSvZl6b8eBD
jEO3/VQ0w4lLqbyva9HW5RYGf/n7ZEZXXLio1lc8ufXgX7sCAEFaDkI4p4KusAiJ3RJEBJ50zQds
oi7ae9PRSpTTS4nxCo8YZhTCCcZQ/8oDukll7CDqsBP1W3IgbRVO6Rz20otHgotxUaE5xttWNOrr
DZO4go+zrDXNlmKxLJ1CzOZI6tnI9mk0FtENFFe/XKsFIGU8+l7bxDmvSZHAPd3kKRxPpzvpCYy2
6/I2gGRnRj0dYxcpPwdjpYfNmDuADkYzKmS7gXbVVY25bzTN5zAUd0tLHJWgv5LMiRrWxZzCseoz
2Y6oG1GDyHqTc+FG74CR/Dlrw8bvQVsh0441ACl1C3nrpGAZiQ/sG04CWsdFN5bTJg8BZD71blEy
NwZ+ge4OPGWec913DiKt1CWHiY7TRsLGIZN6uqyRZZVLHEyU5i+FF0VlHBFWD7HB4KiXssafkSJV
/hxLueJ3wFd/eAHqHWBoPchQkxTVgDsk23AddjO+oEm7haBrr0IyHbyQDoNgdo3ytX8bzXLOs6DA
Io+pDbsTaYipv/DBgeuTaqqiSitLyhCSAoqeD51K1i7sWfurE33xpk4BeZj6scog/XVQP8nasCTs
NIniBbm4/fdkcB+bg41X1pXIO7XTGKi5a6OBXwMsY/8mHfOxQXhwldsROagdN2RJm7bu4rUtv4/G
+NuX5f8UX7vTb+SF/vt/4O9fYPE1iKI0H/769/tO4r//OH/mP9/zx0/8ffu1u3qRX/XHN/3hMzju
9+9NX8zLH/6StUYYezN+HeztVz025tvxcYbnd/5PX/zp67ej3Fv19Zefv3Rja85HQ0hsf/7+0v7t
l5/ds//3335//O8vnn/ALz/vh5f+v7z964s2v/zM+KeAer4b8ShkAYnONM/89fyKxz+FEUBWEnCg
lyjG4RLWdoMp8VL4CQRHgBcYcb0gPHfr6Q4x8JefafSJYLRiwLGNsDPQ5v38j9P6w4355436qR3l
qROt0b/8HHxre/kn+xRSmMCh0TDwGMcpYqj6B+4vNCP6PCfSpn3piDUZBh1A4Ol3XoKup32Zo+LN
u1xHaRH2LIjVAkH7zl+LqnwIo3laYgK/7vImdHtZ3xPQXybtONAKEH3Uo0mhO+XHRGujrqQhmD4S
trYotgTONMUmwjyZ4FC2vgwPwaq9MkC2M3j9M3gfZm/xHCjgPE4VNQcwGQ57ZBZiEczT4oVhMQZ7
u3yLotP9lSwyx2ZWj2TdmAGagDgP5iY/ormZIXeN6NzDObJZvFiNDSFnnKE68UE3qNwFMPw4Mo3T
ZIUaMPWqlHhTnIMUQENgJDu8x2ICbRZBJv1eBYHXI+kOxm47EfBnLJkmmD8cfRj71De9UQt7oDkb
ZYZECyk/ppCKziFpSNk8H3yUeRboLoZHJhVt/SoeRzuxdB7DItxGGIF2L7zGATBUhiiCaV2PV8hd
ID/Oxxqhy1tsyXHOpb3WjX1oah+Ge/DiqECSLNO1W1UTivixRmEIMYM3Jzx0ujcGWPGigS0fT6pV
BV3iepPvp6iqqUjRKjbJlAch8NrBB0K60X3g+7gYAqM9Y3ftmNoipq9ONuOHPrDebbB3Tpi4NDWS
6n1d1bXJFHfG4h0pyEjvjSJcbzzDFU/s2ORL1nPIeuN80mJMJiStBVwPouk4FwBpNr6BDCBeClTL
cVGMqBvqSOKrWVt4ZdagwbRPlkKrau+btngYisVZExW5nswKj66wHsonHiaOo/PbMjQEUE3IgykD
VsHf8jokNPNQbFap7lAfXfaWtrfobwRSFvZe/nXh1j5Kmw8m60fHrJDDRgBUBrm4MmW10+mM+ZKW
eJX/WhDiQK00ELnNWx4Mh8iB3fY2wBijPqXjFAWxnZb6PC8LxpmJ9AaYcwZLuSLDXQp3zxenJyn4
r3VJRzAMWGL9FA2buW34rZ2D8OjBML1Po45KlPyFYmU82qob43bWGnuXLJvrprQoOte8738dB8nH
1G1tR2PAiINE2i97s11Cw9ekYAUZYz3nNDxaSlyLnIEPcq8gZn2hSGarxHML887FWBWp79eLSuSq
88+BsQAi+eKph7X0Rw0mVLlOAoJivqqqIcpj5TY1iDXL8iNzC+7fiCGvy8QpjY8NlVfA1C0QMwwK
ZHL0Ywao6Tlyi7FMMXVyDgEcdbBKqHWg74jTDFU25wOL0sZgkW0malYLCgvR4ziPIIziustFnUqF
+iOpALk9RBUy2szj+VAkeoj6IR61J73NoB1ep+Nsly85JWWBzA75e9wvzJxaMZrX2pXRm8IQAJsQ
UDrHHkvB4OrWgYDDQuF2sT+t9HNdBTmNwaeBcNehsr8Gog9h4uqIAIu6DIJTQ0rkuHOQh0VcrRFw
LYIJlzquMc5tTCrlje6+xS9TSTBUqCt8WfZi0zgzQBmgXdjUI6Yk8ofSrFdinKMqEWMLvAxsJyA+
D+4JLdLjEmSxZcEg0SRaLIABEMu/gDcxMundEfY7Ip+aCqoZ8NNpp7TEhQcljWQO0eOqYV2I++bR
Id8IR8gN2tzoa+9LyBr7GUVs2EWBC/pjpBd29gdYe2C62i1DMgeECUHHxn5lZZd6EqEwUYRSCqkA
d28b4L8pmnTMrSZ6WpLCE/OwrRZANbFPw7yJUVysuzGvwgg1XtNPSQR1hJv469iUKZqj8yefogZA
vyRgm5jWnlsmzOvAPjeGYc15c+3sKV+9pBfrlNGqvG6xUwkk3IGbl+iZgrJMWXHuQgWfDfTkCjjG
dInbVWTWkJvaL+Zr2OelRQ3NOWYI17dLwC6aqu9PNW9vG6bFtZVh2nLnohvKu9xgEQyCXhirTvnc
g7HVDksCPp0862cghA5B7Q9FPBeKyATxv9vJ0lMqIRjoNqu+v8n97sAGAk+0VaSRlii4PP2IPa7G
CeS3Ycurh9rOj6pYRAYE8zbAuM56GMe3gixbQI6PBENkclGGsQb6Mhdg/N0839aR/zqv4HGMAzuN
yeKOwPkbUtgVj6xbH1dwOxs0FW7FWr12Qf2gQzkmzmgOkLGzr8pdNhbB5GhC7hwWTxuApkRipiw6
lzAScLKJmXSxD+byvscR3Do/F9oWbixJXhG4yNgW6z3Ox7HfQfN8Vc8U0LMXJJKwC2x7iHIdTSdZ
0GtqQaF5QgZ5jLHZRcYgKklzuvAbKCXobl3rAPsKyBIYDb+E4VqD1OvqKtZdvylEc5HP3QEAo0y8
SQD1tdeNkDfoabt0JmuceB78+m0c/GPtyOpiLeRyE7bYUYIemBoOdAK8fFWNYryXUxekrrTOjtnq
AYBee8RtRwd32AWXOWqwpEQs2vK2gEih5+01Ko6bEgXKFh1A1t9G9bClAMp2DqsfetmAfAux84qm
hNyiGi8oy+8HKqNdz+pjHuXsTk9Tz+NSujcu4P9k9r2bZQB3JvncPvt0wHfLnp9yB9sJ+ljBJxls
1ZICXeIRBBrwSPQ02o1aczfNqn33Q9tdMt6523oq7caOJDgaZ+muyaDfaFUAaHfatAPWqmMLbq7B
o6dBDy79V92515pWtMpahGC0KBbdHew1IS9YSBNLjQ5rcCDidFYzFHiomukKDhFhCvimxu5qULlz
MZ9qFdVoKi3vh6X8TJRxblykqkCG6JAJoT7nAAniZi6+NI15Jl6PlAZzb9mdU5DuPnB8b5P3tfcG
r/eHisj1oZEOMEXCkL/AJKKxgC1nJqYMLlFbD/Pbkx4zFXYFdosGqUS8jOxtRMEVhCTukchmAD2d
u7BqsOtNTZD6FhC9W+WXipJ6vxiL84fcIhfdZd3P/lWztjIBpHLULuSoovSjChiJ5+0Ni/ZODe1F
hL2ra9t1bx3VpY0O0dFImw3U2s1pDAr65nvNbT6vTzBRfRejM92AQbf3FLjic2H6s4d96Vdg04R/
noIVBK0C+tAx3e6rjvhjlyGgUggQdNnmrzmxipyoSydMEnNH0K9wZ6sX/70vunWRiIICGN6c99CB
yBFWkbeAKQNysJikDQ2jH7RUvOfw2wA+uM5TQLMQqQImfQCdNrSscCtgW4ONtXZ092Xig1Ei8yFF
0G0a9QFBwylK2tEDy9gDXzygvgPeHDdUQlQTY6qXrG+q0jP9nQf+dPnVl7II52yWyKC8QwAXKFFt
S1l2LiRr0nGpOkGyhMNeFh1QufbEKW+4Pk11ROvqJe9BHctU5xN8GSKU1zIG5Y1T0iqYn1lRLXFf
6gEc6xK4fcrhZbMAOlbBbRXNSJTJUDebQPEZW3gwweb6ChICx3uoWq6ePA/kftZSDC39rETJnPY3
qeW/VMgexZeh0927+Vim/qGyvVZf2zszfP1qji/q4zv/Nxa0KPqgZP3rkvZam6GbftobwD7qp7/9
lJlu6Mz40143L+3bH4rd3w71W7nrot7lEQ1dn8FPjnwran8rd10WfIJdNPpjfOz+Hljv/yx3mf8J
HpkhtHfEY24YnRuLvpe7jH1iqJHDyPMiTORAAf0vlbvf+nB/V+5GoORDnEBICFINRj9aUykr26Fz
muABfMZbOzWYc4tImgxVWR+7NaIZDar3sm/zfc3Dq9WV6yYv5aUBOx4LdzoCAWNvM+uLNhZr1CR4
5m6QXfc3KEv7K2n5sg+XwdzmKO62zGv8a1JJ/xqzSKGfWOWlnpA0h82i03W0RVag0rgY1/xLQ7yb
EIqhVLb9kyzdekNDw9KQFG/WFQXw8pwjUqk7aYu9rviv7uTdKMXEDgifyuZ2konEtBgkmd5N0VSv
Y9c85xI5qeWigpqP3w9dqGPXddoY/eGoxZoV6gACXQ18i58Bhz7SvnigpXzuCvg6hopjqI3zUrrQ
/43NO4aig1Eg7EqsxYY6HkxCOwPBC9Wf7aBQl0BU9gQt3qtw+T2qgh0gWidGfVkliw6ucuYcyBg6
GWapezF4pQvIqM4AMeUpYgSBso77IBHWdkvMpDZjibOrXHimLwt5zAucZiPz+zFAweQiBY9bDxer
b5t3JEEkNRF5BK5lt3bS4K6tayBJwf9mVr2FMGyK4UfRotIS6jqnRZBAYMjTwW9PGrLqGKliAy1B
V74VHsCBRbTjjk06f56Vnz8VVVhuRswWODVTU56mBrqcogNz6CoEs6WZ02gEjq+HAlSvWWH62jMo
C/taZW4Q+Ukl8P3hStRr4Hfu06iwAqBlXYH8N2rTr4NOoUh6cxp2E4UO6C/86BBWfonTle+tgz3H
K96FmimIivayswtPa4VLVEBmBcXzmO/JggxHTM6SYZmIxEQF2RWzug1r7PFauf7OQnQZj2g8xqpl
/QEDDXiKZ6GM4RNwxLRgCzVoy1L4mPRxQe3jxEtA8KDF48mdhj3Y5/rAW1JvgNt7nxsLrRSw2Oe8
yPV2JfMjhnvaJNRTmfpueKNZjkIp971tQYIrR0/+FTr7+i+tAwZMof8Z6gPkWRiUnpHQvam76m2u
lseqx3nXkAofFTK4Bzn2VYwhkE5cQNOUwEryPgBSnI2NI3YhSqoYA+JP7eDdwDt50fECqW7MPKPT
CP4XcVvk93lfvaID5a4dcfe7CtegVsiOvl1zFB1TjAB247jICHtuqhhNwReoPk9kno5T0Fy6wu3S
dW3hDVzhSQq70E/qFosdyTOBatTfMtqVcdVh6fpnwzgkBsVlJPk+agkWd9eeei8UN2sVXFHcTeBI
6slZaBM7UwAVTefvOgMxCDQHO9CHz71eH4vQItUm9DE3WCd2Rh3noLMoFaa9bIaWbUQxiq0SLZYd
AwgA+SOeCMH1vSZ1mAHiy++VQXypzgQErCGyxkGixvDbBzIeC95crgrnG2KUnMbm3U1YTwROwv2K
30Tgvh6XAMASPZN1B2hgBnBlJug/q3dHjce+6XTq0QK1JzispCI5lLaDA2lP0OfP3+Jfp2GkxSCl
yiA6R6lCsIqafH10AksTYvIugzhCJ0FfQh/o4h736NBIGMGjEkB+pym7IQ5ERpQH3TUcn1nC13CB
6hWCOsE9JyMO0bHXw6QPuk8/6QZ3wYqaoDuJeY5L0rl4vehMs18NJGIyQvAI++GpdYens+9hHI4I
+TbqoQK07V04qB64GtO3YOn9RPrBxicLzVAs8xQx9bEGZxG3mt+D0vJigpOBdmt4GkvsFCp/YUH5
Lv0ZfswNyOxQTSb7duzWo3WK7of9BFIvr9ciG0YCF/S1frVTQwBGSZ3qAoZSMJpRm3Juy9jM3rYt
7SO0T+9UizBZoas8gBE+9q7TJXOBR7ZpfZF0ZQMcq77sJT6P3fMq0vPRy4G0rQO2Jc6q55YNT8Mo
6cHw0o2Jsz4qHcCHbMJCBCwMcGke+zJpgwDwUxs5FTjQ0Gltoqt1OEZjjbVGQM/OsHGA+I1fecq7
mWY8d6RQd5Fsn3uneqh68JFFibVQ91CahiNuLcuhyQeNL1DqQ35YN8GVC6u8HXJxc+fVKsyoASpC
HdxLiu1gGfUTdKD1YXarN+BKHjRRhibz6NgEPereoYGtwa6gbMkwd9a9h3MMiM/Z8xOzspvZqyOo
SR0MW+ZRhvZ+jeGOCvc2D+4xqw7jvxuFa3w2ddSmfIf2/W5l3QnjvZ4XnFZiC7wZEy9eC1RRsPNr
L6vePjomuJq6vgdvN4U7gaGAscdwQ00xPMm1wdDOClfCcOcrqLU6bYpw30bNM9bBU7tgUYcsvI9k
9CV3yjfCwyWjdEX0FjOBem7Nb/OlPTW1fUT/+lOuwQCrpRqOXttDsKBRbUeB8xU7DdAksMYOTJw3
vWwxpkjKZ9fJD1YFTTKXxZtTnC99FyACYexVLFqKAnnRT8usqlgUOEcXl3myOaqd0D4u3Zwfakxl
zbpFVjdOXWArhWs2QAjnHurlOhsYilQggW8YMvBuAdIbU7zVI6IM5GrjzlFNt7Mq9yFnxNlx1G4Q
opTQa0P2t0W3D816SCTwfOLGYsMqsVpmlkpQ6WnjQPIp8LQNDu6dO2MPxHR5nOEoXifPOUjMOkki
6dyPPkL5OEY8Bv+Ns0FDRjzCwSF2lQDFL+e4mBENWst5TNAVDEjgfAXPcNxkigDrG+L8IWF+bo/D
5LJHt8TVKAyCrj9D2gHJm3j1Pey8xmlOqoX4iBA3GTz89KiCKM1zFii0xh7iEXy/ainCUZ3fl4zc
GLQaxNE6KAxHwYOxYhjLdmhWkJMYSBAPTVleNxF0YOdImYx6eRSQSL8MU4Af0+inc36nhdSJqOd2
W61QIRPkVglvkdQoipBDRR9tQtGRFEiYTHKSt7GDRDCjTXOppfvS2dpPq6l7BjUxbpA3b81saDa1
xZuoNZYfwlVdI/oTyOIhv0Xm6KEddufbYIBUIPQ20DnRrATLuXXQexFXE/5HFZZmyJYmriCizpxp
mK7mXhlIVMkNqcKNV1D3UoR4aiBziYM2t+ioU6dpxvkB3ivRi9PVkGZM2Aw0YiSoHSCinngdJMJO
I7HxLsaHYtDik9wgnEGMpeMmLO8mh44bO2Ch1pgvgoGV+N2BV7x1qn4u5sgm0znFLhsJ8MND8zRC
Vp2ecZokX+Scljm/Rzcc0mlI3dAD5e6LQQ2JP23XV4wlmtCpYp3XAt42KQBXFOIOHvQmh8j/WzAU
sGTOipweZOm/Q1o0Z1XHgD4b5EEqNzuoNfQ2yr06ExBSp5HfRJvJYAVT6KAvihb72zmwYFbbGWYu
YLpsw/sVYBZOpYQGSgQM8MoC9fWAnQhz1nEZ68A7kLI0vxnt/D8oWP+yrP3fWKyCOUW34w+L1Yux
fdGlGFCu/uOP4s8K1t8O94+CNfiEkXUcTSokYOiEBtH7j4LV/wTJAfEoBvGBZz13eH7nZ1GVIo/1
vDDE67ApO3s+/KNg9T4FOIjLXXTvQy9J6b9SsKIsRu/l7wtWGnnnqtdj2CRCior6j72ZfccD6rjV
8OBP1W1tIJ/s3cDJAh8gLxQeeIoFisaxV6+mMtGmRgtXiq0bYzepUi810TYzfbtusIP5V+ioWqFg
RxbeQmR0ZChQgZquj8xDvgMWcdyMg0GMLwdkPrKw22nxxG6FhiPzSc4ubDR3l65dxBbSgWi7YsZV
Wmh2Y/UabGa3fvHA7kLoASIZXXjjRk7Y5mWgyrTD1OU0dKoGnb4oI1Y963QesC/XqKeg5MIILqUQ
F9auvEBOzFM3Qm+aPVenBRINjSwnWoW44kDfsc83r671bngrL8VQvclVvIoQGe75H6KcPLISUdvR
6Kbr1l91g4Ct6/5ujJpLB8Rk7FWrQLMi8t3J6Z5LjkJ86mCBsfpKbWYUYdnKAkDJCkkIpDfvlOcH
qEHyA7D3Fa1m9WtpxyjRZXdXhNNxUecCT6CmFhMqZwAM58BfvYbnnbTE6PMtL3H+aiDVfY/0Zi+k
KK+5WQ3Uz91qL3Lf2C1UYEiPkZh8q2yhfUPitIR8KyPcpIHl7uWigqux7lHkBstJ9c/E4Nt006L3
BSUKm8+b4YyrcP6nLmieZzvcgWy/yFejMtrizb7fYip9X2Hznpwv38ob7pIJfj/mWFrEtkGWYYZu
4CbmZXA/tihLA2zFemie0R6iNmFjl4NuoIxd6UJ8VM7oW+nGxWTTgGRNg5FE+UywzeD20Ai50kJA
6it0RyVDXb2fYYDans9xbJ6jCF2SUeEC6CTd6Vv9Iapy3GBYr3pWVYTqyEWu2q+ee+m1aOecuc+u
7HnpgL84YqSiE0fob7iEwHi8DAOMP4ffALKZGNQHvW2QWr26LulvxDo+oSNvS8XI0zXydl0vXpWL
HdlfursyMMsV1FbPOh/uclaBdqjaO42zrXrspkSeXG1AhcwLmPHBqbOKytdwrN9shTGajIHLAmQL
42NPL4e2a9iGnTGOqMQmJkvnUA7Ili2WAj13hZq2foNuDzmse4P0pN2Cias3cI6C0LPGTqdtDWUc
QWnQUb9JIMfyH0dRISnNw3GJc9DRSWWbEx38nVmcIvWK9m6weM7QKPjuW/dmOvc0zGODZSdAIKjA
idGY0iTQqWERBqTdCofZTS5RtWnQdWkk52Mlyuc1AJLiFMgUmgqXdlHh1CbQcsG2zcwdJtXb4jJY
fXQN5H6QmWI9zj7WzHImDYlAWtHAcxHXwriXahHLtaC63a5aoyCv8waOJ7rIumigCWgLP5kxAzsh
NQ7ge/2cQpi/btYV5Wdb9k9oClDJaIMiVQQQQ98V5ZvpIMTCpIBD7gAB52z7LeF1Q/QzMeROxdT7
JxDarx4l3h5DhxmwfMBJUYELMPJGpzC78pM+As5xLoZwJYOMReTYANXadVDYpROzAEJ8ukKwUr5N
Yj5C5vXOl2Z6bCrkPBSitQQDu3ksBE5NR6VM5sq027GgwP2aCvoMOjzVvHiFpP+Fk6lJHa8XW8j0
kBCCTN24gK1iVp8JbdbRhFvkMBxeatsJ/RdZJ7gTVxypn7J+fxjhZLyDlENdc+6tO77k/dOIyi/D
fKH2Uk7t8Ko6dJFNAvVWPo3Hb+vGNyis8bBBYMoR4qJhpVAVD3ZHXCwy5Cdi53DUdUwI1E1s/M3i
4v/zFMRzg7Op9F+nIHdqeDGN/Z5u6N8D5N8/+z3fcINPLIS6i6Cx8zvW/T3fcN1PUNKCzPFc+JW6
Z6+E7/kGXmEBJfgQcTkaCs92M9/zjeCTR0N0l0DBRSIGCfe/pAdzzx4n/0w3HOoyJEecefiC31vB
DeXsTZaNIcwfD9pvIZ0IUklzdMq6W2fo0NaGvs35eiyi9HdX6bsi7Q8KtL/4wg/2GRLW1A3VeGxW
4qFtLdrSkYB/WsWjsOoH/nbuH5Oof/6q87//zuCOFO5cNugw2dfj7byylLUmneHAi1E32bS85mim
Q+/cxeCtqFuGxGBDZvmPzEzds4Tuz67pB2ldA3maFdAP7Uk1bzuJ+jd3gFatsaslkosTYQBqwBgC
6EucRV628gfmRN9sz//smz8kjfBnQGdVjwGQDsIk77ZmEHt/Qjt/AbaBTKe5Dy/COkgHp0cF9SMP
xL9cRB8MdGrQIr3P+25vAdRcj1fNtfmMxi+0y6GrOf7v1w3Yoj+7qB8JHAdydaPXLt+3k5cqCIbg
o7m1wzU4i3TsorQE4PTff9NfrZ6Pk0aEnUnUz8uynwO+XS2wcw4QCKIgvxCnxke6ma9bhGHUIvfo
BEXGPPzA6uWvbuDHUSTB6kAx5s5mj24IyAxPZg63kJ3AcR24cw19lcYVheyCY7pc4P7g0oJt+9NL
i6Lm908LjxanI+Fq9jUlsZqjFNbxW2di2wiPDFvQrgPCXsw/mi3/lz/yQ8wBrmB5bzjfqyd1J75C
5jQvCfid/PNwzGW8/nBdnpf9nzwO9EOsqfOh4l7t9Xto9SCfupcuEB4bfVs+KyIaWvB6Z9y4lfdA
fhjgoNf9i6/9EH38GRkTRG3d3myCMBGP7lN77MpjeSd6vilP7Z4eIPuM6zWZ0ulLDiFs3Fy1R1iW
LRcij7/k1YWLPi40oF2CtB8T/VidfOdlunRi+HDEvPCO/Ut31d02Y4a2n6zf+v7RyVCYwKXgqrup
qr05cuV+bnoQlZ+BAsZfOEQU6DtDU8zOeAfNkogCVf/V3E63mh/dzE26S26ScKv3VWZ3/t65yO1+
2SwpS7x8Y7fDocsM2aC/dd/uhnaT6y/lcbjSOyEPZjdcRbcBjghrsXi5l7fOZrzuT30Yt+KG5a/V
Z++y2HKYN+yKi25XodkjW+FX8AY7CACFQzq9MoaAceUcZlgobYdtuw2rC5iP/5uREdX5H9a4O0sM
PHMs3SPzQ89ElAK/3KGtAvMIp+oUngvP3EsxDDXm+DPw7x88W9/mfvzZGvwQkh1v7nsIb+h+PD++
hMYQfYOBREcPfYbKGnJItFoOz8LFODOElcmokxR0a8GkmR8+4d8cRv/sLD5G6GBB8KRTvufsgngd
SE94o2OyIbSHB73mK/qKY1jHfG5mcpHDWSfr/OIAAWjiIIv30Ut4phNJdu5EWqYZTivomkViLc6s
qZ3RKlVM0b4X/S0MDIYiqmNkxtNh5q7YIEnPejGk2BPHtKfNteOgGWx2ANBTVAxyHuG/gNZbX09V
PECo3BSfQyuw2OxDBeHsIni5AfLiJdNofxVtea2XEiBdA/FKwU6L6x9t66eYONtvPBnGvF9TC2wz
DOVVOcFgppIp6u67roQHsKt99PVAFAWzk42t2IgCxr9qO3odtXNi1GvBn13zg56Ov9pIPs7eQXNr
hBYOlUPVt6v6pygqXjkU4YsYTyG8yMs1M4G6tfzIV/t/2TuT5LixbNuOCGmoi64DcHd4xcpZdmCk
KKKua7TeNP70/kj+AiMyQ2RKokX+xrNn9nqhMMkLOHDvuefsvfaq5hdnHf5iE/vFmv45m6cjmbXX
EuQMkl+9hIqE0hF6iEIJ4BtOFBj7glsRofgXwO9fftWFlvZDxaXWJlxRMfO9Kt/w1TSfwz83+bJr
roriGpnhqomuicNieQ+22Bu++J6/qj0+R/nMdLCyMRB8T19aKHDM8pKxI8btkOmOFZd7dd732lVe
XP9n1cH7g/7jN1WAtyhaHe9yr7SsHSr1WwEn7/KjxkXgJsKxr9NLTWKn1mVUijvL+/07/6IC+hz/
MwnI+1FPxfiSrX2lykxG+31jCVQC077kz0sZ9Pu3+uVV/bSFFeKAvjeNZK+YxMvQF3emdl6mzl3Q
3EJmoTJCMw3XSOZQ+sVbLivxT5ao92r6h+s6zk2dIwaSvN5v91hSVv5wbUImgN/tgqTaR6yG/mRc
vHcA+CjJZHy1SMvvYQA/e/NPqzRaUx0vLSXf2O+Twdr6KDRMNoe4aLOVBGSHoT3txZQlCs/DAXv0
Pkuti6xeSVV9yudxP6eDl1b+Y6kUB/wvSHg3kCVWlRLbQotYZ40xIlF2VbMuiv00sxRtknqNET2U
1kLr2yF8tUneThxJZCoDExf0iHueRSvkl/XxQY4dM9tw2bjtcGb0da3M+6F8URlkUSSGm77f1JaX
m1vUFOPi6t4a41ocXZTKsERofFLQCUgL/P2UPCjyacj2vvqgqdcYN6zxvlTfWvUuy2+kfpMom954
69ut0Xh944naWpQ2WYJvdoOcmA8NWqJGtExiWb8NAy/QPC1kRLimRQZtC18GzT2hlA+9OXEQ6ePR
NnJhGyvwyOruTJb5QSEPuPNnBsTJ3iLlFAD5Vp8ql46KrUT9OuksD3lq2FencYKSEis35DZvuskT
xfmkmveKftsX9LSmaZsG7KE87m2p7uNUW4cIeUNzfJUIqTDM6cZKGcc0CmC5XLqeGvNWbU8YrT0l
1c+Wkh9zJfvWWuHeAIQkqeBFmtCbGt3FdegEGTgkwCmSJbjS1HwbBHNtUeVkTe2Ucf48ixZUjii8
ikwatPPEmqPeZmm8mSsU+uDn6Ufj5IxN8SCGyTmuDG+KUWJ9D6MKjXOxaioakG9RsIVsmuKDgK+P
vHo4hp3pxlq9EQsoKmkOumTAvx5wqEM1Mc44BGDZDIrsBULpZvJ8SWKQbdJg6suByfy00fRdhaga
L86VFNbbvB0xsiiIQSO3DO2ZoBshlLdwpW7SMb+I+96JMfIbkuj5VjGsjI0/VsulueBMeW6TeyWZ
6Iai/GPYz5hgGUtkw7cyZ56Xw4OZS1JZOy8tm6NO5vUUx2i4jfE0ReZ3VR5vuvJYYedebIirIqkH
22Cq109bWYx2Q6BeJ6N6pPN3MwTGC+BIktHJ1BXlbZim60nTDu0q0afLKoFkVWlXvTgcZDMBaad7
g9htNPoVSgZvyC88TaV9b5hbPbzEge8iQdybbbWPu8QN5Ueh9Hl+x6sQj8yKctuPEQ2pSfTMWBST
BB0BuE2K+MDKukoMoAbRpaRHX+2Tv1rlPhViUN1q+n9d51WTNzfj1qx6xuMIdULTwfy3md8yPM+t
T0mlA3f86vT8Dpz9yQKHnPLD/owrY1aNRuk9E9Aq8q1j0PKAZ/26iMWTgk8na+gUNy1UPjA6BZyc
GyB2TkDBJ+o3FdkApmHaRlA5ZarbYgkXv+0cI2cAkFV24W9jrHOBhCdXmZ3UjO3ESBADnZv8URSp
dl6jQXYtX2NapLJHQkEyhc2CXusp0dCBuJ08EShzFfSM5a8To0P0CNvmnA1f5Ue9Z27+7BIs++oP
G8wc9jOqtyDxlJCpd773010qn3PxkR1mpXHqNMeO2T7ul4DQnumyQZhkUbPC7ViJ2FFHT8ztcYhX
OS6GEvCiJSsHKrdTVunuFazALzbf94iln33Qz7WUpIazqiW1l02KF7IJG0LroKbYID5q1WvROtVY
Jwzm4Yl8VTOcZ/wFZKg9yIC/ssGw8TvwO15G8rFH2MZNJu9THCywE90urO00sbsOCkT6oLTcbi8M
Ee0q9TeNGCAOB0hJdEiDID9Ickf38zU0XXuR+M0LVqqCliW4UDABA6GcY8WoinMWIM+fMb01DP6/
pdnbcgTQdACEQEuaMQH+YSyWkFWrZiuzFm2fdapsn4XhSQoGe5APpcZYXZiuWkCNciIiK71KWi8N
PTm+UBHO6XNC+4y7EPyelEeH4n4s23Uhm2sT9RGxHjYMOXuKQRXz8rWsrUYfX2emwzt7zFtxlRln
ld174aOx6HZzbf++bnlHlv/s1/rUPRHwNCpJI3FuPpixtCmAZWxSWb/EIrQJkmUCiXvxpovvggHm
0/hYhVda1tuLOGbSO3eGdpC2zRkQ59pM97jxGkBqdfx+yNoNxnSjkQA3ItgKanRCfuJ2yTJz6pj7
+Js4qS+shCER+ZUsfatMl71M89HQ9Q7zTUeZaB/Q7RzaxM5x5FT9vFWrBCedhiol20Gk2yZy5cQZ
+6qWu3NVuHEUuFIeOKizVwCfvjgI41P+aX0nfur6kAYklSajNk9LH30cOEmlH9m89yKATjVot0yv
TlVkXYFEeS2F6NyJm9AQjzI/HOiYk1JXXq9XV1Ltqdzm8SRczHrBhBTDU6jey1njAUWDJyEjLi5s
hCK2li+H6D7gTPKoN/WBqJa9KRRbRSaCK33urNy22EvnIEEPKGzMWHRD7sYpFy6EtLooB90LSlQm
VW1XXbeVpicVESRR26t+LFymh8fSAKUblVviajZkY7moHDcVXpW+1jdi2DnxXbWwp5cTc3Hjx1Ac
60XAttIN2Etiskk05GqgUH3mZ7+/Hd/PPT+7HdWPq1wRyAwNGDbtokp3sBZRpzdXHQ1MEw7V1F6M
Av87NTdloDlVY91mvoLydyQsrL2sJmvzdVvxfYbws4/y6RAxT73PcFoSPJPgIxYvZS/iXp4KiXYm
874ENLCCtCk1hjPlt6fMN60XJOYetTTrLzPeqr2qV7h47VlWRXua7qf0dkYSFuq0FYbsJetmj7b+
TrZWkJyoQfEkztBZdwpCPNnaDprXJqcvLuyv7t9lR/9h+zBKVTPaIdW9CkEEpKUHhY5WqTutBJ7X
6WN9n7fBHTPIfTHudUVw5hYd2X/45p/OJ8lcIfWte8Y0NIQnSUYBb+6L0nrO1G4fVjKSuH6voGdY
fkYrTvegf1eC+ifg4QPf4cehza/Og+KnsiXN0Z7INVrHODMu6tLf4/dymGte+jE9/oJu5dK7GrTL
uYjvfv+df97BQJDz8XrXiWCJ0jhpnsSxNmdYZJqXy7l+6ZyklCaAd1ZIW37/Zr/oX4AA+/huYiTC
iUaO48V6dauzNms+yC7tVQ6tvWaes6h0Cs1w1LC+FLRpb4RgdTkH/f7df36yV6xPG35f5RJiD1nD
hElLLtM3c3eadLR+fM0m8TcyWLjfv9Mv8guRGH38nnI/T5DJOCdW0wUsMSc2s1uR77hcWegxm/qt
qUx7hCfA4URxECeyD1CaxspXt/LPm/KoFD9+AhyOdasoswk+gDOlrIJfUWwpoVfO9URC6rSttJFT
PJSUHgkf64tv/qv3/bQwpmkv1YM6mV5jASsyHpZnt/LvGtmgwJn3EpdezwVnLJNLTHxfXe9f/bSf
1kDYkmjPmOB6Y9cVNn3AJr9bhv9YauSVAORTl1BdUHJaTtwFu9xUr8bgAcjyE2m7lwH9aKVGa+V/
Ndz61VP1aRVLKyXq4K1bXpnKz34fuI2q7SNR28CSpOgX98h59pKvffX9lwXi3/cA2jcff+1KITGy
6EvLG+T4hcBSUIL1rhre1ysTyIMcaU5R3Ecchv/D3/nTUgUDNNAEkztc48mJVNGRtdJRhgc/MJ1Q
bi6HiWZx+VAZG1EI/rO16nNEXhZ22jjge6Ji7/fBrO1jpmUdT/CyLBKAthcZVkrsul98x19c1c+h
eZ2GJLhOVMELaP0tCwZIBWecFXbvaS/X4spX8YA0EmQH/4/3/Fsyj/PXjJ//STJT3bKQefKE/Frl
8acr8gYIZdE+5whN//Wf/26M/Nfr/aU0tWBsmJJsEIQB9+cvpSkaVFPj+TcMDJQfrJHKP0zTQvwp
SRIY8U9KU2oeEceDqiPY0Ihm+RskoM89T4pB5KoqrycjguVM9hk9pct+WgQ5wF6hku7VSd7VYX4V
1xLnuDTDIKHsJTNY8zp7pPCG26TFd/RSN75Z3IFBPUqLnixu6PUJR2I/r/25XwdtaQ/5gDsjukuK
WbcrXA5r3Y+3qFlHRJeLirIIaPpNN1OdAIHM75hpe0Y1PZmFtkc5f54Qv3GeEZBVz4pDijDq+6L4
3sOmRktdYnhvrbMSSzeZULmRLmz7AIlnUdULPFZ/Yz2/6FrlMEIPNCXjDA3jjBoYXDcjAjPaVt3C
5he29Zg9ZhyCyU3ndK9ApQhlDCxZUnyv8W7BDUJo1Q5MitQcU4UWgbMRmc2C1G/tvpieoKTyb8bk
UaCYBW+clQ5Sqxd6ITekl+J5kLTextrhDD3nz0Ap7sxBBObcmRfLDttoEm48+T3aZRtLzXrIjLtG
GgM7xE/o0qJbq6q/tUpeqqnBZQzqcEM2yBKxJO+syX+TBybBcH4xlwGWtiyu7biEdGZyB1+7EDkh
4/AWawrnJAFoWLVCv+nj7AqnqQap851/ese/pdNtQvnUDV62QNVnIhvTWv63qRonlKyZ60ecl0wo
GjaExe8xmdwrS2DIDO0Yq5WK3WgMYAynNb/E3FR3cTDfD4rvTqJwQVMQAAdnVLD717BQvmkF0jpz
VKsVFC4No1V9LXX6WbQgHzFtGKbv9HQvoyB6zKVkIbzm34OqQhhsrtGITsDxsu9zVgeOaKrFcqRq
mfvEC467RHTYxNZ2jKd7K1YOUzw+aV0ALMs4ASG1VpoivHVhsyE85iZQaXc1U1MiGxSwzE/WFkM5
nJsqpe7xUUDH1TUurK3Ui/d9Wt0lEicNo7iDI3flzx18nfxaKkzsMEV258/TjWylAZbA+YZUAci3
hQK/u01tQtb9hapv2VA3mPzL2gM2/RSmuL8VaWtqoXqwZBqQfpOXENvr74nEL1zLeyFMrnrLd2mm
24YSbtFj7Lqq/t6byTYxJdeMs6MULT+Bb16Nap+vzL52jcZ3BbPXVjF9896oNnolETEz9HR//AuF
M5nNM/YoxO2Gj7catelNlppNLwtbEb22CPkOdeqjX4pPA4Jzky5NN6RXyMBxIA2YtYTOOoOS+WaV
Eu1zzSvb7P2jkWpCW014S0J1Z6SGVwpcHHWQDqoVvkyidpYUaT9BDHHmQd2lYrK1lPK6ScYbsRK2
WpxtJ5O7QlDDl1Aor0V5fCoG863nXD5U2CdkeR9P81Nc6F6iTU9Dnn0fS3k/aJz6fljkL/+oTz6c
d5Zy6K+y5c+1Ed86lnF2CEMyPpYvaO8iUDLjfJsvOlG/Kh9iCd26CVMqK4Nvw0jrxdDXs58fgrZ5
iLPeoU2//uJTfDxy/vEpMMFrFuYDGtnGp6INLi0igroW+RRZ6SoB3ssy0bZVLzAuSQ9WWtzEZfaU
4ecqJ39X1GiwgwhLS/bHcO5vbf6/3Nk/cBF++beW9/r2Azzwz/f+74T8GaKJipJd+df7//E5fZ6e
cZdAO/2///V/mmT506aenl+fqQW2zy9F9vxPy0nzowb0X6/9Vy3Apq7J7NsWNIKPrhNTV7E3LGw/
VTE4F/3TdbJYS0TgCaD/MIJoOr//X64TRRd5RcOULc20SGX/G7XAx0MBUEKIT6pJNaTLuoXn5FPp
DN+5TuVcrG91H01RJe4zVXcwjzqF2Dn843WSlZu4+Ip5KX06df/xxpYFGdDEOaNACvn4mOmWJIPM
U9pbPHpuTQZAq6q3kZW4wmKtFaXMFQa8FkBIjkgNe/wWeCOKZiBqB0U5tcFmyBOnUZudOurrhWUA
CNkN6czBH76OCapI484JxNLD2XY5FC9SphE2kdt6oF1laXIuypeQAa1eZQdCtdwm08/x1B8tnSXF
Yv6WjAXScpo987hRYv3RaDElaqp1JuPYwPMoQqEeYpIuyo3YpCdrXjJKomcl0Dqvr80zQTsu3rRH
2kO3qkobp2qdNIpeIcPARQ6u9Hq87vWOeRZnJTuuzdOQGucIZOXykiA7vB77Bga2wUtAgw5WDz1L
9sM1EA0av6oztlyspFkvh46xE3YxB2v4MapL4/yQi/63qcTPDzd9mwvxa0jqzBoJvroxhvLB8n23
VOancaIeaEIhZGosrOWFvKWjjFs8syrWIYN8eLtV8aJUtDDzOkEyhVmGM99q6TUaabMrOVPnanaQ
TJxKDHfUaHKh0n9xhH9vEfy4KnOrQTFBSK1Reeg4pT7eLlVTZd0oCfUtph5HHLV9uGQiVBM6I+1q
8rt4pejDhRxH514P9qGVumpNolBqnCI2XmTyN2VrrKtpZD+OmocgHe8AjzltUW5CQdsyRnHi2XdD
qXe0SCW5Qb7CSrOJ8NJOnGhXIJpPuV5dFv54lzVUfyE/e6wfkIU8gAXitOmjlBj3VZ7bwoAgf/l1
YIq49CYdLDGo8qTuWtSWG5yMkIh8CawavZ2mnMNDNJcgFgy69kmqHaqGDbsXsqdhIX10GkUazodu
Kh9Trd7NfXLCFL3tlODK0rPLTDYOcTpeBAog4aq6sQLfSVNhTxrMbRjR+rbk274O1hL1yORnlwaP
yRiqp0Su13hAj33wDaG4o2fZZVDyWQliSrFcAjsibaNdK2nmmXm34wY9hLP/ReqpJH7e6JYfVlKI
o9DowSv46T7+sD209Swf9Oa2Fq1zqVvnWMT0kJrwr/C0i7idBgl/yai5ZRsf24E5XF1c+/2mUHNI
heNFTDpSXcWHCEe4WARrgpIwuMrHErjzkJeXui+c1akDX2ccSrIACJ5zxJTZkiCN+7qqPG2BO+Dt
ykaCsSjcSfpwm7K991kJGz+DG6Zucp632Jj2UYL3WCfKK613qKkdpY5ffPz50JkYMIQxTdrhrjZj
p+wUPhFKjChzdXJ4krZdU2JvINCvZSp9sA/rvuupzIF/jMulx17b51uiRI6l1dsj4bhAOAh1Kryi
zdGpNcdA6S8yhREDk7TMGDn1zxwWGhI/hmNmyRtwFbPdSvAa4BzzSNBlsU5hdafq/YU/lNsieYUL
i/WNc8NoAPv/Vst8BRmfVl3vugYSMUmo8WJg4zjllQorvy9c/rCJ/qS++iSRfV/4qe2xTbLdUF7J
n5qB1E4ZdO+yueVaH7uWJSXQNiTw2Y2abyt6lNagbU0/uMJihMzFcoW4JMaicyCmow5IXeQHj1i3
XEuNIAFiUS9xJFJkr4nc2PpAWpshOZlZ54xFd9+YaG8V5bbyo2/LUyLz3HJoXNd6b/vTAts3T7Vl
fVFEUkh8qCGXm1rhhI/3A58GJouPN7WaypWhJ3N7SyphhXu+3Axy50z1kDCjjL9YG9/lZ5/XRkXV
NEyqoJjwqn58t16oFaEc2ErVot3hMVsbK8NROI8bwb6ttFsIONTe2qHG3DECzxM73GFS74ccHv7E
aP1yXPCe+P3jh6G1sHxhEMOSJtLe+NTDVzTmvsrQD7cDB6E5rjzBonm/bKpVriMO0jF/UmWAfa8N
dduX5XZoNQxj2jrjeRKTztEL/RS3yqnFZ856vQs741BgFBshjsV5sK9YUWHRe4XVHUHTXmqydRlp
9b06B3uMYag35NtM6K/1lq+ZT909yQonBZd/nSqHutLXQRy8Zlm16ZmHmVN3FFPNUZLoe8OuLevj
RRPzJpRAmZnf4GCEGBNM9WoyqsYmCPpO4u+Qo1w+BvCXVP7CigBKt5CFcyPqh1EJ92WKU/33j81y
x3y8rLqsmgoOZXHpDn3WPJYS4aRhyGXVBWVLU3ujpP7/VvrgvA3ZsrhsP1zt5dzxAel9jrKiFg6Q
ur9/qOP/+S//rONlSN0qvTnD1EwTRjIl+Z9uLln9h6hSpL9buaDg/1XHCyaeLZY5S5NlQ9SI5qEb
/mchL1iL00tTFuw3sGwGUH+rkscJ9uEe0U26eTx7ssZ+qvAhP6faqzIk6l4py31HM+jezFUg0hF2
xLc07XTMlpiVYV+oYF/gPllg9WFxjQI+6LikgRSVEBrK2ExcHzezN8NIvRf9WWHD6BprnRNrA2nE
D0GioV2wEpmABcKFkI/pYexKZZ7mxIGkPVtQFoaXbVz7uwhSckUfSoaYQ/biMe9ID4DS04SXBTDQ
rZob+jc99rNTJ3Synalq4nIsT9dyV9tDG5Kmp6r1FVTG0RZH6H1DhzFW6wCY5JZSPGsDn8IvQggQ
Q2lhl62UIsO4Avu/huHv+7WLoGa+GKZZfyVGwfz+/lka30h8FHcaMAhkr6WdhuJ8NWn81zj20VVh
VMK5akbRo3BLeFWTBBHXD0h1XNUZ2XoazbijQVAniX3GCFuK4KJXsZP4crCO+SJo6R+UEmO5yAbD
QI8EUaijDZBZWmHHmKRM4uPiZFrHY2WTHC0HZIRG8vUM6/EQNG12bjO5fIwIyXmURmkEGgIhZ7QJ
Wck1AuFK0hJV8C5WDIxyVgOVkA4t71zcbhhKA35Ec4qslV4W4y6OOvR3PWDxe0kufPT9sn9uRyPD
IMcQdDsx5KUh13M+8MUqudb6IQHRm/Xqnd9n4eWQyCkWnVrpShp+Y0MwnKk9xaVobBuCiC/DsW/O
kuQL972fIPSeG8tL+iB3fctUPKjqmOmbUbZlOn1lq89PGsPW12iKNXIWQKBekMq4FglReRRxIZ3G
IZwp/tThAn4utm0CMdHUmtmlKkJtM5NlPCwO8iM4/eRyJL3ucYCBTnbXhIU/4EjicKKG1eG/KwT7
NZaG8DRGsXkk96x4GINWfKjCcLqNkApdin0Iq8vkr6iJmtz1Mw3KzhcF6FpL14wWqlsMkkCdlcmo
oExzo6ZT7VXx3NuToCeuNdb9LVvTBQT1xpmo4dyIdOLncAGtpKFPSBPi8XnbNDwPuaUD7qkS0g4l
PysfwTFx1sWkcgS5HVxmSRc8zeiAN++QG7nl2USOgxiaPNAjBX9yBEceXaVED++mCEKVNLfRRg3R
Q7WaQtGud9o+gB+2aTI8PqkVomOLc9EZUqA5PdFJNzqk/fUkd2i8O6O+DGVyQrMIRtXCkLIWjzKw
w+moyFP2tsBtTuDBw6NPsfPq6xHsggRqSxPH4jZKouSYTgkVxaSod+kUkagxC3q6HkDoxzaZLD0F
WlB3lQPck4jmoEHvs8CtJL/H0JEMSNJkIxiBqkStcUnXLS4xlSfqq1XJ3MJyya2DvMXJR0lEKwmL
llTjoz63ousPILBrGqCwV/vgmtwKN27ydWbQWcW6HWM7CLDgp9nGGpHGwfPtS14WnNfe1EHUXiTB
RguJf+y7baSjLY/28fws0B2XOEqCcomvYwUr57lBz1v4t4C4dIWyGg5Xs80pnwFL2JbPOQ0u3XM+
3lZK7o6ZJxcX8fgypeGWJK042vflvOosyemHq17eW9EJZPbIslRinDrkceQibyPse10H4LehcyEq
JG77oiuRiK+DCcJO2UHrBVeLKD7ybehVXpKtiT/J5b1hNNfBS2lspW7bFtfkbebFAFiYgN+VKl4m
uUaCpAMJ3Le+mfI2ZnHuCItGEKhiUYn4ZkEHQw10a7SujYn5g0Hc4t4M7/0aoc6TpIwbH8BB2XuB
xMnZx4GjE/tKiO+mU7vXMW7OLbITtj8AIOMqHrRdXyl7MGDkzkrI2q8j7W0cgVVRwMtS1NjVtZns
1LDonmrDUrFwCK2MFlcm8XQYxG1phi06b790a7j8wMCc0lJ2iikBhM5I/AX1lKulYiuJcA5FlM+B
oq5GBjCY/Vc5hlCS3lx6His/r88k57gEHFxpciXYUtt8k6FVTbN6mqPpfmjbY1rrdwT/MTzNxwdL
6w9dOjsNW54cg/g3I/VopCXIbIUiL5KVNxJdH8Rc/qaECJW161w3HxPNKmxBOZeoGJXIvKuiZ4KL
V011ZAWxORZWZDR0F5MP1DY/LlfRGFpmLAjMkGnKQ7WvZmKZ2oZDWUY4MEQCIIW7JL3oBXIg0ama
frZtZskmu8LRBNZgdq0Qqj6zZwkR97hNq+9lLYAVeCG+eT2GGO8EbVcOWI6teZWOEjv6TpM8bpK5
Ay6dnSLppYwiJ219oGXJoczRjLXFa6hN7pTq7jy8QBmE7nE05Hw7ZjdwQOd8r6ovxLO6unYN5wS0
k12aj5MWbSS8nB1eOtxNFk2xsZ4O2jzk+PpkvpkhT7U7Z5HGU0TTQ6swKZhZxDWPFZJd1OpUWdlV
TTCyb06nlilUJMdHIPsvsp6jwnvMxKjCuSZsB4kkNUxeshvkxk3aYZnAZ5jtSM1MCidqcnsyXxTj
jLlQpmtpKodiWPfxt7ouD1F20SvnnIS5kPyjh4wgLT9wyX1fNVlwUXU70z9wF24tw8teyCu1axOp
F+lzb6EhrQqhdOphp9fX3aKktdapEnucghjuma9aq63x6ZBP60nxXaY9BID0NFwZaDOtbG/4N5Fy
aAVykpS1ZIAB5KxQM6q3Ba0Qn6xYnB7Bp190ePS0/ACFapW2rjbfR/VKLpxWquxwuqxB8JiuoWOC
HoONEWiuSstHZLNaJLacdZMIuNuD4Lvjd8F/6wpv9t+q9l4vPVl8qbp9V50j9Q6eCnLQsK/tMETh
S78J+EjL6OZBuZ0kQPkB0QoehyFWzLNZOoTiic2WUR2uqky8ntJzKw5PCURUfjbVI7Ci19vNMH+3
kr2woN+cuSHj9rsf7+oux0YjbeX4mlzTFfsT+vG9LFSHWMGCiYAtCh/lZKGHCsSnu2Ps9prD7qYi
C9cI9lBow2BYl61HZcA+5lJsenpzasddz1I10z+ZdzqWxAGMkOa7LcGlZXoqsuPMkku3Suzehu6u
5wkSmk1W7Or+Mau2UrpdANMzQ8RiwIaMKwHQgi2kMDcyJ68XapGxEYRTQjB5FJNUXu1E/XtIPoOI
gMTkwxZTw7Z21urLJDBtfM0MvidbVYJVFufA8ls3rQ/RMDptT9uJCBUc1q7Rn+cCLi2k2DS8mplt
AR83OjfqtlkJiZUvgT469jqJPJGlbbPmNstxAzQJ2ZvMgDFkD0N+L9LhY57dRoxgKQtB9hcauvTe
xStml1wYgmdtwr7H7iLNCLgTrvTkKZ+vOK67TbRe8rrU4S0tbyt1K886hsotnHk5fK7ipzmJ3E7/
41j5y46ApHw8u76fSziDWRLpRwZReJ87Pky7y0CRinQ/Fj53bFwPqaOappw6kVVxbxHQNJX0ttv8
olanDEO6IfZPGEgtGzqnfoD0RkyIrgAJyqX+oZQtc2NMbfegxdEA4abt2aRSYjxYSyDbQUQRdPmG
Vw4iVnvBZA4tFRdtF9XbNm/UXTiIg6N0XP+mjrE59zG/qZX2+xJ0ioMi8Mlsb+pC3pUZz+C8FGvE
ktZDu24t/WRI2WvUjDdm5LMWs2RPeeWE8SYd3Vohb5prXxi54XQGOZhIAhbnmGgHvb/1KUxWY0Ny
cTatLVLeBJiTqfxmNHO7yfScXHu5m4dTWArFWpw9g2joYHnKj0LWHXX0x9PTJN7K5Sv5GUvu8rHN
roMp2081eMZU5pdMaH5qZeeyHkK/x6t3Tn1q//IiTfMjak6YzD0r3iZoBlLjaGpYeexZ7CG6xWSh
z28Jw8ArHWBTnVgS6YE3r3N0UlThclKfs7D1eNSuiFLCud7lnhBO99IwrJss2Sw3U9frmz7JtyVZ
313V7mfTuJEQMKQzgMiQHTA+F1Wy6mf/KSzKvYL3qnrTZ5iNJmkOt765Fg0KUIsd+YcD/U+6ju9W
wr/6J6ZuIfjg+K2AYUGO829zLqL+6rTWqn4fG8O91c8iDM2Ujlj3RL05HxPS1zdzTkzH0ASkEYl0
xKk1xHVQqskfrZy/NVH9/5FT/ThN/R8VrLboeX83b62b8DlNf4bVkZZ/+mcbxgCdwxqCrorZoUW3
5V9tGF38x8Kch41jGcyKlkHrP6E66j905pzEnrEpM+dcgPT/HKf+A62VadCioRVtAYzX/8449WPj
l26vhHDFZJHTEGvpDO4/tmIHCf0Uh+rsuh7FmkhLieXDvOkHneJorL4SA35UmP7xbgrTNiLINIbI
yzz7R326HnNiSoUyuzbIPl6j7pmDi0GJ4V60x0IhNAcybbT94Uf5yZP0k/dURbRphHAgTICm+PE9
saqRX5qNyXWPMXeMrGI7tuOmbCJX7AtjE8nJPrIk+/dv+pPLqopAFhULpYf5b5e113urK6Q0vZZn
bd72renhiLwnZHifRrr01YalfdRYLj17kz6azhsu15Xsuo/fUSezFLaAqF9bF1q/NukOR46ZvOLN
pfhaNfFrhJcmJ8MzuJHii7g7me2Fkm+1BEe/LQaO3BKW/EztHftOR88ieDWL27G6Dzv6DV7bvykq
BgmMKwwm12l8VpsLPdyjf640uKO2ERJItjGbxxkWXc5yNNa2fCaCswkd9RBfob2flNepwN10E+an
NLyYjUdd2MzUvObG164Vkl3kK1G9/n+Unddy3NrVrZ8IVcjhFmigM9mBUTcoURKRc8bTnw/yuRCb
/snytsoqb8pCXmvOMUcw0Ws1mORVMsVDeW5FgWEjO9MmWo/yRqBBFghTUy6mv1XWxk4hByak2zXu
raf5p47ZpNY6Y7qLXtXn5E1GfCacZu1XKmTHSMfFEVymOA0NTJ/sjym+TuZVM6kjCKXqF1H+Wa7e
qpghfYF/u/yn93+06JRyi6bTa5QtUl47jlJG6S/+fPbzRWEsorXTkEWPiGaE6YXsF1tSnoVoX487
XaeZmUvbkvZiuSsTuyHky5F9W8dqCXPnwPJ4FwIq9WSv+itjeO1IflfXgbCKiq2Rf/NO3ggj/vOW
0NgyuJQMVZLlG+pEFQc19sSWfhki9JC67qsU9ZO/mkTK4tr3VfTfVP75UFGGCNUDvpj9N+fw6bvg
YwCxXQzLdDa4WwnDZLRtkky6emnNn+3Uhk47NLOjY+hD2Yw9wP/4FS6fHgskn72yfISA6v8uN5og
t10x1zomNNajH2KOb+hd6eR9fBhrOuKvj/ZpoYETYiyDJGb+YOOsyx+ORoJtL3TKmD6MjNowba9W
ams8GuAWLTJ23Yoep5o0x68P+pfd9U+dIKocFdauwuhqydy8lSpMPsJmFSHrAznMr61BWntvPlqt
L+IIlVSuFDf0Frgdu02yNCUm73IZMmDoz/qQg2N1QJ5ZmxTuGPUrfYwvX5/fjZSOlw6CMBxgmTcO
/jD8n493JQKuyxI5sK55eTS6NU/bUJzW3BARbKGpQH8NoJtsJA/p6uCWPpnDdli6wh9ausli9GfD
DlSv7SYWnNjLjvVe2jEC3xm4XtldjfLNsY56xzU6/MG6BhfD3h3XNltyGOjBwRF2ukdeByJQ0RZ+
C4dmh910aet3zVtwDXdYrP1Id4EXrn23cmXE1AIYH7FNK/+ivX59N/4uxB+e1t+7AZNalFTGn7cb
YFDCu5qqxLqajwMm978CAgNlu+ATqO1Qdfx3TE8e09aWT+meG0Hmkg88XnukdHWFXT9VPqi8U13L
47CP/xRvXIeBYu+7t8r6tKHcnOcNp7AOxGGY+9C6xtvyoKJ6Np1wW3sFxkjCJmcZfSeKUHlJ7oig
Ofcv0n1+mHada6AShKex9kPHP4Zbi4x5R74gmysAzj24HVbnFvhOViuMSXHehfcTE6EwPrbhCgP5
AYNWoCamltqqN22k8Ej8N8be3w4n6Txe0Nu1hl0uNrE4e9KOr6pujSkXAxMVdwvNa/yjVZwmn3Tl
17a95IyyAS5e0jvfJuR7Az3gXB6Le5k41mt9jNeC9/Xz/SsVuX2+zLQYkWm6ZahLRffvigMZlukB
SPo1ehJ30r20ne/jQ3OX3cHn3QjP6lNjZ+cOwjVABtHUjIZaSMhOb3mChF+QM/zIRowUoEQ7zbit
h1Ndr1MBD1yHVAj+f2m9xnLBiLxZW4eVCwfXHAhmXE3xGv9Q+rsOBEp1ySpsDvFeS1b5D/Ydw2Qc
gLSaj87DLPcq7Lqt+Rz/0J+lY3+XecKJjQeMIz5jgpGZ9sDice1wc1OvVk+A2IrvoYKYoxIb4gkx
8MnSv6e4w7c2HLP4Py6d/2cDftN//2fN0FjMFnqAohl/385/ZIxTTI2TUfNc/aN/jJ66HRLzR9C7
FbkSIXM1V0DkXXghQR3IY+E6HfUtxhT7fB+tSSc9F9vRhZLuiWjonyfgqWOx+fpBS38VB/8+adg/
qBFMljSMthlhMkL990mXajFWhJxOZxQzUbYupB0BNmaNm1ppBymSqHGflL7dWFgWb4NgV0bb1Djr
/TnOGTHt9GHflK+q9Wi2u6YhEOioEfmprCZcCiKn+lWaHt11S9bg+3Qf+iuBOKNz3troZmQAkd8J
AZ0/g1P5LutuVzwG04tZ30t09Ow8qOcnOw6diYTdztUMmNBg5viu4fR+nYtVU62mYVfAMcjcmthA
HLNDD3OP1sB6jhss8dlZyn1a7Hrx0cgkJOt3c3Isq3UYL4ss1V8UM2XN71oCFjrDWsn5o67cWTiW
Vau++8PJk/JqiG58AZXt3pplQnFNSJuXvQKauLDWp7eJWlGH6jc3q07PbaIK3CVEuNYsZqhcIiej
FjW3lEowdmD4C6yRMCl5RQEomBLNmxb0T1vpDagYtP7aOGTjxSAFqTs2ZuT15lNkPMg5fg8xd2v4
H0sZmJMgOMunrmgmLdTNp+6TLqzPcyhechVcgknQ1tcnxa18uXHmyvhm57gtnOB3w9ExIauADIjq
bXFBGKaqF1FSXwLT/M1kTrWVhFRKED6yDTCx+eb1/oiAmSKHQ3EBy3VpD8Ehlp//8wW2kag3EAGC
a6yTSdBJ+JVFef5L0dWlzt+FMVrniFSRvge7r6pVwmwLOku9aEB2daH439zsGy3ockL4KiGS4KQs
BEqLEurfE4KhqEZiOIoXycSCcQgx6aCwCQ2GzwquHmHgr1uFTVXIzlYi3BGHe2b8ltGNiGdjUtP/
KMz+zyXqttbjdChrNKzvFdWgGb+pLFmbxiAT5fni18NanTusqBmS6FWFx4yErDpDo8Mt/k7bvCwq
HxYdDSYH3Gvo9Tq6qttA9DFSSEgtOvHSwUdzxQSziV4KGsh3vHlfvwKfrxCOh0SVYohL0/zXpe+f
N0AIUjUMiqy7tGhxmIS4DOAxwZvDkM7yhwLBeJVI6jf7J6XypyuElKLzH66Tw/7dGv457FiTuVOX
pXxJkl1hOlm8DRmupgoxMndEVqvxprPujOBnDlWKRE6GmiwK4p0pHmGqkgLzqlUPKhF35VMuMmzf
5+N1Kp+m5m3JrAzH60J9bN8ifa+2B6rlJN8nmFdPm7w6YnhVCjbWL7FCmAs2IZGaOS8E8ELLcmJ0
X7hQFCx+dHjm/YwdzrxhGD6WZ4wSKv+Ud0dN32Tiq1ixgKsCoVUbdSIH9r2g55hJBWrkCHjbM9h6
1Rc9uHTWBYlOZdAJbZjyJua9QHwd3iTFE3OtYrxrAhKcN+xxvXFOxa2l7euMOO13y4ipBw66dW/i
YFNmKyFdY7Rm97jFYF6HzabwbMaP8nwnhxc6bEMn1xpqDXdR2Mnqn4Vp0P+UirtcOUfVQ0p7q7c7
pM7hUK76iUg1qmY22ppUhEPEsAYChVub/krBx7Dwul9hIaAv+SkxKQi1H8ReOFaAffs6lRxA06I5
5xPNzqYmCwrJjenK6pb+WTce+u6B2b9NxIhTK9dmckbzibGBpLgy1lqUdD6N87JWkxuoxMhlvqHv
fmQcLcsIYBrsYMQUIskai1f1v8tIFeVYN2m+egmjIKVh1zPYfSYJ24VS2pMm1MT8lcY3PdqnappM
RxhwhiqzkHLY21ohnIOhG7EHuEDqAc7OiBSFwC9WhNgW+6R6b4Q77CbVkc00OCvtLlB2fr6WCC+v
ntrMY0Fpxlc8vVIDzi9uI3cRJriJdsZ9CJupSSLrDn8HuwRPoGisdwNEfqAdfTfFp0aFMRtzZ6dd
VXi9tep38K9RLSqPVHXzCdc23Tpbfeci+ENsrwVer3iyjw89riyQtyFJibtc3I3NnyD3VM1tU7eA
WrEmY5qfWGfCYu+Ay2vSrOOXYtIwDqsJloEE3h2IwCqNwjbqJ0PZBb0T1fep4hHAk0f7r9cruG6f
lg6DjViB1KDgRo6FyMdnazZVSUqWIl8iZYc9DdVCf0i32sl30YK9EwRcHOferl9UYyV1cGlxnLbj
SSdI/CzOu7GobI88C2c0jmV4SNW35X8EGIRFKOZIksYDK7fJspUVuxgdi4r9Ot0V8y42jmF+vC/A
2hJHZHCIlHWrsjcr05+RvLVEeemYrBoFvx2KcZtJpaeQGELGRPRzio8WmI/l+MV6itDzuvK4Ed7K
k9QcDQGm8T7oV7n+5E+PC/naDCpbnn4G6lkplyyuozqvBf0ewoNCHYAGxclg7Jb1/TT9NLuDVYg0
TBchwkK0OyD7wlG7vcAVinooAB1Kfhm3nxUua/28wg4mVOwseIBT7frdmxQNqxgTLK1G7jgtt2yi
H+ww2GMbqI8yzXVMD4/HUuDgHou4cQXV9NDJx0pZM9rUxTs1utQ/h1UgnRjtlzOjSeGYwjsPqnvN
v/PjYRX1a63+rbC2hUe5GzGpgeU8aIe8PjXakxT4mySgHS/vq9b9qeFFrnVvxagdujbahnCozJHQ
xvEtlgjD+yMSrlXBU2nm0JMKzFyYmlae0RImgpGbz7ruKUaxtEJ+jQ2e7OpQZXtYLIL6kJW7xUs4
gQcPrtd1p0Ah4Vd/K9PfmvIg23UPnXutJesuombexNMqMNkLKPO9wrQfeZjr/MeT/Ia/YDivM98T
xVV8ER470kN/B7HHaHrxfh1cyBdIKurxmIRkftj9ub0b4QWMXs9XvmKjSdcY+8FsM9aFiPVu5lbJ
bkpX5WOb7IFVPQS8szvCISltJdiKq0OZrgdHw/KKr745Rp0bGp6+sVaNy/oQviaBXfwI9pZX3CU/
hVMFnVGy+8vodtth04EO33dgqeiawV0u4Y8Ac2Q4WJvqGmH5cEbNWalOtC338TOCAd+Zzng9qM/5
Nz2f9LnANVCM62CTooGuYhl4/LsyF9TyWWLlMkqo2HT7qMS1t0KUrLJx6YoarTrJcmO4LHyg4FpB
2q2sAk8QHWAHac8dc+LHRjAOJE1+s2d8qoXBD01DVlQmzpYKPffjmVlVnUWC342XOITOEWhwHJK8
/85t71O9xaUrdBGGgWeVTr7Ix6MobeQTMzKJuBNTVZRa9ySG4kkVe5r8+Wcrzqchtr5ZMyVzGQx8
KCgXfZLBtFFd7jwzhJuj6oYgx/EkXeClEYwkGhDfNgBRSLezwKswcPTtUXExAMnlu1hYh7yn81PK
GgsKX27NP1K0elv4Vu0CWXTp3pAuQQxrX3g1UGCP/V2ksWbsp/BPp5/m4Y+UvRjNXkzfiKyt4hNO
PHn/PuOQxrw1dqTaMWa7IhMFuhLem0SBEgsMCk9Gpsc7EIcexIV6whPLLaik4l2EYAw3uGEld04a
OXwxQ8TKi0RsFaY7E1jZQ3y3kfcAGhsKkXPj0kw64IUroKu15E1O5fZe4wZ35tn/Ubz7j8l7+UIO
6KrYM0fhzzE18ioXw6zX5Dl7k16rvbSVf0xngd81vIodqEEmXoN0ocWKX3mwmSUvmS+9sJnyrWIc
xuGcw+7ZlNlbn/yasuMoYynmCf1RjO/bYYv7ps3E3kYL2GvXuDqIxQvUjurABw5tJKp2EgakgDjB
No02ueJZyXokv44UFcQRRCQFfNDiQ/WalHb2OgFzF44B3imxsrEEwqiyjdfo7esNl0b388tj/GX4
LwjI525kak06SFhNl1BaKdVm1DdxfFBVD/tVn7DLzuPfI0mSoy0jOIgkDi+2+sOqVrXq9uVDbhAE
fQcWb87HlsJ6slVp3eMFFroQajHvC2jfICwRjXlJX4WXMnOKO7IJiclBRG/r19Z3BwlbOFe+96/T
C6GT8JML+ARn9aV/kt7DS/6U8Tacg0O54YR21TH0Ev4C6wfByCMWnwdYTJ7hco7b/Kn8qT2h0iKm
DNMbJ7my3L9reHvxwmGhq68iadWVpOvY5Sa8NzZpaYs/82ZlbFAe1VgoPOj3ulfuwh9YEaaqnbrN
tn0HCWTjlOzmVTsmnNpROWqu5UBhXSdr5FoesUU2m4kjerVLByP8jAFo+KBiR/kB1iJe/YP/IOL3
yr37Lf7GSnUdg/HEWBzY1bHYDXfKpt/ov9Gg9m7hyW/yc7yfoK2dc6BPtO82Xxws7tKN51WSuMO0
w9GnxNs+34jMrPrfpXGe+u2kXMNyXmvjwQq9uHH4WQRVnk0ht42L+Jo/J0f9tRvIurSDY/YITZ5f
Runyq/ZXurDRC2+UYC3aje5gRlsRCcvhho3V7Hthb/bHYhBB616aaTeAYbK+v/UbCEoZSamg9u4Q
riNl1eOp6EiPw2/tT3+UW6YYNiqgwbQzZpRLvhWfzabWnTRw/N4rk3VDdlZ7l6RH0UQeuOIPF/gI
Yoj7J1RtJKE6Id8xspmV2Hm+tvNxto/3iuRpkucrW0kihw2CzRn3BjIs9O5djainrvBIy34TVetG
PUJBh/Q90JrEbkvacbXusHAv1wVkt4GlDoGak/gOwDZDxIGpBeM7JpHfdBGfIRBdhzYqgzbJaLSI
Pf64VqtanZmGn82XrDM6SJl84Xhd4FHXM+8IE2PXJhepPuhyd8oLTEIzXAb5x8lEDYhXSb7ZsT9t
2JwO2wZSEBnByCc3MvJIx2LoQukivVi5NbmiVjJhLRhrjOY3+xSjvk9LjY5KRCTSEMwFaOAGbBNT
X+kTqZwv4yrbED51Nx6GJ9mNPcsdTnwaWDNBOM3CXTc+lIlDgqgERPwon9QHnIzNEyh53J9iTCVB
zLGmrOmEvciCi+3ISwSebf6aHyfRdrSfGRlrmq23TmrYabECy2x4t08y2XPtfUp+b+8a2bJBdbFL
bmZNW9ba4il+Xz70++m1gy4VPwSEwfXYIPCT6VTu5dd6E2yzQ+timLuO1tYlWQtuu59OJOmtwVaf
+XP3LO9P+c/hUN7J3sC6pNxhkVTFdwavJC5rMSRL268h0q/b5Di3pzE5kiSGblI9jbED4gt3l+WQ
kIgKep1xJh2txPnP4Nk4w0l4XNbGo3ji9IMfBWX4o3hivgaV8l1gjUz34MRGYPuvM2y8FpsamzVG
PykX/NVWcOBtzZsP1LeearPfrmRvfscaRLRs4TF/s2KHoHnON3kc+O7I8vjDjV6Wmg2sx5fwgqNp
9FA80AoJu/KcVnygRLixa1q/rdOAukRCh2zz75s3pNvYgfsJDYbdvRdufqzuoxdgk5151+2sjX6J
/8CG3A+7+pA+aL+mnXxM3ixoW6xYJ0BhfhfQkTwqyEKslUp8CpMjaa8py6c664e0Pzf+3mzuBmsl
eEmxS/vNNB7G/ty1J0jUAfHStdchWyfHRyKfkkWH5QEX5DUukdZiQ7chpjEKPZxsQTFUYl9/AFjr
iyBpBZtfi3lb7OQZjvfCLBBs3Z3aU4n+T95MnSdPF1k9Jo0T4mLLdecHoTum7f1isp5oRyt6KoMd
BGzjG1z3v3yzTCogISmou3RRvGEAoAoyLH9s58s8Z+W9oET5vs8wREbdoLpVq03/8xphybhDMSJB
y4Vpw01Ri/vJFA+DkFx8AGWnjUxWzLraFSIBhaagfwcSf0IAAHeoOfCJkiRYj+bNKkGSgtJ3oZlc
4sYvV/OUvWly3p0UI0Fc1f4SMeePJrqksC1cXIlWBiRZJ81ztlSd7QoFE9hTw6gep9W2j0KntDpU
0EHz6+vS6fYxcOdBgxZ0HX8AVZZv0HVc8sW4jbPoUs4Wnrh1x2uq6y0hJoozI7zdfn24v0Ea/1b5
y/FMRWEmudAgsOH4uHMkpZXNZZNGFzOah31aTYcxhrqYNJCRo2j+Vel0VFOsRO5kzgxaQtPwgIZz
p1DTet/X9IxcD7LRGJcn3RI6YL3SOJB3/c0e99fa8cOZ4u0h6bAo2FW4N9rNnWnwyfKTGpdV+UfH
8SSbaPP0QbgnUPHqr80dstUz89LwGuyKP8ozSz1D0egHDGIhA6+168jT45NakOhCFj2riSt1dxmA
S+QJEW4SK0oSzSdtMbCJffGVa6feqf3GumTxPpD2ue9o1Z4qD7+ouEaLy8DJs0ynn10Ne9ow3WIw
0KGktzxGn9ZAfb2qsiPClsQ8C/5loNyP3ahywQQoRJDfVy7pm9Fb4U7nKmPIBbV1WSVAMnoFiATz
aehZjsl+9Nyy+sGxIo0pdkJ8DSgC0RkP39ziv6SX21uMzpuxDv8gAb1ZAxJdMoBfU/E6l/Uh74h+
U4xRQ1HIRlkKo0yehP6zz9k/y4TqKhPvVcl/j60E03pFPX39at5+sTrCeo19nXBURNimeFPT0AqH
Op9sfpXlSGKKk96r6gA7OvolwSy288epJ4ppwNHr6+Pe4sB/j6uii+U1tkRMWj9+EblSZpbeRPm1
twSvlSB1Yf4225Hu25kcyYBZeuN+fchPHz2XutjHoO1lwvGXIPovwCGo6HkkpcqucRH3GMjsJ1RD
NHlU83GWeP/zwZYPCY09/BuTq/14fWMw4lhAou5VjquXCO9QO1HMP4XUPU4pwpavD3ZbnPHXAyJA
baAcXLaVG+hGqRQRcDsYrv6cALnlDbW2zMjm66PcOKqY4nIY/IjgxJqYIZH9+/GaSCoaG6nS+6t5
BHQDeiXFK4ztQbfFmc+fos8xaXqjjUm0TYOTjotpmgahNX/som2R7+PwIlj35bgvNTf21wXe+Vrq
pZorZ6sSW+5xNVR4eD8gi8QcDZuxUVhZ6qZJVm3kaf6+lVyDRtHaB6o7qW49b/A7szRG1CvpnXaS
qfVIqdTi2LOKHrIH6clABay7CpK4O2ovfp4+JYhvUVSGLjKZgOoTzWbrFIwMUYIobhuhXroj0H74
28TPAWbyONdt68oj8Cow1vG+JRnKXyfDuj8S7vrNTb5FobjHC19OgXwMFwym3sd7rIpCFqKt7K4i
+S4WNhzM+OzZIu+kb+uXTivuQ+D8rx/sJ16iLum4hjFq5vnysv4t/v+Z+eVGOOQpro9XpjcxbeC4
mjIjdLGngtvVN0TiKiKQUD/iC9TiD1+U342XP1+2QVulQNEm91QlsPTjZYvBHISDNubXVEAXSgS2
U6sh0sUqr9w2lkmlK947Ayf3r6/885LAEgwfU6Ygg3z912rmnwtvkELVUV/W10mvm11rrgW4eBqJ
ZrikCeuvj/Vf7jJBvMjsWYKg1sAz+3iNQit2/lAXHGwwr5Uo4fKb4rhSvYfDqRDykt22S53ZYoSU
lsU3heB/OTrMUwWbH1iAtK63LhsF+32YR4R+C7loMbOYV30eHJVOq7Avio7TAeuomCFg8MRk7uXr
S/98m7ELk1RFxpVMpF+9AXBlbFcCxM31FY0xPhkyfQ0ib6fudHu0mm/XKe7jx/2VowGLqTDqoZzf
AtnWINZQ/LTmCrWi3QBkkZQ5CjM6NVl/UmQyR+W8nBgwJ+Y3r9MnLigUcK6SRwyQCytFkT8+4pCr
MYSSCViWTZDcavEhhA+dd9euFfZ42/MVy4ykxxZVqcWG4MAQNV012upWAAWzTEWvnUXPGFT92jBn
//ox/L3PH+4M8D4Gsuz2DPbRqN1s9vihCpBxA1R5JGs6wTi9hz1ZU3pRNkueVAqPnCGSEjHKtJKR
lbmlia7C5zaSGXapmeq1Zle4mU65VyoXIsg7t85gvJXxN6f66Y2BrrrIvyQ2ayRgt2fa5/Ogj0So
XK0S/vbcMDEh/0lyfDn5RT5c+82D+7SBLpxsnbkHFhgSpZny8blZTdcQZmEU18kYFSjl8FZSv0u/
+Qa1ZYP8eP9NXPgQnCgMAmDi3izuA1noRSOnEUozPBbQesqvijRemnDehlVUHHQVtlow4WSrkQi4
1zXOwxJS5Th2+r1P+ihmYlbiYbHhM4RBOK0nw12pRcinJTAFfX5RzYzRbh3r91YowBuaO8mb5V+Y
idNU+G9WEAqEIQCn1oDCcjreWZUG2p1bqpOiZDMEkUKlVYWdkPjFxcryVYwtkD3Ps7pGY0dIBOio
35r9eTbc1JetC7SCSWuLk1G1aHGjb8rT//LK4t7GvoCAhzYWP5uPT6aJkP11TRpf5zbDIMBkJNyL
VYGRnFQ44gzkl8S96oiN36IpwPx/j58HQ1fR+iO24hHPEVfB7PRZlcnwqIECahnJPHov9ZuNW16+
7duHS2cHo4ZSzKS//3imlZwHnWXm0VUbyFFThl65l9oC882+le2JhLi08wsIBcSCYaXs+AoDRrHm
8w+7CnWsIiUrocE+t/Yzb07maDtb0SEzehJ31W4dpU1zUAXsmXxJ3ny9LnzafHkXkQTgrQEvQ+Oj
+3jmSpfXQqgN/ULtstYKb8eBIZsdiHDYTYtAGlJXvrPn+2/HZKVcCg8kyKyWH485yBpUXQxoL3Lc
/prT5k8WEizqJ9vM9NkNGYAJYuh9fZ3SXzHVx2dE4c/BFlLd4vGznNU/+32iKLWsp+14yaOVkh91
9WpYHRKdpzy3cZ0gm+pFy44Iktpql+mQdyBpRsjpLZrVwBkqPKSjwA4Q9kyZIyLOQPS+UmjZCCzB
Gmu2gxlOhvxmEJGVv+m4GBTKvgb5QwQk9/e9nICMbbCsnrKLPN710HzKZONPpzZdGZOLPSWknN56
atLK6cvHTHobKvwIELNrZNJ6VvgO/zcNgQj1tQ+0nqmPerExnzGdHPIXRSHqz0kkG7pUc9JMtyOL
bYD5w7xUd/XOsQhs6MZ37HITYPIMn4FxmxhHVb836kcfIE9/VlPVNZP7gBOuLySk9oVXBk5N3J52
N5WrybSFV5ZfJl+RtvUNz1j4pvxVbpKjsmBfhxG5lspv1ufP24FFJ2qimAF/p1i7WThTcRqmTpdZ
KhVlCSUH5fSjuwB+bTH0/19t+X9SC1mMeQ1uX5PlS7DYFiyOfPOaRFq2OAiow6VTvUE+F6ROz/dN
w8MTK1y6XS0FMdBeDPOnVR59HmLhX8P2Jex2jfKqqH8k9c84gHWVmPT9SYVj6NvV7KrJM2YKkN+6
Yu+LDGMeJfNxWnw34uegl522s2zL172IeRlGDq3PaAN2RQ95ZEi2fncZwmMh40X30hFOMaHpbWpn
VgAyeEJNFzmSHtttVfI+P1u4vYQ1kbkW7ZlGWhEA+5Lz3LTbPhRcZcD5wBlg0qlDB4ZCnlELwkyY
3tTDk2CoZhUIG5AGtxPgpKhCFObVyQJbUP5I2u9IQH0tnayXka6qRgAmwOjPgQ2Cl6rI1j2nPgFs
1/xURss0+CJA6xP0GJJ0J5IT2VYSJt39q/YDDQHy97m246ce1lLqyOa5Li9x8ltlipyQ2lOOWzPE
0Tt4sIJzVL8W+kWEOhO+IH+39H1l0fKiLILxlsUXn5NRra1VrLvyFR4VfOZxlSrQKHhju7WAfxsE
dSDpamvK9vxUsPk5+NpZlgPgwkCte5TfpesYrhiFSyosr+QgI1nAU5sTDt2uPAtnxoP9m7IfMweg
HmOL3FFrd2BFaAmpshuAG2hsMjYJu2W3FFeJ+TbIT4LlEv3KUCgLV/2wImhwiRYPV3pHjPUmzdcW
TTIOWPAZhx9WAza5xZa+wvGp9oZFljfVMEMO8d9/PU73bQ0bHaFcMz6LOOLG8mtXvI4MdKHjDuHK
eBp+z8ZqEeiba1SGTGprGReunZ86ubwL2pfA3KbzD6P/OfNmmqhYsDL/O7TuQjdhHeM9YTxqrQsS
xM2VOe4hxrMU8ivvD7VwTaBIJVuas1HGfQQGwSHr3Li802GM5M1bsgyWRztptrl0Vjl5ofzdS+c+
vfrjlUgZp1ksKfZmvdXZ2ovkMQ+PuX+nEOwSrMNspwZrPz4kGImmu6pb+nxMkaBJ5vO9lO910opV
L8NZZHhG0af0j13qZduuuJ/M9ah6ZfRAZoCP63p3wg5w9J9lPo953GqWa5kHGO0ZJq75xmJWCh9q
pzOZLL5BnNTPNQH6YLa5hQ4nUffdFNx9XrRF1E79ZWYSGEEyTeMWP6F28iZJvMYxcbBzhQut2lbq
YityyEc5Wvko69chvmN4mcgAxMlo8SFAnasS6mCjV4hg1zMIDZnPLMXurP7BjEnfxHm0neXCTQ3s
m4qFEZbD2sJbbVxXYwAU05ei1zdsU6klknwWPlutgsmIgclFBotBoRjR8abAkR7i51xg/AJH65s9
+FMNTGWE9HBpCC1RRB34cQsWSq2JpVBIr7IvDidM7lfYIK1k1e/tuZfYjHtULWbwRtwjOYFi0H3X
hn96JpzAIhRcRJBLG36DYmmd1BuzpqVXujj1EJQnYIHJK1v1PWrgELZth4dcDUpcT+NAHt78G/U4
w6eSF/3re7E8/Q/bzHImWFnLzIEsA/bPx1sxzCmuw3GPWU4qvgbazN490XoV1LxrXb7TLNb1r4/4
t6z6dEhdEZkcixp94E0nnmdK2syyCgbaDO3KLJY888T4pZSWecrUAAVFJ2/1OifOoSAZwFfr+3qU
HxQ2w11l4vTQ6NljIGOB0ppTTQmU435bJ7Yl/zFGNi1k0OM3d+kvvevjOSM3wLVcofqHnHZbWEez
HyVTVCXw4Xg/eiknxXgk723wu34lDVHrlngI2nJA30QS5Tq2suDUwrUImDt2edp7amBJ60kkAZbc
QPyEmsLBN03yAr/RPY1Qj7WJg4XNMgQro2mbdSOV+mYqoF+FYfRryo3mMEnZepjk76LXl8rl9uLQ
ZvJIMGJdOvOP70AzlaNfqHNylVFX2IPZPExivPnmqX+qZ3Ch/PcgN0/dD7REJpYFRk0jMvGYjcyL
pBrjtOW/VBPpnxHInq4T71mkeuTqjfVSdff5SMB1bIi1l9J6S4N8P5oIhYYe7hfjJ0eE07CaY+yE
Sui+/oiIKdNx1C0Fc1OqAfqEUjA8/IeAIr4r5T9/xQuqLgNnmVjman9b7X8q+TIydVz6ZuGitzCc
CqLW3ErsQQnMYNiGJU2LTl3QBQdtXHDeIKjR12IlmwdEeH19e2/cdMHFmSeIuCnI3GVqU+PmO24t
FV/goRAuXZWutVbp11XLXRRmFe8TYkkluZy8GXqempBfKk3KvRW1FAkIJtxAowjTMkYusfEdo/G/
nhhZAQpCPgDOT8bJeTnkcVrXwqWyJkw2gyUNnIDMxdqOtQ0VcN6+9p2/Gn2eYRYKexFAwTEm6FK9
MDaOIoTXIhtfvr5f/2URop1n1ePpaShcbuO+6q6P4ikog2vqm/ndTD+rKx0G2eawn3N/q/sWqdkY
SzmjOoqOyp/6f+ydV4/eRpSm/8pi7qllDsBggGX+YmelG6KtwJwzf/0+bMm2JNvyegaDnV0MBMNS
99dNslh16tQ5b3D0vtFPmiZ5mYAm0FmhXaqKmIXvwpfkCvrnykpWv10rEVPI+stk+0fyK39pVcGx
4jenin+7aT5VD0P36dNweW7+9TsXi3/7/p/9l3/Hn+r/m6YWFrQIeZ+vfy2y8vCpyp/z8VeNlf/p
ps/1Og4YWdyN1cfn+lv9299+3a/6t+orKr4ouHPQ/+pc9av+rfIKYpMCXU3WKJfuhIyvwiuy9gqL
CYBGLGpwsQjT/ia8wrdIGmDfyYCd6D/p/0j9FtOI72KvQEZGvQMa2Q8pCEpziJxMmXLJDumpPfZX
rFxDmr1YtdvmRT7u/1Sv5lUHWmcDTXXwOzpKD/SDpZvoLr1OfgQiZn2zhmiQ+aWX3aApdZSdzu2P
JKzPxaGCmw3ydbWbAxZvp8yL3cXXHQBvTg5wh8P4cTrk3hSqzsjfF1cOGheQxlH22mA5wRx12rA9
9Z4KUBHPTjc5AGV1NhdX1LA7rN7gi4F6bIEwZu7qCX4d6seGnrziSm5+7YN0sceL5DaHxm98hLKv
8XWqbclX3CGERHwhPnIuM8/5xQjbq3w0bvSgva4XTiMH1d2OxTU9TGHjoyMYFD4OUyF6d8f6LroV
rsVDfrSu9WXHgQ0hNCyASc0B62FPuGiB4UQHExiTASk4uUE6MoKJgKnUU3SLQiuQw/I4HHD3Bjqm
eorf258OXu9G/mNqcwQDkQkDw4s+w/fgEw3Qzv02IFSH/Aa3DbBJCkmRDr3vibfReTly/ApwSHB6
nmwM2LABbrWHzVOC7jS6UtCF+rvuhCOvrzi6CzHlbHhAu4L8IAXzbQV0kzP5fXmX+Ftg3Y2p3R9M
P7mbXcPJA5QCVTsPQME7VbBCDmCbs7NjcgQI5SufpWN+m3+UP1jvh7DmPnq3s8dHh0qRS5rvTJ52
7M+zr9/UB9WPgIfmQROKfukm4Xg27qKb9by6rSv6oqs4MHBd/Sa7F8/lx+01YnccbyHsyDBEyD6v
ott52hWO76U/5A/NU+W1h+Uz/QJHO3Ay5Zekt8lpCtDsDLQDOElP8nI/u6gXzS0CgJY4DTcg9R+M
W+OAJCajTZXSyak13lbH1MVINEhd8Q3bN4oM8xtsCl1ctrlZ0xs+pPydpnKo3pcn5TCGKIWtkmNe
1XvplpmIckPqF17LOoF0cv9xPBVP0m36C+uHT2Z3xmENUsS8jiqM//Qmf0Cu8Swfi7N+qU/mfXYx
WAHdGa7hsTqqp/5v4IuK8X2q/ftS/6HnNtejXOt1K12odni4ky/+4DZu5KBFZoOM4x469/NnvK18
g1VZHJrD5qqe6K3O4AqP6CbYvVc+o2jsFA7iFe7gz57siE5uv07d1Kcy4yBTzIHSTkPO1wdWmE8j
J6QAmH1IPcNjFjmoJDgAtH3DR6GW9w3Zwx1OanwEguzgIu8AsnVMtwyWsL7TTlKIL4obBztMMf0E
+7dAi7N3+k/bL+XTFA4n8IpPAAMh6wTrzQ6sFiBnOtPpXnAMR3gNBJevDWH0LvH1Q3FSD7kTufWT
+S6+yAfpGqdnk7l00W+YkIf4ID9u99o9nn3+dITfZoCTnI47GnG7Rn7vqzdaoNS3Jp+O7NjJbOkC
MNuRmN7Lvh58WFE22gn2Z85NzvO7wv5QERVm1gKqjJBgxOPgKvbHzxk/T9nD3T8bOaaTORB8XH4T
OG3tOJ+zkCSIwGpe23DwF1fzJxqhtuTOHiKeTuqDKV6h1QDDP8VvmHFu4zyDPTikDvId9n5zH4nh
ZxU2jnyh33be/MkdPYqE3niybgtH41+7Ysbgm555rwIvDSymgxzIgeaieuvmbuEVXuWg1XQQbhDU
4LrFZf0lvtEp+1Ij5pIZIG/qQCHuuGHtIRYUit7ikgM7sttdOT27haN7nTs7qiOdOMw6ig3yyZ/t
2e78NRjZanoPAUt7tD/H7AiTS9S3F7c6aK7lot9oHTI+1YbifRtmjvFovEO3mOmXvqWsxEJVDgI7
kMA0pmzimY6BUIpxGG1AbIEQNvyS5Ng8xe7fYRMob31/XPl9He1f/ybdnkEs4YkByRcexmVjK0Me
IwDS6VI5AK3PO9npHJ1rOjwBQzk6xjnhTeCPwuDMfFVwH3I2IOQQ+GvKaLxugbOuXml/rJwKPkht
o1kSTIwkWlRBcVxDJEhZhoMPypxnRcHSXdz3HI2DyWdrtgU782MPrj9zjCPKbO/TZt8k+YaLZKqD
YAfMEj4My6Q7mMeIQNX5JqF8ZySiYPB+PBaH/Rf2ISIOLOvyujNNIJMTNCm884cGJyWqgAqYjdjW
yxfy530+9yEEFf4tOt0hv8eh7gDoLLSYEjKXyQ4Ub3nY/ZcDgTtkTJbB/fIgUIddPIMIBjC53cLd
mJXZgZ+6YGfsIPTxetdxkZk+Og/D1LoyaGziik/04slZG379nD3y+xlXmHFOBDlGDAYfFXQPIp6X
8kd3yCqO/D6Gmzkl3BZPeAMisGMG62deC2IeLMBfRNGOHyJEvJ7ozDN31GBzgcQ6aMQ4+gHCh4NA
ELFz8Step8U0tXzwEfBKCHxmgCA8uQoT3RW9yV1ZOKsj8Gb27+1jNtossCD28V8MwX2yMWpM5NnO
CZwaUxkFA7agfSoDCOXnJLfmIhXPUJa2dgav40YuutM8zp4qgf07rSGRgLe3MlsYID4B/p+pV4f7
4FWH7a15mY8rw9Fz1ybvnnwiiILmnBz6Y7tPVFcPhBdOEYzJkLorE9b0Yh+lF69zHkruHtFnJlzl
fIYQYlN9sxOiAmekl7FA25abhtP6MsgDN5/zn8g+IJLRNJSVmbDcDqSnIdBDPRzYlSnreVYoQGka
T8LtHPbhyjzer6WS5e1rJHYzL3mZmBJbxcyNgugOYFoIB3SZuZrswSt8mRLVLvYTUscNYEbYIlMs
IXhEXhegYOOSdzg4FDi9t73d3iaHXQbUTQLCVYhSBx5ObPUG81sNBiylmHkiu3L7C2bIKAxhCsRX
kmAOBVbxPlPTqxnIR9hSYeeH1JFP1qEPk2BfDmDwWbuJDWqW7WAlDUlIdQnRjhAmh+GDShi2znus
KoKRIZWZ0vujjnbqVowoikNcApklQqDurB4jGrCk7tCRuFOvxDTeNYT7S+nu4w01nmmXh6S/ED1o
Drg0sYh6SBzZrY9AsV0FxT4eTspnVp6/JiKYwcx7ma8IqhNLTCZlSbo6shIiYpHCXU1sFKwL0mgx
MC/aB53lK96tgckWA27ZbZ6FoCas1fwM8kmvZ5YjnCeepGdzoRXElEbyhStbtuFTmCKRIH91SNtC
AIZu49OFcWKuLR1Mz3Jrl2TOgWbKHGVgXfGovMQ28WWGL75ExNp3nn21ro60hyGRV81KdRTyT3o/
PEJ37pHgYB9JGFO6hXbkop7uSf6QMIykO/uux61M54TcAn08W7Lz++Rjfd2Huj1q3GjBMBA9+X7j
WaTkZpA9RqTYzU2JjA8ata5CfELm9LTpl+qmvINQHe6JwkBmgyBgCKeC66MgGEh8zLoiBTSdOJV4
Bes4v8RHIMCZj3m5Wx9R2j/mR2DDQbGeBX7uBu+zS3/pPyG6byNvGyCp75AEiXb5hCNAkIbci4/0
hQPv1WeC2bSKAjiNdnrhVGQXNm59ZN2Nn4YgR/kU2YibcaQAWuF0ZEV72gXXmv8n+x+fvuVHwYk5
M1hO4+15S+Pxgvz1svNZdOTNTJdelGcFA4nagrS83fPrZU/hVILgYeRY1yZUAmpNpOyQzWHlatfo
EU3wgb+ID8ZTq6O74OlnEjGPchjSNwFCtY4W6IrDKcBOGRbTtTz9cSKYHAakteonxpeJgn4sZLgt
qE4ydAz4TXb6pB5kMjjlvfrRfFRv04Dh4bPZQ8zt6O/ST9a1O+m3qPN6ND9yZB3sGEcPJ77Df8Lr
wjJgiyTN3PNQabM1L4b0guKZX5IpIgrO03OTTmEDgnQj+8MQ5mRSWsAX7Nbp7Vty0+fqGebIsHr5
OT3TRTCc0VeC2W880rywL57VNoTplh6s95pmowbXv5UfaHohHu3zl/qRD5Pz7a9X2A99pGGw+ZjJ
SPe69WE/h1kv783iF2JN9kxPSHhPesoEFPpzFPYumnmPMHnkA2TTLUj82qGB+A64svth4SVGH2Z3
9hfvGfcnggKSRcAWbIN7NBzDo3dp68yu3m2Yu2jEwPbb01AK1zYELhYV3mpcAie00sxtzlwcL0XX
CmQg+AFfXQVE9j9DDfeG1qHPD781fpQ/lIf00HnJFdWz5fMKeTDicnt2G6X2wvGLxjgDG9kAKbjH
l7uwLbq3oXBHrdVv/f02BvLkrLfjj8V9cV3jQPVrNrc9rSMJIqxFzOkm5CB6MTxmO2E99mG2uNiX
cS3Rl/gMeooBew4vjrnrPA8OOFVo6hKMxs1BC4v/9hcAR8vfk+19cm/HzXn6nAV7PrsP134EAQfP
7aBkxhbdOOIbgRiFNsMRoqeNvBJ73ktAsQGp80zoWxGQyM45CIBY5/8zQzawLxrE/9WuyaT3rE44
gaUnp5YQ7veBcbKn4k+wPweDzjE0qLyBmx3djRtpIAY37p4OWiTRsI0900cFk+BvHYpgCejIsjqF
YP8k26+z3Gg8gBpaR+bRY3tgvNiUEIF/vfk5uUfnmOy9qMQHFKQ5bbCRBnv9ZQiSPQx7+yhzBCAo
kxacYb7Wn3syRsFvuBBAWPYWEhebH+CGSaT85CAe0yuSfPseZzCgss0JRHUXHkYmR6DbT26572po
m5BVfFN4u/3SFfjWaBiS4V9UrH6oMGP4kZZr3UgXklQyzXJzKgpL7OveR/IUT6dgxB5SKQ4HAF6A
QWaFkwS1ICpHxDS4oKRPFludZu9p7ubGYXG751vLQdr3hSAhwFGfopZEZmpvN9HTrvzWna2b7iB7
02EOJCocFhkrVWFXIqmejxo1o/518bh6KJcdIvK92dGJ2Pio7oWasDz2l8KfTl1Y8R/en/umcRlO
+mGPiKOPyvF+bOMOpzfLm8W+NdiEyqB/gnZw01+yh/7Tvg1A6+X2S4o3MEdCya7ZAvo747TYHyYW
N8bkL6EKfT/+gDPguD2x3AaigxZisQqdna0jJQQXfDhzkTzdD5X7vmK63WkXtZRc86h/lkh8qR+B
RCdoI6nP4FFYoki3bykbB0u0Ixgs5CM49q5+wSUyt9+TVn/flECa+/OuIMFn9rQ9ulv8PbuBOr9n
zbb8enP33GAv38le4/cEsn0g2EsD9Nh8jBBeHich+aTzS5jijWD54KnszpgzHNEK6nWWO0qKgOCI
6APy/myZBhWEDCQ6BSKwnA88OmEA6xVvei3cbSw0xVs85Zhy1EcsOJhCNuZgJV6Cdg8yzlmpn5Er
0TUn/+n8PY+03IoMcc+xOS3wDBD7HG24sW6bi/gmuyubMBVJ9bJdBJO8dY9UQuw4JUlY46QV2Z3h
du4+J2f+Tn9QPK2n2H9Ck8UZDyhtEqZXu7hbaL4f0dSws3A/2nK4Zs3OvEcSc5sFeLOniCP5z57i
Ie0m+sA4mmPhidzQnhguDBzqGQ40UK5scetEBNIyKjkkdY2C5srKqWDP0ohgexw7Rx+Ka3wL/ZyY
tJccSsIMJDTy2Z+vVtglf7Fa997VN4flMm+0vIDCdYk+STfq0aptyhB7vvck3m8Pem7LF0ym3D2R
NQmNe2op+dUtxuVUmYd32gEM4W19oqp2t30oznz9MwauvhKyx3vm0SQlSW4i6sd79hDdxkdYNKfm
JAXKcftcU9+MyXk2BBgNXjPYYhLD4cwBmjSGo/EBfeqAQ5zfhetNQa6h33Yn42k7Ut9z+wObpofy
F1ME9OG554h5ecfmSC7pitecgLd5HqYUB/lWfjccyzO7EAmtzF4W+fC7ScQ5jYb9wbozY3f+MK12
e0A64tSerJviQHwnilM+p/Km3MjX/mQcOHp7+wE/C6wvjc9/1Lj5j+jmf9fA+a/Ssdk5RXQy/rpj
A07rY43h+ONz/gnlr/L5+xbN15//2qJRpFcm0IMX5tD32vj7d7AalxE4RvkPz+3fWjSK8Qq1CaBx
EiqFuw05/eav2vj7txQEVEwMEzAqtOit/AOr8R88GADx40+4mxTCS4N2/wesBjzTrRa0or6Ly8+Z
+rSIAJfxn4HUgch45dUdXiYJWzN6VwlFjgrnim9G7k+23BcMxu/9+T/ewQ84VdzYcsXquIMWLdEC
OFNfcRA0M3e+rAcNe2uzvUvH9yWko0Gn/Sx8fLmBfzSF/896j/+fTfSdwPLXc/x/lZ+69MNz9T8e
nsv6uwm+/9yXuS0AM3q1s06gUSEVi3gn8/RL/1GABPNKBFMCLVqnB0oH8rfZLUh8C7ApHX0RmoT4
gsn4Or0FiY4mwAM0EODwwFWCqPQP5vfeaPx9cmm4/XJ3NOahVsFTYeF8v1F0g9VOqjYZDzJNcDde
Jc5e84piWVGJhygb+sM3Y/Qns1n5Hny191P13RaRxUTnFY3HH/JIWVCsttzq6RGjGCVC/GvAmKXD
S+W4wYFAyliVz1qbx77YqkpYW0Dw+lWYKldSY5pe0TTYy5iCRVTMST0oKQprVYPflqnFtPyget53
6lq8V9aY8pY2FW8iq10KYIRliqTWlD0vah6jQYJ/zLHSKgVPPNXsA7HdyIiWtnz38+fdq9Lfju/+
uKjd7xRMkAZw0r8fX0mOymgtp+ExQSHWkcmig6he/y4t/763tA+qAYIFXuQu1Smq6g9v0RrEolMG
vURPJx2uaRFLSFWivBNh94lmTNzUp3EGX/PzZ9vn9Q8PZ0iaasgipN+dJLN3t7/JMhTsuJYqWcrH
rkVMRU5HzjIDyAlgs4lN4M7dOp45zg/JuTKWD6veL48/vwX5exDOlyfH80JCXx49R9bY97cAOg8f
IbkswYehThW3HTUhc7CQEC6v9Q4pipUcSXnBRNwdu1Qx6ceDNTPxxBwhnLzXZG/IhTnQiy5/l+9i
w0IjCwE4r+EoT5/VDuL4unUdrnur/CU3+EuU9975+3ZugO0Ge8dGBekBJKLyw9yIt1FRCisVHjLx
jS6zjyDMmWvuz0foxwW+X0TjLUk72QcTmR+mxhT3rZDGufCgJ2Wgp58GTOZY9cGSvX650H/CNvH/
GkSF9/KTbaAbf/k++v8W/HWL9AVMHQAUWKW0sng3X4O/Ib4Cs4WkLuI58DH3JOVX9Ikkv4IgruDh
QgbzsjH8ltrwLVUC7AV0CRE6+GLWPwn9Pxzlua2d4IsfEbkKmQ3ose/XjmBmw2oIoOArLIDuNHHO
dWhWcTjD10/QqJzLgz6n5eNoCvFRWtsRaagSS5JG2PLHtG+mI6ZBhRt3oteqRUF1Z2mlmwZPWWpQ
uFQgAg1FQhcy416eTU4IZm+iTqV30ZcU6b+n3r8gvyxi6MGu8tcz8PSMCVyaf5ti//5jX/IQw3yF
QjUa3vKXebiDnb7MRL6DkDjJhogOAtuUTgz/CoNSZHJsHTUYc9cdJ3YQW3/NsfeUHd6UCTMOkitZ
zD+ZiFBTv4uEX3q6+0r5YQZGBsZmNfYzQVzMF6TUqY5DQHOSqfgln4oglmm0qjv6ZHRSpMZTCVNc
vTzW+UMrUI2Npbs5xhAim3Rqn2L0HMs1wIdCprVj7tLomlQFMLtseS7l01Jgcs1fyAWqt7ku+5Z1
N0w95BHzbEhdkOOfvanjk5RvUBCK221o6ViYSCoZ+c0sVCtWFHQaVDw7TIinyccFqC/qRiNf65/y
rPrQlsoBnG/mLklWnxnWqy715wE1S7s0u12XKaP5hUtirBinbBSWnVaPRmisZ65IYi9ZKx4bReFZ
QwupIu4/CfBQrGIO4DtSjc9bp25SJJqGN1NMhWzVwzb5aGB/DKOa1p9oPGxA64fsbZR8HvsSczjz
LTrpsmMs6ZtUumkVrfHUcXrWooHibP3E3vlRQ1vDgUh8J4kbCkXAcuo+e8xLU750Wo7or4akVdwJ
Xh8XVJ6qRrXNdXgvpRO4h6GWvFWeX5eNdt0MBbtRXWvegt8EVFJmUzCUXfd+grUxycvq5kPXUYNL
6x4FFA1R6yjW8SNdTGS8og4xVKNVqQZuvYlOpNReR73lg1L/WOZzf1QzJJlazGfHra4/rVEKPU2Q
U/hnWxZKtXgu5sJw6wnRramL/P+s7e3PT0H/BQ/yX6MEi/Gvg8vts1CkwockfRb6fvyTGMNPf40x
FvvWV1aFDIHZZNv8GmOsV4QxU4bYzGnm+3O88oqtDrUFY9ds/oLC/DXGyK842rNPQGX9shH+oxgD
MvPbbOt33MgPWZYlr03WVEIW1rVK8q1DpKiEFMyAvHXvLSwu7UW2SFeFGVGNOoX6o2SJF60pBUO5
kJsDAC4YyaaZPhtThyOruMSvNbXWjvFWvM3m/v0ytj0engad9ap8RFCY5WR2pb1QgrO1pFxtOUIX
D490ivoJ4r5Fbh2TpDDuE2URwBtYixbUPdLv0TifC2vIX2t5rr7tykqt0WKHfTdx85e2KlD5Hk3H
3JTeRt4q8lUZ9SG26wdJe5aLssMKAE5EkvZAFtDsreS5R8Skx0FYEWuoTckaopyxILK6tugKV9zl
yqdDrRfmD1paQSLMOoTSJimOz/Oq6+9jzAyPcQ7XumlhWtYidJ+1X5GxK2rqEJVSwGOFqf1JyVRk
enQlDmvB6E7NilfEJkeR3216/BhJkvHaGDhezi0CrXKed0eB41JYxZAN2xrvAirLG8rGsK0SCT1X
yVgJ8ZbIX/MoRm+a+eXoRmU96J25zXY0tDAusEa1OWfG1zmu4P9J6nSINGzZlLkZP/SKgE17RpKF
Rr0popstdpBIGMwjDG3d01B+CFS1GjJ3WIrsMjUYVK2CjjVz1FVhlGpiYRf5IPqJjnm40tXVRR10
OWwyMbvqZje9GdHuIHGPjHs9S6ybFWvDcxXX09NaFwUJkAaSJ2k7tyzL4mZr6vxqLS0tdF2tz2ok
V67eSJOOsGUU2UMMpG6uk+QyNsT0IUMeqtSFwdVlCrjLjuNXzU0izrfo++cJSsG22Ik9/EykdxeF
aBhRgLfM9TXU7+yXOOmai5ZOd2bZAPbCHBaX0tSEaQvbsM8GICkDr0uRU2qfa/9JKyOAPmpSIcIg
z/+OQuh/pIr0XzF+7vJEPwudxfP3EXP//K9FT/UV52a0GCgvEoc1wuiXYClR9KTiKWMdtSf4L1ah
XxMy8xUuoeKufcQBgCMdpZOvsVJ+ZVEH4stIsKF+xwf+SaykJvXNuRQdX1DpEoQgNGmgIH/hJn9z
rJ/kNirr2ljPVloOrpQZOEer5movUkofoYF73Sirp6ZYB30zPrdfjr7fdhcZjh8urO2AeCS2ObLy
MPuNfXNhy8r1bC1nJMnkEZchPdPhf0CQ7GUWxs8v9f1usD8jl3o5RKE1RCL7Q+liKtpkHeeqOyNn
ARBvmHR/0WDM/M1Vvq+QvFwGsS9OWlQ7qMu8gBm/eaI07uNRLNrxbOoCXMLOTPxe1IonY9WnIw47
s0+fRqIG0S1gnBHqypGPUpPC4abn53RJJG9We113N7ntAoF4irKUVDeQmjdDJp9DRdCR6iX72CiK
38qJ0dpwO9cnaVr7N/nUzh/RMESIW1Dg+GwtDNZ0yabr1Ak1wXVJ1vuslOUndZzbd0MsGac4WX6B
HynedVWFwue0IA+/RmJb2ZFSLu93a5u/E3/6k3dBMRCVHCqllPtfkNPfDJIs9aUszeJwxpqjDjch
3fAegNn883fBivpxclGlYoGw0/AmfhRc1DNRxUDa7M/417yegECP+JXPTYACW+/+/FLGnz0RdVX8
eVCg3PUov5/I/RgvqdZEQEewvGtXcHlx6baR4merU4wf8AJoZA2Bm97ZaWurhs7oNFDnROwCpxWz
u5XH51yEG9LWn2JB5eBhBqV1o/SLPcPK7C0nL1YnmVFpKV+j8uuOLYZ42+TMylnqbqf0KIIX6O93
5/JEfK+mb7LpCOUQVzlUiJwEW644J+fGJszMRoRNQchvAZbnzL43fXST1etdjgazFcH1RmMtu1v1
T9Hwet3wY0nv63HwC+kYTTC0pWtpAPXSfcWMPXma+euzoRQ3ZiOH1XjfZd3fDO5Lxer3stnLmqIp
s9fUKZpTVv0hoRsxoZrqnoNVnZCt8U9fNyvRz/LqU5rXq7PmUnrW4+25bGshMDYKkskwJY9Snl/T
Cv6xFiUCDPhIP9VdCX4PjRHEixXczOsEj4+qu8t6Mb2NsrpxlGw7LUJaeEOiYFXZ489iztLHotEQ
RTG06WTVk4GKR8+6E1rw921RPSi53hzyBfMMrazWAK2n5PDzGfZD3fPrIOD/DKdJlRmIH8roeSaL
TTbqw1nrTcU1ohTRS11bj1uDuq1aKdNna16I2wbimfB7lbdxX6FbpwBti7F/daZIRzRTwjRD68bI
EdBssiVxspxKyzBGIcKES9Tzm8e89FQ1/7u3+EPt+MsDUFeAd4wYLVvXvly/WfTCCHdyMKThXK6z
iu0hLph9bOnB0CCr15szOEpzzU+zich9I41vjExeg58P4p9sN7tAFmW4/YTxB0HpuVInMZfz8SyY
C+HNErKTkGOqaGp4vfw7LsV+KhN4drL1HjC+edpKTdq238bxjJda7BRKQkbY7s5JI4yQn1/qB43w
LyMLEdRA3leCYP0SnL65ligNZq+NTX8uGnG4lmZpYv5TKnfzNMwnBgN55mQDsj93+TmRxMZrxg7N
5KTVbtax1v24z/rrtibl3wgPS3+MwC/uHrRDyC0oiu6b5Tc3hrjVNvem1J7jLpK9PtGBWegiuhpZ
3wDXnZXRNbC2c5AEeBu16MArcxaFWjXPfiVtOjX6eQsFAZh9sU3iNdZW+W9e0x8zHxzY2aghQ9NP
oO38/R2qUZzo8qo0ePQM9T3Ho9pLUCE76lsHGmVN8gNWuvpZUoa/M2b+w45BJw9JNGnPEVBJ1n7o
Y7SxKI1GUlWnNe8Rxl/zxuWk97VQ+pcdhz9ehaRut5pH2Wzne/+Q9TST1UztkqmnUuyA2pRonmZG
9XcOqH94z/CPkb+TUBymifkHci3qbvpWrNN2KlcAIU3XheOG7jLJK3DKWfNf5vt/F3//ZZch+Ovj
hf2peO7G/tuSzP4DX84X1G6p7ANXwB9QecFO/Hq+kJVXqD/TKUMA8qX7yxz/er7QdL5FYmzQEtBQ
DdkPJV8PGJr0St6rOwb2k1/LxP+g6SzTmmMlfbOJc+zBWpCr0Hvey8c/WkJPixLnaSRrroSenuql
XYED3NIaAV4i0L8ICPamG4Fmjuypo2AetCK+mXAlV+wk2opTW6RGUKnV+3YvSEjWljhbjdBhtgoH
a1vQ8GnkDk0PHdPkXryr4nENS7MuHgwa814xqxhHTt0RORO0WzNhRDKHyiT6Eb1d9KPgavSPj+hF
Bus0xJ+behrdalRFV80S7aDD57csLFiKDL7LkDaYUA0NdjmGNLLlauXdgt1bOJXNu0bt7+IoAxA4
oiFLHeOmKjbKOzMUuSgRz0YkZ2GsxL0vGoNfzd27lGVy2+YZ+KWOlnZsIJy0zv2JQ8z7QhsuSW2S
vdXG55Ed3tMmsaaCK3WhqbQPRUL5drWsi1xM3H6yvkOw9KFRpeehBrRCaeA0S9HbTMP7RFCn8irX
Kc7CYjKelnzkiJAbCZBAtRqDeo5klIuUTXCsRCZh6NrsNepsrb3ibPlxVQXdn7O5CxPKe4E5bWep
ERK3FEosEAwJDhLJC8UyQoxc6OsjmpzrMaaheyhLYTRtfbYOgj4CxK4MSihj3aC7nlTLU5tj9pin
3Wkw+tq3uk4nqYmaMNqsZ03Ybqo+RidGzWV/qtCAohfV3iQVPShhQet31uYNFcJdRpdEeFGm/CIY
9fumVizQfrRbD2tbD27SZ+B3IsMK0w3wHkqLuDKOOIHVJG1oXmt2XBeN0w7pKe2k91bSCjSRU7dW
0fiVqNrzSkp3ExLhcY2z4TYzre69JBabk8ZtESZzG53iVoPNXUQ46a7mFIiD/pxJ+GZB8F0l4RwX
MJgKbFNzTmLLqPgaW/acYKQm6edkLy9W5Rsd8x5mUdHSmJ5UYPed9LT0CGGp2u5zlkASajtsmtRw
gnx+UyKvSm1PAsuvIIjGSbNCQiMdsasbO6DxpGFoYURq/5p6l2ballED5k0pqSdCND0243agwLgG
6C9WDqN+6roucw1sNdqNjkQ2ysHUYTTSYylhtqqJfiz1pF6JlQ+ZwNQTFBkcZzzCGhdHONPinAGR
RyzTqWVhOEviohx7rVWx4u1aw6slAzUqET+PYeakj0t1mi1kg70ypZcsUvS7YuhxkrAS/eOcr3A7
QIdnfVCnChZLBaXTxpQhr2iZ6MpRAXtW38ontcaXvKzj7u3QxNlt2TSIvcrkxnPeQM+YEvCdyrgE
+TYCjhjHScQRYlhuVS09G708PmxxjPp3LdS9Z/XZWznqob5mQzhkkPWQf3SlmpaV2gqYwrTmBFNh
LLTjGCEHmVOYVIp5DpJ4SdBqiweaWdlwVIxnQ2+N0zS1YgiTMXXkFf+3rhsHphINYmxrmsodpV3I
Rt+Eu1TuYRtOGZElkeE3zQvUqlR/0lnTW5/Ad5KBUOZldIgn0JKVOdok2fd6LWEfFxk4vlhahUF6
afgrB6mgypb4nPZC5uVoCR7bKGpQ64wl7Uo9WLiXE+JAkmkIHzbJ1ZBZ9ZoIOjnVhSt1zc8NIMqy
iWnjpPl7rdMVbBQXSseyfhGNWQt7I9mvO2nk0lGqIMXNhBWXCqPoaRxvJo5W50yrhjBZUqxMW/St
B8zuLKtvr4lJQUQyJlJACfbDEg2glYUGYw8LX6G2UzijK710xj4VuUp2DsRAcxXpgnIYDXtUsStJ
kAxUM8UanGk1+hQrzxpmRTehHxv1zz1EPjqAVEylm9LCHGsdD8m2PeZE/LgzjkuDS3UF9hxDc3UE
Id6tDvbjHEpWp1wSk0oUOi56/4tuQP+NYBcgixnFEO1V+Vos5m1spUcNsyr6lCzG+q7MYTe3Kw4S
jUQIH/FwUgYwSqlwM0xvZjV50ArLKbL1Th274UNNnwGBS0GjxMIJ3CpuSZVtia6cKlTOTDhy1hHj
p6w5ZNIvU2Ze6F0MdBaG/83ReTW3iqxR9BdRRQ6vklC0nH0cXij7HA/QhG6gacKvv0v3daZqrJGg
+wt7r83OEGpr8RQVnv2QSOndKdadW7uWi9x6LgE1y9xgfZ1lfVo4cV9VHv8Dp9LstB28ZWqeDkGX
mBuljyzddnLnwxJ05mIcQy6mmfJU28V/PFzxMQlE5e6CTpX3lmXjPZsnPNTaB87Hy0OsvSCeRlR9
9uDUhlwZUnWmYQ7IGO2cy9Lqq0vDTY85TAj/dVVe3W6p0SEzvTgUyw0WN3Xxs5Jx/m2FlfMnjEvu
n05E+oAIp7Q3WROV1xlG6Tlps+66klX2oYV3nPXi/RTRgolmEOFPX4F+G8aChwYM8xMdr4VdTLvB
kduG87iyuXhUby1H1ind69S2yf0S2Qq4ouCgKKob8DYM20Olmo7H7fbPEOf8yn4iXSIJT/0I3Gmj
4yJ8rETw4VrDcmrCoNpwFJwL6u9POcIrl4yAjktR8F7W/fjU92pNmSqwArXWv+s6s5KI3R7rQDE2
tGFD+TVx2O+lF7/IbMGHHOufrM016Ppi2DQ1EZWuWZ1THivyLGWCuSwMyZIzRXLlwfqSgQ0XonJJ
B0UKZJ+6sr4J64L4uSAr6r5mIrpdaF6Oxi7vs7j4bDIXKLVaP9ugOdaz7nkXRlyE/UJQ0FLZr5OY
7ZOukvo4ssvZt8Es35tGEhPBVcyPXnRXiz0D/k34WKd1nOK7ubBBASguMRX1YBaWCVOPXeSpavWK
c6vpD9NKmNgYqgeRgPjSNy0eJ8SEhSXJee1KnK2B6o+6kfU7CoRNRRZ84+F7j5bv0mTys02I5fFV
PJ8zHap6Fw9LtR1IFN4Jb8iJhg5qGOIxEWIRAvOhIa4zGPDFJAnUwrotDyPClj+NA3U/0NxZZiLY
uGRhvCM8tjmgtN2V9plqrb8OOQDjjupwN/nB1dKkY6y6eKOH3MFxfoEz+dUV5qWuMMbb0V5r81gP
eToXIZJ4JyPzLtbBhp4PlKPT2GlhL6/rWgXv4wzffSmXQ1JL8Tfu8pCssLE9D21hHm+bwHCRyBqq
IMaOWOofsWbT/To4FuM126nTQMX4BQoYY72p3iPLD968RjoPoSLrDqjcTPlrg2Ysc/la8y3eJblL
aFlgdyA9omo3mgVNgjuBzAwSQ3fNQEybbP5XZbF96WJr760s4nVBry2y5m/uQaVzDdvMRO0jiM99
QuzrnG3CENBBGR5lzEMaKPUczSvBt8uHzPNTOHrkRNmMc8IYS4Z/dkX8Uc7z+xSgQQvs+4kB2tab
84Mdsuqq7Bsi9EbJzMfksBTSHJus+CPCIF1WcpJNNz5N4KQ5CYZzUCZIkuxdnE3ZbjJkyK7r+Byr
MK2Cej9MeAzbvzaCxKGwL1W74NRk6PLVWPHXKLNTUcNANrF8M3HzX7y4+0wQHNvytrZTfO8pMW3X
wbq2Zj54sT6TOZQWkDPXVr4IC9oM7TVhtg7UVfc5n/Lm10w1DLA5muFEjsGdqkY7XYtQXAarILFw
gltXx/5OlBk8H4En1cojSqOoGK5WHpZMaSHg5vanNXD1zozkCXMGUi856/hIZX2UOYGrZU80lsMp
tiYL12gpzxUht83aMcEMlscaVitpcKdIlWkLUZtBD/HhlVjqa6TJnjSqdB5VW4pjG6nqcSYjd8yn
e3ryu2oIb4djbusnHfj3+TyXG3Qh7iFrCmKkycwm2NvLocpP9ve09DXQFnELYx1/PTDfaTtH2WYo
cpRf/ehyM0TTw1IRCZcQoLBN1sB7aBr/3ovHp7mGRC2VcL6jErobxVPxK5D3bDhvxE+7Dvdzi7Sk
i3h3jHm3W9G+JQQmT6RYh5D3oO9ta8mHasp8A8MZz32lZsbQ3b+wdcgM93p9365cpZ6NG7WtDETr
IPwtHEmtZWSytRW+5c6LCDKv8bj6qgsugZthUGolwehDtFuXxb0mXv42uP2lzHwYBOPwQ0oqfpOx
9lJHLf2hdCrSCUX+nYgY+queBrESlwToNCPbNa2XsPlGGD5cAkMmkYlXcqDLKaXsdLcGbcDDPGCy
j1jxElofN0eUrEeCl69htE4vy9I/hbGqYXV2TzIoXnAXfES1voa9hoeblz9BUXXkVxOaaOHqF/LM
/QZlwR7Lc88VfI0NBQPnUXkpPMAh8QBf12btzTi/vssGqraka9eDbxzOPxF771k/27vGJ/qn7Tz9
2fuY9zR4Pc/aCZNgpxp1Kjv2Dir40zTaJRkblNOEKSgoSBjok2PPBXSoA97qKfHNhszriz/lb6br
rPMcL0+A539CP2tTG5/rITTq20ggxWPwGwcwLaaJhcjsRa+gPhjTB5TQg+Isyoh180fJzVY28x2E
uBAOaf1ocVBmmQ2oQntHx/o2DVtuy5C24IfH0lXnubEegzasv/XMjr13BagNf6KStXgB8zxA676a
6lgieHxFKp9tnIAov9DTl37QPFwA5bedcuwt2pW/iPDIce2aC+Ndce+v9ZwmUYVJvh3pqt3+Jano
ZoJsSDYyUl/xlCXH2MThkUTjmg4nqblKHA7XZH30rOYNbVqUGl9dyyWCQFrVZ6+Eu+FLgkcs0x+Z
URBiyZK1u6w5SUQMLJN2Z1YfSzmv5ybxeoEozG4olIFws1FlrchahPrLtU56qAdI2hGpchH5Gv1g
oo2OGt7ucelgbKxrlvqmcEAS1zSltQPep23c4pGcjJzUWNIrp4KaQweAdiX3/G+yNOK4aJs4QAjK
d00QvnVRixcd3clPJp3+tbJCMDJr2f72jQdezF/afYTcfreggt82HtDhJBubHSP5jEPHq/YybKuP
rhbJp/Ka8RspMzbJMvgV7mifqrgm7lOS+msJWkO8FGi4GwIFTWGDkfAboMUz146cCnW2Y5h7We1V
6dqs609VKOvQWSFKnEVN2SarIY7z05jdUCc4fzOC3ewlnDGdg77f2C0OCH8U3UawfX2ahPSetReV
/a635uaozUwbNRIUR93Yk0cdEChnOvVIA06ee2sTzZpo/KBWwX5vqVgoxyNjEDE7m24eqECkhAlT
qDxt1x7fZhSWpxi8/KuJnfKa1W7G4CSqrgLl4tI4qDkyAcgty+OCP9mYj87wM+g5WU6+Le3TYgcv
Zd0dVBj/R/JBvI/zkODNeeJkbWd/uoyt++D2ERe2mYj1wwUg+AYXTcfcrdOPH3XqQAnTgtC2i2PU
O+J5LNYPz26u+TR293at4tSTFQ9mHs2HSWrnX5f1gNQcwfWPlrPpN1WbtXT281C/zPX8oyqLvKCm
A6o4eMiClyhxdkmefTqWCyMabQr7ZNrqWzvPRy8sCCutXBj0DQxd5myK7hdfeju3yj/dMs4otyPj
7mhwrokV6U0eWB55vRLKNMEYwzEPteGAUnxtfvnpN5hmy8z+yQIM8i7fzoV6k9GZv5bfWtUvRbZ8
WmgLkixzGBMZFrLGxfceLmer9dadPUR4WkfjEBvb5XgRSVo9mkjY73GFaWXjz05cb3rLn0/dVOfw
NGISaTORlyisHOh6C0MLbeyYENyxfvdGpzi2JbRklmzrpefZvmS6gDyW+/NzKQrvPa7th74DU8op
l3EudytrqHiwQXPlbZlatw3yRmXu3WSvQLfMutwHEQaBBdPFk5Rdc7aJ4cDeYQEZT1yuxCAhCV1O
+pfZTLZbnXk9+1bhHrPRAuViTZdQeBZeF9d5IF7pPqYM7Vowcl41b+Q8Z6+qlf9JyrRdNlInbMVU
rZs+KYJDv7rk0i05fu1qxPJrD9apd+h5o5s5jzg7r8PdQpjVjC4tXRJgtwH7R3JMwE20AXq7UsfT
nZck+6wPsy15glvh8f9sR9TbVU3EfOKVvAVqfqmdLL8b5szdj1Z2S7+uQT3Qh3yGAlutBsHdt0V/
aSbCASh9H0Pbua/YdL4CdqZfUujltJriUxjUFJ5z5F1ZdnoXAM/cnvBnz1ov87Wsy+VBLhSSNKHw
t5TGhuvm2abyWVhYq17QYkUsiyN+4MZ82270L1uYxRUlFW4LIsTuPp3aA3eVhLxNM5kfeG4YSQww
fQ/CjN22rupw4/nF1+yCXc1eLaLSM9JfSQg36FMGruLVefJneZpZD+4BZsfEFSckYDhkpA5O9wSm
lQmzfujC9mqv6mFKqIQXO0/9DhDcza+SdBbm5VDhwW/GPzzS9I5F8NQYmBFZYn/QmJ2TiSI8Cnac
NqRbxyUR5zmoyMR6aZsIM+Hc5f+ykB8irsN9W/gJPoDe3Uyc4O9EOZ218Z/J9sXf71f/FQWFH4Nz
grULFW2AoEINXB1wHd7847Qi22dT9dxmuUn7Opvew96t7rXb2eQp1gPph02+C53iUzFJmZT/bMXt
xkPUzfrVtvgikzr5r3PlntnIln0srLsRz/laYNQNvZ62Xpn7ECXhjuVnc/Z6Egji4C4uegnpbwS5
Mi4vy+rodMmXD78Pih2dxX9OP+xlTWpaqaL6rl5gJVgTYB6Gz8dStN1lRiSaGlWcl2gZr8vQTEdv
LDhTxry9VEn0GYVT9s9ltjllK/qavnvNw7q8XaCec5ma4YfWHFqUYE4wVOhwxFJiyw+WraT8hc9v
Sv+xzxL+dV+Whdp5VtAu2JvtCkaPJ9Rf2mC0NV6kywe7XDly+sXxhqtebLkfTL8At4uqiBlcNTpd
uihTND9IH1CRyEbIYjPK0XO3qCbjkD++RrcRtMkh5JlyBb8YWHQFE+rI7drV6l+oE/9eitwCxx8L
MaZZXMafjvEGteGIlH/npE9gBbp9+aNFO5/dIYfoYDkFSrDRpaevWhQhATEk/jp/6VwUKAiSdzuS
o7OhySjOseU9B2T0USYVdxwZjNnYft7ZtCYvbdTlW3/27ENlVTbvqk7u83xoXqa2Ki5rUyZ6YyVB
kRIaZO9MhgXAs/yVRqcSMNzw0D0mDm1ebOfFxVZacBmK8JR4KBoKERMTUfpP44omN/K/VBHUTFRg
jtgJaQ4ervTon/Z5lWaHOFp7+R1L0bwTLxTfaT8785/qz4TSRHuleyJ9l7Y7JAt+tmy1EkJ8OM6S
gp31ovLiYA/T15QET9ox4rSqRpKfNOXPicUWiS0VymJOIatdoYdmglJE6Wifselyqb84XCdxWIMh
raL23Fd+fTYVjZ6TO5uxE2aXOEjtnKwWh9llqVE3zLZRbsa7QHTPJCEyciuenNlO/hozzN9YJcV9
uXL9IegJDLsaAaKj5Y1zJ73GG9Nm41MzLo9NQK6y8G6lShXeL7qfUl9OvMSTrCcqOffglSu0sly8
0d288YwCl0WwID37syDRKIpzfEHrqW+TpxYhEnYDTqSNRdDnzu54gYq2qtPRangqsqB/jZc5OuF0
/ZdPBNPXJmbQPXmIspERkuJku5s5UvdiDn79lcu4s0bvoWef44dlyAjUZvScrTY1wcIDPcbB+sW8
vU2dGX1N5lXjTlKMbAbXQlE7EjviVE5wHHu5k5gOt4W/htuxlM+9BSZkyFgMJfTMnPaAEU2DX6Dq
nD/O7MUPiyzGUyfj8FE307htsmbchybPPxl/V6hs+2rvz1H4kViSPGcCiv4bqxqW1NBYH6JOmufV
X4yzI2C1fa66sf5gj9buVopZ2uP2ioDov1X12662/jpKBumYKwAVLpQSiq28Us7JrsUX8/nxoGT7
L+Y554LfuALEXAdL0y3ZnlSt7I6ZpKHWaPoODAFeE4cVgN9TBMky/sdFWKclGYmNs6Z1nLVX4QXL
hRH8nKIY7l/8sHKvtx9TR3kBDsmD2dHVz8h1Sh48DDCTxYByIl9rk1vYPqxSUpuQQdMgpj+oYcAC
b9BLrrk5DSEJRbKp/ho/eiMz7TwVMPGsir1mwGC7qJjz1XG975r+T8x2KK343qmdRbf3koxVa2c9
Rr5sYOcov3lw58bQc5fHoBmWTY6ZdLP28fRFef6kSwMXGAPxn4joHOblAmjVFMjntqkgA6Kavw3S
ReqTsXc3Rbp47hYBs4c11RPKnPFu0PJmEUmOnZTJvp1zZ1uXtsXsZ1X160DZiDAnS3Zzk1gnjKTi
RccCAmlYjnrjCWwtwAKWfRM1ascp6O3sKawuOZkVO8rcv9yd7qETE7d9zyITzw6zkERmB92VL15s
hRevCfZWiPRGEXy3mVRBdVsPf/L1NotzAYeE3a/r6JNTr9z8DR4X/ElXbaPFiiXVTKB3rrJ2MuvJ
JXa/R5Le4EOCbhW5c+/mtvzbBiOMHTR42/yGWW8jGkOtbHlasqS9j8MyuGT4eXYKlIHf5M8ZH/yc
oylcqtsyaxhqF3csokiztv4lqfuCKxv0khLvumt5eW08gL6nr3K2/HMXdtNRyWVnzbp9pUckAH5y
Xy1tleDl5WPrDABCS5YFeTIEWwJ9wKksrK2KFTl7Tz6V52VMesltoV9qAdW6GQ2TNf8lB6LUm7bV
2VMoM1RgmJxIkZGfVWj9s0YUle0tHkiOBJoI0bH0bnssATFZ2+yHu5mgM/a44TL9IU/jV0+62siW
hn2oaRCk/IhJH6QIYC5LUO3wWKxYlvrinGRTqgmeMIPDOpsB8lZ27mtXNFt8ApeuC5OSkn5an/JV
hPeUADJd3d7bClvtimq66wanvCnreDr7gTSkBrxtDOE+CnnKKs12oreYeVvecNKmplMbnxJS9M5E
f9yVpsPDHJbXEi8fm9GmajeqYwQyTYRZN5H/ZlidHPPJEg9Z18J3Ql9Ja1X1zEhbLz7rmQlzQrM0
l8tnwwIj5y098Q09YKx3tlHcMue1PaKBmlvSEztApH3ZcRoyH/mnGP8tQtNbz7l+rpJVUcGagFwf
OTM/RXucklQRrZvJERDw1ugrYDp4cQbD+FqH+wE67swjw5jbw4NCLRLL3n+JJZ6SjZnV0dfkWGHU
aC9xMYr7rnQ09dJQbVcLGXOztM7G7pgEawcXqmqcx65NQGgvXF9FMNe7pKxXfsTBBlrU+voncCrI
WyL8nG7HXZXVBGhEI+uLkMVj07rNyZd1nyJ2zy9Z1J+dtbUObcG0soo/B6VXPlXBRUsWs64yeIwl
J221WN6VYJS0WYsjFop/gxvxjYBjnruD0PVzFI6bylyYtm0LF2FDxytOpvrGCbFRqA+HH6hcQYmL
+hrEtYtE9qNWTJfj7sUKGKmUC8+nNdCtMQvWISaWSewnl1Fr5x40AbOhce71HE97aYzcusn0zut6
nmz9ssYj+gvlnhjXMl0zqb2YHYrVVPAetV2VKlcf5sm+vf5shWuQobpa9lXjMVYoqUsVJ/U6Ql5v
3JNKWiLunJ9IwE/jTSEPadrmRID0wPbwH6Sdw/R05ZMXGgDjVNJk4p2KvRPNAcMGC59OFLGIxiaM
SFxk9cGh7Dyt0nce3GYklGxsZPkmoxkSmqXLtK4lYEynejS0zoeqIvyx0Fnq4tU5CjJSN8yY+A5t
+22drMMNLvCYW3hbnJF4ZUVKyIM7EryosO1sENUAPNOjfQwzBlNI3bsr+SBfUVQiCpFOdeLd8AEG
5k336CFo2OpSZCfdjfQBkhvNHoafOQzY0dryYW0Jy7JYkXKP+286Zo2iyqL+4LZALdBKaGeCYMIC
SIAc2BCqrgDTbKt1Fw32b9z6y0MZKfw180DCiyqXne+MOfPrKHxfm5EXuGbLx2AdMfiBsNNNL0Cg
WkS10bBICQDW7Tcu3UYbM47wJoWiO2LBjsKx4lgkxdo5ZsjnCHji64jLf3Qxad/JQ+QtyTEvh7Oj
IgCi1QxYrRzJohkyAerUy6qNx5DsI1kcYBk3Ky20PxxtGxxqwO7d+eT31aMsb+ei+F06qEx+tZ1M
WHDUlut2tb1rRFRbnPlpMwzFCyqU4OASNblSYZsrEvh9YDPml+5z5FjO00CPR68TP1d1/GH5hHnU
MyPabKTKcFjeiIAKti+TR34J60HRNhBAOtB266wH2Ou3KG78oXTvJ6Y/t50M23l0oYi41H8eTR4L
xWaOj8bYgMmWBbK4AFoaFKwB5qREtayXN/biF8TEJnUdrjXhLWNa1HF+R5DpSzJlzWXMiJUOwpjO
aazp1LLSopIhbturLzn9vhTAdEX4GM7lQ1R2z6tV/lGWOcxDfoj78LH0sbSXjbdZmQBubTOUu9xJ
XnK3Y3mlTZg6JACxbyvWS+t3TU3mHJ3yHBT2f7gdBXw2LHLvjiya1HYKL8F+G4u31uEuO5iiwB/A
Wprw3SZmBL523r3N2o+JdfQkB3I7l2HfKNL2hMOtl9gmTydBWFZKSQrrvghsJtJRJwuf3JcETK7h
jbw5SNbwNemXdieLoTj1JrffZtwgYkfXHwAjHAWvcyCz+DmoK950OyS4Qa/yqYobiKX06/s28W4T
LZtzyThO/ltEGQq8LN4s/bqTugYVGlX1znR+k0a3KaeD4mArFwoi9GY4FyKYwLbzEMmeQ1TxqrYW
8K4ke6lUeDtiCRYbfDc/RUXeXwsEjLiFk4WpknhvyqXY1SHe5yqmQ/AQK6Hfz5+Wmqs5ZgWBlJVg
cP1rD91unVyo0Va84PbumPivnrfB+qnSOBTW1h2UfWic4JVq/9HmGJr19CR44LZF1p9VLe/t2X2I
Kvl2m4buB/RsJx+l69ab7HoPzyPbJKNm4SXL5G2ZZwDCs3XfVy6HQsjAASnvwDq9f0ZmxnJzTYlb
ZudV5+RArQ9xlW/X8LYoNuRFScd7dqwlZUgKpNWuX6sW8YIdyBdshSs74yhJIyuA4ukRLkOQYdBz
hzM+a7rBuleDLg5WkYzWJudh2RVy+WmsWexUtCTbLhhh7xXM2YTu7kxEvdp2K5E/QwEXL1rkM/Vk
eIlGm/Ab6ok7p+Htrt3/v1Im3yu/c/eyFfl2TOaXdqGZ04Rrlojy0whT0HYsMNAbUlSpznI24sZP
eKUmpE/OaG8jD2dhvXrufiln+D5Rd1EKT0ZfSX3HNwK+0qubz3wscKivKr5rSyq+Tk0fKvSmo/Bt
tbUyskPtfEIiuPbrgdVdfF8O3a9hs7BpVQ5eeC7LR8sMnGmczynb+HRIsr9NO1LTFVhU0W8dLZNM
+8bcKlefqoxxTXaX2NMXa9jhiFiT6xOP1M7yDODB1gaCsYYM6tcpfxyZzu4EJLJdNbJ8ISvLvkdM
B5rUVfPrQNVy5m+9lV4Z7FaEqIchUDa4v7bLHlfL79NAcD70bm/vw8hUr1T6wDoZJOPh8pLHvih7
DLB1zcVOKUT34f+A1Jgu0BzWa6LmHK7qWJckPGREsIaK0igZ64NwRqDsqhFPXh24F9qh6apcnIOb
GbVLyCY9Il4t7MBH58vy1AyV/jc1gaKdFln8Gpgb4les8a7VpsJeWmo2pnbOouSD3M4ZBBQKt3pX
L7VNcuAUsLtgIbojZnPemR4A0+L17X9SuUX3pbJ4sbY1Ot//XNMFHGpoujYFphpyWQIfcW5RzM5l
8AZJfaSGa68LU+71ctOA1Dyk8aaUXv5YuXJ9Um7LkIYMa4oxOecJsS5doQY8OiEZUbhVKWTKtbFh
XosQdWrfpcpT0Z73ud+NyfpXBYs+4PIym76JUHD4JVWbXwhszmG+G9f40W3rfRHRr5TjmjyNEAZ2
SFvti9+zLMPZ2BrvVPmTk9BNog6xmPbtkmq+ZJ77qmRSPxQT5dBiqrvJT9STY9xxL+rxW3b+g2/R
4QiflTEEhe7cVI2FlYaddSPxkbs5Q7QCWg+nUfSp5epcHQ0X0yKnNIudR0/MyxGDcuq10UMbM4iP
zEdBTZslwBOTeT9oc7H5dUrRfcskfxdc43ZRDDumAXdZmJzmETaly5SP2jBVYg41gYZWtR+5HQdS
e7383OWj2UZzUNLkLNZlHXLYFLogK6F0yV+sJ++Si4C/ObMxZ4Nkvtxh2StpA5dYp2jvFGTzhjkl
UMJC8GzmPHjuCrahG1lkzvcQiRGVg8rMn1VY0XVqM/GtK0F/tOgkJGA4g3Lv2UQrUNwWCEj67M6p
lf6gAHvy4m5kIDzfMMX5YA4VnctGNJLgYJqG37ApCe4J1bP0/JkWeHkoXPtXwrhg5XeyhbmzBZCZ
ar7vFBnEE+FAvX9nyf4la4MfeCZc0a1P39gnnr8v4szaz8JSb6HLoniDOPu+EuWwdTssT/7YiINo
glQZTJMbdPOhuxvjuY6/6z5iTeBpHHT92nrfvdU3n5hGFBTAEi9V7xIJbqz6RM5tkLpuOz/K1nkY
p36cdgnzyLtwYhB9g4/kn4TI8ZTWMvxTEXq5qea2PjE1kdSgHvXwLWxz0g9NYbtvTVVT2Bcl0p9u
LC5RkZD0YJxs71mW+8nQ9dlmM3SOal4PGgTrXzMGOE/rUiZvjeIxwSHXnF0Vi+MctFCvGw8+f+ky
9mCB/IucgoDwZhGvJbpZlhSWdWrdju9DOd8mcP+qhOo3Llvx4Gbt51iP/pV2ZXknaS07IqHunxak
QIcBTctPSI9wGlXXPdi28h+nMnQvbijE3cCX+8CpzCajr2vm2fySVd9Op0hU1Y/uE1TByDSSGZSK
PzL085Z+xBS8FveNtTRp3kB2DXOR9r2THKVO7HcxRz+iMPpiJqbPYY2qe+YLvxfBkuyC2X9qdF5N
x6qrva+8HeYdEBKS5WAksDNt6SxD+4Q6+q5qpv/agExUnevLYhtyKQIjlmM9qp5QA3/+nVr0YGW9
tAyZlr3Mxn4XjMs/i5j0dCiVfEpGlbPK0SU3llM/RWZh1Ij1Z59JQk9p05bwRUj+wxMKhG1ty2Hn
RsTf1kPwpf2qgvY/QPXV8fgv4oBD4xGsZByw+Nww8mdINayOOpSR6wKdoHB1sPrL3GKtMPlAhIvh
d6jLTB8ZQDV7aY3RCx0YWP4wN3sp+HbKUn0Jw8Jxskpemzi2d6pZ3qTlrUgfy2CbBMHJtWJ5zzzI
vzBj4zi+vfuLWD+jAnkmq2SiDWO3fYmc6pYLjML/OEzhVzEmyV1zW3pgqWvfmjr0N2tOIvlq+FHb
Ch1KFOWc36X5laFH8IHb/GGUykx4BWGz97SNMGtckJF4mQbj41nrfhpsVPeks0dHLQPGLzMEnxTt
WHP0jAnYrjvsqqI1+qT3YH+sw5PjjRfdgf5gf+qPx9AOsotTdf4h0lZ1KmlkmX442WlpfLEdndHs
u0RcApwzWCJ0zHxCNdtqig5DG0fbSbqpyyre9DM3EKCH+DFbNVkHOrIOvBUrS6k1e3Vryo42TjTO
C4SWlAz1cV1juL8RCmybousbVSDaSJcBMOAjIgkcZ7nrEFClQU9qNNy+d4yZ+cFzE/S9E5NGzm47
/2JuQnEU9vZLwzp/m1t5ssUVPjzXQ3JOPA8afTlfiaD8W65qJOSxFXesR2nwqslLBfIJMDotPY8X
9eExLs2aKnQSWzNXf/GC/FElvfCYVwjnuvE0BMl81JY/pvMaOHsATa+hA1RiLqwH5NgMpqPkbSxd
ghWk/WkApJKwFuRb7OyHoOuSU9i2923tvySJMyBwImubW3DYGrw9jNuDN6iQ+aFtMzs1nQSltCK5
GKrh0Fh+ljoF6aOeFUrM0Gijdv9j7zya60ayLPxXJno9qAAyASSwmA2e4aOXSIqUtEGoZOC9SQC/
fj6wuqvIJxY56t1MTESvWkUm4dLce853siLXH7DQvkd/4GxSqojoaNee7ExF1kxnPwDxd0VXYaeb
3L5rHl+QsnRucA9WQdLNy66K2a0JQRXKT6k2Br3nGZtl7vQWfMbGMDnCJq279QdokDBs+lNUncmB
/TZTj7t49xisbNazhpJeZZCKpxNMim5Woj5M8JIYhnNw2tS5iHveSy/Ca4AGtx84T7ay/IqgRh2S
zP4UFViwxyq7NI3EvBoGw9rEjU36Uo61tWD92fsmVovKYVeDToQebz8w5yDKnWSTbaMFt9SAw3py
OzOIU6t+p0UjrzsP2b2MZpr5Rj8N9wjJ9aEd6+mC7VdLj834uozxWh+ySDyI6+u6a9jvzGlBbWnd
b0XFdOIvUl+4XTpfPXrSfsmd97+O92c+QteAkf29++72Sxk9td5Zf/7MHwY85f9mEx9pm1Rk8NQ6
K8LtT+KaInPaXEMk8Z/hxvzTgAf6A7IrPRYTc5yE2viXAY9/ghboEj3pm/DTlPVLhA/LXf2kf/nv
/qIhHXlwdRjZgIIT0lLE9HFMcNeNEdW9vg2tkyyKqYXYLLCQMAjkW+ii1pg4KJuDExiipD3haoZN
HeV00KlSbWmuYOks2BKUsvycIEHGpWQuZ41XF1/aKBxPEyMs9paz9LsJ223Qep17mGxOpYvlTFR6
O5t+ZsaUUCVfm1wRohWJ+goIEJ2IzCcD1NfzJeyiYjNPYbKvmwxVLJOY/h1tOTLtkqOqnRnmGbKJ
akOuK4g3IXw6uKO985q65czlC/IeCpsOnFml9AdJhA00OcLv/WyVYCj2XU0i6PURKbyRCcLpWS8Y
jDjH7lgkqHX6BfD/kuT2xHJEMI71g5H6/S0VljCIMTLcJz69hCWJ5+9K+gOuNUW4hEe0dWnmLuUG
WQQFnn3KZKWzcfP6h4FNOzDQkAWc7/lz3AE5cKVGeHf5zpvJRh8olJFzlSZ3UY5ISoXegEVFJQOt
pegmxwC2i2VJpXpgKQa8WBzQ8uYHQ7QTDuqFPI++Lj7naaRuvDKcqTrq5dIRFIyNvp04and6n6nK
2HseXsHZTw6lKz56UxbvrA4dm2MPqDFZj1kp7XxPLDgBOotbC7ZqmdoP00KwlZ7u4iY98aZ5Nb5k
1DHt9tLN0NU5LX3FPByNQx5NLEaTdyLVpChimXeLN+1cTqGns8JFYw0OEUge0rWIFG0qlMqgDDpF
B4rU7wtyeYMiQbc19GX23m17ZrkOc4nf5/7njg04jalBnkUTcGyb0vNhDM36flS6vh3p7G6RJKvz
JsOhiv2Pko2F+GGT64ky6JS098NAwRa9LfpKwy0OfiHyh1+fAf+vgY9enRqDL3H7JSmfzY78wB/z
omP+RgOOvoDnuT7sUf9PShz/AglVuD72lJVNavMv/zQmC/e3lZLKh+CZvunhGf7TmEwgL55ROEmW
AH4MBMn6FfKRdWRLlqjVSHpfeZc+rGjvESL3BFHgGI5MVT4jaIo9jvRp8QNpTfIlZW6+WNZyiEyR
dWXpxFk55BVFlOzuRdyCq57DkVamtt8gfRxFBNOn4U/iYAkGH6aeK46ZBE5dagNsNPNsDUBik6QD
W7526KddXuFYxWYUfjHsZkQr3QNkoY2NZ4XKKlNPSMapM8SfnVna75gMf3eppW5DJNu34YxfYpPV
2r63CgA1RmQbnwZkTnMwaLFZmM5wTyTX1lJPH1ddCpsQv1b3ImIB6NRooKCBX7SZE6P1kZ+5Bvri
iMY5h1+F/MohmDDERdG5WUJPvoStjw8O6cKAMKTftEqN39He95SoTZsWpnD1/MOSip5JmRWsDKM/
u59nSMWotc3UfAP/JI5ID493VQpFFjyKlHXRfU568PolTxHktttGDTsLKChmGJYYRNoaT1BvhJdj
8c2qrZMxHykhfy4L70ShJhhpiZkc79RtSIqd2if1zKYSSWg+YCV1OG60+wS/aJglqO26oMEka1fG
5ZO9xrufQVlHHIc//noJQhee6wp1PuJULE3WV1HaUaHIoogiX1+x00/Kk9dHeekeuWxQ2N6yY6Hg
9vweWYoFrWhzittzSf6ywzMtw/fY1XJVfF4URuu8SarN64OKFd/z186E9x06BTGepsPlQc6S6yf6
5BOMJF3z2u1JfCmbYocgxLzQxdwjQkjM6YsjUskaa1MN8q2oem+jNHfoppnx17oqigsnmauLXNqC
qGfMDpwaY4OKkEgfUtqZH+I5l9um1dnJ5M4OYVBeZL/1aq0QjeMLYHqD/OQJYsWP0TzMLIszR5SP
4nycKHZp8pGzET7BQuqPSN1q3w6SEMWRfoprDjk2ObmeQmq1qSxvOsWtRjKlQXVtIjcY31VNhVoa
2bbQjncy5+2Z43bvi7wfKRZX6bbAF3tpodG/1son2Lc2b/plLq+zNMJRjEv0jQtk7n5+fQBcLCZv
JamWEWqwXv+TB+QgXeDP1pQMR0pgom3xGnrjJhL2D0u4hFJBjHr9nVhftGd3lBEF5Os1QsEjFuHo
dc8znNZjwYiwRO7mJkUFxiS1zYyzqujkG8w266cXkNFswYtoeR7Ytke+zpPrq7LMbDsbXK9jUp7p
nX5fm4nalHaCD6aQ5IHNlOaqd3SevczeJtOP16/2cUY/ulzWMlpzAAKhhx3PTUNooPW0qclGrh+d
5BR2z/IBp3euFqxFnUNe1SzIgSxb7M+ctzeVbJhpHFVvuqEdN2y/1Kk5+rT0YEr4sr/D5QKwDyM3
gtoer3xssw2mz4TuFh1/6cWa3+bKrc/JcBPlpnNXTO/ttVHZa8t4V5Q4jbC2OjtNGYemluHdjfEA
oimss51KoYgu7Jx2GHZmtF49vjoryU0CUvgIIDLgYUCaOUEMvU/iZjizqhqfh+LRTRmt2sfb90sn
zv/Zfut/27l0xfX8/YkUsWn7HAez/vd/7Lqk/RtQSHCSFuvsPw+Wf5xGV8g37kWL+qNjiz8CSv65
65LOb49sRE628pEH8+Q0yu9jK0I4CRUxharX/pVd1/GUD6fGhSROggSbHPBE657w6YxCyMdodava
oBiXtg1yXzcWpZ2sGjajlw+3rTOO7xE5WRd+bYe/a1alOKCn3f4+pW5ocB7sxEEVdv0htSbdbHrD
679QRqk/dqEqhqAZLEUaYtqvdTd4iJiZBZDv/ZPb/e6PD/QpvfJoueQqlCmY9blfjsfW4mjhamtK
emZLUcex0ES3VJQCo0spWWHZ4kuMdh0quigdPv36sAhnmY5NUxKscnTz/KkmxST3cXdHOBbsEP8M
bSazuF5wf9TjeKlb8AWvj3lETnu81KdjiucPbJq0Iet+HdOcTq2whlygwzRoGvH59YHE+puezIWP
I3E3bbFiTSmIHO3TzDZRiVEjZUnYtrPgVYIzXTJma6WiHI07WojQrGI0+wgBG3AZBsf3aRnmdjcl
kXtuGJVz8BxTw3bJBH6VGrnFGqA5kPpZCeuL6RSAFybJ3hqXmF+9q2UHjqG2cGhuX7+Yx/rN8dXA
3ZLeWhFak6vWhe7J0mINpS3KCpcoR9go306pSsLAjDVICWlZ045DPRq4xptr8iGXnBaxUTTLR5R4
KjnR2snPFz1al2FYLnrfWkAy2XQ34/fYnvlistlNieNVRkjXHSPhENBUMxCmPV6iWK8WbE6Gp78O
q2ABWoJZvK4mgnvXu6TX++VHellZ+uAzSomRJn+8td16l+mKGndNNkdNAEmfx6ANTbPU9EJiC20v
MgNZyxzSUVzY3+cUMwtFHtOvzhC3VCM+sWFqtt5QGVsL/sEPe6J5v4kZxIJvabObXHpf/kAUshj0
56HYsfUxUFaPIqTtXkv86QBNcAFfdPSn+eXFhP2s6FqUgbJJ3TkAmUtPqUdLayH6s2Oe68yZf5sJ
K0pvZ3+g84mYKrVKMZ5pFF0by10mB6+0EHVQNMX0UDoKA2YmRMHKGQ03sBuWm7S2nTuQ/vF8ieSt
6d6Zka+tbR/mxQ37sOo0noDO752l08s3ZymKZaenNCHbV/kT4pIMUxzlfCNBoUXH9abyqpXC6c4+
73XXhxFou4wDUm6nLayP3kYZATkAisswtNa49aKOnGRYkmhAoyTrsF+Byu6SCeN6V/YsvLD0EBZ2
I/hLcnocFFwUge9EOLdngpCO4oSf4g3Jw1YsUI0K5Iqc0bpbzm3o6bswEj/icPJ1wFQsv1eJ45Cm
nFIBh9AwDl+IgKBJYFWweYaEB51HTeEFHeV/mjHs4lPQLRLR9Dg2+LJ4atOGnUU+78IY9yXJCibh
lwinyC/gxPyxW+fnMWmmZuOus7a7zt/6cSov11m9wnWNXnKd68N11u/W+V9Jp7/9zwI+SdY3uBEW
3/B3dYTjf4rMhJ6fHyOwtc3J8LYUyEG6Szfz7/B1oGZ/60M+npVcOjasfWQOUS8gI+P5d0yfTeiY
dKHNIujSy+Kbl65CTI/TajUkF9PQsigJ8aNG9xv6fbddWvfCdmjV44q6mRfgI2THvf5HrdvuZzMl
fxMlZRZRjrOsp0cz5V83JukUVyweL97LQH07j/fEebw/eW+geG3W2zavN/Dxb/j/vdc/LJOV6e83
Xydfli//cdu3Sf2s7LX+0F87MJfH8s/6FefCf/UD2JsJizoYWVAutWie3J91L4r+NA4o+SOVcy0L
pNOfdS/+ia0SZwS6AXQLHMJ9fgHIJ4+XWapuSnHEoo/Hef8xBebpwlTCBlBhHVHacfIeJIOhyqtR
QojmfBlStz0zQlliKKj9046+X6T5vwAItoeWGtS0teJGRpsuE/KyG0V27jS+Me/hrIzEfMgFetI0
pXDC8Gi3cRm1TI8sOYDWlgLZ4WQY153ZZae4tCfmv5J4t5OyW51DtWuR7CuGqIeDQHchnxegcP//
0vbz6bf/+oe1Ilj//qU9bb88r9Ku//kfr6u75nKIxxqMYCqhf/Wv19W2f+M4oNhwOtJUJEjxKv3r
wOCTMkRUpi8c0sz4cXbAHSzo+L/+QZkW2ig5BTbb/Mcf+5XX9bgC4Sg2gmtaCGdjy5fH7OBySRWN
JyF2RTbU4dnYCRgXaWeFh8kbJSHwVVWrg4CeZBrBkzv0wib/aOcr16HhxcOoNylk+o9Y4yc7ONST
Ca1cOtdg/NKtUabznbbHbgNFDq7R62MdXyY1FrIBXME+0qcM4Kwf7ZOxxqKznIxdAmfoQu+7Tn6j
DzLtlzxyH6ymr68QCus3IL0vjmkxlnSFkHQvn4/pGNk0VRC9t549S/TQU/Pd6OPoATifcZU19Y3b
evYbY66/88nKJdfrhFVs2VQz5SqjPRpz6JXZ2VSmbeyUGVCxVF5nsxQkOpdTflu01Plev7Mvjchp
1yKG0iaH85hErAFhtTlS2a2jmwwmcpOeA10RZE5KfW8atIR+eby1qEm9jNmVEtbR2txhciG4oyFu
Xkbn8YiPEJX3VetGyak0hX6jhPrCM/QddAqo/ChvA4F9fj/bzu+SZBKEKWd4bKtpvraM/DLBhrCK
QA6o6G9fv7zjcjQP0OcdtYm4o0FNeMTzAQl7ijywF/M2Ee6Hbkz9M2eZizfu4UuDuKaiPuBZFnEX
R/eQ6EyQtl07bxeMn9G20xWG6KXyvNPXL+bnu6d4J8hDow1MKdo8upgmqxvTlda8jXS79CduW4zJ
tXQrEe0HAyI7msoq5iCWdsX0Vljj8dhMq2zeCD1i9nTWKv/zGymKtCibGCn9OKKnHaO6/2DFo7kP
QQEEUVJiYC650W/MM8d3dh3Vp3dm2yz/PL6j92XJlhC5fbxQyizDAo9J6JIh5FnRsn/91v40EDMZ
E6giqYd3xaNX92xC6/E9VrFyli08EuRvcVy+F1AUrn99FN+RkIqFK3n7j6Yw5Rk6N7BasB+35s9Q
qjrc0lEMsev1cX56WCspmTM8mzDyq3/6zMYGKTY6vgX5n5t9s5lTd6ZjFdcmHIbzkpVkQ3ehj954
WMfgfN6KtUFJrWktIpiuu65QT1YFrIR51KWYhV1xUiPF86jAdoTQC3noECJp4AxhPZyY8q3X5Kfr
hTDE84PWT27v+o08H9ge5s4wsm6mZSYJh8oQg1PpnQNYdGgtIsBF47afrf7d67f5eMWlHyTgqdGy
gZBO8eRoWAKfRi2Y7bah187uzgZJDK03DedmIs+iMpJf7a0xHgQfQW/D5Os/Xo0Al2qzCXGlRC15
DrlbVYfQz9I3PoWfrgoqMphti1IQWh6kL89vpi5jD8EdaP7Z0c7ZhODlvvBm/51unfDmF28gQxGy
RvNYmeyX1vPF0xfGaDH2g3ojBSBGO7e0PuJtFeukDZKeleKN9/Onb5zR2BWatN3Yo6Fzej7aYE9F
n9BQ3HbKzE7bHob9Ek/tH0X+vwXZv3T7CBDgHjp0J/3jWisZozEsaE+RfFGrryWa56922pUInSk+
bH/9/vH1IDygwqtoGj+/oh6oXw1JRm1HE916o7vkkuJ4cgYBd37jXX/x5tF6oqtLsZPG7vOhIpXh
KcYnsxVRWp/TXeo2iyq6X50g10fE92Sx7WKB88TzUQT6Tj2kGZ5xNVZ3Y1mnZ0WUlm88ouM9ljoa
5ehaXMCvHTmyjOIKAz8BN2sGqLLFkiNp3cX5h9cf08/ajccBOXXSmJCU4I+eE4aacGTqglPn9vpD
jdX1VkeVPM+SOdtbgL3WoDix9zIIQK1ExE1lS2KLQ5CPAm1vRmN29vqftI74dGP7eAvYggmb5UGx
w31+o+OsVmoueHNUNxZ7Ut/bCyRyCpUtdpDWHL6ZuhX3r4+5fs0/jelQbeOwRU9lrTM8/dqHolyq
qbDUdgKzBn/JWYCMGsVJrgbjPpLVTRQO+rLPJ3V4feAXP0mS6dmXU9pirXg+cNyGhAkXjqIWO4Lj
q/NltxpRV7yCeuPAcFTqohvFC/xkqKMDg1cuMMsXrnGAi30Rx9aNGCA9xqVTB5YsDl5nLrdNYuBd
k2T9vX6dL36jtCRcjrouup+jwSvMx7Q/eKhtqinKI5w9mTvIfK+P8vLd/HOU42peE81urEcFiVKO
07k9xCn+J6/eOLXdvrGPefGC1imbGYFaE6HSz94YPG5Gw6aJByf88aRU4PJB+Lx1RnjxvXSBWq0n
9rW5/nwUg7qxE6XctoncVzTrizobQx09TL6yv1SWU55xlCd7p7HFG7fy5ZE9h2XJ5c051mPEhEOR
+svIuc4siA8NXmoQhsbeGar4bGrsduu6CTYDWLpfX3+KL91adrvsD/kkCGg4WgyXxKT/YowMLROy
eYnzPEvEFL0x8730rjwd5ejWQjzXpuwWhULMSvcU1oCpWR06pMkf/pBz/+26+9YFHS0dPfh05dED
Ab0xdqdpA+yr64e36usvLR20M22KED41U3f99ydbXFWaHb5CLmgGALG1ACVtOp/NmEXzFvath2Pm
9ef04h18MuDR0mHK1nT6RKht4+Y5ABWRkzmaJ/edHuS/8bVRufIoAhCnIh974U+urUFwNEw+y+LY
tvKrasf5tNVT/8YS/9IFUUihbY9Ux7bV+u9PR+lsGIYO33Rm+zAwTSs8F6iY0a158e7X750nJEls
nMkFRernQ7UxAK66AhkISbAOksKovsHgQI0cxv3714d66e2jUu5DzF6bHcfvBe2xpeU8oLa9BGZi
QkbZ0bzN3ngZXh4FmQQsMqT2aw3/6b3zSKGUSKzpItHY3lvSqy/mSg+n/861/DXK0fZozjqOMAZP
CBI3s3w0GjtSLYp/axQ0U1QSyXJ3jt8DcN7JNDL3Vc0CmHCeBGSs9M2YS+7I8Z7DR6uH1o2NMufh
53csG8PFXgCYopjySOsg7JC5Xb5VmHnhnabeyqqLLgp98JpU//S5dMIZhlTXMEXT1IegMdH/JqeZ
8EQnDDFEvf58fh6Nr4JN/yoHXgsWR3PQ4tjZkIVrGxR9BS65lk45Kb6uzC/MyunKN7Y0P790Dplc
qy3ERBjAo3p+cZZIEP2bMRCStsApOCvSJSJPBr98UVhP1u0oGpW1dv58lM4bELBQcQTV0ORz0Kha
kv3QRuQ/Nl6WZW9MDT9flEuVnBIFdTRyZI/r9GPRsKWg+b6tEtP5Rm0L8s1cTvqtSszj3/38BXQl
uwrkTcKzKWEd7T1rxOFz7Xj478c50+QmQKVSO0sZ5nwKhLwn7NrrbJk92LMircgcpSYquxAI11IR
cpbgLMC/3FDvFsm+8nKv2ftWZtLODT0/JdDItspiD2s6FruwGxdMq6PVypNffTyrqNJUbBRY+H46
O0fgs6u+lZwXBr5Z5MXOCHkBllWyn0C+3bw+2vEqS9iccqmnooRAREyv5/nLwBNbOPegJizp9hMf
WhjZp6GJsSVaxoILpQ2lXf/iC8iYvvBIfJdrCKt/XLwaoJFXeWn7KA0XwqhqLeE1gqY3UuAKZfFW
B+X4BaRFvzYzJRYsi/P08UkXK+DU+BkJAVELqSRYTNf+1LqjeGOW/flOrqKvVaPEfaRTe7RiADBt
06qPw62RqwZIfV6r75DQQOeBePrsgOvU29ef3c8XRmja+j/WeGoSxxpcisCaMjHY6KrX7aEmEeq0
Jlvxjae1NtR4CZ5+WRzn+PU2XgjE5tzG4xmj1V1JA6jaabIzsi+5iSH5AKa7bW8Sgd5lHzXmhJpo
DoePRNuTDTWI7DpvC+86GuWEHiteiAhRkB6MbVTF/W2TZuEXNDLEKEBjLAJmw+rjkkVIj6w7otPt
gyUwOwU2AVBASgo/vAK/m30l7US/Y6ObYzSg8nIfL02/QyyU3grP7G4MAc0+WCy8GOcppNz6XDto
sCf2VvEBdjc9usyy5qtStQ6qKTcp7px+0NiMExvkItPfLlGp8zBGfouutZmvDNF8r4WR1IE3wB0l
rs36VqTAZLTVpZ8tHNDnNTwbKBoWyyqEgfhODkmxV7IcAIWCVm89lFi2M/+Ooz+Cq2jP/S0WA1Ct
/jiXAv1XaYXkWhigntDWpMC/Iy+qT3Cqu9HOXAoP/vOCCR8MxUqJ7EkAc4krOW96o8AuLKHpxIYN
1QlMzxXu0nSnnAFq7thh05rbxpQBpx8MdONQrQ6ujEyPLCyWQCKrh5LY5YA3IKxczlEh040P1viT
CsfpHnKWs0cF5WwyB7OprlNcbUYcy++2GMW4oWWPXzkeEh20ZMViIhT9IY3Z7973tTIi9EDOeqdK
vK9XcaqhPKB/wgdeRFQi96FbIOD3kthRD1Lm2iHoojHvdWWrjxrFMJZDw4KgVHtW9SWHpMLD68ro
R95b5Tnqr2gApZxj/A9adK8VTa6K7iJMCuyFWBDjodbfi0XF1rsu4ge3shXEa8yWH57xa8l36NYE
qSCeQLjsaV3RGUt1n1uXjRzEuENjT95clMNuaXDRoSSq0FaKIrTc88gsyFIG3TTW1w2TjnOiCicx
v40DrEb4SI16IIHIOGtFvyS7wYuKBzGlN1Bzq+1MMtBHMQsFic3QCmNbldZyF/VMt5uJZIqvYIuz
dzM5bGgw8hgumxVll9oQ4A+RWdsb28z7+X0LI1wxm9Wu3lL0RFwGlzFCyFXqopoAnc1zdMBpoB3k
cKnbONW4T5SFBxgm5Vyf2vUSF/sy8fOrqFoyM8iAuBMt03T1Vd8xGAQ9NGABGNQk36au6DNyLTxv
vkzrJJPFTcUxhlrLFIXZ9EEOk8V3pOuqA/CM72tTFM0c37BADuleCL04O+WndXrjoo3jy9ZIPaGm
R3Y+Vtc++TrFVdR3Bs5GbofoYVxG3bBdeg9dKaEKYDSRunf3jfYaYmuhVkefSzMr5UFFJU5EF4Yx
TgCv764NJHWrvLDTHcD2aIZtz/a9CLGmJ7RLRtUtIHUrVXkBRHliqoAazuFeeXCadq4XzcYWfRUy
uCQjFitI0Fvtbb5VAoCIIan25ezV77yRL2kfT/lC8NcCUTF0x5IW0zRz1JJk+XwrID+SgYadN96i
MpTWvoh7lC1eozGJ1dGclDvwJ1DePNOAuBJ32XJvRAa8W0jz88q8guYZ6HyKr5M6BbXmtWWNeNMU
1w6g/GQ7mI0xgw/obHItUBaRILUQmOtpnZ0OwAGn89qf/Y9Ry+q3RV0H5meBIwemldcav1aZan+r
2nD5XacZPMi69MZPI2QidWKnFv0Vwu+iLy5OFHtLlJ5Jp5WoYgDnKUkhu9jKYrDeBlwL2WggzHT3
DXg4EFlONLJFshUStMpBP1UuWIrFbKD3y2Y+n/tlJEQhokFF9qDMANSYHV6YOpKFmIAVepCrEhdd
7KnSlnYvWdup0fIOFNZZahGNe7CcsYME2RsDngVf4eO07Uk8xFHjJye9TCZgWy5pPvAkxvkH2VNp
fDp6dTbtxzhyL0iWZLUandoUO+lN1jvR1DOBPi2hekywMbGaVuZfsWuS9iFOBucTxL3FPJN9u9Dq
mlI/Pdg1QksSK4GhB1VqW9/BcEBUsIErfRLEtYAaJp6nCcKyTrz9pKz+YfF7D7FtsmT1oWfVeI/M
FdirXeHeBSCTSw0NUvnhpm9C7yKkZfPNyCrlBoWlV/xN03cgD5swqU8IH5TdJh+U+5X3q8f+xRJs
7awF1y5o63mEh47egByA3gYbTcqpfB9Dz3H2hFgW5qbR1fQNmAjTj+fOHbAybNf93rbLON2W0aTV
poY0mgf0hiCvmaLTNBntlK1ox4vwWfIbBaqCMCezUQFs28VtZ3wyW1t+1nlCAXgsyBtP7QKmZNJ3
WUZiT1gcOgcaQmA10/oyFViVAhNc1YXlpCihk7oNvzdkK2SBcsDukw9pg6toXJAK+4wahwgKELzX
npWTW45rmTIGRTvQsvZs5x6uGDl5m5LURbntjDn70CcL3Kq2kFnGggzVYu/Yevp9gSNeXLkiHj6E
S5bg1M5i/dlWS3aR9bkpYEWt2ui+JNLJGJgWcUD3sf++cvWSEodolFFgzR1Ev4HMSjL2OvIBg8qM
WdpGo+EB+oWvoW2OGWgQYiJhS8uSCKSTuVqSaj9ws51Nnc1corai2iT0KDfJWKBz/tXxJinPG1UR
S1mXZQ3fTHqLfxabc2xDI8m9asPXlSQgFQ0iVJeMKRZCqyQEBcO5TJH+W9VVPIYZJm2KCz67hyQi
WxKr3Xxo58rcV21VwIH14RARbMkkfzrWGZgdYBjQhMNhTq3dYosuu6rKhTY9RKe4nndov3WJlzqX
zfulcZYMGFUH1/V3BY6r+kYAoAv238Cdnp+wBnqy+5B4nSyXz2Vi6hXgPlcV7X4E0lqE+9FZgQO7
cGp1zUnesFqqLdDznDbohqItD05kYfE7IV5Buj8q13D55vtlGgFf5rHIPiok3KsldSiYJxV7EhUU
4ZpIOKm2Kvd14c7Q28jLAi/dZ90QgAHt6+tQ5OmZRBXjrjN8ugRhZ+ffma77aKeaFnRKHccLsvGC
KhQW1Ab+FbD3+HuXRiHwczE1t2aBimlvO4DyShoNgMTobyZBP/D/bPmIxWVBV4c1deShBpJ5L9rA
qYvUZWuL1IfpHLWfbH437Po1pUY2/ahPjKLvq63XsicNQDZl3i4sJv0+T3vbPZ90ZnwcLRZJ+IGw
CGHqYQDY6QJxtL9vUmeCQkXW6G0lC0D+yMVSkisND6xNvqTRmRk1Vnm6RuwuH9p2hALFklF7D3ll
tFgdKpV8GVEBLphIexa/xR8Xf5/xIORGDxRHN3qZPTJe+pKQjzyFkhAPUxbuyTgF6ykFaIJAJqWV
7jwx+jdRMzdXAoa+c24kxniOXsadAlqO8ac5k/JTmpZVfAdHPGtO7HhJr+OpY9Zqm6Q/a2eth0CB
scNxSr4yO0aqNJ9UPglwJZQrInwPFiikfiCmeG/arfeunLv8h5UVs8IN0IFLGXFgsnOWeHoJbFbT
Ta7q8ndmRXFXlBZptI4I2+hkkWmqAvQWLv3WhSQ7WNPxj1VfYZ8UmQCGbHRQaIzYWwNR6rk+QEeu
yWH17PwHUG8Xvr5qCURqs358R9ARhAlAreH3VLg9R5caumzQzEv2HZivpcHQNO2FSYxLuRnA6OkV
mNlxhAut9qwsY3aFYydVvc9ZFfZGRrloK61UEsvmy9qG+rU0BA0tc8hOUhFRt8aFdrwzJTzrsCu/
WnZkA8iZfyiSe8562CTXSw2oehDDu6I1s21OKO8lLO6FrU3XetGKIK4gX/Od39UaMn2YOIJsVHcA
baMAX7pFjB+LzYFVblgGO0zfY7enl2Ls0ywSbIybpfh9yMfmITXs24nzT4yBmk1R4AyJp0g/suQJ
roBym5odGTtt0nhrnia4iCFyTbj47HzjMXGREKfhTaE9EyMPVt0LwGynS+rFWz1P1p1tApFYsrbe
tP3sXXoxqVCCoOt7n77juW9WFqb0EtP6YGrjrk5K41MBBelW17B3E9Had63Q43vS/oA1h37yucRD
xtlzwcISTCmH1vVxARleCImI2dafJKCtgc+n6iHyOn1b+M6yCcUyXtlOkW/KpmUvZWB/cJ3ibpnK
gzXUBRIVYi7F6JJ/RmxTH8TLDGTJxMfGjmc1s6X2Q0J0+cECK/BxYfXYGSRsQkwnJM8JJ+8SP0ZS
8U6K0CExicuqsvmW6JYGVNBgn4E56k9jCtdAHs0LTOzngLBPejXPAapU8MFrVF0ZU+HzXRzpmSay
AcGCeDA5WR9UNWUnVTWJTwtadAp/eXpflthFgfmZ6nqJl3EPS/58msPyw2y4RAya+NjxFbXnoe2f
GTRhfsxj15ySuPjRL+z4SppGsaltYLx1QlgkqdLGQ2zK5mJunfLOc+z+Zjb62d2PNjFXQaOFebDz
uYdcnV7KZZR7malPI6fMYJnNU7pL1UM7UM1d8jLdCZx8RPY13TlnT+IytW/6nxJCYcmVBAeziTuf
4NCi9UB4ptF2Jm3oFImee553xfIDypNciW/spDOCtXxOz4s2P7u1a9zkfhYeRNQb52kSA+yGUlkB
g0/SjTVF76re6d7ZuZXcJYnbNZtxyC7jCZod5YjpwMfHHDYSGoJAY8+6YwVO6g4fKUNhWB8ycne8
LvsaZqRIVXQbL3KnIlIPxmjiQZjCTWRvu3FOCI0pky9GVFR3CH3FWWm03W5N2SK1ynW5x56Zo4lt
xn3K6kmAiW3kMnAoNu3hS2bkSYBQQXz1fiGp5dweEbpubLdsCe8peYHLTJNa6QJnr+nHnpllaYDF
sc7GXIdwRKvsfMicezuUxrvFs6ag7Owa6Ghs8j4uZL26pPtcKVfcROV/s3cezXEj6db+KxOzhwLe
LO7iA1CGVqRoRGmTQRnCJ1zC/vrvAaWeIdkzrdDd3YnpRUeH1GSxilWZrznnOa73vcpt7gQ3sa68
Qjwpu/848Bwe6TrqLqqcsv48l0EK0t/P3Z1DfP2NuVbqtFwzMIn6dFXKgUQCyWFKZLmAOcwM/AoV
BiWXraZPZNRgJVppfOdBEGIO0wzSsVFYBuDMBu1zSH9fb+FMlXggE6VI6Z0Yj5GM3MN5NE3lBnAd
ST4vm5arOpuLjfefdXN3IPBiJAVHk8OHVNaw6gFtfhiTWp93/PhOFwWSYUI8iAE6u00yB6nqjBw+
zBO5GLRepXnm1sxrQ2gZ1kPjVETaENppfkGDXcHLDnqxL+wau9Y6uPklyFI5hEyFSgHznXTQuOW3
lcOBHxoZWSX2Kz7wjf/V4IgFJ5e4zgFvmlke4AWABfSKglpL9AUmPEzWLhElNgTNaEoZ8qSBBrk/
4z1ECog2gS6zKxLS9vDHoLVXZZc3UdZYg3FCJvg0RKvDixdqy6xxA6cjRKdCT8c6JjnXu9JERjRN
uxIRGBa+RT5abhI9nOPEMgnwSKyPtZZsuO7KIKIUP5hSgACd6aK2W4+wXqMKvnW1RjC2UuqqxKIP
YFSzQVKMnNpfpZb5RcydVll7oI4E1a+o65LIzz2z32Vubd/JRuNoQ0WZFdgJ/Y6LibqyuRiYnixR
oYhs34+0Q0HcL2Wb7/Le7W/kWGduGCDDgKltFyoFg+GZn5lpAeDIqs6DKzUp0mmTTDnMwbZEIUy5
iU9Gz2KLC9UbeEtIvkObNmf5dBk4jQFyDSwqcya3be48tTAuJopUfLSdYm4ivVuyJLYpwZ6GDuJh
VFeEV5KP11YnMz4dlN3kvHgXmrX1yqBRfIjxtajRDxOwQPw4d7QJ17D2hngRbfupGclWDysyhd4H
IwOjkJOWV89MGvJvfeyVS2TOTdPGUCv8i1GW/oe1HYNuX+WC+Mvc7RYYljMteOwBJiAudYSziM6g
m/Y5rvoSwrDK8z3AOI7IjBhsvJfMGb1DIH0XV2DZ6dWhJsbtuAjnk+WQ/bhzyiQvdhPTV4UCGQxO
RArpuB6pspXalZzb925rie/kfm4P4Lbyg59lfXpuUsxhFNoWNIx6Sv9bw0Zy3CWe0nkLJqn4AMAB
kKJmmsAhatSe1U7LLLFGNq3WXTkKBti8AXNaPj9x0x0CL1CqGvPhFkxmQda8reyOT6e5EBtJgv14
sdYdzVgAe52q3Sf9lQxmqc3cGX7jRwC+fTrHyhvM29onLeSJBMRC7YayMvsTg1nbhVySZrjRYUY1
B63mI0Un0m6QA2nzYux9GhcyFWVNUiCkEi4Q3RodJ4aw6NbRTAy1H1li0s48j5V3zt6GINp1wR1l
dLnU4wVVyGULifHRmINcRuS0L2TbLByAA/wMzE2rlO1O2I66HFJPZnFqlRrvyLQybsfBS7yDGpbR
jlHy2XlIhITH/C8R6RKOHe3YaSsNfvFxm06NckMDziW3j2pm8gtY/BTXXdvL9iJHz+PaJFWU5Ur5
VrL89a1JPJG+TtMDtqHOCFRuoIEmMOXLbY49LHe+KrVyJznrGNO6XkF/w8L6Clq+TkHclrMVtgCn
21glgz3tApekoIt2cYCYMQ2Ff0jYe9AfZFP0GzGz5vd+0zb9NMAmmlaVgRId8FpD46QVs0dn9aNq
rYrmaimMzrjQFwm7JRhVTTdSdYPOSJyQJxhmvGjYYVpeJ2EllXcyj4GEU8u0Vfu4MBUcY3LIU2L7
asRnknjG1tTvAfymjrOfZ/YAZ8Hi5fMp88tRXfU9UQ07jnxzvHF6n35qN5gWZDtGmFnuHupMEPOW
lw44+6HUpulaLJaePHW1XhF/gRasOfVnB0kfB0vb3UzBaCJIayBtfKlTi9SPLTTGGqrIyGzNOTgs
hORJT5ULaEgaLqxTPnlZe5kx6oOiBxh4NIimqFgeGeHcDBOBGRD4m8UgP9Vxn+DlzV9coVimBEw4
nCUOGCjo3X4IXL2wGFQ7ZnrPpEsnShfy9KrBgQqE246gvVuNEXlJRKx7F8yFNb8n4toLPmSlyeTH
AMlKSTTYKWEjm5OaRoBKyghO7SnX3PfMzUvM5andQ5ptjRzkW5hrq1Ncagt1VLezaBC0D9NSGv15
TVacDqa01egdnWmE2Upi9exS6Em2TCFD6550SE86+ZYEWnvLTicw3judhNA0gpsXq4ElRQ2YENXe
zhOMtnYmuR57fz/yKGaWagXm9Fqb7xAc52kb63mlKi3qlqCeDr1w6uCqytWynIk6yJIzl+4+I1l8
JI/WYkOQsdgfuxwCMwOb4qiVnWo+sJUiddKRhTNelq5Zs4APhrbxTwuBkHYNB3Cw8n2jaq99lAZL
rpul1NvK4b6btab5sQ7+r5v278ZmHvgLY2LfPX4vXzlpty/46aR13rk+wmXcPj7/wknyhzVxc9Jy
CALWxJJNrN8Gk/jDmmi9wyprIxxBnoqVzuWv/rAmQurE8ur7EBbYh0OT+x1r4g9Rw4uNKWo/AHYY
JDatIcD7twJ4O636zPNUx4h0y9ZYnXJ96ETVXfuzuT6IehD0PGLsvy+e1dxLU1vKfTKZk3ftpWkH
orcmHHO3bBC0eGXouW9TwoIiUm6cS0MFXENFUN2OOdrCMOmdtdnNbMjuSeg7eKwNt4AnC0GDg0mx
DEdL9SgWaq2t9wyEWg5b0i0nBFT1rJ8nuTWRF0NjmcdzQRbQPvP98sw26h7YUG5erLIbGMaxK9Ti
ySbLLxrxXTAB0er2uw3OH0pxRXDmmbJtzPcIKuzgoDHJMqlbSBK/IemZMI+pTptyh0pWXXDxiZoI
Pkpu9rxq6PaWNaglSrIAOHAiDV9FiiiGjS+vc8rXhWsM4IBreB3zkAPEr6a8JbhnKImgmqWDvb0u
Dea0CZvOeESof1q4I0j9YOmLNspsXQASBnBcwzr3uSKNytkOSlCT123XCtIF5mw65OR4YS2TYPaj
eRh6wlVyvbQRUEu2gkxX7vtGetWhWYLlM62UB9qO9XZEtCbngulXIHjVPEkQvpNVXwhreGQdqqYj
EL6US70iWTzUbN9LY9LyiKDuCcHMo7yzCtIoyJ3JrhUjzW8kHa8fKouxXcjmRxyTpDWJZrIycqbR
VLOzrSmlomFWDSFNi/DPxk5Jl1CchMlGI7IApB1e2C2dx11Mcs4ctjlzMVYrEZC87yLT63heBhUt
FXzHU2W+A5RjS7UMvuOnqxtKxwRMBIly9TcSqBx/p5ZC+0x7ibih9Orl4JHfQEni+cVFFXCaRpY0
tK+BSvuOZdagd8eA6YB96FfHf2hGuzmd8hGaVEowJuEIXi7lFcGH+WWfkxC8r4ZMCTKxWPSGujC0
J3J9aoCfs7Ec7DZdoMODMG0ONiUtg7Wsb1ku5ah3dZ/AMUN9lS7jmgsU8RPhQSpJ4NEKgm4eCr0d
/BhPcCtOEYKsPeMaGeiHhnBU90CDPMysN1MGYaaxgbPZTs+nI+vc/ENuzQTikEglNT45Kl1OB12W
6dE0ua2IjW5smRM6X7A27yai5PgAMWWPcvKEP6B7ktVxkuaysidazUaeWwUQj2/o0mGaq8w5ZiQo
PeI+rZNYZ6Jl0pC1xgpZ0mhva94JlwC9s/NWsZIKU2/qDjidg/2KoCoKxqD6PbkoZxaWJ+5yDk/d
wFbzRqcMbN8yNOQaRNX2/W6e0izsg2UN+QQa/8VzZT/d9ibimX9/qZ3W3bc3fvvtC35eagH3E7cF
hR+uRSzJ6Gx+Arrsd5RuLhJerGI60JFXl9rmEWV7w22HNHLTKP7zUsNahi7IxNuJfsf5LTwErsbX
MiATshV+Sh6fRoe3ylsPFBE7ARfJoIi9HY2jQ7rbeb4SFE7t3AXeUXVaqaIp0fMTu2dOvde8KmYU
uHRR39nqLIEWedIb1j1CfIaH5Addm636NNRZbKGQv5RjttxplWfdmuBEZQQTYjo0ZKHs2b2u5zMW
ed6RjbrCTdde9E7l9qfWZBApUM49P4UJu7fbBw2ThlMvK9Tm8rEqFmi467MycgH6XQy6O6gh8l0J
c8n1DVF8L51tMsewzsYiamFBJ7UvSX2NTpIqeAdx2uyJ6MsrTO9xbSfzTGuPaAY5gaRInWzvbGpH
l1QjL/V3a7PAKa34BIeWcOgD9a6qGO8niXNZdtN04tfStMOMFXRoqFXiyMZcHKUzCCSiETJDbdtG
cofIN6pJRCL0oDUPcphd+wNIwIbBHhza+joRS3bSq9lOTqc1M/SW3XypJgTYXpacdFYT3Fr9IIgg
KnidbEZOlMdnTgGMQzO06hOYo9k7L9tGXrbtjPQxQRXxHgFIEeULzilfr4z8wg7yebgsg4bvyzCF
nD9OTufRGpKO54CurrzVyUWuTt2VrF6Y+rmZNlh+kmGYASx7tcgxOmlCkPci9ewjkdWpS2iiUekO
ywB9IVFscA2QipkBjh52j/Mxs1zy6xjF+tC9GLuDel7bxDorXcGtVDsBWyKrIP9ip5GazfCnJD8E
Bk9nckP02GLDfhqLIm4KnVDsmahR7VMxBd0aWUonhyHJSLSJJvJqgz2NK1E/iniSkEFnBZB8Wtim
ThmwrGgqKuQvTUYOGlKn9asiO2CJ5xloecSIXf/EaDAjpITGWL8xu3KB4OTZ4l75Y/JY2kz9mVqz
MQidrCA6oM7T4gY6t0O55C/cvrivaOx0BoB1RNyBzz69qYcz353hlGnD4L137KasILta8P0TDwUI
7SM9o8EsHBJwWmUnYvLtJ8+2Kjc0tzoAzXBNSfBcHth1U+Q7qdneOe0UBUTWesGxfC4ryCilwljR
xrIUtZMmXGY7uCh4feC50nGdFJ2VsV1ZcxsUX70utx3hFFRSUzF88TOStlFT2t631OsH8pG8WX/A
J7/cWU1tCjBdSy2R5lfF7SCBVDCCXdiC2S35wOemZBdyMSwg2A4wOqgYEU2SBpp0BZVkuxWVw3N9
OT7XmgpsFIIchk/UoLZjXNhjgulkK1HJzwuMvdZslWuNP2Tl+l1GKlpfV1MsOkQYvCpuU+9XNljm
zn6uhvvnyli6zFDj3kdKUZA+onVbDb1649qwUae01rci22W9eOnqksp7dNdsn0nJWj/PXB3hwXOd
bjsAkq8hs80lGg9Kea9L+u9DQEoWJDBtfsi6qvgA6Stj0TJbxhFCBCu+tB5nNBt8I2/fet78nsmt
PI7M3fG3LIZggDWgX+kOjrB9e7+KuS/2lnluzni9cSzRryrX37PyrEJ99Ozkh2b7v03n3/Fy/NX9
fDZMj5l61XRuX/Djfrb9d7ZFJIOPfA3T9uan+XE92y4kzK1zpOsMHE+36Eb/6Dn1dwZf4sLCeSbe
bHf6H9ez/+7ZFOpTcFnECiFY/w16E17419czNik4Hx7JEdgRPSx829+/sPsshTewBUNQZEw9eQ0J
480h4uyZMQvC1wvqDpkm/PBIEAAOjnVwpznUGr2Fxy063Yh4T2akKCakQ0W+qgVe2SwVpyaMjSyS
o2jJPwjmToDiTxsMRUNKy8XKIREXQ+EWbWwy0pFHlkHz1y7Jyf/VBCknUYf22YpBFc+nm0hmDP3R
N65B3iRMjtG0MuJBaxIFdkNkqT8MPnsHJD7E9jQGmlodGC8io7FBOOS18gTZ7qyFRtPpF5rwXf8o
+zI977LKZtRH5jcj+tnOrirTW+XJhIMsjUTed6AKZe3DtJFEGBflkr3XV3W5qsK/nGtduzADdjA8
wc7Or3HlZJ+SWSPvjoHzNB41lrEzA7HsKp0DcQ9eT2dXu/KfJFPbTsQKwF4+8Dl1GV62Gmh1VyTD
t2DINWdXJrL0TlMQ7s4pWtYp2ZcuOM7dAv2Z9AwOx7DwhJ2Efrp0zWWiLbVD4JRv4jjRATZeDmPK
bNRlR8g5RNgVug9jpRlIrfRaEvs4M9ez1LEh405cqa61ht1ksXezErKej7lVN2dz20r7S09K0vuK
9EgWE2xCOLiD/KqkGG2AanJnZm7m3gjDKM/7Lh9RFc7rwp+OHWDGxrckMpe5+ZoWhCbr0vTsBycx
pyNAweeTtrl0rOWR5SNWpoqXMbSUg1jJPhVlV34kEpTGk1prRZ5glSE7Et3ZDbmJhCGzqRwxjWY7
Y5nfE+oArHSgCIJ62HebVJHtCw0WG7W5QJB2IIv6VzCBbZb0SuSO2cIB9Ix7aauXgXa//vjYdRrw
NlmHuEmybJ/QOR9MHRMJaVh6NdF8uiOSUArAkMZzZDALXpBgcukenclqzlCGeteNVxN15TfphZAG
2/Pt1WOZNscvzqSrH3Okl5BZ+60v6flnhefg4XNn0PUWXWSrRegFuIg4QQKaEXxOxO+VyHrf57ed
F3OYM4xH7zTrJcYAs/88r6s+n1mNWQQ7LPljXHQ4MFD32WsX0upNT65yk6dgdpCBaoE8asSi3Jhp
wQWTVx01kZfn9VlKPlEsU/nk5v6FNXn1Zc2HcY+OgkHE1A/kE5H28D1YnPy6aVb1uWLx1IbmKEFC
I3GxvKhPDXFfESn3fUlEfd2SyHJZuchxQ9FazRDqPd8iIm+eAfSMpeswVAWa05TeovqFu8t4awre
XkauWA/DGtm21lu3Opxgb5xSc8D6nzkf6qobH4bWvSNZzzwuSalOHD0pItmly651WbjDzfZwPwz9
ladNxok7ZupOGKkWF+W4EBempXuvVcV+0czxF7/yf/GjMvCEGMjpDsfD2t4RLw73YCQP1mV5Ha+d
OXxM+W0Q99us+3rQTbZ5brvH/IKDgI/Tr2D8/+qTgf/WwGrpbT7S4I2xKgjIJ6wW1NgJtu0TWaC0
MPIuQIu3NLe+RlA5wl2AgVlf7UHzsV+rQb2uATOdel13jCq/iyrRzu3FJOoYYP7pjPD+F8SWt/xo
PrY+tywvDit/wHP6m/GFn8u5qt10iEs/50rpyj4ekl7coLnh/iDoK4969hVEKS+DCdJFDDsxWoBQ
veIhSPrpiADJfsDuD1m1NQnyFVq/M3zy5VxsecfZK4dDIk3j2khF+hPo81sF1/81EjmSuxfHVvyo
Hv/2nbGVWi4fq+//8/fz718eZf2aLbh9xc9Zh/vOfYG/dJ6rJIf5xubpDF4O7W0A5KbOPAp9rxPA
wPxHAWVZ8AQ9NgDM/+Ff4m79rQLqT/MNFz/2c+WExcnaWFivP2OdGnGRVIURzW7GLisfC/KTnieb
KJK2wLaNmZOr4lO1jT81D9NuTEohQ1Gotv6OlKX620AnO0VjU5Z3mZrElyLgmoxR5xtXQuBiQF5I
oHNcYXP7nGziDnbwcx3qhVacQ2Uo5D7pqlWGYP8YhTMqRLvFJj8Y+Z65AL7pGjgG9EBMT2UbOHey
DPLbfJTFrZAjYbcSHQdRj9OmSmfkel5Vw3RLckZ2qY3DoohryJLzoTOUu+dSFmlsueBpDW3Wu3B0
lu5BWYZAgY6YaAvJGpLLFKhAE3kuC8NhJKwg7jQp5wOTUuxVBmKVXWDPZFKnQ1mjEXeGhrphmYpP
SdZ8K6euyLcaZ8fv0MRJg1qFhQS5vUlktwGnq5mgxqJZJmHeRW9kpcZl6TDR32l4EGRUiGLZ+9bg
7WQ7qISYnVrFkINbYvhKk5tONzEuhvirRjfqZ10nuHuULFfMKv3slGRGE+c6kg/oD4YiUoqpsRZa
qV9akZHIXMX8KWs8m91IlNBOulFqlNPNmPvMpXtHf4+2Ldd4cgsKmrIO8gK1QrMQabAYujhAXXA+
ZL1cPvu+qIIDBFliTAV6VlrZQE67qqzRdSTJkFyR8OMWEdw3IOlZ0Uxs7T0r/TQPtVgi6TIyC1Ev
B0sENI1RfO1V7XEwBvNrWY/FQafYbPcLhtSnCsrTtywt8/Z07frSiAqpud/NrqnvpEVQLAXn2CaQ
PGZNhsREV1+6pW+YYPckdB179KYXDRGK1b7LCERm9o3+HSZ90V1nPQaCUAkEUbFTq+LJLFokGCQ1
abDARzb1WMGK/hbvUHVToiMoY9RChMG7VtOedtugfybm3T7g3WH+/3x8/NYZ+Z+Z6WBureS/Hxrf
ZFL9bTf06lFlQ/+yOX3+wh8Hquaa72gAuQFBRlHSQJr8oz3VALnq9J+4bfkwQF3ZDJw/+1PDowml
7uXyNBhWsLX8x/HKX8GrI4cQsDAgpS2l6zf6022s/aK+3ohxdLic5GR44f0FNPP6dK0yHBlYHY0Y
aZ6HmVpE9vyYzIk6yoAk6t7B9HO6WF32sZwqJyo198Z0ktjEpBjn+VzhWbEfjMkHbrJ6X5IyqQ7c
8VfGpCMDhydf1x5kdCQzOw9UKDl3EdKn5UfJ+Fvvwf9z9/QWYPbv313vqzcLie1///GecoJ3tEOg
nLh7uZSfqXE/Jh7b3fnzHbTlsvls1dBrbVUXN9k/30Fc8g46ZLqpbXvxmwuI53L8xVId4hM13hZ9
CQsbLOfbGjhTOOKqHIO/ofkblho4cbFHKq2TWTMvxhVrWE2djKM/thdAYwMZFsOMKwHdLAY9rWEq
Hmqz1Tw1msDOpGuNuMzNehRhy/uGf7O53DwFxLaGEg7RV79XEPXJUwWLiWcgldsAnRQcKAfOjSbH
8V5f2tRBa1nnS+h1prRjouDpvFy91a+V0tIHua4OJqvUZ8XbU7nOIRo98sKYzprFERoYeQ5sUVKT
hrKbP1WYTrrYnDuWmwSxYZ/N2rYz9o6jueVOKaMe9madO6dA1XJxIGXZJuxyaNYVnFm3aX+X3ih2
AQc0nahTZsT5Fllm3QboFM9mVaQenkgr57/nHDFelrDL3vIjuET9fkAcDZzMDm0msNop83uziIsp
tW5GgycZ1QuYUKYw3S9wWs/N9atfLY0sATI4+ThtqPLetBilMGiroLPFkwgaJqEDilDiRKpqOrqi
dK9zrt5YOIxslZl6l3qvK5cIzQwBuzF5/pFvLH+B4Xt9XoFgMJCWoE1nD8dcGRTs6/OK1IykSqcA
rcFQWJeG5s7wUyYa7HRWpyYOvf2LT92/aOr/xeOhZPE4I4n4g/q3zSdedHj4o4gAXlseb+7X/QBm
/pPwKXYqVfdfDXYPh79+vO3nf/mS+8C+ULcysqTSNa23yJ6h6QsfMqAfQ5KeYfEl0ymMyDwSmSh/
8dS2o/1PD7UR4Wge7W1I//qp9SyUt6xbP9YWjKPoM+uv2dT8MpHhTw/D8QOVm3+bz2mQ2yv84hXM
JkWqSpJ5cbL5aWHZtvuUpWP4168bGLvXT4dLlDA1ZEdoLnk43iGvH6cgfXvKVmIwlAADEuzc2dHA
3yeTtZyitcnaO3TcuvOptFm1wVIzsydKTbPZIUSsfYE1o3OoEklvJUhQT4Ftv58njN7oK4nu+ZTb
VM5hYpKdQri225gipHGeBO50PZHHwqm17wGG7uoiSCxtPBLC6n60JwwWu1UNvIEKDskuQQjvmH2I
aRqv36ocIFaTP63Vp9SwKcOjNADPvHedfPZY0IzY9vaIHsubydI4I9TYEW2dl2YTHIgyFPa11IiX
jPBsujpZMVVqVciaxqQ7o5NGS0pY3aBh7uhHDmAHmQ0y0E3EmDoLwjmNXOqkcD2iaSW5eHtpVDVx
hdIdq0tj5WyNlTvkskJcxyj0bIBeyDuxqgp9l+iGyvejlzWlDJnBLeK8Irc+2zmonctLMeGAv3Mr
MY6Rj87S+cIeSYLoZGvbHlKfmNgzvZbiAV2S1sfklGfDwwyf5OuKtufaKQrcwiG5KJm6WmWh5fdV
kObdtbW0w3irB3isyEov6uxiLWQzknIvq3Kz8kwucZw5DHVjb/diGY5qbcYWf9KcF/dJttj5h9ZU
bZNEVpdml+sgNRNg9DwsX5xSSH4U5bfB+5FFDzTdyu/SPY/o1yFS8wyndmY7X5aiLHH+J8sUghpw
RlySed98w75dIKTJVeIPRxbsgRWuLopOh4TjTtPuUGC580lZ6Wo9Goo7aj83rTcinWEqfNenQ23f
jLAp5nuUwInc9Yk/Y9quSkiNhq8t4/uyXWWihcz8S/FA4W+5p1SXnQqxJhmEPDclNtBjqibPwNkA
osZ8NMnY1dShMeaq/bo2WP7x0ilk6JH0gwybsJ8HWyNVFxlb7RqDk5XpyIx6bkh+7SMeaEwtmjpz
EsvKdzQU/hRXaTVVp9gGvEOSLmQl+kEKhaGsJ04qnrlaMRWg1wqVplneTvHTI8WRK+lebbcO5rEJ
ivrTYvLOjNehmJJwUIGcYwRHqkQGmwixy4oB1kQ+LY2KENkIdeorloy7smHAv7PZYEyhK3z00ItI
znWJ1Xg3W07GppQnHOyU3xv4qCa7w6vmNXZMMFEfxJqQLF7IdzdT0hktTFezXBjWovtCyyTTFLuW
2yAkPoftM5Md6xvjckzNxjnLwdBJlElt8DkjM6zZs770khjhfN7s2zbz3BO3alPiMPCa6KcIIyzE
X56msVph4n9hFiT0vR8R1pFYlM6mdqytQR9x0ujysh/JCORUauoCa7RIbu2R5xshDOaK8bltqiIy
htyq1ovF7ppSg5MRWBU/8uryK+YnLz0eZ0CUn2aMKi5njXSdsJq7zAyOBNGS+LPaK+vhA0Jb10za
UwRLLWqReJBlyfLDz9j1I3FrKvuQTVIYya8Gu29PaAuqETRumg4uHKhQb8oJDhIlETIDopmRmEvU
64WwL2HttcVuII+puZ8rbVpPTBd3/kHXEvOzIp8qOJd1O6rztqBTOrRy1v2ISckSQC8BBXH31xfJ
mwuYbp+Nhk+dYXAv0ha9GVhKKZI06/IUKbu03wezXrFwFlNorYb2iwv4GTL74gZ+fizL41rcrntK
8TdXFjVlw/GA7lDvRrlHAlBhQ5um2DZr534BkfShQWzNn5nJpfA1fVez5mJxlzYnf/2k31Q52w/C
DGRrJfyNDG29edIAXnpLbT4HEwqXe+TCSb7YnIroOAFrBed+J+xfkcH+/G7YoqEd3aGgc/3nRJKX
dUHOLsbWbHuKjXZaYiU5Y8u5/k3Omc17DtAUSGUKKwYiwZv90YiCJ21GTED1tJHQwcIfxgBZ6F+/
fn9+LjbEcF65LX7Ee95mv3wubU31U1bZwhZG6TBgbPNk0nrv618/yptdGLp+vjkNm0FCHWHTb9+a
Vm9OaHtKxptt6e2coLUjpymNfVAH3BOb0BHiUPa/6K3/M+c7aCpfvP5/mpRfMzrvXo51nv//ny24
+Y7mm76X3b4Pr29jxP9swfV3CPEYgBMBZTt8sHmr/LMlN9AIbsI/xtjw0fmiP0QH9jvyR7YuA7Dh
pmL4LdHBm3fjFtO8PfImS2QKz0/yuhL2bE5RoxF93HeNfWF4VX6a6eb1ixfjXzRGf3oQPrkOk1eb
DzAnxtvF7EDTqRFr2sVbosOpA1Dh2LaL+L2DieEC335bPiGVZM32Fhye+71Wc3J1MfAV/YwNwG0K
E3GfjVq5Rx5g/Bhm/luG7nYDvTiQfzwcahFeOgDdJIW+fuV6OxPIt5kjJ7Vy46wNpmj1FwPOAEm5
ubFkpxDj/JDS+rcDvZ8PQj7bfLiRi7xNAqiV0BfKji4W5VieJ2CLDhaKuQ3NUMbtOk64BuzlJHf6
n8Ozf/uc31x4z8/Z42FB9dsuXZT1+jmPiwF2rOSRgxYH9DThqRtB/5AyopJfDBT+/FAGjEtum+09
vr1/Xj9UBt+8HCFd4mtYGFvo1FBt0HeRgxco/uu3J2OBP/0uEXUD/ONNCBIIou/rB6voLvo+Y8RU
4ruborYeKgjPXnKTGakrdxSC3WefTUTPLMcysmjBk3tSOkP1uWwFZAQnhVmSg9TAPDeKe0S4aR13
S5E9waC0ELdL72Fuixob+EwMDOvx3PS5MDsL7ERT04tFa9P3DwuhUB/tUYyfNSPNboXLspTU8XUw
IiHUFvlc9rYg6DE1nV1qz4ju/QRdZGXY+nnqO5mI3FWoc3pNV4b20KL9M7B33Ttc6F/F2g32DhdX
2fOnJjf2mJrBE5V8oEVu2y/sedqejLZUuuLMyw0vcmt9+YQORnyexlJ9RDwsnrw6GctoKBv5jbFV
a5xMeQ9gVamyumOnsZYxnAmMxkRu3mUsFG4XZ7Hv0q5GMiKFO9N1e+aKUZE7/VNOuMtXc2E4FVfO
lBvUuVV+mbmTtqDB9TBDLyolZDGhbRlih8Alh2/izCq0ZoS2eHt7FTvKpaC13RVCjI697JHoxIGk
ETdFVetMrnY2BPRVsWzU8rVxZfJd97T2YizyloSVrk0fyL7MbvWJzMXQ6hz3dlXWRLWbe+U3QBvs
fxh86Rc46CCi5Mu6U56OOwG3i4zWNU3fdyrQT6vGtAcUnpqGHa3z6f0pcEmJmtDWEiJsqWkPg4wV
4FIb6HdGtKiDY2nHtirdS8Pq+zmsgjz4hkWvv850HUqUjqcPYE3ZMQ8FUIPzDWbMECHRze8FezrU
oY0SAUoCNA4keQIiaJoCmhhuO+essODz7A1YUjrA1mZ+b/aw03ajgQ9SzzCHHFPXruNEtEDH0YgV
R0XEyDeYl3IM52VVBKIZJQv3ZXLnp9Hv6vtyypfHHp3FR03v1hr5zIo3m1MZvMJsNO6D77TmZm2t
xyHKvdH8SPtdRlZjlNU+46QEVNT5tILZ+GXwlfWh04GfZPU6PinVo0mdgKFhfZH6tTkYv+TzmtsJ
9frUDjbdn8+M0iEk0X+zIQbJV1uKCStMclRM4OXaxYdHcScTE48gobLgBnrgV9rggqu7adqvk3WG
SDNqg0snOJ+r9/iWYnadvrhlXENOyX7uy8PzgfRbO4r/zDoK596Ls/lPddTN4/At+9v/6x6/ZI8v
y6nnL/tZTuEb5B/MEr5JkUsZ/Uc5hW+QYoaZKEKgP8wXf2g4zXeswNhbcU+zcSNA/R/llMHyg8Of
UosgxC34+3dWZO6Wjfjy/UWjTtnG0o1waGNLUXzTpiWLl2DNtUF9tkatHQQmpu8ZKEI/lp1HQpDD
QWd2aLkiUzN1Qp0ttdyvzPGMk5HTJYh0tyqfIDUsNwkLXmtv/n/qzmw5biXLsr/SP4A0AA7HYFbW
D0BEMCYyOFPiC0xXEjHPM76+F6hbXWJQV0zlW6VlpkkmiR5AOBzu5+y9ttHGWwSV8YUezk2CmBIf
WmQNECYiJ6iQDAbIYuKpKlwqzME3mQfVjq3QQz5TxKttNT9oqAdUTwi/fopiHnU9j5RvPpuaW3hK
2maQY+xxoz9TA4w9aB/YpexuoDhU5aLZlXUSfBn11Pw8BUlNxcBKb1m0cwA8bZLsksCALsejwed2
Gpenj5pJjVj9Bb03Uve0Zj9SdblxLcGF4g5rDK/0xXCDQgojYtIFVoQBv+gvGqPvBLSu0CCJo23R
I9Ds4MjXzhlY3CqbjYPfINHeJ0mKhdgO6/guCkK9B1o5TuXKavykvaQYG10UnH8uY8IOZ5gJlvyk
0ngaH3Sgqvlu9mNwO1REv/uhmUKuSlW86DbhRqQOVekDDu6I5UFz6JngnYP8scXg7ydfaaQnvGaA
2HZp9ogOYXL6FYHpmVld2PZs+Pc9G8CAvnvJWzFcG33fVf3LEI4cBmMX4UXZgM2QWYc37jtqXqUD
WyhxwTh8YYHurLG0dEWtrDLeHqV6idvQTjIvmCnxXUUK6ozQY3orBRL2QDcRRRmQRXNHu0RMj8xx
7rsaX2ln+IGn5+TSDLxF+cDMoEv2Jk29GyoM5l4v48I+2nOjg+kz+95fg741n3xwnorbmHbVs4sc
sWEMg+186SCiaW4hE+dg1b1sj2XaGjOOvRpX6YZ0gEzd9IRgRUx5nRdGJ/T0Emah0d+aRtYztTJh
Gp+lRIMnZz8DDNXVvfPkOIl9b7MpujIx2ncbNWyTG8sk+vOWLUsud4NfggsFJ2I++rMTfwvVXBin
qujL53FK8ugC8wM1rTFKA68aHfbfRF7Ka5u3YuJ1pZIh/6+yJHxoBiuZLnpeN5k3WPnw1axlEngJ
dUHO+tgfvzbVUpO0oJaGB18f58FDnMwrupVK4+wJHJlR1Uh2d6HWBIdZH0oIC9QlU9caIz1a17mC
7BSq4HAiVqMft31Jg3DmSOhsBCqjmzLr9AcpKWOu/KiaPucdVqkVvNGwIG+3SzY9SCJ4O3ar7VGs
TZTq6Hui8+7FfRVNfuMhuHYe4nDGJsV2J9pFmqxVYCtlQOE+GCogOAFMhi+qPdTDmnS1IMZxCBtj
H8ZJ1WwbJN8wZdNlx0miagmD0Ver1TgryXyPNJH2ZTExF+EZVppxgifRta46CetbPeap6SlocOjl
D3V536GTancl5ocZDXoWkmyKZykjxtUEUKvBWqa7gHN03ZITOLilZoZfyiQztoU2hKdJQmrf9Hlr
PXE2ijFh5o6hNN6g6XwpPtL3A65MHv/YiozvMwXW61If9b0jB1rGRVDFL5YNfXIzpEU6u62jTx3E
jlCFvKGkUbEHNFZCYFZrczU2VrbN1A608VQE+SOVcf3TTBUUdDT5I080vOTnUetaKBW1CRpGy6eh
ckvpNx1TxUrAvEJGaWlAB0G4FqMpQEFEBgLRyugCNlilT+hDUJ0o4zpPCgtr6Q70yuxNSPz7rrBK
J9rYlYYvNltK8W42OA6U/ria0wLqTQ+OviJpDZtLlKe5N/ngejZWG9scdOZQRAc4OoG10yunaELM
wIvMuqE5lrcuNCX4Mne6ZvWfIiKb/A0tn3BGsp+pPea3xQgF0so253rwFFXtzWNZmDFmvYCKEah4
HGPDM5n2zjrSK2FGXqerZLqTgB4XZYzdiPgixS+vrUEXidG7lcyqXibuUHFHGx6RAf7YFT6qNIc7
peYqc6OqdcA/WKSVUKEPonU2eRjso7PV+Gq5y1/td5WQVZ1wQlWq2NN5KWrHXM1HXSVrSuPnrsOg
XxzFk9HkLosOeWO6JM4Ws3ISZOMF5D4QxDjzOt/qVwHM5K5bQ18RwyGToQ+iKBKJOSbXijH7qORL
w8kqqEO4myVtr86th2CsjkbM14kWTnsGVjold5Ol0NWRdjc5qwAg3x2neqvwkKQi80PSMpme6mdt
fRMjM+yOgPWtYRtL2nBbOTbNC7K35p6A03Zctyi/Az5gmX0Ps5CaOdDppvW0Oa0mryCf4JkGTDjf
AyPJcjSBVjK4PTRBeZFxwrNOeiKi8hAYeo2db1QxhgUl/T7YsxwW+QpSZJaerTR6e1EtGaqxyxPY
mKsms3v5qYdhiy1rqs25PbUcHxfQaYBur4yBO20sNuMRzcQqn8HRxizGQg/Zmot5MrNjqHbBbopY
Ro5D1qHw59wM2uVCzaPUuKJtOerXs5pnwhsReSebasxN+vtjgEVEj3r9OWjAH2IAmUuHzpkdN1cD
ArWtPUz2qeWKnEe6XoXNkgIy5irFVGDsU7Xn/ZTUidKDI6QCnZ/aREO7YQ+qPKm5BQRg7lpgfPGy
H/tKSnRQeDbayM9ppQSwy7oxuJK9Mt3J0ocFHRosmuCeQkBMhg5URHM1vdOftagOy2XJMYpnME7R
p1RrowBAUGLj9ovpxO4yJaiiGyAu+Z02oU58VOiwTio89iTV96wbjrFOKxPSuBdoTv1iFFzUY2Fn
ubMu4qwPcaW1lURm0dmNf6hTy1Av4nJI5w1AOXwyrU+5JvMinoiI9MvKqMQ+MNT4K8pHs1zjPqSh
FjIXp+s+G8PguQPU9BzTpRYeyYJ80BiNB99pSlTaumDDG+0m0TfyPsgVWWbAe2SbbdgZAg3Ixm7c
lC2i/WMHQma+1ewZRH804Vhcz1XhWNhlnUp/zvUQXXw2yfwa/JD1HKeGWq3xreniogPEK9xc08t6
TZ+MLupiT0m4bfOA+FVoWdQ/dzHcDlaHJpWbyUYStg0xFAtvgejCf1KDyXbTWKSffOa2eklnsJYX
YyLTcBfrgaT3aZa8CMzZijPLTfuWSxTVchKTjVND4A0kNH5UaMaGXVd4qY2D/pSnRNLrGGLvbbxB
E/hFkmDWbUUr32vMnj14q/ECVgt2w004Uawy7Z7eepUagoNc4tRPqtOWpWeEXQfVawFfr9MZN9Qp
kWWbnKBIglHrktzZzhEo0f0Ez9SDcz0S54HmZe8jCvriE97Qe2he7OdqieZbZUwa8w6Ef5asVN9C
zUuycocRmu292ZbB1u8USi1xZzQvhSrHh7LrtYt+ySbZpnpW3s48qtNGTA1TNLJwK5tcwi7Q+3Td
+5F649MdPUU0/l7mOh4grmWyOFVmGVZL8aHEc6uokqkvjNaDcc2kUYjqJQUBYCfrBEUfBzrAAEAb
V8IcWKia/MDcUPE0DjO1JRW6PUzib1mCRGmDhdaHa2aEkpdtljXOruqF+alQkvhQgCoBpYBVufUS
0BNgMxN1/CLrajJcYVWULVq2jKGrNamZsbX2a+uIQja8VDQfiUHR1GiXsIOrkAWLzrpmo+58QTpQ
wEBrJ+m2pDs0SCg6HhoRU/ZasdHt78MZ+P52BupwbfaLQW0C9LlFmtPxBCzkqjX8lvGvRI2dYpfh
zUxdom8FmTCkN6LYlkNX7NsRL/N6wPoNVn9kdf+g3bOUgX8qOKC84w6TyIFoEy4AMTpvS4uJQaqE
RCDhEeHFA5Owm3gZ5aKh5lzAZ26pMI9U30Gq/6gi/GOxdillvBkZl4mkTgtcB+3oq6rv50ZTAY+8
qHJYhSO5tNifZhncxblPkTMF8BhmhIgjSVeyaxG1xRaIFD6unw7v1z/GeuNyev8JoBpgbiIv0CSv
aOkL/CTn4V1dQedmnS4z1b+COGUQgT01L78f5bw1qlMEpT1Oy2XxtqjvqrdzupyEBgCmcqSKurKq
Jiu9zowc3LZDobgO2BkEL/PIXWAjx6qiVSa+kZAG2j1S7bD80Qf7xzt/1u/gAxGezunfJt/Ktgi4
fXvdbawUfmpEBZ4VYWw0kxN87k/Bn3VVXkcR9I+WSUUi8PkoCUEQPawh/Hkwn3ecjQz2Of5H+a9n
dXhGoU0Jo5jKCWYr4treXoscbU6OsY0Z3OTozipOfA4Hl2p6iKcgKD6Ys+/vnIXXnR4Z4TD0ivSz
0YRNkaD1h5xdmcMjMqGyWqt+2TcfzMyzJjZXZYORgp9nk7FqivMWCk2Ljncez4aP6SLeFGQ2lK4/
1dSPRZmvEzRgH7WnznoMy5B0FnC50DzB779odH9+GBy8x7xfs2xBVzQvdQQ3VYZhf1DDzrxX5yH7
yjtn9FSFefrBfHz3HXKptBItLlZillsAIz8PXZhq6ZiTQSkhSelhYAJTqBY18HpcXL768wfP4zK9
3yw8dIZMmnD0xUjzorn5dji9jMos0mw2OD3ge05oIy+GOJ2mB9ln7LUY37rxZSgfSQLx8wtZW/5V
VCbRp99/kHdfMp+DxU/D5qQ7lr60V3++7KlRY10oMvPilsYPKTYz5witZkPlqVUCvw7K1Icz6xfr
PVVBzMREjtO4Op9ZkY/sJrEHFqNWysesQF6leVHsSEgqudoHF05gz3BLk9oJsg9iPd99zxKPAD1B
RK9sct6tO1j6lmNwmBEmgARPlTNdqEixm5cgNDjH/NHdFXgOtKVXpummyXDnqXBTY3bqaMD1TTmi
HrqutxLS58zPaYNfiMgkXna/H/BsbVgG5BXCgkfNlys8H7B04jbUYc14BaDzbRfLfpV+vKqeTRoq
x3gveFsvFWEwAO/WO6JywtJRQq9NsnJdO7G2mo0mtLxi0OOtqY4fvb7OJsyPAZfhFm8cMvyzJc/M
sPn3fonJPhD6c8qp9QkU25qiicT+SCkopGn0Ubz72UxhUFQuHDtwjBjsEM5XBDocNY2cRdmoDN98
qjCeU3TfUt0cP/jSfjGQ1K3F1oIC2xDG2VoQTpFW6nUceBOPhYt4bPLSlB5LrCd/2pxeWsVL2h49
XAsd9rl8Z1CHSY04CWA6LqHYLheVsj1dOcuvfj8V36ndGQvVBC93Gqe87c8VDamP6rYRcEFLwRVp
hPvY1DyHtr+MidWI9xhcghtRNP7VnHHecun3tRCTx2z2L3ojNdNLVJaAOH//sd7f7MWBhklDg/1F
k+TsZuctCTlxE1Elnjnb+WoNStru4rWz/OrPhxLMHM7JvKrf3WygpeFITkvoaVX/YHXDQ591Dyq/
/vNh2ELy7iJUE//y2RURU2SUiK0Dr9ViGr9amq6NeAknbev0P7h5uEfxCeBt4h7qb98WUYcxpgfv
BlgIanMYzf4V3gKA48uvfn9V7x95AyfsYlDFJoDk7GwoqixpUgPPIIzBj7cUnHm+x76bd8RVxPiU
RXApMad8/f2oZ+cBnnk24bwcEIwwQfBwvb1AHKaKHwtw7KxwDsJuDpxXg+y6k9O0zNMwHJ6gvKNr
sOnooGzOPtiv/mJ2WsxPmw26wP5z/l1yYib5C7I27/++1K8tNdWfi3TZG2Rmxgf6/dW+H41LRRCE
K8EBiHd+9siytOxw35DcUS9MMoXat9k+/BtrwfuB6PZZ7KzwEvAWXHxVP+8ytBg1XR9OVDvn8fVJ
oHf2Hz0JuO+AHCybYvLKzu8enMgxWty8hCkRfhbxHT1WY9fTueJXf3rrTHbHS5Yol/N+CzO0rR0I
reTWNfF+ebYzNdr/J882E2GRtqGOY8W2zm5cKiVn4YpWqW2ExYGi67dMGPkhDttvv7+edxsHGK44
zJGqLmgdTkNvvyFJHkQdt5Q7YkMj9guQ8erjq/nFIMCDFg8mxfP3g7RWNkXEZ/vEOeb5nSHD5oUn
ytj88aWQvbo47FEMcvg7e4azoUA314wEKPQiuOH9kh+qtvvoZPl+SlvL/dIR3cI8okv19oaxv43w
Fbe+qxemLlYG19ZfwOhi++xAb/lI7P3L4VBHIkNkK4I15+1wPgYC36ItxHDD9JAiQdlVEwWD1LTG
9e/v36+GQkO82GWp2717WMm5mYA/sCoA9fLHVepExUFNOD4X1ZJz8/vB3k0JigAgO+B7CRV71vmJ
DxOPg3AGy0TsE/CgUAlaqyGT7w9HYddooIdgYWA+ANV7e/cU4nR6g2HcaJluDWXXVTnZf3zjGIWb
tugdeR3zzno7SlfGvWLWCWEMHJ2Hbbd4HTgrZ9Yte0mj+kEX/ccCyrtNOKOh42ARYsPP1vHsiR07
0dgmOXk0NZLokRAR5AuqqG4nraflHpvBB+iRd98U4y2Bxqg4WffebTPUOLYruuqO+1pXxqjdr0bH
jrd//E0xDhhPZoMq3u2ZfI42ZCKRfhISEDAd1GzkOGj7YzX9DSP5x/v3/npsVjogAqhaDM78Zyon
TDWoeSMMZ3pWdRAaRr0t3NjOnPqDKf6aLv3TWV8sU2LZmRHziMCG/387L5pgGAiD4dlNl7W7d5Lx
MvJ9/a8MQcKxbAQhOAORoqeSvFy6goYgljqYYiQeJG6RfRcmsYltlb2qmwNqOKgTTFIkDqTVam0G
TQrO9VXX9vJZFqYAXhCmzZWlZfNj6BBvdEH5cXowjRZAVuV3dKOsCgkXvVsjAqzFFgdnLI56NyQQ
JNgljXD8LU3Mp8ofRLzPfBl8biT24I2+nLIeRtxDVxTWCaqhgwMDR8IOfBjm0g6umjbzDexPqriu
IBzNqwZNw9EhNXUJVgz8BeosTOrKmDK/z/1IZiZrOdllQW2OJBtNhX3VRo32HFsK2x2SuSj//ukM
w4sCzV+ngsaL9fy5IQe4wS5DJmMXsIdtEiWn+/ThPH7/dNqv71JajJRbUem+/c59bgdAVl4Phl1Q
ThLp6F9BAGAPOSikPE/lvPuzy1rAB4C9dGTWy1ngvIZe1ENKiQj+JPjw5mV0cB2lef+R4vj8oWEU
FlKqnFTIqFmfi4BjW0GtiuLDBfPIVjximzXjV777/bWcv4EYxUFmRgWQhYCS3Nly7aeR3jWhSl40
uO4DXkDQnU3qcwLIkO5+cND4xSVxQuMBZevPRvh8u5DEhCUURae43aDAL814LQR0L38sAn8kV7wv
Mv77X8u/+UqORY3wqn1lTfzP7/49RePF92KhDzXnP+rNT27+7+sfB9+LRUL45jekywIwuum+19Pt
96ZLf3yKv//mv/uHf2OQ7qcSDNLXosvb5acR2fYGhkQEwU/f/XsxI3fhyxsV4/L3f6gYDR3V4VJ5
IagAZACbrP+vYpT/op+BCh2L0Kv2nbX7v1WM1r9AVCJf5V8i6H6lL/1tChH8PLYa+MAp6wiVH/wn
MkbKBWfPOPYJ9hTslFhK2Goi9n/7jDcdsNO4VXQvEgpU3VFvUFIvkOR1UYapQ4j4wuCdBQUyiqmi
mb00NqTyOSXik777K79XTYyA5YFs5JEWXkkLEzI8ue/o1Fpydonyqz2yyOm91oESioMi9BZsCChq
QoASOc0UL8EJ58NUQxZ+pQwLDJDB0oFtwA9nJYi/gxjC+CmB9WVCOA7TIXUrtSRACTmaCBAMAYwe
if5pK62K1pPWVvlXM8t5d5Lq1cpEe9S1sK0o0ZCW291FVjvCPcyLySJwgQiwGl9mGMrohb5/mwjP
AUC/rjrRjtsstbrmdvQrjKiEKkixqupaH8l/aZNRvgitI6jL01tCNi87sJvqtU3D86+YnY/G3Zxo
HI5uN8IweqzSrMt3Zj6Cip5aC9isFvuwIFJYyXblEROLjsXNcN8/I3aZ7tPYbE5VB+YBMaGH1yvY
WuAtvjaK+Vj44qoNerenzn7U0/ZiIuwnHsV3Uh1vqnRAb4m9Gnd5h2Y0rzQVib1DWyIuLhVc6g8z
EA0quU19XIgha1mgN8kc5Yhx4KhaOon1ElaenMq/yKc6wmG6oOnrVrP1GBZsQPPJ8OraUI5oBVbB
7ER3ZsvnABCjW81GQUXmao5HS86lpa54Rpc/9Zn9uV4c6OWUGsORMlmz5snxpsrZRIOSjqu6sO5J
od5UQk1OiBNyghG7XQtIsrEmBFtMV4hXI+WoiUK/NvzFSSNfR2O97jIDZc0Ch9O6HXiPvc0PbN0k
bgvggATDFLZ+IZ32CakgCeMCZTprcxHp7BxoMLshL3jEaaI6wJteS2V6mIaaREUm8t6Bs2UXoWF4
RY1cIDW1G1I8G7kN+kHfALIhaTsABRb6KOs7chiHfsLFTH869JoqDzeEDH5Cs4yQx5+fY6eyd+Su
bRvivwmYM+VONdD2F7PuXPSV8iWu8F3Ein1dxERuVuo9UZM3E4FUhDsFRHWGwyGfwT1qbX1nVM9B
3W4JSPA3c4q0K25WPrcVaINLj6ib14UQxn0REMO+LoEk1kBne5S/zCI86OU2kvVtZMCWtCw/3/T1
eBVZJJY5TB0X2slVL1Ss362zCmOHyw+LrTSn274inrKM2tUwt/kFrekHWFwbFb2CmxA3fClaAjGL
ThwIAgWTrrT3DYrpTVWhEyWpQMbuwqVfoODSvCGJsP6C8tO8HWch2aIB6FJ2IKOPbdEf+qi67BQx
xKsyCvOvE/k/XpeT0JWKAF2oHvk8fLWebHLKxk9yCPob0IrptSW6dquk4b3T95V0J8dfljOjQKts
Lwl1GqF8T5NfFtGGNkAIG2CYvBLOq6yTdW/i4M+/R8naJEWjQOFTZGIbD2b7PZmoRIFhYHIAzt1Z
k3olzMm/NMLQ0fewvZTporQOSZTuSf24pLI49bRqcE7EaxLAEL3lhq+Va2y8cPfB/O5Sytc5szke
jkD7bQK4aN8DnR7RquaER6rGQLZiRLjVlbShmIIlMRsPzKIMbqaCWzv29gr3+H1iscYuNLqwbSlN
kUFpE1p9VKW/x+T9abLyVPkrExVJsKbt1naxizW06ZGtZmzD/Vx8JfOFje2QQ9qF7H+p29oVIFUi
bSMnpbVeKNeGGe7rqLyKyJ88BNyarkyNU9rH/CWC21juuMFq3xoo2OMRxVtHlKLQXqCuOisz5epE
X32vh8x/qUPrOXWUteid3nVEkrmzWsLKHv0nv58ueQUou7HN5gc9R8Gs+k61i3txhalGJB5rUCG8
BnL5l8JX8lOQk9yokc61qg3QG3l8DXHjakqCGsErettNbxGYo8CWW9Fcsmn7kPACMj5wQYdgzpKk
ySbDQYvnSwTqYs3zwh+Zo/qk4eP3SI0MlRstqOSBSkDqcqDgyuPizmr9lT2r/KYB+CGBIysYiuxw
oL6sXgijlFdwJpDR+m2zMs3QHrZlFdcuzif0IWSVTr1czQ1vk6BoaKVO1p0Pa076wydLFtZxch7J
cd4WNmiIvlr2kM1xZj2a4nmHyLv7RMKg6lpOt8vro5x3o1O4fVqdkorgZDIKSSiSkNKL6jGoVaId
SK31Fp7OOtRhDTd0orvo6zgFnRuHgbyEt2HcCsIKvon+e0oMEJIM7qDSNMl1xMMP5+LGaQdXauNF
6ydHjidY1cvqFNE9c9PMVJ9lwwHeyY9pKG5N+0vZyv5I1AQi3Xpbz/4J79klGbvNVplYiM2iSje0
F4u/nKA7lXgnhlC7RMa3n+L0JtF3wBzRX5Fn6e/Jc/RG2MZjXaxCdbhUou4YTFrnEWfzME0Shbly
qlqetiCvd5kefC/JpAx2pMfkni7DE+WudMNW5mgrL6V20y3C7ibdsHN46p2ZAo4ZExTBWuyUibMU
JS6MLEqj1VAlX0vWwaK818VfNibAPjTcOv6G4pg2e3GCRrlRQXWr9SVIPm/EmVXmwT3VNR4zDccR
CjAl8JpG8xTya832qlbuMqV+qrpdRC+ABiBLrs979LttkopWIgOzlFU3Vps0HrZZ3l2Z85VhP89E
HXVh5KHnd3vT8iz7ivPhJY/sNZtQL82QxEJ9rWaEeN3AMj+5VRSvkqa8CKJ+3+jjttUq4g++prU8
2ZG4DrNinVQE+oGggbfA5uOzVI6ZMCCMVLDG7RiUbe9cZl2/dtiBpdbKzDRKamvd+FarvD91PboG
fM39CvYjimKvns117eNohMtqK9XRwW7p+sHQ927ROsXNTLqTERrgMPRNqLM5GZ1TCW6nSbJtZ15X
JOVKHgdMgWGsXyIVQ6I8QDlAHFPexDAQCQBiq+0NEsUzgON6hZNVkN2U7WZxIUFcjr24oIKw0kpm
CzLSEi/jfujSZGX54wUKrtMwQuUwKw3EuFOWxd4M5uZmrhR9J40h36MUibbBlI1rGwV61TSXRdzy
7Oftp2YyxA51KnpKE3A5y7Uf1Tf6EN1m9ckK42LbZ1q16qr5pNvNQav7g96uawHRXCdHoneJuWSJ
LJJbSejJ4yicfksRzPZwnaCkjatsVRAVMSXXjjPuAv6JO/C+GrLsDkG34U1Sdls4zeQpT9qGEMRD
7ajo+cvpaKvhXSVSFWMwwtxQ8Gq5KEg0BNk9lGv+h8k0/2TkQ7gfhobZjYUEbYjZ62SVYNi09fBL
qJs7y4qfigB2LikKd/4UrkN2YKIiB9JqdoZM73VGzuuodhUTyatuPxpRt3KwcLqzfmW0NxXhM8Rg
pauyE4QxWF4HSCSDMI+E+ahFKmK/gBvjJkW8Cy0l5o3hZaW9jaJi2sxBu+5jcN654TkDkzUatynp
4zh4WndRgCOlXoV+tikV9ZMgjBz9+cqfyjsizK5isJauYomHRq2fln9l1umjOiZ3Uaw8OzK5tPr2
VtHUl1bpHwanIg4+J93TgXjeVolBGclRTvOAJXDyN1Uab7KxulRTba+IjLAaEoxDFcH3qN9pRvMw
4ikSxV9NyuNlYcIFsHJQU5MZYD5rzfjZQbds19Zl0Klrc84JwxrZhOjBRR6VD2PhXxmd3HYFesy4
czK3rHO5DlpVPAwWthTTVPy1tOXEv61Yc0HSKdhePQnte6dHxtrCBqAqHVLQoDSnVRbg0Yzx7Mg5
2HBiiPDLjBdIhp7bPqphgo/VtrbIqRpwNE7RumuJVBEpETV7JxefKVEeEuZJO5KVgmmKpBWVD4pw
NK2dDV6ifQD3ScnKCqTfuCUyfj3F4efZNidirqdmm5fqFx3G36iTto5dxGZljH0cu6TKLH2S1tgX
VrHC/vbFapR7x7fug7QnJlRzQTWhUjTHv2Ry8BXdcY0SoytHNvAZzsmM+3GVOSS2i/kQO6obzFLu
lQFRqjlWOKBlucUsyAoksFFBO0p02H/4wQb1AojPWtezjTWUoP2LYWNZ021kRTsMqHRD8yPxI7j3
CWx2/HXVFM9pYq4x264GeuscZVbWwquS6RHO4D6cTwVBfvD06cyvRfsSFMq6m/ObaOqBC3YEuNV7
K2hXI/fIyE8qHoQsb4sVRykoeeyoAvVm1iHRy35r8GZLAnLmknalZjFN0vpSMZXHpj1Z+XhXyfCy
CVDTBl8GK9BX4+RsAtO8TMJ+FbfDY0FOmofloCcHRUnuaQbwbhhtZEh6eeob1E9+pLyYgtD6EgSS
bgKMaYLpYGqjTFcpVCPV7acq/ZoEjoHLwZJs8dSkCP0Lv24IowsAQT1ZXUJ3xjZGA63lXPhf0zDC
94yyf5xvFUI+W6/UAtO/kAIFOWcPbXiJUfflrkW69j4qMZq4vhaZX8Kyzp4dtckMDj1t9hKSyRau
CjS/sI+FM90ZU2oJAhKmqboMByfeiXbh9wLVyol1cWSFMPmV8WuDfj5xzsPGNkmtMb3YFDXqU7+t
vwBegxWsv3KDLT+g7ZjAfqOk+MoW1tAyDrywQA6nNlv6TWPU6l68MonVjtKD67yyijEzKKpHUR2Q
MQcJa60W/rixzJowieQVeqyH2pX5ykFG/EkAdqg+i1dMcpctyGQAgehPR4VE5jXGiXVYs0NeidAg
TNdGwU3I8yuFeVQU/ONlVvvQ9mAcHbAWpWytemyEKwXx1wNxT1CdWfOxPUQ97ILulfs8LAhoIrSX
QIhXPLQuusbcJAs1eraHsV35VRxd8cGG+0DpyuOgKwI9Duf3u8yymDXRwqImryG5B18lH+aFVK1I
DWj1rNZO6kHRXABg2pKpgNeVY8UwqrxbSeGKgXYZKbs3vTAAFM1UxWeYAkjAvaDH+LiyWDEsz+g5
S7pVW5u3PoyuezKLoHXRZMTrrpVyUI5xgwneI69KmpvGzAfQISrBwmsx50RdSTOSg2tRYz0ZrwFL
/pK1ZJNnDD57SWBiW0kY06wtwUzJa0iT8RrY1AaDbLHta/Gd1tJ3Yj+wxDuV+M8hyOG7+BKRtvuo
vUZBpa+xUMOPiKglLYrGJMFRBJVh3B+Ikypeg6X615CpxbGieNNr+NRr0fCPqqv/Xun0fxvW9pXL
+M9Y24c8ar9/e3WD/591FtVf2u/N23IqRcm/TeELwXbRuKPc02gZLvE9fzN2tH/RJ0fpi2ZiQSov
nOb/YewgxiV+g9Q9Kv6Oxo/7b8aO/i/SgGhr8Q60wPbIPyqnnlfhqfEuclCUaeinKa6clfzxWc5s
1iId/M1seh0hxGvdLD6inZ7Le5ZRENgRP0UXjjYQt+BnHYothkiUNcEIyPFr6muDeCaCrOClp0ZH
zbKQc/RmvcIuIRaKQ3H9U237F1r/874Gw4Pd4T8WLUEUeGfDp3OUFT4i49WAzX6tZCrrrhaKlahL
+4Omo7a0f39uOv4Yi84w49BK1c/GEhgYdF0ZjRUA/Y2RzfcOhmEcnCNy7v4C9yJeaKuJMNSRN9Pq
0effX+ovvk9u9NJig+bEPT/redZ9rcg0U7jUMCZKyXeUDZazj+wbZxV4Zqq1QKEWlpGK7GdBFvz8
feK6MmfbJ6le5WR4nMY0f1YY19WizDiqSdJ9/f1VndsolgEX5SDSWhMSFCKWtwM6ZVVo3WCBYm77
0dNwkO2UWKJSm329gKpE07rzTA4pm07XzRdApM8RXM4NDIHy4YPPstzCs2+Yz4JaTDPpRAAafftZ
GsodlhYGxirr+5ItirWaxuiE1R5YSU+VFmKCV/jNpeQz75C7ufS5zOcgptajqF3l/f7j/GJuv/k0
tHF+/irsrFEjPMpiJSmQ0xRsvqh+oO5VutThB3P7F3NLoid1cFkhEOA5fjtUayyFibFeHiM8VjCD
7tKy0T+QV/zyergriyZKIt9e9Ik/+3IsaiN5jrLH4ZHdo1WgMmHF4RY09N/h5/+oRPhoqLNJZfit
PZqxIVb42tgEWCHlk668bIPmD+l9P6YvRN9Ft4ZTxVjWx58uCgwnlSaWplVJQQlTpFodBtHZfzwV
AIzxdLDAIXxAQfR2FKCtrVFaNht3X6i7PJunHa7QbMcOpPkPhkI7hHqDViGdlmWq/HRBQDoROBhW
SVR21j6ColC2s53pj0Ti1H+of1kYZmx3jEU8jab5fK2Bvh/TdVOxzQ+QRf8fe2eyHDeSbdtfuVbj
Cxng6Ic3AtEySAZFUaQ0gVEpCX3n6PH1b0GV+ZIMRjEsNa4a1CAl0QnA4XA/Z++1w4ITOGe7Sxqi
U9krP5ifTzTMr28EH4nXFzQSPafqBeZ8PuPaD6vW40M9We5StaiI9iBdvsWi87f/9N19Pei80ry4
i+1gV5nts3m1fM0BAFB1VIZUu1loZJRt3h/r7cs7PyqUoExDhOG/sNMvxirIYTVMcuF4YlCemsEF
nGo0/uH9Ud5+GNCZomJk9rl8Fn59HV+MomsOO+zOrD2qm9pWr0t7C+cIp2WfcRs1xbwgIjjz2GBI
ztxNe7YpnE4Ok5TTEDA91b66motyU9EvfXugSkwVcV/FVrtyMWNfWAjfLhy8w8Z8E3Eu6m+cYHYR
BrqbEQaVEJu8tHKZ7dNCNp4Ta/LCBZ65oXNkERMThoaKQPn1FAnDitxE9Necb9rutjBle0/AN1HB
JWVWI3Sd4cK1nfnU8pU12XKyfxE8yJNVsQ6SehBVJD28qTpOrCbHj2VVEPPTHrAeiBBS4K1Cms8l
zuFsKZu2uXO1vrqLaBJ2FxaaebTXH1t2udxjljTwp4Z9snJGTZ7YWdpIz0x1usxDk2r4T5omwXsC
TehjHY/4scfBItk8jrX4T/3If/xGnJlgrMtMZhj/M3HjZF3o8loABmH81m38tZ4rpYdNrfE4XD63
sRvuqhaR+Psv0ZvpRU2YLQRaahYlZNUn1wxHXZuahkQ0ADrxqu4ioiYKhxNckf94f6S3D5uhsMIh
QubaWMhPhiobPXAszHakV3Kw9DJb+BuHrtVOWo0OwqXqUcORs7wi4cywl8IP7Z3TG+3eTvsq8t7/
bc5cNzIgG6DyzBdFf/Z6rvd5CmFegFFvMN8vbMWuPpqpFn5C7BZf+Ki8ea3QCc/mBk5Q8zT/hWJ7
sU5NObRt3HeNV6pFuJJRbNPwDYYHH+nIOhhb5+n9S3uz+jIeGk7k16ijQSGfvMaW0sW29FkxZOi6
fyQc1tfYRJTd+6P8ukOv3haG0X8xPzXcU7/4Yy8/KHHn++jEei6rTPwrrZ5zwAtQQF6j4D7aQ9yW
q2Ro61lyEcKJCeKVDZNq35dOc8wUPNHUqgODYkwTrd7/3c7dAdOYUzgQ/81S09cP1xIpIt0czurs
EyTIQB/WU5GGF3aP83w9uQEszPMWiCGQlc1T7MVzjVoYNak5wchKojJcht2UHKIpCXyvrFqx0env
XtcsqZ6gAbs14QwoFyaxNl/Im19BnwHhNHAE1rnXv0JQaYlW+F3tBWEi0IhapLD6OZnghTCv2pS8
6qgu6TyrlKufmKPuse7bbOUA3/DEJLVtCfDxwmf57G3B6M5dmffupysKaQ/CTvKWN8svIpoqpcpZ
YezVhmYcEpqtGqk+AhA13Y+5Om37wSyMC4vam4UU1y3iT8w1+P4djAivbwtST2Is7Hlqkl5/W3I3
FlYyJrsWWffPSXEG5uikXXjN34RLUmczAbRSctB1WuynIFwLG6gSFCl53bb+aMibvGigIyoeueWL
WbKLn2GnW2jIwpGcHMhPyQ6qVAdgv+7DhUnvNgum2/ffhLd3QqdXTbEFWj5yuVNQbehqQ6hKWh+m
1NsD7W5xU5dadZwMthBKPNGQG+3y2/uDvl3wmJIYjtlLoI/FcPz69o9V3rdgLVQvr+34avyZ1Ctj
KLMVn7bswg7izPXxycR2y3cTbecvWfaLdzDrjRxJWDJ5cEvlHcjUdoXtJL9P6N5u0Zg6h0k3xAUk
75kvGd8NPPhUeuYPyKkOVzOIecfiO2I/4jYSJRvv6Y7W2wbPRk6LwA+3CHzkugwzvJ5C+sg42vGm
ERcVwW8/Y/wCBlsnPjEUu09rFXS1TGTe0QQNv/WXpFgEV75d1F96mYoLC/7bRRUDGXsTHCPzvf51
U17c6jIu553ZNHpDavrfs9yPPuet/uX9qfN2EJTUs+YY3Df5p+78vF8O4o9ODKRx9MZJ034oRaj/
EeX0ud8f5e0EZRSOAirmfJAgp6LOfiTXQgvj0dName6s2ijBVWsRC3cNpieMRtf5x18k1MfgR0j+
5IOB4/j1dfXONCLAbEbPdzR1q8uKlO6+My+se+fuHqvPfOYCjc7O+mQUNZCtXqa87UpCjE+MfAZ6
TrJ+/+6dHYVNMvp66lIEILweZQLZ1w9RPXqpxgYmq2Prqo2D4cJ0O/OMIEEAeEcdTmXGnv/8xUxI
WpWGgg33use1sSuKauZR+dVHAx2Zp0GMuXDv3r5JZARQnabMCHgDif3r8YakjbMI5JmXOZGy12NF
cRfSSHMbcNRw6Rt57uJwltnzU2LPfYpor9OGGnSNEErxm9CLaSPHavBTVeMjsye/MNvPPC8OVxwn
5tVq/kC9vjINgptVjU6DKrdyOTgRkdKEVbt9f1acuX/zu6Qhx57NSqehxZBlqFMqJgnURvAjIwed
HY/+pWE12vzOQJzUOKRSpT2d5EorJaZMvfWgiuYfqz7HqUzN6+BP7YXF6NwlYf7T8bUKNOBzM+Xl
FFScrIscX2091dXKo16Y+kqxlfJ+KAf9wjP6xQJ5vZObC9x/jyVejzUZoQgcm7N3VdrBoUPgJJc6
+md817nm3+mJieq2z6E5eZ0rp5y9VDnAvMttdn/AsQp3aYPcIPIUt85EA040DbKvjubykEOu/NQr
eflDmp0QALiy0fayCYyr9/6zeduRsEjcwJ+LtYu9ELFsry9DkWEcdkrReURjqStE7fU14QDN04iz
YGW6sD0R4iJnyYwJYXQd+dvRNsrfmIrzzZzJK5TQTr1Y7cipdhSyQyaElCsQbHYx6rSb2Qp5Yagz
L/K82WO7A7GC/dXJqjFiR8apjJexSqvkOkdKjPIwUMqDREG+KEO9uhQBc3ZE+gpQuwlxeBN2Z+bA
mrqk6TyD2sku0q12C0EFxSVweu1aT8rw+P4zPbN8GIg1aPKwU6J7d7p8TFgQDTGSQOQWBUKyEUWf
sOILM+fMZeFqoo2ECYTv/ynUpEnJaex6km2quCQltU/bfZXEcjupkbxVaqiy71/VuZnKgg8ghhqr
zd08malZLGJLFM3gEUnWLYKxatFVCRTecVx8QvWhPGdoqhUPiEB/F0nX/ea07H8uvPe/PGIn7z3b
NyqYfAmoPZnz3X/xmVOhxdRSDoM3okcyFzr0vcNgpOGtnjvd1ShCsSws1BAN8MslzXZjgY1EXjdz
CkCg2SCujSC7DvLBpLDbhGsO7O2FM8SZZXDuP+FwY9OELfl0jnNeQfWi9F7pjOjXc0sZtm7Wa8c8
7/s/3n8s5yYbk5u3d87PxCH4+na4fQCgNcuINQtRfIRFWQGjM4P1b4zCe+vQ3FPhhJxM6V5xnUmU
hKfRsfO3aR0X+9IFV/n+KPNPefNocSCx3aN3brsn9y1C4NKXutt79TjmxxR3kL2kR89xPLb7YWPJ
LvuI/szvl3RT3AvFibcHI2oTc0LV/HLOWLjXN3KITGNIC24kVYppN5ZRdkgDGaP+8v1Nn6JlbbXS
+Pb+FZ+dKTadU4gJAJFmjcHLyVyB9ukKt0CK1iSPElj7UlXR5QXulK3eH+nsPHkx0snl1ZQoY7Vg
pLzLybNACn0dTml/oZRx/nowmdF31nFDn64Rwsgp9kquxyTHUiJSJGwMQCFekFR9+o0rcohqBWiA
3OL0LYsTvyXLkvUo6RNtPc4qOlmr5YUrOnff5rontYq53H668azsgbXerAfP6Pt2pY0h7qNyuIQF
OreYvxzl5P1KNLWuNL3kvnEEu28LCFWDT7BfObr2rgw0RH/v37wzJ3Is03OdlYkHYem0ddFrxqgC
4+6ZCjBHA8PBwgM3tt93QeY89tLV9oPuyKehVNMH6MLKwW/a6MrIRse68Nqf/13wHLOvnx2D1snc
7JBjuYpR994otJQ1e4hWmRo+DpotN6To/Oz0yMtbtOBRU08La4gCKLHRhePM2QdNxQeODxtl2z45
SMetH6rDBCEUE2G5NTuNZFR4kBcOaW/4T3O0Gs0pDYwW0AA0KK/feDIiHRSr3HKI/vbVlAXJXcLe
84ZvZe14wreafVQH9ioGVP9NmcHzPsDIJ0Fd7hljh3ZpH33ujX35+5y8sUaZ2D1c1N5zfGhTreQG
0JSADSysS0WEc3fYcFnaqbMLlAondzhJ2FbQzyCYYdShYvsG+uIyCS4sdOc+InwU5sIip0USPV7f
YNn2MKf7sPdi9tztIkL8B3xybiDdGWqCzrvDPHBQYfzpGDPi4p/C5uYHTLOG+GTOqpzuTl5lGq+B
PQVm7xWhm+2xp8klCHv58f3399xjY4lV5zIeqKLTNBqZOGVu+oTxuW2u7SjdAGwP9MQ5jtOQdRdu
6dnBkMFx3Icc86aj2nUxvHc6F95E4W6NnVVdFqEtdqEj+gtv4dn3w0IMxh6P/+FWfv34RBUmbeNQ
jJH6GD6nwgwiz55a5dOI4PKq7YX5raeyBq45wbW5CDpEO7up0ZTHXtRGtajbALfp+zf73NaACTJr
HGzK9PrJI62SCrl/p/ZUVlR9Cw59xNHW2MfJcbKtVZjFwjAy89P7g577JMybXGMuT+EfOdnYBUEb
iSRjgR6LNFpFYX1slSJetpb5RWuUz+8Pdu7VtLndNEbY4uMQP7nrRYsvbeTdp4Ut9nrlkOAQm+2F
+3jukriBrH6C/+fg+3qUMQ97lWIS35wibB4zYSaf/AK6nRWE1X7Q1O53rgpcIfmqLOrM3dfjdVpi
2lnEcyN+ARNEnh2nppP379+6s18vUL1z+xDFATb616NEiMw5atAiCZwkuHcJjcV4Ark61jJlJUj1
AKU31ftckc1XTLruKvZ14m7UXvud24uuA9iuS+f4tEhLy7KLC1RTHjbWgKKsDPdVSRzcKrNA/i4y
NUse3r/2s9OG0G9whsgZtdNw96rAnI1fevD63nU9TJSGp3RRvH5/lHPLD1eEtpDICdChJ5/MKJTC
6SNt8Hy8ADd6Pbh7mlPNTsUsf2H5OffxAC1msNhRL0N7+/pZptKwEKwnGE0Cvb9JsC4++HaTbwc4
A6uMWbALiIR+yoWv/8atpP6szjVi9iC/sAovjrWlatdUqcmSz/Qh+hwVpb7MMrKB37+V5x4YBR6K
c5wVQYicvIET7v+oS3VW1xrCK8bnDNO7KNzf+QhCXJl7mrMK051/j5dXw44mt8i6xrI+aCu3d8eN
NZaV9ztX8/coJ+83EGkLyzajqFajrfAcpyttcuVvHAxpFnMAQDnFozlZG6uAeS8NCg6m4ffXLSHX
4apvNYrdKtEvhDVmRPOoaX9BW3S23jKDZBl6jp07nYtl3uDb0jgT9K2Bp9rMK/voN2P9wCfA2vrd
0O1qpLebqYi7294NOTFP1SUi8zzhT4/kRKOx0eBkPLNFXj9IY9LqQht499LeF+tUc7tNZ6nlc1z7
0WaccuO7Kib9Sy7cmlCPGi9KEDfmMUjjf5h+TOrJ/F78/ZucLLMxUSFlEk4cxKyyxTYZinXsykv8
sDMvCKJ9voDUbuimnO7eyG0wgsgsOBFNXRJCwtAnTDdpqV14umfG4ZjBgYc9FUee04Z7mWmizOpG
88D9ZYchJsVM0lC7cMpz3z49muvQtWZZ4czRf/30YkEQWxCmmtdXobjDdxWuwYoOywT/+7KFWr4n
frsimiYcl1NSluqF8c9snF6Nf/KCksxTSVMPNc9wFGxXnTX+QThDvpHosrYpiWcY8tC5bN5fFs58
L5AnUejFVTBLtU5GlSHZMmEQaJ6rteox4+y6snM53tsY5H9jJOqQ7PJpujFhXt9fIDhTkOLV9/ra
Ga8IdqpWU1Ip96pOwuj7Q52ZMCiUwETOPXQHtejroaI+Lns/cjTKnmANBtvqsUqFvvf+KPNadvK6
Oxy2EbYgzUBwe/KSOdL0pQQMR3aujYLMterw0cUePG46E6jCIcjzJL9wZWd0UWzRXgw6z+IXHwsr
qUOrcXG5+LKSPzE4tredgcF5imYPbZEZpBS3fbYyFBuW0OQM2oY4GuOziJQraOGrIgJ0E0AM+uP9
m3H2lrvqLHBkX8+B9fXv1efdFBcUw71BZ9w0SYMVeSn5hVsO/OHNTedIgeyH8yKqBI6sr8eBqdK7
Sk15miw4YqHscaqeJrynhjZ90Ufsgakjk43ZkdiyhPMTfiIcrEi8WgtdJNetn98ECo2rZQO/RwGI
oDXmpzaSSnDLEpRfD+2EQ7GF9Wgtuipw1H2VuVjVQT061i7QRVyuIyntwLOCICrXBea9r/5Q4sXG
RFgQoqKMJML64TBup6kdKb40tQgOWYjhE8oNn3kI+SPZbZlUxmST+cjXPALkMBNFckCto8aUPTxN
BDWColqzSAB0anel9SkuUi03UmcFki84jGY5PfTFFFMBzSEKLwanIvPM6cCVrEin85t90o9ls4zw
s+BxDOES81MKKEqit6ltqm3SBwuScjPhQVsqvkiIfGKbE3OUr2uNEigBuLFpr2qZ+ziCFXiH6yEw
YciQsQAchUvybSL1YnuThqjn96KsnN4zAl2PVzLUg/aq1avOXdLbwvgXI4RYqgSGFIu0VfA2SgoN
OEMdNyLTGzMnBEVFMarPs/FH28Rxxa3SEkt4iVNPd8IEUIWcHEjNgjOmUq3DlvC1BX/XJuOZfMBH
QZUITxaEk+uiUson06zJshO23Jcjpgt+WlQWy7QncjKn5pTgLhgrZa907JrgP7QTMZ++qS3iYHRH
krV8h5J6oMfdVSoI0MSyWdeAOCOj8TQnoXkQNHTyN2lrJUQV+b59iC1bcqv8SQwbQqfURxFk8UjX
NNFvomAEIeSGfGd2VOxifWk3ohZLawjT6lDh7BK43Ws526zb6srVfdSNgBgncLAtzral5nd2te0c
kNK3ws6VzyR2dE/kX8OetHstbaH75ta3kSn8bDl5fys1HK1ONmX0/dVeLDhVqbNHNe4/qQYsaEi9
st/bBdyCBQonjeA0UtYbFxFyNkAbcALnRm1qV9n2hKAOX1rHacxFDFELM2rTkH5HOFcWe2mn6j+H
nDA6qDN6vOkUqfwsSE81AJXgFoLgkDOF1TwdP7Jkwq6Y8il7NDOAOKQkUuVaUs4Nv8Zx6eyA4mY/
yCqKjr02dPGtH9jGYxLBm1ykqMLEgnilUPWgwfqSyZOhk87cBi92HwBn2RFfVwMlM8foMe8AsiNR
6f3iOAgSGD3ox1W6BJYlv5skERWLJM1zEknssvvaAHYtt1WDu3llx4H5SMxh323IZfAFiKxWv03C
wTXpMIOxDNEwKasmdad6ERojbykRg1m7MhK3VFe2tAnLFMrk3iZBqmAx9/lFIoxhwSLloc2plqP2
XXKsguiod99gwygKfDEzikgSTIzHCC9FsHDsEjRWEsZR4g2If+QKpZrm7Fws66oXuQ7bOuBeFiCe
eoqOgpcbcDUEzHbZ+Rg9liAFcgXGWZrvXCMiuSYqc11bSdmWAdwJcjgX6VCB/xFBTBh2qwg690MY
tWRDq0leer3D635tCaU3l9EkXWhuSkh8iwIwjXCvWg+lxzEpfxK9Sspz22VFvBldydsp1NDJEN13
ULl401tgZwLTNaE2Eg9PlPsNsjpXz++GwTHvlbCvBMCHSWaoC6xem5mlEfleLQSvhY8CelzUs/57
gUcCEpBZJP1msCSYM1JjrWmfdXWuxV4GqQTFdWsSSUmK76D4Wv0NkWI+KHeq0k8WQSlwl5X0oRgS
h/h0qJqiDpf/CzIvhFZnGV5XR/kNRUv33gTe8ckUUqEOWrn1yoqsdB9DpYCe0UcsLEq1lJUtHsZQ
i/ljt5YPYLxKZlRaKPmFndobOa6DyIZGH+orapkol07OowHS0g5Wi+HFVnDP7QIGofkjESdq6pFt
wfYwl5Wn+8l3PlNks8YKcRrIoRcuCYzLsq0ffn3y/2uZ/hfqkhe7nzfIyccfdfM/i+c8eeWTnv/N
v33SuvkBlzCSWMSxgAKQUP7lkyY8m54wIqnZEYHYat4m/YWdFB/gZc/JQXODGtUpf/QXdlL7MIsj
KHdwqMbfgF3xF/QT3Obx3xtSSJ3/0QdCgev1HgqANSccxJZIgimZojR9vYeyoJpTc8PgornJvvON
z41utccywurb0mPYWhXLTtfbxJqS/XrlTMNRpLJY55lqLwesLZJtBsgqut+HVpXGRlUcmCSJPh0L
yxi2A/nXxEEOwtjQJ/Z0FJdXlJ7VdZRZBKqmEKfrhr4VtEsN7FdSrNocJ5drKQDpDP1Kjmnj6aIq
zLUeNspND/RQaVFNUi9T1k1nxT/9sdBuRaPlj4kyakdYd8qdmCx5bPtI3bPhzw5mR7bMosjHDpwk
ka2PnajsKwnrYEH8JXjFMb7tYm3Rj45nDeIjLsP1KHtQZRaknkiXT1bGX8vdhsziJrzV4nhlhfYh
NOVOpNnGHIHxhLvkGYIkQRLD0SzyZ9+qvuZT9U1KIEaiXaW2e0XC8qGwBxiL5dEOrKMW5McsV5qF
qSNQ97VP8L88xSo3lr/q7WPuxPehLO9zGz2zyO0b9hArYAqLatTYixGHmw7H3nmKI9vTI3/JB3Xj
DCSD18Oh6yv8L22Jq0n5WjVWy6KZ3TU1pdZRAhk046/NgBelyR7JtzyEiX01dv6XpJge+zrd+RoY
y6ImQEqsgtZeE9J1NwYS8oZPIG/AFsguvtTk+A14gU3Fv+26YgRZFS969YueHoLqxwBPtKjiAzHe
H0UBoK7Mgiu7cNcD+btLJxBXZCHwm0TOdahlPyvOVqRVLizFvSml3Fa1cysqRsT7OZFEuw2ceDfF
5tLsEq+Jb91owQnztg3MVSX9Z87H33N78pTmThHxbRwmq3GCopMQGbo1xbElaFaR62n60uU7wsc/
h9o0Bx1KrxshgKniuSzENgFwoQF0Qra+cd10A3wkB2LUPCmpspbKtK6D4sH0PxU6yKb0o9R8vCXD
phXxhs92HEbHSAl2imtsJLnRLg1KvTFviIm5EbmzrorPU/3o5+0Oz8pXUJFemZlbeokrwEPXYzft
7cz4GsngCMByM6jp7aiwzTEKRqpACVRNvQz0dKckX+tO27N/2JolOz51XA7jCIfSovTibCohrqm3
Bzcc+fbU1L+a4pkZdDXJeq116pdEfImdj1rIc6rIyfMrItb7n3wJ79Skv887nY99uAmSaqEOcBXz
p1yp2DJa5hX1iJVTNge9d/ccTh6i1vTqpsTMfF1jGnSSdi21jxDxH7XYXhv9tQORxbwCAU1Ksz1u
3HE4wAy/khbG0HivBulan0X7fLvtXN+IqFnVdfDVTcmZNnP/bkz7e3t+9ULH/aR126r9aFQ/MqAH
eryWwM9yM14PDdRwCAS9s7NktXbU+qAX8doq3euCIvuCTUcBCTQeFgVJPTBgFsBN2bHBC9OzW1OR
T6ltbkfhP7CTXtVleVCSDOaa4t51pXmlWHddUHEbxKZwg53gTNVPmzyTqzHvtrVZr8zw62iYx7qp
8cfU6aYf1M9+1d2Q9vBI5/4PzSGOqYx69roSJmCzAmRlWkXENQebpi4hq5RbI9gDUze6mTpkLFoh
AkqCA3BIw31QXfWou5J0pZYNI5uSpaSlv7C0dD1o30ZnZP8zeYFrrye5qZi+bO7xQHWfhRqA5JT+
z9Cflq46+Rx2kys3xqGix/aCKPOrMs+/l7iXWMd94JhQsFRh7OXUra2wv4cT2Xupo3UrarzRMilT
99HJy5oFv/zq+qE8GGFcXssmrZa1rV5xXL/VlekAYZ/DT6/gylA657b1eVtpooUbIyJXHtOnr6UH
y4Ud7NRtfEW47N3MmFkUmsbksLcZ/3RRWriGG018SfLpvjHT57bobmpYFFdVKNlzN7m6hSfcHZpS
4Fglb+/G4IPz0cxqcexHXbsR6hM2P7P2U4/cPK+P1WUQPYSBFaHAD1LmbqVtnMhe1+5170bPKbQc
dCrZBBEPyHxQb8nJuGsyoH3xWDwo2bRKIIylNBiv8o2SgK+Lcdc0Q0IcNFWARS19EzVCf+WmqrvF
fk30aVWsqiB6ZM1Pl3N8OAHmHH03qVpcidh5qsLuoTB8ZRFK+0FGFbwrHlZi001pq/aQ5ccog0IB
XhVck0m9os6GfSeK71D8/pha/RNEo6s87qulH5D5nKu3hLsDq9LUp9Iq/edS2u2SRJZFE/F2DPuc
MBZyOQFa5csCOtIy5AgARRAhS5PzgvStRFLFKUrN5HzstlbIxR8hMzY7RY+DnaMN1/H0DG7yqR/5
W4KyRLzJMgecEv6YPFa+q3jEso6ADGXauHnVe0mgj5Q/JkjEZnqT04bWXLhc1owa66YntdV/KmMl
F5PmIiyOMfiZeuAjWeGA0Q7GgfrPIUn9T9rkf016f46Kvuly9wkd53PviiOquLVuNN/DYVeJj0HR
w6gDoNzwUfrUVxTCYlVVPN3sVKCWnMIEdJhNX8DGCksCuJVY4aiftBDRhl5n+U7v9TQYMHgDHO3I
P5DdVG2M2qzW/nzHUrbkS+Gm/rpItfa6CR3e6bH5nFdwF0gb8w/QqfUFOovgEIXJdWTx/QZNTR3C
T/nAG1X3w1Aae+3QEfOGlnYIVCZnkbhRs2eD8T23iJJwk+mAxxXa4hTBi9Kybpf7ZnIIayu5yaxR
3USG1qwd2cJkrRuHMO0Sca7cikyWs+puJPKATdLEqc5yBsipRr3prXyT6opO+eWpHL5UkXEIiC5f
Zq5/1G1SFHU4G2wvTNYp55PSuLd1KncDy4iu9ltZo+4ZGol8VL0Jkm9uwTkQwFm7EuZ44/TVPfp/
wtIVeJ5qotwl4HNXepl94gi5HzmUOaEvl13VhetSz++rITxMeayxsDUplGNZ7i2zda7yhmDFZaPo
9k1JwMI1zdn0SDw8q+ccI0m8pGusC23M7wgN4K7p+1I175xgdHZ9WD41ihKs9WhLHKXycSIf5IEs
pHFa6G4Zq3zTehStgLJWQ8oT76sm21RZWm/CSn/MS9tedbXy83+zwtU1pdPRxes2sdLNblSzgUMv
dQ8isncV+PNklkMP5XgtpPgW1ZknOvG9ZX9plBC5oj+Pff89Zf0LMwccoxl08J/pVJ/a/Nv/7Or0
Of9evzxt/f1v/0RTmR/mtEWgTKjF6H/PVrU/0VTmB2IzZzMW/huUajPg4280lXCEilmc5hW9j1mN
8BeayvqAwh/hvc6JG78PjcyTI9Z7R665E/CqU2BaczNOA4OFgQWd0+sDlyayya1Mqio2vL6ELPJF
X4RPsZ58y9qQPSddwzU1wBc36s9z38tY6F+tm9NR6bIjC5ppIOQfvB6V/xBZECJNMKxgpRuIJItQ
p4AxRtm+M6KbURYcbyx9E2fpkfaSzUcmi64SGT7EBI14GD/hW+bxn+la/53Rf81o1Ef/eUb/37f2
f67b+vnMbObf/f/ZjGgfQRNyAHQcLwoIpvlBxQ+EZY1CAI7sWRf412w2P8z5QGivkNbQ1Z4Dvv6a
zfzRDLmaBUN4ETDX/ZPZ/KtT93piIdYzifujFUP799RuqACiZLGHOlY1wV4fNRcQqQ8SVscoOgmN
rXGcrHozvHeBMCqTRSqAGnCiN9nqAk9dm5M2bofA2uUT70NtOn+mEv53hv2LHuQ7Uyv99py/DkPh
7/97SgntA7oulh5SSJB4MQn+WiA198Ms5Z8pNxSc4fH9vUCSn0K8KULjueY4A5L+nlK6+2HWGOD+
xq87I03MfzKl5orTixmFWJIfj7KaxjBaNygWr5eqqq2iKm98mKkYvNhAcLJY2F2srArY1Zcci/9O
Mno1HMs9siE+CRTA6FhyxS+bqJVJ1yAYE9KHZWE8TW4TfVOhZ9K3rNvi2lGMtln3Tk5TrchE/63W
M+pbaSAg2sejhaoxT/1pwTk4vh3IRk5XQVi3Lm2aMr4zWuABXthYkbr0Yetc1UaTFcssL/td16p5
vozgIGuLwVKdpwSiDwFPo28O8MSFHJeBrxUcK0ScfTZDmZULTcb6XWLJ4ogAqeN3gSu6CJLI7pYG
vqaOjaUTPUm/DHa9nZZsbsFXOcvaiPsJxE1ZmgtVIjkBue+Lr66u2NVyHO3wc416R1uqAJrYzuQZ
p07TVMCuTkqjZx5fWcrHdLm6m0CmxSNpiNlVgZr0Y0BhKt7G+mh0SxA2Jey/vsIertKHVhZKW1XH
rrNFANtm1LofsZ1U1qqBA/M1KFzzNvTDSSdlQJpPnAKVcdFhJifxIhW9tVSmvPqM2G+ItoMoC3LA
VNc/2AlyRLT3/JelUyrVF3LY/cfIxYLiUWsl68bM1bpf9Ni5BNEdk/psqESALaDEOo9i7AadllaT
fctIj+zXhTEivWmhioOEVx3qoEPgane9EhAyYTRmbSKi1dq7uNctcI4gLZql3kaOsmhsowP+NFgt
0PteOlfMWnQgjhzdTwDNwpL54kA6DfIyZ/ut2NbXkHqpWGSNMJ6VrCbpJ51iPVihyQslDO+xOo59
032LJcKlReuCjaFg0Q7mMjPqrlrgahMPmAHYGRN86qy7qprCDYDVEVlx348PTdnnQGFzg2MACIPu
lkYAdZS6yyRnw7AwcWtTIsihPA8bvTHkjwhQTL5CM8AJjU4w2TIS3O9SSMf6HsQKFdExHdVPeYCB
cjZKyWk1ll2tbjVV1qtQS7v2yehNUkrEGAJQ0kmKEqsUafzXIByGauEPFppNWUgWd6QRESjmdhTm
wjd6N9tl4HdwxRvpSKY5qPafibDGOaNXwOeO4V1/Nv0oe0jVyfpCjF+MCadwS3uhhj5k4cQZCY0b
tBTyv2uN1X0QOQ7Q/SBri3XLCMlKJIYYlkoU2XhcOsf6WUUoXxb0zBOVdk8RuYtu0gnlcSON85pp
JFO5UKAUESQ3mfrPxic4BqK3Sw9PQcQK7b5shsKzkBXbK+S6hr4olBEmS6+OROtwaIyjXYOlpqG5
RS9qBXoA0LmJLHGBoF7uGV/LVhkY6Ggx6SQQL+ld6sMiJGMjWZYwmu/hgjfPJdJRGO1qQKWKpIr0
az827NxEW/rS87mgYGVMgf6j1+H9XKPrJulnKGVdbKZQi8y9q0zBJ7KZCDn5f+ydWY/byJqm/0qj
71ngFgwSmLkhKaWkVO7Oxb4h7HSaO4MM7vz188hV3adc6HO6624GGKDKgJdMKSky4ot3tbHlNnuR
dwOJ0Zs3RFBzpnODIq7sIkVjCaHCOhvTkE4p2mdcr/K+bB6q27gs84YmlmpqHtMgK/vI1NV0L4JK
WLut8+0uhsyWdfxzo/r/O/a/X6SI/3zLDj+qNB/rPw+Dly/4fc/2fnPxLLAx22yzP+e53480MEUX
11jwM0UNQeVF3/THECgI4r2k0wC5+fiTvUvd7x9DoBv8RmIeoQdEuf7czt2/s2PzEn/esRlC0SrD
gl6CfT1gtL9soaZbLFVXeyIsxWruEpQ+tRpfx8q9TiY97O2tv/rTdfkvjjM/JZx/2rR/f0XcG0jH
MQwzGP+6aecKhIdScsjdjiXRKr/m2UqtR/GpT8YnOxgf/BbiI5md12AU76ajH4u8/bbW5JZrw9nr
UXxkQpzZSyKv69+Us1Ykknk8U73/3wgW0a795fLgMCWIA9M9VeB8iH9NjkH4k3gmDZ3Y+mYe97pa
wt7ryluaHDJULMJq9h4g6mHwB/uTZgl6KKk7QY03XxXb9kw+msfA0ehwIqA9cidNw9uCWobZqb+t
Lg01OcKFwknon3Q654s/Bg8aHIo0WxU6Y2afNv+OtXHYdSUx6/NCX8ognd1E1ckzzlpCVmW9xirJ
D7YZFBMlbOu3xR5ul8mVlAwA2lHYo2PHIm/b1jDevbE8Uq/kRqN20NEGPdUN9pKeGQkkWiJPR1qq
L/VGxsW0VdYEQmRVcXMxamWisB469CJUHdC1ENgNpU9N6xzGjbmKSHQ3qmhoCIyBzlHP3yc18CiY
4up8JGTrf/R0IO2JmydYyd6WUIzGziRiEqArf+p9Xe2zunml3iA4wsm+bW77JNCAqBRBS79U5akE
f74qRrO8kt22nWFsgyOqkBdrSYncX2ALMMpifQ5SjfjSNq5GKpb2Jo62XToZp2DqnukiMR+3iZW1
3iZi+4zJuAlW81QUZfNKfn9xlaw0tOVlcOiogrxLTcLYWUPFDTnCxzorvs+5Ud9XAXH7DCsjJEYA
MJ7nMGRlnZVXRZtfTeuMKGnoTHEUQeLnyCwS95pIdaRHyICeOpSoO/J4ddRlxW4oSH7KybGLYJpg
M033mVh1IOsyOAab/bUJkBJZijTBtQmWCDtSvbMq514gFttRDdgQoATSimNA3QoDQchUqkvvINVl
UykIHqpIkK0YnqLGT34UXpZ+TxfxtV+HCvwW3U+Ue9lwAEqlUiZBBlSnqGWNn03MvqXiTmrqICy3
iPWUpVjH5TtUXf7V9o0XGgSdO6fPyzM7V39lt4ZzndG0IAlSe+u83nwqV3KmM1OSzpOKpI9bJ3Vv
QKhxichgK9Er0fHUyLY5MfreBmbSfumWRB4KS2Zh46d13NeyPBooXmIY4nLnamRmuvXussJyPg25
LLg4gnlE049CKHNxmyRDuy+rQHyT+VbtjG4VAKaL3rtLdq9ENewkPRthUQfBgfUvfcbp9KjMjToi
B05LD+uhUskBHVEAi6ExR1qUTiWEbezSNDtofamz6ebksXLt8laMrbiiKU/dGmawfV5tOX8et8R9
qFZL72ad1SiwJtog7LytQxk89E0/QpMggqvFOt+4AZ7+MMn8uLJlcjWMxDmEjjF+qxZxh624YQ/X
O3PIVJjY600+y2d3db67Tu+eg2aWV7icx52glZteh2IYHqaaziDHaPeO9qH0vdmnU1h2XYidvt/1
uZvHJY1I36fFCKJUu95nmh1eambpw5o1eYwcMgh70eZelCK5eiE76+tm1+2tVfruQWrvtUCX8tyh
93roHXpsVW+lNxfTUaSm3trRxdHsekvYdw0tRZFWq32P9MD/shpNcZVzrz60HTxdmzfVPQKX6RL4
xozrUdBi5yUdFWSZkOuI3n6u+yu45+FHknVWSMp1ekcljxm6OawI2SXqrYMgpV6IazkOj8NqWldZ
L9zrWkwyHA3zjgn7k2G7r4swX0Q51l4Ei5/elFVHfrOrbS+yi8l67B1zOYnKto6CzgqiNI3lw1oa
eY2TODm0VjJeaD5LSwoT6qAJMQdaSNQ67sQJgzCof7LGkrzKgyNbnuu+BpgL+845mE6zXnVQFDbV
W+WFJFu79q7tBFo9Z+laSPZ2/CwHbeV7em3dLeyyDCEguirzk1rVwpXVzQ+3HevDNtgOVF4ii7NM
rasBCtpP8uq7Pax2nHe+unZJsTsgLUIwEchEfkO2p/aOQWbVFKBYRNRvYTOGNz8hVLWipvIouFAU
lvlO0T4kuirv3KpaD+niGseUzGYHTsJ+3/K8W3bEHiWfejlaUT5mkxWrtZ1vE2iA07D1zUNajNaO
2/qIcRPZUtkzNnPgWfeGqbZ4zBab3hVnUrsaAV1cUxS2GzIR3CuddJcrVp3GApdcG4iwzhB3OHRN
7idOJjdlGyQ/OuVO9zrx5mBvNXa48dTszdHAZm8XM2UkLiV1JEuOHN7srQrOWJt/zEYfvCiNZpEu
HPfrMElYu5ECJ0iAbby2s6xsb9sRycZcFXUslVVX8QZlfdcWifvNwC+LZm3eDos7Pdldk5yyVdKX
IRx31+bFtmuD8SOr0+qW5jm181Bv7vtqPmlJXjew8HDfc8Td96J+1VqVYAWUAbMbqOyw5g10ZlW1
MRUdxU1lmmkMJe2xTKzzpR0kMB+UgSC8XIwlpRSQZCanxdFAG8ryWShwDGFu0UgbY1B3dxnCwdty
ngfytZOzzw50w3QAC7ugzgyriY1yZI+LKw0p38qa0sQhn1FSTlt/mwTl41BTscgDkZyhjZxXh9kj
aremuRN+5x5WmOV6AlGGvSEXbTcYZnZQs/TPXeVYx9K1kh+jXOaQ6AJ1DYOpD5bb6oOyix957zvH
HMr8ugOjeMmRD+OGVpB1Wdwj5NQns2in5THngIIKITWHE241/7AOBH8CvWRVVNGSiPgjKwhV9pYb
tzO6kEx9xEyuFWZqC/ZVvdyvom+AfqxexoOZ3ujMakO/sglO9KZpb1wEvG5Ju3PRCpctyRO3sxZd
jIi5fSNCiabzTalD787JdbYk+pxOS/GK9Q3dSIvYvmT7u9bTMtDFEozL3u90cUKP2H5zqzy5nkuv
/zAW7HrhXKdqZ9dqvpnT1buijFM/ut78MMwjRUwNor/eao4TBj+kKqZ9hXoSyX9Sp6GYhRk7pT0c
IGqb3ZgOXSwLVVwry3Du/Nn3In9w3LPr+ZgraQq72oS8zxMqYjkRR4Xrlx/C7ZI90W7mQWZUOPpO
vh9HGOQUmWsEUsEDaK0qHh2KOuepaw4TkuFba6ley0nk58xNHpE6yE9zLXq6j6rm5EKMNWpWJyCw
0BO189JO0/CQTtuhynhZZervGmBYkRUaJhPcO+dhRviseJDG5O7ydhofRn/kxO9svn/LTlq8TCOb
J7puxerYddeDJPDEnNNzQ4PpB2bR9qZftP2S5ymihSFJmBTWIELVj9ezxRh1T6DifD87xKpeunuz
eINPykI1j7Ta5EV7LYKiB4Mp3oi5ZYCkzDR2fMrXbKfS1K6nDIVGVbB2q/vEqj+5vdFHxBub4dIV
AvOFONnGmj+VrXfTVbQxIyDdDdKozo6zvhXYN8LBCyq6P8dpr7SnkGhMe9HKJ1a6PKplHuwELcPR
lBU/Wj1uMSe97+Xofa2T4dOq2oeN89hNVfrvred8RSyLxyHIEoqq7JvSrz+1DNqnOs/eKnfBXss7
QypslbE5EwMRGBXTZM3NNwN/7ctumo9FnnSRsCgvrSq67fJkEPsaZVGsChudUbe0d1u9PaGn8ff0
kRegpIsXmSm1Ybl7zycJibvqm7Yy28fWtrMIkx96hBEdrKuS74aHqrntly2aGDdXX/Oya4aAxkyL
iHYiSPhhreLUuaghmr795Llldi69xLgSXrlPEVeLtJuOZt/XNxWVIMe0VX24kc8GekGd1TT59r2Z
Vy569szdA6dVkb0NBwKM5j1OIH9fpbV4nJf2O+yJHSZYMjg6yWgwC/LLaCWOZs85TdVg3lqBO9OG
tjk7mcovsjV67Kz5ckcR5YnYqGGfFv523bTuCHVGHtl5rUTczC6Hrl4L3CcGiU/SeqjwnPiIIWPp
Gu651U59n+U/S4OR+BRFNZz6RY7+3ijBVodL21WTb+cSLfR3OmBft6r5ZqLCjHGXU3QI3oIowzZR
ipeX2Vc61ZM9pCNOCt/mRl2Epv1N++NxHYm7VY09xmgoKT0bXGcMG5GOh7FDmjIah5XqJlQK5khp
S13MLbcex8wtoUytNMXOCmyWY2o+kMMNgj1xMlYMsObnrv9BZcZypEXar+hyWj7P8xTcLZkdvBvl
tsVg6XOkmJCwUlQU2lopzaGlqq9y4T72KD8jt3UedBl8a7T5VA1ZenIVT0O+cZQcVvlEw/JwsKkI
eVsapDJIAW+X2nseAl+FSOO/1FW33pqXlU6iFaOcki5J/KDjrq5dv0bpwIk2ZNRX56CmrmRFeVPY
lw5rZDOYO+qnMqXItm+EeeWm5R05917MzrKFJMCXx7kek1DnvLNuDE68p8/e+oLtbt03lrrjwG4/
arkgpaiaLayX9ZF62HrvF7L/rOySk7KfeldjUmZXJrh36BaX4+ZCt+0QWIjtN85LvL9pb86Xy4Qk
ImxbXcSo32oePH6AnU6LE4W69Z4bCKVpUV4FCyOwuVAeRhNiz1mcFL7HYC3Lm7lBwFcFuHA823tW
skJKNvChAz+SEs3pdTODIfRZF7fJcJ8clRkvzNzjeXK89Vg3dfIukc9Hnk8UmkPL+9aW/asuiUMv
EQC19Afi8lFOrDijx4aY29OlndWOXKc1n/t8aq+SyjRuyHuyj8Nk9XupcT+hkco+Nmdt3zdHI9Yr
ujX8+0DhJ1Xz3/+6gIvvDD46Z9X5yc7/43f/syqvqw91+7X+6P/6rX75zhD9f8CYFyH4L7/ZNWDb
68P4odfHj36sfn8XyLIv//J/+pf/9vHzu3xa24///e/vaiSrkO+W5qr5BRWEMvsXMKLqIf7+DZXE
vx0+9PaRKg47v1DMFzb4d1QRvg980HIIhLsk08He/ScTKH4jTpmcbnhdl8SJi6L9D1zRFb/ZxIzZ
JmQZqak4rf+BKwJHekRYEpgJNmcTifF3cEWE7b9CZ4g0yBvnGwJvCsjAv8anLWPTCo5BxU/UC5Zt
ucjkkrrybyxzY5EHOeo/X2a8MtxEiqjBx7dGjERHE3A4LMN86ewO3C12+3H+SmqT9dxnkIl0lG6N
wCKpdbFbNkodd8PEQWe3+AMco7AriuFbr0IoZE+AQjQm19PG7A3gcivMpUnioF/NHzBmc8WXesmy
GyeEiaR/G9WLwRTJsOHZ6RYhUJUufAcaJWkPrKo51OsLsU35qyZL/ayDMbDwsmF8mecMkgmFF32b
ijiaI1V947xLhCS1W6W2dbDyyS7irgnMk79i7LsZAjIyrmq719f+NDsGIrOKyA456msKloMnsw6s
m3xF/uiBA3BcJOvvdh6T4jZfEf9iDJlAFCAi6jr0RjRuQ2naO959+Zakqb6uamXAe3lwBVFeziIJ
zW3Ftac62L4QOWD3qMkS+9FnLCPXlct1j7vSCMw4qPMgj5250v6um/rAOVAWZCbnUpf5RHOuiQOx
MxknE09nIIxtkH+ZCYecQhJi0JBmpUCrO8wiCLOpSm+Move+GLqGrRhlM72r0pTvhttSS0W+OcOf
gAMEYcnlIU0KPwgdvwYSmKoke5bUN2r0x80i44kir9var4fb3u5NI7T9aakimSXcZcj45gmhnWWf
vbJNvthEXa9hfiGicP6Yx7K4UKjWWulDjTBPR1z8ccAB3oxeaNVu/jxVBZsez0X7XMg6/dZkHhLX
MVHSD7u63l5rX7MF1GlLxolcSc7jpYmuY7Vsyim08Ivcb1OOsFm16HnATCvcAunlUHXteaNd0R+u
tNz5iWddF+uKbrrVOZAA2fsEplxQuKdpc3lrnRzt0FmD4lgxrxfHFt/aN06o8630tvIbhkQAXs9D
p1dPqXXeSOqzw1F4ydMQ6PRiYqMiOwQBBraotEXlrm2MMw20g1dlPGFFfTM0Buv/IJErq62dv/Qp
9Hu04VvcIrepVyva/D57MmjdIiErX/33vJiMVx+knyl+LJYH+gqs+3ExXQaCwiYXMbB56PYeX3zV
ZLKkiUmCrcQOvmVgi6RwthNiEetFdBL7SDn1wyffTmCftbuSZ6HXRlqRi8OWAuBVqiIWJsMQ1CN5
+ZDmy+JEaFQIX6guAVb0JGz3ZRk0r/lS2e9BUusP8PDO2hVtzYVbS5C2eX6rhTW/VaZdPjoYRvF0
95jIwJOzdr5SU+mboY1B9DGZUJ/hIKTOFlh/SbGbW6tX7x18yLRJN+YwXZykzcOMVJn8kHQz8X16
oXbG9tXoh+0dVrEEdCKJtOR9mlCdqm2MGChqusqSiRP7YLruCcl4Zcd+R4rE3Jbu5yFI22xnr4k1
cj/PUrA16yBeaC2itzkb1mddkMC3K3yCIGKPbd/d++sIHNobVvOtWmuLaZJjEBz7Yk67xR05ug9J
4/e7Vs+Nfy2SwHrRFGkzEfeXIT7hoPRSO2TKUbpdpiI2ssY7E9AGjjbbl8N1sZXzO/sEjjnE+WhR
BZ3h10awKR3xEMBuku1KJIjBMfW1V5zEwkDk5mX+GxUNoSR/q3PB8CGiYHFgwY3l4mIr0AnVt3Wq
m3fEUgUZw+QLPlD8BHZYcrR/tGVnfvRL6ZiRu21ITslbZjfYho0mYlj1TcR5H+jyBJ2bLZFsk8Ig
9AcNU0hLBBib3xZqjQJAJNb01DMOE0fJKeoWD6KZHgDzheiRSl6R5OW5h4aumSejKtGN115bib3h
m+YtN1aN2VkPQGJdnhBiK/s+15hqU+sHGI1dYc6sRfG0tVtVnfS6GcYzcDn/HJmDS8Sy0RHNQuTw
4F+ngUjxX7ZWQMMxm/aXYJaw6vgOJaGKUqIjNvBr3ppeuT0qxWcaB0Y2UmwjqXGmd6569UZXjQel
EnmduFY1cFzrx/chy+e7yRi87pq03xRMMrjLOA1MO21kNb20fZmWcTJm2X8Tj/IXEST7OplPPn4e
UrVxx9l/ce5Tey5YyXPOu0PRU9GSZkf2bRljtEl3dtGIGLipuV4LINi/PzP+zwbC/9e6XS8pXf9i
Khyr9Kv+VRB2+Yrf50Db/83DCOgERNUyaf1JMmvbv8FYEt+DloHyHeo9/jEHur/ZFo2gSMJoAEQi
Cwv7H/yyhWSWRhTksgRjown7WyJD4h3/Mgcyf16CLniPvJBr/pwT/5R04c55wtAyzRi7U5x6oFtI
WYS7sZAoEyYvWxgpUMAb0TYq28LL7askKp2RjTQ3+wKHW+dZu6kV5a1286SPgH6LJibk0Eo4GQ7b
m+UaVJYLrWgxtcrJ7iOfP5aUGQtbRYO96ODYVtQCbE5DZleQp1j/E79F9ZJllv8wGoLCV2uh3DtM
ICw4attVukZOkFrfQS3Tr0UtlpeCoITzkGy8LIhTyTGzbaV5pPEbV3OZfNgWWNRYpnBwiKWyPavv
K8PZ3pTizsatlAmsaOQXLLN/YwiwEVxNQd3H81Tuk2mMRAcrli67xKYFpV0OSYNmpbcO/Ds4m8KZ
dnBC5rHzGU0N2kmH+4UspW/CftEB6alIa+ybwifoNshp8dY7jK0HwmG/doO8TUhmxpF43XY4ksrl
gURTFRoFgSMWXznKOTTSluGRxtTFj5DZQ18oTn38ggFGYjrMfJMBy1n5EobyJDOilnVTjs5bKtV+
berj4AettTe6FpEymDkhcaHhrZHdWcbHuiEOspb6JU+L/VDqh9xT39LOlKHXzhBNWNsvIKsHLNRa
4MjlJ3fr9jjYMzrAsod+M/e4DI6inR5cMie4vG/aeylImlbG59R39kWvTqhW48ohKXnwbvDqc5GW
cAvwahnOnL75HWUroifWBJD5KZOPCA+eJ9Ic7RzDHP5SlIB0qSlgZn8c9xhag9hrRrJBQD23cpeL
9mQmnBTCzr5Wa4EEyr13qSdG6hf5br5TyMmQvwE6eo+eWV1DB0RFzrAgMdWFxHEA2NVRp/w4l/PZ
6U89WhyiOfZb8WJW1d7y2L4pjM1H+3lM22u8ZFdpUDmPg/HFU/JGkQV1VXbv2p8BMryQunAUU+0u
l/19n+odWrzHYml+jK6+THIvrqxCt++r2F+nGORyByZ/1+AX6pmfCnznS+Ed3TqQO6IgjtVymzOj
Orb/6A8bAkDsPcljMhtQOQ36AFndBwzgz9ms6eS6qL6S6oAH+SDqzQKIane2aZw82vg+6+5mNJkT
ERuKcCv1i8E/sw0Y3TUZ72qVEZu1nlFNf6rqyYxNv0DjMF1h/A1XI411s5qHyTVbRq6ud3f1fPEe
eUw8Vb238vxadHRDjdD6iSZzcFJNzKh9FMDdHLJuoA7J9UAHaeb+7exyjkjzmzKxDmZbnTgmAMEN
3r1sl6MeyliZeC+9xCT8cQ1Cs+ujYC5vkzU7ApkdFk/8WGAE/XreT9whtlEfzbkZIjBk25u7uxK6
5N5BzaB6QJmaREeAQYSxGFOzp9LbZJj67QOczjWwDceJYjYPBgEbiDE/MDxGxYrZZMrCgT4WhAik
5hvl59XU6DxGEHFyFokJwMbawwmOa3LIHK4orQ8WRz+l8/1ctldNyvhDui65GneztuntoNYaT+VS
IVHJa1xYPWdT2ZVPheU91QP3X2I/C0KNklJfVQk/up+epFUfCtHj++pqUFArv3Z0c7/U6e26bDcg
T2dzXHaQxnHT2ZHwgiMES9S77sEOujArPYgPZ7qpUxaGEeAsq34sbRUbUA+ePxysgaV9GyOrfhC5
xsZJUgq4cvaGTfSaWP87XOQniiuZefFCWyZ6iTSG2A+RRB5TD0vSWnoXDxOz4trhV6Mmp6nMXYkQ
L3TMDpRMiW+bBtTMCEgia9ILPU/fmBWUWZGfkMHcmFZ3YriuI1l+6NJrX1tH4yJP0r2N+zPonXNi
Fl9ck0DCPDvWQkSduz2heb/JXKSNEq2fTpfImU/rpLidmi5yR7GvXA8Lr34wK+cHQbF7sYo6Zltb
DoiM73pIxKX3d75YXlHAQtcpbIDZfJYjTV/mQC/21iMCpfjM4mfrA/8qMeRpkOODcrvzZTlakgy1
XmcfF/fDSIJoEhRP0gq29F1sQtnL/B5gY9oDjIQ5rIeWHUdLsq0348eS3Ax4Dt1NHka/OKP3xWas
9HEUfOzOcjub2X6y6/KigP5iI54stqwOGXjvcYeTMAWIobbHvH2ru3Z5l9lycNWTr8Uey+V1Upo3
3WAg0kjqhHxPi6Tsk1wUpJC/qBXcARNeg+0eiDlKVKK+D4s3vGXz0JLyI8fmQMBRSh7S7AQPTlWQ
FzKonq2F0AM4pcDRL8sWVK9oMisIpUmI+2Xq8N1swGJfVFaDda61+IYyxqoJDtcrodlF35yFU0Cw
d+XA01ibnbhLkmZ4aWdCRygNXZFK9gDez2tQTxaZkxKpLRGH/bdAS+PJGXtRxXA3Jl7k1QvCItG2
2mVdGkDSe0jbIzQS85n26WLeLYuJtMmVM/RRu+hzP7uJGaFA5yJM5sXZXbU84WdVufWHtOz5XTra
zG4xP3nGF+QAlDcEzTBddeYMpVzSHTNeZb5bdRcsNvEPkjRGF9l0Obgx/yf6eulX523wBn5aJiTI
8C4RHdJooqGBEUoqC+RMhMu5qkckraWJeuuoBlkCvTW1ANbaSqiNUY9MQWXeK05zBpEsmURgFq40
mRoHx+C0c94KP/cQSmOiDS0W25XyMDQ6t1s/KC+uibtxd0taEMlmeG7CajDMxMcoa1phx3QJgUi4
/OVhL1sDH+uWmHVkkE5r7IpxWetPfHbIeH2VkwA2bbY6lf1cAn0ESeWf6diY82ixiCDdTZal5tt5
ybKJu6z1mgjF3dBfyakvkru2drX3hroCSdOl7QX/OTv4tOsnrIJhO1lwfKXY8CXUxD6ZNzTzZKwi
5Cqo0Mv65q0rMEZGY971U8wd4LIPp7JfonUqvYxMNjVSTtgwO4a9qZhx4IzB2snmACfBCiG2g5Fs
S7GbAuC5yFJTm4e63goz5vkxCU7agu0H/i6vvpt9c0sPfPho1y/47Xwku6wfowVN1MmQkxjvUBU4
z4nyOIiXrW7pjG/Bkg7ezLcKmzJZQQldPAkPnm/k6XFIcgaBtUlkdyFbRPa5qgU5jkkugJX8dRm9
2PDFuJL6kDT33LNbe0osYzX3InHVaQDhMIjfUWuzg1ce2mtnW4tXQBlkchubiz6IzdavAQLic9LN
gKnYZ8cTugfPYZ11iG6SKVd5v0591YQbnv7rFtV/ESVM7iwm5kBDEbV+ncCea45VBNEEsFp7JGaE
g1G6XzT2tHRXkGxdxaa5AoBUzVITFDBRG7a0BsyRUXrnmQeziIluTMaQQ4U7EZ0zlmW8TYu7UDij
Ca50Ro7fEVUMGVs5Yy9/UjtkIHWLHJa948+2jOZM+23sbshRQuDN/ss6yonokzaZZyaMQg6RXyQU
H7H5WO4ucSmaw9iRZwAzTobdzks86FKpEMft0mpT3+u+m76NQB151I0j3mSnT8Q5x0ry0Xepw/Ec
HfBKXtKUjESrdSTZ2U8dgWU7q868lLi4DLGccPiUsqqqDwg7hBNrhzkJznt+JWw7xfpM8wPppIWK
+2K2v4lWmTVj4EzCUksq2mkq0/66It6s2nlN0lRXtarz/Aq1rfGw4l7M91Oq0s9CvqTcIVFWu+P3
IR8ncStIi3ooJ+04sZ1WTFW+lwbvbiJzaim3Yb1bV4Nc/gwY8aVgcU5I+5DszkY14vXmAntP5N05
744aFOjQLGCxGnNu332AKL1D4kPqRp0IghtmMwHsxotkHrNu6beoJlPkbTWNVkYMSqy3wWB5cES+
80OgA/6OE1vSQ9ktzhcbzTySSeT8I/ojb3KRdGQzqx4JB3Vceb71I0U3T7xUO9nrPhCiZFzflAcX
FoB2hr7oGkDzUslH1buLFSJC7N+X/oICy3nk4xs6bxrCQpl8SI5nsyUhrB12jr3ir0fegnukqh4d
3XU0TVfVJb2sC1QXZXJLuJtkwMbbrRjSI8qdKLrtiS9kS94s9zS1zorEsyEwJOr8ct6vrYTM96YE
TezsqO4hS3ICZdKxyL6QGRJ8t4xW8SwQ1wEnAec+R0WaTVi4vXkq9q2dLY+V6TYPnJ/Hr8Y6E/uP
BnLNd/RpwchzCszwIGSJOqpK6wl+2HbSeCltyEHhC7gXEjqQIvb4B9zdhlYW+LOxEFG5a9DctcoT
Y9R7juFFVa3zLAzA+f4oYv1bpoF/idj8QhD+UwTo/0K2z4Ne++e4TvzR1F/1L+lTly/4g97D7ywE
Zj5IPimQ6f8nvef/Roq1jRfaxUH6h0f6P2wD8jfspPydTYc0UOMFjPkD1hEuuVQXZyAIEb9Y7t8K
nwJt+pNtgKWKfHn8DPaFRvRcnlX+/k+gjmpKEN18A9RRmj2ggy5Cddvt1rxThz9dk//CMPBrytXP
l6JPCh7z4nZ06A/59aVwyCWbO7IZ2w7nJl7O3udQWudFTs05M1PEe7qungt0E1dtPmXHf/3yPwPz
/+FX+P31oTKxpV8cvFz1X19/nEF9qNwlgNMt0+zesjMfW46f+3sQGQRnhgujHjrpPN6shaU/Usvr
ZJRlqfUknUm+p4VM7kHhtIw1hiwG7FJ0QbihJiWRojRqC5dFUTdX0irmH93coWhuvAzdeUekZqyN
qkZ2NymAhUx3DQO9Yper7UJy6paD9ZRCJBIUg+zrWyrX6XWahP1s9kZzE5CONNAHWGXP//qi/LSZ
/vUG8CX5yiSQXT4V73KD/OkGWFszQcNcILnJAybtEdzvazMJRC4rtC/7QuG5r5y9rK9Vj5U+hnbO
qbpTrUlyCLat71v9f5g7jyXHjS5tXxEmYBPAlgRNedPdZXqDaAsPJEzCXf08KP3/N0VWDRnaTWih
kBTqJIA0J8/rBkArSke67nEeiaCllfGrNUaAEx9gM1w7Zeq5qCciJ91RyVq/aNBhKMrJ1X0NOxP6
YJzm+U9HxXW+xaimGfceSXsvo/KsClJ7CLejLpps1eAYpQCAtTSHhNV0v1I1jV/bzMUCS+MpBuhg
Ck8SrlMmHDcZL+pGlWZbvXCL9oLrAypALR0LCCO+FCoYsVwktnxAubZqGhvzRFjeo7v2Ubz+0HMy
B9DjT0Z10Sra+DfcCV0taFvL+x4a7Pv7yo0HuWEfN2ZcaEfXDQw8dqg2QCS/CMeOonurTEeT+smL
f7gNYMWewGwH2oo7Fj3YhEvV37Y4lG2yLrQkvCyn7VBtJ7Q74ibRsyB1Ekp6WnWO4ADsQYUAkH1l
U9OOeh1085BZ1z23SfeqhQAOARvx2GMi/ATjyxFv3QCvVDB028sbd08SgW/+4oHxkZpCkhjWiz9K
8pDhrTrchBEKh+2ceDLZAhPibJQzK4o1Nw8TNzLLykF3+6w1N5j9cKykBgATGkuat3iBD7nFCWc0
d6Yo5yqwchcZ4wAMD2GM1PLwpyL3MtnaneVGaz4SZiCpVos6mAffxnQXCxGySUrQ5cAnDJAwcQUO
qWXhmGz1ydP74PTk/2xD8ijQF8NoZNjHARBt6kxZr4Mdo+/zdyLmctaKllaQYVIaq6EbNzPpltse
XisEVBWeMeA+9Kt+25CwTSavBCNBnP+Wg+H90iP2JUpyL+/XMo3KzSJ9vjJblVyadmHsKsM/F0N7
ZEDxz4CkscApwYVCeMfx4KKODS49NpT7cqD8saGAkRUKS6GpvB+qHpt9aM520DljGkx1r1/ktbR+
VkNWTdtxolFZpGG+nR3EIZaW4j53+nsYhwjD8vtgyZKGhufiAjFYRwYZZqH7Y13n3brWsIit8O7e
4ZBlbwY9w6M1GhPasDBE92VfuNxOR9NYo6Cdt1WhdTu0y/qZE2s5EQ5PDM5rHcGY43N2E3F2+IFK
rS1Rqyt9DauRVhk+vRGN8iktzpmIL1/6aCBqBKx/4MTZBGkcbcKGzJxB95AQx9WAtjPvtHZTh732
B9GxCxmZQpDelyPwzUGShhfrlHBa2yKGOWCogWjrrJmGF/K6LWOL9KuGkqfZ3Bo0+jmBqhYG8Olv
9XHu0ph+s3exeDHUIYevBjNNx+3D5Rf3s/xpWFW7C1GkbxO3jL8ks2bvTo93HCiBXQwmneIt2Bij
FNbr4YCam1Uozkx93Wu5/VTD5YGp2IhBwTSfrUCQDBzvCiCeu9TPsqdhaCyxGupW257+IYdzgtKF
4gW2FewRrEFxBDlatPHsSEMaKQ1DTxseclTmK6Krp6+nRzm2lX8bBgR7wfoQGbMyDh/XEgYHYwZ3
RqtG/3HCGon2FvrORyx7p18Ka6NtB8XjG+Jt7Wpq08haj1jDIKlJRZZtY7SNxYZ/jh/dROaPp3/d
4ca5vAOwRipHwpCwTcXP//DHSRD/1kbKs26GIryoHfwIEaTEO9gz3yKVpRvPhi8S1ll8pdNK+PLv
R+dOSeokXhgC09bD0ZPGbOlmCrl2Sc6CM5ZXIDUZLmerKY7aYB4r7QbscEBsJ3W1adx5OIOcHy7X
f56f1r/O1GffpkN++As8V4+p8ZgDfZmWWGTJEKSrS+vxvoKvtgrTHBXn1J5LMjvaH5dxFy0xtb/D
JkkP8GjuoZHHkkJihop/cJUAL+r6tzyqqYwQvGWws4S70VqMWJ1CYNFZjvGAy6mTZPgRO/kst4SE
xWNw+nMc7gRvP8rl8OIcReNsm8e5p8wR3cLLTK3nMCcqE9rrhdJH9WTn9nzV0595Pj3eMvP/Z698
G8+jPHTdtzL+DfB+f2pa47xYh3OIGaXlBxlm+pvMoDmgNV73peAevjHgq2xDTNE2p0f+uPTZgv4z
snMcskrAa5l74NnrOqVSRAWZbUIX8tjpUY5O6X8ekFsSmxxZWK5zbE41YAOSO3WDmYeMi32EJuXG
aqyMdpRRflU5sZIcdT9Va+DtWbRw9BM3+uZ3kX6D8bl/2RZVdpE2dvnD6R3vzNqD6/fx9Ru4b7EB
CBTvZIsezn1VKbOdfIHRpBzuo9ryHhJtbCW0nRwxAe5ZAaYnHdKtrqd+Q1VZbPysCBx8+b04I1NA
IF+6gj4HGTDilqivLItuP4ISrHqhYHbiV0FQM/hJbGtVICOEAUFMBNiLQGSWbvKW6lmGMt8x8ed7
G1VJGunRtcuREW4yzYNCBHfLvY+RJnQrql7114n9+MXWcEhcldBt5o3uSLxGihYjlm2JddwvLQ5r
1FCDZ17QOypozhVdT2ZXhjNgg+cqWxr89Ve7HvQ7TRoYqdPs62u8Ghn8Kuu9eeG7Gz3Ka7q4d/iz
p/GqlYZ5QZvZby8omeEt4R8lFkhcQjOt/CFcq6HG3qOxQzNal9OEgb/uCuTMXA6sZleSANBeQqnr
tkVSId6mevb+erWGSYs3ivpJGMofEDHpLOqozcZ25XR18wcJsouFoFM4cyBzLbkESaGYJmdjhtKj
uq+jY1UveZi0f0gKq+f1oi2jC9426Z8Yw9XwgrlpA0y1ZHau0P0OP6naMN+ZKYi+6iRQj1sBmtPs
WfioUlMd8tk2hQMI96IyprtS5cYf5Y3jT8+I41vuxr311Y8F9puuO3EDQDt2o2C9cSuuTHqUSVJB
wm9GyBXrAmdpqG1dgYLUhCCZIcerSlpgEXvYapAzv4yTofZuc2klL7E1G7ckGyiMMUBTSsh5iAFX
mIbgvT6asb9DT1QiaZWSnq9RTjOZpI51UTa5O6+aSUEDGLjL/Z5UNj/Z0Of1VQ/H9oJmnwHyhuWH
gePq1MPmxLmFj0iA9JMHt+RH2ne+vQag0l9NatPfXCWmOlBGMf8VmRu9EOTTlUGmj8Z4MeWTY61i
rbS+NlpWv1bACQ+wZPwHUg2WXvlkpZeY9UdylZW8+LVJ7hhWK2IeMS6eq3at0XN0wQiUi5UtskIY
J6CQmGja1qWDdX64497CDZ7+rGo2pnSi/iqye66IGpp/c9eOIEHbOCUeZNXVQyWDFFfiO0y54bxO
TlJxA0XvcpF6MfzafNIsnkXhWXdpCfjCQdJnyPiQOcATncOY+6khqvqHKDL8kB03hP1Ba8CEoE0z
G7WUHOu/dj7GP7zKgv3pjLPy1lOSeT35uKrCJBNeK5ZAwFfZJiNBxrucGmxo1nWWaRf9ZIIekrYx
wUXkxP9J+CDgvDvXQl7y+HK8VZODeDaLJ0owhWSCtowcQWq60Ahp8s8Wl3hYRHna7mzZLsCX40h9
4ZTYbaBCfSoRMTNZcB9vI2ubkyTHFO8q84Wb+5CuvSS0bjPWIGCx3olib4oelBc6oZCbcNZDM7BL
j4mNHxFEoSjzbys+lBdwoSbOuWeZSz5j0l3XWpVhSiwwdV7VaPv4A4vIfMEOAp5R7ZCDxqUqFU9Y
fpt9IDq1eBWUYfpiWzl+3q7mKe0iwwDuu6w6DQ3w1Ba/88mtH7S+BvVT0GzFTks0nw8/heVVM0dx
saEPQ3NcNAk4jQeXaJV3lv9qapb3t/P9EEZtOaPryNXyXsdlAVp++3WaZpPfPUvU3wYsAWflJCi3
tq3raa+GE1F4dVaGR1UYO9Z9ZEDf2nIgOkiFEKbfdJEtvY2YeTUbR+ZANLKv6SbI3n70HXhPgUt+
Dp7k3PRISMgUMlagWeg/iFamjT3hCwHvwsE8NZr74jpJDEdue6+jlZ36lX4FRWC+78ck/6JD4JhW
MrfCfJV1jUM/J4+jak+XPwEEhC2Hvh9b1b3VlX0MVVgYt7JKrXFLOyjaG/My80tq59+OYUf5esxG
/TJhRvhBAdvavjEmTL8BMQpfIfTpNW3rdYKSq81xHI2ydn7QiAr8o89W+syfYP9ttRD6Bqlk5atX
NIO/yucsAdsNE5gfkQWUFUyejUkWSBHIUkzyxQpyfvJoJL6YrzB4MdFzmlZ555myC9dVbdEz1Mn5
eBzDenpKy7GHXmB643OfV6O8hG+n6j3CiinbOH3j9MhK6QAErZzyfD8aOA0FeNdUCmR+mP+yhxq3
fhpyla9bxEgrhRNEEuCAhZuskrq4UAMyuLXR1CHgmE7agNoOsIxgwkF/zcw7xU47XMexaBEahq0A
xaoENAjiSkBRmrFGqoy0Hs990qDYxnW6UVgHZD47ggE/fJdAubVuDOQTCC5QxDr4FNiutrFMsL/1
FDt45Hq9DHH11VW/aNSMmH3DiNtLVo6wEJwLHOkqR21h6Ymn2pywl8VVo7uY8yK7MclsosFqxjrN
VksptdOgfOVDpV0DNMpkb4dZna7b5hFGMMdFTWT4eq7bG+wA2j8FQu5nox7umx7oj+rmUkYFONiZ
Eu/jBUpAyrR0Y4lItLiqHhZRecXyTFBwo0XNsGQsu0pGa+KU8FNznCb7lTgpChozTee71AQ4JzJt
KRFCJYHNmVLDopBkx1xlalHazW6sviPGldg215oN19vXsSdv9QlrOlo2uTpT839yE+Eqvvx02r0L
Z/XoNl6P0JbyUYxrv9ZxwsF1YCcnfDgCJY3uN959X+zEAZTHUau5oLuk/5KOPX5NrJG2ca+XGPqe
eaW69aEwpR8BLRUurG0uVfThO4UrhSYwA63zfXblyx4VOitgqCyylwQtWF8mPqxAU0ueCMWLYFY2
We2tIXCnT1hxKYy+PKN/8EscRJAF6DROWcjCW9GcSbw71H7xH8cUcRH4KDkbgqOwmeOuZ/bw1P1y
ovCFD/YbStri3hMPdrk2lcl6iCyZ/6wbPzQu59LHaiKBpLpXkNg4JAwNmLDvp/ALNNm+AoaZoq8h
0/0HOp3RChCVWn9p1+qv+RxhRZH5NUpXHJ3Laq0jcx2DdnCJV6AKmcjlGZhxe6RUkL5EhFYzT0ZE
BDiBNq8xUNIXy8jgjRRlX8MunfFGzkmAoNLrOrfe2HTZtStc+6GFolDFN08IvBjyccoQ/6e1QGVK
LbAaKCqcwLbsIl+1IZkji1XUd69v5h99OqX5pqmaolq5rY/ddxk5iJSKQeuztZeX+JI6U0JWAAUQ
BCtCmqAP6FW4ySNVPysfYU6gHHcJkO1ozq7Jqcq/R5qK2EsIP9loptNjFo8vw1+IKqG9z1VvbzvK
R7aimRgV8oiKiriQFO3QOhdTd+fPtEBWNIhymIqa165rXcoW7DSO0hUXWnlDpeoY0Jq0jAQtP678
M43Nj1dkgTfnEn7I63e4Jh9OzSYyPKW3xAGODawyYypkgIqGswBdGtsl1LXTi2FpFx5ekelKLFZg
oIqmKd78Yt9hOgVljjM0+Ci2Zulc+Z2WPFdDB+XSrtjzT4/1cStzQNQYg7al6X7o2apK85OcIOx1
ZkBW4ElHOiFzRFPEJeAQx6WN2eU6rOdUvxVlZ55px318tdzDgVVpPQCWkpt5+GqNycz1kDbnuon9
6XaOQ7nTpsYOhCLeRogkPdMS/uT6a9HuYO92F5q+e7TLyHH2hqylvIAMABNZTqQaGouJBAXLNxgD
KAXpgzycfsfGsp0eflB2NbA51DmINbCaO3xKACLSsXvRQipM5HXuj9pz2ur95QSIvxobbihD2KbI
f1QIflqCn2g4TJBu2JwxUvvk8W10pSasPFPgX7y0SN7NLK1MPPoREHLaCsFOW3SCeJWhh+TroE+O
4ZHC7tQvTj++9ckcYzqbbx0meGbHQE1m926O3LBdW3nb/0Yvju+H0TccNwN2Ut220zoC/zRgjHBX
ihFv+NCPpx9xR9I1zZouKZFTm025GQk/2NaGkzjrMFfqBuczgTeB23BBsQePrKFMGtqrbrWUyKbM
v86TzIIoTnFZm7Npk2FHf+M7fYVdGCQUeOAw+8TaafsKXnjpjXI1FXYO2coso8ADykahViMCDyLQ
xHbna1ULNKdrUJd1nEo2kPlC68yK/KRN5VqLrzlxVzpL8qh1DHjgFkaTDdAhC/OvbsT0hq0WWtaZ
cT5pxLl0YEmNByTRaYYezQVGRlkVqnXSGWgLKWy5UhgoPFRVPeD8yS5MRd9g1NEM557x47IXLAhE
LeAC3mK+fTj2HPmmQ04jCKoZE6jqjANMutRbS9+bLrXUH84UPJ+MZ8PHwEKQ4kLH5PVwPL1vKsKI
8J0NI3++5USvE+D4MbzrWPyYhADQaGde78fPCCiIqaOwgMOIPz46NFxV8e9l9+aF0UDX9KAoMJ9h
BJ9eXR8XF70c8sEtzn/XYHEfPpqhqrZtbDZwghqTe9b8Yu3H3S8yGu1FFXQ8HGryC5qV/cYqtPT+
9PCfnFUOvv48n0MdxhXxcHgdDuCs97Ay+rHztkpZ/r2h5LgudL16OT3UJx/RoVENqsKBhW/F0S6q
e4TNsEPzpO48fcFs1QxRdLvVxvO5/mCE3j79+wGR4C8fD+gK1s7hs7ESda2pcD30MhKSIH0V+5BG
wld0s9N1LYb0zHjmcvocnhMCppEJRgVmxPo7WpJkq4lW6MyZpuB+hbimtLoV20AZ1EgWd0Zr+PMu
G9T0VQpHa1Fl+DaaDiwK8TCp9XRNcGost34u1G1Ml1fDtAjd8xrKu3pMO82Bsyknmu0TFsAER0ct
mUSn39kn03GJwsMylZoCA4Ojd0b+QmtMpMgQsdVMl40asztCEGgJ1I6+BKZF0eU4aBYKpxSpizkS
H3b6B3w84tjUbBgxhDvizK8vE/bdERfRWlOljdOQ22Ll2HiFRQbYJLEhRrZgddG4EuS8nNlfPlns
7KSm7ljwaxwcVQ8Hlb47qbbB+GY0mZQzcNalFafzzelH+2wUGFggt6z1BWA4HAWaAzlOOaMgQpof
GoqlNbQReXV6lONcTK5eODRZxDMj6mWbfjOOffcGWVcu/ZWCEFnT+k5/ubmSbU1nnGvHRSK7ek2k
i3v/lvlXdPW0SZPYJEiomLaZLkISt/q8ORfm/gE/5kd5SxKJz+UOrpNjHj57Pzd+nWSjWncROXme
Xcq9N6XVU2fISa2FPoiNJ8NCR8SfpK9MgsWBAh3YmXezDHO0QrHyAMPjbIZj4x596LKLYKz3BbdU
VWPsKsFYv7VZAYUYIyuU5q4iA1bHpAgn+Goc/3hN70/3eRIbv6ijTXhzOMhFZ9bcJ1PeA2g2FljR
5B0dvZu2b70CMTO8EC38UeLEf2FBFb3U+3He+Am3xAEixJk3sTzo8YtwUJKiM3WA8uyjwt0jhjcf
o1hhUjCjCwrJATNI613RJ67XLofBZk57/Tru+3PJ6J88LUJazlWLMp5fcLTDRCObcur7PXftTL+P
wVzvNBN1R0RLZT85TfeTa2r14/SHNz+OipGLi/0w/A4OuuO1VyVFtPTLWHuiary15ijMfSlsEhm0
HLAkcGYdRuRx7QPjhBSHapPq7WxcYzLbPbsj9pZgGDZxYRPyUDxQI9TdkLoUTsZ0uoeU1qY0buGi
4Y+TefafuHPYvywjpEETOSPixNoutNVEySt28ZCYSN2idrop5rA9c9B+PNOhPXCq67BjWOvHrRgs
zTxZefQRNdU7O9yU8w2VFbKiMKkuTr/XD0O9XT0hMJK8AhV2iRl6v1tnYUrIV+XBPTe7r3Otjbuw
GZy1jGPn305YjnHaSgueDY5CkOzhSIlX4NAw0PKiu58Eg1GHF+hIyrWuGRJrGiMMaku2j5ZZttvT
z/iRDMJk9YyFIuZYuFe//fd3Gyq9AssJkVehpsr1L7C6kUJM9MZJCKj28zSL+7yEFkhYwxwAqli3
LSLaByOGA666yMUypW5vW2Lm4tXpX/bhQBH8MvrorOGFkSyODhTdL6yKR5/XKa48N7GnxBVUdOvy
9CgkRh1vFpT48KQXorILFmAvi+vdC8Dw1SzqihSBEZWnt00wYcAaw8WAY4MkzXuByV+96KOzULWc
sYGkSBQfAKpVRQMXE+QpZFFoeP/5MW2aVdPFzXefvOmfmNKOxiYusddAbjqH5WbIdP2LptX9XeG1
XY1lv55i25lONVppM61CWoi6Xa0NosfiC5vYZ7Win9stImVAIfiYsxVvsCoiNNXolXfjp3VY0qKl
400aW0xzcbITnSBYFHPW4pZB4zDJ1GtrGHBBzaKB42S7hSLTt5rmP6pWGPhWcR7rVwQEIPOJakzc
VkOj2p57rq63F1hW9ogk/TydLqSvodXN2es1pCQo4PYKsNR9LLypIfMwYkL8terB+ebXY/+bqJ+5
3MdFkaLeci0J+bBpEBay/0hry80V8KyBqIybfN93P8OcyBJQJbRhvRYV1JZqpEfv9EV93xUdEgo+
VAgD2tWiP44bTUsTuiZwwhG1/SupbbNCllYrAm5D+y8wtHk1kwRPMHiTSX8jKp84lmLKyxvAICO9
nHHzRqMDIwtejxV1XwABnZga1Ke9YWIBhAQS1ota6WLKcaktW65HbiIoXMfBchndls0X7PYafYf+
opeB03dwW4eunJ/IBNG/VZ3tpSt/XCgIM5PBwwxy6aRCPSUDUrWDvIvscfjlmeWob7Dwnr53c5hg
AlzL4hvhKsLZxNliehCLzELnxZ2OKGNiqEOocQPWdAO033hPgEmW7ZQZlXsdWlKzp3vg5fg9SgNt
WbrIXl1t9KE6kKqJ7iSbUB3CaDH/2knX4N/ZlNy0OZBrbTXCcmg4BoxmVZaLQIyE2+qGJLbCXwmq
G4OSPxsiVEHlAh3gHiUv6k5KEmAMD7NQO1VEn4VxqaMRCSPX2pFRMf6UIL/WdWyG/lZXArm2mhqC
gytNYACSJnbz0rDLkSgde9U6j2t1Aw2pfE7j2vyqwOyrTUt4uwqUtnSNB7PxH/3CjL+m/uhj10w/
9ie6fvmznfvBpCfti5eCYg2peG3MsOlhnMLiSQbU27VXO06AJw1CgbENtaAxaAFDP9XMb1heyA0h
KPUvbgDqosgsC2UaTn5ZgOGy/4vuKkrltq+7bWnP9J47x+bF9C0WZatmcL16G4MM84knAhLXJa1F
iOoeHGkkeSzJVVzU/m+nEvVLPtP6XnWxZcNvMQ15ZUyd/2ca+oi9QMRka+qtiJGeK69WKxzgYqBm
W0hCLuFJlUHnOb1OWDEU7quc6vOW+h9Fc6NVJsJrDGXMM2fUx/14AT5MWKsCis5blN/7fTIhYDtP
Bhq/CNP6RWOKkkKT87nz6EPtRt8FbQrpxVCX+dvRdoyJKwanIgIwVgMQasN0+Z4bKOviUPMumUst
+eQe2kFbTrs8rupXyAfMmSr3SO1cqGLYAO3HCRoNlh7pDlT5VeJx9g0H9Kg5c0Z9dnq6rkkoh++B
Dn24heN92fYgvTpyetstt5FZut9K4QFepEBuV4CA6bxyxTg+svGEjzVQ80VZZ8nDUEaZulrYUGJV
KaN5BhJJ1Zmf90kBwy0X5xB+neFzzh8ebdSgeYlSBPOKIrV+dovlR2WXeFhW8ZkS9OMViM9GwQuZ
2eMKCAB5OBSMiirXwnbAYm2IyMeFyU/V6aV/aIuIO4V9065Sk7cGOYpu4mSsrnrQ3jO3w49HuUv/
jNbEUsoYQKCHPwKlo8WhCfRJc1LbDRORHF49vlpOZ9/2oIdnrjafDgcUAjBhMGOPn3nsaUN6Ls3Q
Pu6t20gvip+jPWcXKBTQPPlJeG5tfGjB8JIBXgRcdsJeoMkdPl/S5/ClRxpYAneYPTxd+bUybKCo
EHEoO3y3D31iEUgX9h5boKmNhHd/rofx2VNzxaVcMk2cJY/b9BUhrAPGIUitwqZ/tZrZ/eGk6R/I
4M6LOYfG8+kC7eMc5pkpy2jY2CZMm6Nn9gzCpjIqwTVwU3uRl+TdIvoVexfrjDMjfTKUYZgc7w53
N9d0l//+rhIM/UmLbfDXNfhWkhDd5ofjSjW2eB0GH0t3N+7bV/oOebSzU4curdCT5BpXVE52Frb9
KMnJfU601PzSaREEIVQos9r1jjS+Cc3AxHVMnFskUeGDDuherGp9zHNCW4aKCPpZ6j/n0iKDW0A8
3OW02r5hdB//CHX8fsjvKPWrgUjkmznpvXhr2j2ePFOXFvdemOI6ItCnuoE06nmHzXGeBGmOc9kG
A/LyByazMZ7+miV/Oi31LbjrYHNfsyHLdFqKBIXAEt0kjkqLnZ1rRf1fes/DtDLbuQFvG3AMvOkh
89QPfRHDCiixzzcCmmeFvD/9FT6ZXgYzS3CfNfkMx/cRQIdOOFbNVWjMX4tCmNdjwXNp/QAfC5rH
uYDAT8Zjs6ClyQ0P+OkNH3r30ckOTmYISlQuvoHafsKAFHaWK/EgYEsLxtjWz+2Vn8wzNME23Sv+
dPQyR9sUKi5HM1hDkHDn+XbkJCOBzKpuocu0P6qO0MyYuIzAFca0pRnWQDqGe+5m4kX6+rSHvOZt
+lS3ghS/+mZz+v1/+uM44fEC45rteUcdDK0ePL9cQtVqgvmerdgnmJpMBHpXQsxnLtgf+hbcvDyd
RQ3XA4D1WIjQqYKsbstlLB9z7qSu62upZjLm9bjmH6t4F0K3PvOA5mdfnCs2Hg9Lv971jnYUVaVx
ojk8YR/7CKTqSYjwqsTDwd5K2+wFlXkYJVsXw8znuNYQU/oheSIG3hgE5SRJP12zFjnfppROFmYv
RfZLeqGVAwGm9TM8re6LQ/NtXjetXY/buai9O/5M293QkVOb3kmzeicxIfwLUxh0UJE97Z2p1j6y
aLjRmxj0IgKzhcWnPNzMepbsGNLaW3tCNU8JrSiso2w8/6RR+psobDC4sS1tHfXQ10jogS2ATZGN
0ka0103tN/vT8+qT8pHfgw+xz2Vb14+1LY0hQx8uNVStUmYJ5SvIzArQKDpzoUeifNT84xKPhRwS
ZzYP/n60uhrUqL5shwHT+inZK0Ovus0EZfZhckt0+rgHcYAOGLT8wF6C6CODwxRfFFVg4DbCYljl
xElcJE2IIbpdieJRp6hwL2ubupvbeGtgqutO4wMto/E5yTUdH61kIH7DxpMmgXUVL9GmwItXeCvO
9lojjvE3V17jT2aOLrdw3SkfEfSSzzL58X2GEz2uwlrXhltP16Fsk1ZVPxuzhLyVuZDZ1nCJxF+c
6fJ5O+Evw9IwU+ccJPjWOT9omkLtA4TkXAfDIvnKOpwwUefiZpFIZw2vmUQnganAYkRnDfBi5h76
oWs805UzHz0NF33i7MexwMLcs58SJyS1tLfL6CHEKMHehuBr6loLx+JHOaGNDmTm0qHw+fVq47Y4
IXxx3bQmYNHKk+afKOx/ZRTwv8r/D0wCTtoJ/B80ClgIIf+7UcAGO52jQODlf/iP/yPIHQwPEkug
l7zRdv5fvqDxX65L9wsnR+gfJmfgf/wfHczDaSizL4PdLlQf2pL/3yjA/S8ugqwkWuwIyJau2b+I
TP9wjQKe4iBgfOrK5Sw42pK5uaOVTlKYDzBrr9y5fZEkR+00Y3auu3nySdUsyit2Fn9HQejugO+Q
T7suGlIicF0fA9pQXZKakn579wrv/5n+73PVj88Kfphnw9PiZkfZbR6fFS7WsSRB2HpAMEZ9VXJi
YdzWDvxQrvNrB5zhzJXteJuE+sPmaADYOVDG2YAOV6GtD01Cjp0ZYOahYOd6zWVjad3T6cdabmPv
1zpHLv1m4nIJYiNC7VjmNtftOCZe4wWzNwJBhjNQLk0EfTFBNL+lllk/hzkkQ0eX6kyV/QHBs97Y
I1yWsYVYnvToCUPPqvvKHaONNYvsOwzY/LIt5bwCNu257+dWuYP6M2x9keIQ0HrU0XOszF2B2Pk2
d1tx18GGeT39Qj4Io5ZfhVkOgRNclQU3jcP37kpqbiuMwgBipLblpu/ua6Nq8dHVFh64P8e4Jg53
Sa3aK7JYMVKGR7kXsPafMfZmAi5qC1XgwdYQ4HG2z8BKO/pg/Dwu8Nj1L0z3t9P+fZU6u96MI3IY
kF7sYY3pW5gB2c2PET9mrkKZ8Qz+goelSLBLNQwsF/zGoXwiTAqANOrOXLSPCzfeFkxv9gzWKrq1
t2/87ueIma533Dbxxkk9FmITTeOmo4ihnVqJ74U35tux0M+hJB9a9cuwXAvIBaVchPV4NHVMt87B
c7l4cZI56zTvrQCThvxhzK2pWtFcpv1QYsATy9m4aRxv2Gk1nxTLHcTdpt/usJ3INihj5KWGN+k3
fRjnM+v3kzcDlAMCC9JOaWse/cSxbZ3azAUCSph+D01HbkCjI7ywo3Dclwk8M7cp/DOf43jTgCy4
kOYg20MjQlO+zJ53n8NU0lLgX+mmcsNo52FmTeRTXt2dXiOfjGIveyHtfQ/SrbPsle9GKUkM9pMM
YeKYwV5YCbQq61xZxePpYT68QQPQlkIRRJPynA9+NEzC1gGjUwQZffcbJFz2RSlg1MFH78LdDGKx
494j7k+PKj5siQz75mZMq8GCsHT0dJ1d+k6tJ3ZQFbMW7rkHa39tY4zL7eK+ty0GA1UfkQok0gxa
M+FWVVYF1NB5wBzW8+DiBBrnJRb/ftN9yTQS+naVhWGjhzm/A3SEFwlqvEk+Nm65IAlIjh7T1Imu
mUrWHdIp46F2rNbZyI7ONe5QYXuN+pyYzVQ5Eyk8hb7AYGE17hRbxK7VU7O65TU6DiTvmAVYWnJb
a+RZrFC7ESwf+S18brwnuqdYjuJW14qhXNLyqkvmCcjT6PoYEmZ2bJFclmRonU3l5l9aLyHTxzPq
iHyCQckeLgyShYexL6O9JFHA21kGqi4Apj7/3jmY5m2w18ifsP9IQghJmtYHBArpcu1k6FPWhk0e
7q6p7YwMivqiJarvC47P9VNup9h5kcrZBqc/52eTiN2JSF4WBgm7y9d+N1eR0c1mCG0qALjQggoW
8Q6SgtgIGO6BNef9bZzDQzs96LK2D07VZQpByVrcJRZ+ytEZMgCjKiuS5BbiGLohDtPfEBkvA5Mr
wL/dZtgFMbJgJIO//gE13z0fcV4ZlZTPUCwIoING34YEFa6lJe1LyrUJfrJ2Tj38yUsFDrMEPhow
8lDJH73UKOrDcc4IUqr87gYU6Q4xKMpRTB8D3aVcEV2j//t3SiuCXgRgMAz3N+Oldw+KADHWosnm
QZPE3vp88LVMvHJr4Te9P/35jms9Fg2HKxWJWC6O1EWHj0cxp/qxr5gzM7qlfqrq/RBJsdHTwbnN
x6Y9M97H44wOF9z2hZgIJQxxyeGAuevUlcpiNyAvi3qn8Py/viJYkQbgEkTrYde70yv8fzDRrOdH
HUG43On4/7lrFHTVTgCQVIGZNvo97p/ov+jtTxdtqREDefrVfDKzITbRd17CejiBl6Ph3VcIW18O
WldhPgTSfK1UgkO1xMBUyPac5P+zoShNSdk2cKnXj4mUPZwcvy4j3I6AGFcD5pUXqaaB7bAZn/kA
n8xnoIJltcIRXfQ9h081xWbrpT2J1u3shNfk8WIZS7cKP542wd+jI/gPeVJ/ZtRPHhATmsXkAr+F
pbN9OGrl+8kYa7MbKDcrN1lMw7cx22mlotHcnf5sH2c0lwnLhazjLxlQx728eJzdHKsIEZTomoIU
4uGmnlVD9xrVhJF1+b/kALIVQSChbST+m70zWZIbObP1u9w9ZIBjXtwNgJhzZk7kBpZkko55dMf0
9P2FWtdMxequstvrNm2kqlRGZATg+IdzvoMSkP/+2wWdZnaJg672Ehac7n40VnUT8mD9m4vxv/qr
gIkxrr2e7J4I/vgB9rkyutAZSfnwCHs0rFwfcDLqO/L+WkSmffA3r8ev5Df+8WDnXEEMhEuC2RKF
7x9fsSpDoocE2YrKmwzGrvkC3LuxnImYWbWg5mtaG7ztuGYdUX89IHIATx60YOSmE3GnXfHkpwEG
2pGlJzNlD51um0/kE+CETst4hskQt+NC9cBq2T6GZJk8U8ATepiSbPcjT9v1kOX2/GvErH+PzqIS
+x4VN8k9djZDn595rkZgXaXckSqQ3y1bPXzDsEy1YvhODTtkCCXZgGP1tS+WxYscU7L0LsyBbNq2
xX8/ddAgotkW8/e0peoCi4qkk+666C/0a+YPh7kZWGtYrS+j1v1Lybf9q8zG9C4VCwbgadrSMoKc
Zl5nt0YD2av364ybiVjwyDWX9rvbOio9h34FtZQgyvXBNWD6xDDFqnQ/ljkL8bXOhjvHGACnFobG
w61KrJcRQbT+xdYl+bjhIpefQvU+rb/06g+vU329W3QnnmkZpreqJDSJcMbZkje6shnMhWAOvqfT
AD5l7LDIEne1wcBEQaHesslvur3abFq6pRU1sgkAv1tsZetWHuC1uVRMi60gIpFN1WCIqeof2zoa
T10ZFgXJzClvZKbOQZ8yrB7Dr0ryT6gE3R/1QL6wJ6aZv6vMpd4TSy6fqrVCHCt65B8DU7ZXKjal
IgMSL6T+aWsCFAc9XncMcyNah9KwJRmNolgAbVvIGIptVOSAqQWHKQtm079BS5DqkwYX/FK1tUcD
pPGDR3a/NmclGpvR7hagmLCbPjz0izdfyDVrcJhYDrTmLgxHPtYcnDdg8Ca98A0uVkzRCchr3eqy
iVZpEP7Ad8sP+h227LhIbX2ng1ahNjUIgi3MxuiS/KogvZ2Duj0ZbpN9ilaExN23dnraFKFIO9Ri
zSm3G6Dok23Kx8nbxDMvZOKQHof2dV6a7YnrmgSyNOumn31LfNqhbBferSBzvgNImvb3+M796m8q
jeti4083eYi6HVCYFzi/H5Y5Nr3KYj+Y9MzKDz1T24RHsLjVnjHvKDng3ZvznPjpPDClcP5mFfLn
sQiFHMsILK/YsGhwfxtbIwHpe+KARUIeVNYQNrb1oCDFlgQrzqdaYVSHzEQsg0feEvHh4X3otP69
4AtPAhffNOaif+UvMgQltvDhP//4f59+/flRxe3MpvlaoVwXQr89qmC2BzOTai/pA5oKx7HKByMA
S9mzOHn860fVn0aAPDsoua5/PLxSVhe/vVZYgpZwfGUnhDE1FyI9SNZT6GzENCxfVpabHxlJuQlW
NYRFQ04uuOu28Rr4KbczYlSflOjLhPZ6/9dv7M9FAoQ2FKB0vQz6mY7/8ezPK29GLcYG0hxaRbrB
jAPcRoazbwNQNOj2m1dDTfPfXIx/Wt9QEvK84UU5swTbqt8ecmaoh62cMJ5WpSfPXc6Bz/ZkPAY5
qSMbCk1WBqX/4OfKP2GkH+urrnf8hiCnfh8Vq+a//hQYhP1+ezA7Zlfmu1izGQf/3pZbw7IYNigo
KohJnwlu2Nw96QgExPQ21nfSYNZcHMD16zsifGhFRMflEyFbtM+Sa/hzWhmfxuHW+KeltOgN6yoj
gt7eUKWypaa+jK/JiN2JTpmzrmH5fpZdEGoEWn3VxZ203ddSmyasjBKRV2P1iKTq0RqOosgkK+y0
rdpIFxaPUViDI+6m1fXeMlc2JBivqzWSjyDslJtJ53ek4WVjNAl2q1EdlOYYM0EDKA30jAeLhaLr
VGdVB/DZHeYXQhZsYJoG8q+4c2Z5srTK3+3OBihIbEw7JkOPCpIfzsf6Ry9bjHr1qk0USwyoeK7l
pKChmfAXq2qdvZ374t5F0vvibfOm9haw03vNuWvHmHgsuXeK1dySfPGG59FngrDTYqmtIwwhg429
a97W7eA1DxNnioqWxbctZJxm9dprDHnZgrjqQM4lc66sw+CZ9JD7bSJnVC8JoQCoH9u6Vw9Lq9zP
og0a48Bzsap/gnk21XO+ofV52cLMFcd+JUAhkutQmDsA6b4+8+AeTxs7qjvQTN50g8AIUk1ps/oh
h3hpnRM2qH44rJkq2aJCjrAeRRloCK7OFfsyBCbpRkyf2ZXpru/ithqz+3zqQzzgcOefTbm4TBIz
dg98mxKG56oHnOxtjrghQfxoiv1gm+OPLE1nlMir/OFzEaGxBO7/naL3CpzHNC+i1iG1HSMOD8om
M9FuZAbog6oY4O9nbY7KOljnnOCecZ4Y0dUlU4JQ5UWUlyOhBXOfqedxJKwwspe1Oqi1JS9vbmr/
ue1nH3H9UC37DsBQEbc+PAgke2lZ7pSxYBDeGi7Ta8Jah+wPl+l9seaBiHFrkVxM2niGJlCo8ZWq
YTQhx4ag2wlrqVeG8kxB92Ab2m99aQFpcZZCnQeGTAUu/Nml0jOm7idixjY7oh7QCJ4aS2CW9EqI
Q0BvquHQV5l7U+BMIRQll4G4IT6Cl/RXYzw2i5OhKbQdBu75uqYwrxTYbnCvk064HpfuBmWk+ZJB
+Sb2JHSN7xjKfD9qSKIChbONLnxaoOrviP/no1GH2EbyNFxAQ1qV/b7hFfuqlV6NSOnUc2JRsmJI
1nGgQlRLnpvXBtbo43U1156rq1m+zQajxMRequV9M5DwxTLkosMP5RD+PizXIkcG70ZrEEioRyId
EzN0rsrIbjRf9KjkCHvZ7s/L5hTIg0fjUeJiviJc8um75WWDGZNOZH4t+9B4BvEChJgC03islY2D
NGda80XVfUrSijdVX8si8N4nEepn1yrKX/PkTbeD7EgjNMCfLBHszO0Fe7/8XikEyZE2ta7jAlXk
ErtDRqAItxx4shUYarWreiuglIZaBM4hcDEEIhtHg5umq+9GM0qXMLqun3aCrOoS9Vxl5dyhlXVP
3EgKtQgtRH1o6AC+Ib8p/bgq+/VMHmzHHeLKQpyuovJmp1WDOlYEefBjXFw5IzgHu3TB4OxM+40m
8yFd+vkdQY3nRIB0gxewS+557HsLon81LYiDs03eWhO2APBGvrXGyOmCCrX3KPBFl7Xfs61ZbffI
g2bIsLkAqTnJajHzU6d9ssnKqc7v6maARTEomsHYDqrA2g2e3OqksdA+dV3bvsLuMoFshg7ENCGm
8dM2DI62QBbG/cSBKXdMAfREbDuYlRgRE7QRYynN11kZIVAJbtDhEOLV5WsXTvYKMclGgr8NTRgD
r1kPbQ6nPoHuylJLBm1Z3vuOarwEP+ayHrYwRKq+9tju5lYbb3zTQ89mwK47PoKZitsluGJCZm3l
EBBxtr5r2gW4+bIoidksmBJUdUHuR1hq72VKGx5fUrfVZ25tZhPbMEXfFOkAj73JqiGxCGm86dd8
swld2xw3GrWzpLFywK4lS+9WDlS4bQAaFrTLd+kJPN+CEvodFvT2fciMdDpmLfjiSBGOh+VckCS1
OD3cf2ipTGtVC6cJauOUoAmH/BOoa6EGUc96rwfVDcessa8JEqKe0oQ9/4wwAcEmM+Ca9UH8z2rh
f1fw/+cqW/nvV/D7vKmI5Wbp/s+U79Pn//3n/+E/V/C29Q+qOZ/6lvU7bpNrg/GvFbz5D5RWjGvx
GeHgsq/7m3+x+n3zH2bI5v46brWAcga0Bf9vBR/+g/nHdUXCmgmxSeD8f63gr/3Fv7c/DHXhIJAZ
wFQFs83v7Y92yjkjt8dIqHXd17xB5B0j1GcDWswWIL5tGSDCrnnFVnrTFmbB3CINxSQO4g13GwKx
f/vk/ove409ciuuUGT8Rcx4+KlSVvxXes2TJpzyY6NR5jLK3zDOepLQhpjl5P3+sAntIXCg6uTiF
J0ZID+TBN6BQ5UdtKjH9D94P9a/HUuoq90Yl+sdGgEnnOgfuaiSm4arvloFbF27dfKWshMbV2F71
2ze/E0EfmURhmGyOF+ux7tHsJ5L2/V+BGP9tc/Z7v2ry6EOlQ6PK+J9o9987hMFoUsm+KCGZ21qT
noRmcAjeDC7B095kRYTjLO3eoyMfSJ9uOYPDVKq/GTFeX+UPlw1LFHpW5LnOdWDr/9a2jYwu7aAL
gAmpqX9DN8iBjDYi0PHqrwimZjXLLx5BloRiNbNfHv/6Kvnzy6MhAJLLnJj7AxfuH78UpZtiJf7d
Rh7LWIjMN5eDzaG2FAnGAXELQbpcMES2+JkycgTL5K9f/099Gsto4NEecBjGq/znt29hDje0yaZP
JBcf0kdQ+Mhq+0C3MJwGNb8HaHVpZPMV7J3vuasdwVjsnqeNEjli2z9+nXLT+Tvd/5/uHd4VUh6E
zIy2eXe/e/VdgqlSEI/mbs5K8V6yREDb2ykIZz44qiaR/dp/X7qMBwV6T64PgserWxz848hSUP+t
ZhyU9u/fFEJx9k6BoLW/7o7932bD24ANj1jrAOSpQapxbg6WGTMon80bbWIreeQckFYyB7Z8xBNf
f6nXhUkigQyNHQddJb/bc81kteK2qCK3mxon6usSttKy0fhma+MNjMl6w/rC6eSo3YQhajvLtTBI
5dPKeg3GFTFAUWiRH+YxyOZrIKRBrqkW2ZTUIgc8WxHR/HWZ6/KXOVltE899QLhDxuHrRdC5AzKV
Vodc2MkoQ/iKudcRYMVsrHrzaklNWoQ97JrZb9V0u2rlyZ2H3Qio+uJU0HTnDVsU8MWuO87lDNJY
SVSviRcivI4A3s6CPZf2v9Qh1X7swPUkEmtTFDyNvdoALdOtymPGhWm9C9z0swjT8BEZo5Lga7Jm
idDddcabZQhEtQSFF78g50KIccbcknErA966cjwl9+UksX53aftFL2QKMbEnFpq3L8APkD2Y0oDn
7STIWgppQPJtGpHl6KLO9loJhaO4otCJVb4tMLvcijjzUc6DSlgv+PmRFYf5seDQZdw4tE0RX7c9
JUmSky4vKbJzoroyj655ymW2Qukdg4elF6V7QA+8ir3QA/L4UU9CJxkrXjxq6N3B2KVh6cTVZjnP
+ZRDP1ztjLSrpTYCUCL8WyuZ6lL3OzmI/CFtSLKLe49ARBfxWXRtteEIwm43vIUp7iKcs90rv/jE
tX1uUi83HrYp7XZMHTz6Qb9Xc2Q5lO0ElFdNfpKQL0jORInTPVT1ilW3wNcpIqdjyoocWGRYylpa
AEeMEFkNh2ouaSc1nzTuk/VG5tsPGp/wK+M2yk3m1CCWU+JIo7TVfZzb6xOzdAIkPU/SzyxiEeoL
6rNqT+XKtHUkZdEovlL8MY7zS+xME8Ag5s7aM58yY6Rfvbr83Q9Jduc7zkGgtq4pf6KkaJIBRqRJ
9MJyvxCLCcB8LoMxqdBDQUWwCaFJCilY0LdhGYeyPk4bG4xQj8+kGHpZVFR+usudJo1NbCcCIDBG
URTby54VweLBX7P3MzNp+5St7dRE8KfDYztgGMTxbh/8rePZ43S1f+/4ZXeWqjJuOS6DyDCz+mC4
00uVYaUbg6o7dW6u+PrDyQrgPDTybraUwENfPrH3sd5qs9jcs2s4S3mAutvMMWbdI7fBwZzpvCai
bCLCjRCnmK/Sym5Xv94+OOXqx7k3xg8AzrhQBXi4p3EuOrjFlWM8TYtjrwdXBt7eVMZ7V6G0xxmt
DyvJsmfjmiHLT9y2FN+KiUjtX2sitDg11tCy4lxo6GTw4ZBCt1gFv6lCjtXPo0G2IAOnMZpJ4fP7
9T2FmdbuSwHk9TjO2S0b9a9tujS7Xsz7sVicKCTarRfrYR1ndaTTPDIKv0w53FmA+Ck+5KrJ5qMz
Vf1wSkdhcMBfXXFpFlzypSzr67YFd6yJtVKZYgZkVddg61FqjfHmFflLpyExR6M/EEJCkOuXtlyS
PsUmajB8jvk+pjvWVaa188qRJGV/PMpcpDet40/fCnzZH74UND26Xkjx8B4IjDmFZOvm4fbA6XBj
Yn8D1fpcliw4wcmub33FREdez4qssj54Mh2yghMPYjzLLzPfy5QAU5l5xAQvLCTgOm21fzca9Y/Q
EAdzyrp3AbLkLnSzbd6Zg+Pw5zrAlJeXyQ5JtlnSABKOOeoHYpSJpk4DeTBAMuZrBofPzc8z1M/j
mlrBuYXoOs45tlNrPdENxhlZcwQvkwa6I46nFTdjG7rpW+1N7kMIAr+inhIrbmJc+tWjObVvZJQ6
X7yuGrZni3Tvu2Vumh/2bHw06SLvmePD9yiEyG8V+W36kz7Lai5X70l252P5Ee+Vbc9+IkXLMxAg
aQkO0hCslLqsg6erpePt82ykobW9Rdixs5ZFjuDHK3/yOesbi4ugo9Mul7vemsS0H5Zs9ZPWsKa3
0G/7+sCKDWmqOY8EU04Adpul3HgATtmL9MKMhV5X66TLjZE235vVgfXlXOzdsstH9sTzdrRVZh4z
Kzft29mr6191qr06KUx7TozOg7PijGv3YcKG2PE3z8Fe5tLdFXXQ7TtjYcvnyc4Mk87LA1yPU/NE
sMtiXyOh8yDxs9pNCGhvf3naRxtjbNn6Yig9VVx80xwcPC6/h4xASG9vQ6rHdDxM3Z01MHWOCQ+k
rrmK4Ydp7K4ZdFYnz/hhtlMXbPpdbxaJCVtvqiye/Lm45DoNwVSMyhWxDkgJjjc5jqz2c1d+EC4J
FEURMPQ0EHm6JT1Su1sdltmpDbKgTEYGgiFsXkOo44ySj9DctO3L2Bj1YlDkY+gNoEySKXXXAsR4
39KArNaln6THjo4KL3GVa10hW00FO6H0UjC90EsJ0Rs+i8FBeVsO+o10U6IiVWk/ohEjQnHLUcQW
Vj9cwOoYZs9NUVkHHoJ5ch0RpSsNj115G5o/BSQ/qdKyRqU8ZbPxMJaMFPfOaJoSi+5cMl33ip9F
ITbA971OTHsLscXrrdmvyuUROIP19KixIJuHTr2vKzgG1SKY4Rt+hHnnxOG9cuUzGTVHEqvYgT4Q
fcpDmX3JIZxQYO+trimPnZWpm4rxJ3pLAyyzv2/TqVsegZJ2+8y/Pp8M9qZscXJjTyasd9e63Y3o
v1VaNIdizOoX1dTikglj55DDcPWlAbLzpkvhjPsRlR1TC/+5meRHqNlLLggA5ms2mgc+yWrvK6vu
4PFON3pxd3PYlPtl2568LZNJnpE51FVgT6XU4qncJMmZQUmeePHhESE6gDJHMnXhBhN3AuTpmyf7
rUg8ytD6VKEPtk7mWJrYd0YzO/eq8Cv0cgwKVWz0m4+dq9DhSIU6k0WQy9scLnD7lIFMmh/MxqzD
z9BFKSxJgs+W8JdFwWbeV5VlTm9WashsV1Rb2u+XbEYGuGfovAX7YfTmaqc3wxt2pEIarCDIYjD9
PX/02r+bkpLmWlayit8bDIX1ctc4fT8fFEEI3BrSqYqfW9O0gFB1uqonJLIFWZeVT+q3n+eCkXuV
ZXFJutoTBqV3Hm+jhvzgvIbsVN6gBEFWVV5145FFsNe9GO/duSyeu5GYLS8FI217+RKBMy/JqQRd
0Vdefz/OS/fJpLqI67D/3itRfy4dk2n2Bdc1YtCcvMkPH9Fghbeh6kiGnTpi3NMZbjXoywQwOdd9
hna2gHl+hoSvf64aO5gqlnxnOI5euGUX9eZk/4yODdov4VWcsG3iLi+cq5lSW4TdooxsapZmhMjB
JrVmX35B8iteOycPjzqbSfB1/eVAz1hdplrNjFuhdNQz6Ae3WfIvOQv3A05thqcmMc/OZt5zQruP
sOEBRWRu+R6SI3uv2bYz6a9hCbSdWB7Bn+HiCYdX1Yy4OQlj27FF6I4mbzmxCAc++bDTLkUzwIpH
R3w/zFO/A1x87EpJEKv0jK+DP99xHKwcLW5B/EBOU5IQGErXk4LWf+N0vSyqZ5thIlsKnC6vKX3V
d71YYcLyKir8Bsb62gX7TBC93jDYjcGrfUDQfumKwrnwzLrrU3LSGDDNkSnd4KkIGrk3rl+I17X+
AVYvUSgj0Qppnz5Y5E7slrBgN91mT7Y3+7tVuM88j7I9zi/52DF2TSrfL2NcrONHZTbLLp2z/hCa
ffkZlE5zzjJB26txoV1jnjkGNh4Jc3d2+qC5VDDtEn7RGhVjMPyEKmtEXabrlyGf0LyG+gGFqnUX
jJn3sTQwKDSszPsxs6vv1F2/dCF2rZNzvAXbxV7CAGL7NF6yUZ/cKvcPOajyr7LNXlxLsY/TxW0l
G4Gtb3S+1IGV0jyucrfSikE/1nhfSx0El4wu+cbZcPsVrVxvzUKzfhb6sgGaYDNCz+l0Vpxf06cn
e7upivK7VSAiZgY852b9PDT6eQj69iFEK/GcodmICYAgNsOyP4QzJxAeq1uwXfdT1y37AavXDWdh
daTOSaPV19th3IzTapuv9IsIOwa+oGusRN3BGffyxM2d901KEa2h/UL8SOyC6/CwmL41lXNkyi2S
1HHbm95yvvYLJJmgwMrbyIzs8pXsO9mNbyNvbec5ph3VKeWXOZA0YbOshWsB7iVv/c/GcdJosLs3
uC4JwDDQ3CKIg9khVlzyaRY5nZKLZpqBXMXixc53kMXXxO6ci2eEzy30CmQ4TrUH7Zc+eBZlsDez
YSXy4Yuo0lfE+fXRRV8c5QEyOAI2kJ70abUL9ApEdTLEflIUK6Fdt7tpKNV9Y7a3bq1M0gQcuYcL
0F+24ZfNX9/O/jfs1p9lWMMOyXmqOaxhQUAkciqsmNVZGS+IlXbQtadvGSj5HYz+z27rrkvnu0U2
wykMtjkaUBPE5dInkzApWJvztuok6LfHdGqPdlMmunJPedBfXFcLvZeDTeNp6+5SFpijw7k8Okg4
S3D4kxlh8uRbM4bmIcRhG6d5470MLbqvphLDYUr7SxDKfjfyLHUJnWMrLXs5VLdIrA8DkEsWEjDc
jBTztt/X6a81WOpjZQ/wErPh1PZTd3GGUbFa7sNLkG+PzO2aU4WmR1nKjVl5ywfhhbFWpF5Y5cpN
EcauLfj3eenGi1ndmmt7v+nl3pfqsWd4gHItH85LXW2HHLXXmX1JzSKV61H0JoCBZXv02u0bwcmv
M9gB6TfPazbde6bikGqujgxLHclABrzmbcE9gs6dO1q/xLY+lN26Gw11KshEFjMm+YWlrbWMJ5qK
G+GjWDLNPHvEehJDWzmX3uLGiIQfq+F1kNWdWo5VX72s7XKb9cNuVsQcOz/t1fgwREvPRyCGMG4J
NouGrr4npOo0LHWUGfXOnw2OF2sXAhOK22baoTU6pA1LIrBwn1sWfK1LMzaDgBaSBndySTe3Lwa4
xKljhsRBZTz1JnVPFPrbJO9kHsrsM9wmO70f+tI1nhmelE3cGXaFf6oK1jG2ihodXA45rdiTrOCu
N13gjs5pRHgvjoxp8+XIB6O6A4AdIlPg91rARNK0KKoCxRmayue+W4ldoy3CSEzrZjMhiFwIwuFt
T46Euu2KzNF51HZzKCIBg9QJ8LL7Rv/urm7fvfl916b3cu4G8Q6wwK9fTFmmPBUNAFh0l7PY0E6I
RamjlXr1HTYjIROfmDV1UjXQOX7SF01HEyGN/Gee0vIpX38DBiNI3R5fHVd/chXE1xp62eaX6ZpR
ndppDS9L2h9LaPAZuPVcnxjKWNSOVBQoIYvlAzvV2TTn7sCQRBMpMOld7ar0FxPXMUlBPkXOSNhc
NGaagqIeHpW3envgHmyzr1ioKlfkwVXhLVrx+Z47WxzLxavuO+ae0eQZOzMzm4/Kks1zuOSygdpc
DgkDMZmE0nhx0EZ8E5Q+BfyFPFs42rMvw2w7O9kv2Y5VK7ddkKtvniyeik6TIsMz75vVjeeBWPg9
ZMhHhxinl4CU21j4xWlizGj4zVHlTm2B9/pge4rImyX8fmVPGYWl9cA+vK+SQnW/wq68nSkNn2D1
FqzHnVE8D1540k247ZsWnPQalATVzFtPJqytmHbluxzlZlQ4Wp5lVYLkVk55zOH1MTlSTGWMa8pK
ULsm3v3WiBflnyuljbPlg5+y5Q+Di4zVwjXA3nsgURGmespWn207rXBPSNKl8IJ3U5en1dUDT5D5
WFjWV7SYUBRlTi64DT7rkntDjdmheRjdrjvxC9kCFasgKWLUF2U0fgRV78EVdv7Fa4wqWoz6TWpq
HXvNR0QWDEx1ZeynRj10RpXeOZPub0rQC0hjjxzr4QP6Ar4Hm9kFgR6GPqMV2RLwABPDSKM/SW+Y
iAwo033GdjzuU5G/wwRFIhSoZ2cgOmfIFn3aDLXeWrN9pNVdDiRi5pHlm0PCjAcJ1SwZwA2K7LUq
DIc7ICDGRxaIbIfxktXNSmlatJO9q5AbUCoXxAtjcuaaA8NEmq+7Rix234qpnpKpcf0ZHpu2d0KJ
by2JdUwf6Jb7Fc2M7z5VdoFiynaNBHyV/2xTnRAFggJ0j076pQrC7MitxZm8TU8Gy+cYJXpOTnTg
HE0V4CRpmfFWer10lFxJmBtGjJKTXCfCPW/bdHSxLm7oSLKvtqyDmyWd2yMDT8RNdB2IsSbq93Qp
z+RItIcRsU8U9A5+IXfr71JmkodSVsYN1yEBKvhe3biHPfIyrP4XFVqSkZznUPFs1Uc+ikcVDvua
FWEyFrMzxeZcB0dNXMhRLM43l5ZzNslYvtoKLhX8uLdREbjVT/ld2nQzJG2D4adPykLZlTeGWZMA
BERhD4D4a+Vn97a0d1Oj7zPGcbHu3PmAh+IyajoX6vL20KHYcGdh33W10WDJ51OzHLyaqqGuh76a
oXqyrgJqQo1Q73z159o9T3oF0RfC5kpdRjhI42E1iSOKJxkXHnd6MaXy6IbjHVv8n71Qy97nScug
H6exzdWRl/X3oHCyE5y2mZye8sZzXIf/VTUROoc6YjZUXq4D+njtvA93dRgJu/6lyfM7jGDHHlDc
jpDJEE1uaJcMSELzZiuH/cYihPGkjLKgua2DbdhPzjztG5Q99EO0tOsWvvXrcD8P4avdzcAisSDn
l7Qp8zaeNnnoMz1ECwuYQ1M4Hzxy+pc0nN7WhTVtYBpNRKnzEFKbMaFcK3l0DHsEHSTJzDJ8MjFM
78fUrGNk6rT6ThasGWuC+hJPkKo1rKizaAquq5gUCrtJqlRaFgcHE+jRY6B6W+st3I0eD+W18i52
VzuHCiYviSU+rtRqQ269ZsdpVuEu7eYXR/Rfs8B/vkaMsUAhgCkvtkeS0HZwBOwDNywF0GhhgPHm
/lx7/hHMhfvelUDCSeRQKFKqQ6+3b22Lzaruyk+vceE1rOthcax6b8DPvHWu4YFTSAKI22UHZmnm
XY/5PFqYYiQDoOJ3C/jbnrW4H2N/t3Yd1pp17PyDtxnha0hvlQjkUCjfHPOBYJQLM4X7xdisWKjJ
i+vJHPZon/jwqvBMvN3XQlrVbq71Vc+dvup6RFs0pKZ8aSf3fmS0tAO5OB8sO+1fgmEozn22sCtE
tz/sS+64PVKQGc4NR7MbFMGuMYjB1elg79rMVo+qFsjlw+nnMPlW3BRQirSNArDvqI+Kpuqfi0Yr
ignxC2ZEkQil0CQ6RYImZKJMAiFUDzkotP48GdODTtObrp1RZtmBcYco4GcvHYjKjv8isu1k1sOZ
7yBx006d6rn0v4yV+mVb+RF3vkGzAulv7Fx2aoiaKBbyGZPmsn1D9wnTDhxk5LL3JlvFBQer1uxW
yGncL0Fan2fPbU7BpP27OZ0xCuRP65KNO6VDYg78KT+mXk9xyeYIJWYimZ2xgyKbkciWMzLi8hhK
yMq+4lOYbc3V06txTfx24jCzC2TSSJpfDKnsB8pg59XRI7chg4szNfKc2FQ1l6EwSPFzyN3buRNd
Oyue/gIyjoOAn6YEyW5Kk2OB2Pfqpcg10CRJARtwUnbB/GQtwqLlsYl1a9cpWZSFvaPNhdpp2YRH
RkVnOpNyvy0TQ0y+0J1nmzgKBDheTc4oe4rAuxPEDO5mO92Ni2mih1wzeExDsRcV1VI4mOWl0ih8
3YEHo0lRkoRucV6KtjpaDtM4hjJfUhgqP6dhQjFnTFTJS0XFCQvyMwCAcwG8/wKHU8VWi0poqrom
9q9iCXNk3GcZ7V3JLDmhImOAVpnVPbeNfLILez8Zpn9cecnzbJS4zkb54DktbKyOjgYKdQBImZCx
hLyJW6s1Ed4xSqUWcx/1pqukMv6DvTPbkRtJs/SrJPq6KdC4mJHATAPjdPdwj1WxShE3RCxK7ptx
59PPR6VqShHZmZrCYIAeYFCoi4JKCoY7aTQ7/znfca7L2mQrw8YTY6I+7YoyqLr0uaPEUaiJyYUE
IOlqdvAcpacheWP+6QZJHp855ow6N5Y2ZzDmEyeu7b+qzhqCvs/3ZsS7l8i7osPKXw5R5HdHpb10
l2LU5xbA3LihPk0/57Songy2vMCpfRHJSh444FT3RcNQlYXqlbqmYbd42MvGZMwuZr+88UJe6eWY
X5dREZ8lnKf38WRYR60j8lLUB6Htfx1KnW45Ts3HqsyaawRqfUmfOOly8imb3MAi4jSdumAh49kx
knjbpw5DRdWQC8qAbxPoWN0AU3/pcUq6BIN/UFz1EdedPNYO+0KHGr3QqhWwnCbcZJYfs9vGrGnk
3XgSu0lzXEJYpTam4tcUX0W8jdKZkPISHqrBzK4qp0iR4uz2zurZscVDes/OxA7GwauvaBdG0OqY
VaaVzgNUuzIwSNVQAcbq1rtjvWXhzzZF5tfnhqOWo2YV2oCQ7bb9osqT0o3tQzIYTbUpW1uct2kh
dl4E8mVY2szaK1m0TKUx2G714ODxLkICHVsAw0gFVeuO36hUEqwOVjKdZy3H402V2/0ttpmeDWQo
tL+xsHaI08KcHWPXQsb8vKTU2u2LFBbVBgltuO1UkdwS36tz9o2rwulqWSCIGLm8S8OY01dq9y1F
MnkUmYFwIvSusLAo52oHZmfr27z6ujQ6eTUNw3/CytN88SQ7E9JccE+CnPZfoOkDeZwKxcHnSGva
D+zap6/tjPNm04veiwMDmFPLlsIMh4tuKDlPK7dX3haBTudvLXrFeJWhFb81nCsAho5NGe9HDyvq
Waup48T5a7P9TmbELESikHmibYbltcI/MnBgstyDS9WauW9K10eUapPEC2JcTo+oOQO6j+Fi25xn
YzwrQibAOGFGskiK0rAHrNA8K5Ubx9FZnooyRvmt42pnxaO4GgBvPfmFBoEgprIeVp/VnOKmNIS9
N0Y09jMoD9mjzbayOhRN472UuSQCZS5R9aUn7gVnGPH4rcaU/xpRsRjvyg6aDA+JTP3ALxXskllz
0J/b5c1h8MX9khXNt1Ik9jWDs/wpN2LuSjguldhn7VCkR3iCPabTrLHsLfu9+jXqehauIgLJt3Pp
5y42evQyvLNRtlrBANknzLmy9PfBwN97KpsOLGq0dN7B5IDgtOKydotbr5od6jxVcZyidl1a66z7
7KdsXLcLAuKzgGdHC5jobVRqnbkFlbCIwZTtoKWe5SqbXDCe8/I1iVPSOX3dGt4xZoynyL050/0Y
j/58YFgRsmGMQxw9ogs9Ovhosmd6VGPLp+61bG7dxumodXLo3920M2jXo1/mg9gtOfahOsYZEqB7
jrTN4J/ioI8iQbJflrnLDAxvxdbJJuuejAaqPTC8sd5UXjKWx75et26KshWCY6IIQ2L1UwYaslWB
Bn73hEXBSwHz+oOH7bbA0xClY/sS5WlP7KwsGGaI1kGaiBrPRyKZ2zaYLeHelMAAaKROJDUukC00
Da0TVYw3WMoyLtaU+nLwF8c7GhYyr22lzbSZ+nqCSFl870wr4jnfEU6XN77l8HiZ+dheerOrjSAZ
RfqYjXr4EiuG4ubg4rwFg0f+o43diZ2aFoyqQNMD8/d4iZ46IMSynWnHWAxCHNLRloLCOAfZ6PoP
NUbmxzLhDEOcrWoisPQZkDWa5Qj3yXF5dG1Mjjz/hX1drJiMDf9nWkSXSt/pgklgQKo8p3R4EHnL
0Tlc71gEOQvocZJ8mZZSdPtcd022T7kj7sSkB6iQhsbtNcJu2DkxgbWtVBTJBlaklH/OzDtZ04Ce
XC6obCroChQJxgq31eK25MR0mYHnCTcpHvo5GMzKN3ZpWXlvolvbk+0IfNYai9Asl2P/fXZpJC1G
mLh1AmqjzONQE5LY1ujmTNcTvyW2ZrviRffpOO4IphLZQ6y1hpMpS4ko2NEYpxwHO/bBpdEO3Klm
Rb+mF3K/b8gRjq+JN7TWjsSodmm8L4Ra4zSMk2EvjyjDAq/d1m/hKXKrIuByDwiP8U2OWLbJRuoP
WHlL6w7RxFDsSqV9Va05PvSotTV3VIKKqnYaGD4NU9aEa0Om81ZyijhNcbtvh35JaNkiCC+Drs7F
acbpSm1id2TSxL/WprxQSIxuRruVdiDcuXlIhkFggl58nPRToyhibsFZPUJx6/FXt2a5nDiq7m8c
J01fKAyZvjRIFnRag95fdpHsgO2rhU0q80XKu3aLoNuRCgeSGWPYpZA+qxwXV1fTCI+cWCg+xxyF
NHNcCatDpPIxjtiSrUBmk4dA0yYuvZ55ZVxm4isCLmx2n9O43KWxkFjSAafB3GYfnWxKsmu8c3tW
cuxDDZ55I9TpU1YwBd5UqcV3j7uEe9Fmsb6K2xkoORwjfUepUp5tzbzgJ0jRM6pra5RMosXi2iCy
WZyGZQgJ3Ii7KsVQXznDhuydFMcFbvzaK0yt7w4BzASbnPnaYEpooe67QFcUx9nQXRihZ361VUVf
PInGjyQbzMYg0eJHnDZt6OnJxh26HAhe0frhhtknckTOt95ua69jIQxzP3vxei9kyJsSyMAiNM+b
EDuOewoTAQWcaDWTf79zbWzq7UzdrKxV6h4yQ0bXMnXJBRhUUyY75qSqOEx8n7ep9saQFjSBJkim
FED7v4MrmWv642fGXln44JA3i/adcqZ4zx4JwhTEguHRJJwa76XAP8InJ+zX0Zv4ZZWwDb58y+Gk
IYcWksovjKIrTOBnoywfhVDKU8ToaDSw/DVn+BNCYSzrGZglTZhzac0YGgzKQDHtOZINqe2vZaeG
YB/RZfTp4sxZjxumIoDNRxHf//21fHQOcylcBW7vFWyGP3SNff50KRR6q5yJMggbPBJ+YNodrUth
0SgrMMtmNRjqRfikxXXnMkqtMl5yVmT/cFT/SymBv0XwvYP1/SXS778gqM9aDbl/HRO4fU7K7rfD
t/xb+fzvv/2P9vUbc+Cq/I3owG934N265/K3t+ffgr5cMdz/zBJ8/2f/CBMYzicqdfgK6dZxMEAS
0v1HmsAQzicASgo6lySsiUTDH/2IExjqE3M89mAMkZjtgNnFxf4jT2A4xBCwDDvKAz2HrftfihO8
v93pt/JcgK7gYrzVKm9/LMLhtTElPGintFIMOf3elWnltMKGTXnQpRiKe4fC9OolypypDpnM2Hp4
sUVvVbvU4oX+q06/78Cffz5+a7ulw6+9gtAJUsAs/JAmsOzGLg2ZnGLywV2wW8zemc4x8fay3dHe
anhqoyWePFpNzKxsHqh4cIZjJvxE0eM7pCEHXhxe88KLyC8bsXXk3KZ3BTTCL2LIcuaimQZO5gR6
cHH7oZLNhNp/uk3+s0zEepU//RYrVoMvZv3q1iYvvt/3Ty5jpzkDzwusL1a8C9k+QiHkCFRooDEw
0JJXY2i9Lt5XbjH0NttHpMzD1C62kW8TVRFT2k1E7uUm1L76A7z5l4GED65zKfnCqR4wCc9TYwOj
/MPVRT4qGKJAj9hDszR2gwLDyGnWqTg/mbt5MHqmh9ph+4Hsa8HH7ZiPNZ/RrSZ/z/HUUNcMZTzz
/xoQ9K6Cu1H8t3crynes5WtVUyYZxd1//L+0DKGU/3R/bZ+75x+LyeVz8e2//9tJPz+X7xaY73/h
xwLjyk/gsHlnwYLlLcyK8L8WGCk+wa5WCKLw7eBcrd2DPxYYjyQTLzdIirzmuBskf/RjfRGf+Asr
dZI8D7cwnPV/ZYGBOffuWQBQTexJ0LJF6IPYlP2x3NElNi+zcoUXTwNjtoTWODpZssqpA01jEO+v
KF2eBrzi9wsWQprQPT8lc7ysLrRx6oZb9pMT5F+R2U9t7CWfTUvjpWni0ribs8V+G5fat7ZtVJ42
eJ5vxpzs34Zw74heYTQTIrcoTbzTQ3RD5YylQP0u2XXfd+45VH7VbKl+cR84AOhwUy8ltBbMzUhc
ysEJQSRHtFzwgoRHIzgmVitMo6+t2XeXCE+JvW3HkOOGiZMWtSjM2q9UBofjFnm8aHYWoZNnzQDw
GhATylDc29m3qI0XIHNVRAZonLAV7tJxfYXrtn3WZjzlwayLCFVBtp5zYpSlOmusEOm2sIgzbesc
EBWMOn7YTliVJ7YSiMpj10b9xdAxaGTXholjQ6v9fE02OHFOZDy2qDSe0W+LYjCu9JJg8mhVl5JD
bXwgJJnqxcK+EqM6GCJKXNbvpXCP9WJaiHdS1ZdjFDvL2iOmHgWD3yhwVETPSUjKNz5yauY03qsh
dfnsMWMxfxwYiraNbjGEseSDpFOZe0Q8vM0Yvt8Y1NH2JDzsnn71vBPAlmMa4Bo2ZxcO1xdtxw6N
hhJItdxHmrWIuWfsHU2JgwvfVENpD4FLNqmGE1tsL8euZrjDju1F6smOg1quAbAJNxc5VFEPB8ss
3Fu3S+j58Yx8uBuzXAECxCK7r6MeBW+K6Y+1evc0KbNlN8K+m2n9oB18KEbKaFD1uI8nQ4nfPcM2
YDnMakJlaAR5nCHC24nE4ZP+XnLLaQJOgxKxG8MR4fnZMK8wJc1vdltV3zDtm79P1WKCSJmXBmeD
ZSM6IU4VAROTuNllGRXPG8vBbrstGFy+xAxF0VlxZSxs+dvhaZjC+kmVVQzvkHQx3rHZWQ450CKH
DMx4sZiTkexMeqNJujCk6DbWovVTSpCIGRFAQagvQ7IXDmnoXeMpeep2Xe6j2YZqwS8UW86uaID+
bYi51vqFAV1+GXJ049gVq/aItEo42xvywtnNLq/DE2UNDJBM2YNDIVlxJlK7CHdRXdd3jlnYXgD0
Exdvaklo2VMyUCg4R1mxnFQ6Ha61PyMsKcf05wAhBVSCZyzeS10uwOS0kwgm8oR95CVKLwdk5lDj
lRBN1WGK6/O3TnitPuN1GZ/XMiecgZI1AVmV9ZzsOpstQ1AvfBcbFLz6d4ooY0Dfefg1aavlmXkt
rzsLa+ljSRyB78506sc8BiRBQ146kCYc59UJn7rY9pvFh6w2h/F0x4HdTSk2sobLgcI5DoyL6J+Q
+uznMaNdaIsOldKRNZbZVbksxjOxD6hKE/uxt45pkNpEMFPu/Jjk+dFm+YuZierhNsWWes09Zreb
ubWwuugFKWWHZ5f0kzf7Rh1MWDofUMKTMugKbtyNxvAS7ZnsFhGCglUz23dqX5xiQh+ny8GBkoSu
qbwkCKeh706JkPBxOI1u8qBwV6Wqt4ycU21OCgx0QpzZWK7rRprulvM4i1zYF9W0BTDTn42ww7NL
t24TtdNxS8Zm6DLmi+kYR86VKCLzxUg5ZXGujEPvJM8XaQFgN0WKXthN01VD7xhzVrs2s/PKJX20
nWXtfsZoMHfX1dKaS+BwnIb0C61J3TjCiK1TTWjFPDUaerNPdV+4kqLUhCM12Z6BggDSNkVJC7Ov
RdKiZ/bmvVpGqbfzMjOCLx01mkHMiXvZsHct+0uLlhT9AEyly79leTatgRTpjXu4sUMdeI3nzYza
e6wFYs6dL15ceJ9b7kVcchZ/f1swXXqJ3Mp4KXjuU2aIde1uMjsZAbd5RXeHRxUnBJaE0t+nTaum
veEkctrCIIsvXTMbiemHyJUpxv1ALn56sZAyFiehNwwVJo2VvjDSX4O+Gi2vLpZxRJosfaqbSZ3F
2Gq/hDzQr6Ie8Y0ytMW7z6Kj9HbMFvWmxrG/t92oQqGjcRQGCg1i6aYfyHFsajP19Fa3odfij3a8
L/Yw+dWZ1AaW8W4pmKc2nW53FlY6SpqQ/5/6ERV2E8qK1QaR0F626bwA7R18k32kcmR6DrChv4VZ
4MyHkaHjQzWOFP2kUz/fU6bOvccmPMKhwAQT8tU4InYnHUegfVboYsGQ6fEBNnqJmlORRCRRJAPs
eE98IimwT0z4Nvqw6R9M4mLrRHp1PLqiZ8iWLx7cqX600/tEERwk2eo3zQZvP/aJlOkNHDU/zM4X
v+D3YT2WO8ONFm4zqF1PFtQmJBkWFEhweZYPe6Q+FzORW/yuIp/6viqXtcbVaaePZVVNDy50/34V
K+RLB2Pobs1G8wZlsFdscqv1eYtPXfuqKsM/Dp3fvnmA0z4jkIAhwYdhEfWi5KXY1bGbX89lQvPc
CW9bn+FvWdRMpdMQDgVQaOgZCzSF36n8m38fzAhTulObrE6Fc5nYC0aVItMYRkqjONThXF20xdR9
5dSRM3oSXXWXtO7qSZtTgpo9+c1jkohaHTxjsN0A5Umf550dJRud4HfeKbMkzieWnJqiEFzKTixW
Aa3Gm/EmUIRmvmEJXeYtjlunoixVgRW10yg/mtOACGyTqLnz7N65K6s08vcWHo8Uq1wKh9KAunou
ptS7o0YB2k/iZ9qGVFbSDEZs1PxqlnL4il+nsxH7NP4fBleEX4XtLpeE7EW/bfu+PWK28ZxNUufp
Ze9EUGIpLwT2DrIluueNYmbHFPPWg1JktQIbRso+bmW7GpvwPG5nXENgzVHz7L01lbmxK0st78GV
my3Eidn5SltfPm1tO87uFhASn1NJKgzV16BHdYqy/JxFPX7G7z68FX0WvbGbnV+Qzaonb8kWViHI
TnNgQyvhKhVfNZPVSekNwxQadukx6T4nKozvIch7ITwKtmPorTOj5RDL192Y9mG2JeAuH+c+Xc7K
KHFpobRH3z+tVScks5WwE8c2CWtGxJgZHppiqD5H/lwVh4r0xBts8rjd2tKisA6tGNw5U84h0FEf
V1S0NerYofJZmE5TcTouS5pvEWzl6cJEdQn6xEZGauM1PcA9nPHStAZ8x31Uh3CrB9bGBcQ1x3PX
jfAmT1TpRbRofmWPwNSmr9gk4sD12y9xJ40haMMeZ3YdaSSqtmOqQY4rMdKDH7YJuVwntECW6sW/
mcuF6bTjqfHOSZv4S0VqrA4M/Md6U5VW/AWjxfjNU2kerWh/tkKlcHs/yCojOcucIr7um9YAVTOO
6g7vtag2vOOjy0R7hAWgWTE588nbw4fJJ/62V8f+5UIDr71LecxKuze+IkAo+5AaNvaRCprIKdGc
hoySO7tH3BrO/TrMZIHVM/9A5bYhIzqLaxjL0CfpOQtc3iOwGuKZfUxo8/vZ719S4/7ycPtOiftb
ze7d2bn9j+9naWBz6+Hz3f9gFJh083X/Tc833zBtdf+oj1j/n/+7f/jjOHs31xxnX6u+7NZ/LUJL
+1k2W6EAfy3G7Z919e23Y7uCO9qPf+3HWVh+4pwrUM0g0lq0Xqzwsz/QHaugJhHgKCpEUwOPC//g
x1FYWp9suBU0aCCFAdpc67h/HIXXA7SPDkcGVqCNeRyg//Hr/1CB+OT+Wnd5r+dy4AZBYHIKB5rO
uRwI9XtVKMVdLxx65YkhJO11m/ri6OjojkhkQiphDo8+oiM5sYnGdNEPZ4tf6oAcfHeaECjZCz1u
vVrGt97sxSe14IUyKlB3RpddT0L9ArS+AiH+KWH9cbE2nRMojfC5OcK/v1jN0afhUWXqi0/khkPk
fCnDsv3jbv7Lz8ReaRwffwyfPiIFoF2Jsf39jxmxqaXVig6YQtE+hGUuVFBTjn1H0ZYcIYPVOJpT
/2hZNZTL0embG+qtWUCIg4tjl0DD3AECKfZpbHsEgRkw5HHeVZDF+hQjc7L0TEln41sGm+vSbIru
kkIbzvkMuQgXO5jZYmkZ275a3FvaoSKNb4tHH3tDwcijKszVpjmE3T0BWYhzSVwV32AD09xgNfXw
5GcF+eGfbuwfN87POEfx5xtlVWck7nVHURYgP3z23ZiDHoItGjQkF920m/elVvl9G6nhUk66mbcu
iMkTciVpHIT5JA9JZFFbj8lvvMkHkEK8Y5zsiI/zkkBkSWmtrK3rhE0oiFay0IQ67V+hB7+TH99/
lai3yFCmZ6N/MrF4/1XCAcb6XPpMG3Hq0l9ejs2uTCR+tiY/MXu5XAscW3tbM/p2ACVe5a6aA+GP
YjdWIoTmVpv1WcWy+maZA3NIEHHjWauNqzQcrxb2pXRFSZXcdViMcJKZNRvXfFxSdm2zWn6h4X6/
3I+/jiP5/Fc4B4LYhy/BdETrtTwcgbYj45YBKhucyrVeO4D0kEUTF9HcqsN70qkucf5+4VANcWCv
0j7i848acGOjbc4P0AK7B8JgwBd5rY+4rsM2voGHNkHq7/uJox2DpmkeZjj8yifKM9pT+oRxm9RS
HrI96VaBDceSbNgK9SL7Pe9xaZcgM/IgHRwXrwfl1UGPeJtvqYypr5ex63ahUfdNoIyZ2Pio4jt6
tcKvdBKkwSDj4gZUb/3cm1x8SqeptV38ugc5F8VUbBee8RhbvT7MnKrf2pxjcDflWLf7qtDzFvnC
v7BJi36mcLG+Yl+KK8PvRHL990/Cdy7Mxy8BqpA0+c+6SHzAtmAq09gy8WKBGtffCB5lB5Xysdjs
m5JgirTMdiOJ+g3oflyYgv2m6nvnJh1pgAgMg++kNYPB0QMbrlQ5Ow8y9h2hX9w0OQ03V5j9IeFI
YtTuhkbU9MKfawzDzRLSmjKKer7ow+pQx6VGe6kTvijTCYdgansoFwK3L+oXg9i8d/hL0I9xkMff
XRS8x0qjf8gHTH37LKtYRdoovih1jvQXySy97QDce0zyZx3Y7I7pYR2iishTNJNFcZhhnBPrYMvo
1CR82NbvbPbeO4CKWZC1VnFG+XZ7AVzaldgQrfpyMeD6gTiNTzlz4TVKpo6p88LZ8zzGPF0HvUzs
z2RJr2jroaiyL/v40GTXVt+YxYbmnD3bo2hf1qH6ImFPtnuJJelWe2uZukqMM8MKuxHrBRDNQngP
EovVuVPY+Y21+N70i+fvg2zMy5IuJ94/lHxCmZfWhxcDRN0MlFBHFDzn3kpoTjjPbF9eNhixT5bR
xhHu5u1LtcTmL+jo4s+vPn40jCD6RZDILfPDQlZEC/auMbWC1qqrnWvU02Pq2epMu9ZZi951dLq+
OXHdoeC5i0kjED+wMJ5eMP12dn7NrTJiZfhFecx3gu2HZ0EKdFIeA35zyjDfr69icqgmz2cR+CPb
VSb/w0lat3oTJooDYjouezinkioPsmYu4Bue/Ci/j6qwgzlKJk/ag3nCIMreiq7w9iLpTmTniG2c
hdE5ZGeSV3lpv7KHIgfR4nH4+2fZfT9qXHcUruTqGe1JSngBMb2//rl3Cp3FvB9Cw0nPJUQocqfC
mstDmInbfOGouilNL6GIsWsOdVH7VC6SjA1gcMwS7/UE9I+1TGCUCVNu8AhHwKV26JHfJf2wQgxq
cc6jTuBcN0g1G0PE6iINp2RbEh842pD1b9w8n+AeJtxOJsROVhBonpE4M3CNGXi/CEH4DvaTgB0H
NhEvXQ46Y/lw7Hb+anVefJuHKbA+5EjiBhCJhsCQi33jZG0VKO2C2uBqz80uucch0j2rGUlVzK3c
ht8X9AHh51fvKrHuHD/cGsyRWSJNkGfsptaP/ienQLrwhpgZEgWqTZY77CDhYWkKTrA+0P1iEZji
Sn67aSZW03tzcTL2BO9t3MHHkavcmIYX7uKi0+fSkM7J33/x9n/yxa9uFZf5j+WazLzfX10bDTPe
b5ONAdCfL01je2cG4rlNantfplLucyrsCBCAPuupFA900zw2A9KYT7iR4H9Cn6OJ2EMDbhyUWEI4
uw7ESAW4JXw8e+HFzn0zLy4FEZ1COKjnz1j0jB3HMfeR7o30kmhcfFKovjhgVDZ+sVT9+ePHPcTr
iUEvMzNFTur9L2gkSegVzcgvKDILhj84HDgs4giqs9yS1fPPdZEp6mGx3JnOFu/iQMJtJyUev7In
/RX18s3kFfOrZ+7DqJdnjitjsM9LzQb1ZX48ctQesTzmJSIQpZN+pvp82Bmz7gOhGJp7Ij8kgDg3
nfdVmry1hHM69aP/C0vNn25OzmEmDgiEe2aBzAHffzpJknZT4/hmUNfjKzloeRjQ8fdYfJdfLJF/
vtP4UaROOUzAJ19PWe9/1NSuWyLcQqhmU/55KJT/wC/WIBOq9KSalP3EyxSWTVe69efWKluiX3b0
QKlERHpuIhE3uK5xRkIO2rDyc/GCzWeteUAca3JnAC42IyYua9QWWr4sORrYxGvkUC/XXpWnd2aT
1iFyhH4uc9Vh3TeT5hT9cPJ2jp3+ounL/U8+WgarvvUdS8nT+uHG46w5IP83IHPZe2zLCSKJg/Z6
Psbect/PjrMbqrkhs2HZxyWNGES0o3NF+kIV2xqlFK1/jG/bVLmkFIuBYWBoxvUrpoP5Nln0mUm+
+26tfWKjXVO5Q+2Dp58bZ/EeeHG7hA8ixi9Uf7PjdbEoymhImCVJ2BSEXJwAmtoSGEOib6eh6p4t
PKzfqmZW5PvJLeaQrc5sGGgvI+8h9rq1zC6ioWSkJjpiVoxKKhjKcXYUS5c3m6LJM7Rh7052/fS1
nkSZ7/zqnhPeIE7quK1OHJFe2fRv7dy4tZI/7uP/r7z8Gw0tPy3pfzIgQGH5VrxUvY5+1l2+/6U/
hBf5CR+RQ+jUchnO2tgQ/qG7uJ8UMgy1NuyjbMUunj/5obu45idaj32aCTlkrR4EruGH7uL4n9aU
mPLYLeBVEXgKPugsf6e72KsF4qfXozKpiVqPcdJmdTahYH54Pc61G5P3j2AptzR42P0077oign1W
5fq1qWs/mOqxOMTkI65nSqQDF+vkLjXTYhsLEhpDthS7NgR3hY5onbBL4/638heX983JImibsKHe
b/yoe04K+Vyr8KHSziPmqiBubLX33OR3FKg7aF8jwHQiiCKuGcdqBsNdec7Zg7TUHN0ow3tzQGNs
YNs3x2kh58hMUW2lB7jNsnLjrAS2jfMhfGkmf3zshJ7BKsbJ7TQm8LiilI1gZKqLjoQmEWNocmXE
3n6AHYyWtx4uapJ2c9kuey8S5hYxw7kC1O6T4xqnc18zFY7iNt22XXmi7PneK0OqP4fuNLOy65jY
JyRZrhIg5NCcpO6cnfYGhTUZYI2g6MUTC/M1BLDphEDMq8LJcOpTzwT9vwI0EZ558cR+NbI9AtPF
i5uM9knCZCQoddTsaX7EK9zKZW8uNsWYFY88EgsstCrqUWJ4T7IEPo+dtDbDSJgcrHNHnKmIztrO
e2IrjFittPVSmelEnF0r9+BYhT6DSMb6ZVYrmk7dlyY8R0Yl80U+k1itLRPrgA1ESaz+8Dlfjhx+
z8ekFXvAbc3lWM1i23npmv2YiXBb5U3sEDNoF5hRdcnuyUqsi9xtUy5UC5SBWG6aCau2W+sHKInY
spuZhoUGUkfiN/d2SkugwykPfIn7IPvqzhxCKB3uxKAwHh7quuPEKOYLd2zZUtTkj6wwafCczh71
fwrbbsw5NDEIMoQMtZyQsttYDF+6sfK2BDZvW4GXYW4Jujg90gRcIVhsBXdvjdGhtPfuegWplz+H
ePq6UJy7DSiIVBQcX5v4ErYiMkJovRDvkru+SdfVv4LcYD72Emkss4yNKGIo8K59RlYIT0g0s3f3
cbMDiuQUsVwZUXm/wOjLKpiE1gRjoHW/5I0R7rtQTvvZ9ZpdN1htUNWTDrRVWrvC7vXdWJsHz45x
+YXOWwSxEvjD+EW2jhOklWkcY+QNTu4pqp/uH5Fm7up4Cm9duOqIYKnNITlmQuFLJC7r1Gq9A0Re
QENhLY8VztmJK0/EPqm6cufnjt60NTQLs8RHC0TjsVW5s8EgAZVIq/CQ9lQUke85NUE2HYbOPjIz
9Q7+bJ/UbpmeDNxfX8xOv3TSzLairPpttX4JUWwzQzaaeQ9X9snso1dvaEDgFRb5hmjeekB3GIrU
clP4i38i+koGMXm/TT7kl7U/xcHCcBXFgHLyXjA+tOrlfKI8g2kx3ooSP9c2dSsfDFOMyUkkT6wJ
OKw8vtd4spg9y+wLI498nzhA61Q73lIc/5gk465bICky3Sa7C5SEoEkNN53h9pG10SInXKmgIjwZ
+EUDbVXCEt57Rnfp6mU3e7Dlu8UjplzW9sFN+mTfYEbaRPRQ8Kllzs2sWhedqfS2WTTmxNByMWwW
Vv+tEPNZYXfHFp88jxrNq2keLwyeW3j4Q3JtWvaZhWRIaWhCZPYZMXG6aZgqhnZtYUlgpB2uXFl/
MdVmtLpLkqUvOhwzMsgLpk83DN9IpNgsGfw3UfdotHiHGmIZVhR2YD3YEZXqZQiL83zIeEQryG9V
2tgAPJov+ehnlGjGh+/or6KBMRHxLecKu0Wbp+E+THk6dUdC1iDWnyrD3Y4jxSZdyPWIbooOnMO/
4eUyCc5kKzR4uAAM+obxB8gTdBt7bKsjU1a1wx3m/XG4/pf2Jv8nrsh3g6OTb9XqPGw/Giz/K86M
EEH+ZmbELvv128+blnXu88eexccBuU6DiP2vaHZ/PSv8mBW5n4QNYN0HI84eRCID/XPTIj5hTDZd
30TNEPZ3O/c/Ni0Mi1xcUmyE6EhyFJbtf2HT8n7LgrkbvBpPDRMRioKxen84yWSNG+IlwbYo42bK
DqBKlwcnY59Q6qI9z4jymb84xf7pJ7oOUx7btbCkc1z7GHyA61B37crfzktNMULsqgoS7wj5spq0
rvekQJdfyLt/UtpWdd1jKraOC9aJwYfzS9W4SRWaWc+qSE0Fea65AFk8ra0Wi7UotNBa7aSSYbrL
kzz62juV4dBy5vw+sXi90KsxVPgD7emLTz2I98eG/y+HU2xAf9o28qljKBAYpTleOTaHyQ8TALvq
GdRHtt5k1cwOYihb7HzhQrO5K5g34/IbvW3pVtCmfrpL/7MB0Pp7/6znKDza3EMC9zhjMSU/SH1J
L1UaaxC18+BijcAUY59Eub3oTV3FvXmkPRzveiItfcVIXouzJulR7f4ne+exGzm6btl36XHzgt4M
ekIXDKdQyKcmhEyK3v+0T39XFAqNqrroc3CBnjTQkwSqMiWFIsifn9l77VIfGJVTS5kE2WHEKR8M
0iOlfzPI+y/jDl6d4fDiTDDh7Nb+SfzXGURWs9k0aF+ahU26ppj3vT5wNPbwT5m9VZkVSb1k10i9
yNrbqVba/DS2zrVUEJb3PqLBvFZjXUjndMgSCeUXENh/+zJRKv/1bURcRsVPUhkJ3gRhaXQf/P1f
xmKVnZnOYvBm5EYMASyJoTNifDyirZQjS+6/6di3gIVy/5Ims/7Z1TmsZp3G/dLbdXla88T4ZQqi
P12lnoarxATBo3YqiHOx+87cs0gw3rRMws7bZil0/2EylI+R9lkgR72ZpYq1SHdd4iDFWXiObvfz
6pTLVXcy5ZO8c1OPWjUG5OG2Y18XuKfBKLuS02jaNUenpAYaxJuMCMDGzlUqzbQBEiiSfplCUvC2
/B5ZaLbsYHrVEBySAsqL4HBLyJoWgNwfmUi2Ch/UYn9auLZLv89gK+9R2YlwWo2q3ompzUF+C8ky
XCLfWsywOdectImm3/c4aNXLOtXxut9Mi8Wp3AiJepBBZ+6Z1iT1NBbz8pFYKZXwRn8y+iRZ69lp
JSeRCLaNoCUOHL7j1t5mJ5M8sUaN20q99oDe0dTi4vVyBpeIfi29P9cIMmVXlRf+lIDwJp5EtNrs
sRuBhiT3Om+laHCo7DpngRzUbCpkjgro6bJD1CV/Arcdz/BhPnE3JLmHgAtiEOb/mzMTVVkbYwAk
SbJOy6dpEMPRBv7Bqq5I8/Uysr8Hu9Z05Yti6YMNecqxv0vsJHDzejTFlTICsKRqs6iOeyRFVksh
7QLwXOAuCI5qgInGUZrEbZyOZNFwZXvgVGsbW/5ChFLgSXWc+GwDeQ/NlY0LpmkintCiUTWBNN68
bZwFyMs1Gff6JiVchiow6ZmgMKJK8zG9brZmf2dseSR3JQG33wbgvEOlKFdWKqI/MGmeGcvkhrM8
jfoEo67XmtQJq9RWyGuqu3uG6SwxO1XUrxKHyxTFWmo+tlh9lr0hTXbFOCiZr5R02epOSJ7gDJEq
bwR1PzX7mydzJxVCObCHg2AjsY83pab42IQuqV+tGffhIBf595obpGDhR+W06rV1UQJjrLsgq+rx
uG7mcW7F9q0guHW7UQw7LVOnrxuL5CyTY/ZkCRktEnEs0IKmbRGRmHvtTsRGBVBqHF6hbWi+hhAd
nIVS+Q1pWV46iCY02IIJl6nXygdP5BV6e4h4hdRMIcBgBLy1QVSXp7dCCZdKsD5kzs9RTr/1RXoV
fb4AzP6KEZ9lrFLUs+Y1U95HvWGMGCV5VIRo/H/D58+fULE7P53UGasn+HrHG4YS90qL9dsl8zw7
kMgnediBsIQT/B4Y29A+5rpEpd6JOn8tGjoHxgpTwp5cRVCt8HGr6BOKRA7Q+uEnHwaOsG1eN4YE
o/Gob7nxmS1rfSE+fvHMjmYvobTdk7jbnJoGPC7aTqM5tgYJVQCMWfxA9ChyEZo5ZsGQZWUbrp0i
/W4Iuz3jst2CEWkaWQJNnB5mfUXkaRN5/dMMW+ZtMSNOb00lqt0CyMg97BXb2S0WEdxD1hN4DY4a
eJ6tH4uELnjJBwmYu7jhyej4aKynWxcwCoYYgyr3QUtz7Xi1zMNLlrdL4UhI42h65ze4PlysUEK1
szqkVjiMXXJvwyHY5QWqPto4MQSTIdRrATrA553RIguPhAej2njpnLbJ6NIzUm7TRtpCp1fJV8lU
tQnpYu0IVC7U03HWs8M6dutOhncuTk1CSijav3WXp6immQ0wc2BIMz7y8C8/bbam51zpp7Cqlji+
CmVDTqc5NkizjgC0B5I6nD4CZTteV80ExyRnsXk0JscujpOo02Bal+1eqtlYGfKcITrDWX8bs6AS
GIftXUsG7LfALMxwc6zbA4hYQvtasGon9owrvd1n5Jc4Ec9kKd4DdGC6MQ/YZTuuWO7tQr8bLAYY
8P/nAAbmfJuMSIS55aMvDcZwWErjfrLnva7ZT01MxlwxrWs4S2KnFuqus5QvBtoPcMB/D0r7oDQO
QHn1c00SfCJziBfjHkigDt1m6C661kMoKwcbb/N4Qwel7O5ak5ETfPgBQputLsYxd1Li4MDnMp1A
36FwIz/fkk7CDgUXK2Ynj6YVZBH0Qm3Pc87yJWgCv2PA1Pick27H5WcFhTmLz0nHwjPx3S2ePfiy
AUygH2F3/9IQEMjGW5YiQoCXIZR7m+hgQxM1/kFjhU/Rl057JGkS8WEvk03ZNyrsPb0YP/JuC8Fp
yNnZJIhi9lGXyyFkpB6gAO9lnHzg8gY5Y8e29NhmSRJyNKfJPstNjUJLq0oDdWwi26ToFoYdQLwf
nhqZ81TNW4U3t6gC5DBj/FB3yKT1RItnl+uv9diSxMmhqgcg0QsWpKmLt9CCoT7sKDRmz+kXI0U7
imT/ZtLHjOSMc3/S1nYJskmGfopULZ98p5u6IWD2OUV4zA0W4yi03VXTwdEA2yJdeF2QlLqyAK2d
g3Lj7pUMXBV6Whm/OmwCTqBWiP63Tt7gIJcJdDuLKuqZ27U7EWy5zh4Z9RgY+4lAtnyt2nuEokaY
Y8Gug2lIym87EaDGYhvGcM9ujDnoapD30mT5Ey5GsjzEDHnOW7XKVHf2LOlXS8qgXSDP/WkVqI7d
2GZjUJRZvR/ShFhsWEy9V1hI0J2kUJ/hjdpvOFGq8dA1DlSkXGR6g/BLi3loTCuYHfLjALiyaQOg
5vh11iGRr7B3RDxIyosNMucXENH2Qc+N/rBigrpO/DXyFeV1YpB0sApdPTeMNl/UdcbClKpCeTdo
Ao/kbzlRQsrfTz5o1nMyoobvm3j84p01mL7G8pEPjiuGXw8RdNVjzwKMZPSvZtewpjaXTQtWOMD+
Wvefi9qQ40AnRwjn2Ea4Ono4MS1rWm57CgDSLbQ5GpMSCEghcNYAszngb2HgZ0+8zmImjzks9Anv
VwELaGvShc97WQ5wfKbd2M2FP7fNBMy5hXNI/rO7taZ9kKukYzPcLnySo6OtoS4ZI6WVUsynydSO
jM2mQxWzCI83kz/k2fpcZfz6dsvtNsYjI5g82en2thoBx9Z81yjacV7L5gGw7rzh4dGm/bwsZM5K
rX0/G0J5KlKjPlZC6e5Wi3XsCmeOvVmJC6KYm5q9P6p1DEp7aZ2KdxpTaB/ODNyLB8YObzA0eavS
gSjAN3blNkdcY2j0Q3SM3Xet6vGpUibl2PfS8IwaTYnyVQc/5wjgZXOT3HcQuZJ8uFhbXJ9afCCq
T/l/SCxpX+d98WbGzfxBakjzPFLn4E4xr3KR7ajfVldOm2Gnw/J3bWsqT/1oDF4rVwMzVlMNlU4Z
z5tUWb6xqTnPsnIOm7Iy4I04gp2BRLvYVe2ThkHGa2wNS22NhkG14ThlWQGnfG1PVtmCtgWZc+cU
uCFnE4qVCuvdEzhOULsvw0Uring/m/AFNCDXR2h34tBOs/REtQUUD7E/MNibjRBaRcvnTvQiidgs
C9ZeV19W4jAYg7bbDR8+o/UhcLVlYgvouAtmp4IlWGTTroi1353eN0443lYcIC3jYyehqEvTAWNm
uqoXBuXNE1ry+lyxScZVdZtgLSkJnu1tsrWNxRzaFpy2tWUHsEjrGhW34Vh7G5NVej08pVvxA0t5
+K5uM7bkZjJxUzWxAdur4NjHmVzTJC93JQBJiv20dnyzbk4MmL9BMcRkyKb1UTfh3loqYCqBRfyd
GNvVw1gGCBzT5J21GPi0ymbgmrpxOLW8d0307lzR9OmTmfMRZ8Vu0IvtOtpCfbJwN0cLWZxhOXcp
1QeJ6+cxH9CTI8b3hrzjOtAAvMmcu1/kV9q/LZRbOGcUnjNxrO6rIZbOpAUWO5KI7WdHh5bo4Z+b
j1LZjgFu+heb2Eu3QG6JB6rG+OKo/asCElEScX4QjQOMBR0TjZUy8dQvUWEhopuTk4Q1/VYQy0HW
LduJMbESziJ55DNZXLLANKa28RCOzoz9y6hJZ13K/bLK94OubIGG6oUOpl7DsrJ26ZrVgZaJqvW6
lktkMpvVl1WF46VawVbO6O+Lgg6GdCP5KcPPGklUUXub0oJ2Dj0QQV5ETYzzgyZaGKr95KSvMglM
JSlJoaTav1n6qQc+bdhiPFr2TpbtUBKuQd+JO4KG5yNnwc0YKVWPlGpbVOii9FIVFwopASfcljg4
60q3Ky92rBH8SbnuJqkhFsXh8Z5we0cMvuKQuvhXZc3pjum39lrllnPu1omiqmHhYtTbGFoz4Ffc
qJ+DYz+iEVUI8cx7dAcKigcCnUNTXSOJG8itZ107LYCev+uynF/h+/AWkEy37O0ZdeG61fdlXlaV
N1vgFOO1bcMJkBkb7gr+P0VPHAFQfkMEuoWDjpWebndc2YOAHgTxTXQJLIhxz94Oyl2F1bhxCzHx
EXYb/gvW79xIWC75FAAHwTepP2PRvJbLYn93q8iPfGF1sQbkMHvMTsZZT1qA/mnf62+kl+oHc2qm
O6k01g9Adf09QsUFxe28dhGOjA/cQabwTLtvzxNC4A+iqdp7k33modMl/cy2RbvXkTN7ckNnMZMe
c6WXNA6xXdSwG8f2oClEQLmJlCp7FIvjQart+SwACl+btOzvuszhPysU2dBwNAJ5F5Sgqz6/9/qk
fFazqHxk6WO/M+oZy0cxFGvkFDU+koF5194wsY9ibqZZItQk6Cjrnltrk79Rhm2Bg0Lpm6CbYTcb
9hL2VjPD4MIaCTitHjxDGtsd8cOUILi5YNsxSlWEjzLYQQa6LLdN2VBpz5aqzWMQNwZF5yac14Zd
ROaRq2f8ngiFETcbWXcFr5i/aBs/yc/babzGyGUPS48tuCyK/itmzxoViqK9gcJrDkltfEsgZA/6
ytZSMjXriYr9EaJSdkL4IYh01LbrjB7nFWteGqQs7yJZltNP/HXFb4ywnG+qSZnVix2gx+EwVZtz
Ej2mgFUU7RNrIvsqW30d5Fw0kZPLsj/nhAUvbT55MEPVHekH0oM619dlbVO4mON1bFTlqxwgA94o
dudimn/hIUQJnyqykN1mkdpPR9ZR/3Ei9V5TNIlg9UvYI5HTSxyBaG7fsMATw9sU0jEx84J1XXoz
08nJGQg4G+hSqjsstziEtBrmhrtUNzU8VaweQi7iehcLilg8GXYkYMnFDy3hwEU0QT2Vwo1QejjA
q/nbms0t6JQ5P5Oa/Vhp8dJ8kQx34/xNqlEr16SyYA9h/6wvGAWNOJiNm7Bq6WXloIx9R3U+bqod
9BwsEKcVLJsvHbMnqGhmK38qTmuuYVzO47tD4VWEU985uximNlehtalHKAX6dSp6hkvo4JicIZKR
AIclrarjNLCI7shg4VsJ8L/pFrmCtNm0j0Y3wT9V+2Jl+4fPR+xrkB3qCZwXg7SG2F8SKjocgX6v
KGSzCpsGC05ssuPJh928mZ3xnuO0Lj46ga3cHQrE+1ilLcd4m1Naobu0mErzh/lb0YIFXCdx2/Hm
gsMTr5I+xqFWUXK7iMJb5aKbJRv+apyGPEReVXxPeCCeVBoCBKTl+IBWcImPlj6XL6Lqyxe6J/Kx
YrnS37e+MMddVttY6gjJImQxg7obGMas343cZXTmuQq0Eqh6RjA2Des5aVaWpBWTRBjaqNfvezWO
awCvI+mY2LIyX9Lr6lQjE19dx05v5WZTLhAo7RQ1gzQl19SILRIeRibEXFrZQoZD3ZY/mDRQXik3
5egz8kFRkgfdc6anCkGXQaK2zA1VWxEELswzSRtC0rXmTpFx7fF59gC6NsaSRaShYkSUrwLe9rBZ
87kOFUZKdxu65X7aJm5vMzH16SGF/KpelmHgn1uUnQRHMMV7wrar8oFNMpYuKPBzHxSbUEDogTyY
oDr0TPDSqaeYIHqJHLM57vQQfgODkVyFrGrmAw6ERLHGV9YdczQVaWk8mFg/UfCznPaIqEO2TpNI
u2zURFdRladnoKhUiQhSqtRvMhZP3sAFIXsZ1SdItqSYUfGOmFRcxS5SGbdDzgx9cvDDuZtSbKNf
LiJDREIF5jtkU1nXTcuQ+SEYz8y9NmVQBdjVzgDaE/zPW014XGVuBB+YubiZGSnaGDbl9fJEMIFF
lQyKMoGstfIAuTnGzf2GawCIulpxZixN+53qvVJ5Iw33r7mP03sMmvW3sMrxxVRnMm0wNlz0QVYw
FTcW0m1jgyWR19Uy70YNmneEaVsZgDKai71v+p5xLrAZoBvTbAynoYPfllJW3auqthreSErgSzlI
0MRTxtWd33ato/EwbYxnQ76he3qHJFSXQtn62DrEi4BcG57QSw3lwG6tqXrNbvQ76p3Byn6QHjKs
Rxc8FhFaOMp9Js91FTJ9GZxTwrN25xAMj9EHyf0S8qq1j4n0RmRDUkxkcLMaWTAuFleeVqjzAdJb
9kYmQ/8EXloQfVYkO2YMXC6I2sGLCmrHJBLC2IrjthbyjOAhIVqtgfsO6kevuI3zrdLUXbXIFFWS
pKj3RmdV2nEta35rYRpqCbMxq0eUdJ3FQztOlhiArgCEhjzJOS7o89QL9lwONVEM5B6swjiM2Kqr
g2xSIQb0aVzYc06t75vGKL9nxq3kzORqftQFkeNe2ozcETJNO/fbWBFlM0wc83NpUU6sMW9lk6UO
V4rIzIBkH/JKnJjIi2hD2noHy8hRLzjoZJVhhEJZRQxGRUSepfMr9NyRhFS3Ei2g+se1LttJ+hvO
oWqCYtTqO5VfUvPbif2mPSgNOh6Eh+8QaMEfdLOJizMeRPnIGNf+yDpRvK8qQG7k71r5olJwYkdN
Cu0FxgMkk7EGSFklVoXjVCzThQBWM6cdACaorAVY6cFhsLKXwXHSVP9xaVmVWphBSkCHAas5ztH0
aIl8p0Oh+own5s0o0rk5x0Tw0aXKIqc7azYgM2cTJTc/0akkX9MJMg3IDm7Dwm6oXPNOqk5sL4EG
OkjK73TIfqQhlbK8mwUu+8CMJTOQUaBqfta1EvyFSYnFXlbVYd7VoA2XnWxsEBQxdrFXmepJLwlC
KfGHVBN+OEIvOBZdDq3SCsZK7S5goTnveADfOC/1Eoc0N1V9ujEmTwOyTXpES1jbm6lXzddqWcYA
h1ZX16NBb7RchxT77wKtQu08YLDInUhG7Z5nYQGH7mA/FNEq5fb08Mf+aq2UqtrLoFo0AJ2p8tkM
s3M35Xa/hsOiImeReT6yr3Xa5LHIJ1WNJkkxA5ObjayOdHReCn21MnpRWzw4GTOTvd3PqJUIa/k9
OGpGiCDBu4ASdWefToyKMMLb4sUw4m3xwazeNDJFZTDe7njMEZ6lz6e4Ux3CDYfa2RnI2iFYMNyv
owlBKHGWZpk0LojhE84DOPFQuirze7SGdL3PHdEld70puHnJt9ywVi5Txx3IkATjR2FhBSAkliUi
vbNW7g1HxJvf9VI78AFV/U/fQDJncSYVL63WyesRto8a/1IJaCVbR11wkGmD0osPOZOJeVTjW2Vg
K7NlB0YxORZsZkvqHvUYRjRPwCJoFeFgFyfgUPeZ/mBjMAdmPoQQ8bxgd5KBm+ZdorWc27EQXmXx
lPjUEQRuGxj1vhrvGcbnw7XqMhWd7NZYwdA52hKCEk0M+BbGaFxGCTNZhcfctyf5WNSK+gAavQh7
xoKvVllsX0kmx2cD0AOtr2EcIXBtr4RVZVTXw/BgJRsOqdU2sGiYLHGEaUcFpdKlU7PeV1tc1z6M
C+tEIcdPUlt5BFVvWI+6ZoovGJ0Jlw/8tp2cpt09G+zyt9L20w/IJZwbGqcPJqape8jyNneO81jZ
RxMoCUGABYQeWJCATOckXl/J7MyiIW/xyzki84t0s94X3Yl/DbLlPEuUvT7AozqyirQjyDMxflcZ
eE/Cqiz1DFMZPjlImksKl9WKUlQL6mGOV4hUJfgbP2tygAjowyNaqr4FuJg3n8TMmRzg4yyhaSOx
m+dQl35om55HGMzp/u3ZOZqavhwMdBuEF0jOYcWN5UK2sO5Sp1UDcxXCxnEH5sJHV6gTtsEDcleh
jnpMMwLqWV/V8O6SnuGWvelEKjEd/FDFAFnYcooLdxAUJogFFJRWOoxfs+aUzAzZQLHunvKTQBOu
egUjFAKSiwzBf0KXG05O5xRBY1XpZWPWSqRXO7BUNRKyZ3SlJY1C7eLqcTPK9IctNoedMtGtpZWM
YpJxcqt5fUWGZjqlgInw0+oBNW19mEWrDX5XZDeM9djwsSoFNsUs3hPadtMd2uMvc1NQh3Vjf1K3
LdkDvWcnpsSveLRrnj1GLOWeRcirEWBs6l/XGeJSpud37Tg9W4YCAXRqChCd4PZZm64XWBS3/Hi9
zx4aMRu+1d+yO5l45h6sMOMgFuQRJtzyp5TEpY+VzMeTgriCqLrbhb9B+w5lo5f9xei4NhxydFEg
oni58fgdAogaNd6X2Bw0LwZgDTq9NSGlV3KXflbaIB3YtwE+7luCL/Os36XbPJAtwQ/0dUwspjvT
GZNRZjzKi12d0JA0BCrLtgWHJNcjlfeMJTVN/r0+ojJ1W2NuzlvcOnua4/KFbUPli2IksFQiUxix
m50RNwsPgnTCsXlfsonnLMEdzfPc2tZdtuXrL6ft1ABbBllNDOdfa4IBmeYKHqlZ0zOs0Aqiu8Jx
Zojl9lV5NCSe5FBPTYgOINb8WWp/yJKaIqNuRenfxEHe/4RIvvJR49YleYOZ6KgLNeBtx8kL9Zt6
LYmbQ54xkBpUJLOlPdfBvxbH/F2Vg6jDRipNL4AWQb1pum86pr+IOnrOS7lG7e8OOflq6Ow047jB
l/iaDZU1m0xydT6rVJX/+sf+XR71x4/F3YyJCS8NldsfGvO//Nh6zBZyvAR7bPAQJMmWqx6TnsC7
HQwIhsHJ15P9b34m9ph/KlhubjkYfhY7HdlCC/+PX3YwHVEBOuYhpN8mmWhg2UHJHF4u2iHRE3sw
j09LLNjdKtTTyCDsPGLXT7eHyHETQbqa8udaEtJN85TJNK7WsLSvhioMaW9KTMvpC03ADx94gqf6
qzX0/KcqSkAZDckXlOvgYJg/g3/6spyG9c+I5UjhyezURAGWTX3NGWlIxBhs2t2ktOOzTYc7exUI
Ie3a9EhId6o8tiJKCZQcA5HP6xoUZJB1viIMVnM5TVH3CXflph0hd5ZTlJuOMZkjK0842FicdrmQ
9nK8FviQ57m7xTJM297QavNh0fKSW4s+4XNeZp516WIzf6W0CjWJ4hLDqq7phKZLG2WhBHyf+Rt2
Yx+Fi1y9rkO97s1SplNbDIOZB8Ke9qAUJl4tyjHtFUBGV/stjKffVY1G2AUfQnYPe6rsl1nWqrHL
8skWAclN61dpLxmYm34ZO7eYACAH+bSgBCDV0/QJ7EQrTd22cPMzEyPCO9fGbl9WgqjD3ikYFztW
3x8dgoZ4IRsZsKiGbvFYidWshBBhiaQLk7J6h/cXkVxjalpFoAZ+OEYMackwQCkcDm6kMph1yrE/
6EopO2EH7GTfOqu87P64Lf6/8PTfwEoctGT/Z+HpLvskt0R89H/Vnt6+5E9QifEfmgbQGR6mbLFy
/cOo9r/Fp9guNQX7FNNDtGu3I+FPx4xm/gemaIaHGocax8FNkDg0o0j/1/+4/RW4CCw4CmxgB6b7
f0d8Ck/0pjD8iwLRZOGo8R15hSaETlP+x8ETM/jIUQP9KHTjey6dp+pBebthNciiW9zWN4Pv4lAd
2B6flIiLvdkRhxRZR+e4/man/S32GOzu6ida10v5nX8DZ4rKpy0NrK/5RRBe98Hu2qv3ZEgETqR6
7Z6gq8A5bvvpOyUwUHUJPjhAg7x2B/Mjvdd/sogg0ZP64ZDTQqzO5Kov/ZM4DQcpZOp1EX4Z1j5u
7H3xol7b0xzEV2IqwuZB9dSgvF+D7goCCIW+/cSmK9KZVob1pbnOzzMIBiRA1+1k75bT+CL23YN0
0b7Ug+4xBtyJk7kDdReCafRFRKrBwQpTz/zJ75sDr/JOO1pR/FI9cIQ4X/YPa8qELnHykmg0URO6
nYlewrcP3QFmJilQ/QWMbiQ/J0DwDq1z/zmes0PFt03u0vv14FzWF97CE7/DjxqQL7kn+OFgenJg
HOsLCHS3DcvH+EndY3jzWHh4T5VnBYDETvJBO6U+EW9hemc/xQfWxQHJbj5Dn938u2aXxsn4ZkTN
QQmZlAQiGs/xtc85j47xuxUVO/1x48y5Uu3RCsdh5kosP1lqmz6R2jX/Pj3zaEk+S+V4i8g9Gnsa
FK8OoazyupYTmgEyCn6JR7xHms5m0zXetlMVZdf2SGodurJ9Fxm+6eX8XvCReVvyfbq3QrhVu+So
Huqn4V26q872PT/h1QkVJilBuserbfO2E8y0M33rQYuYBOffieNJr6hsLvPO/lnPPfLCV+eBafmr
dhSP/YXKRkl32wQLMrp1UoxSI/kuC5VA9smx9JRw/LAP60HUHrE3QXVULtIj1+fkZWl9yarIChW3
OfP1fuYxJA7NI3YHhCJ8IrvSb38NLmf7FbhE50KrRZyGXIvZmr/wsENy4is8m8k8DKUqlDOvPU0h
+DqCdj4Nf/G7HUpGBIrn+8pzda95yEOoFKEVld+heMLZY74AiUtyJCa8Te+gCFLXDmKPrOdADSRv
sngV3Xt1hhAWisstihaVG9/iO+cykr1lv1hU8heTQKOiPt3QEm4/hor5NlokYYgfrJc05z9lfGRH
aRIuq0WLdhbu/dcQIr5egjoieQvAKyIbT3ueruuj8Yx8js6+rY78P/Z65QoYzxu+Rp/krmeCgBUv
6ht0DqSSeCaXYnlialdjDgXDSvQbGpXZORAVI9ZI/lr0waP/D+Qg3mHGWT+6w/bK3DZ3DqgJfOLp
80P81TzRyJKaUQfmxG9x6PZ1UFgf5SG7GE/dD0iLiOTD+I49RSDC9VCf9B0Ju/Jv4xkCL7mHl/GR
HtTySMwZLtMZOSGCurPxoodkQnulz1674DQK6XBrCx4K29gb60dnrk15QohEuk/ILiHsrTib2xMS
G3/aaU/9gTvYNZ9l1VNIYW6u00SHyeqoRDrg5ufmXv+2VdcMlpCUFvXQZdRre6s8k8v4SPW1c9QQ
b1K3W37QQHtyF7w2jUeCEYEVVyngnt6jGjDIW9M+eH/lt4F+Wn81fSf2qt9t/yoFBZOBHWJBhnvu
FulmoNpnrQzqT7ShmRlZjleybeiPqFGHX4BdXGRJDxBE/QRqcHrUFNzNAdkQXBCCtw8OsPIK+wMH
83sKfITx+OyX8RfJHqEWao/jFlXp/aJQjx7UoHhhfaj80o/0z/Vzx5jsdXzNNgPSm2tH7MMJPyUZ
8Iwuy3u3zB37zuEFmKNpvogidORX9hlNhENHFojmgqH05drf3kYHbcUOSxSxpg5uSn99JBjGjubH
+dF64ZryAMcud+JBhixHI077chDXwn+09godCGtrhBfhOn+n9ilxrujL59fhVb7KiKJDWQ1GKSSn
dTdKXqSNfv0s3dsPQ/Tt+B06a9knWag9S/qHdZal0RvfCI4nL2wIjXg+K8lDHWqI7j0cgPW7NaIf
QcPQWTvVvBXMZLh+oZXckdxWudY+80tP+NnDHKwM+1YPGgWNsZs+8X3eWIJfU0TXzRxycyi+lB76
YGzPqnM2PyuXb+vnweTg6NpzbLiMlmrzFW6eq+06qEpKFzQrylcXCVql+xxvVedaky+9lNjKfjnQ
khm3VucMqOKbcunFu5LsLdaeyWn40TAyde2X0T87F6M4jkhnTrq887sAj+LFYNa4eM9TEMxf1RCw
OXa5EwlscfXXZPuezkopXDYmPp7INGDJbHuc7Wht6bg5Vwv+4jqGyK/xL+C0yjL5ngcWZf3XYLub
Xb/oGdrnonoFjzufwagWjzEYwBa+b1DvJIRyh3E/+0gWPu0Hm+A13gpx7gpvqF31kz/EuTysp/hi
eJXffSLN3vOj+FDRxgXlyQal03PSt3uTh4v+nu7Hz7Zz5+P4qd3PkX5EojZPeE7c4r452Z3fvc3G
vRKZ/uirIb8rzEgltEignb1Ud2UAIC4+OZfkI1RlXKvIXVlrWXOE8M8qdl27z7MDs8CxiYTxOqte
8o1oqidfGQZLUBPvovrFEjbW7pAeuMi4mqezXoH2csco8z/siKmegjzBDmfzABxSbg5IRBfhf8u9
J/8J5Pi/XbP/P2QDu/XF/6Iah15YD7/XvxXjfMWfxbhKVe0AJ4FOYSu41C1QQ38W4yrUQI21G2U1
HnIAFnzVn8U4HnULYwtGLartG/gM88mfxfjNvn5bdfBVAPZvnL//hhHsvyA8LELjdR0CGQZ7zGj/
dIJBxRILsbdcIH3KLFGKixepG/M7uLLpcdQqzReZYZGz1oqzIw+kXUOFcBsjs/6NHUr5+wgEPxSv
hPW4RbvCO8EY5u/DCLJy69xWa+yMXVGwOOg1Hj3VZnyOhOK+jKhlHawDZ71IE+GONEC7HsfFLzFI
/8ndeS3JjWTZ9ovQ5nDAIV5DixQRqZjJFxiTSUJr5cDXzwLLZqZJ9iVtXu9LWVtVkxEBOBx+ztl7
bcWRkZnU1Z5b+0BAIkKn2jHjB6Oa5r8wMX5uD/34knh9Fs+UJDcTk8bPX3JwWpS2FperHvpkR3ix
tW8gcHDyHknaXedeUP2FOvK7Hwp/nkPpJSnqwKyYv6CqgJR5QyBtaIXw0fI5wlpURo+GKeCFO1O5
C53J2hhB/xpjZNmUkn43+y9aGC8motObFmgx4sMxVc0/DaT/05P+/ycs1Oe+/uGJ/9bkX4qfH3j+
wD8PvKn+BSZJLFgcTyqgKazzf5539S9olw5pGNxG+H5k0fzP4674QzhBHepxHniJfuZ/H3f3X9L9
b/AFSoX/2/P+8/p1hSnkokHhQ2gyspL5Cv/e3pxdSIFWh+0iILzSBZTtFGNI2nwgEsbFSw6r4yv9
Fe16e/y3S/QfXIe/uOWWT+aqSEyvSrHt2b883iCzU/qKMP4QR9BYdSO8VLXTBRCVLCS0G+wF6F6Q
T6bfWmLGytWfP95c3Hj/23JYfjmNXTAdGHpcYFY/4D7/1mHt7BY4hZNwAHaJIYJoltFt9xywLmWr
/Wf0MNk3RpWFZPADmjfuKrPcd+1/vx7/n7ZPkCS/fg9QTiDnxMIMYZH8fAfI9svqmrY8tceszoIQ
4lcUfuOpJ2L2b6jPn7fUH78Zg68tocpjv3XkL9e8GqtxRo2GBjMP7OEJzYG3UXTXjdvOksvIF/na
5c/X+fcFRl8JS6sPqRO7768bZKtH3fUCy1+HfzVeVa1W6THrEJXgejL0vqGDWd25cyve//zB/+m6
EjjMfV6YVLTlf76ueNTcSVbMggxozg4g0wQZrKUXaYcRkn7450/7fTXbSPQB+NEVQ9z2212c4rwn
WiVbp1mmzm3efiTAMPrdrDl/DWa6IyMKx3GGPvovz9F/uMAL0sayefnwQ9Uv66fqO8ubUthKqXbU
eUh0ug3xr2yIpfnIG2gO6bKu/vxrl13hl2eHiYjkPOJxR0kp/Pna6ln0ZF7UhIcIJd7/sScn7FR/
+ZjfbyENS/ZOhbudrfNXJmphtSRUVuTTjIrtgSY2Y5ig6OcP3JTM3//8m8xl8f/8o7h8fAz2cPZe
+p4//yjXwHpXY94iOctOXlDywIbLTdHvTTPu262uHDvddIj0qNF7PCkroKeMUslkMdCUFop2fwRR
4i9f6/dr4CLA4HhnsmGBcf5lg049EZYdOM51D9tnOosgn9ZFh6TkNkYhs//zNfhPHwZNAJwZbwTX
/vXDoI3ZkQ4z9kQCic6IUOK9CkGcrFp7rN7+/Fm/r6Hl5WZydGVnYMbNG+7f3zyk6hDygZFuPWIm
31vJyG4HtRbL0p8/5/cn0zXZ5elSw8vjbfPLBYQ3o8u4CMs1Uo/hFjZzBs+TmW2GXaqkDeWHJD3r
/ImUnyH5y2f/vt9yJOQjoXuyt3Nu//k3dvACO13xGyN67+9Y5OeJVBwHuL8jE5ne9pXk1fPn3/sf
ritUZFsuoCvv94emNr3QKQLSQiM564sxZ9nLD3LAnz/lt10HaIPHFgCvHL09//PnX9ajTknQ7tGV
aEwaGnYS3Aa1Z5/SuA/W2vaqR5OH9y+HbfOX+aQw2VspChygoATdMSn++VPLxhgMa9D45DKf6iSw
Qu+Q5bpC8h3NHhoIcP77AX/BEnHbs6BQ04YfCO6KQyuG2T8mwk2tQ4pH769QzN+uOzfaoRBgWkLt
9Nt5xipTfwmzm9Yzg4y9B+cJYKqjQtwREvCiW7jJGU91dIGf5K+nZMaClgwhj/GcfovJDhnWCjlA
CTO4j//2XP/2EAAio7C0iHbk0oGm//nCDTpGjGVhbyaAwfvUdEP+GYjuIo4CpXydk8IQt3FmsDA5
J3IMNNFQy+0007ElHMT6pNyxOMjeHVws6oM8Yc0nRthuejfctFmjp001EzeI/UQ6etsk/UD0hz/a
2CW4WHozVUX6AaQMVdsg02HeTZqx7W4sclmtUepxALQrsqXJVtLidkSr+Y30tkIfWsR0yY74W3xP
lYQvuZITKJWtFGl2CicfJlC4PFsNsRQ0ZCLNl/D77oGEaJLbrKDYyTwGvS5GnX11TdrHYhyRCnpo
YEkUWxKjQFsN+lKms9FDM7K8MyIyuiZDNXAiYqrspW+Jk+i7WFi62/75Mfr1vrCrA7AD/UL8pE+x
/cs7Ry8ZQERpFGvjjggYevk0U+1N6fR/2RSoGH55YmGK8PdLl+O+j4fFs3/ZBxM0jp3fRN5KkggU
fTGkAa/U1BMyCyli0n/mpo2gjpgxORuYC1CVW5cgbhZIYzCgf+ga68bRobpzirBiUOD40WUG7Zal
0Y2lgXQx2Fv8HWNir3mnBQ8zWVsEQ/PgYU3IZ+TN5Inv5QiWyg2CucFlFH+e5WAQMIz4ZN2OiD1L
LG5bBNviy9hOh5JI8VeByrVBYpyOj7E9AKzgwOOtPK4mxulKkhwygabY4Ey/LlsilChy95YwmeqC
Y9obbjDCJevKK51mjww5gObvRez9YR9Y2DEtdxMVdqNx2oOtpYGdjswHRs+9jlWjbtMswttMfM+u
jwwizwPfqBccQeXsowjNLlyXplw46fMncEtH+NnW/IWbjvO1RWeKS05nLfQry7aBuI0ooQi9Gp4E
Yir8Yn1LTxnPSt9NydUcqiUCi29BWHENG5duuYfYJ59L+FtZew3EVD3Utps+Shnl3+y2b0FpR3UL
EwokHLSFCixF0If3pMjVtCIyTDkrujT+96Yym5JHzVCvAcxLxijmgtaKLe2uEengKWpc3V8wk9dX
Uw3ZEWZMfFPUgToZnbVzGt/bNZa2zlx8cUf2G0Yn20j2sde3BCOZqEO2IYrI7sDM+FsUTJ/B50Kb
6PrRf21YUQ+RoYil73s60kjHS9TlpvXWido8QEHGCZcFL/h35AXvBfSbWX6YSYgxJfY8TMmzQXe0
BFqPyz4jozxEPX475U5yznOlHsgdGxvcgSFN6CGh4cmHNd/15JbeujQ4mu4HD5L9XRZUcAKdxzih
Ndw3csT7hRYO3/iczYxRLPMFR0QR7oOQjKgqqcRVkhu4SoTSeMZhfWFD+9qMcIB6heCoHXCHVxhs
H9ys6hDI+kxtMZinG8o35qUlAX8OC7HbsGu1zDl6rmACKH7bGkZ3guzY5dsiSINgHceNS6M+eYrg
nocnihZmy42wog346HaPylQl2xnk/id83DNXMlUZO0YY8hox7Gyts7K/5LMh9nhVxKY3bZwUvaNP
lNmAZJv4bcDZCIKseQSs2K3wDuL6s3aRmF+aRL0kVI5IVSCINAaDch3oLVqtCr+Wb65khOvTQbEF
pLA3kcmhUf+QiY/ELy87xHUtPp37Cp4TToEoJM6bULJ1iF13G2c08udUN9vBDu1rVEfOsxd55Tqg
M0XMTfRcIIQ5un74WNVdfe2nOv6IBic/FiXJR12LJocsSgeo5KpRXyo9f8GKAeWxLdLhMyedD9/m
xaaN4b0B/PtKRJjLWrZtiJZQCuj+PWg/vDemsjgLDGmfkmC+V5pgrzSM38z5oyniZy/00QGYej17
02nChsQGhT2nH7YuoJB6NkntJEVwq1v7DRfFsM6UvDeNNl53qtolxfxsuYiicqHxM+nbAhc3b9Ly
OTRMaw+38ns/4VH15JuvqncRxc++GhV8SaZOpOF6C0D4C2QmwtLSavrK2Q6d0fzkiVTsjJbehzSN
dKUqDOllwdwlacObivVF1t1qaMyHOgi9dcRL96bMSWQzF9rnAP+iIRJrgzXsPrMn7s7MmCVKwhuO
nqiwspIWT+VIbFgTI/COjiLTJayZ0A74BKFOGrzERnoI8/O8tBmIIrsKMcSAL0T7WYMY6KwKPF6H
ixO60qqwkqdwdPYLOobDgaq3mmcEMBRWEjTZ0uL58YryPp0EwoQx5xQcf8OpbB85ueGZaWppM2c3
1UfKoaNaJbmhPzqgGa+qM4sTlp7qxi5BEtjohc0q5qtrw8dBOtynrcmE2pD60Taabm3mxbOYyLRB
37Rt/KXACON+LVWNBwV9CWPLuWUq69e06maz2gDkwxJPzAGO29ciDU5tkwX7WBcMTG1UZDaNooWG
vlZKW5sQ6ua2Grz2LnOzZ5foIUjIpuDG5O5TPc8GMvf+OYH3QuTblaS4BNUvGZH4169p4n2lRTus
2V8x39aq26LF/9pKhKGDZDckfxWbSBPm4BBaBQE0DW+Tqvoqo+ZESKIH49RCbJoV38lXxeVd5vF3
SsNobWeB2HpTGX2gFC/ODSrOHUjc7NFWXfYMwoibInFVDJXBELYqSADtzQh0YrqbU8EQsd9Xo5xW
rIlvEuYQq46GRt9O8S0IHe/YVNNDZNoHcxwe86K66frqoWh18kpe7jUmNAy3IcJMWREQOGXhFu8m
HOihkfSypgS1LqETZk2+fAaWNepiIiQS56GphwfkrDjLR723KJCMWd9bgEFZ7/ZzmVJYeGjMPNAs
Sco8y1A3sx7AvtZscv1wJ+30LnWrp2DGyKXoWBzScfhODAb2/Wq6iUJm5Q0K/AHr74pMWYR+hviO
/abCPGaBgYwtxqdKYhwuWxCNuUTBk403Xhvu8SCgPZCDewyIT7EKVv/O5EIi0eaG592bGw7txtX2
fkkGBD1UROmdCME6ALZYSb8onhFUfqWqiVZ20zIkTyWSoIamH2txRisbutNd3SIJaRiMW73/xuat
mPjNn4MhjtF7hLzALSfhjAKayYyluCXxj1Rg8kZUUX8PwQyxx33PI7dm5MACpYVB3CCKylUUB+Wq
GIIBZFPH7LOcAuL3EpTY8RZiwT7yAH/YE/+fLn5IJfkHVhF+95F6r0fDd9fpXHxgvYaIYENz8mC7
ejb5ibmNg70drPuC8zTpO8GTU9Q3TpbQnJFLOqBffQlH8wweQ9+nQdofVEjuQxJV48aSPMaivh8q
J77N8sld91VwBz8kANqCxiVPjwJ7nAvecpw201Bt7do8xyK6daNkK7yGN3OBNWkMiCqqseNuusDa
Dln9EQ/RV8eNj1jccDOgmlCCKNlptt3jqBpmuXnDn8hpyTUyM1HrVx48HQeQd8wIGCmjauTFw8uu
xGOt7GCn63aPhPsloIIjIW+NaepiknaSVzjr7LTa0N34ALl/auPyPAtj3wiJI7hP/VWrjF2YTrvB
9S50mJ9FHnwkhQ0oSm3pIm3tPt6Wpfs4qvx+bplWzXn65ja4O6zxuSS0Mup527YEFNiDDTwMd8PO
8rILvdRsp/uhhKRiEY1iMXoPyCzl9MktYei4KYukvUsSkDyd00JUYL9nPnXwNSuBtMV9pLC7hmPz
WOPdbAyj2nn01njk+BJ5GQKXRcPkanGTGeJBhu6dDY9h7WjjDEkAKqJIyXGdSBTAG4S6LQvP5IsW
+1LNqJs6oyAEw/E/x3R+tkEKO5pXA9IjHyLHlJwZxd+kjia6tii/upMy1u6YJDelx+mck/UnQg0u
Lgrue8KNogMASJ4iYmbdfF6BOsEnOwXGMzG+5hNAqHenr2gducdB1A+eYzwh4l93JByutYN6z/UG
SlIcEoPrfhY+EpvYwWI+urXJrHC+jZksrnFd4bB0hzda7V96XI2roHGrrVN4T0RcS0wxclcWwPf1
rJOTl1tPaeg9RpGBWsmur4xur0xKyzuQjg18lPmzPRqnpgMgG2EQ3DSW+2CmwXe3DYJtHlYXI43R
LgUaV4LjHjmv7SGWtbslD5z5hyITUbn3cTC467Z06h2Tl2tZJ+9QXh2E+9E9UYscvUhG0iuvrb+j
tb3m+NdWmpYSs7/qpRUyX9dT9VFa49WsfPtYeZP1bJgdFrOxU2vCCSdSTlp9Gsb5vnMVeAgZDjtF
+DY5J1PurvDTfkny/kZm1S05se6pno1gY1EAbXh9xSip2DtuWXbzGR/AW1dkCPLyiW2P08nMjnrj
+mA2N7npELUSlV8JjNOnrkPK6UbxPYbe+6KNT+OAzLzKE39flR0voQnpgmFjQDWbCne1h9OjTE08
y3JutonlBBtAKubKT/KXem4PrqfZ0dhcVlhXt1NuFDeZwrhKC2Qz98UzMKtvs6q9i4DGdiu8ejqV
xHPu8pi7rEvT2GbOGN5aQ70TkE+iUe6ZERlvQ8EHYz/f+7nLA+RBCyGx85J4xc5rp5dw6F5KP2aD
nFC3uM3eIHNZdBDAWm3dlF17LXu5mI7qG2sOcEdDZkwndGgKGiFTl+ih992nMtE2ifPNpRbqdSr8
e7+3Dn0uzGPjcZkMj7ykrB+3Sdg+g+R7NuNanGsP8agXPtRm+ZD3WLnSOX4TcNHB9IBCVPbNkJV6
XbbEFmNsnGe99erqVouGCoVihjf3Du87W1Tp7uy+2YPQ2dLSIECmA7eH6+fOA4ZnAnIophvZqAG0
hH+M8+Bq2gVxpK5OaZ4QG1jlmMNHXCI5uq7MBLVOfQvdgqLZ/N5Venl0oQFF+Bu2buZCgiJmD7wr
DhdB+VoOlke5KtNyUyfj6OyMsSEjJFWj/0zt2D36IoiydS2MNN8YWG3YVJIkwP6IhHi+U5hL0weH
JBF4pZ2ftQfcbMhEWyO96rCsv7clU/kl3Z4TZA2+5E5mDUZIAohs4xRo2j/AHZX8oKmjXowh1wdD
RONdZzlhh1Oy1y91qcr7CoN0sBZmbIC1Vr28BBVD9U1jDgFsbwu/eKdk6iFXC9H0iBb6Q9WbT+UQ
9eYNyFH3yam66CJpMG/6cLqfZfDke9MVbpV411rbG9ylbHcViM93q5nvR7ex0HbJ5ASzG8qTGSVJ
tkMs0r1BxIXSr1ug/0HpUPxGw1XJHAQJrS2jpXZIotvACJ+0DYWp4HtrnT3geyaluL/IRZXmFJBb
mpH3mK/udZTRBZnK5BZWekokbNAG7ypK0vsIP1uZgK3D+rEOZjCFUw2ptMF3kstgPGbMi9nay9Hm
D81qjZGht9YKMvahGcPTDLqJ9D9d3pdFcx764VMKX3PV1qJ/alz5VnjVi+ti1TInfNFa5HvAG/RI
ijI9JFB1qEUCc8Xoaj7HfkcF4EafolShKDUbMRxyNhXEzeolm7zsMa/CV4l5lMVXERaS8uNso7Q2
LvHCK06DNfzKsug8mgmgOMKwjix00sRaEsZwcNvhaFjY/HrrvpvLGLe5RJhqqfcyTdAGx5N+jCoj
H4ir6Isv1GshwNbGu2RVWu907GUPISZ+MsY1DMDOUMwXxgealpsp9E4R4ImLHshoMppw2oP2ZWNL
TCosonxvRBGqR570L22jLzGn/PvCX1TRno/LDHO88Yw1mC5swLDnceqa+cjrEWMzL9inKqf2ywCj
XVy3n07u7H+aRWGcPNO9hFbyCbxEfy5tXK2R688vBmk8K4zKUbttW088ZyVVfh+lpM1FXf7szzQV
nDhXj2aIQxP3DJB0pptH3dU+7jRnvFSzH31F++J8VYMaXvB2W6uss19q9E1nmA3ZPV4XzudKJ7fE
5A0cKZisw5JAVltrjcWEqfYIFFVXagm9Q4gfmQz2W6SLbguToGaqNjZfmHaDi1XVdayBZVURHSke
HSzxWOlkakdnRibFFrdMfhyKrj+Sf4POewiqQ1mp4dnSE6K+xndepYlHrOZwveZIZe68aeCYKDVw
pbL0r/SUPJIQeoTDHSl4jxWFxR54yFevRGcXGKgf4NEihnbT5yoyNuk8u9taVyGGZI5ucWRZm6yc
2mTP3+uUj2EDynqTS6e57aqZVpVF7tmzrUBhSiK9qlXoJ290R5DdjI7Qaybz5hlvsNgvMEIyA6d+
HXX9BZYjLTHlZMchDYpNp0CqrOoFvDuIqj1MlXI3Oh/JralkZhzLyUnumtypTnFoI2EsSarf4c8J
15MXho+uSNVtkfQ3Ri7zjUNQ6VuGf/etaBOS1sx2nJi1ueKLjNJmRzid9c3D/cR0wNI42sO4+eKl
NXUYs/MsQqAMqbRausvUSXWygUnHiYRnIyRzh/wNFtxExN1q4szHsRBSjGPtqrnHJ7zx3A7LV6tt
w72WpAdhB+1tFtxhaho6FAadap7fUQHP7xL/yyxgQdBanCOfk7VHAPTJjOKmPJKJiiB7FvRzTybR
j/Y3CJ4DTyeQjwBO0lw0nzEeNuMreEw2fUjUVvgOzDXWN2LunPjIGmzDLfi+7KXNux+TCIdtrSc7
z1gl0qtwUg0c09YYDmmgmL0w98BOLXU0teuUlDtOGD/CNHHeQziZl5pCPyQfchkhNHXaJkeOoZPN
yaFoD72IK++aYUMdTrY/uGD/CbYeD2WXd59KJzOJFksd/oXGsJUs9Fgm+zRAXCM5RVIT0ogFn0Rw
EKYaOy/pz1l+Z9W2vmRkdDc7C3TwgTQ4x183Kgqoo+g10sNu8km853Uu1jnowfJbJ43WhqiMA3+b
qNxWjMeUCDd1OOIhbnTZ1wda8TkZkxHY5C0DyxzzuCcMOjxD5acnKw46b5vQSd00hgRIPuzN2bhO
NtgD3nzvOe40S46QZ6oHPabja5nQcvbNr8aY0Bxs75sUmlXTgrvpKrYT36wPQCjVdabFuvEw4525
228Rx1c899+8Tsyo7cf5rc1i3Kx0IKfWg2c107OjsqLPACWGCqfTI6kbCY2WpXiPdnZZuZSUn5to
JJlFoFwkiYFUFar3gEwayNDrsPmIfQ8qwIg4uXPuSmcQqxRMaDiE9T1/xH6kTZ4+WX6vXoRZJYde
6Xevs3lHR7N7qDlWb4c5w2yRAc89lXzXVZK6HreY9uS2bQjzTnHi+X62t0VXOtcRIrCLw5cE2VA3
zgQUbvAiICmT5hFx6ty66TGYvoc2sOg1PPPBPtXtmFv0GJYRK1QfmYyHpI0p3m3CFuEGRx0FAEli
lCHUh31PVyfz92XpTfZNXCdEd9aVp/x11FQLjY3IPfdcxAb0aOA5wEdYMB7BuMOgAUrmyCXv8bO6
zkGWMZQI20BWEMAbSm8BxQkHarKwyiO3N57xQUkCQQLd8b1dt2azRCfC5BUFRwiYsO5keuVorMOn
Lpsy6ybVgq3AGQz+ObEBeSshSr8D3NkSVT4XwU2DY77b6cJvo12k7EqwuwCrXuDupQV2cZ6sx9Qa
gc77nWqzg4izeTx4uUqrevXPNgFWs88/Dw55tRe7tZL8Nq0Z5WzE2LeEmRKWBGjPB6Vm3PoEE8cH
/mZsmUSuZmezAyTQWQ3RrHazxLe76XRSZc4rj4jFe9YwearNYHXG1kKcML70fuFDSdfAIXwjag/k
GEik6LQxLqmomgPasXGZ87zUXUtiYFC1/qYhtnYbcsC8m8MiPjJ/++678ydemVRTnLTPdWNN9+zb
3Zm8ujPO3gzfg+/skSgsao+Rvo2lun0uy3kLhLFct0Zjr83a5+xT2CMxNUYEhoyB+6SZZa2V01sf
vZcYO+bkwWtQyNZc2mnRa97G0bhrwUgWVPNNkxxoPXOIHIj7uSkayEyFE7MWFKi0c+ZaNH1A5/h3
uZ70QcZeS3XlJ4p6owjgMaRTsmEtc0TPW9iLyygFUCAvYQ1NlGVOGM5XmMzTtm/UTRik6bsOzelq
mAQ3DW08IkP1ALC6Bq78WYjHXuLGMRRsXyQZDg2bDBOHzNpgPdV+uzPCXp5itoj6BPrR2IO++ZaF
RrJJ/aB+lI2kfKERZ/NLpnmkzms+AwMZQRnq7jMogoV9R4xSV9jFGtQM7B9RGlzTKQbtWEy0suZG
2Ie5teJTYQb64lKSXlzW3ZrAsU92MQMJYTor3zO6BQzL3E4C27Wn55Th6kuUWuU1Nd1Xa6SBM5q5
t831EFyDoIemm3rTxTArtQf0CGdJFtWt1zQuTfrOg0oNmJK2HfdJQPxnItmmwxHGJ1xNB8TgiGV6
D5ATjgAcmTtwtDgC6ExSZissP9Gy29XRiykC7IFV/96kMtsi7zu6cYBNTte4DQTEIL9zrROSooqp
UlN9ceM0DjZmLbFIN8XSG02sodwxQbS2maqDeKOwbr73RkQmlgHK3dy2ac4KS0cH95SbJrgnAkNS
3yfxxWdY9xrZU/c6Zh6vCUtcDf6mW8ucnfveYhrE2aKYT4Jpsb+ZGJPdjZxCdq1RDB+2qttrMUft
xWj6U2K69IdMZ3QPdA4YzYHDpyEEZB7qelrO1htsQw9XF8FOVjkVd60d4pxwmf2vPASVkBT6JN3n
CUGTDuIcgsTEHH2OAkwPRlQK2F7Mshm7VuQn2h5I+LzCYzNC40VnJs8zDuo9tllJPySX43qslAC0
Vtm4GzmbPPYNMPgJAeWe+aPPDC8K5D7KJHW5SybkOhyLeTfbor4NjaF5B/Rm3SXp8K0XhU/IYD0f
KVdCuGUB6BArN8SxgHdzrB2aZir11dmMaVcFs1B7ux5jfOhzYF+1dMe3qq2kvwmGesK7I9RDQZbE
3m+qbDvPhXdHk8YjQiQ4DGqGJjyDyRY9bCKhH5CAGE+TU3TXhkEYh9a43LH0UUP4ItnVWWx9ak1F
dQZ3xTqGikW40rp0H4KYgb9XJtnRB8h5qJI+OPQQMd+dmGQoD/8IT+sxLaL5DfEcjexwYUUnTnM1
bOx8ESd6qtY2SR97azSxv8jwTkGE5bUsI3o1jryXGjwPxmBKwzxP9r0y440okRKgvovgiPg5ZVsr
D2k8W/sgSuHbVX3GCSMLWPqR/80aA5ivafEtS4qRUNe+/zIk0r2rS7tuV1WP4NRtez6HMR6zbQ2N
EhGQN8qIM02SnSa33XkLOZ5Z9s6ujYMOigFsZDjTEFUnKUewarBPSIqb3qBNJFt0I895nn5VHaqS
EsynOVU2aFBxU6olmnmAHsSUE6ORICKFnAegZlgzl6MNDJxNMRXVmt6JvkmpuMGf6uiBbndx1iJ7
GDg0k4uAEbZsKSKMngkkGc3+qdSCdaomquEwN6aIxHp8fv4whGdkHQTU5WyH/ujz7s3pU2XD/DiL
sdyk7J/bYQzNdTa2KKeEvw17+8kVyXtOsMxOeWa4YQaILS42nzszPdBNTzBqTZ+r1my3EEvNb0bJ
qyi2xtiGbjKRuFaNpH3EIwrBHH5Tvoq1F52MOfc/BXmA7UK4E/zt2CTv3R5gCGy8BR/c/yAJ1wtU
OFvwwuUCGtYtyGG5wIcJTuFtFoFM8+mY0WeHT9z+IBUvzGImw9HZWzjGEbrMO29hG9t0lgGtiD19
Q+qPhYBcLCzk2R/EGm5H9RT/ICWzn26LhZ4M1WqENA9ReVrYyhX9ldvQhLdcCigjRWy2a7N1/XNX
YPKNVKgeROBON/PU189qgTnndCNfDQd4zGSciOSB+Awto7yhUb0moe1z3Kv80vcKC02Sxye5QKNh
N7XPgWcDkq6FRxBAXX/oDAgSiS7h2STzZRVYC8AwTMQ9gi6o1GxlDBYWVPVI02KtuiSHfYRm0PeW
42I5xzygFmiaBXUtpaE6RhOqu/ROYdx5MZMJEqfNpwpwyCVAYLrNTPpdROHiFRsWpLaQ1RfPaoub
NuNNuGunoTxA33K2sQ2SoyPC+d3vGOpnC7Cbuo6dOQdrqam6bida2Q/hGDEMnn9AvwfauSeySGjT
clr8NPygg9dmuiG0TO9ph5gnd8yMVRTwC4oGvVXyD2Q8w0fkaO1Xq2aavFO58MiZa5efJ3YafeCp
9h+bMs3CdbIAzCO3bSeGl0Z5IOSDPSDOuu2EOu2Qu1O3RYrA0xarpvkUNJwuaWsQPLEhCiaFqt2b
4qwbwz6FtEvkGiKG+2yHUnwnzs4/dA3HMUKzbfFcKae9jrZtPBdxL2+bwm1Oczd/Smovv9VUV1cr
Uc0pD5zyAWx1HuFDza2j49Z9Q6tczuB8mYFtrAUW3wk93dK+z7aKmlCsBlr15TFzCnZ5ZwhNetRh
M+AAJmxn7TidIIJSVcXXySoiIMVyDp4jSHTfrTTwGZsYvAs8j2lC1wmWDbiVhCVPThPMvIWGL3+A
8RHBAcmPoZhz/DXbc9e26Z4NjeNapmYkX5SMIwpf19y13ZI5w2z9EdmCpmfdlxcjolB4ykd2P2dC
CEd3xPLu6yrCIWnPZmO+2MgoODclTnjyigKreNc71oFcPXDWVR53Kx2VjDVsPSgg3ANAz7Vp9+E3
0SVYf6WLKguS0klahflutWN9gl/I/qAszaTCmm8qnzFfSKz1bTkawSfgTe8RpEWG8Iy7U8U+NsYx
8WSuvrO0SHduZYwV07+lQLbLD1hIx04QOln7uKPd/i1mkdMo1LFcx2WEbS3GUllrOCkbkJzwlxFZ
FfcKgVS4RXPGrsdB+2AGBjBaGaOD6a0EBIMMyr0ZQjlbOVNe8pscw0VxBNtrcNyvdOjiXVMX+xbI
6Tbqi/Y2SwZSJzNM3xQFdAIJjFwJE0FL0ih/F01NfpTUC2tLe18h/KJrQDu5z2uz+5QY+Gj9Mghb
sovq5tBLifk/QPtAnUsgT63DC9cb2RDyu3OqE43UdCR6ZsZ3s0ujiQbxzE0yoq7aACaOjbMv5vxp
KCk7N04+eib/sbidIQtePChbdN5B/s4n9lXGsC5DYg5PtLoYgdoMfKD1Gba31XGXHNuw4HjOfxPb
lk2aOTFJhuusR5VCLRIeBseymo0S47AN0ZLs6OxhcQaG/TAySYTyrZkBuTaaK60+D5aCqm5yClqn
BP8eKK6617mIRyI1q/8i70x640a2LPxXGr3nQzA4BLnoTTIzpdRsDZblDeGR8zwF+ev7o+s1YKX8
lPC6UZsCymUmyWAM957znZyNA4zwTdnBDrYGh3ZlXdnqU+sYSANVOxfXBPWkl5PQ/A72eyF9LY7K
0SCwKI/ijqfN5NxVKe+wrJZDQm31pMYSEe1vBgIUlghz3BWjZUEyQfLNf//NUVTBTrHHdrXUr+r5
BS6hpiXv/qJBwmTobLYIzFnrgbNX4Mkmr/9CT17R6+27Fj+MzwH4fApDEIyNLtGzMhvqO0A9Hrux
VJdQBHprkNs672PwQD3x2Ns1t2X6Ry78Vz6+/4/xjmui2zsuv/bHj9fxjuuf/8fkJ/1/IXZHrudJ
iVXD9lDX/mPyM/1/WQoNKGp8zCzor5Fe/5+n1/yXooDlochmu0VqPXL3/wPs2P9CEQyyBzAPUnEL
s8rfmHpXGfFvI3O1l3mOgxdBuvh1PHU0Mr2QI0DKgWozmyH2cOIPb31YcueGZkNEg3W4sdU0fiAI
MNxOoQUXE6je+W8P6+6fq/1XORR3uCn67n/+e73G8W/gMXjIEExsH8dOQ+0mk1W0DQXqwTbPq0U0
N8o02suajdv2/UsdSfF/3S4dCayNeKWVOA7iYwvcOaPwDRS+FdVvErVWWCd+wxNfvLV6VF7dk4/x
GjMCW0sTi5J1JN9egIPVEbwTdLXwnMmXnw+e7TUIWaB43kyqSDkPhE1KRGxJ2SIQKFaNQ0Pj5htL
WHo9ajJpIpG7BIu5bQ0oY3H9x2w2NaLYsXTMoCGw2dj3CLBdWhIj6XYVQDO2YuFAiXCpQ+DcRT8F
ocMv2enctLpd1PTTd4X/bYf7jtzxMc1oRMXw/wm6m7Uz7/SYSwHAf5k4GcFitDYjciQ/YGOu4h0k
ztpmUZbo0v/yxYDbh6WHURr/u7DF0fPSlswh3osoiCP9zWXp2oejkV28f5EjmBTfmBSrDc/DP4sl
w3OOrtI0wyQTI+N0Tf333KC0ejmHdNxnBs6TP1rtzjRozG/cDr6kk1jJBxsRRJC0a16yKIfbKfW+
GwV7whPj5fgToPwkxGr0pFOC/dU/cmG0MutJBuSHLSyP29CcNGiYQXfnoNSMx/efgpRHY5OLMSOZ
OFFYjcj1PHLo6EJza+FswMUekycT6G0aoPUtziMMp9+IbqzRXHMoe1YyrisUzvHyDSmITne6cYZH
2+u9emdCrXwpCSTEQx6LkMU+KyD35C3S7yDN6/mLFy4yPqslyZOr0Bx5oajr5t+Bw//RJLs+md8/
tPVmXAB8Cpk8niO5GoN+W1qHpQRNv6BCiEXxtLTUwhKSYbYsuNcUQ76//+j+8Jp8G8uhydyL4sY/
cqYZSAuACyoMDeS+XIf2wlaMZ3BbGqF19f6l7OOZmRvzeUV4G6EcWBAmX99YjPbbcAeqd+WYiGpX
5LWf7McGOpSTmUSuwz0t2SMVbJM3ZF1FiFpa/05Hs6cCNJgmeY95JJq9PTspAVs9qZubGoX713Yt
/QCqJY09SEEgR0jCZoQ2Os3qm9FQegxSHUXjVlA2hbndw5Glh4o+AO4hEesDsROxqlrQPyR1Vxe9
7Yb+LeV/ehokM33VjpdTLuyN+oJWPxtkqjPMUb1bLTCmkljcdAyP+HxE8P3v/cl/HA1yjcI9Gg58
4bQlMU0w/TpHUblglBtsdGx/7bgKm8CUq/fIk5rDv8dZ4wnlePspojBH77vrqaOPJpVtWjb+LWGp
KafuzgHrYlv9ByZYhV6ybZdPiPfza0iPdgkqZcrkPh+n+buGCwwRsvGyL++/e/PIkcM8xSxI8jNd
RuB7yj5alfu8JYPB4VBblVVa7J25HC/BvlfbyEdYLsqYCAPHld5Z7zT9trNNOrfh7KNvKKxgGcuU
BnE0uhf0RIcny60tGKosNtuiz9Axvv9jj5fU4996NHWFXssHus6pKc2YrZmib3c6le7ev8oRfWSd
uiXbHgJ18BVaDoCU159D187jGKMVD6Z8LL7mpFIhuJHZbaHT5jFqLey2FF0/2ACxb6RJWFIA9BZs
sxTOcPf+b3n7dvgp2KSYqvk5vrtat36bcmrCCKJwJaibNe1VJA3DvdVOLs3RtgTnBkVdUWRy2xOX
fTvTsd3zLOYDVyEFkEcPGlW9Yww2excjJmIo7tLmyqmaemPPJaRSUZruiTX5Txd0bXasZIkDWjk2
WeulHEdLdFEg57inKFm5570Lh7zS9CI0KUQnFqa3I0kKVNgAXZhh/Te+355REw9zv77iBo2mOZZB
R33mr8crV8E34jiErfN1HX1bwLDxCU3cVdz6NtELGLcQOKgTe9o/3gsoBQQUlkksz9FOY/JKRdGI
e/H9BiKxkTVbMMv/xqr8x+nuT1chPohtO0Qei8HxeiQWYTKOI2aBICMsbWs3CAudPspPfHt/vIrn
rEcU0wEmcPTEnKjAqk2ETED7KB83Tm/l56sa7v79z2r9bF5P3RZfONMW9A2GgDxaXIXUiUOAIK8f
nPqezAHa4PzRsyzNXAQU7fzRT5Hu4MW3TtwgZ6Y3lzb5sBBSsAuDbnR06ZpwjaYNmcPmhr9coPp6
7Btj2Ocx4U7V4uOJy3rykPuh3A/2ty73H9PECYMwTKoTH936MI+eAtAgH+oHZ0WwMEfznKMlfVhk
4OvDRi1P6uKvKE0yV2d9AqIAD+b4WjamXT5x+gOW+YZrgNu81VRmQqpdi/+Rr92nwp3S8ScbhGZp
IJuu7c4GrHfXCOXJPfXylMBDqyIrxIyG+GMKmdw8dEmRdeieBxIb2HYjcS/QkYFVb4fFRGif9AWB
TB25YfY4j0A2kD7jGmV7+494rw985K5rsCNdiBNf+x9ukZ0alBEAtriWrfXN/zZXa/rW0xxKSPMU
efdlROwo2QjD+WK5xfb98ft2umTXwIaNg7xYw3GO3pzZDzkiS5CyRlGLH1in+itqtkjYpP+zasr+
n1LMf/z2396ZQ1iHgC7F5oSU36NdvO8UBXFhXG6eaXemRg1PhF6ruTE6U6gTj/EPyy83hTcV8Bcx
R1QNXj/HAqkMqoeUcr9cVcNClRc9ar6Lpc7DPZ4isZ9yS6H89eT90PntAVyN2GYmSJf3n/LbWcI1
TalW2JllSc8/eqHW6CGEWXnrapzrZxlNHV4swkE2TdsgDCTZZznkuXB2JlKyE3vyt498nc4lVCZO
qYAwjt4wEjY6kAOPHEy2HSDCwbebtE0QG/rUAz+ec9fvEcyb71Cb5Yx2zMAYwiImEWY1l6TDN7Ok
JxsqGf3lEKIs6UKX4r2ij0a5dTTtmYQHmM0wNqTe03CPlnTEfR8bVxRcqxOX+nUO+31e423RReIq
7lprkscl0DRDQV5UAk//UoxUnpUfns1I6IwNqdR6Iq8uc6zzhRbmckC77Ie8ytKYydLVpgN71vPh
oxaNlwci68C+1y3WIvoedIbiSY/qA7MNuMgSETi19NKgyZT7OMKXdpmqu4S2YA50QRrP7w/Ht++J
24KaYPPtC9hb65D5bX5JbZvWzmKw20Q5eK4N1AvVSFLH+1f509OzfY7rLk5Ca51dXl9mjinaDDn2
RaccmxedIwDfhN5kpHtfRPKlHhfAv8Ifh4d2JHxiY1rVKmHhU/6URXk4BqNtk7vkJ2wQnBC7TrLa
+9pGextM+hGzd+qvli0KBvp2CQW2E6+SPQYvbSG79vOW7JT37+kYsyUZESuukFIMMzPLydE9+VPS
L02akjWbp4+mX7RfugnxqD0n6sLubBZe7ch7TbfoMYwxsLqytk5gQ96+Pb4zvi+ub3HS+jXr/fb2
hiJXI+0k7ELhiJY/DKlrJEt04k7/cBU2geuOxja50PGUhTME3xVy88BEZ746Lhw0q6PYnXie62bv
9ReGBxtkmbPCcxT6jtdjJFtGNuymbhHedtNzowr/55Co/DxpQu9xSKxsSzOalmGWuGKbdLa+niZP
BGp0vOtUzfNns5+bh7/+UetiyKKhHKpb7Gte/6g1FgyGiKMDS95n4QbW12YkjYOd1olP5A/DiXmM
xclhS88wXWF6v3+J9QyXKTJIYCAcwhmuFttZaKACX8KL38b4FqZ4pFHeKrucd7UcXLgQQ6HknRgi
+fj+bb9542w0CARhS072IuX99b//Nq6E1RZ1mqAN6/swucIeTm7d2I37969iHq+FnC4sFglFLAdc
KvPNQVTEdIx77Bs6T/QeE7m/p7LSfqenHz6BOaDl67jNBl2duG6wt4DotT3js0CK8IBVxjnTlRyL
7RIayyVpx/FFnqvurNOe82C783RigK7j79X4XH8t4nSH3QrlTvdow5JUsvNK0QBrT8gbZ6Yz0Klx
LuociAsnnsybb4HKGfVUDhPsWUCiHg0G3cVhOCOkC+QUovkJaa1jQTO8yN6OLTnvUd63HVQgZyjX
xmv8NBHUJHaa3R0RSJZIiPbybIuF3hhObCL+MDYIvYTKxrKxOnrWn/7b2JDpYlZhmmSB35UpOOxJ
X4dpe2JrT3rO8dO2FNMN/ERcFIJp52htH4rB7AkBJhBVph2tHCw5AOxFPaY7WQ7ioGObF5ATNd1s
LLy/OFdZUF7SviTamr658VIks3jqyXRF3eimDwWuzZ32y/wpHyRs/kLYyZd6xka4oeBKr9hqZ/Oa
vBss6Gy48R1qrvCIysuI7hI9Lt+F5hATsLvU0aWDduBa8vYQX5rGz8Jq8yag1TDkJAWF4cd+JuNt
I+tSHTrCx76xt0bvXYy2tnYx4VMeiPnKAsvoxwr+ALspuiB+kX7lKOBdQPYiIXSWFdB+lTvGj0Q2
08OSQq/c2SJa5GZqnAr7dKJRJBJ1vYBbj8vPjdNNI2VqM8aPI3Lq4Lg31Lg3m9n51ig/h9aBuGLY
Qrhq3X2J2EqiqPNztH+Vp0nNdGi5XOlR5MmBXGvnsxNPgBMcN4Y1TUMD9VLkivHCj/KsobWyfpMT
tIsSfuSqrEobX5QbhJtWGPRgG/R2ab3luStLNK2k3tb3g1W1T61qlrvQjcjz5IjKdgPfBV53Wu8f
LZaWeguAgJRfjJ2fPQz2V1XYEdYUicGLaewv5Teh3XInkabMBxtkAWLtoXK7besTaLcl6cn40fRG
QxxFUuIUSo1cwiqMDHnoyOuBBindHpKu7YHA5iOKsgCd6WJsGntSX7H86g8oZv0PjhpgQXkzmKuA
ttTwpbTWXFMGJG4Uq2/zLwWRTvMGvuVyXWYIxc7GQfQ3VJnKT7G1WJ/JXyfdISI2CtsDvLn8DkUF
RAAYAXa81/bMgVEveM42MGz85KxqC19vtZbusCW1m+iweSiKG79oOm+3lBa7CoG7tr0ZABbP2xzh
EEFZ+INK5Kw9OJLUaxpkQWHHHQt38c2drBpYF5VFbPS26Ab1o1ocYwzsClwR9dlsxQO5g+sGoR36
5m1eTqli3enAIYxe6bqYXnD3bpymJRhvplsAeD3Ff4fTBgmL9EKMGsNilxD1uVnk1H67Pj04GeBT
egHeRywK6W8yEctGwOalUfl2g1oQbcteF2H/WCM3pJlTpPGnqq17FUzLMn4uwrwFMaN0Q7aWq8Jr
2rdYcFE0xk+j7OP24zCK2Qgcq57SnZ/ZAIeaIouAKMVeOeywZ6bIKmgeuEGcmdRA4Ib47SUF8Pop
SegrBWj+cVIWi6w/5Aq73rp3m3/o0VOXWd3J/Ay9yfiIKrglo7pme87PKcqXfjRjLB9adVcRLg5U
LyM5nybw6Jc8iodPuvYgYqx7M0FnA7/6xjV7giFwtGWPg5hd+zKb3Z642B51H1YiPz7Ls4HuQpLa
mgh0mwAnpnVB4oKpB/1SOTHR7qoeZyYiW6C6VO1gX9Q1vc4L13Mn8sizkC82lyOWde1Z0FbGrLxP
eD3VYaoN7RJSUPrWJRp/RcCa8EBKhK0tzW3T9f5Zb4Au2xQ6r5HQuzrHudVYI4HCdVxdz2TjwuOf
Uh+ERTcga0zSEJeXGZnkt6T1xKTozfF3HTULYnN68nvDbdSFW/rGlbQoIwazEdZfOQ+hrwop2JJ5
P9b+1nOZt4PMK+Q34oFtFVhQnEh8KaG1MneuM2xaQpVCr2sFjR5TbxdFgL3ofJZpuB8I660PIgaE
CPdqLOpzIYrkqe+lHW+dsmhtaFxWRtJcZ0zZhgTtNczL1wtNZoR19EZiDnxbu4eOubf9FptaKPHV
AsQcOvw0iMkDxLEWTIgC3dq5bjKSJRrLKe/V0sw/cjRCpIz0vfXJ7meY2CjCWTymLvHTgNxOxNMY
oVA3Ve2CnB3egNhw0qPrBZZ4BKTUZfZyV3pt/HVQBLxdOT7L3nkP/QtiHhQZrP0+x03YK4gFt+kg
ELsKIrKQ+iXLz6Vypwf05hw+ZeQQeaVd+lbmvGwjwzsb06FBH0vMGCnS11XCE53D8VKhFAIWIfhO
k52hoq9Grb4WjnEG+SzepaHeFnzusA70riZBsciGxzJRd7ovH72RMUO/EnPLLSmrL7mdHThV7qYs
+yGSdM/++eCgSmWBvK0c9yZkmz5gY956JgpnxjImbPKFtX+2cqrQrj53LO923V2i3UgfqjS5mQDb
YBT8mipMHS3BfeZLNYAmKEAHfjM5zhWmOtj8DZBb9kiFdkmBKyPXaq84IYN1bk2eKi67xeIEGPfc
BhmlofU5wheKNYl6dh2K2wEdewEDIR7uQ7xvAFocX5/TgbikvsqfRX+ghGNGGHJFcReFSm9F05wl
qnscRgJo1qRtuM3X4ZQz7QKqAbT8wSaqj1Rtkut18YDY8pm9xiPWbaqOfTx9Fogsz8Wszqp5+ezG
zq7p/OtIkkTktfeWLJ4cNJ9OAsQi6+W9V0cfVpKCkwFwuracot0OHAQ3BWvdJaMMss70M2uiC8XZ
KCzg1BdR/2TW0bUdS8zFelogzsSHTtNYipLpAZrC2URo7KYGGwJ76yns0i9mS6hbLyGGjvUZVdJ9
SMcJ9kW5p4nzSRtgQfA1pTE9G1GJB5n0W98PywAPFlVtojK5TdySizzr4bRbmMfi1IPQPiLwKmLy
6Q1y263lzi2cT6M5PRsN/hFQbkb6Le3z7104FRvdlXzl+ipKs50/xWyIilswOoQ4GuYhjUzrs5fw
4vUMQdCYNJ5JAH0hkbAE48Sw8SYpvlcMoB2xed8T6zOq97PJmW+nyHnO+Z42g0sspSvOo8Fp7idI
giP1LhcfbCgnuCtoKdm3zLA7FHA0p0FRakWY8Oq+fZFGVxEnnt3lSXteQVhSaSQCsQxf+fBvcaXl
uFXxIw+KKa6p9P3QQskNLcJYh2wkAMRIM+yWRcsuSSsE3lV5PfW1uGrRXO9ZmL3nmKFjH8TkXKO1
Ovfm7hyKn3Xu1e1VNtJ6Vt4VzJZq01cIh3PLuHFTgonC1Q5bJfo8ZDtzFnfZ9xKCULAU7Y9UFo8o
H4GugEjpui8YKY1609W4UQ4ThigieXsbG31ZVSFCekd/dEvL+Cz9yPxeyByIhjTVDHyCPUiE9j1F
LZCb+Ox9r5ZgiDiIs4m0yEfe9t3cQCCLG//Q9TF4YSFmuDdxJxGZuy3y/k2M5t5C9dgvnwjnNjE7
xXNSbvE2+x1ZYWN2ozwCDHZzQ8Ert9a1BVwU2dmCfTuJUFIrI7DSahoDv63EWZ9GNn2M2jC3dmcm
t6HvoNgv+CygC8K0cXkNLuu0M/uoXVPIPJwZqsbGCNct9s4riHTeIKyJ4DVVCVsfEYJKYRBZzbgh
cLs6NEj01W7Ufcvlm2pOdoq+Hn9B7w1fODOUHxoZ63vbncZ0n0W47jd9idg4cPDW4tcw6or8m9bz
vsc44j+jmwwZvVbVfFAjn9e2yTMwOK2XTUxgq7l+qi2YjyMVI9KzQPMwfpaSSKw5zUBHxH2L4Fst
UG4q4ARN0OUI1kEuNTCqNcsL1hcAl6yE8Uos6HZLluBcKDPLwI3QuCOmoWlwksC0NRsRR5vtt5ra
CX+k8Nx732lAbKCAgC7YsqCQSDejRqc4jaJ5H0NVt4m598yfc2hbBc+pHZ1N1OSjvakBKQ1ba7Lw
2RsK+3YwyayAzUQ5bLxs1II2bDZH697K0X/cNEyxUDbYpakd7aroEnJNYm4tMQF6HI3B+ZmWDb7P
qhmiZ5ykDtHzKo+/mj7Osp2b9e1HozfHKwzqhGKghJppS4aEBPM9dqJHltul18orWNxdMi4BtkZq
iQMwcQuruJlazN++ll/B4PkNGE5zecpTr4i2FCnCj6rpyq+OkUiJR680v8gw9vnXQdSI0Ib+Opst
k1SmcSnYkgEncoKkWVt9cYlnEJoicviLqsFSsvWGyCertmsQKgjfEjBjVO+dU0TCDRi5Pjwq7HOX
RpNXzyqrxxsKDdz2bPQ8XzqTxlr9pbC16SrhwW3E+YBWbqFZ5VSlYo+RhfIzE7f0g9BcWNW9YWTr
Fi1eARAyE2C9mrCODikJpp8iXVqohNNEjYFXuEQeaWkNX4UdVXeiTS0+ahvkFvyB4uOUgc2D4772
e9HdODDdQr5EkBWl9yn1Ee1sltkD5JqX9XToLBOYNpqH4jLBgk6q2WC7ZBOmYfIBCD3JUyQ+08lN
3CG9Dd0J5tqSzkjogcOMN61VQOic2nL6yhkjQeFiLX2/r8esujZVE3OkL4z4a83/8MkFY1qw/nqS
fCGyKIagLiqP/UNHPqDiafd3ZpiXXxYfAySiM0N+qdywukb5MJiBjyBoTQie3W8Gm+YPiVksnApU
YXpnRWenOWclj5pjOyT1sA1TGa8kB45h+34ZTHCLtsitvVFVuGV8xDbdrl7W6OqoRsV4Z9l1W2+x
dA/fKLeIfgtJyX/AMFze8deOL7lZcY7PhD8/xD5bXJheA441EEf9T7MpQ5AxaffSY2SJdoAXWvBJ
VAw4AGFohbLGGRSu99TH5y0Wxpw04Tmqd20FTGjjhrBhNr6fUO6Y527GlZnYBpEycgFn5flm8mxG
cf4c4rBgvgDlDhalzlpaXG5x2xo5kMzeztlMGpDJG0wrIJDBFi3Utqy+mK6S1oiz3TjT4w3GHpZF
QBgM3wsW8PDgRRxoOEbUoGpo24vvZAknZLmBJnuuarvqA9mbcglmoeKLBewDOAVj6r2tShkAm8jQ
5HRlsnDPCiAaaVdQPGnHNKa2hnVKcEKlp0NdNxcDcEOOscM3SjAgC0s68OSIl+waO2GQ+5QPGDGh
4cxeDcZQ/vrTWXtfTiXbf4T1IbvaTA8f2c0a3c60wxUThuOeBQUTCPSuMnrEC949VR32Dw7pxWTv
KFcwJsjKZdH2YWwS2mzMqt/HrkuUxmRq/8CYyzR0Btgfm3bK5m5TOU5snjmVJ1aMA+uj7hRo19TF
k76dSAa/gyG4MokhtdM16rMZntrocA7p/AqO9mIb/SVCCAtcY8FBZFvHo7oWNlkiqBUb9dKU4M83
yEPFl7nh1Lof61a8DG67/JAA5b6GUWh3h0U36rqf3Ji0PdLcP8xxgpk6n9v+wWAXQcWlSxhiuJ7q
fJvaKmpgI6Yz4DOqCJ9Dd+4QY+mxzrZTR+lp4yXF9DWMJzTGzFkz5ALd+Mm2i8BLsJcY+jMrH1sR
TB3I353nDiB+KUzX7Ybk4BCUWlimHygF2AIPTKfaLQ4Bsz3DYbtsM7yttz2GE9jgImRjE0ejZeyq
ocwdxhUr17YaoujOaWsGg9uh7IZqgK4VstAySDwHy4L9pjXzT/DvnO9kGgAMpuZJ6vZg1ZxwDAUX
Uy7JcmYvbvU5xW1p7ZAIFsGcG0sDmwpACnV/99rSWX8DJ5ExlbEfdvfA4JqPad2ph3JcsmtYPUxi
wsHrcP5+tfcPhWUf9YaJ+JOCKg2d1xXVMU36qqk4M3qhw5Gxh0RYT/0Ldrf8RPPZfNuIc9EmI+qW
Php8Gg5HZVUM+kOPWIK9g6+dko8MsFOtotkKiszIyw0u4YxDQUp1i5C4THxXYUedA4cdKBaLykQc
OFGk5x10AO/ZNWH6cMhuO/a/heJ0jGM2NJhGZpMDFobZkipDHn8DjFQQWZmUNhAmD3z0wdJognB7
NtkLZTFcRnaSzfoa0zYnFjZ/MCexpLY6UGHvcQ0fwP12yGojQSyk++u4V6sRNZvUgzksfRzQCHah
UxJrIy7B7K/zlcVkAYZAsFvE3RJ9HAZf/lymkLNVGtvPXdLg+gkpIf/syqWD9+Gnwzl9F623ZYba
PSjg0PxAzw+tzbc8TYYnc6L/DFKgon8ue+LCfAFxa6vLAXYmUKHkpZdl88Ji2N9lLFbzVjl2/hwP
PftzsFQ1UhL2ftgxO/qHV4s1s7+TYK+cwMypK23D0unJmszt/FML3BttS+vgJhMLM/D5xEED0iYH
VyNIlrE/dLXnf7dVW91HM83SXW2Wywu9UIGMol9Kcy/mia2xVF0TopkfE85OTC4bUDoGSX8I85+F
aU9P0q6IXAS0QvmpGV0suYqyNgmjtKKiTasNkkpzOBu8DiykN3YOm3E3l4vGWcvHmgbjEJcPGdsj
NoDsVq+4u/RnUo9sCDHzjOBXYOP8zPJieJh1Nl/3kY4f08hCYJPBfrtMRrhgWd1SWGtDm6N3j8+4
xdGk8q/4VRdSipzx8f3v7lee2OuODvkVvmMR5UJBn+bm6w+vypDDpxbGZ0PjsQpKqsfPHkKRcEcd
bXF2Q2aZoHVtV3d35jIkTIwOPV0QKQbyIJVpg6m6HpsbuVDO2rQoyG/l7LmPY5d2Bkt0sQwbCoTR
x2UU7hS8//PtN00iBHOr6h5PNyYNbw3O+70TE/dVkvDw+6BQmjNBBIGKp62y9gF4in5RUzfetp7u
7muV6BtOiPqp1q41nbVor2lOIE+ho0YOHjnnnpjOu9Gr67Mxr8XPZlza63AJc3ePnjUEZCDt4i5s
RyKeYQEkAGYNx6FsLrPwkw3bJd1GMTvzzYDceA39xd8nByzSmyEb4j6IOq2vh65wvJVrP7msoVF4
BftF9wdYIRoHZtmMX2EjL99g/SUrdt6mMIMnv3zKI0rXLBJs5N5/gn+YeOnfo1SmWYcE/9i1wKGi
NMwZdVdSVc4lFp5w544Lcn8DG/OJa71RIKGxQOFILpilaJpZSr5+W37rt23nZ3johnTRexP7OBBp
b/jp1FmVH1RDd4kqgTc1Zy1R5e7Go9IHAQeP5qXMJqQg79/8UdoeSSr8IO7aQ4uEioA3/PoHScOK
WwryddCmUX09o7Rjz97Zz6Ve2dgxwdR16lu3VklLkT5zuYPu/ygHTTWXGsZFY/vOlmALCnI2oIL3
f9zbN7P+Nn4WrhoXy8LRMqXLyisLihbB7CQw2ss23jtVeF96qd69f6U/NKGRD9Jh9KSHDgaZ9uvH
gMwtlS2hj2z0JppCc9eqn35Fo88pqhTd31htSQBIcRS7/d5lOAX9kEUvC4k8gB/o5wNi7cVVF1mw
YHRWXgBxoSuRUhquWhk+nfi5650fzVnkRlnIIyzMQNiAXv9cjcooZ6UAv2fHUOLSpt8oBUBGt508
DEnc7llNCbxla3jh8uN3HPuGi0SEzz7pLNuMg+Y9jYSI8pMlrkFBS4iChR0TT+EhptFmc2KaWncv
b34wfh1+NRpGYrVe/2BCL8ypn7Bp1Qt4ziqJoiDyK96sdL9VA2nFJx7QOmkfXQ+FPSKKVfNtUcB/
fb0BuOaQkYwUuLidIZM07CchWO+mwmkPKO2Inx8WcT8p8lkobVdbS40gQ7u5+Eu9O98XDWymZoWa
gySUozEszLnQit5S4JhD/8NIu3AHRa/cu9TED4Uu3RMStfVBHt04inCEfRRnuftfy8VvjXkdCicG
DrROMG1569pd+alwR3U12Vl6oj3/p0uhp+YDtXGACvtICuHhnx+SiUaSiCLw+bC7gcGG7A4BTPj+
CZnIGyUAnyWCd/QGHm4iXurrF5pREBRRwwcqFP2bBJwcGQXZ8teb8HUuNGlS8PC4tyNZg1EnUFTH
uA5MtThbqbVxk5Rmyc53cD++P0TffhH0vyn7ICPBB4tL5vUNgVCZ6tyDOrC003I+5IJ85ckvDg1O
fzIFYMP+/fXWmQ3XKG7cN9dLwyqsBwofwRDOzhlwHlKy6f/vhF94t8mCge7E7P12jnIQcrEvYVlB
MHMs6x97c1Jmx7qaY1Hg6CvDh1R6zbVqTXWWdRl15CHqH2bTW2gUlFl+QqLyhwdssbND4kIjE+DW
0fCsw7K2ORQU4DNK58aaiIooZdNeRBZggMhip/v+A/7DRhI3JtfCyOc56CiPhmiVluMgB6A328+H
+x/3h8PZZhecT5vth2lz4tP7dRp8/Zm/utaxBXiOOCKJ9VqX+8c9Fzo7O/v5cPnhxGXefnSvr3K0
NabdU4h2XDE+3TMpcxvKVycGya+F9e2N2GxhETDyko62r9UEwJrDA+Hku+5JXzXBfDeeO5dw4AOE
CUG31WfoFg60jKPtcmfs/Zf339rbSWxVblqMD1fgXj0OtuSg3+IbBo1qU9ba6HD0Dj54533bL95f
P00u5WP+YoCgInOPxkeNpZktZZ/gz5DRc8eqxXLk/62inmlSsOg4ZONh6sKP/npekU1Bt29uE44z
Sf7YRKVzPxNft2uy+JSg961acbWZSHLyeHNravc6fn5bbBZ3QrziNEmgZ8g5Gt1F0IJB2jaIGUhg
sUT0OS8MaP1YDkiRkfGwTWTtXv/9KyQBVUl0YqvN8PhXYE5fzVLQcVGL7WhbTQc7LT8SBiZOLK5v
vwfWVixkWGfxnLBIvL5fTElpBT4Qa7CRTAeEsESt6MU6NZG8nblckzGJsR8XKJrso8sgGfGgenYZ
CRXFOJypJSLdfqmpX20sLYudHOb2Y9VnwK68rBAvSS28hwIP7YOO0FnZUeN/D0FJpwEq7EmSdjeR
jAQ7vO9P/NQ/fD2U7Nia40LHTnj8QLqUBgxaFjg3uePsUjVBbor7+dCkzamIt3W6fj1RQDvgudB/
W9WXx295EH5nzvQo6PeOxVXolupDbI1g2LjPp1ZarkXPXHd/P7ZMV1LWYZyr1TXy+o2bi+2nqKZ4
4ypBv5DCroFeT3XRW/wTe4/1wzy6QYmrADMDUwTryNEwzrKxyhS0giDGGFts6dKmOiCqL6V6UJDn
wl65juVOgaTHuEQV6W6amsw5MSH/YYhLy8dVKPmkJAvo6xs2EhCNv4TGjdkVl3M1ebsc+MOJcfOn
q2B+4VUy7fLP0QhvtEz8IoGC7zi62yGtkzt3suSJe3njo2YulIwVroJSg/n9aI9FkFWBmhJJVTE3
7bYz3OzLTE2q3RToeg5UxJMd7EWaKZ637KUpIUzQuYVc3KrL1Ov0dY8ePKiRMIFm7CJxhRkdWWLr
19u+aPuLfCBaqTGqZluMNCv+elrjcMdaQcmOPcWxk9BCy6lNGHCB7JTaly26PvRHl/TV/l51jshb
UjzibMZJhY/r9UvHHktOWa+Yx/+Xs/NqclPZ2vAvooocbgFJo4m2xzNj+4Zy2oQmNRl+/fcwV0dI
NSp/p3ad2vsEg6DpXmu9yVgosZcB+hOq4PpJoVP7nBFsdtSXpPksmsU+wpEH0VNK7/Hj36tfWBRQ
zR3CntnHTWebzlvbE7wWl9Hu1Am7Jdu0Xh6sajahvkdtHSpu8l8zJQbsL9KcFH1MP7P5mH8mdxIr
t0Pj3zB1b6sC2W2Vm8dmQXepQfAgs24wON1hXmD/rTiAuFmep7sBJrGvFjJ7nWatvLL4LuxXxkrg
R9aK4AVXjNNn2pUQljAcIJ+7MdIXEAX3ORVwaAq6M+BDQaIL+OeVmvfCfoz2VEXA566H/2rG878H
cl5hGMrsKA1wvoAc0WvZfdtL6Gpuol65lP4uFNtsWDbtPCPHdyL8dpYFyCuSIskUf5KwWHxLw3ja
TxJGxUOWQ+pShwrsukX9h5FBIcTXVCzeTo0NomWS1oPBgcWo1yv3TV+mq8sd1gxhSdTl18VG8wGs
hHkgeKtshp3ROro8ILnVzECNKsO6jTFi+UnIhvazthfjV8UYqdgp3aw/DrDJFYbxlo3MNwLbQ2bV
FrhpaJUKoKSP8U+Z4ryFQhvvWd8xdOVTl2jYeWu9lz+iJbW/KaJ07ipRW3hSRer0iFs8Q7vBldoj
LOy4C81BV5LA6WT9t8fDhpAa3IsbP8dms4FEqxDnUfeZ/bXvLO1tiCdsvWBly1WTSszYYuamfpRK
woTPKaRy24014B+bWHbreckMEAK0+iVXY9v0UctDpF59vwefqQV+1pXAumOnjovzFxlM3tzIeJYP
Cd0rLpotrjkhNgItn5A7jh40kCJKyATR0Elp1KDOHu9KaHNeASkpQDgPK872SuZs+JZmKoKrAjPu
Al4jns2WFZM/2mLt5bXj/NjbZLHv8adXvxc1fzqiqjh7bcj8nUMg3+anjbc0E1sjFtnOyZUED7m8
5A/1SuIKQ2q45h4qkquQT92QZFVEZVcHvdLpWCLnpDFBGQNtY9XUhPm5JEF2h6WJoezBGycmVEOT
ckubHJHIW7vDi7YOpgOFGYUMxymrj7kVOcU9tsTVbVSAuvqCGcgfIJdlCWSLu3YoOjt5GPrUrnYQ
5fuHXHqzfmghPUEuI07GDSB7un8TgCveJz/t3qmxkdyZee+xPifRWlAChwE64iTV3J9GpYIoYNaT
uZtV4f5hMDOJ20afGx3DPegtVl8TowNLe7J2roI/aj3F/RR06jCmYcooD2ieyFKbBMKU4YY+wYRc
HfuZN45kRDyp3WxAZDQj8p5YBbMMah3Zxa5S7fx3MUhaeVkJXP6XcX3Ula0N3YGwY7I3NaFP9X5B
XCh3fd1K3PARcblwnNs2C8Bw5bIv7NGsV9u4wb5ZGOuDfrVaTXalm8CNYvEVDESTyrhbBsXsQuKR
5h9No+H8b+l1h2+ysHNyBpJa65ihW7mH1lubcl+RpQlmR56pFcgkFguREnjE3wwQIupHF+NA7QD0
bIsHvZ2dF2i/jo6cL3XK41IP8GZjvth5lzXu+Bw7VYxx9cAoyk+bdLwncsR+GzijfiaKqJqd4FyE
31Qgwg5hWmKaqsQ22SdeL/CrSic9RpaQEpaNoeTXsRJ0JU6rWdW92Y7sjY3as1aIzPGIGBxMIs3d
Jop+mfPcvbaO0MnjHUfnr6QGAy0ZiDrYiUXBd7Zp+yF+GlzG5T7wKPEQcx9536EIRvBlhuyTBX3l
RaFu/5KQPrkv1JGaDZ4mgifFXUNZyX/UbnF4b4ydUInznhGvv8A6qF4/Pl+1tag63a8dptsoZSEc
qfgMbUq7wiOxtvX6PMi4UdQHLQ6ENGmiFgeL/AMweauLfo4FPGcmeB3sSbDq70pi2LezUZv9IdYb
SVxUytO5cmvnR79jYg6EWcA61Wb0dnpuVYnbNxPmUfAkWvNlBpFQb+fB6hFR6NnvtjDN3ziEE6+Z
w3NSfTvWWGVW1VZmSLfWGOSDeOUbQZROj4NKUv78+P4ulCYO+Jpngmao4MVbKRzQ2uxoA0RZTVgZ
KW8zhDU8AWIvCRciLtky9NSCkelGDv7WRptr2MBZnGFlrVgdSSzG8BM5TvNpGNoFf0sbg0uIkvhC
WyQ+Q0NIJv5AfFDyMnAVy/R8R0pFHhQvEceuBk3zcVTAwUz2sm7Dj3/d+cO3Ed5DBYAUQHO7HcFY
ZpdYxcIIBGGEG+Q0GY8Ydos/H1/lvDRB3rcuQMw/6S62/Vs6s3oGYgUCxSG9Vd7HuF3JbP/xRS7g
a6dX2S4koNkxJTo1KPxfX/zj92D3+fOVS1z7IZsaq6mdvonXS1A6+Hn4F9rd7u/gl/6z2Kchkqsr
heS7c+Dmuz15cptBpu3GmCN0XHAOxt0SdmEd5A/GETOb0AjLvXzwHrWD8kXcTDfJXgmIkD5U+3yn
7aq9tUMO5ZcP8427a0L1SsV+vnCwozDXJgvbRXaWTYmrdUbHuJ/SrUYRuXMk2UiL4V2TGl543vCk
UNGxRD2mTJtXmrWwExO8mQKoKc3R6ix1T1x98amtq+rKl3Degju6BtuRYQEjOkLbTrchYZU0kxjr
wFUmdMm3xo7Gv0nVb53ZNw+EBbJd95iNfJXEXo03JGQrV172BSBytTLBYhUrSYs2aDO+yzxvDX6Z
CDPr9HpkpCGMhzJqhz/2qPaPczRi2DIUuodbLfZQv8uWhRFmmZbf5jEEknCBvPjWUDDujNFzlaOl
if5LYjMDp4Nd+fOiAeW49tmtb3qzRNFo6gS9rhCy660r5X8GgcwWZT95gAv5in3q2Bw/uwaZWNIp
xXM79DMUVlX7vZDp9wPJZrafxaAX1+7iHPQDGFKBVbDGYiS1tfjpawxwYgxcmKCIIboj8pVsLQc3
D1AjqwXx1GlJAmE6JTw3ouPh5tfLNFIpJM7nJjbMv1e2igvrifGoYZm0ZABLW4/CIcdSj7S1Mogy
dTiQu+TdFG0FyXp0hjDWCT7KCJg+aq5Ud6JM509dlkwvmN2giNGE8uSUEYaliP53oEjzDb2V2Hta
ZB9gqpgPHYjblQ9g3bs275FZOJ80ggPGM1s3A01B7DvmXRkMwjBXA4ruCLkEmeO85F+J4bk247iw
g4Begw0Rsm6BZW++7aFHZlgQGBoQtFA8Qpatb2Q3T/88WYO6h58ek1RsCJ1to5qTEAQu4xL6N1uJ
F+q0TxI8thOv2CboFHnL5AambO3SRywZmQE++MXLx2vh/Mm6K0mHuZ4GMosD9ukXsjj5NIPK4Tnf
e/23VKtckgi6+dVaLIOgJS29cr0LCBG9MAOId3oAxIbNXuYMOKtLRCEcspr7y1u87A97m/ZZZnTZ
MsnNB8s2JFx8cwi7zMqOkeuMoSlcy8R9f9ChxM3ik4lN37GMPC8o+tK+4mT6PgM5XW64GdH/r+gB
KOEWQfZ6sgAhfcN5bCqtIoV0XJJd0Xj2b9uoS90f4FxgbS3aHwaIsufDW4Qj6BiV+QDBaSRYJzIq
kiWgjcIrrFYVFsCI/BnnTfy5zBP5o+lRf2Hb0Fq3CUq55Mr3cqHegPnM1sVbZfDCfn36Wues8fQ4
YZDZChIybkqUFRR2CYy+cOzsVV45EtRCunciv7T9GL/ip6CNcL/N4cGbm2q6cn6sH8zmiercEVmu
WO44PN3T+2l1tc2mWcezAYT8BhttG+lTZ96BUlxj55z5O5oYnK3zLRcOwFoU66fX0o10RvCBU2K7
ZPZendzutlzs/NlyRPqsYfXS+xyy8YFzofeFq7VPuWHFd61m1zdO2QxHwP7yUXid54tUVkdFyUjg
oikTV9qLtbHZPJTVqAC3U04HtrdNndIlEEE7nCiD2RjV78bUdqj31O6uynC3csiWQso61EcPf5cr
K/zSV0gpQdXgYp7OLrdZHz15Rc1ikKauGH2t7RPLS+lV4e/EMPUq5ylBFQANmxQuaI6O9H4N2TC+
eOrQqjty7HsX+VjZ3iutS+AybAKJDosEQTxB4kYzrqzm9Wa2zwkAjfMTP0mmepvd2GmHZUlSUhcM
4eb3DDfi0Naaa7P/S2+DiSiboGVpKx3odNl4ktYdTwARuHE1PIvCQewK4PZnSib7U9fKaV1KZsf4
TNGvOOVcaIE50wBHMRrBQJuj5/TajjUak0kkV7C0kTzQ83Z3GTq/oCV9HilKgYppIoxg2iMAnp9y
DzoL+U+GfDErl/89g5IvVpsQvP7x4XDpvixcwyn3nHXcv6WfxYTTg2JWecAMJTNDQn/i52ph7uII
z4CGp2e/zMZCalPozLobIsJ7oYppZxWuc4xkUSN/i9t/p6TDY+CzATjhFOELOn1a+IHptUhQxyxZ
vzwXDGZ2jA+to3DBIz9+Ahf2LXoIPCZX/o2H08fppexZM7A4idqgIkowbOq+CPU0FeRi2NdqjnfH
z9NljnWJ+z5meEf9N/tWEvW8/MTsSGzNzfkJWV6x84Bcs2OixfUj+muSq0RSI5dSqg6sp7EjJJut
Z7yJrGFuUxVL8lXCB9b8VO2TT4ZbxbDYHf7L0HQIiPHdbJG3jpPNbwvmAhUpggXUYscrVOfRHTrD
3negUT9gpGlvGEm0bzmCyFdN0X7rXq2+InFTfzR2ewsUmu+XQYphBxU6e+1l6r4tneTziLqcZNc1
WUndR2lnfG69VrUgzaswtjvJ+me4mnlLmGkFpgZKrlAMK/VAHMOgFMngT7UX/dVG9IgHkXsTmxOo
3BpKi80iSYoF+ayVimE2g/1SEKeT66SsexDYXtOoIaQD0cj0K4rgO/sUjfPEzGhY3iyCH4mCKhBG
8X9PiSNpOxswGLXf9F+us58cTKg4M0pOO/9qxLZ9rYlbl8rm9cK31NXVThSu03s7/T+9CPpyRFEm
Q1IeZ3Rse80MTSKG9rWw9Bu8QmIkhFN75Yi5sNF7pJEBM2K9aap4cZ0uYDFO/dI2FFTejIbNgmV/
b6FL/7Rkqs28loTVsEU4idZBGW5GcK4w1fL+kBuF/rlRvWUPN988xiij6OxU6d2XTPKu9OsXtpl3
gruDqbTjQMbcrHzDigqlZ7weOIjfd47qiZARZbYrMev9kcbO8AixnVA/ZE6+QWH6VJFCeJ8P9nRY
Cp1IGq0CMfj4yzfOP31CIExyG7AwY1i3fV89lG4zRe+HcLlrHrRkyrDWQvVUhoQQ5X+RT5OynLRu
lu6zdqxLUI0q1XeuVmpx4PZi8nxseKbERyCfQpjOyfzzvboiMiZdrb4VdWQxdFBjCeobsDWJ6kZR
Qs3C0QLJMZ0osKcxWqEp+9QjPRVHwQAp6JwGbuoZf9JlRFq5CJE9NbMd/W67su/3sWfPT7gry1tw
yfq75KvprkyaLixk8DVIiHQsuG9tUVnUIjG+KrINzEXp8bMxuj90qlrYFHHkZ8Bt4FpJdqUGOHsb
DgNiOCcrbsnfbhmQUZvCJsbvgzgfpThGTtbeookrCDJyrtWq5wUkFwA7XAFLOkC2/dNvhnMVkIXd
JXBLvJp20aTIP8AY2tc0SrIfCtGvbEcxtuxYpY3PYlQIeGBGaT0k+qL9aXTtP7tZkw1nY/lqSWf+
m9ht9xm8YHn7eI2eRS6ARq+FEQOOtcqHUXh6p13UWlYqZY2EwXLBxucSB6d+nEei9DQ5pw9a5lVO
SJclvSArUwgTkT6NAJ3UbczHsFRcgrjAvJ24gngcn8ghkFe+7ndC48nG59Dl0d+qWO7jTqZubrLs
upq3ZyAwZtJA3riX/DdbBeInwnujN4dELCdwJnv+HddZ9josKsZCrd5S4uD24xJ4j1YTe0onl+iN
tLGIj+pQw1wee4wLj/hBUrt7a4dmEpn2BMEcWyAGZk4LS6VGl4WdixhCTIcIVtABOGtkJRAuD55R
LeaVZXreeDkM6qDr8ep5HfBlTt+I6XSlM4oJKfxQmMch05J7VZrmviC1+oGwSDdcBLhxr2GvlfSA
Ch661V1D8MH/606gg/GBrrPnLe2T9DjFyEu2mKQvvrvAo75utYdEV27jNNYO+kD+8iSOzkw8q1wK
kLbcu9JmvG/cm1fP2JIDD4Y0VIPtq4/YqKrWWe9Bb8dH2AycNMmQqd9t7K1Iq4oLLYBFgt+Yo4JB
xfixjKpGPAnkh08ryyRsk3I5jmXkEJibqA+eCTQZ4bR435Bdvk/LSOJgM02HXDIYmiNme4BsKrp5
QQBpZTZ7yD7xrpAEvs5tJ/duifVApXY4hleufuc2Tff68Ud5vlPxQ0Fj4PmvFLR3O+z/OeezDNFT
61kUNa1HsK06USNVvbPPZ1V++fdL0d+y0HQDeylrU51iG0P+bYooojeB/LTcxqewQ3iNSLC6+fhS
F14lzRejl3WIyS8zNkV35yhzLOHPkYtsRcRfzQQ95211wH9a3+lWPIYW7gyGb48RFEsqwZCQOJNo
HD7MkVR4TASIXQGndNa4xcyiZ1Di24k6KCBeV77pBnJKRPcm33iSP+fTFH+JKKZ2nQDkbkUdY5pq
Zne6RVDuJIoeILcv1aNhz/JYEuhxL+eqvkYmORsgM3hfD7m1fIKtvW3RSRadYZkaRSCc2f6rJmVe
hhgeKZ+cOm9evQqmSQAnc1AOOT8FtS/DtPSGPhkTzjGvAZKwke+pDchw7/aEqXufE2DpOpxGU72p
NRc1pxwdkgErqIqvelcbvz9+cet7Of0EOck0jSHm+hHS7Z9uSIZHo58s77LZIX3UyHV8klk7f3dm
j+HIkl7bdy4sf66HnwA6XmhT2+oAzdjkySEqAlUfItOfJ4eg39HGGMUqsvZKe3bmLY8pK93pih5T
4aJR3lSOZmqCbQulDJDLRXu3a/u7uE+V1x6nnjukufhSCtSj/qSUTjivpjGjmuAk0WsNstDS1Q4f
P+2zUcU7UMOBzKph+LZtTQu3H3VPYI2Zrp5OEtj/oCS6ceUql342X70N/GSDcjETP32pREoIUQwI
E6u5ce+xiI9fZl3mAWKm5IiQ3QojUZiPFUZgn2azAJ/OhunempQBU7up+f7xj16X0GaJcR9gYCgV
AcS2cQz9ko4jxmNIRrDF9cd+ZFo+1fq+JQ34RraG958aexQpH1/1wqM+ueqmSkPGISIcRPj+PDgn
kHDVcEwmee1RG5d+HIUL/tAYohNIcvqou1zAO8UgJehb47UppvhbZslkBzHKDCIvzdh2U+ctRWX4
3HYzkbBmVe6JbrdYY7P24iaRdoX7e+mHUwojbOJMZZVthkVKM5BWbCRAZhr8lthWrBsLP/grG/55
5wjnF9mpR31J/4gk//SHO+aS6MngwX2gSfzWFm77JdG18RVb6fjPFM36d73Wu3xXFUV50IsFOS2u
K5wPlGiJ3xoi/5JJ2Ml+Ps7aW2N2jkNJnKbXNJIXHsf74QfZf8VStgB+0rMPlQ4vKAZLw4rKy+9s
Ia3jx6vtwrbG6Br7Y2y9df5m/Qb+51RHlzPTDkKDmF2cipYhnXdLnsH6tj0t/PhSl34Q5SN9jole
DhXb6aXcyltgcLCHzE6c3pdzDnMRL9Dl+ePLnEtsaeHeAWUG5lSJW2K3FZMu7pl45kwEczxDK9NI
ldCxdv4KVWUc9tnQVm6QDskI7a+XE65slVPvcrtNlVDpa3JYs6JYfZMIxKp9ibijIM+VDJh//9IN
6H6I4aEdG2eqUqIfcERbg3CrBXYsGIVHVLB7Ld3qwhtmzMnwF80A8qwtw7xKKt3tUoaZmRaXuKup
7c5QSFaFmLtc+4QvPXvsk5l3EHnAvHeLMDUWhjpJXsCYqElpBQyyIeBq5VNZMO/NKw3XvcVYQres
nAfdILJQVKUSRLHpPS0yVkLyVal+ydX+PMH9ulK2X7o79H/s5VB9DKaem1NVq2cvQTxH1DfBLb2/
QDX9qy+x/YtSXXMfZuoy+5jhOfBYZwT+7rq8HL7YhhvhwMCnEWGQpJLn7ToT5rcG4vzSR7OuXSMl
XPhQXB1WFp6NQChwPk4/lCrGM2tlLwXMKZpjr6ObXYyr6P2FA4AKD9byut1CA1/Xzf98+WYFxFdO
fROUaoN3Y8HXMHlRG+qk8QEGpGnoYJX1mFVt8ljhQ4t5s7ck37GhfVs0xQghH9XX9uZ1792cuAQ5
6qi417VDc316T1iQNvBZQYuJEx4/12aHxl2V4j8Mkpe9Oc79DWyRnZIVfzva6Z1JxPdhZEi2u7KF
rHXG6X0AXZmUIQ5za25mc0ZgullKvGHJuEhL+aXqs+ogoyw7eIMuiYB2vF9mnZO67WbJazbMMyz4
8Y9w9c86QeVIPJFWCI38PQMn0X3lom+baMh2nTnpu34R8ZWd9bxQAXbGdgYFLYwv09qsa3xkPcK9
eYuKAhO2Y3t7wKzUu8uNiegh5HYHJR/dK+DO+SqF9MGH8f6MmCZtCohxjFd34Z786lntHubKMh9h
6ZjXKuHzOh9AT0cczEzI1Cm+T5dEF6eDK4YWB6XIy3/VnaF/qeA/fXPr0XzEOxF/CjzVvJ+2nWDX
ykxF14LSwkoKg5cof7WTLvnVosR/lBg1QdZtJ2wISSBy3j5eMxfukzaEdgrKHVDe9h1Ued8qnVpL
qhctusmRh+2VpDBexrI1fkBYvxZpc6GOIQkDoS8MKqKKQDxPHwz+rnlKqUyTXBe58M0BmjUnCoF9
uWYu31y9iWHm2Hrxqzaz+RMRJ86yd6zBqHbMYMWulQb/QUWZk+2aJKlvmygTf13Nohj4+NGcn0Dr
4Qabk1ZT5ezfVPUr1kJOKRNnDeUC09U4eYw7Bhe9YDb/75ciBY7pLTInurXNQxmstM9Sg8HMgDfQ
DhtC0gzcbPBne7oGoV3YI9g3kQoBbvIC7E05o7f2PJkVCETXmzksy0X/wtzA/bUYenyreOqMmy5u
0pRSWa58q3mFV3apC48V2hpV21pO2dzE6QKIvTTHPFDFUEFr5C5uBy8sTUK9PXOIr1SJ5w5WDk6o
XAjXDkpFHAFOr+WWGXQdc71WJEo3qOFf/y0bFIQ+9uVd54vJUIoA9+jF29MZE1TvsA0tN3VuY02v
KNhJ+tSZxLna0lPwiQUjC+zCTeIAh7lGP8YEB2JbHfdy58W6JG/dG6MftY0VtT9ApPdIGqBDuLIy
L2ycAMDA4hByEQhvRUOpUpA8GUdIsPJ5+m7OanV0ixHnSSyPP8MXgduuTeL54zV6YeMkiwf6JlUq
iNk2y8GNGdrlC88SEka0qxk0+kY2qle6qQvFzrvdwcqHQ2ZG3sfpK5u0fhSt5nEZvLb9psD531cT
HCAV3AcWPwV7PdJnWkfPrOVtrVpAK16W7vBVNyEn4eUBf0/1u6FxDvYgYnltZz9fv6a68rM01hYT
le0H5CTrDDVHviPVwh1wPLY9mJW1Be9I1+BeZ8kIvT8pSlslLMJw9nPsjBoGlhJ1ra1HTuyXbe78
wB0f24ghgQKUqOL145d1vq2bcNiAoEAiiITb4oxuboJP1SoaI1INfth5gkwCZ5NwtjFx9bvcTg4f
X/AcNKQx5S9cTNjIgEHWO/qfukyg7Rk6haDQopLGDiMgG5PvbAja2RDf2UCJ7ayjxt1pmSlvrXwa
901LwuEwGfGXXm3tOyDnf2e3gWGi2beYydiAVdvv31jcJIt7XfEbwBACUlrX+S3qJPse8cX/XT8v
d4e6Ki33qVkVFqwOVT4znCqqfRS5RBFwlIFhp60WvRmQVHH/IsMhu+0GhfP64yd4vjEDo7EjUkIz
SOH1nT7AUbbtqDaqAqNuIK1jaPMx0IZR+YrgUccCQMWMXY1JuwmiBGGWr2mNs//4Fs6XtmXYcDkY
KsOyY0J5egs1braU1/g4tnH901E87c7rjd/jJLt/9TggtsiGOsqhCiMMZurphZSEQQSLiQs1YxRo
mshASkEgPv455zsWuz7tiAmlCnR0KztXOgUDUYc+xxARJYPs8B9NMV3/16uwJ7LCEBKuW/FWTGnN
o6p2rSYCp620/Uov3GMiGV9pAs9/C7MBGxiKx7LiC5snJmmHV7d2MlZFWd4x/JOhS3jA7uPfcmH3
BROkZF2rAypzd1MddF6/GJqMENeOwntI62n8GzNURr+E8cvYz9YbaUKZj8CW2N8e97Zc64cQ01Lq
6bJZMBXOors8ZsyEl5tz5Tg/X540CRo8aZoGGsBtvhYbshZFeY6S1JR/IpHruJG1xpfMFd2PK8/h
vKNbJxycrsB1Fl/l5mM0cElksxCKT7JVt9eaRRN+puntbY8l7a7LQBQBWiwjsNVJDyM7ab/2bRO/
Yn2s/7OdBLYJ9HWMoPjtHPqbd5KVTAVG4B4ONogLprpMR1uPxZUS9Nylg99LTc42yepB4rP5ybHS
z5GQ5HiVeiNePM57P3XBV3AshoViqhmDB1zmRTf0fwwaxxB/m+HXx8/9/A1DbqZn4l9IzHGbO90X
0CQjZEzRng04ke2TmRaQmUWPrb289lQvHFir/w5Rv5TbBLVuVRyE4bHPFl0euFB++9CqciZoS5p3
2h2RInD/x8Sy/surxUl95lTmgyZXTozlyHLxTRJedZhLQ0bqIqQT58phcAG4Zmtk44LSSDi6sZX1
J2MXJ5GR0wpZZtoFRBBVB/SwyddFs5TfWJniIZn3JANMWTd8MsuMhB+LMF1/xSL+2e1hHfbxLegr
ARuvn81rIaIhT5ROFEE79TmcNLM42phX/+vpszII0bQwVqQ/hCd1+vI1folKP1qiwlCVX3WeVnfg
4MveTSz1X3dTLgXR3sWB1+R623ePP6hZgzaVgTcaSThkRnygI//nyTHWuRZ6QI51xJT8w+kPKiMl
neYR6/M4zeubiQo9cBrXCT/+Zs7qBgbqjJ4YQPHhQg7dfLdp7iwTXsBVkLvl9CJFarxgcB2/Okar
HuEu235sq83NhJk5aoal+ve3xhB4TZbk01W5idMfmUaDV5U2XRQV1jo69UrWaU+USoUV8Me/9Kzt
4X25KyF4xfHXL/f0UpDDikRpSZPT9YpUnsIvdY0wp1vo0tiQX83VW1f1yTRtdXPhBarvrDN8kk4v
12Ig49UDnXCBLNzn8C9Dm1zXo7RHFwRzsUNdZMMBbzsjMFxCbRB60RO5kBk0j9i11U1gdbcevnz8
GLT3kuL8zkAJoAAAOG1PJ3fk0HElsR6MBwh+GHvMkgNVNqoJoUIfvcASEyEQU2HET9yAXQUzfPGf
ecMcDtjeMP+kMSzDQwJP4OfSGfMdmHR/kLik6AGOQDpE/KLkyItra8ZZACh9gf3jLR2HQ17ALY61
/guECrtDlCJV65lMiB6qAAYGRcD4lQCtRJubr0mE73FgxqMJy6AbcSh2mnEubik+IX6WbMABsm/G
jmqsELXcjSS/7MrOFGmY8KwfW8WLMoxGhvaux6hK+FWH3YmfLJg7HBKZLfjZw1JFkj3YzSO4lJv5
LXbuI7zR3kiCSOrKz8xJxzsvgbGH2j41WKRxTCB2PzrKj8ruyrfYiXQy7Zr5W++0xp84q5QftZpa
8AQMK6n8XhcOUlutVx4JwFWwVDDHGpdnqiN5P6weQ2E9dLj/UlthoyzUBQcl2DOZclzUJD1MJt5H
hyK2k4WUkhpHO7eqcRQgA04NlVb3fhRQzLHpzw39W92WuCTaZTffI8crMt/orah7KmPkX4GuxSbk
51mrEXUO0ai/mnVW8ONSbNtj1cZNQTcl6QsZ2CfWARzYT7Vs9NafqFm+wgXWkULjXvDSlGNRhr3X
kTgCn7dxeLTNIsOoWZENS5txjWo9B+eTca7714WIwq+F6iZukNWyA1JllcShC3sMN1B9mZbbpabC
xrizLIAdeg42ogaY4YcDtqyDzyqzLZJYc+A6goAIqprKGoc9+mR9CrnxqgwFwsk/2dJOfN1MPXU/
nginMbTKw5bKswgKgpjVv/ZesdDgxwNVJgNmAYN5Gqs/dGr99OypvXwVuH9BF4RcpZA5ZpKd3AhV
CzqthaadUkAl8KyM4VNJ1C8c7mLCDgHn8XhFRBOCWcibw62C7ynx42h0XrAPyarASDz3sV6a4d7g
aWpB7zA8I6bDHKfdwrsi7lYuI68nX7MGWIzO7PeZcHczjsGT37eSvfjjreDSFmXRKiIKQO5Hu3+6
RcECWoCNTaxn1dp9qsp8em5b1btylfNSiZ3QZZenQrTXA21zxDBD0As1yZCnjPkuG5d9ZHrE+qpf
rdjaO6X1CgXnPnMXDJSQX80EI/oyVp+aYrgyHTqrD7GCImUW4RKAIM3jZkvW9NrtRh3lT2TM0S80
eG1YVkt7J+1ovtIKnT9azNWY87hYKnHoeJsB/mjKMafsW6NLa+dQG3n0X90617JLL1xFWzsaSl70
lIDZpy/Q9GbLaYnrCDS7E/vRjM2vadrGV9rtC4+NGoSCEtADytgWWsaTnOCaGh/dJhoEyRLNsieI
azVld640Thd+D8wmUErodriIbm0FGwNk3CFaOrBczkeROvM+qiG1frzszwk3vBHwUPgQ6wHNwOn0
sfWoa9osJYkcj+yGVJ8SfnawqGJxd31URjUeCVMvMTrBm9lXsnl8k4Y9VsFkjRlZE7Xsj73R58OV
D+XCr6dABgi0aSiw/9vgb20icxPbcyw7mtLeIeRzd0LDSOfjX3/hKmi/oVnBfgGa2P74aJmyJhNA
Nl5M5gXDBwpMj8SWj69yPgpYRZcQpzg0MWdl6HD6jBuHDKbcdmpq1mj8pAuCavzBYPvm+zMCMLRk
NwOvfiYG00C9Ucs9iKz1yCDQ+9ySMlsxXV/+ImHLSs7OPHv5+P7Oy16eMl0qAxHPAsnQT2/PzFx7
6XPmDppEWBikq+03nyp7fZqan5fJml9g/GEA5SBpLIDXjh9f/8I3xUjRXb0qKEgh5JxeX+iyJcGS
MTDkQuOmKoluJYJqCtQcV49/vhTAOiN3JmY0SFvqsNULexgzrQ7QVxFniHnIjjky6rPGuTYyO58C
rAp7BrlgCyuBbMuwJO01j8hVp5vI5vaYkLPymi3e/NKnVnKjY/L/qe818TmO4hRwWLff4GFl2ZW1
9+5qfFrgchcGPGXoDh4S1c3LTYCd1CiFC2PjDZbeztGifktE3/3K3ZnfjCjD6fxRjqV7h6uX8Vo0
oinuVKBAXOCg17/OiqU/u62df8LmTG8C4kclZitstoY/LBZzaaNLnMdmLExrtyyj+kd042SQyhkz
nyd5o/jPjcZGD6u4ShSfqaF9Zf2erx/s0IA6KOAxkuZYPV0/XWZPtRbNmLrggRXSXZhBKTP9G1pI
98qlzvumdZ5rogJDaQIXcrMtWWptINPBYnk2jFS/bVR9cf06q8xH1wASu2H+UEPoHi15zc/9wpXX
wTvqFIaEgL2bK9uNnDElIYJn0sfutczIBDG1qd0bjjR+6ImY9mYk/xn7gH0CsGmjomeUfUbIIyak
ZfVg9OouLeARXhjWG85c1kMbpQsljLgmHH4fJJ8s11UHw37PawT58LbwraCtUHFqqwMhNPlcYPpp
Bxq6TGMvY7c3jnNsxA1pZoYCZ89D4ueKOn92vLJnN+3y5FM6RjQUVa3gzpXT23x1usIM0UPoMpga
HHKPWi/l76otmy8Jp5oaFlaSfifXyMPPlLCOTy1SZYIaS1cdCI1SetoGJct3dVwJcT9FwlZ8AhMl
sqa+bhpfukqhhdCANSWk0/k/6s6kOXLkytZ/RVZ7VGMe2lpaYIhATByCZHLYwJiZLMxwzIDj178v
VOrXKsms9bR8i1pkkRGMAXC/fu853zF/Uxw5NHFBYjLx0t0AG7frwRDmWynfeqV3srDdimSK15Ty
xG9YpaZ/d5UDcs6tzmgRDQ0ni9sN83cDpN4COwIviQSvbRjOtMYmPAZEDJvYC8L/fUG9bV1//L4Q
j95qOvw63H3/OD9NMUm5aj5PtLCd6lLqmN1urK2eaM90jG+aKXwPjn6XiBKy3//+t/9p96ZNAgkX
2igmVmYT/7Bv4NRS0IZsQE+YixyB83YBDzB+353+48f6n+mXePj9zQx/+S/+/UO0SPnSbPyHf/7l
kv8gN1P8Nv7X7WH/99f++KC/3LdfzdPYf32Nl8/2H3/zDw/k+f/298PP8fMP/+BMDunrcfrq5fVr
mKrxr3+EV3r7zf/XH/7p66/P8izbrz//QpxDM96eLc1F88vffnT4+edfWMX+7gO/Pf/ffnj3WfO4
GM7IZy//6RFfn8P45190/VeEY6ygkKjp7XCp/fKn5ev2E83+lUKc/89Ci6WCff2XPzWcurM//2K6
vyJCROBt3gxENoOeX/40CGJV+JH1K1Ngjc0ZSzKNa+as//3O//Ad/c939qdmqh9E3owDf/N3Z/nf
XZkqam2WEEBbiGcBM/wjjkMQ8TcRl4pfyVU+knWvddVTlmxjPIjKig39pngda3UHdTZU9eQOIKsa
OzUH98LJjB09TCsoCUQJi7J+SXRp72jfm4TOFrWvLHCXE3LX6RlvC56n1Li0hj7GrWV/3hpYD07h
tEcbMCS6XYFVubLf8a79nJ19PSWfPSnnt+QPNP0i2R6Y4HdHd06MQCdw8KTnihK1TEpzkAWrd8Sv
mD6sqQCrAR53z+IBoQz7pa5ZD5bifRTyFl3Wbud8Wc8KcgUfS4ayB+HURsmkKbtZUYzLat/aLUrX
Q0NrADve0Gk7Uk3rfaYO5XW1U3UNiNV0n9NMdBGDuDIisdr9ts5uEhM3ahIbOuTz4vd2bugh+Sbq
Mx56UBOjUJ5b18iJN+u7JjD1dH4th7X1q5xWFTnNFtG6U48ZygWmDL10UuF4O57yPPEbt4+zHZdo
JW48mtTRUiPQlUnj1+aSnHIFrxSHUi0LNJUwXie1U2Cb+QKwebDAHSpZI97oSe0bRyhRJmT7sZVr
uiNiKB18ot2Vwbdnp3wy09mkISE28vImws+PUi1SD4LpQMbeluTKmREWObBzVUvUnnkeJSNfHdlt
pUqzDS1ZMGnodNETwV2Sk6O/znKdDkUm60PT5zJWk+aHIY0vUW2wgjY7qjg0/VbRl/PLTEEoJ4qi
uyzbdtLaRw0+ojbWIWiKIhBdRT4ywUhsKhODECeb5JvUsuG00ub/VCb1pBFlv7XEALFtGPutIyHW
leaTTEVzGGbrB2bJPTKbd8JPDrqTfBdleg8+eN+sagx39Np7Dm+gGvlWU2k/TOjiv4bMNv1ebP2x
xzsd2LeszHVUVzy9WshgjATYbj7phVvtJ0iPD2ZN1mYHtd/qI5nEXu5M57Q16r2rKV3YWP13Oh/x
1hjq5+opJnmBWZ9uPsfPfJfPanPAVObd2VuDwbiadPlN6hNPZ6glOQN6U50xehGQUXaPQ1e1gbu0
7rPshvpxlZMdNLMFT5U5fkxbc77zeqf2kULCJzadLGjsTJ7KhuDvFQKKg6KIVlYaFRQUUUW59NJ3
6P4Ka8zPU4u9AN1ucrChkB70pHLfZkUYl2UWcBqLqZ0DdWxfkB69OzT2cO5T/gAVxAZM3J0TMkdU
gg7rV2EWb+1SC9/oO23vFYYb1iZY59oSL2R5dXdqk6YIeDHzQSOtAjHiE1wNKz873fwDAfw64qC6
6RELmQWTvGXzDepMpKxJhqPGfT3miHG9Ss0gfWoERFXCviQUDlfS44muHxQ1riYLQmLm2e9IxZ5w
5TjBIIqnPGuOSmsQl8TIIzA8VFvGOGfXpbLU0KHvecAVR6cLeF3Guy5H6SelHrTjZTOyPDQwR5xw
/XQXrCHcw0+ir72oMG0SpJPUt01EubDPiF5e6DfOurqz4IvcJ516ntTF3qu6uR6MzXGuuaFp/m2Z
Pras/VyDZhpZYEgu3TiQLEOqb5lC0WvKaFk4mc1uTMP6QpTqvnObPcMrVgh7PriNcUlG7rdh+XHr
rAWcZndyKYjrntItCbZkDkF4n632McPKDD63j6jqyogZuhOsbmmfk94KDal9EXGJkKX2juRSkwzY
LOSrZlVLK5dRrTrY17qt80ePMDq6s2V1bFGw7FbboDW60tqs2nJ5wPtexCpZHc+kr0Z5s4Z5aedB
1huBMtXfpMlss5/J2bOsYzNXEbGA71JTGXq4zmmsFLDKRGH7ujl4h5WjDW56O3/O6rVK/KZRx0Nn
1ceVAECrKdxIX5CLqWWTMPhyTRnqs/OyNg1P7+ZKhI+M7+CGrxfTkPH5E+4Odp0iukpikhXtwJA/
B61Y9ipa0T033RrnxvY6zxNxpopFFLfsplfLq0PUoTPZWsuwcBF780PR159WOqU7KcY2KubxRnC3
SJ0gFD4jPc4Hne9LryXOetPvpNTi0UiVB41s3IekY8JENuJ9vblPbpKdwBnwwtQydIb8QUna98VY
MXePGdmlepe/WamoWHBr3iSrDyS5NtAdOOL6xMVjDJigbQUrTCaJhNxEVPJh38EAM/ZyMbaLV2jr
tzntxriqtoO7FGBWkV5yeahTiOJjOhqZGmnItsvpDK7Z9sm+pomVua22TyTJ01mHMqhlC2ZwEWdw
1/GBtG/zIAmlHtuneujdYyMdAlM19s20X5PD0ufDXkx1whreL2FVNI/N0ESIdUaCb5p9LYYqRr9I
DKvczOdRu2MOtoQIPuzQqrYxysxCBSzsmueheN9w8YaSmHrHL8R4NUgqjxO872E/Kq+wxbKQi1CL
nU71HqYSYxLFJCI+0zXjiiUkEIBtdrhWcvDTJGfs7WVJ8Ov2KhwMJS149OxTmtXhZk0XtearYV7x
YhT53rDHqDMHJgBah2czu/fSGse/E6JjYN/Ikh8Vn4U/ueM7SH5+t1iXgBiAZGdvefLWKfNyTcHr
XiDvWQg7pbbfvGw9o4gefXW2u49M9DP9o61PIodCLI8Klptww1Vabyme8QX6oie4mmA171jWX5du
3MlR28tcOW1tcV7Lt7RmwyzevLG6s63qvpMDFgABTbfgZsuMq80gejCIzpFPTWE9puV3r2aQCNMl
9ZgN9VAoyouX4GwwDqWY3vSJzXUewnkU9+ZkxN0NZV+6UNW71Y2YNbEuGuN1SVb12DU26vK193M8
GXaRvuLQnJmB2NduzsY4Wzzhu73xINaUrUpEykzezMjALcrbvbF4O2FXRzN/k521m1SP8LO6+SzX
6l4d9LBq9ScEr2+tmh0tc7obRvO+F93DyAWzLTmh0b0nwsHYhmhwIFoBlV58OvwHhbIV/S8Bwcmc
gOjVtPSO+Uu8ARIggIHvCMZfUNXNhwvD3M9y90MhCDWCRi0Dd2R7ABrv+h332kpktlPv2MmEP5fk
piVGah0KWH7xUjb7slHft65l0s/sO0jW5KFzlDw27UYLJyVhILeaT1PFV1mqcoocI++ubc9z2V2b
/siV/iPDIR/pesWO3ZfWyZpEs/cmxs1OIwM76xOMP9mllspX5jmX3lq4uBTGc13/U2beBSOo761Z
6I3Zrrz1YHDGR0beD4Fxe1lO179RsPEcapC2XZi7VEzKmsm3Shv5Hou5fuNCw7antK9VudxNrv2j
mdSnmmPMnQL5hOqsPZInrb8ZvfFYqyOvqtJRr4BrV57MWnt00RLuUvy/99qwXLtMu9Ik34Ms3w9C
3j5EYzdZa7OHVGzEqpqKT4nk4wlm+3rIi6+J/Fq9dneJHJvLVlH19JWNx32QHyq5ghd3Lhl2t613
j6C/5F6puyv31INbVz8XDf64iQQP7J16mBlKRkhxlMqfCRUJe4w+ZyMZoOHi+Y4giZ3EMBDtXJnO
0wgxhdDoUsoXnCjOd7R3BIKKpTwnXZGFBAsT5S0dxqadO4aAYFjMRTeFGn0833KMyqeeanyvzPNA
2Pa9KgmbJr+UEiPNDrPQ2zP2Bp3Uv3oCCVC+T0lyxZqXvyd9dnbY6cd29iIAT+WTnVXdqdYGDDFu
2QdmyWvUBANmsUzmpyFaPa5BUJFurCsH4SosvQztWA7Tmf9ZLN2JDv2zwqSOdA7NrE+6V82nHLVc
pDlg3/Temo5iafunNduG+zlB6IXhtH5WpFZiWerQe6Y1H0fjpN6B3bKj2emlu9xxNF+TihcZiO4m
xBDeh9vm6W5MdVKxWNP322KSSIDXO2CdnP10AYdbemI6IrCp/M7UP7V28X5K7o/ZL9Pi2lRgRosO
M+VKVuXNoP2eudD8FXDaBygbzbEWE1G8KYDjA7W19mJmqRpOJvHu0KP6H3oyd7tykKemTUmpb0rN
eyGltI1mT7GhFo3O0dj0LBRuLSMiVaTv1LPEVuGJbwpkXxEgA3PuAb2lgb5oTlw6gxlP9lIjqSfh
NAYWkwTLKF/BSWlh6rRmxadaTfeF18o4Ldf3jOZbE3aeW4w+s6HuYoHkue/LUoft4ci9ZKWMRgZT
l3IavFDb2m4vh8348Bah70AhLkeN/jdrjclKzNRcRVCQ5j4M+UCf7SUkL3negabvjoPnKUe4YNNJ
H7YXRyvV12VGHGwx/sGcW46khjBLX7YJwnJh1XuNtNLYSZspEFleXdXVghsEzEE9Jd00hFrTrBGN
/eFSoccL16nQ7jtPl7frqP+NAcwSdFjaL70x7nOtua7ea9VkBDSP9TfHEQKAeJ1EJQhAdvJEj/Vb
UvfWdD+8ZjD3i0y91k8ABPttmrV7R12NM7zTJLAHzXzIc+sdo4P1ImatD/A2VMzZ1/QVTgQHG8sm
4jCt132Skdh+czpfIPo+F701w6o1rQOUl5qrtX4fa66vpF9DEquHo11BhyCKwA2wJrgE1HJHrqX3
rdTa8nEyVFB+aBbC1swfjHT4rVlHSjujbs7CsdYLp/P1oZs1LyIA7m22hmRP0kx2bucStrXONLqv
0uXkqOzbxZIUc1SXVpL7YiteVCG3u0rexvsZtf6gtMueHWTLPFIjZt28u5Ep39xJdDEQUTvK58Ta
Eeha+uriODHyPFg4ToZ638YCYoGuVDTeSzIjfJkxnRyYp9qPRurJGOl0sveUslTo42/Wm05exCO6
Af1KoWZ9N9x+vFvVKZ8oAo3lvmNNZyXKzJ9K0we2Uc+H1GiJYEmS+rG2f2RdjCH4oRu1H+nihXV3
0LtrJsbAtWNjbL5L9vQjkdFZQD5qHYPX6XYeZEjKzoVhvNdZymOlC8tPSYz6ZphstQopbz+4Ilca
Cb0SY15Iz8qUk1NebNcCrdAbH3xxWg2n/DITcwUR0lt7t/Sq58qSLKwFsqtO3Z71seG4UCXrt6zW
vLdmGTm3LHr3TmZ4c5DgRD56c3IppRKNZWfuVyx+Ti1iOWlhKRiwzFNX/STFngsBKZ46sCxpWxn0
EzFhCPIFePwE4mv2XhsFklc7HU/gOVPin1xF1fYj1oGSKD5Tua4UtZzr5j59M80U/HdtVdN7unaY
XDN1FdfGbsRDyXvcV4KykUR6WZ6lgUYhsppOu28p/Q65UZOoId0Oq7xpZdqFOAzj1c6L+m6tdLAV
aDUVBJeVmWE8XZLlaVqbZQsN/iT6l86+U+G0fVNazTzUmrJd6wH6gK85VXtgJi68cM265DlbGM4z
txLOg7mV1lcyZWtYURKzibkECC/DLdFoJmbhBHEg3wt9kkQedpkbchDVv1sV+i11TZRdib4iZl1q
I6vD1Cq1zeGwIDgyFV7vk7Y6HrNUQbmq0tcvceAvQgk4wnvfU297qNFFvRBbMx3rphtORBrTsuFo
5bPNeQ5NMqtjgOG4iGU6yalaq7ZhryfuJ2qowzx5ZLkCEGS1J5PApBFwzDBAB0Yl2gvQqPVgTfNx
LTgwFcqpyYznvtcAJ+sSX0G3GzmOTOmQPKJebWOT2ivoGjEAdOg5uW8rdt6+D6W77Xvz0tZqGeTI
YPVEf+RdHHRrfDNt0j2kGRWTm4WT3R1cIhcKcbsM3rplJoRN29feQoSpDZvNRVZ2l1K6XqXrDKGF
vcFipOnnaDtKtnXsKkVg5RVbzJI3eghVBgLUXATq+o0B+GMrt1Cvl10u3WdTraO8S+ZgWeOl+iqh
Mwazufh2bl+tbRDPnAznm6yObkQj2OsIcp9dazT9ychpjczddrIz2z6SN2Lfsmp2rpr+WNLsy9Ck
PJt5GVvSWgLklmj2dDkzeay+0b0o/ZbGIpBRrEWeK/fWmjd7kjJPjUp4Up1ZJ9ewfrjDraab8wxH
netRwatBdTt6muwJjyW4YaBj6pfUKb4dkddXduCInKE10IpOxg6yRsVq6XfodCwzU99RRN3XtwXP
qgo0N14hscBrqNNs6jy0mp9GWwLF1Xd096KaJEXfRZG39hVMyNvkioShCe6jTK2r1cxhQQulXlDl
5cNPfXXuN1e7IOsK82bBCFoaJy0v7tG4T089x8AdF+mn6KFM3q5JoWkDf1LeiVRyPsEPhqiOK6Nh
9G8wkngkfW6HLC+lhkG2ZbtrVGEZpQP/ZFoiwgfEDmSdVi/9cNy4yxkzdbNfOd7zptz6Y+5JWxLf
m4iWqalmnfa0uQTVW5n7krTWtVO0FN0aYVCjck8g3n4S66ealZe04F2POplJ4NdNuX7YqNKoHXZr
5bDB13dFcsamuvpDnhyXqr9Srd6VJo1iUdkgFRP3vcutJdzkbV1PrxhAO/8GFMQtpR+kFJkv3CTM
F/JBdHMLq07ZN4Ux+CWWJsDJNFNE35kHdv5vBbqbhO5jOK/DGYfldd3CtNIPpBRDjDDgbFnC55Dn
BTlTDt9aN9rcpsEViTtsdo60axB79g5LUM8MSmnKeEzHo43Al+ZhAvuJ1DtDAU5uzYA3RLw4zdlW
61gaD3QfKf0XiFeCHSVZCLhZGiSefDT0wcjAA3k02EPrjwPcxGpp1riXrS9b6MHz6lgBDcCHxa12
Qzlyv1lOMM7ejO8ZHX4BVi41cQAu181Q90zQwtT+XBaXw16fsKF7Px1R7Y2iHP2q/Gr7hKa9uY0X
tdHVx36Qc+hkLctrN5fBWqCNBnXHeNXU85i4VVx5NhQ6zkKflT5x69xU9EK52DWLXrWi1pznsE+j
hEgWdWqOWdcRSGa+9/03zU2D2fPu0SkFXe7tnM5sgxn8/laFvdb5hvmU5Gcvd0Mx97m/mElot0dv
0cKle221LzfXPinQF3/Quj4C3/xQNkZySK31hB2Bm54gr9M6o9lM1Id67C6FRduVhf57o673nEIO
9bK8Dmt/VuWrpw/XpvPYLwlPjxZwjDHYl9ciL/YZRxW75UtpswFHen/Mp5FNd1VeFP2Cjoq5xhr0
6nRSa4sYyY18iCrQ1TG06rMsm4OSuzH2nvTU83urPccEee3EvFf6s0mXihLIPLoov5Pqha6DXyYv
3ULAGuuJsz1p+kSff9zl3n6mK9qODKFRQva0WFYVqnXtXhio+Nl0KrpXFiKfisOnA+EnWc8I45pT
j67mgndRBvpmPNjWizsNgaa/W/J7ObwwbOGox2GQ3WAg+0ps66lHqey0u8F9G1QlGFst0Oh2qLdS
YWzuRoWO21T6ZcOKxmnydVUGQlJFddrUidROQBbPgymNcGJ8HunMaoJKd5/nzDN3zapfTWeSl27o
OYXoiQi28ctcnWNdisjUp3t87PXOy/vyaLZMGqheQiVztZNIlue2He46dME9IVNczw1fVkaatwCV
FWSO2M5m0oebkRphMTlxpnII1cHyqtJ9LDbTjmxFLi3vgdOdtNOTrk0fjWXkKd2yybkY9fisIiKM
3dGSZ5pZZvVoVOMXGxC9D4c6xsymM4HAql+Ut3V8lO59UozrfkEZC5uLtgcLL/OMtyRNcSHW2/C4
qC+OAoAdOXi1oHIaMsMmCdyzD8ylaeBOT2ZJb9jmUNPhoHHWjYjFJH0bR1OeHdCXVNZM6+a3tpU+
BmMHj5w46/rD1rPP6vsyLyXik9XbQf9cIm11nrONjcYzTmqh3rftt4VEO3Won0uo/sM8hkgmXL9R
teNSmLulZr7WbH9tmeoyPebLLXKlcpMdjfAibuCkwIEb7DtTXe1DObaXXLVo5bZhpmbXljYuTZZ0
JnnOe6xhCHGSsVYeSyGm0G9XDSj0SU1HyVvSQHBA8tWSKccwUGdJr6guaXIqdGuKAa6nnEKSLvYm
0T9qnvNW5Gl+GAbYBlqfe/c3ZeQxd4hu5VPASNQ6F6+rD3Uu7rNs1xkIp+Gffhc8zCc9U92rW9WF
lr5cmx6oNjja6rommbpvnexkumVkZK4awlmK5rThVNc2RSiEeZjN6jB3U9SaWRK05vCNTvbzOEoU
Jku2fbtJPXwGClWwelAnO6hrWFMQtVff3Gm8S6min+VN1D6hLPE5zl3XwvusF3Ov6fN5sd18v5nN
q6yUO3oLL0gkYsVaY611HzccEOGoTrSwvJl2v3XcMvfRoM6bBoa31WT42UhqaN2NL3XHoJzU6MDY
RpNuMC6nuuyWizaMemSZcHhgYv6WUVP7W+H28SbK75lMKBktNq+5pNCa1PyzcD+drXt0rLykB8Ed
pspLnpovLkdHhX78Hq4CbQ/kUTsO94eugkVVrzo+bT6eoG+7p4RkvpwBxVYdB0xOe2/IflQus72M
5oHGtpiqTxiJDw3YVqDeqR2okgsQxbrvrlzwiQjVtDwrjiFZdRaGCrXSZEdiHY703JLdIma5n7vE
Dr0Ke11qGntBzGBm9/yOFIFtE0Wdi07Bzr+pL/BfNTjY9h25o5Q6duuBKinPM+QyvA1o44HiW0Hu
3mZw3SPbLoHrOAMDb+rsfdcsX+1Ez2KyUawnpaHttiEl8xphUpRKq78rK+M+L5YR/TaXcT+69WHs
2/qYdgZLULtO8Dx75EOD4cS2Nn4k2dZiYdf0cOmTDLtCvVsV7Yn78aHP6d3Q2MootXDidNvIsJfw
Hj8BOv9mw27hZpILR7e+Oy2VWvy0exNUQZf1xw2viL/Ok0lLT+q7XANiZZWqFeVwjHa9nS2HbrWG
g2Jj6fCausRaCiMwNwrN14uCOMHNG0NjBdGNArxDxEQ3dgJ7E/UpYr41f1VqCrwe+o02I0LQjYX4
mF7Jw9Ft31JmSA9Y8dvQpTt1dVeziegjFQHUPiVc3Em5GJvJAEPMSK2KFaOyVzzJqX9GfvheTaqy
M/vNO1MnYtUemYXnPZIeb2g4raj2RXAizt2+J4ZX6Q+aQfa02GbQgFNrHfqJBjd6flrOUn1Auufd
bW11L2y92efeKH6OjonQSu/VMxmi3ne5DMorwY3rW642294Uk6QRmjIOqLsPTWlszj7bXWtn9zLT
r8qs37q0vABXbOJp7YyFbigjjMKg+FsJOEZy+bNsjTDz5iZyCOsL6EtTCZE7i2aB+qGmON98UbCM
mJWLjEBf7Guam3pYO+2L7VHcEDuJ3MBM5mhY3S1OG08+w87OY5LGhxddGS61puYfTFVwnuEM9rV+
vdQ2n6Ewiv2c5+3ByRHCoWS+TA3SlsTJZ99o6x1dqYjBnBHVY1MfSAmHZG0s+UFkxU4kuJBpg11E
UvX3yzJ9JtZQRWghWNGGTR+CBZi3P7XDEHptf/TUs0zVz5F2QqZoO2XIwtFobs0q7p7M3FbdnybD
8JnJPg3qMO0FaJKY7EbjdwH+vyXH+v9OaHXTBv/Hf8uZ/klodfjxVX02P/8gtLo94nehlaIZv9Ky
B07i3PxzzMnRwf2utKLLjZ5KQ+KEppx+h3pLEvyb1Mq2f8XwijXTvGW5walGBDj8LrWyjV/1G2DR
vjEFb9jxf0dp9dfQmf/RWeH6ROwFrAuT0s3Wgqr6j2LDeWZwM+VmFk0VGbEMCVE/tKLHMUXfIOlp
D/aDMgX6CnVNJQdgnyUwvTJX57BXpxOjW7mEmqQTsqjFCPdraSMOEIR5ysK5lh4DUQz0XIW1Mga9
zJBJmKO1N5SbCrl1EBCQWgxGl7JVbdslmnvPRYpCmz9r8IcNnUkaBDlqYTXoxbnoXFQYrUOXA7IO
/PCVE02zZK/Npm87b2P+orvtv0Lu/0Pu0u1DwpYCu+rGQILr9k+Jj0RXrE7DW8m1srvLDSWZApWS
50BHNXlZJmd5KV0TsphZpnd0wMXPYS5slA3ziHQb2RwZMelIbPJWF+ZLCrDmRR0M96HQHOVTDHP9
oQy99UkW3L8y72h/FB7fXjpOVBSWsCFRlf4zMm8TC9458oPBj7gnRABFjtK2ECdXK6xnqBbbVW5N
8Zo0aNMS1c7vFywDk7/kZf/Nrvpb2dBZl02zp7hc236fZqtyr6Z1uvwLPSgf5B/UqLzWm18Em9Ht
P9wE3u29/J3w1S4QuefTYiPHTRsuj1EzlA8wN1n907H7pH1w+ll0F30a9OZOHzRQrvrM5O8ArLBn
WJsX2RSRhWN7DyN4hNkAlWOsHCOwhWYfhMTU2l3mKHr50ijegFgC19ZZJ2nIDbpks/KDsdI9iHGI
mt3zmiQ6si2NFNMQPKjtYh3k2K6EXcqI7WiV7eYeZJFytcl2Bl2Gj7qwzsag0X/LctlYr1XiDCv6
Y8hxhUM084uc3KH3jTUTT3om1GvdqMiUoN4kkSDn+LBsimY+qVi2tVgzM1dGq5kS8tSms3gxt8J7
MjdpUC4U/faeN4r4Sod2fkLHQxyS5uKULLeMrIWqi6nsEtjyKJX9Leu4f5gaZ48ZU5PvQusm3ZfI
ml9vwbEHQtlTBAaLYT6MdAE+admqhypx1S+RlZCz6yyt6ezZXY/5dKj6CxGs3Vu+tUvcj9aWRPOS
2S/l6Kbn3F5MPR4ZCD9Wau5eV4x5V2sUjG6bqX+zO2s8ccS1Cf4ysh8zs7klcIxye9vo6t1JI0dX
iQ/iQ/VWxrAZ8rMjqTrqmbWF01hWZU8ModvHbbNJj7UZWsYcScf7diySI6vodsqJeLi3lkG/+SLR
JzjFhu0cFby8qxSt2k1SKy4YwuuLiq7prqZ+R6KDaIea2an7Fxpn1slJ9ZV2lU0CqDMRqTDbzalV
Fe9MhLtphcyYhqNDZM27aFr9antymkIk7NYpn5yVTq3UR9RBIJYRseTMlWU9IS4bzb3NcntsiSVE
agk/5xthMAIoIVR52P9q164RnWmlvyidEPYjRhP7lWrAiFtUWqeJsxI6FtX9XHpBIoLQ3AdHcont
1g352SkZaQReq37Inwhnd6OWkvZSLN70tDgDkZzFvClh0QwZjflmZuytpHq8Oj0FyDChk8fIIrC3
bs03YefYYNvV1b+2mYTNMMvFtFe5u9CllONAzPbigsFI67zbgaRKPlfR6UdRKLS6xaBVp7l1kj0p
fd2uJUNsPPdmMl4bM1lNf+yXFH+SLOPcbhC+eQS5BO3i1AuhQoPrxYOOseBAELCGWKQhWKtzrP6V
pU2GY9+LA16S4qomqnbq541cE5w56PVzye4zoo2xw8TgaMZIvSbeDhie5127lmwHpo+TgVppSJjR
blav3CeeRDwypojkxI2+JCZrPhFuqKOe3NY0UhKt+M1C7IF3QqT1RQI6Ccdh0B/n3pEfWT613wXf
w74YsvpHh4E5apxGYzNapYS1UzKga1dcV1i2+x+j55TfO2NNHzXaKuZO8hEe/w97Z7IcOXJ22Vdp
67U8DaM7sEXMEQzOSTK5gZGZScwz4Bievg+yJf2SzFpm2rZpU1UbFocAfPjuvecWk2HfGrVKoB0Z
sBG4w4d3fepV166p57t6lt6+aZzyJorb9B1XUtKsdi1GaJNaJ5Ke5PInzfqTMTevhBuPM/H7cVre
6CC0j06TUxo0lTDcZJ7jBGilZ87MzYireY1rP7vK7b/D+qjXYzwQW11G+tKOaY3Fegyfq8YEvoS3
WZzLWPbMpLvuoa9C7xaltP+Ay+hRd+N2vxC46iNrXohYt+TviZKC244WrHYyKt4bXTPNHbBeqMOY
lr4+5uQaKRrC2tEcuW/UO+F1MeVH1KrvYlmTakL2Su5lF4f+JldcDMOE5q0j+/74PfHN0gDUqAv+
wBUHEJlUITq+6X5IszG+j2PPsd9qDPemAft66HvgaE7mJpcxtvpAh309bxpUL2sjzdYe0EOpugkc
nXcnQ07NE5+Qh84J0wG9dsHnuJ8XHT7mC/rQaJTFtqGq9L4f4uoZkWu60VYkKFCkrB4UXOFdQhEy
9K708JmUJVHrCSLJmbuECiyNaZkl38QJ3EfDKYpycccq1PWXBa0+RR+boh9Razn7LhVq3GRV4pzF
GNV7cDQ2r2WUMYNx6BrdddTL3takOvc0JY4vfo+z2OraBYU6HKOr0UaN3Jajp+9Sh5pZ0SZpe7Am
HKvbDtDg0+RSFB4ssnYPgx0VPv5WaZ0KI49WzJ9ZY0Ko7HUs4djTncn2+VTwG2PVdJ0O1SwpHhq7
7plsaEs9t3Ol2BYrHR9MezZuAUSEuH8btqO6xaI0G27GtS/Obpemql/dOMIgz65Xfk8ictUk7St9
VP0oHjDHdKeBz5jzEhTCV+n0E8+EGZ08TZU6dl9uviaNlQnFfh7DGeEdJzJyu6ZxTZB4VvnYzxbM
AmPIb3t77J5y7du/LUsNO8/NV3aZIebfvgjLNEiRajv+9K63bx0xHjEExffxkpv70ov8s6lwIF2M
mBq3oGfx3eaLiq6RWYubRdjdpYe4+4i0xCkDMHE8bjuJOxEEAtJY2MFD33Wxke5D5ePAiadJyF1W
u8ltavf5Ic+a4dqK1NkJt01uG4gDFwZB9o2dWebVtRvL2oxi6p/t2JTLhX6G8Lo0uXnO5Gw8D1EZ
MrtP2uhZ2cs4o0Iim3QKx9oIFTzAaDr+6iOxVDe1O8pk24SlD/vfKN19kS/tfT2a5qkcODVtmyy0
dx3us+K0kpOJVdLPFZ67qSjL/aTH7igK4WdBH9aVseH9ZxlaSj97bo1E7ZVMnMvsTdZLW6Gb28jt
x9Dp21dBuRuasmbYsHgFhmvF2p7DTcyKZ8PpxAnegI722lzSF/5zuNZsiLQlRKaxAWs6vNregjsI
YzKxL4OxT2oPbMiTZoK880WVX6dKOU9W4SZnxPb6ki0FV2w40AyGYu7yF4n7c6c4JZ3mwnUIVaxK
gV/ibTcxTPwcORQ8Z7VRv4dGRHYFvck7CZWNu5gjtQEn06nO7BgTIExfjLjO4+VMcq1udwWGkUed
T+FFNLW7GxvT3Se1GzHKW+wjf1Zq5fye3aBppXNf89Pt+tDCAooXXoZB1kXqJmF3vYegLg4iMcWJ
AIN/sBFN9wyV9C0/ev5UD8407QtPLF++PaZ73zabJ88V1V5gR7tpwdxcKW8e3rOos2963D53Djv0
baU5Hwei7jTfoCjdgzVa+lfSmvWl8jEYVvY8nnO36QusYCFmQNPwLzCSJwb2pmtudZklaNUJ86Bw
GZY7EkvRp1lCicIRXO2dOhNXM6PstsAs0LKQe1WHZKUSdwusInlTnqjurQSPXGgzNgnaMCFVEJrc
6dxQcX9yJEsBaBV1rLOuuSx2n12R451j6VT1Cd2vvcyzlf0UcqbqSofVWcgV2C1KbT13Ydd7G3PK
C4P0oFneGhVbJtwO+e4W4/KD4aOWl9SxvfpoVfiTaZiIvlqKje6sGFUnSYf8ug5gX6hGj25sL66/
O1NvnJ3OmI96kcyODdbgg4pwi6o+6i5OXywnV3dGyaUDa0qWUHHJ6y70talEuGunKlYX5KKk5SWe
5sNQG9Oj55XqM+1Sle5TY8w/CSvWd8MsKJvnaPDesb78nNpJHWy3qi95JYwqWCqwon2mk5bDUhJ/
REx9nA1oLf0jE2l7M2SNvdeQluYNocrmhxFibDAMo1Ibij2y0wTf8mIIBrd5jA81bwt0OhxMw23u
5NlGUhFGq/foFPHtYuf+vRGvPVRzEVNECNCed9dS/XWIuEjvZ6pgX+LZQ45f8LV66WQYu640Uvtm
cFvc8LY/PcnUS18tF8PwKqsZnwLz18mNm9+FzW/fQ2l/hF3m345Zl0b4/KzknHQO7bdm0T3AIEgQ
vpvlKV9q8dk1xaJ3fljT+CeHfLLPoU8JbYN1pDxWFcLKkzmnGCiwY7xLGCc31kC1584RU/GgUoST
Z68ejDtHh8z126KAioCcmP4UJFHq61IV/s9qFGhHWPnUxclpR77Fv93cpBzlmHFWrncxxiQ+DE6M
0l5ijPpwocuGO2Li+jQYTf8Vdmr4SPOxu3TJpH+UvLwmhmEljWM8oyT0PdcqrqDTU6V4dNF9veIz
7njjaDNr783YLJ4xg5Zf1Hj3l2Jsi0cMfQWpGsYiDzEK3cUb+Sh2wqHvmYyG15/GeS6cQz24NquB
JZ8mNRvJFkTZ9N4Y1XIgCs5sWMkwOo1cTatbiu3xWEWhMqotz0BcXiTH3iToPEs7m6n0udB3uFo2
0RDWZ6qOFoIDrZXfzG1bTMfUEvq9pMnzZ8GdwVx9hd575k31waz96reCb/OWiLm6HSxbjxi0reou
8axx7/PVL8BqxcJER3b2puiN/NyDaY/5a2IpMTOvebBkkaoDI+7wOMxd7tKCpcpPO0Zvd1ocgjax
rIeaVo5ftjnVz+nUWd97OAoNZQMGxWz85EN38FLf/EoiO74vuQxiDV1y/ZNKHac/AJW1PywVOTw1
4KN2CnP3LlcdlGc7qqoDsXqvBYSKLhfBZ8GDCtVokaF16Aa3PoI16Kud0S3ex8AMKtu49IvgFdTU
GRI8qDrCLKnziIqS4HJ26nsRd1QLcIazXG5pHJ4Dy4GthmRRzEWQVO6yVn6JO+LErbfJutJ98krf
1nSLS9JRpG65BxXoKdyxtcVQxnbw2Jd0Mj21Ok/tvWyalF1XTWG+r9rVLbTwr2Yne1vkezue4muV
sasGgGAJClsj07ZtJNLhzKbVvbCV+1fHi7GIMigSBLKz5jJYjfnROI34mCx7fsFlpZ5lUke3Cr6S
s6ZT5t+Mp9x7FqJ+H0k7uTHaOONb62G8RlNeP1Kr4jxic8gvldTiikl4ujexxSS7ZhxwuZOFcVdS
kysvxqy9tzhPudhZwvKv0+IuLw3X+mPWVO390Cbqp47n9js5Dpy8vh8tcAfodiFj5kXhUfvpq9e6
2Wss5+UyRpk+dn1nnjs7kW+tVVv0kax9NzaN9W/Qx+pjTfdktzXaonqg6lqcau30J7fIPQflrWNm
VFLVt0ZGu/CW4hCASbljrtuDQzSGmZraV8z5kofJcTyi0K7PfKJvijdJhBTfnb1MRy90lgeJBfjK
gVB/krMDYJUSaH+I2DfZZKbyZM+Kt5Sj/5tbLsVr7lcG0Qhf7ClSafdlNpVPw0gX2zaPFy4qcdQ2
+5gRgLudRTZdUC4r+p3nkRMY2q19l0k72vPh1DcjEkmym0Vj0EGLq845hyknCyTQWZG2i/y+2FeR
mVKiDcdHIEk2/afq+fASSyd3pui4sqHEiiww3aawt4noG3EbD+h/26gyM7I0usrwxufZvdV602kY
R45Ups4t+05YJU+q143+BSxiPT/WYS5S4gR9Wv+OGn9JHnstMXEQoCQctMsBuc0nqy0W61K4tZ/d
w7i257s5LUKSXCNwp/CImzaqiKtEiGhOAiQgiFJUVZUs4ooj0XyDOc2dJfgLxvUKFK1T75YG9+rB
n+r6lVZYt9z+JZc098WDNYBmkdMVgUjdZ0I4ajMmrvv4lwKfeVig0u460xU7nfvRfdul7JbcVp6k
M3RPnW1a4NJFu/ujDvxHEsj/p4n0FTv//xZKzr/b7vc/B9LXL/irTmJ9M1aW+trsAvkZksw/6CTf
LHqHOPyC/6Qwbq0A/Fsi3f9mgfGA6MTdRJn/KJM4/jegFzSzrh0XtkXx4X+ik/yh6PyjTgJcx+Nb
ULdlgcOC6fTPs2nmqFkyt9D7WtrlrGARVWexXVf1bsCRxqCRB/XSdTMEHubWqGqNSRDYGMfpV5eN
OIJbwrSIb9lzOA5FG9RDWr62BhXmaZX7P5zMV/eJYftPuLd5uEeWZCdW4c//Pnv9/IeGYKEm/Jtn
76P8X9eP+fc/ExTWr/nr46e+ocK5lr/2C0F3A4vxd5nO/wYX1QSHQJsPVzC63f/+/CmTh8zgC310
IUOtD9nfZDplfPMQ6VZR7T/U6P6AS//x2YNridBn8vi5Bqgc4190kcSJKFAQYtkWZK8l6eA5OqXa
ZEIkVXaMkRmw+emk0jhj2oGiFHdILgZIRXIiURrlRyES5tARNzGTqnPXRqDox4KqZ1zckCiVn7xq
V0iktUSN77kZc6mPe9DwKA0G4ZjJZCYUpFZEe7Dt6j4Ag2kERNTwoBnJ9GVeGpIbk5lz+Fjb2wdC
bocFtacBkFKXH+nSL2pjhOnwhB9r26tZkG5NOiZ1jhsxxEtoRRyFsbRbOxbzvlsawmLYLkfU77aL
z6N0059c2IndyK7YpNYUnevJmXBfynp4AQjImSKmB/TQQVEgfmiY+aH0+2e/TAoOR3VLqIJRRJMp
thnTLXvu73Z2WFDDPywMpDMxUw+GZtNZH1Od9u+lp+tjhRAUuH1RHP/7Gv71NXT+rVZ+89Hr5OOf
pPL1C/7KJPG+AeejsBHIMsI31KK/vYKW8Q35nPeS6wwnLbTMv7+BrveN/lNpQgVb26bZk//+Brru
N6kcOGFUKkH8Y4Dxn+wAzh844P+8hrSmkGNB/+VHYIngO/0LwynjxlUi+6gtcPLyi3Oe/6MsnGQB
jbUW04vod1ZqSiUGBiA/QvKBjBvnYboaDSr23vRz50W2S8ZUxoQjBDNARulutuvlkC419zCIyGRN
sG8pYs4ce7ugcnLSW6HfVD9CpNNhl/L845mfBmWSEdFWsysUM5cNOZ95CAAQVHvqykPrwjQFx302
xtkzfzVOpABDmTQ4VSsODMJofFlqrwMuAJVgBAU1zuC/8ewzpKS4m6hik8BvjR0Dz8wUGgnm1Dx9
szk44zeXqyG5Q0Csd7Yd225ga+5aeTI1E8YaiWK/0HBsHK0xE+eQaTBUhHG5135YfnW8cmdmJzTy
6WZ6pEilfQhd5P+tgW2FSRdolw8MpN7wOpsDbTg2+gvez2K+da2ZfAhWR8ATM7iR3TTU8ckn11js
k9Yjn1+6mggRb7q/b8pweWtjxGNCfmWNtt61MugznHBkgg2CkizdZPVXjcLcEY9Tv1oK07nZ9LFD
QK1O3Ksa5IKbFpbhas1vhy8OsclL5PBtMHp5MtuUnRJqk5JbyIPcGBmJEX1dzikj9u9z7bQ2XeIj
Qf2ERAiU35iTcKKZZZHICP12SyFz9NIbjKCYVKyCYauRATH2SMhUtazGnkGJDTTAYeTOZSWP1xAB
zWTY25dSMRMo+2ET0eb9awCAdbZrUXgBEwvS91pn5JDzOrbAGfPr8PEyYwqAskzuvub+dkbOGlYS
5oAZOAuT0dmYVqFDFC5FFqFs+7o96mowyWt79PcgFdoE/yy9HSrBTM7EXmfAOG0I9RhWN9wM2s7K
LRQjfgatGtyng1TzJ6Pz8s0hyMAz41XTJyTjdbdo3NzBp+iQqoGYPIWbfgh5lNo5IZ1hDUiDVIDg
s4uTrnlwmMm+puZilEBl3ezXGJbYSdim5HfmxDLeZR42fz6qKM2Qo0uYeBhv3no8gQQqolyyUSD8
R0HFyBCjmj/QuDRx43915iaTRxD40ZfhZeN8KDmeye0IKye7m4zMQKSAbQIeZapnSMsjMokZWjYe
OquNX0IaMbuVIxLijGjpAgI4bC8vNXa7hGgOVIRNPzOJxZbcEviIC0vFe5ER9tkU4GzZSXEggg7I
xxSMxtgKhBe/f4fZab+G+ObCrW0u2DNrvPzd1aZJLQ1MPx3bfYYDmlluoUoHEYlE14myoiLdJ0tU
fALAI0Hjia67zVN8EXfzKAaDmIK5QDPuFj53E9IImbQ2bLxNm/tAIeZE0ZZNhsKTB+FxqtjUvo9V
uiHPOZ0nMw6fFa61OTAwlcTbpE70g9d6lXlOhINzjTmmMz5NtZGZ7wyZUnMXJ72D1J0zwdk27dK9
tTwMThBXo57olbQ1caY5xXe3qpIptVQyxdsY1B0f0l3CnTF8iEaL8FYcig4bLSn68WaYUe4PhSae
cJvZfvLVyynWQZz52mf54QIX2ElmdwctF+OFZjPfQwGY/N9WtNBvM0rIa9scJXU46DZnsjmlwhno
tyjVGXkgtU6idfJ4782GET0tFmYmzBMdRbaOTEk04Ilxvyqh9M9uyXR1GfD3qV1Zu/1rWYT5zEPd
OnPQ62HJd1OHR4DyHKo5Nk5lge8hiiqjB2sudh4o2nJXQM/8dMOCEnI9somQKhjxE9Seu1iBXSb2
M9PoiFSYYQ4M8gwlGhyJGmOOBSDv3Fd07gZ82+61cfLu0x4pnN7BHugUak0lcEObNP9uOiqJ5oBb
r+dtCf8PJhQHWSX7ATD3lmmSmZ5QxRRo32ZaA1mhjdqiWbtPdHr49s4dTVapJCSSyAOUaYNRS6N2
nq+BGnp1jUMEZ5CfIEHLsT+25K7eEpZ98yC4UX22BilYloxUGtuWyWJ3jpewX44xNiMIylXd/+xo
Zcbv2zfLs6De5LmDCtYRzvR+CFWFAfnjdDnARpDnJWzHT/AD0WWgiMYOQIWFGqO43hBGqp5bx+uv
Y9cVX0Mz+96BHNt87EXcs2ryLX7WqVt/TWIibZmbhmILGXNtYURd2L9GLHBT0JD4f2fRVjJQPJRv
bu8wWBap6T0unuxfvcbsCJMn03CPc6wdd9kSjq9ZIsguhnD6WH55Sg6q4HNZzUD5aZlDfM2zEc8V
iAYpwcirdMJ1kc2WteWSIcvA7PXBaXP3qWLwHW0LnSEExG6OJtCUHM8D+rz8H7ouYrVz/DD+yLoB
gGVVp0YeLKTGu70XejB6VtcBHaBtunzx++gWPRqG7gH2vefchEzvye2U8QgNqmynu7iN52gni3Ly
N3pR1jt185qFvCQ+s3Fj7U+neCSo8n8xh/+dg/xvWvb+3V30Ka/0R/avx+C/T0JA87mgH8B1SsXU
ARLe347BoPnYpPmQHddRTD1MRiT/MwihE4k9DYijDUDb5Yv+6hd1FGg+7o4cg3Gh8tnJ/+QYzBfy
v/pHaCQ/EFg+fgR3vZW6/Iz/PAphyJERbASyxczOin+sSwIHJt/QJJaRcmEGcaMiVOVLUs2t7ea/
vJQjxkLmWSHgH7EWzpjm/mSiBXGiw7IGpec1Mh2u4WmOPZjG10A1LYPTC8QGe9OStnZrzi/FGsAG
TlcQVySUPfJ0QnMlqJ1jbbxoJ4vfRqWJcbfpljtcdAOEVByJ1U873IMl6CkC4ITu9AujfCJeazw8
rHtxU6cKnw/B2GbvqrE4WgZH8rkhm4DXgvXrRa/HpOg9j9We+fBPbCz3DDBj56Vek+q42pudu6bX
YSFvCDI4v+o12e6gEN2Nf+LuNCn1t2rNwEczE/6BlBOKVSzf3BkTyAY6Rniw1gR9kY7yIc0jefLX
fH1qAI+gHro/17a3Ua7PUH3i2GkMqXcM14x+Q03jHru/3JG4aY7j6IZvVN06t6GDzVZDkqEY4KAp
Z90XKwOAicZyW4IFGFQtONM1ER5cuXID7KYeL8XKEqhWqsCw8gWAjIeHkOmA7NyfZuYO257N4L5U
BEv0SicIsSuw7AEzqSAXwNA1cZevMAMi5Q+4f18s9o3NtCIPhqLjV1gxCDLqunO1ohFqEzICfavM
6YEAePzaSesCOpLls3BBK/gxkIWhIpylVvDCZIFgcG0IPuOKZWA0QAOh7OT3dGU2GJF7L6gd3ohG
2TfVinYIUZE4D2KbCrwV/TDDgAjTugzGubCPmbuIM6JwuIMaU33A/sLlSceUm7YPUgzWdVxJE9rv
v+o/8Im8Hsy7YiVSlLLqMSBgThErr0KWi3HBOwvEonL6/NFbyRaT1sTBsqg8QDrFmbASMHQ/9S/m
qEbYjPzhNOGHVxtkhmuAQjEAZl30ytOoaQXZW64Yia7S5bgad4sGTwLdUKztbgvexpqs8QxLyNpL
O3bea3tkABLPGPba2rji+5x2NiRD0oaNRSYX8keKaH3lmAoOpG9Sii9EOv0okauP7soNqZDOiBwy
ytlqsCIGX7JZKJ6KToXNOL6DqA/QqlfHnPrJjV7pJFjEiWj3K7OEDWPeZCRdgnIlmlgLbJNostR5
WHknol7qXZsk4ffiDw4lBYxicYXdZysrpV+pKSN78JbsHiSVyG5PIZ4BM1AraaXNa/NkGq2954T/
Y1Q9BJieyHOxMlpyYC0TE2LCcSvBhafng8qRjCDENJzjEc6LvRJfAG12G1KB8GAQLw8x6KlNZ1QR
/kn5vhYkDiCj0J04K5u8Imm8LxCHLsVKmhmJ5JAeWfEzmE/pfVmZNEuGK4ggWXeH36B9KpJEn42V
YhOvPBuLm97FNWHchH9wN6PpP8sUAg4I5DVOBxWn/APIQXMUyCqWCKyVn8MFxPmA8QlTxwZC509R
S7kcxB0XKMHFQ+Z6Eoll7aLcubGW6uqupB5Leo8d6B6RdMTd0EJvlSPqm3gl/AhQP/g6510N/IdM
P+e1lQeU80rDyIARNI16wF/P3dJtuBi3K0tIYDnj56n4BP+QhlbmkAGp8dNZOUT44RMDwqd6Kv9g
imgPuZALcCERjCP5U2hG8Pkc3ok+KnjPWH2rmvnbLI171KjPxDo6kD13s7LwsTjvkThKWYBHqyyJ
cZIyr7r5XC351b6Ix5s5HphzNpSRBKVIxCPn6OXO9ohNjzUkMIw5rvJJy2jyWgZJbfoWdL2LWzPc
a6zhpzan+MXvxlcBrXNnGMUmIam0JrndIF+4/0TpPVoC+C0ltraV6Qsxr/I0SDcOhr60jv7SPaEA
3s0mjMDK1QC47Ky4XQuQ78chiV4NLIW7wRLvnOZJ80audz8QNCK/Ve5gqbyVrjo1oL/Jelv+eXT8
I3Ors+Fa/ZNa0r0J0/0gRoXVBC5EJIyL8vmvcI7memdEmLeiuan20SjOk+1/AZq/d60sw49EZh9W
8wceVSyU5mjepgkULEcmDakofPyIzcvPXpO8hJhXbVJJ2NiKG6A12PFEZpD6tELpBgVJereZ66/W
yn7EtY5wVBTWM0wW3Eg5Ca2eBkQm0RMJYzM+wmLNj4sl3B+JTIhz1RxJBbf9wGkc3L+Rt6uY7+QB
2nkACcI9V2zlp9RTzT5asuYGj8YVI+J8VtynW9t84CXbm4Td6LTi4heo5db0svRuoBnbl8BfdpWl
7dO8jIyEwsjkpKvBmk6aw/Ze1vgTOK3HX74O9XfXJKqaO+N4UIuNEXHM3xFrbGqBIgUydLRPZF6+
IEbmNKr5bQ1no/KesjoEPO+5BtaCJLpgRxWHrge4BDkkyrY4Ot1HLBLObeQP9T0hAxVEfQlByYsL
LO6ZARDOl+dh6cMrlxa5x/pYc+zPqwtklpnkOLHZaex6Lr6p+G7o2Nq41Tju5zllt+sXkuiBAV//
O8V/KSw6r+5+O968JIE/Nxb38pGgGfvEZxa6KlCid85+CcIAJ2pPNcEw3KfEycjTzOOvsrYRbRfh
RBfuBtG1WNt3JCOTaNQ3CoTb3inkEWuzsc9zozkZ/VzvFZl/J42f3LpyfuEP4g/Lln3KDbu40XZP
XVTnTLvQgLTAnCoHpJlLuTNIw9xNkJOODYes1RzvMU7xovdOLBz1vBNBj8tkzRepkIExHsjG2OPh
3ti1S+COK2yWDKcmLY+tn14GYNWbZmHxHoUd01mUX9163CTRbJ9xTDlYaaZua+cI1dmQ38DtcPYN
cK9smM5QduqHGcArQBVJOLMYq72M5p/ca08heLylK5HP5/u5vyR9BLYMbGJN40Aa/WA6yBV3qkgF
lLdeNC2bTsyX3gXxgBkLizUOdDNbrlqVwdqPG0ij7QA7tJuFgH1Y9B8+97iNyLTAgQv3omo2ysiP
hXDICC3l1lPGtvH9nzFp6G2c8hDzjuyTgoEZko1/iL1oN2TjZyPeewiWZHRic7p6bGVbm3h40Prz
4zy7j17Y7uXEX3LqTHufp84NI4nvmU+0gRQjMwXFiSsi3TPn9SEp7/wZTk+1uIcuIvU8V0W7STty
4v1sFFu83r9afJBbLPrgSUkkBHaOvxwMbqQ4fwcMZk9e5P2stP/iyvNsDdeCY3dQ2tDshAGVmCwv
rd4Xu0kD3fM3DvPe5oVhkYkVe2MOLKS2Yyuo/XDZzE5ycCIMl0IdSR/VW/j2810Y97/icbpMca+3
2VzI3ajil96xd5kxvEOPear6/Bdcoy9aOXckQch8ZA1OnPbQAoVhHgqfACbvQ4iyuiFIUtwIQ9Z7
W3PwHTSsUKwWW9CtZyey9vEAM7mJh2TXjX9oHJ0dyMz1nnw+a24DmiGUne0j/RozTQ1q02wIReBR
jZPbyI3YLEkYq8qT7M7597KCtjnXzUukrHM6bfXEejqTXnuYwHWGWJaZbVZnE9zmnVii8RVY8XER
euPXn6K3n/VSigIcaXIjeJMxC55r0hXzNBzbtnnGKGztzB6IbJG48Dry9LZ0yxb0Vuke5zii7oqn
zn+rG0yvXSGsr3xJ3Xc8qcEE5QgH1ZnTPh9qBfAzgo2K8r7Jp/o24zHkbgGMkSEs0ACGKkQlGtX+
1ra/7COgVPBQecqxMO3tRi07YNuoi0SObiGm1ttemp/8dudciCshN0ltR6fvDJ1533siCfwwk3Gr
WjfkUEQVUSNky3hzaEhltNC0i6F7NQEBb5SvV66OucdxXR001pMLVmigPItfXGF4ye9eZkDKkLI+
WJWqAK88EoDixwZb1HtbFzhbl1pBYhHhTvsP3TOHJ0A48hEuhpxvYFCjVFAb6li3VZic66QBCh6V
ybkjvT/r9MfcAg9Ne5cS00yfoY6wMs0622djtOtH7zbBTXXpHEh+hLfNK2cSSVZqNHkJpr3Mq+us
MN8aWu6dabl2VHEB83Dsk05zYPXLmJ6GxrtnCwBCu4SXfsRWltPK9OqEJveKZvxdDinIbgDugdOH
Z6bXHPRbkgRjpDVH/naC8GxfmYM/9k1O9tfqJa9z7fCeJG+5Zs63FFRRFETk7rTRy7du7qI1u8na
JpxuhzXnM08SEFB2xO+V08Tuy2jfMSpz8uKlNIBu57780qb/hHPqkd1wW9IdFPCenigXqoLWksb3
nOc8GAoAGnM+z/B1CjZdxlDBMvJz1j5ix9gvD3BYiCaX+QfIgZplbBbbLJUcIDzYw0ayWD9paT+U
3OKZS+ebEWuyUYbnMqvyrSDRscN3Gu0ity5e0eThkDoYvFyXTPxQswvT/Qec/4X+v2RtTDyjFG2a
3L+JLaAuaCDTqTaRoNXCoorU9Khn1IHFda+5p3YsYCFU1VgGc+4m+LEVuhpDx5Hh2rWt5LzTifWz
t4YXDkZ3yBvhvVqWB4vgiFs6P6y0cbYwBo844qyt54XE9hhzH2LTeAX94UHrLDmXexSKNS3lV1lb
vVT+gmE9jo2rLaFZcODF9794NcSbYj53drOSh4aZCx1sL+W6wy84h5CseE3BenZ+TsiwFOkblNf+
6pLUOiiGk4DjFuC2KS6vjxI31QGPuS65DUG7tjBTvYlF26/L3CG9Sfi7ALbGTRSDV6IFvgoqO1pA
Pxb+qSUt8t0aeMfCorOJysspw7aiOGDO2kR9SWcQhX7hvhYiH5394CdvcdozFFhYpQOFp6fgn/N8
Kxt75rRdlt9l47wPU1ecYBgX56ayIITXzNz1zNG4FEh0XmRBtATzciMSh6zX0Kut6iv1YFH5Alak
wj3rlclz6cp0zw1P3PrLzK6reoUeT9kdsQ6L8IZniI8xzPqHoffLTU+w+EsU3PmyZQaolQKvabqo
PBpR7lLW5S5l0PCSrly55jXRk3HsjSU78TLqO14oC6a3DDnWgXEGROQU4ZPphgIAFeUi/4e981iO
HEuz9KuM9R5p0GIxGyjXdHcKp9jASAYJrTWefj5EdHZnVM/UVO6mzcasqiwqGCSddAD33vOf8x1P
r4r6nuRd8ta3OkCCpdG2WiQnXGWtcM/wbsGz28c4SjnTN1WheUpOv4GeBqZPI42IV7XFf1fGmW9I
BgWgVD5EVwsRfzM2jBKtSSoPa5LEaZVW/2gq3MlS31p7fotxAhOH0LNKU8AWvBo34qAomdfXC8v4
VKj0q1YmvEFbMKuJ91ie/NFSGr/uR/OQppNJnoIUB7sabHTkUIze6bRUOuN7r70Br75gF0E7kM3U
9Fd9zsVTE1LdOQ9a5hp1WlPPYgluA/h1JxcT7ZBxGvikeJMnZhPvNdrdlen4uyag/pWqIWxqK2p2
WgC+J7OoZx0jHldpXajrW6h6FCWx8ytdPezdWslPOTsUUMxIdMGyK5lWDN3iMMxyMLz4aT7wYqNH
Em6EwghQgOaQfmi9Ye7Z5FuuYGjLNhZqc6tVVbWJYAIzFNaU16LuwbzR+0BgC4ZNqLCrREsTLviZ
OwtqYh7tBbGNt42gYgoXywpgTUPhMhMmvyvlfqM3URV5HUUpT2mS6w9Si3UmYYC5LwwmWEURKveL
iJI0IM8449SEYNHRF1juQVXnsFpqYxoukzQywpQrg0GwnD1bgxbT0hEYd6I4RbANW+U+6EMeAtlK
TExozdktK0WxAKcoqytYERMpkMV85S3iUGVLh8oPhnH8iWTUVjojIzblmZJW6TSZK7wR8gvHr3Jl
OuJllc4MBAA9qiEAlZRhIUNrFRKkwUDvQnNIea8i2aAJrMxIugLBRwL4CV/IqaF6qjwTHiI9gROo
/cROQj4CQUmyjzSvApfy77tj/tsxItR/aj87xl+fUfdFiu8r/t2Ctn7eL/uL9YfOJIzUu4bwj5a/
Fu/8AkVYf6h4GMk9E4v/ORD4i+5v/EGun+E/vjRc/2Qn/qr704oMh1iXqFUTGRn8Hd1f43X9pvrj
sdFFEScN3jj914Dhr+F8SiFwxjG5wvaVN8AmZ1JzpEtQulJ3DDpiflqm3EUaEkynrsLjBIlTKeaU
YsZefzQAsbs8AHoiGGiw6UI7Vxd+0DLyYuYoXLKWq9zu2tkCbummNFcmXXoclogMf9o842ax8LCY
8i6tDHRcVj4Qd00yehUsT9mu46Bm5JCXeDSyylWJP7kTiX8nFvrlSchLNlWpbJBug1CvoyPbRWgW
vmlm6hnT14q2y1s3EaOLIGBUMMUxsVNphMSy0vW7ooh8YkbRBkaaca/Wver+/Wv+sST1kf9j89Rv
jVX/mm9481WuHVDtP36pdTT3H+1X/4+UWGlcsP9n2+aphH47/G4YWz/j1x2jiKvF1wBfQoBDpBvs
zxtG/klPUSnFFPFMcuvwKX8Oysw/MIOR3qVs1gA4sZrM/hyUaX+g2iBkrjWfv/xnf0Jf/pUOK22F
vvx2y2h4rRQFBzrVaobBY/v3QVlt1GofR2rsgqI9CqSoB0/lMHJN0ppwIBXfICyVijUD9IgtAmv1
EDUGx+Bgek5VMU+2ZayLrQ+gxSSxZUadjExqKM9dWNJ8ZA4/FAb6dtclxPDbCKXMIDUVtpN2E6Ei
O2VTHeBMwWLBWLxh4JbcL9gmIKaoJ00XLAKoYbsXWxOZMBe+5WqcTpI+PzAA+YFmPSg+azK1Dhgp
UXWltqcPJajrRd1HMR3UkSr3TwscsDtVC1rXCJVRvGiw3AtXCgcoZIkYyKZvkjvokBBiMXpc92mR
P4qKtgWoy16hyfJHEvS0S1gmfEwl4ZQahaOSu1YdzIYvDZa4xfhAG1UxrxyaUENaiZcZ1VAv5xPz
g1s35wK5ZnkO7tmphYs3TBoBw0gwVLuIp3gnITEHNniR1tPgBZ9RQJ7kPJKfzbBXj1A9UMNHS+KD
4RzaoVKAXZRaqrB6pSezlGJJGYf3LKW/m7olESGsLoxzNuQZWMYpINJLy/wZBkD1ARR/RBeHnDpV
urpFQQrOYaFEw76huPtJy3mKbwXmCHRdGcH0aAmSdm3VjHNrp2nSp0hdjKvPvDm2KtTtHqiD4hRN
KideJlqc9foe2JOWG9mRbacGeztUwfjWWsMRTk282qyGTx7C6S7pS87ITVO8oRdathmmdDloDczR
nITFYeiocIgSKAhdWun9brSC4cDcU2so11CfgvXFE1R1Oppde47QSC8NNXL3s3UhIhhyYCkGy00h
fr3JOHQBmSYOIwSZMOo0s1Mn1YetyYq3E04IJ1ndiBSosIGgvd5Vi1ynTSzEeEXzNLYG9ud1m+KG
aGGHds3Ugmkt8QHn/WEqzedQ77C+wG8g000SRitGXxhjakYa1Q3r+aQjAdFxBBayNBKXJhJtQ7ob
205QcDqGrFcAGmo4S6gzQ12zlUHHCzqCEShlGoGOXF6u0uAkyVIjwcsRS7BmwWPhSA5cIjtgtEki
xSVXA0TGeVOpiubW6uAvOpQkTZJ1fwgWalnQh10MUPGuChOyOcHeSq9jVmiwwBGKxI6zoLIeZikC
6vZmDQZYV3phT1wstaGOPWiknzaMaWu76zNcStbUbaGT3HCGOGonL0QBK+NB0ace/KzInC3kE/NJ
SUHjpSJ2zpaGidkQV9b2Ser1fdKpRyOMnjVj6v2glR0OMPBMGQFp0hMQs/qxji3DH+OOFLv5rZah
ehjHARFLTT7nJXeU2IodcW3gQKt7rizCRxmPFjlJv8hGv870O9llXfHhnC4gjAhOVocfSW5FwOVl
0Ub01A4SUchd3utfM064IeINac1wcKNRWM7NVKk7DSkqpvuAlyiJXxoqJJ26o/5da/1bbsl3E1T0
WwhBFAFXKx8we+agDCuD14HDruX++9bwtawiiITA3g+TDJlVLCFDpEnhjFo2+FWL6XQM4jsyemjv
3M0BBNlkgn1lzkP2NNO5ktJV1FbYAhh+nwtTcTspPWLnCI76POIxanONujLmDgpZS6WXr8sgLFdh
EUwHef+rH6tyn3HM3gpSrG8yURdwSMo6QbTQmO+kOBvfFZy8h5opfVZlkSMblcncqOzLUzwyrbAL
7oCbVukrWk7I0ofOwFaLFX7KFJ5ExL6SnDOwUquSR/10cuXKkSt76eRXolXmruRq96axVq9QfDg2
5l1l7rusqW4VnHqenBHPXp9RKaa4HJ+7bcoovgRMI/BGBnYob2wQnMYFcnXFzeIzAZR2iIQcGJcp
4/qfcQ2WWYkVo2v195BzjA+0T13hsNrWIFsOsB7n2oJnC62cGVLktRrpfUps4ER2gZVvxIH8fDZM
ASthj5SRGvJdVVvVkcM76EWGe/fhIKhH5JzAw1cC9GIYwyNTzcYNAepXnDEF5T6ODFaLiXA0VJbB
IA48L8a5nno6lLQcIrWWBngNaD3ivjy1afMyzrsh45VrerNVYDNEkG5OiIuXsq9LrwHAgoA9QFoQ
5OxsjhxXhSZoGkcpp9TN8HhhNFBz1+x12ZXDRO/8Ak9aB+q4qWl4KoJQ2FPHWF6yEBoA8OvgsrQ8
4GKl8HSuJrnvqDPSy2Nca1yrOdVaw5R5jYrdkfihz/jAJUzrUp3N+icAgtTk0JujQfGwqU7HQK4T
v+ihN4kJhd+CBAGGCrx7UEWkOLSHeAo/YnOmlHwYhG0LdGKjTRgBpUUbmCHMCflFDMEXS+HSm6Pq
DrzcRRGtaq9kBCP7SVAfkqz+blMJNVACHCEMJY+BvnANeqWcPrkzTI6sdYlnVuPKu68FfmjKqZaH
YkA+WtC/jyGkNJ+gLWNTPcmPBKzFS6Hnyd7U6FukFbzw5Dysz0mRE5vNKLcy2lz6kEwOF2URDL5Y
YnizEvUUQyW3irl8laU62uqtyvXYy7dGWOB4lxULWpzQMNOqGrdERJI4bRe7Z3Z8rfsmJFCehLd5
ar8B3DFXHMfOmcoxuIurFDUX6cWu855uJl2/H6Zq/ZI91d6GGG/0Du6ipWj5Tk6IE4JcTJAdhGZf
d6Po1GrbngotOir5CIBSBCajRNE7VVvVowGr85qmY3XQJdhZcEiWHa4ENlH0t50UrWdGU9bdHo4t
7upB4IRSzCB5eGKZx0CtKrsSp32JAnfEB0bvMPC7nY4GsqPBI/tsR1lFqJ5FbJ3jU1UatyQssKQq
436QMLK3mlVcjCGYvLhb5fKoMJ7G0RrPDKDNc5QVT5JJoMdQmEKpC6oIC/29MAdIszDGtqRdywMJ
2+TBZAq21nZRfwWglLIXZiOtPS5G/Epvk4DDh9tD28RzXB0QRIqHrqP2VJtTOIE5c4ZDJcV5CbEp
HdHFCs5kul5m76kmYvguG+t9oRHrRRrF+GTSwj3uaH8ePEHJlvcRHzk+6rnl2d9CzNenhbuvm8pb
TnThMve4rPVIa/eaZjzNHR1rYAayAzGs2m6mSLxatcTpsGojNpyMSV5HPRoojNFzr09mUlHoWMyP
qCi5W/q83i7mNH5DtRjuB6kwDmnNiS8QrNmL+PCP3OjrPW6N6BuA8ldC/ytoW2B4DTZxHzmlO4rh
qN93itZhqaWyYG455rtEPHBU10oQOlAd5O2sDjB/M7pWTw03g+DqmWY8Jtn6hicjT0GR1ghW3UJz
B5p0/IKJNZx5DeKIHQhJsgs0kxlZpyl7o43uprhvtvRmUoI3I6gy4Vn8akiVu6Wp5c9UrzReEefN
olvab24SHPEqTl8/rnGcsdW01L3eTDStIQQ1rOWdxsO5zBT91tX4Rbn+KiD03UdiDOFuCqfgmBhU
UwiyXrq1UFKygw/sCRBA5uOLeAVWOXmyZPWM5Qc3pCsgZDEnd78jirWHm2ACFQcJFslttalG2PJL
esx7zD/hLLaPRR8+ELen5D46seBxGpFVHAGxS574OBgDTXC4SLQf09I62MLwbOheIAWfSxDpm6lo
L7R992htyzuVU3dxBmQPemTrV4kg+iobTeCU7Hlq2LwMRNh0y4YHgMIt8mYTVUu8K9rh1CRKtTGN
PvRMFhMsfMUP8KlkXmrQU0L5xHEEIAMzkZvA9JTiRDpTxVne00xVuNm4SOdgCANCKWLmRsacPFN6
gDkjtlrgUYUF7owaBRrSGL4q04diCJBQ1mYAk42t3WoZL2WRPilexRspWS6uAKwjvd5tTFLLyjR6
Na0Pvsimg4kNViUjSvfUvH1LSUXCH49SwOHCEWZMh6TIg908SibWhrBx83QAwJDSndGNgbXvKwhs
aQJnuIxQR5elqKilZ5iRGWO81SQB5h5XuYIIsx0QzY9hKSACasxGU7H5kKKZZnRGVhome69Z+yzk
hTKyulcGpzY4yUy5SXdvNTMknbvxXZRg7uWUGJ95ID8XXd2s7X54HTuZDdfMyMKY1e2ylJPLP2Jd
z7raHdg2Hyt+54y+O6DMdE6ZawixMaZLv2LiyOY9ZpEscV1bWAcoxlCAyjB4AyITuUEDyabGegiE
jAe5oB8lkiWczAamd7jw7CYMMUrRWcxWeWp9yIs8Rst+LbrAt1BZxYdQ06ko0pHnGmDojpKsBmfT
nF9NWiK2KLd7Ixgx2ikeK78QRTRrNe2WuE7nc4oiZz4p5SZQdWfBm+dpgkQ9kyrW24mjABZ4q9ky
UHtSFWjJeQ14ymo737Si6CkT0uzNCk+AraU1BTSafCesZEUK6KzT2cMHSdQx/AruWeoHnwTOEYF5
O7XVwHpDr2/IWwLrmRCO4NUYbjWpeNJWekUXxlhp63pbGuzYxLFnl22RiODfyVJOhi2d/SZVblkC
XLpLxnQX1mN/EHpqwIJOAyKXyqyNbDQMiF0pvs0JsI2cGpGHi6kAWcyEJ6cmqQgF/AGkLoM82DZD
i30fXIbbFgQvAXrCpk9aV6DlguRQk7r1LGe+IPQR7dg9oVOVF8+TfyfLkaPg8yNQhUVpEGONduK2
XvmXOCSk4oLLodmmy9oQkHfUKiVtwFZbX3ZZH1/zpeLGNNgxLx5joHmXTD+7ZuCrx0LyY4qUC4o6
UdjaUwq3jwaJLSP2ghH9HDRK99JUkuAouQK6IYXNIKXkgnhIHFPzzog/R46yKBbayC9d2lkJBg/8
Zmy1X1J9mBw9f0uTqsQkheM5GxF5KHIUC/1H2eVvgiEPfAoHZTnvn1Lsmc4YZHcR8PgQNIOpPyuT
+aFWSuMCCY68obNQ++dgcsbGBGjDroQDeLPslIqbcVRi1FRhxcnnS7cveZpthqxW7L5oXjCUVq6A
F2LNBgBo7zX6LXGXc78s2r7JdRBxRjnvsFq2tjFzTLXq8UHPoE8rhHBDJvd6D8aU8f2D2FDHIpkr
1b4mgTEmJ22AdR/Vs5sWRczCGMmekBQbCgy8RdeATljq1pC6bkvjpuqk+oyCxI5NNiNpC+GCQYUx
d4Bi9OEl1PVjaTUO3CWPXTb1ULK1sKOsFCwZpoF+wxsVDAW1Rnl7yLqbaaWpOwzteJERsnjUER9W
1yFaoOlOHTH+Fut52WF6EexazssDhB3GRZHAbqZtVliRwLl5JpJ0HcgfxuWEUaM2vZkQkjsJ9WWI
2nNejecw6zn1sWya1DpgOQKMHBjjHsk5dI1x+qndHWC0cOn3VKeFPHd1S3mkZv0UIeDYuhb1vAWU
KCxzPTtdJJleJC4xjqnYwm45zfcMGgE1sQbP1jZqzeqjkqm2leu5OPWIP1tBSL67MqOyuoYaWS+M
weA9IlMgVzsVByxMcdZ3kS6IQVkBRWXkbJHwuyKBJewlDDF7HH44X1rhUxIlnkpqudhGSXCqWFsD
Y3B9m1LCwxRrC90EutR6lOuw5Y+76RwsouVaePPXU0Z6Yt++HkGVB77n1TR7f06D7sSkXED8CAcv
ELAD5VNS0eIgPxpVcBozFuxS+0Skp+1VuKcaM9rWXXwPqhXxUczuG2hcBzmb4bSFV7MsRFvKsa90
DXOF8Ib/4IeYd6kvZaXiNoBvnGygy16tmsJTVDAzAV601eQEf/RZpxPLZzT7AEmhdRc9v9Tm/JEx
dNcihotBp4tOFEEITCrCb5LEGqq1pCQVQn7LXZlPx1AytpC+9rU6vpv5iq+bx2Ezh9PgRUTi0TD6
3E3VpfDzgqeAzGnXthbpVYFCv1Fl4dJG5ls2ywL75iR0p5Fe4tU0SP4z0azOoYYQYamfv4eaIhEq
fQpMMeP7nAWrTY7cVxMrdG7TdNvX7IfkKVg2eTkzUDGVeRubiuX3Q/gO0dMfowkLp1rvm0bZVIlM
9EglXTDBqHL6deSdi+GVMOPabyG84tt7I4F9QYCmddTIYpf+Fz+XqC02w9UZmjtC0l2FbrihNhD+
JXhoT4ToSf2G3Kw69hZiuCw/C3TTdC7O3YA1yXiey/KbLCH26LVwNIjyC5VMsRPKRnaRLV3wFSmr
8VwjoiwyTUexiFV3pnu5Ir2rt7g/eTZwcuAwGTWwCoTmIMZQyDJs70C3vya5u4UNrNtEfgd01eJa
BcgfqECftNjY4lBBwhOQyVmdwbJl+eIMdLoQSn5by96IRvNz9AZEcnj9g1Exw56WysVj01HRwYYx
M9ApA0bZTiFTXFyyZsFz3mHGnZxFau5JS5NDFOvQK1e3G7HKB1KKCfXjcunNs95DfUoGtEymzpOE
AEyoBSNAIFAlk9VPwii+pWqCz2Ii0pcp1Y3DmOVWRGQxPCd3MOQeykV9Ax32adAYHUp0bOgKU2bK
gdc+0rXBhI4CBv/GD1AUo212FUZDygCaMT/rc5e502oURpqOnVgqrgKfiHwLBrqiywPb5p7cMlKo
TpPewLdzCkp/7FEFdIt/QyL+ADQRprII8FMIueJNWGFCwHVTCz/UoIRdGms5FlnERwNbHqw4ulSH
ApUkkrvnVFZZ2hXO2xx55Kr+hqap8qwjutfSKejkARv3UBS2PZIpp0Qed5bsqmFHq4kpSWvWVMHv
SdiZamM8cLNVo+QK30Yy7IQatRF3oahLl2BKdw34tdCcx7UF6RYbdACpSgRFqLAbIdr2E2Pplltu
keoJaP1IWQkL+znFyrmFIcvfFQlJmIF72Mij2Y9EOuIslClCH6XmaHOBM21K79EisH/zvFGrHZFu
/Rb1DRTO6oND87iJxeMwDRscxJe1ZmVKZ5zPIK1ZSIL9xI65zdA7409Cj/tIG156nPBS/R7L1rOZ
9284qPVb3jWla8CF3Usia0ypBruujhKMHiSdo7lPN6mIy73WVMWFj7YFcb2ZOv2myepH10m3FPLw
lkESNVz4HxaioTDBTTZOFYH0UMlSV27mN1oi6bJI5BdOiLh1JijGQk1wEPEqdTtKKRyufXfUlX2r
V58VS55ryem0NxlfbVJJ1nZqPVKkHFjaVpdG4kxDBdOD7V2dN9e5FxDis0dzVK5mJbxoCk4o8JCl
J4sdE4kKqRTvzY9IpLYrGATeh/7NBI4LV7gni2QShzeiICUtjN2+EWadQIZJ95ugNgd09MOUWQdV
sY5ESiUnNsBuL7jjwDpadmmwBuYGNlo7F+ovYxmJ0dJajO9eO6vGWiAQpNep7xjCqBQE9+FjGaiX
vFcvUxJe2NJNHkhHbA3jsi1y7dyxK7ILEAh2K1Yqi4w+2/HY5VuTrYQtJC1u7Fji7DNK16HHS5Pj
glLGCOhVTKUihX5cXNBEkspK3ag18Ivq9K2IZmvdR8gQTl+M5bkUa2aejEX/f5jy3ySNCe0/mxAX
75/lb0SR9RN+DYiNP7guoIkYYDEIPkrKf1gq+IhoicweCBH/nAP/J9NHVf4wNHwY5BgID5OahPPx
54SYDwF9UyzRUP8d9/M3JsQAhH4fEDNqBmylypqsyJaoyvI6QP5L4YERcaIPBlqZavmKnhu6/eEK
881Z/MhJ3GGLt9TtYXeHD4Rv9qNHE8Em3tAXOfsLz16CVodbSHQ5L52Nsum8gYTZy9TY+96Pcjfx
xxdyXfvB6/ZjuMXALfYuu9X27tZ6rZ1vSaZ5pr80EB/Rw0Dt6Fs5vwFAZeyDg5u9LhsVOz8N2n0V
2yBCndmZ/ME1JW/yKU4O3zS3d649r+LaO0j1braJdroXbWI3tck9XJXRwYTbH2K8mfatt6OjeCdf
s53Ij8OBzpf31VHfyJvK1V4PgpvxRQQXM+W22Wee/BH7gddvbwBKHhSblDvfgZOkccawqhwDnwNP
bNji/fAqn3qnt6+B03rSWU9tzb7tr7ebZZ8O6/+ZneaY7VrvTXWwhtrNsTmite1T8in2gZYq+8V/
fAztD7KIR0KPHoWg/GV6q6sEK6uDgn4QN8jFvB3x4nAU62+RXyAM8LUN+y22H/ld2cmuczv+bnKN
T8uG5ECVlv3RvCpuet+5dA4dczu8oyrNiZ+IF93jyI03CSiWHuyCUfAcudafy0bcVdvuoCbsLzFq
+sTEND7vqF3jS+hUm3bb29K5W5h/Ye3NPfnMbKZv9/xHN8+jcWleFj9zTTc+hjuug9vkYQJ19bds
D5tGqdhCuwzr2QiMl9rNMqqubaF10isM+ZHBit1/VWcJWsGX5tfXfgPaxu0+2V01qX3ANw3tRdu9
TbQmCI5Ejpz3mk3K8jWc4F6mmzWNv8GJ8FysJkVbfCKLQ0GXcSIuLHvNG2pi5qbRbgJXuLvAD35t
iJd/92yMextrfuJjuz6IOyz9x+Z1fhuZS6HwM75lh11vI5WgQciiRbv9phZd49iK3jA8LwQ2szvr
mtiCi4r3XJ2io3xSHprjuOmfdOMifFgf5SK6ohkT5rTZ5PAHcZ/eRa5wxnPqJMJpHD2RgjAGTRSs
+jn/a1K2hfuZvaKNA308Gju2ZqAypIgAPhl6ZJOTAqxct2Pd7r8xGbFDIzgBVLR67N/pWtWO3Rnh
jd6Ccd7DdSijreIG++iS7JIj5o3+O7jyJd0PbKn25XLc8/prR3yoXYFHQDnZTF6jFzaR1SMDaYXR
Tu203/qbfsoP0QbRz8Qg6wiesk99gQsMYSRGh/8ESsI1IG1cpJnIyZ2A9BghZbsbbFrbqXuYXrjq
as2On6VL2jraqyuwdD6In4lvY9O1Cb1sVfK9zuAiK2qf/GDgNfzI7/3LvJUtm4nzAe4Avx14OYi+
d8o5eKKQ2V3vYFF5mp+j1AUx1H7wuti8Fk71ovHcMJzhhcnfJTxMP3SyAV/CBw2UbAI4XraKX09b
bVOEzzW7yPmRM5m0nU+Frzr+7M34s+1ut7hn0pCHD8rITtw28SH5kd7pe5LM+jveEzv9Cgp+JYCN
zNfsg9N/s5VfL+HJeodVsZbPX+R75RJbT0qyG+TXZd51jnRVTvKreaQ1AyiSPfb2p7iTlpN59hbH
2JgvUHxP5KAcsrcf8mWn3G8MhzqZb+XOvFD57M0Pyv6u3uHZ8ZkuiOG9ke4YJ6o3teEHau4qQBDb
1OWx7L2/R9ukcaydaD9E2/KyTzzFefYqO7LvZtfTrsxMP5kwuqFDP/CRP9miq74U768KD3PEd2QC
v/N6d/Sjd7R0m62cLTm0h3jZVnMWbzzeyb7k3LEfvlH1pZ6XPT8C6CGHhs0jznvPPFOkwT/BSmdX
9uCQ4Ahti3+DKUi3szttP7q8IP7zfGSkb9MGxp7IUjCTOulJf013KuyRb/KT/DH7fjU2P1/FXXfj
FIc6s6ns7GZ4Pc9FMgwMzo/1cfQZXAJqIWD8ncj71iW9jcJJnsDXbU5N68+U7/jjkX7UjMcMSxU9
85qNNJK7GGSkTU/VgcvnIOJuMs0XMrjyzsTlKZ7Uz5AjXqX5ihdetM0rLCZ+BjKoeBng3W24Kl1j
Q47QfVfenwD/7x+c7beA+dyVD/rB9J9IxHOWdALT1t6xrO8a1k3jJN2lzHQuDATc3q/d2lU26387
T7gaYH3eWGN5+caGE1/4WLynudNam/bIizJfmFTcjUeG+johCTui5PJtJpn+Y+2xBUAVYv0/B97V
chkb9Xa2mePzEG4BmvI3rxkvGXwLUO7W9CthqwxbYkydCEdmr1uC/fc3kP+CAfG/k7VQxw/4TzaO
71n3u7Fw/fe/9o0SxWyMrBQctyQYJNXEuffListHoECqWErx48q4dNlR/ruzUNEh0WEchFTHbg5H
3X/uGxXtD1PUZQ2sqYZdV1XMv2PF/bkD/auxkI0iKFRFV6lwwC0M4vT3faM4hrkQpgLSB0SuGMeH
PMLS0phM6v21gMwRz++dolyk7H2JLmb/1JebjsOQPkdXqBEURDPxSY4Ial7bPpCgoF56C+KCvepW
IegOfMML69JpkswNlq0pXRcqjXSNmqaTjqtk/dZj9ShPG/wxznAQqk+C4pbgSfM2fNKnq5htjIbL
DYaN4UQQkLsQxbCyMdXzpA8oZ91SZLFhTYVX7mTUYJb8lZGJNLnszDxnQMJEFJklbr6yPHEZSdti
e6H7BHPxl1peCIvbMYOkAbtcWn0vI08J62VeFZG8/iBve+4gDTNOtqlTJ0m1bTTlRJTMj4kvTvmL
mX4YGmJnGToGSzech7W63pUCpxwtr8FCIaafclUdS+0BF+MmGt6Z59w0YppTMPrazOxcGcttHtwo
j/SlKvTzMjqENcstJh1pknb4iPklMg2SBhDM65iIXTEFsGM5u9L0PY1wL9Ggjescv9EdN0QTBoTX
PjxEqMyaASIgZRLY3FGy5CgWrdtII2PwyXMmnzmAyttM/JKWTxNckvUu6Rh0mEVJOcbH+WNlRzHs
uQAJeuyZH9CyoFHc3aTpRmzZxBsvJLF2YKMdhoErZd7utY7DOZ3Y0iYoIw8NogUCYRUU1y3pBpHw
PK1LrVqjnU8+dapOHykE6GrE+d5rqsEzCBYqHFZacEZIYmJGiQauolEArWTWXlS/FzDLURfpliNp
c8Blto+jFvghuRQGb8McHypRhmr+oKwjnh+c90lSrNOK0cWdQrGb3TRvIv5BGWxuoZGXYBWl9pP3
V9lMmLh1LaOBKUQ3w7bJl1LClsD3RoDrP1HKTQLiqIN6x6lK3EVlSwKl1DxXneYohhfGmDTkbB/q
t2F4BVZh59kpawN+UF4Dd8L6HUPtTep7p1zRE8Vrui52xLREZZfEnwYz2qqZ3YGAYs3dZjK5COvF
HViXFty5c0DimwB0S30D2MhtEa3DsjXnB3VQmlyUdrdQPvM0RoqAvjAVFDIWIRrazK4IAv84uWga
tCFddExJAvqT9FCl0zkPfrnRsX+HX/TVM1Aui/9R9NQKx0XX/s9/W1MD//UBg6UamBDcS/FnU99f
DqYoOLIVQUiz5ew75nDS5k8g0FCA0GpHd5EvoQLaEBfI0phHtU52swHXf4i8apl8IRjpDw181Hd/
oHd3CDF7IroEkQ+fiE8DLCd9FNP9ArXKdLsvpHrsc4wfakeyMI3NjAVLf0zYXKaWLQ+HMrpfar80
BAc7mTObDH3xPRrKGyNdmT48U7zRBuNRruDoQ+QMJvc4AtJy1NUfEQJyUggHvT3UGFJoeEqid8XC
0hrhPAO68EgcD1QQzgJSARAy2ug+h62iTZu/LC//m1+q9A/cpF9P7b/8Uv8BId0b6NYAcnBJZU9i
l17UMnGjipj+hIezeJvpZi/EF/TgxdxIc4PlK/+/vK8rjvi/vK+qAgxk1TyIkvyD4FAMgmCCsuvJ
Nhjkd5BZI4fQfthesshN9A9GP3mLcdPwtMbj9KNR8a7vCuGlNnY0YKTlmUeFKN/E+MhdL8y7STuE
5ibDCazHyLPbSkQH78///De3/mL+F3tnsiQ5kmXXf+GaKIFiVCy4sdnM3cx8njaQ8PAIzJNiUuDr
+yC6mozMbFayuaSwdiUpEWEDDNB3373n/gZeXT44MFhwp/zllaPI/PFxJ7hiSOHmLIoQ8tG5e5P9
lX87ZfPffD7LX/TXf8jGQg9i1hHBn7+hqKfReCz6Fb8yixk6XxXRWup9Ig9R83f/lv+XtwXLOUCy
DizTc1z8A398W1ToaYPccr9qjFtZeg9+KI5JOx5IsRwGb9iA09ksjU0itd/GGvySa9Pyccyqrct2
NBvPuY+7uUSiyab0mf0Ei5IcPg7TQV68mpGxiXjOxwZ6iFkccoL0aYQD1n6J+fHi+P0yWJ5x/18H
WFySAU1muZv3GJKiy9h+F6T1O3e6o8W+leNZQ8LSV8e8b2TPZlitoulewd3whbshPDy5OAtsbMj8
MIF1sjthKES6NudgDZfhYyjsY2XqW53jRGLTPI4aIFd+sKKXnPmyj5tjTS8Z29lDlG8B1xXGXZS1
JxXvJZssropVGmp8nhcwP1a1ZH1Q2gURZB6IsqGwNnyiCTSR0Ba7g1/eA6rkrl5jbW5Xwm+xf3PH
eB8itRvrV8N9WR7DyN57lzkVX7HNYpZCgAO5RRZoj7U/kYDT+M3PNGGt9PQlTPb+zcZbDvLG05Ri
J8q/JlmczGJLNO409Wxpgp9SfPl8BDYsNJzJY/kNbjzhzasvHtLiOnQH0olZ9zDw5PAgRTXGKzUW
LKp/PQGK6rXrg00jXSzX7P6Met1at6PY2GmGswfNrjJWuaSdNZ72sz1tvLhm4UWuj0NbJ0lp6k2L
jcYE9WjguHcYuxyTtx6QEYdqONtHsuJPMu/2MfuTFXHPjYPfNPedA73zm7ZLwdEfJt68ndULeghq
G8ku2NsNv/tc3MwMUMJe4+uPAZ7m1joNxd6fvqcxLRoceGx+JwvDJ+LZ16u1G91SJrep8Fg7nM34
56gR3AbKgV8ergL1kkHLHb2T1e5LG3SVu6LHZcVihNjhduipBvTuIChwK/cPyyPVJpbFYpmNFndu
DJSmUa6hkKwD7+ImX5Bs73W2DUkTiLTbc+ntzGxXWG9S4Jx3+WN9dLC1swfPsx7IQEgOj1N8ctPg
SKQCRpi3AhCExx8LGu7lsn2YLfcxt58HdzjbQEId3zsJiGLRs4wJE9PN00b2uo23KVaWzMJgFD6A
ENhL446W+rXoMaJ+xwnE6YusP5WZjnkiBr0ZwmQ1YruX7QliAGeYdGOBqxw9ziMeBlHroaSEjVrb
o0A6seqflXnwuodaQbGyMaEotovE1llpZFglg+gtYRkOo4HEgLGqKusYB3cc/0b5g+33GnM3diGg
CjwixUsjr70rNoRmbU5chc1DvAh4UBtPbvLa6yfTNo+G5NsZY8KmOLmHaE3x11pZ19A0tj6Om779
blR8X84brKp1HFBqNo6nOIwelyMl3p5tHyxkUyoV42EX19/L9rXOqOLirDllV8czd13/biYxpVuw
tFjAeOxVOd/Z7cEIgSgQon8ZfJ6UtDclEckkjprutAa0iukZTgbepnIHwnI1AQKrFvdv4eG48rlU
7/KM34vmWpnI5qJK9K++dY64zbbDK957OkW4LoFkds68dQBisNDcTNZbZZ5aA0cYv3loWHF1LNHb
QqPb2dadOGQ4OJzF5P7SGPEpgiQzVdlLMA5bfDtrmbiLTXbdi/zq4xL0mmkHu2vfFCC1sDzZE3oa
mcEihnGQ092ZA9EN22sj5Dry6FoKilXuHW3FucUjn+jxM0YqVdMuKJoj3xYu95c+faYxilJsztBs
yT0s4qZzDCfOTulLCzN8rsQmfcz1F/mJVVP1B13g4ZkeDMPbdxO9dQWySYgJKVb3RvvQUIUXWpx5
2WB5yll7ySGZR1CkCBmgiKxyWs223srykUdDK2LMq/mTOd7Eiqs0Pw7yho4KMSIE81K6qsPyepeN
5MWZV6Jo2nqKV4pRQ7qkedzvQAlJLfOzNYH8c7UiZEy63oJ1Z71p7LiQAGyodSSIXfEcyphspcoB
QeCR8l/d6bFwwOi0+BWz6pTKL4FtiFteH4obBvJ9xIohRigHD/Ep59MQHEYHEccF2GFRjfsMvrcf
UZ7UntagwXwfex6b3W1DyRp14kfXuRruXhMLGe8VPd/DITL3dQj78dbWj2DHm/CQcyqQ4tZX9cbq
ijXrpUOLBN0aP1r9Rn8iK9xVQGCeFBT3gps6c1eptx+bj7l8qZd/p8gvsJ8+jBBl3G0+PBmsw54q
85emajcyw4AODq3VT8qnSXlikOCiDUzW3imSX2Sue33NqE8Ywdz4dUTttH8xmL9ZcO/meAbKVH3I
5JAN1sbQDaQRMmPzzmGGzbZkvJ9Eday8y5C9D/6HsPJnoby1I34WKEwT7uG02kwxFmXNdcoCKgbs
YTKYxNZm/iDEtc7mHbJqyEAUJ0cbmx6ldxB6Vz0uP0IRk8mexecGnnEnIhIf3NNquklnhDPhb7D0
4RtJ17qnI4vRtca4PGy04CGDD0eqbtcsa2Ck/VicFDdTt94XnX0YxPMcOPdW5VLsTVWZx0ZcDTst
g8XA/dpwqx8rPJCMV3H9qNvbvsekBJ4+D+tbkT+SWaS3E7PEGG8D/43h/mJLdJLmOdQ/DGO6tHZx
NFh8WPjqpzb7icdw1XQkauJjGWxRJfhi3qkIX+HA25YJP7xcrzuzPAeYe0N2bWHWs/dlnH8CFElr
pYu80IOHY17hsq49GmM0Dhnev5yYj2LAUw5GSrODsBPt+zJ9SiqYSyxe5JydZsXPuiNCOIRbIAJA
Ocn+wBoJLBrbYDgsmHzwzlzsacF9hE/X5h26GBWauTxbVr314ngLcmpDLe/KGHie12AAAmBPdNOR
wehMuC41fr2Y2ih8bXYFbZKHb7XOM4fDCVonrCHKLS8Gv+UYXaULfza62LRWDngJ15J/p4NTTeJE
2ktojfdCxZsz7wkibnwkn8xy94USK1m5q7mYb20mfiNMfwymC5ReYnSq94qtkEOrbmHKS7ycUuz2
miaaZZG5SZyDmIrdBPC7zrl6zPrsRNWGvT1De7XJ+hcd4ktr060XcqWyDzLsDTWOlzzj2JkV57q7
FhnHj0Jt9TK16vIbMbFLr6IjZtNwVcQAAuGoF/1Xyy1z8PITydZjBBNHOiPjqlrr5m6eQETBU09x
kwYcRHEbSMA0vld82TDcB277DSX1nfpoKei0dLvCxomF3t2EQMKmQqwJZu0AEa0krpnB2HEz7swb
25zxFmoMTsnO8d4L+UgmaD1EPP7KN65mJ1yLydw7ECvArGwyw9vg/dnkIV2RnEyM4uBMjMrVvBmr
F2XNO8Kl8ISe5/KZocCq2505uzsnp8Rs2Kn6W5QjzQ8LtustUtmpd+hqSd8i+VZkHCkxtY3T2dYV
toY2vxqjuozss+au2SfWuEeEc538BC9lU5TJw6+p7r9kWfg/UJz/34u8L4Pg/16Xvvzo4h8q/1Z+
tX9wNSx/6j9cDZblBzSlmK4vLMkI+R/qtP0PkjWuay7DMsDnwAXi8E912rX/4S7/hT/ouD55FSSf
f7oaXBPDgx1QumVLxG2yH/8ldfpP2pFJt4CDHzcAE2Hy1y1tSb+bGrAotRpCNApL3TAotS6ab4ca
C9IP++fGzzqMYJnTdtvWj+N96phpsTV8tZhqLMouTd0jP47WSXph8D6nunxttKaG3O1oJdjNZZwt
80UQPjk2rQdBbWLZY2TZ/fap/ydyzfIyf9MClrfh8mEgrsPht9Eg/vg2TIdeW1sqySQ727vaHjoM
i9FSrxh1QKTyonmoyI4eRnqRj5Qtmet//e/bf6YH/HoB0rQ8dga/oN9/fAFLsUahxoklWJintyo1
s3M3JkyxXdOlqzBcsultNNB7nknj4PfZRAOS8UjzXXssa1alsyI3EsxMdviY5yFrrlag2/2ommBf
y5bCCMcRzrZqISnFZW08B7Ac14njBe9p387O2VEiJcLh8+R3f4WZf33U9LP+zVsVy77iT581oH6W
Jz5GNpSXhT3ym9xYRj4hz6wJV32S1Q+0xAaXVptuu5vnOvCoQpz1ZZQBpBlQRhITVa05gGVOaK9z
MhMQdcb8mw+MUJEPtgMAjHRpMLpEbu8ajEspV9y//naE+WceCtQJiVxJew4mHkQOfoS/v+bRpi1e
dHQvdNDyLkLoHwTpZ7R029ninhtuCqKGp456XEs788EvRkb0qHM/p2JACLB1mW+qkuel0HGzD/Hi
1hci4P2NA3fkeY4T+T0CRN1tq1klOG9o8X3GcMz8nwbjiQ6Mfmd7pXknKRRIw9LZ8zU2O6MAxlfW
LXp4kjWfme7UWUCCwp5pTz8rOzAeGlGQuEnIaoVhTfDWaA1Wig6T3aCztVBZe1MTGr3KqYTi2o/l
o+8OwVcVzs8qk/MLWdmSbFNZvhh+zlJU8IjzItDEScTgFvbNhPu5zBf9hCQCj3t94intXeqpbs/V
XJZXZTW0HYUQygjdh7eumDWmmuwBbnt7CbtkzDYVqYVdpvLx0bYNCDOxER4b7YIo4kiBKWeYxrPv
o5tZbAaidk4uOm2v1DiSaHGx6FBTFPTmOz7UGOEIdtqG0xRyRmlY3dbJA/NeJBOziy4HEmSavptC
y5QxMSKoiDl5HQY4NejgracVvezLwaJ+ldChdyhz3V3jt9mCpzzBxhI7pYtq+zfX159vP2KROz2b
1SOuxoCJ+I+XV+1Fia4Aw68hV48svHUdgItth2bPVkrhl7HMA0WDrIjTZMKRmanz5PmvnWEZbM+y
AQ+1hnFAENEhdkZfKMv2oEoOw/Lrt3xgNxMGuNu/edV/0pdpp7M89pKuAEMC9mTx2/3+owC4b/t+
hQRf1Ia5SeHVIyOgPFkmuQZM7M9+kQw/RDiMeyLSNqHTqd0EeRK+/+sX8ucbyvI6HDojXaohF27R
n6RVbRtVTJMFqwA9NE8BKCs6XumZjvtJ7CzVeE9OLbq/+87++q/ysKAPAaehIxg6l0/nt9uYKbzI
MnpiHsVkETuLh7F5c3wVfe8zmwnCK6JyJP7AUS3LqgBLNil16MN9H74PDTmeLg6c96Zv21sjQIqq
bSFvvEZv2Fsy3v3rT8jz/vJdQcBZHm8eEUz09eV88furVaMPYs9QWJfYYK7hqV158Z/xVKMOg0qi
TzXGQKQa0BqUYbFAplEdaHFUUejDKAZeQCBcWd9qh32sm+TqklnUQnnKSvaGm4vN6ITqs7SNA+nJ
5DQMHaENt3y1pwYPg6CYICnb8NHzLEwfTWHuyaQ9KyNC7pxlOO0H1dubOOiCRxXGaIhjJFYtegPG
6M7vL9Lk/6yJFliwWgxnH0T5rcaIvjIcpDw9IW/OzdC/kqMlkeIgiLkCQITqQzOkCtHD+GjO8Qf0
i+lUeVLu04qW3DaIwl0WZWqmW73CYTI23mM7Ib8ZTUzggUAyHhFPgSUoeTI3sfPuMiQBu8j5y+dU
eG+gV1lsNVWK2jdl421J7SztDh5a9mipO9dt2vuOFvsvJ6JjjdtZdjGpLg6Zoof5VMQ9hMK0tnzA
6wZWQt3Y59i17qs2Hfe1ZddvXshqPgoj9+K2fXJnpLZ1isKSgZHD3xFMLCHUCgONrhaeRQblrqV3
DoS+N+wLNslkmgYsaZ4ZIcnSHoCJq/bd6sBaxPlsG09sOyJ0kj0OW2s3tYdq19t1sgcqPa4UxgRA
vkZL3lBOW5lkSbgpSyYNEVWAYZmBpTmnxyJK+suUjN5GJqG+TTt5hFPf7YrQfYPyaIMMjl+8KAV6
Tw4AbY4cOHhOEvlQTsyxpLjKcKtbMurdnoqGABuXT6Wj1yzaXw4RmLRDDdh/6Pme3UqeO6meoW2j
HsLAuMqBvcOQlfnZH0pyHaJ292hkd2ZrfMRtoh8mQkSLnxsbaz2gmMQNEaU2TBWXvLWnaozSjDR8
izK7uh9HnJW5NzVottn8TEhEvCzUsWMVpfaNGWVH2/61syOWGctseiLvYKwjst0P3aSzG+Kj05rq
o9eSmXrtITfcKa+e7obASE5GKQm/Fhxn80ruwU+M7GCgeGwGSSq8JqQgVvEgS66wAEJZUtIH0eru
g+9wfKTG6iNkSj4FnbbuhiFxb92irU485vy3JqNrKyWxvYOtz6hMF/jG7gklGBMlgFWvfaCTNnSN
tMyt09wQVC5iiti8FHWa3PmPCuQMIanCT3Y6QxitB/EUlqRKkmhuzr3J6XSnrMq47/jB3INoyT7L
KjoLOulhWqjqO2cxYte0BXIFSU+ebMBIDw54ovUsVQ/f0HpM68g5FVZrNqvcZmi2XC7kOalSZL+a
Qb3o3emQ8wVcSiN2vglu+q8GeIZDxb3nWeZzfa1bq3rjqArn1U6nWxiNAORbgtrpHlkA3xjxy3IL
WCXGuEH+PSLaKlhgZUEMKBX6A2HoNPmh6LcrNl1clOcERiyROGc85hHaItdY84mk9t1vSmxdyiJm
7YPAzePA2wugUTgKQCEmeTJfW0u5N76r6cfy51eKyX9W/OJREdo9j8YAFKhVrAV4VSvvi3URkEgM
c+Ht+8B3vg2Jd6gCtipmraFD5EHmv/jB4gcZAtQozkfJ+AKmvbHxM6A0MpyLBksLsJqxqaLvE9GK
LRW22EraMSMAUw7zvo8aNCg6XLZB3ZEOTici6BwFLnFMtS0f1AjUuRnKR7DkEDKJzCX7nLMD52sz
OoRzX4AsIbg0iI56SDnpz6mPEH/rqjwbiZvVa5nLdNtBMvlKvDpbt4qOc1lGlK4oz/nsqaZ8jKna
s6fJ2YatIb8FgzOeU69RB37QGOyCOgBmHPDNDBhfPPaNdemdBsCmmEz9Pl1HkGCxJTmamm9/XNKe
PP+hDzUTz4jJG9VJcB9L15jsDX4By2+/rnFcWuS/DsBXi2uSLwyt2hVhsB1C25q2iab35Dlhq7qr
IYR2G+32ZINorhFfY4+Yfh2Ie4AwXv6ldEy9M6aHyKFanZ/BBB/jVDSL6Nn3IkbG9KfRulcJlIuv
PkAcqnjFl6EK7QJTtZ1j1/bMmfIth4I4fmvbtoVfjVbDAzgF3L+n7kXfjeVEP05DMds+1bOAtlJL
PBaLv8Tl5gtyoqC/Vv9q36ksbsRkXdxtTZ9KvWuVduzdOCTNApDhjHJTJX3O9doVfLpmluzHBMML
4Xx5y3M8eOEfz5sHMwNu8hlqWKZ3jtdYhOg5jGScgkWd06sZmi2ivKx7DNtF9zXU5shJphUXCmng
my4vNQsih+1tB1DbGsVTbRZYXstcXIqey5g2SgHplD8WCB7GDG9KbqaOR1XIU+ZWFCXppGp594nG
e1VQMPIA7p5aI0n/yHNFrBSXRzRxBLKrQd91Lp+W0fne8KCNAgvuXNE8xHHS+ZYCpkFf1ZAaQA+5
odilDJQsm7Mx2bfh8heZZa4OLbH3W9dtSbmB0X2vw4DXQVckiVhT1e9Br7oGUpasH6w68HGl5FEn
18GQcsFWsXPsk5430pYz30ZLcVS3sQyffWtb16jCaUq4DlOfvssVE1GfU6UCxGdUB9VaLuEf4bG1
FAF9J2UJbyXX5kQ1lmsEL0FU8dHpLJ1XtbLaL6fyg5dpnmIs4aTkWF5RfPotD4X5KoIBunMltK53
FDYMd0SOwp+zNNKzA8GbDuTIpxou4AKN9UZaxYkKSfbkfewGd2UwG1uQMO5m9J2x2mZel++CBNJs
O0xLIK68N9XsfMuxLSxgg+NolMBlaFAArqJZgBnzeImXyPymHWYMwtoPn4ibKb11UhczYCewGDBN
ARbKp0Og8uzq4zq8h2rmnOfAJA+Ro57SFqBOtAQk2zEIlkkN9AkZ7qjaST/0P0XbgOu0a4x2C1zn
RnQTTethkn+1PqeOxtpnsRmkt/YkOanUfXEQwmdHNlX6XISd+VTHcZ+tYxAM88rrlEh2ZVP373MH
j6aza5ZaYyV4goQZsn9SNIJ1p02ph2oohiKAxoXn161al9Wcs4CNw4knqJ3cWA2PaYjV4pjmDpYl
rxaKT1uE4IRqT4QHUy8kmdbQPxy4zxsnBxGg6MQ6iXTACeAoix5vJv9D5czR2cn4ZRM2m17ALr5y
xnz04wh3BVUDRlOrm3YyxT7vuwfH9lH7AW0j/qjPqEK2B/PjQuXyo2utOUhNbmHcG+PEKZ32iP00
G/fxaOLBiJklDc+dWE0AR8yhb607y9XXqBv6m6pKq2tbzPqAiiA/bOgpd0UXVNQlZfY1jWS5daDm
bIWbYGqg3fbc5ll4gUPX3pdxkz6jwb/WFe1QNh2vF7vsvxnU3L4otyblYsQ1KMI0SWD4dckhCNuX
qGq8d3hTwbp1IvWlEtwH8yxbroOOMNLsjWABlXT2AO92s8QwyEa/u4dnZGLloB14Gwvb30ODcvj2
7a+kdJ+p5zrPBE4R4dX2v7OPrcaUyPXKbeWF4YXg7uhgLenkc8mxM5nMqwmscFVqJjZbqM+WDbvs
STpk4rUcuKc3Zk3DRf+YGelTHGP+o9TPis3nX5PY/9fBn6b6x//4b9+rvuzU9PAjQu75o6LN/Pwv
dPBKEXj/yx/4J/lV/IPJHoorIzAeaG9R3/7doI1zGwO2bwKVCZCfmXD/pwTui3/gZ+TGKz0gdyh2
v0ng/j/I+i1pQOv/Iti3aOm/6ZkUmHuEBH0TwyAZQgKIy3//TQhIUup0OgBYu2ZqDNa6k+t9uKLy
7tVkene2MogIidHGYODnE9V4MRPslSob4FYc6CZKH3Jm2N8+vf9EzxZ/nPc94tMc50zfck3blh6q
5R9fFDuFuowIdK9RwoKXGJrQa9lLinCKwmHfz3jBNtbBafc1xP5QYAmnFxU+SeuRzQr96utvXs+i
L/wv0fffXw8aO1WSPkqEJRe75G8fkutiAK4tSZKr9wX+F7iyWB/MjsISl6M/x1GFFw19rKaSrFLF
d2eIYvatU2SbONlVhdM5b2EXoUV6E+0GfvUtIZVcUDhVY638m5f7l4+P8i++VjYomEM865dl9reX
K0WlhJJUFsXzPA87UVbDS98NKau8Zko++wJZd1PY1Ciwm0S7QD9InG9eEoDq6EJL/c3HZzEc/PkD
9H2Mgw7bCZOv8xcv/PcP0BJo9KkNTQLie5Jt3Tm0CDBOZnIvKUHw1wpPntqHrtm5mwx0JBJHoLl9
0sbIgwUlfvZ20p7Ln65KCOr444JMCXve5iqLW3c4RbUxc3xIa7x9rjOj14lyNL/1tR88NCrLL8jZ
o0960KTIo7do1DrIMI3wnaFhefh6SvdtaIOhPidd59PSWJchQVKf+DyRNiPJHz1H86UTXhfmbshY
G10UHgR9RBL27B00mOibDkuBPAxmN8bxPtDdlk35DO4ocnH+5S2rppXjMtk8uh2Pm0PgRsaPQAOF
gAdBE8qpNp3i2W08FWxkHeh7388ZwTI3seFnNVkPPMDxhy/ZFtb3ArwuGSU/0/BmDC98DpNaHHrl
o7uTfi/Q6EAJT+QEGpa8QaYw9wRtWRk0R/fjwZwBWFA1lKZYVTx7BFeqPAxW9ZAwRTngRoq9v1wS
axsbvn1ujDZgzxt3/ZNPaw8AJfLrJ0uqGH5fMwY/TNsirzAOjowQ9AOTA7ewmMWClO9jXVtUw+E1
9Mpsp6umqSEFN9HtbAX9PbiZ4Q42Y80EZXxrO3pVcod8rxHc6VgOm7kC3Rba5qFu7JumnMFwM+v3
WY/fVbWbePFRM8Zm1JOpvRFjqzNG/HiW4mmLJaHamSkHrwbU0NHHD+B734PevkoHTxblzbwm6sZL
ejNOWDWidbUsnlQgQfYFy9r8Q0mmQ+7wO4voCMNYxvWK8jVt0xL3JP2qyclkO30zZX2669wcHgCq
B4e0KGcbjtNQP2T8bw9igBiJNw2fDAzxt7Epga0EHz68n49Chi75D13ybVimzX2hyuRnErrs+NNC
vbtte02c2qAGr6ZsAVTGtUpmHxAuC/EVpCf304riLDrKzgrPPuL7V1fA3NxYZFvpxxuokhiNJLqz
h8k/2kyPNH967KT6EPsZsho1UgX9d2Ko6TztNSRMaT25ZZRsRVq8l7X3zR7tU84wcZf37WtZittw
xqHUV3myq9Sw1IfowL5RAzJTBnZDYzb7HIII3kcfmJTeq/GlE7nYNikHLphDd0qUFJZIDk2UJ7EK
ikN6xjaFk1cfSRJXJ1XGbIkGE9IZ83+PpKh4oz/yVBQfTm9ggvXaCZhNEqY6vHFAHzQkatwBW4Zp
RUQY/YYzW9TpASClNHKibl1LfHTSEQq/gaOL6IZJTmfnpVXvHkAxg3aptNfjEp6k8yVw4lBfU8eq
OjcOdMaNUl1a3neN6f+MtCIoWy/dojgOscdymTRv0p6Us4ceqYtb0dg+qaO5QIHo41wARJ/o4jbW
AdVI3XWSmtM5gx72mYYutOoLuKlRvFnQeZkDK5pkcRBSLVdsjCJtMrY5MvO7vedCkPukoKeVnxHw
SJycXcgORW7DiDvza9Qh3R6sQdXu7ejOvfEYJkAHDnJKlj2MEHRicQ5nSQcVN7AnKBBxqGExk+9n
9Q5Xp7LFHYU6AR5EXbTpm1GzUWJ+q4F9PwOucfqXysywN80+fMdvEZIzyhWy4vxFK9JAUFf3Xg25
bcoi4e0A+0h84CVDLBHgoFqMPjP37H3T4KzedLoX+kXIKsQbKyox0iPiK3UIkRMBpvUW8HPDSdsc
dufsE3aKHco9Kp+x5kHZ1Rj3u5pbOSQvdLwpvfd0Zo1nviLR8WsBOP1JA1cn8QRrnnsPDELSv8CT
gXMLMBcGSRLMFmxDh/4VfegSLpJ1mRVJddOWgkTbgloNSsLvTVcc20DEb03Jq7kN61JS96TMPrqk
Y1MzT+Q9TmFfNZX5LFMDW0EEF6S8DOOcUE85BnjFpmgEhc4ty3VeyYH4MUn4YSKQr3WEAxTVzig/
EMPt1F41NfV2n6XLVv+K4FVQVeNYMd+nxq2/sbFWtFc5F2B/VnUP637vTX0SbAEslvRxzuDWF5/4
4NH/i6TRBNVmiCp3XtRLhrxtyloAvo5egEsJwVM5hofOy7r4ggoz1D8cm7PKuR8BTp/wixXGBbTK
BCtY8oMm/+xpRbUrv187/WmHsoXeOGDT7TD0SrBJVugVl8HSANWUprFm5WfOUN9IAI0sN4NQ+8Wz
MSAdvHnoc+F1sioYsWvhz5NDSLgemRCrNIbrsqodcGKUJEFCO2c8ziI8S30bBti5eB5j1qDA1XsK
vaQAbMZlSlsGLdUjHqtO04C511mQ6gNVbmQGKzyeDsEE7U63nlkFKb43ASzaySU/hYoYXrkuhzAr
13REusaTnAc7vBpxEMVfyKRDdCH4xSIHywOjb++JF1+aZ9O+mX0KJ6sCCxWCbBEC3tLhu6rGr6LA
H+rYKbLZsNUCkzM07u1AWkoSRRuCDJsv+WuvpnXNZNfpttuIB67ZhPde9CkcSTRPYSBDIS+ay8Cn
mjgMibbYN3128WfXesC4G63ZIK3NMD0Cx+HEPvd7ZuFNM8Z7RM5tOJl3QeH8hJq1zZ1QXgMLiOnM
VD8PaJnkuRx8hMO1ipsnHfqHoGjfsEG/YQqY78POephH3zjym8K2Gtb2aSpy8A/cA0+wmE5mah7H
OXyjfwkPXfs64fyVXb4GgA6nyeYWlcOE0vN89ByKAuLxbQATEHcd8ed2AmMEv8kKsuqYZeLe7+bg
ZqS6eee0Tn1jjcE+ITii5EM6Fi/T4BaHobHCn6ryv/KxYyQBF04kctpHWHXyc11UxNzyxHB3fhA1
25RqiSK31L7BfU0coPSe45aXk5MpuesMtk9NNFNoB9kSP/+YHdqxYSPo2vXNWAbNNi9MDAzT0N6E
pndMM3zR4IezVtybNMOJuTqNlrlv8ZYaKdVeukX9zItBoYNG12au1/xarzgFmh0FSePHNOCKjEbE
53iAukVMAnZ2E57CAY55HhSw+OhjH/0Pv2/Og/9Tmg49zPyad16BEVm1zRkRtrui1lbbORuJQVWF
vWtNi31NmuFP6uFPpFJbexCB0WrxmOBmj3hmh80jUQt9nFLxpmcjvAsnByqbBlHWlNGzUzs3kygm
sjhBAsexvPeMGCOkXpDQ1N2u2lJaZOJ9QNKsEZUeNnQ4v1YOjRXYDb5UQTzVKTEfydFuKA7QtMCy
eSds1eNkMHtcCTrZpXFBaC4wo3PD+W2thPMeVml96ypiMjCpD02l0teAd59AMJkD+xkj+ZJ5dd46
oGF9lK3nscIi0Mc4kGtc94n90qYxBgdr5lKBkwmuNz+0ivLeORz0zokJq+skP1tElciELGev9JRo
eHauEh2hVFHRxD4+VUNUPnEShNVPOYJVfMJ3nm+bkIwZiTerDCEyVNa4s6z+Rvr8ZIyKSgcXw9Iq
4ZXc5r2UN21kTqskBvm9nigU21JZHFLX7DiPsdXwPvL8/KtEIa7i58Qq6neBO3pPGfZxyrnI5iwN
NjjTbmryd5shhVLpRT+72OY4NaD0Q/yKeAiO3relZOnSS3idNfFmjszFszNoAwerasFKZNMqyzso
7Y0sbzpyy75n4ZmmXIM+wHpYsWf8N8LOo7lyHM2ifygZQW+2z8l7KSXlhiGlJBIkQQ+AxK+fw15N
10xEbXrRFaWSHvmAz9x77oC4raDuzaL6S7kd0DuPiHjYjvOHTBLk2qlascGI8mGR3maJTJ6h/fFp
DNWjh6wGGj/KbWfI78HAv+pkitQ+9nVyVsmNHi8VgcyAKx+ZchC1vbAuDSG5N9MUXilEVnusKBbj
0XRRdKxOU/dCLG6569IA1COCpaNqKbuF391Po6xoWTEibHK8EdhyfMq1X74OA2mHOwKbkP3m/Up5
xwWKDiYxt0kRO+8FBoMLkmeCY2hEtusY/+x805JtMRuoDlOhrsol7S5stKC0LcXASFvq48QKbt/a
/vdQ4+Bs+XwfICQ7B0lUiUFXPYx3tozqNyJiSzgpPRwMmNV3q+teIwfSsKsd7yxsF/HkT2jfIsq7
4+gE5o45quRhVOsZwQ7gfv0BZb6f+79xnpdPPELuxiptJ+CxuAkKV3nM6BFhu9a/JRiYnU/aPYXu
6JNwz6/8ar2JuWAf+/CFZl2elazTv0U30b6Iml6lW8erBP4i+SJIiKAHArXYnk2HaP5mqNv8IUw5
d73ePyaifIfrCTrIb9qv3MyfmSEpZYqL4atv4uGO9At07yKvT36M3yzKZyzoEx7mOTXVc16WFLWx
JDE5BaXfLii0lkkVr36X/A6neFI4R/O32p+bx1kC9Y+FwH3VNwnRNMO6WWgb9m/z49q2KMxZXzXV
d8n7hbk5pFQ8Yx2n1XJbmHJLTC0sHGT6shbhSto2s5ugwGOXjBM6xxA6TLDMKDqlTTdbHQmPnh7d
d46X4ZxgVXIZ+mFiCzhEnT4PMViNnIIYYchk4diY3uzCmWeT5ihMQs7jpD2MWlrpU76oVxNBkSXr
AvJQpsjwIcUhpa5D7hbLB5l3vNOTaR66paMMypKravXyC17HkVUPgcBoMbrlFoSbFZyK/gSGNjrK
rkl3I8kZSk/MPZI5POlJ46FLsxTZlguBo5yLCuIf0A/Vi7fAYSkj3dFhW8fnaKokJHEAg/o8mPEz
I0fseiGKY+91xI56KxOjXZG16madmtvJF9el3lB0QzhqNtwdeo0Eq35WxrB52GrQ9dOc5ZsXqYyR
ss1TYhH0h1A4Y8+LMK4t9p5o6utlteNOBeF6Uy7ztd+WlL49G8GWtQnxGPwjPe+drA0TDC2BmXfk
PqEdjyuTnK2NT1Ch7YsdiRrBtroKTqQQjDdEOOJstW0VYrdD/l5VbvVeRf5HSLT5pRsnw+fSTnzv
p+nL46Wk8AdqWOT9LvZQMu1klNqL3u2zZ6C2HFNZ10ZQIynn1TPq4kgdUlQk41Wbq+RIisSAQ8Qr
eVWohRS5IjFDg7jY5iMNK1d2VPqsZft/NNF/xjHLO58GpkhAhrss++hkCmx9dbZim+dSFze2iBb8
8IyrKoAyY8YpMy5juVswE2l8svu+FgAa4k+vc9az1KYRNTlf4Zb6np8I7FEi24KONB3GJLsEiv4T
KHUTBaG4XsLsng3uW9DxW9MzPPUlo55C3ZeDOWfExt7Q6+EHJgm2Bwx7qFiuNeHqos/ex7B+Qsn0
t3CK52gx85m1nIfjVJxLBgJhuswYBWNq+66j56/UKYxmCuGWXKeGxWVGVGQn8ZiY4IDbi42Le5co
bjuYut2u8QvcSlmCOQRAVKrubdwgbpU/Bk3wutanhENm8p2jDiZ4qvGz58nvosjO5nkEoEQzuE/9
ErTYBlAPqGaC1VyUhX8eLjgZAw/P8KalyAHS+9llXsv7iIHLhpRNVPFD5BQPpHiYY+fWB/uwCPge
cL+Epx/IobpTTfdXFAl7vC68gIlARsp346jnYu0/IvWkdPY4DukNi1gEGXOZ7mh6Lxe13NTj8DSu
EKFT6qPDFFUAmMh6H7i8BkmayqYe4jZRzo9Gw2uPRIMP7UNZkW5wRiZ1zj+M+2Rhyyr0RCjfEGMS
qdr2SnirvhumgDeJajeyuxVxwrrvsJJtkaeD4+59L8LNRABR9p3ZidxoVKokBuuwye/Iy+KsBlrO
1J6EtB6h7ORXV2zup/HV1enwm1HrsOykmcYH1w7rcoqyqIuJXPaZbEa2C4g7VrPg+diaUQgaBnAr
7oAmDvFL/OxS92KMRu2+Yi7SHqmhPfGNFKsJk/k+J6setG4OigJc8YJXjHU7TpU2jd/nbK6Jvc/X
lrGnLutPGrNpa2gR8hwbbFuAV0pcXkPOgbc4E4Ym29cFYJSujt5SgWrjpIewZlIR0KPcxdo1l4y1
EXXkQo79JVNQF/ug8vQ+SvR005SzfJgsQvMTPcjCInY1oDiMWNLbJeClI+Y+cofreB4aRNttXyIa
aH3/Np2qZLhMu3GMLja18Z+sWysGqqQgbL2qBg5cF+Rcn5tCJNx+o5zOS+7Op2zpOWUFjuiz3pKW
BeEP0do1RM35lnFb+9YXiOTo94bqnYwQyp4p9+r6piqEkC9YZqtXvUZOfwN1O/op6FAxGcwFHYpo
wqQ9iIyUGLBtPEIu2cLJ8czV4mEm2sde2QglHz0VBzzlu7QP6RIytZomR7SXwMe9d+aPufxJRYl4
QEJ/wV1s4CHQurc1L2c7rae2JI/nfEgNNk4feWWI9CzJ5aEjSuwj4MGCP0ZWBbd8Kci29E26Nnyl
TP2twTWwxVB0zkSLu/GLC+8C0YXjA2j28rG4Y3JQfHnBSkUadw5FlXHRsJEN2OPpzL1hviJcD4ia
rWsdEuhWA5zhBBYQJqKO9i2niYKm3ch27+GCnnbRkjU4g50kecnCcTMkESQTYLo1DtpGUl9u2zqc
PzI1u+5ZU4UegWMlC/SdmgbBwZk25ON0rMEPSapKNkaItUgzqMsUirQA+ELUA2Gddg7yvwzgIXn1
brHwvtTJm9/q8JHxDfk3bB9WMu/bhcZ1dkjqWZ3cB6A4jRo0SN89pFVrXwoGESSySdORCbA62LTF
tMjPYbb4TVuDjORESiHrrIhx8YtIFs5S7c8EMLgTY/llN4miDDsETIpQt6JKAMta1b3mpKhMZymo
o8/BXdJklwFINvuKtOw/KL9tBVkg2OL1OjRTD2w2ehTE6O4gVOocwonnOgYRbzbod9PyNx5xh5k/
C3Gsf8PZrDD1AsO9q3TICU0iBfYvW9nnlpkLlmwNKG7u8rQ/1IFkQhmaPvqqOZzwsa6BeTa4/L0r
x0Wyue8Dkh65nYYk/1YFRHKmsWNod9kaRGB6VDdeznOZzHsUNMgmyoZdNdjfBfswUVl4GjdB54RF
P6kgH9EbvXLOFVj9ER7eM9YfSYAp8C+KltnoQQlkJvA/Q7Jo2oTQgJ5W+VF1nvcwuHN2Z1Mg2j+W
XXt8RohF+TmLvCB3RQbumyc2xMQ41VBhKo+Y94Pprf0SC5HwByPnCKVQKgd9HVUxJy2y1QrwZ9+J
7iidoCDcbvKsZChWUgcxdpEzVRwvf0s4yod0Q2L0EC0trCs5ApmDG1/eF1tG3B7JFm+cmxqyHJie
PZTRAPUyxTvnHCrfNDcBqQOvUriB4DTAFb2Xqy3MDYggkjfSun3MZEuT307RfUBk03tBMP1ngkEO
WDAM+NPaawYjW5v7n+Ay2Ju08lmPgbNYXmPSCPj86CjhDPJZ8yRwNu4rkZcV5iGBK7Iu2ZvFouOG
6JbmIQ1mB0qQGwyA7iHxoPBsS/3aNHWcb5kJ3p/amuG5zwMgpILAo/mABYzFgB8isNqR3dP81o3y
x+tpXsMXF5XqG8Kt7bfI/O4br4771fsWluVk/f5lctrsveM53NR1POItdVBF7T0nK8hLSktyD5To
eHRTLcSb52Z4eaMhLZ507/TfQOvZvyYyRdDf1EFyP8E6eygXHYb7tvCYucVVZfG4Gpi7QET85pXj
mf408nrUe6EX+Z9eOzDXjlLNgrn2FZsGUnWZrSki156MRO/le278lc3JimG0oy9kme7gghhSwi9m
4l7bMxHT0xykTKeFbJzSHVkQ5TZhn1EEFpCBPxBJ1ZvwrnSmcDjrPQRn+2TosbQgvHxtlk6e8Z8O
CN3KS6BkUd/nD71ZpoOZyEw6pkEyf0e1je2+C8oBfEi9QoqowoGEJlcBf9uhrZneuHTS6IwGpL5r
8rn+sUB72r3oF5gIKaYeEE2ByFk76bZhypcpDLlh4CpyBLDDcEJtvl/mTNXOCrd+7OJybfdrpKMH
R/j8pDHvmjfS7aOXiuud2iYVDr58yYhrrxNffwjH41lVGJUenEyn37pifIDrYpztge0RGaONZyj+
MpXoxzhiGHMolzB6XiZg9EHWMRGQq0krmrAljU+dmDlKvRQ6xqHSJn+xVVNAOqmxVNdKhSvNkpra
kz8xe8JKYVb+Ns+unCjoNY869I0EWmaG8pQkpcfqrZ0zrNBRHL33aU+0QI7QES9LENdPks0mXuFi
ECwOU7hvq7FvsmR4D2UyA6Qa1XFzb/IOEXTXNEW6M0uk4xtnLWXCnUHbus/ZDsJOWVhkPKZJXHrX
0+ib6ZjGkztz3pvutkfdGO/TAAvYWbMu3d04EM52XBhK/M1tBPvEBpONL2bfYcxNjJHW+GYELIQ+
GEtc1KFEBBFOff1BFGDXw0/NupfZ1uuN9LdEyCVhirgL2MzBhsyhx5wRsEZ9atJ+IENnRBR1nKA+
vTu9ElBJ3bqF/g+M/beJk+knYwX2NHth8dSS9weq3xTpT1bJ+g7Dhr6q6UPEqURtmOyg1DsfSN/d
NzLhJDgKDG/3VUiD4E+VqiEIrxYkJZs4YG5V+8kYP3lksZ4QxLtICBNRNRTAeaqWXASZkwBnB7es
jqPye+deytgWZ9s3aD2n1/D/BpXpLME7zTwTbxCIb7sq/8uswzzthMqY7iPbDf/w4lAvVcAOvKOL
XFUdAhlVn6GWHf7+HFDCTvq0bzj3EvFcqSSVO0WKxLRbzcj95IRpdFuVgYaVaqr1lhQNKvDUFvhM
FDEnYLlC131n24BY0aG0qWB8rljT+8b0F0Fe2fe0jwQXhFtwS2er2caz7jz1ezNbBm+yHBcWMigU
uQwDhVJE91p+GHD6zGOVaoODkonPGr6JFBOkJYzrvYjzyoDkyYNNwe9yu1YqeCOFT1nmLx2jSSTL
GPDBERcsu3F/t/csVg02MjPJn2IOIAOorogvKYWjB9ZZKz5MEAfkVRIkwEfgE+oGsKJf4UKobLhY
I+MR6dl0cX9EPChvZpIgnuRMvN8uk/gzDlmP1Y6fr/U3IPmKMn5I7ZPjMaXdNSEa0V0X1tN7k5CY
ySdQiA/C8MQf3CdpceXqzdZjoqi9nkH6JFdT5roTI5jF23zsM6OjzBbzjSvWPj0pmnr/OE/egJjO
z4uvzC4M/a2nxAZF7F5MaSgR2EgF/dELlz5AoF6kF45bpuqcjdBIQG+zkixakytZ7JJ0KInTc6EE
7VDKgz1kmavtnpvEvHjNdigEUZ76hDAQ6LIPki59ml02x1yrrNN2velXWN2TbYjB9kB0pBwZEFu0
+KDk8vtDBs/iKUrZvUHc1YBjFwEiaWf8lamkWT2Gc1UYkNDpemiKchIOTmOab7dbGjAdaPnKeoxS
hIReN5OMO2ZtdNUhwncBQ+XRHxVS0J0h4h/uFHinZzECEdiF7pIxti8Vu8ZYuPqlch19GPjmkLjU
ARzaCSbtN2QE4kRLjAOu1rSVj9KBw+Ey7RlA7cNlmZP9ZO3wtfjLcl0WUoHrCBb1O1ysXx4Wkly+
GOdG91gyLIdBacQdR0d2CyOwo2rIZPMxpTZ3LoMh0IzPqLoedCGnT+WhNYEe6+fvTjNRtyfgQ+Zd
HLbrba6jDFyRSxiPPy8jUZ9MXblMsABfYrdmPqSDgSgrW4Y3cZu09z5mrXA/qHH7HsTmvg/n9Y67
dEp3iRXyKdp2iHj5WKfTaQw9HEMcYifliPouFm3mHlQ9MoCYQa60p7hJInGUHDTxTb1kZNwU1TRH
526Tkywej8P6h23t+FwhzcgvGD1tgcuZbt4KmjICoTi579uWZ5KtLe1eF6rlCpfddoqUsWK2WPnd
x5roYSKgZajygyDJ8Gmu0rrg2kB9cFF7vdscSWOr1cmCa/AwjfpfdFGVsx91FN+H9LwEqAQxTxdN
ko0OyNiAoRHy0BiMOGULgSnrl6+QPQC0vH6uqpN0GvsWj6u8MXEMbZryEdQ6sl3KwBr2XnvDpE89
8nzZ363QH9tjivvkHhIcwqPU+JoXSJXlu++vMa6CRhBnOeU9EX+R5CpvPI2NThSNfRUSetyZyPFy
7n3VWqKPhskpjkWmLRUcPfPLIIs+BWftLlTywO1IAVnD5Waaka6AY1HjV1krej2Lm2Hii0xt0NZz
/8waGPmrkbkPKjyz7UrQytxif/I8A6cES854NnJEPjnYyd5E6bPSTdeiATjC6bmrU954oJhO85sj
s2ZMgzbsZ2YXfL1SAugdPSMEk7zY6lKsT72zDSOXW68rGMf4xH2yuQSPRxXT57NzA/wvYMZpkiA/
cQ6z0UI71kOcWevXiDSe5cCJ0V8q2UqcwpEA0MnJDzt/cMfB7NxyiimLsl6WdxpryWOczwOgAYN7
hLyRWN4IQn5y4ttkFd26Qb645+6YDoD5ywBXPOMimDLh4PvnZZ3JKy788aNfC2JSJjNvHZ5b9fFx
dNMt5leFVCzCJdJoJ6cWlF+CgG+9R5HmVPvOdlukQESzTftaJl+tzPlcY78s/jpunJ9VpGP/FH1k
fhsYDkD22hRkppy47I82R9V2Mc4Ln50gt/y5BBL0BxlE8CaivngtDMOCXSpzRssBopi7OLXzazVE
9bxNtyKU43GOZk5GJbqoNe8WvbUU80c7GnqpYY4Nl2bfMjpuiKNEAtD1Kj+SEtNSJK/JnJxv+xmu
cunPT7G3XZfaLOQ3sdljsbSiy2M0RQz9G1a+We8MnRoM+6BDjS68eSpoBq3dVh7pCI1qcT6WMVhu
dNWG0/lQavHCp4bEmnjL2zxUOGJ7Xc39EQk9OguuT/HciGm8TzNNvE6zON6RV6N6TXMKWgZh2ExR
u+navSGfx0DcNzOJkT7jI7hOpLqfI51TwLvdvH3DPpn+1A1aql3hWWw+Ou/nd6fmt9gXSQKFKrWU
zGcRmcIR6iJRB0f0dvVbEg0AwVUDAemyLxrsOkkqqq9ROcHNiGLly2tt8MaiCYHg7HbLn7lFT7Pr
1nJ8mzEAPso1KVFcuOLFmYx2EPnMzCarIAzfuwpjeh/N5BzXpEPxkOgzn3B7CLolj7nxbinbEeRR
VAy/2zIv7xnAte9B5Dmsrmiy4hNeX/OT5yXoLAlWjHrPDFCL+PJXIcWqBlaFnOwWR4ZkYi6Z74YK
oLFdmSscxsajoF4Dz/trCgcXN5Kd5zVesxKdBZ7ZQ67n8pMKE9mAk/IZxeAZPuAkDu9NtjJhiEb+
SjU1/I5VjSE3bTdTlxvNfYsITFKI1ewS6t02WZsgHzBJVBjc4KST9MZf5yzxW2hGbEBcPNVL7sNQ
uK5dS1cwsGq6FCtuRoyg8IBSwqXhx/pwMfhfRXS3CZI84GxJtsJGReWrDrisisXNxKkHf0lqYSp5
Weus/mrysGZziYf8mrStmnnygK97b/mtY5Sejn3Xasyf/bRb/8TZtGAHCqP4c2RtIS+E4XqQdZVA
zUcBSxxgachNHLADu8e1X3iG3pwMF3I2pXOTOUXzuzeqvhN17JAHr32mHcPskTDmVA0DUDKU15nd
1yKIKnLYjC0bYXzv45VPKO2M+jvkbmP50itAyq5pXIC1VU45sVYWwYBa8uVF5fMqDyqJkp/JtQvX
TWMNsipDA1HFTffbRm0ZHNXiqddRpJyLAcImzJ8ymgkQCUTxVzu+d1faOC64C2t+hL9imSACo05Y
eawRYyPW4JCJfQKxoV4NVXVXp9GYnMDj0bt2hNdiV6PWfnA8tbVFTk9p6IWMyPf+TPl6JA47HnkE
0tzPrJIEhQADvXO8bs3NhPSt2w+yzqYrsY5sDZdlda9LJbQ+uihKJzK0dPS3wkX2GqQzHEjKyOpL
oFN7mXOH5ngJ14y8ChcbFnRnny22sRmOEKZdzTbabvSBWff2oqoW5bjTxxORmLHJql3LMknvx1Fl
TEB9UQEqR/Nk8ANVUFSZpM8/XEzL3xVPm2AwPWPEZmPBHi0bF8w7wizPtKhM90W2lNd9I5e7jgS/
BI6rJ6Cku4IKDGP8yPCtpCLelU6S/tF2AQ1ZzAW7UKsi992Llo5EIFQkib0Z8EDwda8Rsu216t0M
dlceX49m+/0GKvu70KRkaug18Hf05bI5DayM9ZVK5gY5W6jKCYVME922XrN+SSKIz8p5qT9C4cjX
icSkjNFlxyzLX9jCn7x1GTEhd8b7GzM+RqzgWEftOf2azzlaQYmNRVg9OCQQS2hWguVTl4qEOQZc
AMbhqTUXKhkGaJVRWb0FBvc55DAHvVqf+AOpy+RawhOwfdSBel+n/+z9IWsxrSL1GKPQrrAcZId8
onS5dZHx3RQ4f3gkNoz0EaVnXR6p3JDCoN/GV880ZHkrGsyHF4Fc/O7SNgBDDiWvS0mrFqlsl9OX
rXu6WT4LVWkWaZFjEhLpkCn9wSBF6thUsS3aVxmKkL3X1+Gd6zQQMxFcq+yc75R9wxPguruSRuCx
6AnMrmw4vI1Wo2uZw9r28MajOjuNXcVZFRIe/YRVK+SNtGR272KjvVtmG+icBnR7v6sIL8M+Jdzx
1RtZsjV5TUuWMEcF5pki12gQEbVHW4VSbBQyNDukklfNlTvVKKxzEthB1mpnMXyucJ32pZkD52yt
enQa0UpXt3P9kqJJMJr5FD4Y8stGKsIv3ZHvGr239IDisd1EN1rjnxqg663nSIg9kmZaUZGa1Fiu
pdzw7eXsdeBRVIHv341lDP9Hr4t8pyTu/whEzS0ChsozDzOfNLatFJnFHjOB2HLdWvx39dSH33kR
R+G1CMf4T6CQtO4YlmY/Q0XhyG3Kgv/FCVe8H3W2VC827NVDoVdWu3R1NUwB3Iw/9dD7HlCfNvgI
QYuU+2ZCc4s4sY2Bo4QOr33pDK/1MDefVc6I/qBgKIV7ofF/Ih9ksoWFtPduTE/DdW7ZfNQ89DxB
66mdmNwTFtjePnE7/9NX3SZIJGijgFtVZepQZ+GGAp45OTbZgN04Be6U/B5n5X73cahJB2ZMcIev
xTw7Mlj1dUmvT5zcKEkgQbMeo4+rahR9VBbrqVagGLizsgAj3jpdhfCR7Gll9M1w0+0i/+j5SZfv
12AtPYb0zHv3iixI4JHxxLCq56LM+HjgqxxnkseJzZvxvO3R4q7qEieMuqmaVcrHih9/j/7EOsjl
l4FCH16SPUQoB5qznCAxEqVDxYvT52nD5M1Jl5qk3TDJ1UGNOobayMqvIUfISkxwY78+1qYIXsgu
RM0v0eYypS27pjih7QBDisL9oka5VbI0F6xzOEMYG4ROShlqO5hyZdNVsOrsyPY+MEqWR6HZ8x2H
rc9jlx/At+A9p1PvXGckDq2oZxdkX89bTGRg+kpksB8CaJXsTDFiBY8Dp1W39zBFbIFpIHr2YzsM
kIzXBOWCK0bzwrJs+AsPillD1c+bjHXIKmcHIMn7vY0qPlhMCnVCz1j2hzAUFIZZMjMdH7kbozOb
VyFJFQgtmJvpUbIEH5sF3VOpnY/ej7n+WElzwldFnFxWQVf7t4PrJO35VLrqT2tW5hEjlgSzY6cE
8tmBfXgfd77jfjCuxIvVEEm+075eWSkECayriimBgZFJtuV1lKDoICicYxpiZkU87oBjpNzcqjgp
AvQ+5X222vL3SOE/ATgek08mOW4IsDrWVHlCdTMy2gKNU1L7izwXgRfzsmg/+GR0QS/TeaOk063X
6W/nKpQtfHdb6iy60QKxA2bfQ7qNXEgfdtHz6m3VcpBRBPd2Sojs3C+FxrQt4cqS97Na5sV1RfN8
EBPc133gR8NPMTpheLMUS0pS9orZHRUJyy1sDmU5IJYKanlwZ4gQwRRBYupkhOFeg2cKH1jTEfpJ
hifbfJ3wIRVhb7m9+kC/ghnxtnlf4BBIlknMO/VcReWxHRbCLZdgKNAjeaNfXvkaXhvvs4LZmE9R
fluN3nifQEsAdCHcrDw17MFo3TorciRgw5b8ZRPkkVVVB/ys1QvKQ6TX4me1kr7IqyOg21UdsrEc
tdnYwjinCatMG6+4oivgKMUIUciLNVydv+sywyx3PJ8RYj5x4x3iJAKgFcg84S7N7GaWYcFMrUoL
BYh+idFHQkeJk6cuiea7WWXb4GTxvfduXJYfb4iqb/Ja3T+saDII1f4orxoHkQoAzoVILizpv9m4
TtwaLvam41oUcKj7uYuJ/OTfA4LsIYnYOQv6GxCzTvjt0f2uJwoYvh9qLgsurXxIoajw/8sj4z3B
F8kIBk7sgaHcwAAn8bJNfO9xlQStHEckfEAbepeEJMQoJMagg8JJkorCDxnI1CuRK8jPiUWyofnN
KIaRTRrkg/9ZsxuKrnKRhXLHA8281wrxqTwvvJzF3uTD7NkXRLBUj/Mw5PJbIlCCYC8V2l/HBgR/
hHpOfqq8nnCNjVnIO8dY8HJFJozYomnCZ6IiAecnbb+tKJCYQdIVkVscVafz/JDSEzioXjD27H9p
sYRpOVbRtmGmZ8duGhcHeEC0V78wNbCjXey8RyNJhBlRuigv2rSHGPCL1bZwF9XT2RXwndIxTsEi
Y+W/0YxHHrSuG2f3i2IkNgwGgC7IwXwWVLWfcSAhxcRjefXLQbHje/124TZjO0EB9Vm/FIzKcBeu
9f2vpEozB/0YHDyM2u0xcxqOCcgnyPkFmQFv9CTCnuY+Zcz7qzGTq23Sc1kCqKE1jEOarpmc8r9M
S5hQoWHuadsHDS89jbRH2q/ng81ox7i/nZvBY9HdlJb2txyn4PBrUjjxHM4jZnMzA2G3bgBJ+wNS
WM6dInuQrNyJEKrD0R6cQoF2yiNnLQ5d1EsWsjIkB8RvAc+sKJE/clKGU+LbJ8Cuv1Z/avj5MFBl
YWx17tU+2hhpRrSLTbROzgGCVXb1q8ynuUbEtB58yVcDNSo3EQVOwxCsh3Xx8mvM8StEo0qgyMFq
BCT+RbaJvwWrLG1//KUNR3uudH1sGR7OGCTYZlKBriSHoNGRJ2NGJLW/OpccBLq2/IB7IfszpVXC
Se+G1afCtP5RtiFSp4ETfP+L6YygUwrro0iKrZhaWvTecCrQBDmNIlHaV5bWt86O3goeyc2G4iPV
g4oP/qimP80UJ28xuxtSXyBoebugDcgxaA25wuQpLc0JTTFN6VSih9ynXT8hry1FAUshyD6djMkm
Uml5NwZVh3+w9eUHUnY24Qz6aSjA5LRXJf9hKNasmKbzmPnwRv2Fck0SSvnDlKx5lz7EnZOPfPRC
Z6B8eIF6z+tTDI8IspyVUmxwBuDITXbp1hGN2ZBG6iSUYCfiIPKQYAaG4PkXCtLJidgfQRsmlHhH
zkRzbyeh3ohBL596tABil3uF8zaXNnxrwrG5Z51cv6RDqH9+eVlSUoBN6xHGCgJYZmaUD2DmEn34
VaCaqGGUQXXx1+VmzQWDVTfPYYMpN4AN6Azzpj4I6wOgPdflN52nq8hh1Liv0wTtdbRt+Iq42wTB
NCrV7teAfEGlQY8UvjVo/xK2yfCvA9V9/wqCzrUeGqVTMGC+orkFaUE2Q0JqBV4xwcB+ktGTYjBI
5mnfds+dmcf2X9zI/0HJ/Zd5GnU3A+TE88Db4Wr/Bx4wqVcOgGLZAoKCcdnX7cRhWkrH+HulXHIj
QunBfDJD31xpRBuPhY/XdDMkWWjNBeFWMmhIrnBRx17rekRM0gxuUSJ63JTMonaHN6qm6NlJ3ezJ
MzTHOz034dO/uKr/G3KKCTwlRxdQLZRTjwpgs+T/bw9z382zLw1jZvDaUNNQ3vnkkIRT+i3wmZB+
x9Nd8S8B7d4xhRnv4WKSZqHzMPuXkJn/649PE7CFvh/jjsdelP3Dj06rqnqOLsIAYrSBh3EAWslB
h+aEVXIIQZR8ceBBJRAmjbWsWrKTE0+GmXoH+20ft1Q+/wZG3f78/37MiZd4QeoGIWVAHP4j+Ub7
XZYaUwD0idF1s/OUXMO9TMwD57D/rZJQPukUvMBxHE1fnkOqQlJBkRbeMC5HKtrQMqX/wjn0/4/x
PE38LCIfx3UDl6XAPx5aOeQ2cLQDiKzo9PIFj9R/cpiIfvGiqW8zJ/RZBLoYgianGcdSgcil2Y+0
KxsifgUK2K+wwst08xOEvrtr7IQ+TTbJxI1DlgmfaRgxf89A69FhzKK5X5mvJsjPPIhGprTresfV
Vj2uuWyug26BZydsPV7nvoedQaTe+Ptf3tTt8f/jUaQu4OQocpNgW9j895sqxSz9sCvCgwcNxV5n
urZM7uSiu70cpdyskPUg9zENRL0vsIXi35sShEoD0xSsxwEeb7AGX6XjdK//8rv9P68JdnJwlyEA
izgJ/wmetA7aASdg4DPKBiDYqNDMxr3bPZS1m/C1X+vqf7g7s+W4kXRJv8qxvkcZEFgCGLOei9yT
+06JNzCKpLDvgcDy9PNBqqojsqqlU3czY91d3WqJykwklojf3T8PV6bMU+ZZpTMItoqtOW1gUqRf
jdqQd4wG6ar4xdv6CzIBbYL7E8Ye1mmwE5bz6Adkgs3AsPCbud/kIzRfYFyxBS0hNkYN8cKaGTrZ
LhpAaC/QsBQbKMsAjGR45DrWUSzhpu/v6B+hVi7rt/JWtW9v6vy5/law/gLEtcX8p773rf/5y+7P
/vXNs3p+94ttqRI1XfdvLWCTZRXyRw348if/p7/5X2/f/pZfYVJc7pn/GZNy/sxoC8Nq//YOlbL8
0HdUiuGZv/Fg4zZrBkL4C/fkD1aK4S1EFK5iKZEFHNq1+K3feeEUXfqQr4PAJnkpbdv5ExfO79iB
w2+xe7SZSYh/hAvn7/nhsiLuD501WN4ZPGW62p0P50iZzdQhkKHYuF4XbBLQ5UdzYor8wzG5+n6Z
/tcPhXb++2av31/GNblXMWUK/G8w1B9ORVaSJoijuNzgX2XbHEgZHlgEMc/xpmm+KzRUL7vP5G4c
7BmOdj88enPnvBVeHD5zgWBqmDQYgXqpanFG0TxazNvAXlZXCJzGraM6/2xO2+AuSW28myRv9r0Y
gs2Y1eVT03cm64Ckf+tq9zqKZOOtJtvEIFPq5jQlcwV8yaUVmlnk2qtaiTo5dc6F31Zkn4tAASrW
vvWK7cf9RH1ZezVpO6ZJY+xuo5qFMmMMVD18ZLa6TQEjEiSq868Al4Nm5cy17zAO1MaDJRr7dQbo
yCI/cNNrwMX9Cg+HgvMygnGl9MzGFFa5mHRypd1qZ+vOP+aVNW1DO0LZ9kBDmn5enVeNqZ/CosEv
i3rortg6yx1Pn4hdv+riYxVk4jUn+7fH84pqa17VzBLvPbz2r3YyqwcQvRmW8sg0D5ItwHqciS1v
cspY2PCnzdFrPZaKMpgo64QskoMYAK4Vx1ny8u3c+P/7phBwr/3PNwWuCPoD3t0Qlh/4fkMQVNg6
QIBYQUIpIijMtTK8derf/+LKtoRjgmJnyQG6aLmK/qgP4HawoJO4jaBXL1ijP+8HTvAbqXjb92H4
Ob7PH/on9QHW+xWhxMEJC0iYTLW4vxCy+vCcNQkBYeWicsiY8Qxv7Tk11Q7DMQSWfvBiY5XJriUD
g4h8FYYzK59EuONe4IH91V0DVNQP96Zvb8U2OVKuY7rs+pcb54/PL+00A1ESyP593k7wU2S47dv2
ZvIj8YtH5a9eaSFL/3B7klWDGwN5eV2MhbttGZkgWLcpxhlh/mL19ncHmPaHgK4H0OIB98P3r5VL
i0RnYZnrKPCCPQrGsGbGiIcqIdyH+bjfUD2AS0hMREfmAUcUw6TPP5yOf3M//rvP++N7+HBkZ2z0
qWfyHmJJjNi2m4Bdfq9vJJnTXxza5a/673Xb9y8Rccb1SDP5lvWtlfOHQ4sYUgwgO030/KknSGoz
4Qf6YQh0uQBCR1SMQ7f/+cdbvq6Pr8nc2eVysHxT+B8+notP0XFjPl7KtxivDFLwW2EgqHdVZ1wY
GdjVMKYB9uevKv7m0uGiCWhsFR7ws4/rrSlqpjLrwXIXQlePvtX3Z2QN53Tb6cELd5XNUmsNy0hg
YvLBITlwSs1jO7W+RgczC+/AoBUfZ2FiwKKcoJyXCFFq3HZqNq7KBRh9WbcZ7py0YOd/YzstEuHP
P8TfnRm49SQl274Dw+3DUjbP4Gr5PvXC0skE2k4WZod0jNFi5jHMPv38xdi3/PWbchyM7GDiOWKA
295fDEypg7H0KeKKMTghvvXAjKCDx+W1821KCGexZt7jkNRbD6BgzrB/CCqlagw37DhC2lojowph
No8dHVRWrKidMhxPAtbEAoATt7TVgXm+XW6aFmMHmBY13mEGYQzMca/u9UhU5X4GgIgFM+qLZJ2S
D8RUFzlaH6hoaL4KBC5mj5ZfXpVxQV+ra5W6dDeobhNuDWghK1kDfDuAvWmZ2KeNrjcmduPkqq3g
ex5qAknxAodiCmiw5HoqqxG4a4F72D1v/Z6WPQnx5LZ1tQPJDAUENFSJ463LQviNNjHCjQm6C+1h
NvwXi4QkbJfGwkXW+Y1/Y42+3reyd5sVtgZMnvxH9RtIB6rfCjEY2YZYWfZJmU1whYErZGvXOvW9
K3jenONora7dDIPbfqr6SrIRnEkkqToa13DlxaVsu+Yzh8mNFodc/+pbNnUvGAySlgKokDwGgWn3
bQDynuNRAzTCvDTvXjxnktjkeu8TWgeSKN4r76R21fxCqG+m/tKq7E9uVs4XbTpEbxb02mvN6otz
rQmzp8z2K3/TlnApSUNN6lplI4bMoqrdh4naRjKDlTfdpm0Jiq6eK/OWfdhS5BRW+ha6j38zAx/H
28JkaqDQ2mewQovWfED8zon5I8hiTjV9VIzJ7xR8llY25J4CGYGf0lq+YK0O0/2MEv9VEb9KyCAY
2ZkTNgRioCBjdZgnU+pLN+rECQIxQaSCG9UNz0xS1uTXBRvQSgbOTGdWZOq9Z2BvPonJgjsnia8F
e+UZR3G6ZyiS3oNiwJzqR07Xs/3CC8/4U7b33bJBQDUKHEq7nMBxj05f4MORuvMYtzMfx/GZpPAA
ADk0cUA3mdMl4mIgKE442+oYBzqt66ELFM14zYqvFMBzY5TMmpsZinto03hYjFX+YrO+G7dzC4x/
hT085ZKctHqqWTtTbmIYs7lWWoIEn7rZ5VJxZBpQlCXVvc2TbFrDXmIYPitNdnZmIiAJA8juOW/C
yDprHHAvQEKwheg5BcWuA2FcREUcugfBvAIeihd5wzlyfkuLiqjFsHewfI87v6iBaTV2yKmAjxH6
JLYPGZSnLpbq9L5qJDMLsCd0PJYedOf9RFHNdB4ysDTOmehO0+Po24HeQg6DBl6XTG/fwi5OxyPR
e/61knLw+vUk5Jh/EVxkyCRD3l0wlSz6BwbiYGSEEll8aTKVI8zGhXLqAEXuSIRGPY6jxrAfQf0R
ZJ8R3eD+DTDoTcXZGa/Nvi5ogMNIamGHC1p1wSkQPJpUsgBfaZijI4e4WUo2Ngzm4ziy51xUBM5g
Lxxz7JWxc4sUQCi6lyWuBlm39pVmqouYy6iQuTJeDjBBTWD0B8pgwMxqy+QOwk2zcq1H17DjKzoL
hy+4Bmf9CQd2gk8YVELYPFUe9QTU4WGRKs1zCA4NbnxhMZg9DdGE5KHyEk9LFEeao7AntI0gi22W
lnQoejP6CW+8SewyZ+GElmEdQ7RVvUmixLvLSSRqMtaz5CmIX5iJIs+S4Vz0WVHsB6fmJOwF4+AN
4MKe0ZI1qruGfqv4UKQWrki8VmTtGWknNnDMMXucXBr4VuBF/GptqB56vLb7aE+Emuo5h6CIOHST
6qpbXLLoqcDnvIes9/Qd2djgzLDa+JzH0EyncIakRTSTGHnV9uOOWisCtJEN4cHEPBrPur7vKju8
dWKGTMzaNbTm2fL6FSC08jmMl4p1qDpoHeV008V1d7840c80TryNN/j6ITSQSf1oqZaQrJMFlVuD
MZLrbcaLNM2fKycEj9NQm7QtGZFvOtXSqdnlWE4Ale3I8wB3ZKi9YdovB5T/Ir/rMGOZ2Kcs83TC
MwzKI8P6TOh0ICuXIo7BOvdNxn/KPZAHTXYgu4JPeB2MFTLqta5RDw+F7Z9lQRCem62S2yqmcDOI
i1VLGONkLMyncAg8shBDe+9jq14xvhkOgK31s6tTVDin1Txx8flzFvi4jimZ7XZYlOIdnrJDKJvH
Zo7ZOTv16D93RefvZJUXhx6KzjFrw/xzgNX+MFQOfRiKWxT9P/6e/hDuH3LJM9XO+AKY+zHLwvzQ
VvF2wpGANM+YKvNDXe8AI6bn4BjqFfaXDs5zbdN2Y4VPDpW8VCsMVbDqIVh/sYLhiH4THrJSvPhk
OxEpC+sJidxYK2x/K9ml2R4m20JoSTGx1iGJ1HHwHsNuru9s7m9rVpPku6bZ3ha6on5M9l/TGL+x
EcSnXde8jDIEEtaAxijdIwDxdG+I9JG58hW2NhA2Bc/jbDlWWZ6rLTgnCj3bqad71GxJV+alPmIX
NXeJG5/g2L9jBkCeDyz24pxvdgMy/yF1QERM2RKVSBp7nRiakBGrAPJetOF8Cpk70ALaRhPJSWFf
AFshadtMuH9bMeCubLWgezVrnhwyhLel0ADIfFM17qYNR3IfMqqviC56O9Xo8Mia9c52pXUxJC7P
FtGUl0x0TtokOBS1oG+gq77Eg7jAunMi2hkLbWp1UBrJK1WRhOlYoQj33RnhYdz+MjDWbrncQCAP
TumGhe5Zrcv4K2tC/4ucZwg0wUyrqReMa9Nw5tN09jq4eb2gcZiOaK57eCwOqVjiKANPXh6cWHvA
0k1Qv7ZOkR0hkE237mBf9ql8M3t+RpWTOLgdSb3K/EoweMdyTF3WBr2fuvT32C66NWTCl5Ci9I0z
+82qtUksDpH+NLqdcXTm+DqbG9aUsB2ZlIoEwdP2iU16c76zO9nuihKzi49sJbtm23sMYcolnjR0
AsiFQrRtwmPiDgKXpK+3STldV04b7WJZPEWd9m/Jt55kPuq5QSaxiCWhptA/X5iZStbPTqDZpRjd
LSWiRxVM6y6KP5Hkvpt6LBi6aU+JtokNhabPRcoDjIEDebcmvChyakuTuqFxo4lPF8Y6hbdcD8p6
6RqsIc0AO0USTNvHGethO8x9tiNjusaslEBTFfxhHTnhPkpToJ1TlXifqongqzlNX0GQ0eJUTpuu
L2YsOF/qwmayjC6+6bxkXdVYFBM5PTlmDCLc67ezEagzG60MRnoFI4KbGpF54oQ5sd97f0wSb6sm
o2WWZ2ua0z3svANwcs16pDUgokaBYhkKe2HeKBaHnyIXhgnBr3jCI9Zg/BvVBKu9CVOqFrKWm1tv
zNcEyKLbiYqJx3jwBEM8N4GtqYuoCJh6UxKz0oMw36SKkdpTr1+Cl5xqDT5SD2U+JPJcrnhWcujL
fHA3LEC88mjFnfBxL0Kg/BQ0xG721NU2wbGepbpI9RQ6kAJoY8poMQjXxBFtGCRdfCJ4xLKVCz26
p9tWjEeEemidI4bE9Tz3KWdOR1BlRXOIDf8SmhYulrxLtqltt185jDnauSrpOo4nkGSTj30PMLoz
rDJCP8lqjpwBsRTl5ynoR4dSkXJy9bGmcvKiY5jDYTTM8C41lwLbPJbiBnAmWS6U7fTCVPTugmSx
/Wfanaz5NmTYJDipXXBRjuVR5sKnxDLNfLDxN1TKkGOlIYqlrQC4MZP4AoW80RRBPrC3va0LkKdr
YKO8MXNocjqQgJ5q8tc1/1s7mkAFdr/4a004GZYOAHqwyZ1Rq33EVJM0Bpmlo2XTphyR3IBPA0lK
Ba4SjDGN7nEIZNtuxqnkKElyuiGzVGrs17UfeWdJbmNVm4Vu+b/x6nOma9lJNm89Nhw5JQ8YyzhR
LVHKO8sfeXr5KoPUF3uRzjdzGLZPXd2lHKupwPEdGn2zrifyV/HUBM4WL0nMIyHKgBBJPL5PEtHd
wzNn1QcycFNPktVp3kIhk6diKPU1LaLDk185zTHvQV9ybpeNvZV54D6qlq69dV4Cucw6q1KspuEt
ruuBmdhKECtW62TurS86ToJHBxPFkgtZGptUZkTzBiqrd9/VhsdKnROTymU7H24c2VSvmS7IoMgI
FAmOomY6IwrJGM2ZW81+pEfb2wZB55R7o7KqN8xGzpMJUufO9hYGQgXhhcCIduuQKFHQ9hvZU6EB
lWbKay7FcnjFX4sZay47huDK09aNk0t1HYVukUAP1f1NPrAmWDH5MfSe3ETGU3LwCJ/FHUPkxPbn
L2HhVteTQQfWunFx6IeVaF50bs6Xme3gguUqqzHu0p5zR1oX85LyYnfYNAjV6QYDcS42EYnEFGnP
wyqv5jkC4ANQ8skrw8XTSsLrBTS29HjQhpCj+UDdEk8DDlPCD7jubSjlK0fJjuB5jcXYnwlw8XSR
JIKIaE3lvhN1fj+yapfE5Ivy1eh7B3hY1DY3Gl40Su9ckkkGbQaPOM9L8xWOJGBowJQDoUIRec52
SCgLJuc2seSc52FS69mdprME9/Cwqd3R+JxrHzCBNQNgWLc5M1VAQwiqdD4ZcJCLLPc5yGpi1+TC
ds228YAFfq1y396xteVxEQ9pRNWoyN0bm3ZGmsNYwt/nE0Llyup8vF2zqmNrRb9ooQ6xZ5bN1hBt
fdQ9RrrdhPl9YBPnWQT9psgiTZCqcTd7KgVgp0UADZDyC1QbT6QPRhXAxpepE19L1qWY6dyhBYU7
D129aRqf3FJlF1j4gnbZ+hhtNr/5dtfH+6AKqetkqmLc+DGojxXuXWLMImxltnPrdrj3jBZPpAz4
mKygy+aaZBCR6WRgYnpYnAzF3sTAck0GKyAsMnYmXdzfIkMqFoyIdbb4R+TQcTsPeXKzH9M0vAW4
94fa8x/DxK30WlY8oYCphqLfYfbNnn8+1LL+MtNCs/OX2gGX6eMy5H0/08LJ4sGLwHifl6N5g0mb
NjamPgWXTjVskfTTg2JSSH+27EjIYyna9ZoI32LWPO/A0li7n7+jv4xgeUPgaQViX4AW7H3Q+JLA
7WB1w+0W9vRZE11gPU7jNNH+ZMv6y7z6xy+Hzse4VwiGdJb1YcANU6D1+hGqJcD2DGQu5TrgkpKD
59tffTewfzHsXQ7nu2FvYDNeBnAcCEdaJnLou9m9I0psP6abbNSMF+25qcLWf6Dqsdo6cWxMTwJD
M3KNlxdYo5X3zyfpjFxYDTM/caTjfji2pVlUzA9RDiZu3iuf58dqUp65N0qK4v7hcZV4H/DHcIYA
A/PdDyIFRvCMMjBeamynedcUdraxiWNuLIKDh6bMo+3PX+9vRsHLhxImPifp4YN9f2AlOTLTXSb3
QraLpyseT7nguQUbxviL7/AvL0VPNVNDm7wLzQ7Bt7LfH0QC2x5kG8c5LxX5HgEAVjOly3YAjph7
+u1T/SO58X/Waf7/nFNhsUz9TJQkCRE95+9lSX7kD5/CbxbmFWJ7fNXOov1xKn/XJQ0bnwI2KOQq
F7sB99k/dUlHLGImJ4jL1Y7FwUYvYPal4n//yzZ/40wNcCoh+dMDipr5h0vj6vv1i8HjZfxf0Vv1
+69/dBAs19F/X+W8gsW7M7mJ4YigUtZctJcfzhCWTflMU7lcR1CNLiDRJde6C5udr6PkpCgToBX1
wuxtyiw5N3svvv3hWP3N638Qd5YLAT3WxCWB/4i38VHHGuoowaRjMY23LIPoqGId1sN4qyGiHgkk
MEytJtblOBGSC0qgJDsTZi/b2dcsLytGp6ej69UPxeR9ptWCpUgz2sOdiEhE7SHduXrXlnJbjt6v
1LAPiuPy1nkMob5x3NDEsAS9P3YNzxVEX3aNnkdu6EBDCQR7qvXYP0xMPD9NDfnNHSBE5DgSFyI5
IlVZ2ek0ii78hb70/m7Ne/GAEjGw9i0eR8tt5f17AZzb5aQoRjDaLhv6qASScKBbwPPXdZUxtci4
nadrK0qCAXatyZro51/kh7Lzb0eDOwxtPA5QTBxOH26jzTSRbYvtgVzlOMzbQPesr5ypz8zdCATx
CzoBkG3LSX2M08Vc7ejY0OGhDQpl7se6SOKTimXEtBM03FFCadC+ss2HiKmzk3RJdyrMYWh+ce+3
lqfYu/MfowCuH4yIXG4cPa7bH89/5uWZZymgKI0bwzTCBQlrvRiDEU5wvsSxG7Dv8YkZOhqYjDMF
DgOfvhojUvSUYtxkjPO6rUJI82CGQtoi+9ok6uEXB/dv3ianmyf4dhcVyFt+/4fL1A9A95h0Vq65
krKRba3f35r0d+/q3sSkaYpGWeuWcJc4pLMh4osaFGK6p0uWzQbhgmbcdnMLZ8UrG/JKCcg88f0B
8B/vJN+8ue8PJU4rHtiAa5bWnm9epR/eI6e5oL1IVOugcqP2Mm/sul1TArMMDafBI5lV0+le6MBh
eTThoEOvzhnHGr6QB1JR7KHIMvgncxX2XzqixzsGndlw2rjE3poUCDx1De1N5arGX3u2qw2q8sDA
bFpjCAkog051mBelhb5ESwjdfctDP7wf+264l4x/MPP0y6bE6wvamX7xBb1fnHL2M3hkZUpHF5t4
bGcfviA556KcetKXOkrrdE3oLYJhbJoslwezgP1RhQ2G6mFw0u0wCfMx9rV91kIzRYat2FqtG8Dl
8hdvC3H+w/mNO+5bkZLtuC7miI+LZvILA7O0id4ACKDyaFVDc8TDTcY4YBxUfsHKyJae7sGyP80L
dSwJVKXbdLCZAir/KihNnFGWHoejrPMRrcLYdWnbPvRmP9xhT/8EUcY+5pA9UXILKkPXCqrPtmvb
8Qx/F5vScqQyVpSXCZZyLKxClSfEbRT00DbdokTiINPlK8D5BZCT3+fR7F1MbQsMgsEYwHBoYUxt
BihbzbBFFlxXlqNuawn0sc2nr7rxkDowo41mS72nQMY8HYyWWtiidsyDaON8w0KrOG39lndimCZd
iYCu1pwu8WvWGguAtuH9cqpKf9uZRLZWRtK458GUE+CAIMBCre9PpnG8mc3A3UeYhw9zPda3FKPf
Ms8mMMAZcSCzPZ+TlWkIBEFU3xVRU+/r0fOfjYaMYxrZ8XlYJBZRiNB74lZ60tmts5FI+IepopPW
JTNyMjYMw3Uk4VGQqVoYtG5EAxeFve5j4yEdZ9K4nVOGiV2qyiP0vmhvKbPYFYlsN81EuFUCjLyp
K3EfhE12KcjtrKyErfBkMKtrC3qPkvJsigz5qQVW8dRC/KWFwkzRu8xUzeaJO5DeOQnofnobKQt5
LRSbrBEAmd1l+y4f8ytCj+MWdl0BUVg9JSIYd2ZfvoF/IYcZNJAUcAh2jDAphptJzbfpF7Ml8YMd
Dv8ds5gw/brkjF4b9gBXgdN7j+0Y+m91O5dqzbSSHK2KaRFJPSpku3PWHcIp+qMn5/IA6pD8rFme
mm7HkJCZE5tPvoet4wibObi0A9BgMYK7FyXXg1LDMZrb8GhXRVHtB6IjF6T8fLDHXsv4MEA/1mA1
7M73NsZUl3uhvfjBnhjVwrw4BYU1MNcZnBMKmKHKDEXu7Hsdl0fiqflhnmpCb4aL56Fu9IvOIkrS
KIRvn33Lbb+IwRacoIMz7/xElLeuYs6imCmA4WZlw6CyquLnoERjIOULAUVhR/C7Wj3CLxWoJEAd
uYNbPHd8QpXVmv3KACqkZ+KOK8hfNTAimJ5nTp9yJZGY2GUjVspj3I3Jvk8dtM0i+RQZrn3rMxrb
GnpqvnBjzQ6DI5qnmHqEq0YvQGWTTZY1pXrDQaebmYaGdcYN9q5JMYZRPusxIwFMSLuvSNuVITJx
7yZEmeMWrKfnLfyWAPHvWNA1cjZlzXweMUHDK2JmaxEn57kL+DWIneCw1B6fUtENVnA0nX0z9F9q
c+7vLcEZSyOWGE+GBKCC9lEa6PHLT/JwuELR/6x6R+9G02+PTEIpnGD/6G5nYQ2fK/A61wFRNxTm
zLr2sU3coAcYR6GHkvADc6e2kBD0h7i9G5lhdJuCmpkDi5orfpU80HGTHjKpXQoFtCGPSKPRXS7l
+IUQdfpJUcIu1iWp9VUh6+piIk1GekvxjxEsCYPjqX21KuhQTHHS8rPKJn2YDAQiDtJ0CImaEM7N
QybWdtnm99k8Xtt5WlyOhjd9WShl62ZSX0gIvAVNA0ykto341G7N/LaA7nfRi1R/HZPGZO1L/OnM
cMBhh6kRHzp/pgFttvn67Gzwhw1KW7kOec7dF9382iYkkhxDVTdkZwbYorZ/khika+J5OQgjx/Gl
SIf5KAvYKRlmyADonlVsx5SpWuSGhBCc1qEyxYojaEpM3y1hAPWfNUUl265R5YPIfPsyc+kydmUx
klzovINlxtmJCOtni86pa6wB6QmTwnGPlix3MGgoxRs9c0sGiali2XYPYVmHZ6ij4giXcsLaodVV
k3fZZad4NbI6dJ1q+nGAL8VIb6CmJULvPuqw/7ACGx6TrFQXWVto8JUwxNxdSOCM7HmWNJc+NoxV
0g6qXZG+jd6APIDyqU3u+9BgLryOjcTgqWAL4ezAfwe7cc7f8Bnq88Ivy21SeO0VmIWCKhbfp+kg
hVnbTA94HjB5VyqkWHKE8mLzkwyVGdRlDTaUPgwHUt9mauPwnFyLjZW+jlqRnbs6jm+sQdD9UoWU
mgOUZkiHPJUcsQSZDw0bs7OwMrwzpvew1cKYBBgvLfY53p9t6ybyYFWj8dJKWhyCShzJiPknrPhh
83uQDHiqc0cjgDa0G8iTKfo9+4CWAqVthiS+A4kh7mravIjy986r0dnBmR8XVFA4qteX1LftFik3
hfB43xWltXe16d3VJPh3aqz745xV4kkGxa4DmcthUbP15sI+WUm4/FchNKk9i9DxM2nR+QJRor9I
XGzUeZR0R69GmF81dWZCi6/HU6zT06Vqp+agVbOYTSyx4g5gnyZIK3jJ6kc9B8EJEF1MYYPEDlCH
lMQQuUfe8ZOMknp2XTPnyR7PU3nilLY+EGIxSPfmRAUTIRaWwYDqN+Q7Z7m3oDlSPAQg4o4IF2iY
lqz+fiCAvCt8p7rlys5PZ7xt3bptoav5rMBXTmjTF2LMznaqXONBuZN5kVSZ/DzahTygC9D4bIdh
QIH5yJAYPsO8bRDA7sywah+ayLQ/GWQdodAD03uz2JheeeWMrNoVPc17C+hgzdX8LLRzW8BiRSIJ
96NUwW2Yje1Tr3OYtYwHvw5zlb1FQR1fJ0vHhqcM7+B3SI6kr4HZYtLSYs2Udzx6HliYhICO8uaY
ziT6LmzAXqBjAoLobZydq+U7E05kTOgtPKuypE4OqUeWOEu5ROzJbG5BGHfsLBxWFySHbTobZtgN
eiQ5a+skuhaiJYdfuFnyiitRnArRMe2vS8N9qc0E7cvWytkqaCQPg67pbq5Z4MO9LMgQ1cHkfsJn
QVBzKrJbbbsYHaoEm25X+K+xcMECYavkDuAgc6zG0pyuXKKhbLWLpV0KY8YlTBc+uypjRtJcWPkm
CLjqd/04xWeg2qqbHneqhZ9mIszlAoMYi6kVO9RL+VlEQyJXJsR4uWL55987GFhM1JQAvh4nKxAl
t03VjpqMcTxBFEj9BxcX6c7K+4AnJuNFrvaBcSao4LotHCCRuEAYlTONjlYUmjXBtYaFRMPkrDzi
bOT2eZwTC6+9A+LldMXZkUVnQULj2y5tPC/YDOak3Z3AIFSsI3BNh75Twb0V98WrsFV90Gz2vkaN
x2K1Hwp1PvZzdFXMFu3ywD9R3TEC9tx3gh4HgPRQZOB7nMdyYaXEVvBamson7mdD9zDIbXzmyQvc
hznwwUxSwvrpmGAj6c2lFdTsFM8N1CtvHxpJzVOMDOlZGlgNSMEUKnCmWN9sePJUn4smotsMnHF4
77V+11PwMlNrVUIAHTZUqkORkYbXCPiOOn9Vg+3f5+D9Lsah5S/uF4Wav7MynkMeWyA8MR1mECNk
dJeNTvhszr4cyZgYxR7DCxlhGjT9+yHJhnLPXFV+LrM269ajYSu1t4IpaOFPUa+wNmETPcPNx1mZ
37Ei9J483B74CqUyMZJVXXZhgMUjYW3QPkh5toj9nYcCcwPWfFmT+Ih4BGmpkN8MDZrJqk4EJU6V
Ni40bI0cjLnBP6chGYaTLCz9e6uxRwAbWeBCOu/72liTpg/SpxLz7RmXcmmcmKbRqz3Lg37ep5Nb
iS2DnoJGB8iL+Sl5QJWuMamChIHaZT4kKqP4rcIFBo8uMjhfRYnjmLU71TRry3QpVXXo3wQ/wrol
ObXNQj5gOFHpxiDYmWzh2NISKhufxXE5gJBdh5UKWJWbubx2aHa+mAbc8l6Q8m3lOV2oKwi408rF
q3Ju9KP/GeqsMdKmSzF96ZXeTTWPJ5EXe1eNGYoTKEgGVeJWgbLmzBywFJC5sYhEBi1C1MtpFF6Q
mi2PhsKzopXVOsFjvSj1fgWUYluNdBD1fWQ/j9y8L6q81l8DZpEOl5FR4WYESnmdxC2c3bQo2HP2
GHHqfeapXq2neEbFnX2cc0uNqw05hhZB4MTgwQ0cHW7R/WKUv4xh342PSK9KNhWSqccizXyMeTWI
ZJ0OrW4lmxo/DiimLRlqzD0Uc9X7AEr94sgwYG+Vfeo963S2cXoO5C54RAs6jmWuInVZhbPhbC0f
ngaV7cgpqPMC88mcqP5zL8acsvlsKE5N6IySs0MPyMmc/s4KTKwSa2029C4CgTD23FqCiZ1aDy3A
jOeAlhaFfWVZL2TumrIB/Iy/mH0ss40fBz/SY9yDWcgj4OISbfngbW9K2i7IvuO5rdLoxTFBza91
2FVv9GpEoOD7YW3atXWNaZ8FPw90UJrebKm1cjPrHH9UemnlicNZmzjjxS/e3PvwADM9BuQBAQmH
wRnh3o9vzsQiruqGVV9XNOl9FFps/FpzDvAfF02hzwBTp/ShjWayVXPqVnuZN7pbG07D3uzn7+W9
XriMF5GZSIUjp6HfUfL+fohHok1g2MDqZE0Tmq5uTwtsJdvIs9WOJjf3Fyfne/Hn+8st2VmPGD0K
kPnha3HwxQ5JAoUG5tqzMsb6QXkd7HflBc8//2B/+0pBgKJlLbXn39IIP0z+iqgy0iqagLvgd1wn
U2CeNEU8rFVAYce3l/pHMtNdVfDvjxlXBpV/Rlz/939UopYX+vOP/d+RhGWo+8PhXpK2vydoL56L
t3//65ZnyFuZ8JV8z9UeX//9r28/8l1fsrzfmLhyUSEkoZNay1z+99ib/du3rE4guC8JhArOx99j
b45HCtbjhHT4BxLSokH+Li857m/4ihyLQeaSoWPg/E/kJRZ37y9ASYSOpJCJOmGh8QjpfDjrwS5K
TU1ysp5qs3iweXR8sX0496sGQQoIOL23w3oCiubj5Qvgf+cWbZVrd3ZsvLlJObx0uECZLgZtdYin
XlDOBZPnwnSmotsofMYvXVTGWCLkbFzgy2OzveCWxaavu0bsyf/xOJqYgGF2VCiuhR3hCE2XzZmw
906NNW9fIqTfR76yKlyylYp3Q9EA3WycOnxewrHxSrf0iUD4cxCg9KzHajNTW0dxEXeglKVehX28
A7KEt2cElk7vSZj9H+rOpEtOJMvCv4g6mAEGbHrh7uBjzKGIkDYcjczzzK/vD2WdakUoS9HVu67c
5MnMkuM4mD17797v3vRhSxRWawE/Qx8S0A4FeMKlQ8tWO0GGx9al3M9ORmk15zQ0mHaN5KN/alIH
wFpgJaD1hzJbtevpFEKidChgG9Hi722CVnxO0BtcJUE3XmrA4xdblGB7u6HncN/ORR5umN2LVcck
NNurSErSzoaGUn5v90PebPTKaqU3kfb+koQhUypsxgMxP24FggROxPQiwQHeG8WEFbdm0kDpNafI
3Mlwy70WDdNLHlrmR1uE1pNNUsmntHbrm0DFQ7cTk6JpC40t0vyKHhfZYFNybUDpiQcawbIEBuli
GqES5gSC6rwrnSc3bM9AOCFsIpEsREzR/ZOAe2MHL/l025jZOajgusHaiVzzwFUUtdrWZnykK43K
0tyRXO3H2fTZweuki0uJEH5wlucFGfpBlkt3vSQoKMIakR1aZZnbKEfyL8xMPjicn7f0sLeVqG8Q
udOO6a+ERYp2Dty37znEuViZwaq135NqvK3Dp0zF380ahVlIekFfcNSISQJ0bvquY4A1IbEJjmIg
nGs0jX0QtS91SthPkVzX47xvTIQ4coUoMigziI2uc5AgsvRG+1QCXQBuO20mJf0cwhct5WhP+XdZ
HBq4Eo1CYueXTnc2c2w/UMwfk8CNGfx18pHJsfGgsqX8mujt0Zh4BJ1xmnaRnQHnJ7H7MRjsbOV3
esOo2w+pFa8xPBSdRNuxoeBxmLUXwAcceOv+h0ybK+Uktxb4o3PxU/tLZOFjOzvbVWHUB/0pCofm
2oaAbYYYx4YaYe2lkTHQqf4WCpwfYz7Hkvbsis/6fD2bzjYlt9SEbaY/M5T2RDA/Z6np5Q2/qb0K
X1ew32bJ4NQ77uIxNXhQ8MC1HnodMMWEiOhu+aTM4S5YOpCUHLmgmlQE9dSVAYNu2o3JdaYs3+Ec
ptvhTUt1xhB3hy/OTztYEo46o5bCaQDHX0vOazAbkZB+nVgXmo47twXDqBcHIGa9Z3ItZtUcYDA9
9NqHKPsq++AMzA7y1YtUCVlF9Vc74RwRn+Mg83llt+50IO/9a6RsLiti4NWhuo3b4WMEAUxB6bGj
h9EVj6Dcyj090S+a5n7mqTsPwAgB0UK1riVx7undSHscSXD9aNfZsNVpUVDLGOCZqzuQcH6gIGfW
ajQ2VvGiug6mHYfAGXRkOgFu7yp55NC5G4plTxOQ2n2odwPfTCEJhfW+7cHfqmD8bvUzRFmzl/Iu
blAEImqqt2WY3sakSuO6uZA8hbaWPzsbg31gwfzkKSXNKLbS8wT86X7iY8Z6+Ggjf9w4yXA1kwdj
LOkzY8N9iZ0EXam2b9P+aC3OQ74gHG7JxyW7G3q2HscnN1v8EnsPuSL5ZiB7Eln0F5d8PWKTek4i
MRwsoyYrkTnt7Pq1rU7p0Ch/IXRXb1+MAQtCPh3sIk8eyPrcM67dmblxV9nxDep4K9YvYersiTp6
nEr72i4a06IrZw9rwmfzYCfDvdTGo+l0EFlvNbxYIOnvR6LaaMCeCLodhgKLX9s3DxkU20H7gfnp
w2w093I8uSP96sb+0FXprgKvB6q3kN1+AmBG/2WczuFysVf7l8a6LJL4hnMlaAX9gqsI/xkv5si4
qaY1Mm1KpRHFxhA9u84ktpLmMkaOvU1LbJTA1xH7hfaOuKt1XoPRxNaXFLsM2tONS2OAFkKFoLgC
t1sw04P+bPgEc/xoJ+tIUsAhJqb0XBQumVMWtDy8AAe7qm/YpkFO4/HdkhbzwRyRdEc1AQV4ecLU
K1PCyNtxPyWc3XCDAk3aW4wq2GeX7iburEsbfG0y/UK7ceuQidkNuZeu6ryElOA+Bw4sOQz3X+rY
upDoeCtoy61kUOijqBQhNVhfFnmEyn9jTzcOk/elvdVh4o86CFHGQQZgbXongKqZqSrNjMid60AM
ahzSt9DMb9Jg2uBo39qoRD+jBLk0s/bFTKofzNzO/ZxCljUXBgEmk83Y51TEajs1vp0fsch5fage
R6Lun2GhrRO/i1Zk2zitbnKOmLhYjPxD31gfnaWRvG1fyTXc4eD/sjS9P7Za+SUF0XWymLY4Umza
wGGUOJs+DDEC6pryJdIasPqxfkssl9rNy62LKrRniKcnvFwluRpgy9nBAO8dEJuyCsaf6VJ+lqjA
EXQSSyavZDcdahZzIUpE+8qExxFeQlcj5np0D6GtM9uBgafHL41m8yOllxAf1Z2W8cfPT7recRSf
GGJf40Nk84ew6GmdbzW4hF1zgpAGF7610JIv2WE2XtogdM7NQgtxtK4mu/kBXPqSigXTay0538db
AmswsbGtpiiBnBvRPJvQdliYPiyTPIeQyRdnduHn3jqh/Twl6RHws58HcD2mL46I0YeU07nWKw+X
5VYLo31txCfaTwTqkCcgAeqgu/V7Ez03uE5wzMXoNYn+jJjpa44leNDnQ9O015gw8Ibw+pTdkVAr
HmPD8g23/xYqBDCWFV8hmDiVRMgnlcU4lECZHfEpjypEQ0TqjHEc43rc5kxVnda6hAbDQsDF8FFZ
PuijNtpVwvdT+q5L3X0vBv2WQz5w+34TC3DG38qAI7qgqAO4tjUTprHd9Dlf0bvItc35IUtCv+b8
XaefjMTBy1x8JEiMdJmZvOt6axALApAtJoEMDPFd3DKCRytepB+tgiwm4gfo3lyTzb0d6DnBNY8V
yGMHGrX41iuSkljk00HQjqKyzcMd6HB2O2sL1YLJqEGfs/CtXHgEltHPn241Me/sgV41JoSOqedi
lk+qXFGhH5fqOUramQ5inN+QxMU+RStemX44z8AbiG7NZk76Wnk95qQebYFBS342dXIipshmTj5s
LOtjQvjnPPBFZ/K9GDTX1gPGkOAZ8bnvRMmByuTQYN4CbLXNlOaBvvLC4GtvtvMuLwa/Cr8N0tzR
xGTSg0eGQMd1g52M2Sd8kDFyCdUQ84NSPKIQYGd9+cDZiNFYaPpOcwcwsLnDR652A1gz/CzgxiuM
1l1tXOFlfBrq7wzQMGbfDPoZFywRPQUpL+jUE9PPqi/ONHkqutjD56n0ZhfN0po9R1B3js6n+B5g
A0nzm7aKTlZXnls9C18Y1od3M5yd733H8R5TWmklRJYuKE/CMiROjGNE2heK8eLaas5eDFyOhlbc
xvCrilp2T8zT6iP97u3Knmz4k3H3wLotBFpzuzMeihy0KJVbWh9Gu0OnpG2juoj2ZWJ9ttu9pbnk
ym2LCcPwaH9rVbObNf3R6tm0loqGfB11bMq4DciMrhi6cTBa7PZLLODUSOMbY5/xjrARNln2E1w3
cxicTPu76cyf6uZkzFTeKXFTwzlxoqtZWAfSV607cENbfTnHmvxO4hQeXm1HgDHnF6qcwuWgoEve
X14MNPgHiY7f1muvRv2xljKSbuU6pOsj6Y918giZ1M+s/BhNX8ZsOmSJcZWQPgbdE+WBtR+a7/jz
PCtGyhR8JaDgplvTP5GdJZm5TXqobGVxDu3MV1CkCY7zxXCP0w9eNNfqbqiAYatbT4pNBPvPnXTz
nezFtpTFVZLL1d54MEMyw4cfRszRQc6PTauuhlC/OKyD14gQ9og5d/3Y3Iqk3CZ5gtzDSLyMaMhd
K7S7WUWfRa9tap3kY6sRqVxHJN22MVBgEPSIX0l7MBaSBG3rwqTv0wTK4xAm9mGqq+CYqpAsxEW7
ce2eSgYgpEheMvserxsWI30LmHdna1q90UHufzbwata2c1uEMakWJ5E0wGN02xsW24A/h1z7BIB5
54TFFWoserB9uBVq9vkPfywhJgOaNmgm8CeQ2pXq10H4NANkHUmIN4ieAEV3FeLpNKbcq2uz3Q94
1xmm2fjE+/FT5LBUy6I5LFR+OQfgUP9MkhlvNxBGr5F4erWecsYoHiUvcM7RYm4Eww3BuSWKhxNR
ngQNBO5FNrxaXRwfYqtvDwjrMWJZDL7nJKi9leLJtrqYW3MSuyVvMr9qdNO3UybTZRU0J7I0uzMq
HXix9KK+a67TEKGiXdK0/lq3wd5AU8hPP+3d0Yg8XNAzlorwnBiBuTERoM1bZtJISuvpohFFYTdZ
sR+Ip111KP1knK1FP5q9uyPB9Ko3m+ding9rIvrsoPfHzQibNtS20m0/5+Gwt2tJuxmVpzcmA/DZ
rTG6CzX7ckQDNNwTpKUwPu7I8trY9gH1xg4QLcmhlw6V4cbGLy8pO81CV8e4uqtahCH4Ygd8MW55
VHP/Y4mP629HwJNT8YckZkxRIptkXvD1qekpwoOMdQeDy8e4RttBsF3Q/QikGcgDDX4m14TyNoGP
q8GhR4/83cFPUOH11wjqWAPqIKlTUJbM4FIxmzd9mXNMyki94x4gDdih4VuC64IIOzQHtZiuulnx
ImuG3pIeA0gIoi3+aHilU0gO8BToe1Uq4kO7uq5uBhJTSAdfMnEhJoj9pePFjUFciErzJjHbtwA2
qfjNpMdALPtOfkqEHapj2xlM3IbWMCPSHErOPIaRiDtqIY638zJwooSyF70kecyf54Q4hFJVuc3l
P29C/tsO468Nxv/6/6Z1l6s++99r3R+Gz9mXz823V73I9f/yVy/SMP5BA9KUgGzAR61a5H/1IvV/
4OFAyC51i4Y8PeJ/9SId/R+Et4DFUhYa+VXt9q9epA2SDzmlYHLlQsgz+PPeSNv/91J36F/KtBBI
CjTz6PG5wtftd9wVBC+2uvBmuOg3ggQ+InqJhiFbZ8pd5yJYEsgIJD8bPk+sZ91FG3JhP/9ywyhz
Z/aXXwX3b3TSf10GAEm8ACYj4b/QPb80ywtqthb6G5eBxhF5wjSZ7rGkyxFs0NMEn2LC4+pNgtzy
pa8VyLu+YTDsJYpB3KGv6uCGt842j0EIfWdrRmF7UsgYSQeea+LtEhvu4O071/x6wqNcQ8IJE0LQ
D169OD9Vpr9cM/G3rihUaXgOAmks0cW8BrR11yWRNOcBaaLXpUF032IT8zQGXUdCABjb1qY4h4Nq
mUbDu9jYUeA07w2f1inG/wyf/ro0rk1fiWao4Jz10n+5NPiH3GwCYz1rFPnZntW0cQmi9abIGHwA
T3dYGoxj0cp2t2hCHOLFamgx93X2zpW8VuD/80IUSNAVGvcXjvLXC0kp3WZRR6ZnLi5WZ5MEtO9z
o2W3FpgsH9B8zMh/QW2KpPQ99f9rle8/PxupG4Mu4lqk86bH3gTxInAO8/soYyHGd5iYmMZ9ovsp
nkf0hBAaMjAmfb9758n4m9uvLL4t1KjVi/LWP0IrJNBHp2IaHIaQHDQCw+khSgdRWmKDCxjz5qgX
zrhpxt68H3vo2iQN5Xd2GrjvWhDWN/j1s2DZTNh0epTg/nBDvH4W1OI01iKJ+JSV1tF1tDUgBIkg
J2FT6qWNs5XQsuTUJFDptouass+VWEiZURWY8nduzO8/icLixdoFSZT35y0BejQR9gDrdz2nNueV
3t/WPpjQ4CrsU6a8uHaDj+CX3W04Vtl1jM7iw4Ds+HGwdD9TBc05IjOqj405aZcpia0dtSPKkaUL
3lmQfn9uf66LQMIsHQ+j+WZZRG5qhbFONBkRxKCOJt3mmKomOjxNeCWzILs2e9N8YGQZHt65R789
PIyGdPiD3CdTYXl/89iW9RKQQdjGvrMgyxaymqNtCVIl2YxapX+M81Y+C1j8P1I3mg5T6UTnyZxi
H8B59w4mW66f9erZ4QocmsnQutHlMjB+/ez0SZjoE+hxv0Z3MiDem5jAzHDaoktnZMt9kbvFfJKs
0DfLjLz/6DLxJjaHCBl31zliucOAY8RnLAlieBYBYQBFaKGWb5Y1Z6skccY39FlcEOKGs1fKfOr2
bVHatJbtNZQpnScE2O/c4d/eCLyT7DG8nfhFDQTNr79VkhnKikWKy8Iiq2rox/4gChpboJli4Cpk
SRqpQRBoIZOvE+L+gyOm4b01+vXcm9WJi8DIhkNCsDPxN68vgiUZZFE59b5U1UQh3NVIMQc9EVdu
Z38oVjn1n7/23/yYbK6oMpg6MuF0nDefaDAAq8Ts9ghA5vGjbpQlTX8iMiQJL86O6AiGPEhRLzW5
lRe3svTTbC0c5WVn3xGo9w0BMvnzC84CjFzJU1WiPEUYfI7ETGs/ytv8YHHkH0g6zkuCmDTkn8rQ
7K9//h4rffTNQ8n3QF1BVcVC8purhCmYSTcrGPyuNekDNKbeearsW+S8YX0uxWAd4BcgGsfvf6iW
EH4IvtkHLON3s9lUvgvxd4NsWd2bbHucmq1xU8N/uwnIlN1VrKDv7AdyvbOvXyO0IKx569qnmPe+
fY0AimhzR06yUzfxD7zzpDhDwGKels13q4b1IHlhjr0l83tbG7+6ALsusmTi0qJmi+mlzdrFgRPy
WDqqu5HwxXcdw0ASjYJlfl7KiRMbk9ebZOo+2KGW4hEMrjTC7Gx0oWyxujYM18S3p+/UQL8/xOtr
JFgi2GclP8jrh1h2CM2SQgx+0OvzpU21Hi3yUN5Qyc1HgsuSd57h3z8PgDV1HJN9Q2EzpJT+tZyA
OgdnPLAmH1Nf8QJp/htFR9zu6mb8Qgh295+JU9aXlGIUez0WJgv6tfnm8xrCw5Hj9KMft5b5AWl9
+l1bJvtsWVgBnLG23llw3zjvfn4gc0iCZZTuYEB9K0+x06RwQj2cOcuX1rY37JBJb5k/IOarsX0P
9jUxHeZD3WuDZ442iHVCzelOu6UubskBDB+NzkRM1U3qnX3p97du9dYqIANIJ3CzvSkp0Qu5WhsH
k+9mRroPZlc8rehMUotVfz11juvR2RXfOyYcG0MW74nK/u7jSeOhkqOa5d1/s3iVdW5Gsi1nf9HT
6QOhF+ITBIK9ZubMpTqOwLtJ677Rp65OUQLC+50157WY56/fhaeB8MqfoOK3D57jdIWB2m3025Ka
hVRk13pszAqED+Crfpcs7aM7IFzuQvtIopN5bFZUozFbRDgkjkGrpq8CbUOIJMrGvgg//Pn6frs7
FidIBNn4hil0+d/r90JlfTyidzR8RSlwaMxE3pAOR1dc1vXLaBngyPL6PuKt8ous1R/+/Ok/X/NX
6xs2Zf5iT109y7yirz8+butyMVxa6gk9F+1eg1dIBJvhjtcJ8Z3mLmtoc5DkpGgptwDUEiaIZXMQ
AoEJrMy2+49Lfy7IdjnjsNNhC397qg0xheq0ogi0mfAWboYO92+glyiCUQyizOguvVb8U4X1b72e
f/MjMCdSFPy4jXkY1mfol0NXvpjB5BrC9NOwZQSXuIP40VnWsp9zZe/NYcy/QpEUh85J+GfEN1fv
FTbrcvTmd3DX3oCErU/p6r55DKYVPxUNUAo7JPl4LeDUJNsUF2JxxF1Zn5pST8gmA68Z7VL+k0uk
DeV4a3RiaAmZrYv14Q3y0vvz8/HGzs7bY/FYUMdzJlp/ljWv4Nc7E6tZdkL2jOWxf9AbRExIzLLd
F6jhCKmKPMexymmLwWUpdkWpcgP5b0tIES1idUTbPohtN0hnPhBZubg+mWKcHgw0JPauIqb6IY5H
8pu0uF+CfTtKmvUFyRPje/f3t1XAQspH7wNwiHDAhL+5v02ZZ6ISHf2QFKkURhNnRkWS1LQcoiFC
yR4Uoam2kdEiUQ5c4mXKsrD1LY4qKyUyu5u7/RiH7Y0gpQxxNKa8CrTSTLDsn+/4748iajUSFuAh
IKSmtfT6htul6lY/jO1rNH92aTZbx67Xn2uZuVcynrODU4v5i1WV+1nJ2P/zh/+2SVPgUKCB9Lbo
eiljvbhf3gMTuEaQxrHt01fW7rHYD7cqcnWmpBwe6LDW76hZf5ZPrx97yeFEZ2uwsHlAkX39gTQY
WiUiw4Z2V+CZ0wxAiJx5d1pi6pfA0MySgEsLMnIDjI64H91Lp7Q8yoyFyNa6/Lpc7HRnhVF7NnKr
2udzXGtekdENycPFeYnsCpTs3FJfzcws/ny3fprp31w9Wz29ZWgTbPxvN9aI4QFMvhgHLk/4tQFB
81EUgCbLUIRP+cSZl/DzCKdvPHcXXCEBvAKgn1htMaNgmRl8AjHD90KnxPosv74sckBAZa/cBFSP
5vor//IrNrRMympBigDpMWP4wb6Hy4eG+IdYEd32PJmRTur6jPxga+INLT00AerSLYZ96jCaDxsI
vlDZ2j5pcA3LMEA+qM3jeaxdoKJGEw/WpZJj9E6x/bcXDlSchVbR9kDQ+frCeRIkAEiNcY4D825T
u6DRvLRX7m1hq+Bj0dVoHAJQmLQPjd4R5NSL8VPfFmQAslUzvba0Act23NLT32h2SB5IMJXU2mji
YGALhnuRbWr6exf+++rNbiUVd5zFBb/8m/1jrDo7monK8bEzAnoMDdF9tlIm7JkR3hWwajFPO9on
s2m1u1BG7aNTZqQc6lNxnXS82O88l39zOevRFJ24YRqk/b6puDpj4NRBze8re4RghVkJaegUn0pl
tVfE9jGhaSP75JSjeyrRUF1nYsmv+JujLefwHY7CT47Tm8eRFVcBbyeyAjLM23ecFFkUqxMVTlzu
MyNAh67n1XiP5CVY2xDybIRp46PqR86kmv4D2tBsx+R88JZ+bokcapbbEl4t4tIhe6ds/5sViBOQ
w4AOMT35Zj83wF9eFklKsN3o9eI3waCZVyXt641LfEp1qzH0xZBj4LR51mat21uIqXTf0dC0fIrd
kAIoI1CqBHhnl+KKdj295AB2i9o5AcJWLA5LlJ8WWRjlDtP6OkS3gqj0s4XYzGPMqeW9W/03PzyD
hbWapDnCAvDmVgMJTQ1Ca4WPGoq5ZiQbjqHK8ack1AImkO1yZUjqiHEIHzXuya3RJOpgMF3bI+S0
3lkfkVb/thCxpAuKOGwlfJ03z6Hi14ugCAo/QnJ6xI9cXBcdvwZSYX3BlWkImJ4AVgvk3l4wzR0d
pVa/dfKp8KN60A9dN9bYC1gr1ggauIplhIF4kzJL3S5xTsR9Rkj1o21hIGrzKPlUy9ovw6T7EpdT
8jHLbfX0zrtl/PadOMLiemDf4vUiDO/1GtUQw62ljXJ9yQt2E4nUuFJN2PhukaWfYUiiIEvrypN6
PDPYCNzvcTh+4Yeodks7R/edzvz8/3BJHLAsVri1M/a2R5HAWZKMCQNkA31zaVRbXWKeV6JB0YdJ
xK97SKH9i8uudM26MKN3GgiSbYTyyGJTN4sOM/DP17T+sq/fedp0jqLzqENQ4Qd6fZeYaNYTyReE
WcyWep6ZX+KBtcoravrBi7RS+2C2dn7484f+zfNGy5dnjbkYkwNKitefmlrJAAuFs0NUh7jw41ge
wLLa+6TNp72I8vyMpL8kMDFJzlWrqx+jkX6OLKA5xHdilUkBClxpmcskXBpA42WrrjXc95s1/Qqm
MoLEfZkPwtMSLTsu2LshFMjkkY3mgt+6sd+5i+Jn0+DX+2jys64vMux/pJc0at58owzmC1ui7oEq
RNdmTAvcmU5a9mPikqO5w/K3ssCZSIQ7FmGkmkYv3eOUdy0IxZkj5yZDHrxsltwYq6dClmG4kwWT
dW9qB11ez7qhAQXWB+y4k8gmb2AcsV+KuWm3Q4KLlvm4erTSaH4JcGQweinSp3JCrxz20bCtK6so
dlotusrr3YzqnVgtNBwBrwm+SurjntrNHG9TciXoP0f2GG9VZE6fLAJMqw2MA0FXE4A3IcVtOHpD
OQjgCzlCS4Rk2rIzxaS5CAqsclUFm1l2DEydQEKZac12tozgjltHlkCSNOn3po+NBLfqBOA/G8Jw
OA9UOcFBIszFKSm7tuULan16pEJI72jkND+wUo8kO/Dldvk4o0ZiPDA6WzI40GmXbX1tRgM5plkF
5H2LP5284p7QYERYtlWDQUGOzlnBmLUzooQaiYBZqS2eYezVizYikC0D3S22PU7V6wSXrstRQ/XN
oSWD9thmC851Qh2Q+AWhbXo6vowbt0XmdBIlMzYvXbJIkXTm1PouqnM92AMAqcTeSNvsnpvHcthA
tViAUIVEclp2ilWhVPa3vEY2/N7p5A0jjHHKOi7VJZIgRqjQYd60DataQetkSfdyEYtToqeFr9kN
74uo4ytjyfGUzFNW+YJN/GSWRnrk/CiOf37Rf+u18QE489ZJCyA6it039ZZOTjECyCXwZjLij1ka
hKcisXQvc+JrMuGKoxGqB6eFDzywNp9BRFuHGcA4rGpwEyHiDvpAcfv9z5f19vT011VR4zhEvhLB
9eb0VNWs/vUS4k2c8/F7lk7Vdurt5nbow+wFdm3p//nzfqtdWOE4qbHBoimH3PmWolWlQFtUMxCe
4U7uJRmD9AShPvsIk0FuY6vm3QjN4hoaZHhslzyGhxMN6zFLwJ9QqYAJOyTR8qTmJr+30Og9WIB9
Ccmx1ZWek005QcAnOQ7GwMbUW6G/t75xh95sFCaFoVCSWgPfO+XXm18Sna5VQZWDGi16QsJK026c
Y53VQIAdOIUYQucoOgXIvtu9nhnLQ83zF27sHnSRP1piJKXeQcadjkgod6AJFOPPLC4/ojkdwfGi
hu6iIkX0WrQ6ufQpdfdQoIPegKAtCL3Xq+6pKcyzFmBW3Qf2CF6/btsGZ2daRtNdlK+aqFKi99ss
pN69RGoZWfi6FrAOzTto6iFIAGgUY9i1XplMQeYBzC2XY+hkRXfrBoBU0NU51mk9X7s7qTfCAvse
lmgulyH/UlVJXPlJJtPFCzhJfLF7MJ2HqU2wxShiQPCQmQ0eIxWLxTwlSyCx6TvNfFlSWmO7NOT3
omnXfGOByLpHmjDNl6gpFL9kH0YcpyJIKadiKYqZWTpjPTjlhnUNGRj9rKPHiDKgC46fTWDW0jen
JMlZ0pQY971aB0woXYrwyFgMXJNibGt6GbmbLTQdN8PHIHUdsdMEwXYzZLEzHkQVZ8UJeLU5XyVN
Dnu0GJdqP+pjcCUlS/usV8t6r+V9sAYQbmbIUei0g8z8ygLk3FoWUeDbLonznTEVmsu8McE3pOfG
gb5Y/WAaXaEdgnLhLGEkVmptLBq1N6OWV8BArbSFIuCS+L1DAyg/OrHm3rawjxNQAWWKPSddkF0F
Rbs8FsjtRw9JKwyoshsaivZhuCIGvGu2pCW0xJ2QhbiysKxkE5S21nhBrynwcxrxOD7/1nU3VkRj
eAObaMkeQHOhbLYCOzpNziqeE01YPKAlxQ2+TFlbP6I27Ntb2y6LYY8GcWyAb0TatzTh7HoMgT7X
3ry0pvIw2NUftBDXqe/WRYGPJJdN69MtzyYcIyZdMiSGzRma/lx62UycFef5NEIgUbYumKVYuWN9
i1oTXJcRz8UHN6G7dJkcbsLORvraoK5PCBXgoA9Er8Eosq+SZBwu5N4L/mWa9g1dvbAMfAI9nMQv
lyq7L9hmh51RxCTTAqMoblvRYbVInJ70LX2CX4XJgUdXjr0dXhVQrPAELFN8TzJobKK0dIhSl62x
VA/aUikirXk3x2Pc4LncSNjX2n4qLDwSpkNy8sbElZNcltkOsLEMDugGeA1Ttl8kUSJ7oYZhN9LQ
z7+n2C5Wlrwemae8GhTDFP77+gCZAUasiDX0lDKuBUB6Op2mpzlV2m9HGrLLDY8eCv18NGdMYlHW
+ASSz2B9nAYhVSuc6pATj8CizqmFQx6exlGapE/kIsCIBqrswg+JypM7Nh37VEOfGTix+wAShYQP
FpRh3hUd6kGgEesoZmQK+pittJwsdYD4hSEp89tBsG9eVcIictMMKWV9YTYBXrM5Im9mBt9vgtlo
q2ybyUxgfzdn9yFve1Ociny2Hro2Hr9ZTQ9svC6H3CVnCcaZL0fSRQ55YDJl0+g+tpu6WZqPJthy
2GWQG2pvaCtRbDSRYXJgO0XW2+muGI+6TPreG8cmfkoh730fkbU9mWlT1FvI6x0ICQtZwBkTE+j0
Ph8dywvnoqBk7oe22JpQR+CN2HnyJSj1sUPPXrZPinFvs0e8AU6GVNZl2Q24Zp19Vtp55Iks7NLb
iCeGQB/wD90d4YMmfYyOUNLNJNO49RJ7wmjhptnXRDha7nUu2nSkDrhs7/Su6k6jGVDxZeYiRqZt
q+Q5MpPok5anqHhkH7NOrJSLcsNgvem82lJEyLSh3W5Csoh4gRSCz104dGDJrMzp7vS67z4sLSz+
bQs/PLly66StvI5+AWA6ozV/cHet4pxzwJJkGEXmkzabGl4IFOKXcWzb74bRtLSbl8HJPMPuOv0I
7RVV8gIAQt2HlqsFO8uyRrmfJl79/URFPHhJNoVYdaocpgRTO+OI2W46agQDkZLT1+VDSx8A3b3q
8vlqwjXS81Dig/IzTSD3Dd0FunZtE27PUk+uGXkv7DNAJ/F0NkOkQGwYRgdcrnGmaGdYpbVLU63G
9tDpGIVIrXL0nVk4PMBRG5ono5F5cdKoTgGV5w33vljIZJhlDrFIVbp8TO2yjR9Aq7CV99noNid0
2kt3KKhNqdi6/rFys+rM+Bl/Qco76s0qEbdplKuXobPLaZ/qOl7VGQLVg220UeS1OdaqG8I9Rmwp
iy2TTdqaLLERVA5srzUwLuZ5GMF2XdpE1H5A8ZBE1TrKjARe1wnfYj6yR8fyOer7lSy2uDE4pmqC
rFhaWXc/DnawbMEEjc4GFV7WsOhPODDEZFTOHbODqQT8Wrnfo8RZ/auypkWJU7xqsWyZCyFnkeBP
weRQHafBms7LMBCt7qyr16ZZQnbBjooA99OMhxjqXkzzze3pfc8jkrpdOtZA9hOSi/Ca8Y+MQzaY
gwsfPyFTRxY1DpExyp7mCsraeaTvPR8bx85wsch8zHcjk+lT3GXUOk5mkjEUqAX1h7ZayNz+ZxoY
t/U6RVyIiSY3JMUPJdaZJHqOakNi99FuyUCogVRU4oxlb2H0GbbTdKkqh9nskuENq2JSIAjqosF8
guHERlgwCaEqiGl4Ge2i7pEddcNWWZnuPuZZNOrX/03ZefTIjaxR9hcRoDfbJJm2vFxJG0KWEfQ+
yPj1c9izaVW/kTCLBh76tVSZLDL4mXvPrVmbiducz/43tGtRx8rbJiYAJkxTMIvIB9LkAb5+FZOL
f8ebHX4aXb7GeAmZLl2WaFjisNWjRwKPGqfYcXQF3InEihccMXpKQZKsP+Y1ML8GVvWc87TwufrZ
wlhjaAZMM+zbkw84eD6Yrek8Z5u2MWgx5UbSxwbKujcK0PD4WEty4BqDeXkQAWzhZ0RmfS4XEG1o
b1psCjIkZKXuCXGBQxGG14nQC+NcNBXXxrTq/AOJDbxImMTNZ+WOIgfV3yA5sJlq1bHVtcCpiglV
y4WZzHpp29yeXjQZVcYh0L37M4D5ZB2p+QzzWRtD0MY876SC1o6YnkGhTHt8wcidSklBddRoQTk8
jlmxK9l13mKgmQCL6c6dEmSqdZOsKGGXc2M2wXLk1PDHdKgWnwytKMIgTvThFJ4zRQ5LvPvgn/ve
UcOBz2+cJ0/1cww+hFxrXynG61XndknmdaF7AYmEsRDwnsFCMJyM8zyEevrK4NO8b8HPGQfouWYF
aUiP7VNe+3N2MmH5sNa0HFw3o2fV0Lg62dBWCyM6ytZY9Sms5MQAYhyFdyIkw69Tg7VoceELgidu
cfdeEKBl+h7LuRKPWCm9AVmfZZincrOtXwydHHUlNtM0YtdEf79Ubk1y1bSyoKzHqPnoSnMC0Avc
uuYZlc7Xkq4DtpSBhiCZ1koPD8qAC0BKkZv3Z3csSSzOeitoEx72Fn8qPClicHG51dD7hC+qr7lV
Bx+qKATmj0vEh3Dpgq8GNztyprNHIyjOJ8fnc1m4efjUdU0xHLus5BwKu0IsZ4Lj/fzVZFUGNlU1
4nGC4N/fOMGZw+BYWx9UWEfl1VFuh7qNFSGuo7VXxbHE9uJBndCzuitcHtQ7bKQjtXDnyuoi61xm
qc2m4Un0PRWG6IYQV9A6tOy1ZSjUnYhmV9x6CQgMOTT6plM7zj4FxkiUVd/CvEmk49Qv3PIoWiSS
WDRXbhXQhMnebY8wGqqbZdNoJou3+UEKUULdkVBIE8E72LLuc2UuGdMXkoMmWKdeSu5J+6PI8LZQ
NNbdJWusnsAhIBLu2TRLD0tJbwPHcBGMpTQsGbQJElXxm/dmrndSkLOzLxSfZIXiCW6jLvQ3UxLA
CWVP5Ff0prCI1q7gEho9r2y8fSEcVhROROA5jWFgp2nDVFkbzuxyyvufubuw+ForQ5GLZvjOObN1
/c0B/e2nq4I/d8ymFsce8WL9z3Wgfru0sprbkyeagEa/XxegafArutQgjK+G9EB42aGBGN4eQ4BL
B3fsRzdeymw0Xupm0vO11Lsu1qvd4f3+NADtrvG2xYScdh/ZV/bviDolTdTTXQG2vlgVscB1uJq4
gmjFDmYoixFDiyu9uBid6TS15GSlk0AZiPck/6XIuSpv/dyXAJ0cx7lOVYDfz3S7Tl6NIlIKz3m1
UwRCFCA+JxfJ7gGt1R3P8/yUKyJ3j1NtNl+tYiwB10rQ+jfO3umZzDqfRK6i9n70jbKMHIqqY74D
kFPf5JQ3Z+bcTUx9YrUsIB0TWBmmowe5UnkTHDusx5wgvfB9NKH1S0Ldsa8YTVqFlIn+2P7y121s
0pHcleEkjY7QyDl09fslh6tN0H2R3ZG0NfhxYVswhwUy2PFoWT39LOGSVZj6xRwsBxnpoDjKnPsh
ycJGfJ0xhmMjtQZilVegfshFbb50HYQCmUlouz8kqVIfZ7defDbI3fqOuZ14GfrW/M5dUUKMpUJq
DvC4O32hlJ/EQ95BjMLdCP9tJGDpTJpt5Rw239jZcDAItsQN1Lg+E0IcmIltQyiL81rsTBirt+wT
lgfskCUFXHAndGOHdyQL8XHabcT+DIuYmcEAhbSJScSENYWfOBgfndqPupjXAZasguWjl6yM7QhY
IlMl0QtOqpbHJesN/P12Vj9RBZV3jRsa852AWHeOqOPse2ebg5nquY7kk6FAbyUA4Jb1YEtbvfQm
YXQHx83H7dTyagk+sOVphjRCjYgxIyeyDRPo2juPHShQnPRz56BXhNtx5omJPjvoQNMMOTkvAYoW
fYns0mOCbhsRjBPCDPMPAqb0IbKrvKPErIOriLYBQF/f5m48bHtuD+W11V5dMcggGVCQcDyxyCPl
Z9UhY2GmQHjzFvdhbAEPx4VEmRS3haPV0R1JXjQ3YX4l8Cw04plK54ryyFSwr1vclQwd5N0+loJf
oKS1AYC2K/+FJFsrrSxfoVbpbE59L+jG6eaZ2dIC2RoyNlIkqbWJKyx1I7JTD6nbzlZ1FE21j32R
UfoB5peFcCf+Q2I20ftJAl/A4Mz4Opk9k3lVbH156bYyqm5eF5nMyaNmZuIss+wZ3LcRHnGDepdB
BcOUFFm2fBGaAcOxZ+O/JTOrgP5RtFHVvo/62YgeQOQRR8+sOmDYjgCb12SoPg9Rw9uKIouygRiu
IGmwTNLY5NUC8b8LsuYpNKiYL0PRZPYl2FyMjcbW8E7p94jo86r3M9Oo+pas7YiG+RKWszeIA/wS
8+NKL7ulk6L0gbLSdfrYFSUpUTBxs6+AJTkH15p+ip0DyvvECLPiHS8Z3z+ze7bnM7eVOWNfYWx2
MzzpmI9c5eCbMBo/g+KRFQC++24FqLbugI5aa+t7bTGVjysTf9xz1mVSpI3XrM25qPC3B2XrFBe9
qr1JHKfqWrhNSbwVixPAp9paX6WCbBGv7Ur+IlA5pAOR4G6NIS1FsWqYHpDWiP4lkQHOSO0LCePV
4Ssf1rHnbGiJFB/wzIeOOA6I5Hg3ees8PUyzRvWOsGZKlN0aEsTAorDxhyLsL8FAO/zYVGb5cW3L
4quzlF59GB3XzK8cuDqKyY1wWApjsaB6LAv/Ocq6LW7YDlmHtqyMR9uc+wymizVUL509qXedoYsx
tQl6v7Q1538ySNy55AxXNpjDDGpK38zVPQm6GfdWuFZ3Zj3QsWc96a5Xjz/xeWJVKg+dUO63iFFf
ntYF0OJ7l7BHBHidzLdYgOJjbqxLTPsbc8n1FkWrq587kKAERDUYVOKRUfyrqoNiuHFHgv2wDHI8
PzvjUL9am2AV2fBwutjvC6KGs2mb1cXK2/Ye/ngdfhwmUuzIrRfDtWrKDvMyNWwdR8vIENAncA9I
KurQ6jQuHaaXdWyrn0vgExW8umHxi46+bU5dV+Lg9NaN5WuDk/LbQqrWgKDdCh9ExF974KPZ4Qlu
Fp9H5qIkSAKC9zPaP3c4MTMCJxkQzJSgPlDmvaXNcEuknVOBO4HhPDdMeYC7qjz6iQputtNc1YV5
Jh2BreACgOhJdB4ogZVRcUVLqGYqXT2DWNLNchtqTaJlFZBelM5blIFftbZeHQy+EbjotpS02hDE
ggM77xEqgQzqn0hs9CWsyPZjKoiApcpCzGemthKDTms7FO3YvG66LG36pU1mT1p09ucCsPSeUDyi
UFvnEWTwnIFvoLXH1UGVZYzjVZijK5POH38x5FbBc+RI0CFeqIzhxeG1RAwxwpDmOOggXDkdM6dK
mEZE7tWctU0CgT+HaxwZYS3unUatQwIDMjcSQ9LbEEfuqgtxjJFIgjbsUJYT36sPK236u3FjknEN
p36tr53ozfvJaeU75XS0YmO4QfhxWlJMJwhWp8EewjIJJOGpyebhd76zu2XNEgzt9I/0M+Ip7wJc
7h3UseHAACO4h/Yt+yuLaX88Csds1AN+2WB4MIPNwzM9b6RcrlZfTl9B6GLq30I1nFqBRrzqTONL
7fPcILVUpBBsRMEyC+m6e1SpW3TJEKQW1AoGPM5oKcCQjFU1kAjqTYu7TyvARzDW096pR2gdPJpN
if9m0u1GGn2wbv4nppcdznOnrRmyyLrvz3zjosNHH9pjmuGwWq59ZXjGuyJzTH2dbGvGQ16VfnSB
5gPKPodqz/BBjqFxJ8dlIBFPKbUdMo4yfVsailOn8xZqbDyqPTVEPdsnY2v3CHkjqiv7seuFeaGi
nJijant4VNRL1lnVNmF3nRVRfeM2D8cv/Yhm5gHuhKquK3ziV7csgm/ogG0Ri2YSOKCrHvSWM+TP
C4l5QDEHc6RZGMpiu2HvnAhGzB0P3DRvc/ABHbKtrW93z3/dzNsdzvj2kzZ9Xkoqdwo7Gb02ZK/s
a77hNAq3JKR6GD9Hug8/Bc26i+MzZk9JTSu4Masct7SkDv7WlrX4ZhJT9yVbinEjghouc2z4tfzB
cG++uGq2guNgZsAB2qiHLSSiYn6HUQjXOaUeOZ+K3wzDXkFs6w4thTid5eYYu703XOzCCj71pal/
lHKYhsvYeeQ15CUJE0ee584/5ZLZOMunCdhNX5YquLXRPvdkJKzEvVfYnE/BWlj0xEFftP4XdrVb
dke36ML/KqyZLMWmbMKXDg0SJKw1WJefvr1FS4JzPiK6TbkIVQvuP+dJ99QgcekQ8J1QvI3uEbZ1
dT+WC/s+1sHl1zYSvEm8TTRJtboBfHUFaUVoZ3AOuxXkxCXgx/RWRktvw4KmvuwiDAlFto3DAZ++
qB5E4Kv2SNRl+GVZcVI84QySO5RwKYMbpeOc+D1H7eA2EsoYczXl4ZzPMv/siaX+0dmjJxLDBSf/
A4rNjKBHQT846CFfzBh5FH08RD+AB7T9ZXQvGFQ9kzLid+zE0HfEEWuPT27fy+0OntAcnVdKq4QX
E+8BxWTN/VZzm34kdHPuUtMpqnNUgI28ynline/I3HYY5YL/SsqCzIFfq0c0UqyQY3ZHANc+8dHA
PYWOmYe7GeKkQZ1ly3IsUcjcf9A9F1uyEQwAr5dYyUNnwGNOJOpE810D7Fc+aEx9BY9u1J2ldAP/
jmhiJEprz4AeDm7ZRrFblQax7M3Wv4wE/W2HPYGsBx3VwVNqp8Im2ENm5FjNYu0ISBlKbtwsdIBy
GJILcLCyReGCRR0NEazunSuwLQhw0vQb48AxPSSQLhz45bWJztREJRkkRcu6O87wrxavatDgCLwa
AtAH9m3tI+qQyTuIeZjK27x00HvJVyVYowIE9IhNzKfEyH0bxvGUD3PKv4BMjEv4e4h1CYCWXt1z
CSj7k+o5rg5drUvIysaaZbRZNkcZs2QTPx4KjpdcsGM+0Ps7F4Nw5DbGKOr48Tw6+YOc6qE4Lts4
qRNXiZfMllkN/CjigH0eq3BHo/l5N16yZV0IICHzx4lHv0TXomY5I/V1QTQkzAqNgrUQEnjys2U7
J9ofmMUt1trXMZBgSWcx1O0z7karPjqGXoKvq+WP73sOvFcKphls0Nb24OXl5NyDZ29HKNyr/rhB
C7Ou6H9FyQphcaA4Do5ppE4XCGLM507UCXC00Dp7EjYhYwWuFfEx++M0Ea2bVDactFNdV+FpFGzi
YrMaqug0oVumfWrlzhYcs/XjWAftd3g8iv0pS0oiWrMgOyv0xEPc0NQR2hUGQ5E4KnRvS99pNq8G
8zHyGgyQ0V0wCnAbgtCDG8Upvrpx8fyfdD79Gk/h1no0GJUKrxiukIxkbcF+LViGlhl0kSN9Wa25
SNkihfsY1LYeK6pFQuAkMmZWiIReDAyVh3sTrfYeb2HBRaqibjuKKlvEYeU/ea5rayHpuK1KcSGA
RdyZgQTt5Mlo+LmWLhzQZamM6kq9VjGmwH5/LDl/52NTi7A41wvzGiZprE0ToZVqHkVgoktq+Z7+
idwHeE0hOT0ndgZyuGNdyFyw2TL7V5GX4E8PQbV676rByST8wAm5AkBPgkwkQPsJigfz6ngwtsxM
fHpU+HVbyOCFAG2HFgpKQdrPK1e8Xr3sOq6dmadj75tfZLPsnKVNrcvfpGr/Q/fgorHH7REiboQW
8buwKy9NWjRrjlLCwdrTyAwlmRZvvpqGXPALtvmP3CT2JNVWMIL+8a3j2vp017N2rpsfZoT5avs6
a+2fy3ao4maZxIeOZ5ayPc8/W2blpe5IBi/cvmr88GfhyVuBOS8bTHV8cM92kKD4b0QbVb1VPsHG
67HF7glGhSRAEQQRaxzIY9VYsTRpoOa3Ecu6v0hGgrf6S7y3qERooyy2wfzvNz+bpZQO3bLVx8Wz
x8fZQ5KWTa5lgwaMTChJvLHITCjYdhcnsHUqSwbf3/xTHSjHOWJmANkg7doH19U1poeyPWSUT1ON
JE6NpcuxQ2ktb7zo8udR1ep9EdhKP1iyCIsDVaoqKd07BMurlc0Z+wsfQFkdMJJLXfDuw1Es0PIO
NsseFiosZbx0yNa6e8irTXyS8H3xZPcgb1ZjQQ6+9ZP6IDFjO3Gjpx8O8qWYAW7zCdHr/MRiY0jN
sFhzZCwLfLF8nAIow0hJAV4JMPcpvyRfPlOY6P6rKDI/TMyJrRtcUbv4qmGttduBEttoXhky4wQf
Xc8gfsVryx81hNDn3Noc82kGx8PmG/nc8iLygaxJy0VmxQmdtV+8FXpNPLbK+IJSBTW5mQt3ZnTt
kgVj8mAzwHbKjKSRpe8/Fz4Mi78p7Hfby29CyP3XDtjZ3oEQu43x9+fFZba71TsXVVYw/jhjw0OJ
/ehic/lTZ6qsRAV6+TZE5efF76HYZnVwbHJ9D/aV9XLtLo9K8pn//CD8xwGy342ey84bR9E/dvDf
P5ZgRGIzKlyPiE66B15m5seIVOwThDH9joi88dRzN0DhioacnMXM+ej5KosdRLqxbYuF0HtVO3+R
x70V3/KheDS4RntwnwlK5PcPNdkdbGNM+Uej6vLrELXz3h/0xQVUqz4oWs2Lh8Lmb66D/cn7/Vfk
Yd0DmW7jfg3JD/39x/rBROEE0eo4dgyx5TBSeZbu8IB2HvkI/mY2ZvTM70iPk9feXT7x1zSPVdjo
c+4H5hFkVvTkleaY6qGkVvrzr+p/fTpwHnuqB0Z68+0NZCF+Ltl6WkdO2EdFrBjZfWXd33d2NS9/
Eb7/x1VJtQeZ38fDRdwbrII38mfBUlk4MxHpaHXcb/PYu+ScwxlMp8WUP+yNWq2XpGNIt9vuG7Ly
krDqArbRmU7/f792AKYIeycqSTMAS/H7L4Vo9k65pliPJBpOLyUN+0GMMopICgLz+Oef9d/XAsHA
LBNNZJmYjd8ezcwiZ9QUQh+doKMdD5CDggZ02AGSsQT0lu3u6xzS588UA3/52f/RXqLIj/YrjhAS
p37w5nwY1zBjy8Q9PxO88KJqBv6hvdTOIRyrMbW8gJCiP39b2357v+OdZ4JtY7HC5WC+fcw6GheD
CLwsxZCHVCUEaAQPcTHbdHJqanpHzssFfpm5IPYre4DgjdWeGFvR2NMSmZcmdKlIFCO9+ZtplOS8
WAZB9uBqvZn7hZm/k2ZUiQmpYDR7Etr7ePX00gNN0C17lD9/IevtNfQimCVBEEK1R/mM6fPNvVKu
3EW9oG1H2vyNfkc3B+K1vfcc/82tzz31uQ97VJX1xplWByDQvTJihjHshlhev95hdgCtjQRD3c+z
4XxZg7z4v6yy/6dV9399yL3wwJ/IP2i733xI9OB1zVr7NLdtYB23Ss7bB7M1Ahmb02qNV8xu8/T1
L5fmbbnGpeEWtQm5gHwT4mP//aciVzIHUtDaU9fO/YV5T0dl5nov1GhZqlmQ3zt+tpyHjWXJQTV7
w6gCJz+zfP6bve8fM/K/z1l/B4eRdPCPTRS7z5sKKDds2Zqsm06ZZSKna1ED3tpxtO+9MtfBXefb
tbxper7ygScis0447orgMtA74R0OWFocIlzwToJzMVruELiys0AzNli3pbMY2GykzKGjG0aOcaMc
vQf2KZCsfSccCVu1Oc4ObS5McbZHAu4iiWADzOvIsLhbbTnc14gagmvpcs5dC3iR2Z2nGaslo2Kq
c9CugocgmcfZrBUcwMg0oBoyqKLHukNsP756oGO2zzkw6eKxHRrGuOu46Vu3yMi/Oe7gOg/2hHBJ
eoXp3+XcalXszgL/XWvMNMbIb/0PAZ7uLFFR7aknpGxijRla4oQYML6e/nJ7vD0KfF635m7QwMJP
Sfz2lN2qqWHKuJokbbKzgikQdfLAtBNbWW4GEKycHq8fmcxmuGB0Eo6BALAKVRxlcq5uhHQpND69
OSx/KQXevvU4h21iNPxoRz8gl39jCMPWae4pXNtJV5NIpinvMKKWPK357kz9i/2MF+mbI3HPC/bY
Zfu0NtQfwZv3XrsVRj36U35CqRb0u+DLah+zti9/1Y7RbamDCQLpVoEa7HkmzuVjNIcyvM6MBfPH
bcGAcirn3DO/5OFMv716iIuembqJh6jeQat5lC/urUSDZH1uAVqv73sh+yrtKZPXtOvGwUy9kM1G
4imTcn/cYB/dEzrYkarX/HPBW6BfD9rM8iWeufpFGqwqr05ZqQw7548R4fNxlvm6ncfRrfSHwELu
TYqFC3/UBWBinaOSbAPXwMKW7OvQ18gi6HVqM6YouRUArsuZylHYNdNmpHDZ6i92nVsn0/Iz/0q+
LapbTFmZCTwZnxLGeggm1P7O+Ihke/BYl1NbnViA1QKb5jYDXaYrGNPZMZbsw8iS/uQzbSdFeKvb
76tjLs0RzdEQokPu+vfRQAxb3PfG/Ktr64CIj0hV33l3MPGpI2euX1nO2D2pS9J6v62yyGLKIWf4
RDJWfslpn2rYoN7y4rSdT2GSZe1Oj87WHw4nK0c88ete7JTz/D50mkhdFMtCJ2ErPb7ur6zo0KMo
FXDSlQWh1RVhdfDDyvllVTbhPa2ctp8kjbjvnKocgh9lGSI/N0RPkveeLlkWOLlVnpMtYBWsHrhZ
7kDQViVRpWr1oXHjJU2R11Q9gqtsPrpB3bBOHVbmiqx86GKQ+szQS0NpQksr6xL0p9P2xG2DN3B4
mXLF8auERX7yaVh1bFpz8zlcmf4egnqxmWf5XfaFF6Ru97JNGMWpXQMvtQukNuecGFH7I2ZZHMa2
nparaw1EXC6GDlN0fAC4EeGy0Bdz0YXnCrpRnXgiHH+uxcKasbZy+sgeeoNxQPDGtgGh2kQqOC8g
cVyhMZLfQP/bnplLBM1NzF1+U7AS+yuT9QADlgwERH1HyG9T0RQd1mIF882yZF3H5WC17CzA5eqY
M5tfg2g8F+nwsjV2wrYyf7IlYnfmOl5VJoajWCEa4HK72PHH+p2JtNk7WM0qb+FSutgFet/7qQub
8T5OlJCEizbbHonSZafbcqyGj0zGEb5A1X0ig2D4SvfvR/tkauMOqMdvbqkJ2KSMotcJcJjHneuu
5Mq5dRewDxYLiKMFXrPd1JRPSmR2nhYD2HTfKq0ybaYFeZ1RN+8jv9guDbKBH2hI+otfhpItsF2W
7rFz4KNcGoffIMCSCo0lvpiwSwz6WB1DHt/CA/tB507aXsRbemkQ/k7e2KHMwQ9L8Q1L4boYvfjI
OHYe7vOpW19MqwpgWNaddYeE04A9PQV9c8fgEj5koIMge1G2FtGtWMbCS1CycJOGg7Y/N5bJRG2U
GAYPDNS43A0yRTxkVm6uyUAZC4y7XFdWVpDpBlbcWflkVJXYztvKaAvhWmHDuM6ZdGDZwZdwqLxs
4mp4eo+QiXJOIRKcib7L3PGu6eRGorMTSIdJtNE8o9LvX12GZMGh1Z73IpfVH2IHfuxN7275g0mJ
4CRBiVbk0K+l+qTY/rfXMFyAcyP9f63nVjfxthmNTpquyNcLAdMVGSqeSWJ3q9081qxi6hibVgHD
KRIpTwUjAdXZsGSsRn6uSgwu56juYbD/Y5nJopwMC7vS3ce8QAcIpA1cdNywQ2y4Kyrubf768AMh
XzJnDZQVn8i8xZaHrHutUo3S50iGTw3PuC57HHUkHWfHRhRSo660i+15cushSkHXu09Nl7PiaFzR
voyZ79nJYDa7HESjjY73DQ7pnkBoJPN72/3eldTt6VLroLtY7qRflU+4DTFH3KkSepf/CRx2ibwE
iVKRMMLHhWhPBg/5omxgjFu35XFbOiTMZoxCyWGIPIJ3S6eNgy5AgCtMr//uC/JiUR5IwB6I5INn
Va4cP42Ysi91HQxBPIMk4vgJI4SNk/LwlGyF/qAhedWH1R3sd9RtTRH7C+7/C2SwXb9O1JCMtUd6
wCrYHTK+sg3irU2XfBZhm0F1Y9e0fixWdqSc4+sqXrx8LH8MSlvPldn24uw3EDc5sPY4mnzNLO+T
xV6lO4QDVKArvAUDH6Wf8zpip/bJKhtc+Qv6PYJ3IQMl5saqJ6+stfs0dMJekiFsUKFzTLFjdmEQ
wvPYIlc/9Y2ZH40IoVKsNQEp522iVDog3LbMo9E5Nc0pWwASgRdsfcpZQ/8oSEj0j0VrhX0sRrv9
icMNpv4eEm6hdW3nDHUNIcFIEIMUy9IVIvc64aaccYJpW677DLvtv4esXk1GvjZodX9bveC8+OCy
33dj6Kzoq+fFelptHfofMp9bL8bry0sNdBOzLVK4+0PgAUdKiiLLX+wC8w6O74V0XqqHkYMca9Yh
QsTGFZkYfQbdnl9aLYP5EI3ofRIu7fzF2UqDsIgyN5bgKDkl+DPKimDe5UaVDsGKF9RcbUKsi6gn
4H2RRiVvonatD5baovrC2B6/F+P66XuJLqvBa9Fn5nNo1m4azIB8ErRHYkDyZRXNwer6TxMxiW4q
GsRrRysQbc3CG/AVetZyd3RENcuzKs9fSk7l72i9C8lFBHZxUgSDf0Ou20hSk9f5YyDM7LtnaXKA
SKtaU1HW3deSRlEfe1m3P4M8RNQ38GTWBASht8Ki0NYzsVvN1nA4lczCFMG0JhoP3l34LrxJxwtG
zvmgVL/eAloedsCWXtTZMAYwPBMtMD0xAK8HuwLP8wE8b8bG1lj74DjNrf9uKos6P/pwtddD5Tsj
f96Mqg+B3tTI6yfSd0tLgPkR+E9zqQhzIwAXXOtpmJocFWvr+eQuw46MzRCDwzHTLh7JVYZY+8LV
RupsFFMBirebNv2Mea8DMjgS2kUIw+rWyVDWG9t14kULdtqt+2Md8n5PsOpsl0jhMhi4z0eG+toM
0HJOIfdBlHfvrLqwCUZG6Phh6bZKUzF6blzb+4RI8JzJON86luB1Ma1G6jI6aw466tf+yJ3CE5Q7
tHx1qbfljnVO/xWgFU4DazUX79FgqaxId96sB42AjqNHW92aNISPiTuyvefhQJRW9sVbcu9nz3Hi
HRayittbsy32E+Y3FjyYnafSvxkNSWlJ0ZFzdg0laM+krDms7+BgdKRWs/3sUt4H0k1tZbng09EB
hejkljWNJg6te4PN+/26RyUDLJae/85tcwODjwDeeQ0bfknJ3kojHhEhucCOiZDsaBeDd0eVrLck
Kk1SQwiHD1+NfBUmhxPCh0MDCCY8i7wUOH43qQ3KDeA/6Wag5m0OAeua6EFk9BGJZVs6jMks6jVx
7v7akm1AYl9KVU3QPQV6Ns6JaGd8/qAerKSw0TSk6CPhuS9rRaGYk+1TvHYIR7xjtbS9xWvLMIhG
sN3pHoS0UV9rBppftTnbjIHnXn7PfH7XMW6aebprLWSxt752Kv8RxJG//Bq9bFnSEtn+cmkK7T4b
hXS9ExXVyKmPoI0wvA3Fx5425EafLeE251VIEgb4W1w8TSOQmyc5ipAVxGI3ZhowtKjTwjBws7le
MeV30s2j4qXyFYlgPqfXclFhlYv3AebL3f7YOXkqy8IkEUWjIrmv+9WvjrhBcvVqLXlHO04cGmET
GUupu6AS2XJiidfmLxU4bOwA/eJYM0sff9yOvl9nBYrClcRqRReOzRLppUXV36NNQbhvqCd4rMQV
Yr5tn/NpRLYewLdTsaPYXZHqw7z0kyvc9hmxI952LZAGUF7K+tXcckkM1J/79f/OkKj0Ua9YYeA7
EdSM36c5hEt4yAPy+YRArX0A+vClw7CnDuyMzaST699gvPvg7N8TG0gh7AnghoQAOvYwyt9/XkTz
XZHyMpOJXC4fR0cSHlkaxYsS03xkW5HNcdSoV7gy8z317t984v/rxzMAACbG6IhJ5ZuvO4c+E+aB
rYQpFaKluTVAWoyuO3zYE8g/RtaY/6qmFr1UK8c7wzF+/flyv/35+8aG+QjibS4E89l9evIvxA7j
020YMEedGNe04QHHFlMY6rELoqcphdrRpzpsl12Dh4ae2rJP/vwB3o4l9ikI+xmKHYuptO2+uQAd
1YQJ1H0DD4Z6HIl1fiX32/wU8dWJQZmXzx7v4r9M3v+DSth/KqMg8GA+60rK/N+/do4Vzx4yAVre
KD+ysZHXRTVTbCNNlYlZYGrIizC8FRYwjQqZ9wsoifov85//XHqod94/sASQxbYT7f//vy59SIR5
hyLAPQnK0Pbq+UDcbqaaFxUDPOz1rYcU1byI3h1+1FFuPoJQmcbjny//P4Pjf9//FFVATEAVsIf1
GZK9uRJwWJrWspCFB12z+qkUbvDNHDqlfwxer5YXVCt2EA9MU7zdEjf9sinE5ZFgvHy6n4rRqu4r
V9nGU9lE7fhLTV2F51f6QX7L3aDUZyqAbSF9agL4snS6SrOsI1c9NwVypP9D3Zktx42kWfpVxuq6
kIPN4YBZV18AsQd3iYt4AyMpyrHviwNPP19UVneXVG2Z02ZzM3elLFHBiAAc/3LOd9zE47w1umXc
5i2qmMgYrMI8r9ofkZe3ST3vGtf04kMGu6p8xG3h1i/Iwn37xs9GfBYiiUdSPzoUbCHpiN16KOQ4
ExPvMQTZjXXgFjjGMRiG2iDlZMYfLOpn9u6LtR1Hu/yOU9QcwrlDMxg1cMK+Mn0nxtQFklKc81LH
4k+G5P+yl5QWe2V4McIBhSOk88snbqKcXWQ+YySD4rzRCGN2ce2vG9Ha6VOGDuRKFLU+kYNShzXF
9S3weLHPm8vqfFzSqDab+vDHV4H1L5cBezD2bz5QT0KsmQ38cg4MRDYpA+zcLuh9sE4zxjLjNFTo
4p6GpQQD4JPliOeocNpIOSTnbUdJYXTTMS7jFqlAgz5pAim6I6q2xdwj3rHIPpuYeXzHSt0/+bjk
1WGJmRdt58pov0lSHZB4ai1emlH4HqWrbJ+Nviuyk86Q/RZwcdudKs01Prg2ToJwbG3Ar9qu0GaA
xUDwUsYLpaFi6rct0rhBLDjmkzzjzpirE8MP4d7PTqabXeECk/3iD55qj1Sdg8kOp07cHb722QgH
I/OvcnCH7gZyvXi227UrUPe2umNWPsYkqFmSNIxlcEcaXXgd3a4mywZzF843OuSJyVNkDYNAcmHZ
Q3a3UKfKE90P+24402u2XUgzHG89u6sYIFZt9+BmKPMxLVjTcvTg/nhPowUmSxmZg3YKeYb3qPii
nuapdt56Q4zNuddMX7ZJAp4N3asdJ7tqZbuCLLpHjJuQObvuiCNW6c08dDP9cb/6X93JXUSUN2p9
6LmxSPaFGeJtMkqDhIA8g6GaFOTb086NJGgxuApo8Xt2YawJg+lGTFlAAnHQMTAHB9lt+RbWeIOl
cMl3vfDHt6ZQLrEcEFZO2lIoYcck63ejJpMzoojjLSRj4iFgmsFzog9wyY6MS8vY9lDk09spg2hz
qs2Sy1ygJ5rIGmzq+QO8KVr9kAsAFDNw1QESD3sww7lSHaFA4Id6g9dSXrFHtOovd03em02YGrJ/
oSOjDkb5ghCuz+1E36o+aL0H0s2KE1omC7m47xUJLp103KN5qq1dbOXEAlaGtsQZ4x9vOoUJl97A
L4hfcLaDPA9y3+0gMACfKjsr/nSTAftTsczoxWYgjae+0LI/LUaHksnwqvmpzPtRhgyCzfFPHmK/
VkrwDCl7xSXr5pKV4vwiJQBw3phJuipgWrDwlA66+7Uj1IVqZj1WXGj/wzXu5fUoEy4ML74PS/7y
vKIWHcfJ5vWc0nC+gCv+ANuD7BTByXsiuvn9j8+kf9nh8nqQsf0AsBGyBZCrPz8fpRE0BUwYzG9S
YJORnb5NVLDrsD1+y0pAMjCspuI8BhNhVensWuEQ2HrPqt3/ZnvqLZdmRX/suaxxJURZUNGZH1Xx
nMabAKFcRDlUX+XNVF0luKCxl6bu8x+/h1+37pe3wDuwbZ/Ni+Wbv5yqtGdxMuZA9pSG8oLFwNpJ
bFAbT66MXJUN/8xkCng14kXY//FL25e15z8/2JHjkMNAyBGL/wD02i/L2LoekUWOsberUgw2qBdz
eLj9XGEYi00xBjeVPeEeQm2M0rX3FFIPY87WFz20YtzYA9DviJoRkFNPi40vzxmJh/V5Fpygba0f
XuFxrXkrcwmMnfQwEW6eINn5YkTLrFrLuG5SGUDJYfw0hX/87v7l2mcHwGeLaIQjyIIr9/O1YVRT
rKp6ajAjL9nGY9zzQ2XgW0n1IiPPsIzsT8pU57KN+/njBCwIsx4RGgUjJfPPr6hAC0IbUu1+XkyG
3rEiXcYfS6B0GC15ELjdnJ4l04hyb6vOI0WTusrZJA6f29Yc0nyJ3NrEVQKMI2Ct43XlU9UX7oAA
IcUpQDuG7VgmDo6mlV31k1GO+lHZbaqOKImY1afEthY0xeYB815Jy+pmJJAi4fhoaA6382V5zOnb
P/39o/7fP231f8+2+qgbgqBUMvzyx/8Po8Vo4/4gWmz+/P5Z/Rwsxg/8Hixmu79ZSKWQ5tAkcPpc
VAzzZz/87S+W+Rv5CBTqHLnoSwif+M9gMS/4zRQ866G1042wzOWC7GE7Jn/7ixC/wY6XKL6QYDno
Iv5HwWK/dC50iLbDYS9F4EB6R8tzuTP+qWtoS7ZrumD0nwWiJburdvA8arthkdGkIsH7B4v9g1Dv
tIi8JshzOC9j/oRvgIzWf/rQ7n6/+P85XuyXI+byu3icvZwyQIFZVv+90v2n36Vr06KNVZNsJ+Z0
t0yuVrVh6JIkkWVmiXdTEergR5g/ZztCc4ktwBjBxzbY5241N3jGFqOXl3Vs6qdRkdRNv+F0RxDM
aM+zj+hYLabZ2pLEtGPdULuKxDTOLELPWYph+r5NqaemqMiszvmTd/dze8abQ2pDwBbfm3/5qH+V
EHW6nCpg7qwUktXcG0XGPjpp7eD73GWGu6Hm5F05HkbcCPNZR9xx0Ax/Vpf/rG3hl/DQhaGa4pLz
PZrxX56BDDFL3Q+sDa0iKMxji7SCJUoj2ENRQvrihrmq7e50nE2vKywkEpHX1vk6t3bjHJ2u7oc/
OXj9yyPrv87By2/EvMS1aBUu6ir+58/XHyrsuo4hIGxIxPHML6yy6yzCXizKHWyfaYgGYRCT7q12
bNPJZ8tj1TP4OA2pINYRnGPc8VxYFUtuo8eou5De6lxXle9x4i1LAL7Mh94rARq8Vx3cpDxGuLuJ
Y3A2bDwTSsq5mYcR9Zrrs88fxeCGSeJbjwD5zengmwMLdB8MifF1NnEzM2pPquoKUx6RCYSGa3Ey
MORjV1/VWzHONe1qDvlh22EH1cA4awS6iyfTeeNgnfZ25mLUHrQmr1fsPeoCSKHUICYEDyB524Ix
b3di6owvdC3K2FpInUoqR28ez6JkdhquCWPoLzwycmdHSNJgbQYcn8UH1XBePtuIANKDooMCGQIC
VTLq6gaQ7mtfNthRjOqbN7kVzoGmL6dNEDBu38CMUkUo3Hl5Lkn1QOOD/iZjd9jZwHvlSvwzzUU5
b+IKm1noYQUfQzkqtRxQJqlqN+G18g6Fn6wYOMFBXGQUKbgvp8eR/yfPTui7l1r0n68aixBEBOm0
aUg8TSqhn68aAxu5LmfHiuKpz4dnikzAGnBEEi/yAq0VbB7RLEdtgWgiXH20h6sGCT7IVKed/R3w
GqN6asiXGw+Dqkk4TblWCCaerUpEdjbJ7ABRgo2s18L1OAnkffOGuQLulAz+2xDhcDIkNKVxNnbe
xDf00rmMnaLStHN7W45yJnl2yTqMp2xJEAD3orM4tFx33Erlru12qBUssHI0hnxvlWmZ79POb7/5
jPdBA9pO2j8sgJr9jerSyo3WtqnVYW7ShDEaRUp3k8ez6h4NjOI7rjTpsjIr1jkcyT9IIqdy8aA6
NkZzUnJtm9xX5Dz4Ml3B3B7kXMdUyPIWlMo91NWNYsfBGrPHyXqiz1pz5izEg22C1lEPDWgTcmuZ
fFYEIyC+jGxDXG4WvxDiqsxY0qGAWq33zFnQt9ges697q1lJfOLMB1tmgJpveKAMAvWINiw73U80
SjjIbWyQ20rlMGqU8uBV4n8a3oCGsAfvRllkD6xigEkUCM9PszP38zYPSiKXigzrbmgnxLFea5SB
bwmeD7Hp46nMt+wd4+VYpB6iLFbeZNa5Nm1/OAGWG0NINeCO1ChbiRwAfjcqkpnvuo7rvvyqNU3y
lvF7Gz/recovsCnCWLntLZYtqsMPQBx30DY7JIvJtG2XkfRgntZgn52yAdcnGlbX2GM7TD6lQcLj
RrvV8A7CU/WbYJ76IjLiic+ALiXjFp6n4gUC7XBh0pUYZvEizXXYtgV3Gju/Vu8kXMEFFIxfPGpl
+MgTShY9+Gym5EFbVds+WFXHRjWdLHhmaybTDxYdZR4N6YRGbuGJjdO9ocGPFh8GV91i6EY+AUkt
8t2hBTG5MqXaA88DeefBvQPul7QwN9o8GMlTZ/gFJ81SCFasbKnMnQtMsd3mxFUUEXOa3LgyDFn/
CLK5gUMmE3bimHqS4lAMQcpTvC2XdRPUgXfHgp7RC+zaxowCWEjm1ozdFOFTXBjvKjDseGPJvH01
TZeSGFRDXWxTPP5YLOMMqXFLXvqMw2cmH34uE5phq26K5osv8ZOxanStT4DO7Fh7f4IrOGrV2FuI
kQ0PNK2yLwaEqQ4hirZM+iTH6A9D3QGfZJtB3pdfgiDcMagymo3lCwjKjFELnIu9tbyWKVNb4rYL
/0WyLU2iwS7S9xyWzX2wBKnczia6eD5/RE0bC/5nvimCVD9jRvLXKJc6KKMJ10MS9bmMn2NlU+1j
tcKrYqqm33rF3FRbDnNriAoxE0Mau5VXRTjiBxkJZ7DvbA9qMhOzNHhwhs5mxphoHHwu1wOsoKWI
3U2DGxyXIMCg5kRjCP/2cvYwT8HKZ9+BGO7UJtaq86NysMn0bHSHqAoBpnWTAN5ip5ljuo06c4af
CooKPKq1zKsBaRsVwi4rm5b949S+BMGim81USxBpLH6pmyYHzdlJ9IPhheQnx0zFqG5XgmLt1r41
8+QAWmAcQoEklAGZaNXdkKCx2euyb4kRHADHbDrF8/gAUjetnmd7aq0z7bCnLkDpiwVtWlZa7UvQ
wZ1ZT35ytQSMXEM9XhjVGYa9IbShE4DHSPJ63y4eLsKJseIBiaoxb3pDLg6AnRxqY6fz4d1s5k5v
JuLuEUGwb+NcNKb5GjpDke5QAuIhn0imYxts5b0MMwylOtRLk6ebYfayAWSIz+K87tryIZvi/gOI
gfc5JrHj79kAt1dewsD8DAWt846wUYcqKmtfX1AMfJS4VxmPhE6GXAKhYcDiEzrMimi2KnAR1gzy
Xgt/kew9wSrwwhP4/BV6HSnV5QiRtSTN+gfTScNF0GbxzDaguD5ouLfWvp4uN1ZZFNXXBV8A36Ow
Yicas9GFZqga/V2zIHKBEi7euPcMVZlQr1eEuw22KAfWt5H+KNdBA0saxYL/J7ObfECgxOcHTUzG
rHCm0QHfIacm22vmaxx5MlDPXQHpKKy07T84pnKAtsamy3tLM3Q4lw2kczQ9PP/o39IhA5tlFOq6
0U0AyabO0CYKrYJHys6FiemU1B+ihAJ9TDCfQ7rCrJ/f4X/M06ifDY6JwdDOu2E1QE1Tvk7UyrHx
hoURGUjqj+3tWprNd4vOutvHa1t6Zz3ljR0htQtEtAZYr45G7hNOBMPHvLMb6qxwqILxW27Uzit7
xeA7ckMpI9DgRh52XbuS+IaOBE12P+Ya9ktFokrJOJW1s0oy9gwjJkj0KBni5cLKJBnt3epek37k
nYIMIOu2m1r0JHYZUFXrYphIaFnGeEGKA00WxULBHthl6/vi4KAFyauh15rsjL9O1nRBOQ4WJBim
kxY3cu9BIo47R+10pqeHIp3MigOsSR7jEsFUCMkrzna+WcG7IfdoncIqRsW4cbtFvyfg4YcQGpDz
pnFxkr8gFx9/a0kXGva+qR20akj9NqArzBZlQSeG3TI5i7f1a4DOkemM6Qvq8VnsBhlkH2kdO/k5
latvb10erl9NNMv1Vntjx3AcMVlB6Q0FKzJU0DUhOVE1jOAm66a9wvEPEiDRaC5LmZofBh6v4eCt
bfGlqS2o89XosACq6QvPuJ+9Zjdpt/noB/QoxxGiRMIgzHPfWXCI73bTTx/dYrKCSAGGYoXB+goO
FIn4i+NM0AB4pkKVREecPZVt1s2hbMGdbKhdXPc0zArQpR6V/dhT2huhPxg85uXKl877YAYeFbVT
vc2Vt+y1w/HNRMWU6YUDsMAxhDr1TM+DabVsLnv7URvCi1aS4fhBSlPoBBxKjKSrCaG9GTCoOUC9
iu9dBEIvHn9l2S0Lq9StmXQ1KhsLniOj2PSNhURcEgbmYVqlMMG9gcJPm1vMjuV6ZRCYeFulY9+A
L8wbfL9xNjPN8Qs8xAPYHyOSdiugOipqDF8tPrhC7iOu1LGhDunoCL8uwKE4mVSR/7A7LZsQRjw4
rBZ+mxvRJDgvuWnHUwgPUr/ybAoMEJKJ1FHjDUO6kTZZqVGMjFXuxcSYMLTx01/VywTk1h3QObFH
Bf/bwsjytyg/CWMrYS8nGJ6dYmF8yviV9tNrOHBc0vtsXg2wrtnrH/1EUEJUS7PpMVfBblsWSHhw
HH0e1euyGo8VpdgNJ2hKNMKadm+NnyDQ7PHVLty9cXKyCI0ED26J5atIjEuUK1zCsJ9kD6IFaS63
nhyzH0C4hoQUC6uA6YS4C4ZDEjRx6PCpmuFMBvD9vLIQgM2nxyv0ytYWSqN9laEwZd0mEucA1q1G
Ed4P4IBtdC1CMk7Pg+ZqCkxgnGJGeoQ253a9MBZpYkGpXVy+5sDwxc4IjtKT39zWfOBROmWPzohS
pSuc/usMYIJVkZnfAhM5JNmS7PICbujGNXzrA3lvQtuYtkdVYrxH3QGx2CnSI6YOkp6qrxh5ZGSu
1VMZGOOG48E7+pA3jtWYHHAp1DeCZNJDlSCMVq5qIu5uY29XS3NZjanN7CJ1A0Ykr7lKjc065nXY
BEuPxb/pbpoqb+8noEJIxrGzd639kqRIzPtL8ZHOegs6JSc8i5sYRisuJA7tIUeLhfoaH71NcGY/
4ZSnm4uUxSJosRz1BeThNczW6wSG8N73k/5t0j4hPlVe6A2ICCYqKrioCZvlFrxEsZ/GYuf4XCvB
oL7bLseyKA0/rGd8GRuPyGOrWuEExda8WwRsSURynEzrkWrv1tdLF2YAaTYzRfTrqE2e9Zm8R3DH
4IHZ66l3V4w4HSvM0R7JcrzgRlpUzMQYOeqursq9AOZ9BJEuj+A8dnUQKKhtZnG7UmEd/NYk58Fr
b3pwE6HvV1Dne8qDxq/NkPk4uqKlf+yr0j+P3Vw9cA96h8Qgu2e11jaKuyL5hEL2xYZfES5ZXRya
tjgxhgQPNeHOHuCSXDV9kJ9Z7UBJN6Aw9BlkDWMUVrRmaLlUkF7W4gcvMwNoczZmc+mY+Z4dH72b
nryds7r5zurz06SqgFI5tYctw8wSVqMUO6uRXWhr26Isnx88f21vSoWaKSXYl6Dy4rEwpYpoHq7y
sU+2DqI5isGiPWNL0PdCGMG2R27dbvALDmfR9fNmmfPsVHeUekCM3Cemy84dcodH1ps4FChpdNgN
qEK1MyZUbAOPP8HHH81k/ZEm7C/7hEd7mHLp7Mcx0DCXddJvWZw++FQS99oT1XGYqurkqKnfwT1M
ruM20KFbgxomdn0MsRRQmOnuG+GUNNHMIEAewvan6UzX67ylfehUfrjoqDqAasc4aeNvXgv944Lj
yh3/3qMnPnur8bk6vnEziNbZTHF8NaPmavz2RC7WI0I/8wz3Ydr66IydYWBQ3yKwFi0xA3Vl1ucl
y5urHH1qx6MsirPkQpnhGZbIC19iTHymtQxreXaJMsz6kX4Kcc4WlDC0Z1HM+8KacckrQAFdomtq
rYTUEga6nFxIkqd93mt/62rnto9NuNOIY29Kal+cjcqi6bKMbxjtT7GPjqKazG6XLQKQhLWKrea8
yn3jLAdgzrTWaERZgrKH6uOnRcxyPyyAh3FRb7ERycjuLGM3mbZ8mc2eddWUWCGOCdp6ne7xYcRb
152YJ3CDXFO+luy3xLIHOBZWTf4da0uwbQ3rtZ2LvdsXrJPR4ogXZBiHfBLtKemted813JYcSg7R
PrTZTvGBKZ+vkTQxTPYLMfWOQmO9PM7zEDCD8ZIDwMo1HL1MhiYlhrzMkFp/9M6DVzxW48rfSuVy
rYIlOejYCPZAmepdy7Qvgokk4etAk4AA5jF1KMhjKYfyvVssDCpt8FEYnNeQhaat6n0oI+mgDq07
DzrMoW2EiOnwfoC9SWcxPo2z97QAAWDvTNmTTt3RqNjPRGZnpWe3mT0dAbp8KqwCJ1M7YhNqiK85
KogkpFrA6tpwHTXbtpfbdEm+LoLsY8mAIA+4dxTY8QVM2lPccc8leX5lpMyGQOgkR8wy7wgctn7u
4lTvi3cjLdMrVAk3ORuxQ+61dDzr5Rb2DPu0JigumAsyqx3rTY1U+Lp0wIekMT2iB052I6p22nL2
L2CXLi3FbDs3rV1+8VKj3iMFTjb2rPR+gPsfYfy+jZmChwSffLOhju06YRrccw2/oXQP8JmN0Kia
+dRN6c0w4IkogyJ7Fl7gn1UAq81ays84la+TTMiGh+5wGLLZnXAPuf1Gp8MOE8y9WIu3gbVMF45s
adE6yi+drfSjPRd4mywQhvTHI/MLr2v3veAEC1rOmIERVIhgiBg7wC9AlmH6seZPAPnh51/gFB0u
1P4rd6W5aSC67Ng3zNeIl0lESg0johmxGbOPC+wdhkL5KDcWGteDSSILwhvihDQu7YzZx8WdkBzA
3z9iriXuPulJmEjKuX8unYwoElOKBwCZR26RlrwW/OVUW69AvZ3tKgySPwDQTJslyJ9jGhpAh6KK
ih42YT4oG3ZOO4KyzRpnC8cKJgTuvE0K1ny7NGv8VgZBB8zAAZGdgZ1AHbHIO0zD3YZWj1atKfXe
nh1+7QH7OgHuR8F2MCSd4mu3duahi+30JQWYF9FSxaS/dRO5DlV3jMmf2TdFTyxZZownPBU+kn+h
yT1CsXqHC+XgK1zF09hetUYR33TldAdfAix6UG3IZuhDVzftFo7is6Q9DAO8V1+IET8rxZVWejwp
OZqlibunaY621dzRarFHoBw7J2mnwzFfKZVyy/qGOPmwskdGTp8fc89/6ai4ziwnYqLRmAVmq7HC
hsy8O/7FIaLkDYXuQDgNo3HCCnRik8081y8FCUxMUWA+eYAFeZJdgCT5YR4bxsPuqE5MGygUy3Tb
SGdAjIUzcvUhqAILJie3CtZd1RrH0e3tr1JkCFB0IKqHuMmv86H5AcC8ZZ+VQ/4yYzAnyrfhbQFa
M/UbZveSU7NqDrOKN47MjsGcBmwNPPGIW/6+74mNpt85lXJ8zZvRhdGjsgee8MMrJr2e0AqHz35N
vphpos9NZr7Hw0ttju4rGRCPrSu5JbO82zROy5QrSYfqq5XAA549Y4vxC1UWD7zbhSKWOXk/3wYt
aZbCGHCWJaRMjEz7E1aZOwCE9wOOuEj0mZmERhlXIQFyRBeLIf6xFrVxtsy5YTQjT+it9ZvhZZeg
spLdHEkM5TEgKIefq5TzZrCNRP0HxRFX2+egX3XMIEyM31XXP431/IzLa99XwaM2oZY0gGCuU5YV
DHBN7DNmixl3Rsw9OUNp3KC9GYsTtmF3uW5ybuvPBi59ckOq0AwRqE8ZOXE9sKQDt5Je5vgLuPxi
ABYMnGi9HtPKd4CUJqpqd3IZU55KI3iXPUU0FiSQakQa3gYMFp1N49qJ8YUQ6tzYI3pL1tsU3Y3/
3ti5k0EqaCujesUWpkw6KiKdsBdJlzgi/B6O+4wGJBCnzmDAvoGCr+yvLmrx6gZYEJliFVNv87Hz
HPwwRhBU7gH7V69u7NnyLGgbQ1tc+cD3XozF7xgcQFSr9sjE2JKAGy3T+kyQXN9HKpe+PnjWRFhQ
aPjocj8l9V21RbDkyRt8Jfn0MDRB49PZ1Yim05DkIBMGls7t+bpldpDd2wOClx/YVacV+f6lGSPL
hX02X3ol22l+WBNSlYlZXnkexm7WF+eeW8B6juHTd4eyn9vu4COXmm9Mv449PFO0Uk/sYyamcl7m
TnugK/mES0eSoMNFD0Fry5xJmN4OVkLdsoFCeCI42FZ//W7oC4h+kYCy3ioT2eZe4j4fn+Zazwjg
Wj9v4AkybwSYBgV2enaS2rHuLKmQ1JI0EQ+WEYpOY6jAVWlPTEOQ8SXNJu+QTfD7jlIcJkGJ+MXW
ZiWo6YjPOYxzI+Qz24du8QkdM9FeMuXk0f/uwRuS7yNXghzAW8V1vltx76F5V2NLaQRJtgb06WFa
eml8+KbfgxXz75bGhv4EyHcx3OIIRZuGjRcx4IEWO5Zn3Y2e3oPxnsorM29aFxFg3r7Agh3ZVSSI
OxMNjfEIZ07+qII+qe7bxGGePeRJfW36c4Lv1l9897tBwsAYXkJZkrMgYFIcZrNR+S5mutuGXKJL
cKDiBllBTFQe7N3LNuxoDVNMKWrajLDMUkzmxklnqsvFAC90bltYquEssB9Fwi/LV2aa9icBjem8
lzSg2Y3R+km783jqnSq3qF+LsUW9Gitv8DaB0ewg6MUO7f/i3DXZ+JYsBsGIbjw9Ce7r7coQ/tZy
p+KdkJ6oRfF3Foicz1V36Q/imKeM8jQPv8q60mn7TENi38nYOkESf2PQ/22Am7qFcmB/xRd5ldi5
H6mRWJvKLHjngcmJnWMq6yaPCXmXtvIIBsm4VaUy7kakgGqrl8SipQev8D2v+/gaBViusE464p0B
Bjd0la7yoeQRfBvnTfGUuI1xxUTidmQK+S3BfLub69x/LzVO6aoP6pSwBYcMzwHpxZTX5SsaoYal
i5t+E94yvbPQxTKfB9kedqF+6BQGERKcTAeowirbMHWrbAcscML4afNOhfoc+g5u5uqRubFsbe99
Qo+06wHwtfbyiiolagP/NLvYtZBEqEiaWX1ikmkemppG0IVpr7V163Qfng5OnpHxtWdBdgU/Golx
yhydNXB7kE2Xb9el2/scDLuU6j7CbNFzpdGV4QkL23n+HljWGQ3KwcDfvVvwAKHsCO7A13sHsy+w
mBlvNdqPSBJYcWfawXhPqrW6gtbX8h+rMd91WG2KcDWh/nwjKAw35VIWGSo4gM/dAaCbVPveoJsk
Rw5wb0k6xCOag+RkZwB/6ZqG5D426s4Fk+agtbgcCOUhI23nzDHO+tuTdTYwzhIUG441wQ5XXiPr
g3KoOze+bJSzWfrC+m7BsCOn8UJT3YmasesWFpdiT8Ce816haZ73BB2xSRhRcl0gw1nwXPBJ4Xlm
qIUxzGOueGqcRufkDZTiAatg8LGkc1byQdAqbPGJljqCFFY8QSkgUsShphVnkJW0iTpISDF16Fvk
XhY9VOeFWvAd0yh4W/yGU71N8fHUYdwkbH/auHNfRN8mP9iIsGZeV/ZRES5ET+1saQjyCFZaSxBG
A7ROrgG9AU9vYKBECAqUWRDwRq/jjh/JksFBZF9kwZcqJ+luUu4niO9ei2bBlIS27YZpNSFzYvk2
D4wDA1x4iHee7HypmGlBEdBhaaFH2A2ihB8zemv+OiXFEkQTW2oM9RwcyWZx7b647R0/1ScLpuzn
0LEwZNha5Ky8jCorkAHWTbwxy5jAmNSHyiKhwlqc4EW3nJHfDxS9M7mVSNiI08vXVFTPWk+GOvhJ
R10oqJBuxjLGybySMEjiaGr3bM8IqMCwlsM7fqqEzQKf/SyDSDF71g0IkrTk5lRc2ZmWK4yVwMuA
faxj+5jSMKf4lUl4gvfpNgdBsghBWUZsfBjQqPgSnWkxj4gRgvGJ7odRv+e7LMy6Nvd+4I6Am2IQ
3EVoCw6+JylxiaE1pXZ6VkMm5FU+5Gif5UI0aPhXX6MIrIU1bWDjzIS+KXwuLEJIq03jDIR54Hrz
i9+W1uNfE1aj81zCHfY5/Y9uCVE+ipclJgiPMRfUT12//FVhcycx2h+2sSz723lNdSTB21Rh7PTj
97+SEKGKFYvflkGPM+wqx54+htqxb+XqSj5A7pl1t85J2hz/H2sGER/+p9jw36/TD5RI9Y/h3y6i
xP/67z//EU3iPzSLm7fh7ac/QBqATHE/fnbLw2c/FsO//9vv6sbL3/y//T//1+ff/5WvS/P5t798
1IhCLv+aSutfhIJIW/5IWZgO62dXvFXff5YX8lO/ywsREboBerlLuhsVCvyX/5AXit9wg3CIo+rz
EJ/9nQdW1d1FQ+jK33x019izLr4RdAooD/8hL3TFb2gVaKFBQwlkasQQ/8e7/4eE73cxp/qs/xtJ
n//fKHUcPGH8FtK1yFvwflHqIGNBupvadgjTJXnB5UgiPHANZFRktNHbtqCXg3ztuP1pKydQMhtr
NuQdRsv4mJDqtW0AOYaupXrs1UPzJSGRvenH+jjEo3Vb6jo45ywPrxhpT9fKH2qI5X1WX8MqRrsP
jOiaTKmtENI+NirwVoRe/XTS6eqTbqBYuhsNT3tsJ/NZOMa4R+Kcn8hIHJh61us3LTNroyfh98c6
qJezmhxxhlbyBXsS3H9+eo+HgdKxgt6LzUF1L0Ms9JYVJWF8TXOPRKYiRKvqNhKylx+xt1J7uZDA
U7Cnv3SNKePEJbDCLiHUoLXZpYVlWuh7/BwsdT2PCJGgttnbUOQ5jEFJEWCgX7Bx3EHynj5mni2Y
f9zPrk9pfOqULW7A1Iug8OzEEmnBv1sMW8Pppmv8fxMuf5ZCYWVZ8jhPtizR+vqM35iwE6RT9MmL
WS3Gu22s6ASRfIZTWSBPs9LlpPsSsYtEMfRt7Sz7nTRJeRgGh81pjVTqG88QELLp0nzpR0dxjE/F
AYUWSGZlM06qWGbEzLWJil8OU11Vx6SO4cBWTO0GXIIHn9Lqce76NRo7oa6Vs8pznwiqezfvp0Od
9D0ACKgm51rWVjTSyBxx7hrsQc00IKei3ge1mW0WwLdjSJWNYGU1WIK3BXtB2A39ZhTiB7pr7zx1
4ww7oF7v18kV93ZFye6x+T3WoxPs/dbo9oAB+jPJLxfYWe79H+bObLlxLMuyv9IfUEjDfIFXzqTE
SZPL9QKTy+WY5xlfXwuK6i4nqSIt66nNwiIjLTMcIHBxh3P2XnvDMSTCGEz+hKDYxOYnKZ5VUoRm
TqlQJFcVdZmTWzjlQEkd10KOlGuS8gRdM1Jneh7R6/UJhzJQImWdWCJVVHCGD8mujbNlWYXiVysE
/y+mdR5dRG5nJ37Yapwv2soEqQwcF159jg/IbfVtUjrGVJYpSUUC/YpwAH6GsSHWsTXErM+UNDMb
ORDhJhyhGvkF6TjuHZM8gpbdmES12PHmkUmCToVZee6lgf6aRnR/ikpyySpy1eTOsYFuTGRoQKNq
gSOeXgbKqxd5w5I0muYDRhMUa1dTc3ggKp78rFPWFnoV2pmJ7y3dqHD4m1Fh0hL+XCUTkqa4MJyp
3aMI0zgOz+u05h973mWDUFJVCFpszTGArHtTC6QQJd3gXxx6jSeOn2+hRFoplVBtpxTNXeRiJofc
R0g2JJ29TYTmvIxoK7K3Q+eUYYqmsEBDuTGVbZ6PDJIkzlbsZ+muMdCMjuqfRzEXb379krc2LRwH
/hdM/fpVwjj+zBGQGLRGbxdlGoNs6NIVoXHKTJUKecqB6DW1Snne6gh6+FTre5JQomPsdS/CscWq
Noi1MscKGErQQtt3Ol5tn/pSjz1kIflheHDIKKT/UVkIkduu3uVQSuq5nQZYOhJ4Wi8gZLqVZrX1
vtIa8Zl3nnLXWzUUAdjWoOLVyufkDdtgChaguo91GZJACztui9aG4zjQoDKfodJKdh6mjTvPiw1n
IodkIeikkjn18Itk3H7rZenwOwfsDBw2pqGdZaU37XSIpyWYfSRikf2poNJCw1bmSynsq00Sxe2d
GiKZBXa1wF/zHEq6QX2xDQoxMSBhtBvStxt776e0aKdSXoc/cj71Hc1bOZgGQGeO0L22lku0k2a5
6pqlzEM12eUOaPEyZYRyEHmCiKxnaxmp6dIjNyXDvd/NWW/o+MTSRhVuO+t6v6IWyHQX5RhD4ber
ETh16SWqK/NugOvzRLF+EduthQ0dIYIoUnVWqQxdgjFQr5jODP4VGr0G3Q56C6++d9noE2iEqVbN
Kh27VvOh5SQF2xzi1hrhHgRRsYHkLCgmHrE100iU1OQilFN+EQxb3wyaeePHyzQGTWHryYcZFj+j
Ml4Lu3kVUbQD2PloSj5JgR4b1YWZmPD4sOLUUzyA2dgTfQeq3m/JdXDvDcgo9Je0YiX7oC5rrSKP
0e1cZZUNzJRYEne9XWuvEq3kOUT8eONZiUory8meQnoZb34eW9B76CfkBAdNUbCgPYF99VON0HM1
/Q5MyN6qmKCKpvhdFXmxqFRisZgYkel5LcVZ0e0GSdc5LvukcxnlXYX+C8aTddRgHi1Uqf2VtJLz
oyozIkZD4rKwAg0s23aCWMdH/27ZNZOZV+vwAlgbJc2yH3AfuvBhkVTXTWgdI7KlJwhr7uvQjQgf
ZQFGVyO18Ur3bfkxa0T4HhMUHUwiyxVTqiQQVFpyVEFPdMx2dYToLoT1QgzK0jJ7+mW4P8Hti/S1
zlLUz4FSkyUiUnOtoG3/BQKHIHszYQs9VBrtk740fqf08/Z2FMtHWDcgi9AoWHsCSXAdmuVGtYJ+
g4nAeeE4bgR3IyroABz/Q2mJ0SgcFjEz7Y6uULRHTFFiSWx2unDLirglkYm1HSIJtyrD+5n3FAcp
tWsSeiM3WyeG0yVziktrAfV9xrxs8TfDWDIwZZj/BI4a0Pr3YS/3SFIjJTsC3hHviRodGqDKzYJt
1aDQQ+BYxCuGaFOJPjm0Q1+/kMf4o0z5ojqrJNMRrhA2/c6dYH+OULFR2VDiWntWOSqv3LwxOEax
9RSTUJdz6E9sImjzS9HMiDLzlYhQ1sFMK+4cOXe2phplO68IGqoTZbembZzPPCkfT+oWRVXimli9
7U764B4jfaIgM2BdaSyxc3NHuXM9S1rYbl9BLMA8bxQIN93YuR88U1t6kURkdKsiDKSvhcSZiKRh
YdfeUiKefZU28ba1Ag6AZJG7m0anPyQ1nkzJvB9M2i96SDCkh8qXIBVn3jrUvSvLQGOpWlI3wZkM
0Esxxe8EscvKSux+l3J+Xg5kWm448RZPQWPVLCHk9E0aBRFRq8j5ocklXBpw0Mhk42M3kGGY6AF8
cgzfLNzFFSJppUUvHVtLUgBcKF6W9EhuNxMX1U7UUK2ZvQxFkP8sNPxp94ALnU9c0bXy6DlJR35D
JmBdRqQ6TAd6XYXfDBGSfl9XYV770rQEVLaEzGU96/jl8YD/SStTe8QYYRH9TkyBx7IfT4wqi99t
LavkmRwF+TI0KntXfIVharH1ArYLjxv/q7TBCLhUCO5iR+Klj7peFkuAvMYib8LhwQgYKrkFhqtq
kVvWI8WoLwKLvZaLhCwmp1Q3OqjdvPA9zakfOnvJRUegGuw64c1He9+nBXxrZkGzXNc9KymxjuGK
fnY2503kqw6Q23PSEfXaxG85DtIJyWXhFFHnJ2ql4D6x2YnFAy4R/L1K/FPQKiWf0r9H2v6IVa5C
Zy4170Fl7IKwKg4ldLI1+5RjoecLcH87av6famrPrT55yGUbDcXwAOPnQwvVpZTKYtWmg3pvsFlq
rZboVnEgiUSh4KesuyEmXpGmNOBbmhLgBtaFa7L2dGCSmAhDGu/s6VuZOGpvqcL7+dUhS2DabHu2
aHYVBES9meUD1NMRBuWnbbYOsOZLx1RUhjhKof8h2MEeVQlPiVBwGIzEqRGg1rtHyS1zqnRRi/aJ
ZKah0+JHhyYhxCDAW3VeWRvqH+68HdphbxMkJVPOKiizkENu3lmDiS4XLTnsS1dqj61cA1HGBySh
QiloFdX8Xxw6w4XSb+nQSKvSDvyVlQ2cFjzKUjQH6RlLbiQdkMCZWLHqatjpUeN/wo8n/t0nls8H
TzYSeZopkDrjoKtFASKLsknSKRifRlsSuoxd3vndMopKwfOMJFhIdU7Tp6kLVCIoiNgtZaiFWwcj
PmYkn2qqT8QE8w9rr5bfBZUKpdByu21c6dO+9V9NGv0YUpNOWo86aPba5rJw6m6KJBlPGL0K5ZD1
LK6oXB5Q2yezpH5NYhcFlagfY38ArlMP8QpSWLGwLMKJUGoRtV619C4J3GwpTB4xbN1Hen4wc0wa
mFzzHzLW7Ic87AFaqgE9rl71ttgOvDno22QqgiheFoFw14CUnCUUxWHeswXfE3Slbj2lo78Xm/rS
oPyNhEfkxyBmeA8qMJ26jNEe9t22MfyjMBrlXq9aad3CvNg61IAmMpi7YG568BQWCP3jB5S6v2sI
D/QjZYQ0iqSm4DBdjx13LSX3Bp8dwIoSIy4dQP9ZqC2frOvaD+i7wx9Y6Wh5VU7j6vMWncZTQbwW
x4cY5gV/QCzuXaJv7t3Qd48E2SQdwv8EElNhDzNPYUaQBsWcuui5p56evLqabu8USWe0odZq7g1M
eeXMzaTXIkWoRVQKbwvdxIbmz7AhxZIDa6StQkAHh7wpBMfIwD0MrYMMI0/iB8MYqoVXyMM0pyo7
jROz+1U0pJwFwPnSaS9n+e8si9MfBgV08q465qGJS4lBT0enKyme2kuHtmaZBmb42OQ9OG5hIFgd
0QzU8sKtH4CIawSbn5ru/2aQyjyeF5mO5L+T8nVVO5T35D5lfQ54v16OCJTzhz7+FvqVTtftY8Bf
jwjY2ROq4KteYwbGXdnCicA/km1rnGtTrej7J2swKGujB6Ws3/fTEmbWH6WiM21KfbAGjN89/Udq
xPmAOBIxk6F449dVkunraCsDkhwmQfkdsGl79x+1CIaAQocxwXfYrGQsSxMq4N0uC8wddiWHbrXt
slvwjxw7g53SKf3h3y/QPaUxf50W2b5KR/9dgfsfK3MndbrlZ7p7jz/L8z/qpJr3/0f5brQz/s/V
u0XxmXx4/2eskyWfpf/+dwlv/Df/qeBBG9P/BWacxgLxU4YA+f1/S3gSOIZ/cRCyNLzDigmZhn/r
v2p4EjU8m8wVUkwFRSBFGYEN/1XEk1TxL5ujv+AERFOF5o3171TxVMqBf9ntyAqkFkiVUcGBKWsa
3ZdTu10V4EjxoW1sseE4CwTS7PrboN7jsEkmYdE227qr2rmiVNZEkAWwqZM0masyMZ4tpjZME2Dp
8OBw6tQ5kUt4yyZEaMab3KRHD/GsfvJjU5oFyfBSdPUzG+L3NujqJ4d921I2kNJKEn6bv17GN8XJ
M+8zPwu3saHAlRdoIjUY1qc/q82pq2WkzW2jjGpgbjfyWwbCgCAtafl1o7Jge1363kE3KX5ledrd
uAVttLf+t5GRW+AOyPDAAA67xxQ67/Bv+7XpAxTUMkXeDl6zoFrPLj2BwQcROJTmyYhZVDqUNDNX
V91Xga8mmFqsYq9hVc1K20l3spI+tSwBGgW4HrF6hZtxFYfQwSYCv95rnRrBhyVEvA/gOGOhKwVY
O9kI1h1NMCSBQ7AGR6ffFwQfo/FI7ZJSYw1CdJKXTNGKGtlQgiHaiGloDZMbr4Dxe/778b2zFMi6
xsiwR8PyieWbSqCC+HcbYwJ9iNwKartQECRDky7zP4AMVROxXN0vAM0DeHJs7aNJBAlkZeSkM7pV
RNTcuKfxmZ++E74mPkbbUDXNNuWze4IZ72Y9++uto6v5LMTt+zuJvCiaiDJ0lkbe6z+1sDXorOK3
2Af4aDZRY0v5VFc5SZiUwDh6WBbA1us3djlWsEcDrtRkXdC8Mc5K6aVf2lQPynbLyvhGhhstM6sL
b4xIffxTTn+9MJln+P3EjQm6AKdvpHEMtzA4s23lBP5vUbQVg0/iyzW8xzDP6Y2Z2vCpeKo0x5hp
Ul6KpGIRA6p4iqPU9Tn0VtH4zhq2pXLvNDMaEBTVoMIvNYwnT5WW5EjYbFYiswzI+YOgOCdgwjrG
ijSazQz7HaEpKs/O6ynNl4qvP+qdFb+JuHjzjWZw5x5+WXQ59Mf0isp6SxwwHj2HlL1ZKVoujHLx
N8MtnMk6krwbz0i5fBNMGky86FjgxpH0d/qMiqFVyYfv5C2Q++qV3qYOkL1PaLqViiZNJdh6ZJMh
5SsD+OxiqMWj6eX4MUvag/asfUK6VgS3clHOomjGyWTkf8m6CaJFAGI7HyAlNWSsqej0soZkZ0xi
27A34xlu4nodt2ydJImN5QCw6WUY0nzR01Vcja7x1+sj9YxJ9nUnLBqmig0EaSWT3OkDUgbdRakm
yVvkOPmsciLDnY1KSTTmpV7P4O3C+SUV3p8qqdy/8ckVKk4qHmA45o/OQ5PPCLUuxOHrd3YKejFA
EpqqMFAe6yN2Q/uKHPtrvsHYCmCJPe5RhMl7pvKYLMOjJWUg9gg79Z++5T/NwMM/X83fRIsv7t/f
HxOXwxzG9fiY+DPkM7qGVFvINAyrOcYq9TVLADIrtl5Q9FMF9vYsyG1/5oX1b1R42UqTX3P7l5Vo
GCQ16tBdUdoYiPEKXX8G56OXm7I5xNOrs8cwC/vs5Ugd2ka9NeVj2Wn5TwjtYLuCIrnFmjifSEAw
0mBUZPrTGmFR+tlHIkmqEaKrUI69PFowywg+F2e8uwE37KwnvRXdkPZGLDmHadv233DNJsvrv/Sb
58+LBphE7xE8nn6eBIWzr3dLAmiPdWd3S1Em2aLVSZ0SKt+GJ6xdY4utVZrBitY3TX74qVthhbtY
Fjj7KODn7KkbeuXI727M5hdfK10EwpoMS1i8DpuG6+k3QqA3vgVcz0c7oUIUVo6FjgGrZaiX/oQm
ukYErghpf1YIRJTapSCmGvclu6j5jad0+aa4E8YCcCnWPf6U0zsBLo3bTtaioxKTymG4COi0jsKM
Ndvhiy0mAHcD2BN6hwfZkW+9o3E5Pf1GTq9+9o3o4PcA88vRESlMMdEyuikdIa+TPE7yZwf95sRP
MpzgaaDMHVznU19LFhYZFLcG7MXcAAqHgSr0cedM0/zsMXShoneUD7wjgiYSutmqo3VJqpVTa+kx
QW0xc72SbAoJQl9S/0yN6meZGAs8iNVzWw7iENS+tjXJ4VvgfC9uzFwXu1XwKBagRYuVmcwr42s8
/TV11ZKtMSAC/wjN1puhASxgEQ4rozNdGtIta08h17sgqGzcNTXeHBfDzPWRMg7Jk1fFLYA1QbAo
OFpwHDgdKIChA09LW/8og4DOe0N+0N0+nUOiddZlBQMPRLu3syhvH65f+LtXQwSNxZ9kEAT19Wz+
+u2AY0hqHhwunBvlQhsDY7wY968tCW9BmH10Yyyo4y7n4peCMGUboiKGOMcG9wjLKr0IgqNhRyCD
sE+uc9MZY1hjc+1XeT/JSsrTDvubZTFY/rKVIQNSc9IWuFQJXA5o5vRFnswN+hJT5As5HNgUL1nm
9G+lF5szyqQvZpEBcwOnsvtfPC92sBwcVZVv+nwThxZpKPzaP9K88edSqNEOi4JXwhqIEo7p3ly/
3Pn5cBya5pjYCL1pXGLPDlJWRziLNEQBElPx5BBPvaSP7i0Qm/9KA/uehOzu1uw5foynL4jPFA2L
yslt1JacHUmN0IdkQODREakTQHhHfSXEylm3PjqkMZKHWnm1KML0QcIqrySBNnVRbyHMqomaV825
Oiklnv3153A5TDmiczyRIVnxT/bZ95G4EAqklBlEwVkFn028qGpzHCpPmSE0KG49g+8uZylssGgh
2Qo7jNPPcWgw49dwVI6JNBjRtGgDVB8SfXtcCmgif+PQPAChW6CAYOMVgbaawP/BjSSX9O9JHMDi
oqJmdnvjGbVC9M4DN/obY+PrLs7eFHkMUIENQndAtmqnd8lpgFyQdqCkzRlgD31reK4wma09m6Ln
NMnG6EAUwJFGdGbEft+DzYRTGncVY9aJ3+wAha5iAziy3BxnTKtQDgauWusIfRJYT5WR37vUzY5J
ZKiv19+ofjkRMN3ReDFtSi20cc5eqUByzwEkcY9R0g8Th1C8eUSuyQorhzr1a7yWnC+AMdS+CsMr
XDp9q8GL7ftX06HC37cqEsA0XBUg/SdqjXNFVpAmZoTDmJ4QdJ/CdkPTNAc7gTCGTAQqe84agA2i
gIJ4nbQhL4BT+KdLW3VjFA+WmYSPjmETdq2HHQhd6dEFk7/ti5Dgl5CmcUuXd5EnJtE7eKjXagQP
3Ko5Ft14NpefIJ8eZRMKQwC3jfMNXg8QV3SEAfWZS70zpis/htZsrl/la1E5Gz8w8hQZezlVAv7p
dPzYbok7oIvdI52unu4SrVMY09GMxJV2VtR4urKQmMRSUoZH1NAkh+d+vU+z9okG2rAFppluoJ2h
itezd9ROzxioxYxV9olskJ8ODJn5gGdVLvMW9VXlLB2VepPe8EryIr7FJx8fytmvYeIaD/Ao7IA1
n/0aS657xIuKdNDKUJoMIFwO9uAFH9cf2jebBeYhU1MNC6ArbLWz6dHBH8E0ZcYH/APaxKFfjjEX
WYinJXu9rPY0pcSC7kpGj1DeGoUR31iBlMs1gTvgB5rEo7IwnKPm5ApOe9cbMcV88eRnS2HsJBSv
4he+w3leiTmkvjtlmNttvwBCca/lNh3yept5f1wVN1lwM7T2cvfCHVkUmgispbhzfhiDIOFIrtzF
h8GttBXB68pE6X2VoCG8UuSixXfE68hPTZ7Hj61RJsukMkkMc5p0JltVT1OkQNQuGdnvoa7JOQhT
xInIi9lp4cO8/gIvh8m4jnBsUTXsQkAaTwe9EK2eK4SpHxqy/uY9fqupb4e3VpDLRZRXg2De5gIU
mNXxif21rYpkT656Q4sPlteUxPG1YCkUrZw5fW3dmCwu1ypog+O+Gv7uCB48G5Be4xMV3drBYfDJ
0FZ7OiIu+UlowYhPhTr67yUUc9Bn2/b/rkcJ/WxtxOsPTcT0w0MQWWvfavj8tequDO2VpytzUsS2
iZVtIvQzUmzCeF7lDXAz6BBWk2+I7b7+Osdfd/rVU9YfFxCK+1CI5XGV+etBQ2CoCnACEUhpTOoZ
Bs1R/rps08ZbqWbIBtG3KmydKPoCiZjR61f/+trPLw/hjASjsXrIOfj08saYgpYbXXDwdX1YmqIo
Hukgiq3QaG5KgYztTdW2rS6hidGV2l5pfbuLE8m9Rywb0tnzk37ThwUxBjI1icRRuxUZj+6WhjZ2
YcV5un7Dl1+qAABlUTxApzqiSU/vlzBCR9Mo6h3KAZMJbxCNX0PuWqKbOBeglS5KIe1TbHnT6xf+
Zt6kaDHyfDSSVHQ6M6dXFiM/Q1cc70BBsScw3n9oLH14bhr1t2y5w49KsfGUFzKyO9sn5Doy4hu3
cPlNcgfjSMEdD5H1fMOh5h3By8SdH9CePiRZoR6KUiWCJ0mSG0/5okqn4uOlDMbnSCGMbsjZN9kH
QZtndcqlEDUGImspW4fatpbS8g4HABAP29x5TT3LYNSApQFFaEcEuai7uk/Fjd/9zTtXZJDWHCMU
Dl1fJ7K/PhG1FeYA2cc/aAMkGRLwyt0Ys3wEDv9KwPiqMBMyC+kav11/5ZczLfsXCh/jHs9grTrb
4JmakucCxfhBIcphKZmE4tpqY8+uX+Vy+uNtjnUF6mEG3bzxrf/161Ksa0OoJd4hKLpmbQduO6Xu
SLKwqT+WSn8jE+KbMUQFWKfgSP2V0tLZ1fTcDNsqSYODlNtPEYnUi36gnkoFoV1f/12XqzznY0KS
2dpDcmOPdvq7CjUn0Iesn0PTKr/TqtfmiqMWLxhXP6K+kn8bNL3m1y/53Y/jogpP0xq7Z2c7qJQI
MhU7tn9QAk26N7XyBVm/tIpM+fP6hb55Z1T4aa8q1PlNvo/T3+alKJFK1uY9zqAGcWtlrky/+6zV
NrsD2n1r7vnmoDQWyxkb7E54oudAfCVD6ZKkqrIfvERsjTED0QLIv8OrS6XD8Ge5FTQrLxTDPb06
a5PTu3q162z25U8siNNcFa4x0FsphPtRV1W3rLPuj+Z14UOQg0qKh9DfX39G37x/pqpxkLGFGPnR
p89IhVXpmHqq7YsCO1gGBe4opfp9JdhnJoUEhgF3642Z4tsHhWSBljnFSgqnZy+md/wsqQjv2Bth
suxld1OVT2GNCVn9ZEO1GjEGUU9WICGpMkExk8BFIJZudAereDwJjebZGoA9OZU51R1lFbT1jTnl
8qkwmVAOIbuVz1C1zp5K7MALDlg+D2CCDnVtP5StPIIwwEXIRfyAUPVWQv3lLDYeUfkcxnMFpdyz
qRyp9iDlwLMPVNDwrtqJNY8ipV5ef9uXNWv15DLnFQfEyXqbksWDAGqhFhAm7GjTGDZef0uBVza8
DhD48MjeF3r3ayQ635hGb97A2ZM1eh/2ZWO7B0bHQmo1E5c19iDOgwv4pmCIw60U2a+xs8GRCS8E
KsD1R3A5KbAtYbQTFcDcJZ+/2pYwRb3RUmafXGsnbcC1+vqP4oKejssf1691lrE9bmL5i+oOZTy6
NRcNvWg01viq7B60PHiQFTZhUWZAwkxitZmqWrrQ+6D4w6HFxQ9uVj9RpFp3lW4mK71kKg5hkE7Y
5tj30GbkP0E1mjWTCBHBBArRZ1Y6FNfrIX+htNCWE6l3l5IIHbjGehffAaP0QiKUBcA76s5z31XN
adxF/TYAprZQjT7cqVaULZwmNn9pUk4WS9Y7r1WvOPfWqPm//jS+e/d8UdY4GfNU2N+fzjUOolg7
zHz/UKs2duR4+LRoVG8cVVpojVpvDNFQeR/QKeIHSHFwuMozJtvV9du43KfQXeVEzenaHluJZ2tr
JeuUewvFOxgMw2kbhH/sIYdnXLThPacc7GtV/TuOKvnPv31dNhB49oQNhISl7/TXq0aHM7ts3IML
nHMSsNE/prXlPji9epDZxK07xL6rJKjEjaj3yybaSKwn0I5zG1sKerqnVwaYAeWCZgK2bJp2hmX9
qZw4mMUaau9p7vo+a2PrbOxMepHxNx97tVeXCpPRHhOuNzdKtPwi0/eBJY7Xn8k3O1hKisyvVEF1
nTSEs3MVAcgIzZXU3ge2+p5RBplmP1RkAa8mJXoauuGjWWEiMDlttmq8qUX4WYZKvu1DHIjX7+Wb
GXgstlDlHLNsQAecPaUC659JDume6O7u3U5p4MqoCm+MgsvNDx1DlhY2PxS+SWQ5u0rkj9xsx9rH
ab1vIq+7LwO7WLZNgbL1+g/6ZhEDzsVpleotE52hnV5KJabeN9XW2cdU2uah3QQLN8flnguzwdgG
hjjKVOXGRb8pG/GB8/S0r52yfv5GE8AZaJE9ey/HYZpN9AJIE9hGdPtwEMIeVxE4EG8JV4npN0ig
RbeDcwT94a1sPc/DCU5xG8tYJm0UWdSopSz5T1nrL9cfzneTEYI9ajN8ieQtymeT0dBKOU732Nq7
OM1WqZqb05BYrmlVqPUPJpD3RNGy+24UknJXeE1z8lmD2vu4cR/jdU6P9rh/+Trx6po6XYBxvfrr
YAF5W1Kq3MkONRCaHyS9I2YluI6tWIEEmM7uzOSwtlJN51nSiQ5v2MfPmh5Kp9QlsziDC9EFI8Wk
DybVAPK4y9DMJn0n3RFSLv27qyfVB3aLKrs2jd73eS1XMSiYp0wmBznv6qlM/Bha2+DZHsDadQMm
qOtP52IIczmN462K1I296flZGnBC7LQOLMairAPEi0O86CQrBxWZAMbzknLGohvdmC8vJoLxouY4
T7No6+J8h1AwhAWKTvfQUomZUpbG3lvF/Y1l6Kspf/LiNczUPEIKBaYtC+3sxXNuJepTzux9WAZL
yiRUtBOgJcGkrtewyGdQ+2axu2zrz6i5S6V1F8r7pnnGXBpMuuxO6sIZTo6PDiJLmgcLI3t2sPrq
fsN/6jdu9kIwxdaFb5pdL5OXiTbp/JiYCBnscirtK3oGcxE3DwLPy3I8Bz0hnQtXEQp1sjvsB4Hx
agPDf9yoOLStZCA7VPlxZfi2Za6vj4/L2UbjTYzCHI4uwqREdvr1cCLHctn37qGmjb5wiUZfuRyS
1rjfJgRKhis9ow3MkcHdWXIQLGGQtTOd+LllhX7KnVSWVeOX4KFVvf/p0oo8IgMbltdvc3yVJ6+a
QFPeMxVEOosUbMYR99c37iRuk6mSrD60lW8vjOYwxBtIPKC2QyW+tcMep/WTi3GmYqPBB0rfS6dA
dHoxHWgau0XOcZlkmfsi1fEqdARoB8CYsHqJDfYVlSzOdKaj47+Dbg6sNJZ/YVuPsQBI/uL6j788
7RkcHsYWEwsRQtnz3r811DZbENU+1HppL7u6BLvBoY8iJaqhh3po/W3R2D+xKKnL1rJwm6S5Ks2I
muAd5l28zI3R+mfk5ROYkPojyyWqwbKDu3Gu1a4z6W3rD1pl5Va2zcVr48YpIdJ+YRdP9tPZF6qH
mDIVwg0Og9difPLFFEPGkd4cywW9n+uP6buLIdmklsUmZLzg6WtDiOXqUWHohzgM+3sYp8nUgVI5
rUw+ndL21BvXu5jl+HEUX3TACXyljJXT61Wk8AxxW/PjYNVMMhVCjmjkW7Pct1dhFGIKYiSi1zu9
ShybWW4Vpn5QLRx38A9R3tj4664/u68q1emYR5qnmCyjsjGW6M6mAdTRAQEjHdQJRW3uZamqn9MQ
S3FdtsYDzBpCLrSYE0YgBmlSlmE7rdBainkrIYmZ10qtEB6um80hZXMCccDrnT+i6sUrAF/nsa0L
kA5glbCmjRtWkqko33CKk1uYQV1hzVWRujsBnOfZdoh0n5iitu6SRIduFDhZuUicZEzk6NNwxG0b
8ToogDi5Ev99ioQzeyeIZJXJlHGn5CGpRNG7KuzT3Gyw+QcN9AEaJA4LINrLMDP5QhSpmmdhR0gl
9q18krk+vr5GRM5MYtlyF9cf8MXgZKUCMoIUkGO5AA98+ho5tUAYAph90P3En5cIgCdVBmxHhrY1
A9Jw62PQLnZFyOkJ0hh1l2yWrfM1uIqNsKmibtiDpNlY4qfSaG9Vbd37HtZdhBhusMmtt9TrH1q8
+Ara7jyIVhr8P6BmFEznqlat1BYopgAQ8yfSP+kH0yZWaQmT3JBHi4qGsu9Is0g9avQowsC7y2gk
JRTtYunZIt5mSjvmWBf2IlUw82Kbx0l2/bFeHAbGX0n/z0KjTuHw3JZRs3lv8ekN+7pvRlh4Ud53
4Kd++6is/xdXwiHxT2OEru7pC2xdzSNqQx/IVhX9D/rbd4zsZD1UVTS/fqXL0yY/ioIyh1w8Jxgz
ziYypIAK6OZ8gHjePfil/lFG0dEyUQCmTbnyCa+d6H31x4cr4RnlJAqiQ8uiHHrtLLMo4Mv5jZnu
awt9MjuMd8SiyD6SpBGORKc/PlRVXyY/Y9h7paimYa3q61SFTy0qnQAMdHLZHLKuuYwjxQL8Ttpx
Ym7KGByF1knJTIAZXDRmZu2ElqmztI2KG732i1nSoh4hELjKVEXHlv/pDaYyhz8BBWovDXawNqyc
HWBYHm68mPFnnj4G5Hd8yLwZ+iT6aGD6exfStERuw6aQ9yHnPmgnLcnyvR0Z65a96KTyHOtnndoH
LbXVFWmq3dQZZIjM+FGWpu+RrVNltdg2nvO79UYxlO97vMpQgS8j6fGNYfQlPjm7WzqHGJ9YEhEi
W2fbmDDQiUXwpHoPqdWbNhhZl0L3jUWsDOS5yV0ZbQC99VvfjUi60Et5mRaldwDp4r3AMykOka3L
y1grTGYphHRKl4TupChsspKKuseIV9rrQalJ9KHBPkl96HNNLQgF09yEn5TqlM3kMWRaT+OlrWFV
T+LyI1RL+L2oQJx1bkDRT6q+WiZksNF3bXEB9cIHdGeoa8Z5OyeiuIBrofobmo+fMTlOyybTqke/
J8RM8r2j1SukZYhM8d/aTrb3VZamCxr63dxpCPPTzPtSC+CgS1hJrw+Hs7BGapMW5jNKccbX4ZMd
2ulwyMLCl0Ot6vZmqrK82UblHt2KbCyXfIfKyeVZV/YvQESdHd13sfd1vb9DO+gfiiG39lrGqRNT
qb/Mva5cDpqd3lW1h5ejdHEuIi25g+AgPnUl1kgMIMgFp325sqm+3hjYl2sFjQQ2//yF6Idyx+kP
acwOarJH4GRhtMrcazmIMHyRdSaK/Mno+sgrH8w64cDVIoQEcEupMH43ZyNVR46vkILInpQz/On1
45weRynHzZ6wB/GiSCRl+KKzNl3LjpQNSL9UAj9/rg23fCslTil1V8xKBaO2W1v+7Ppr/Wqtn90N
PizUVoIJD8Xt2WTXg/JpyAARpDVFwVo284jhOgCfM7v+YbBqueHuiPcIg0aj1B6U7zH8ng+ljvoH
Gg7lk9Y4ZA6xOdwGhWwf8zCHZK8lYieVcbz3AIAtMISBrc9kWAFQDHHgAkkxIUTBZgGdjLLWo6tO
fpCxVv3KfOtF7j0mWUaOyfUfe7EtGYWayPDZnVNLu2j9pppLybOw6r2mZNDtYcLu0dwES6S/yrTI
2+JGZeDyGGyPPWbKkMhl0d2cR2y3KOszRU2sveJI5UJkyfDGAcLd+nZW7uuwAO5RKPWC0d8s9Y6M
hyLSm9+1J9J3BHjFnBmV5NMej9z1B3GxgFBAoAFOXxod0OVJhSifQE9capdZTpMT+Ki5/k/Ozqu3
bSwNw7+IAHu5Vbcsm3KcfkMkmYQ87L39+n3oq4g0RGSB3Z0BZidHPPUrb8kRal8ZZXqGbrYWXZMp
2aZXTJqCd+PtRtdA4cqqGB3XUeunNlOlz7XandMsV37e/5z3ByJT1ElQYMfOTlSYBEbcBqbjIgST
PpkWPjSWF1THvFLDldR8mZ1OBs5UX+i2vxXJp6n9Kzc3oYcNthrbrtQOyX8pQOMXclD5G1LkaEGH
Y3CJB/FVk2IUmIpsChAT59WXB2PjoCXxXZKkEFAuxh5DMiQ8LVKIkoHUIkc9+O1Go6QIBchwft+f
ocVb/sYLprWtOmx8bvLbX40zhx1mbW27cpqnm15Wqo0pNHzccDzsLpE9OE+SkQ6fxiIKVl7mRU1u
MqEAr81GoJ7BUbgdusUTh0QvQmaoGcO93H1A5AwqPs4jZW0Gm2jw1qpP730s9svUNKi74r88u9IQ
khNaFEm2y+mMdmMrmbs2T/1nlrWhBJZEwcWmt4T0a9CvVZiWqSWfSw0d4jQoG5x3Z6llX4YOPnSV
7dZiUF7lFIcpLWjq3Vja2VPUNgpMVs85oNRdT4aa9oiwjpJtU63yDwIrmgMWcu2lM0padWgWfIc2
BD9G4Ie1GcYGFbqhQC6rxLRt10S1fBkNBHDRJ2jxHuDVCrxBKndGYJj7EQYnWn2B9UZH8Pdsghqe
0RAf2qocXKnGaYdiToV7jYT7ZpaXKQos2MPlwsEhFYCkOJWyEOdgHHEDGiEL67b34KUFEiZ+Wz+F
TuRtM2RM4SKrkDMSpEW3ZiNrH+9vXmW5oJhiT0ghYhCIKMasKhCimyfiJtLcTMJ8oRMtJEZMVp8E
AheoIdfIsNRMLSJJ2qeijhXsn3G9yVGReiBWfBW1ilEQBDwIrA04AQ+rhScLI4a9rKhrYIXlXcRv
BaMwGR0C2dBnv1VpzUaqREz3K66UH56d7rURKrc/ig/3Z2X5mNGEUKgSTu0h/na2y/tR5OB+as1V
xivBqnceOgttRjX/OJjKSsi0fC8YYAKO8mYCVptfsFbWZ4EWG5oLWq59VpC0QsUJF9l//iIeZxaJ
UjoQnDnQx+xVnS6CpLnFoBJ/tY28x6f4Z6CjVYm4XrySTb/zUcDYae1zlYPAcdTbi6lA9qqwdfqU
KDfT57QQAqUc0DUr67SEGEKc4rscGiA8Tro6izeHrOyQW6SuKvv+d6MJwM4PHurAlYzzmmzmj2Lo
w8PYx8hKI7f5ogbR6/2JfYszbl9ienoTTIQIHlyTPNuUcV+PnVKMmluPUbTXkhh7DORZrtj0vgCn
GL5BxeNJQMkn/qzkZrE1qdr3DpTvJhy0p1INvghj6J4gLzSPxdD1B6mW7aNmR9kBd7Tq6iu4hgWj
3j54cUfhrq0eBwS/ar+EoF3hn2G3yWMYGdlzDFY721vgaDYl1GXcP0VwDlMlW4u9pot29s2ajlm0
yTtNtjxPkstgKEpcb3VXJPjnjJbVX+KMEEuLEHnzLbv4UiJITkWKG49OAbAGxWq/3Z/4RapBNABx
j1CLJBpa6mzejcCnKJ1ommvDTHpAibShLp3oj1liN7skrX/URp3i5ty6ZjFox/uDv3MTaQatfB5A
YAT0zG/3d6aooeisXHPjwLioLd612EwpTw2Smf+MRuIiMthfYLTofwHmvB1KscQwSGFmu1k3CEx9
0+8FUmwru/i9g8QyEkfywFKYsKYb8a/QSzJzWZI0RsGIEm5NjD+j5PD60RGdWkhVeLGkNsPxJsWB
MPF+FxGUnftz+s5LRFEIKgVW5ISaxizSjEIUARvk4d3Oty6qPjyrQ5K8mFStt0ORJRcn5ElM8nYl
hnrnqoK/MNV7iKdhQ86ukLGuhE610XEzOkCH3PGVPcJKa/H6u6MYeIaAiMZwZFF8R+Y+KBvPcSUY
p9dYyBdN6eOX+zP4Tk4EM4zzPfHyp37JbAqNxncq2F62m8falS4hDtNwd85akOeX3NSLDzh4DU+6
1X4O/V5+MRAvPXjIhh1iPe0eIsuvz41Rrzxwy4OqUlKFAowGhmFZc7guIn/0jMBlua0+fJcQyXwM
C5iDnpNhRBLi8rzVzA5eeMgVdEaz3V55i5b7itfVYXgN3jzzP9vapS37SqSQVehejchk2mW7qp5s
AKKXotqVUpruKFquQZum6+f2ioQjQGA19VtQR5i/THEgZBunEQs99+xrHLXAzRCyyLrwA63bHxrO
AitX0lsxdzYi6oNT49WB08wuuz3CURuh611Ko0ts1iCIbIhj7oxigm+WTwoGBZZdKo96KJB60bpk
b+NcuOvAMWxp3DdrlZh3vh96CnkC9xZss3lWJEt5R4LK9dzkKf7lIY/UxhZh8j2is4JtzZC7dWor
/8mOLyFc0GyHMdo5fQ/UCOa49lmXUdRR8enYF8i6XnNNo5Sk8a5v7p+Z5cFUYanz+whUuPjm7N5Q
JKVcqMSUeIOYV3R9n+KmCVaOwBLh4qgEklzg06MF/nm2NoCOmxCJcMX1swTJySBADTgUdX9A5OwR
J4l0Z9TjsE8bWT04WvNajXlDJdVz/tz/2mWTHpl6VKeA29E7IhycZYyeNDSEsZLidoMSPfjhmD3k
aD2iOI1ye7vBLQYLq2BodyY2IUckBYer0IqHBubgt8rP7ScnR8GGnK8krRnSInnw1SQ5O81aVr28
NQgtZOhlVMjBgMxjfZOGLwYkiumOqjT+xvxnpGeh7FJPR4bPOgV9+ClWqvF7huLVypZ4K57cniTG
pn5In21qOM+RNRJW9mHnIArrOOGGmsilLjSclR2EtKTzOP4qk/+Ktv+VTVKdZfSQms3ZpiCxSUfi
POgsjv3Qh09WXW1a+xEjtQ3qn0hjt78lx3i4v6DLQIS9i8oCEFqkt6ib3B76IMjABmKn8xzY+p+0
FflzEvv5ztHbYGWkZU40ZQ/Q36dwB8rlLA6R/bCSkrzTnnNl0A+FlmiHLsY+qgJwsZ8S95VwYNm8
YiyErMDeEGXieTB7mA25piFSo01edp5NmT/RjxJuuQByYvOXmmLqZRa46nRTvG9ENv+DBDslEf1j
bAbSd3TjrUPZFmKLSOFa0KBNXzvfIhTYKdlPIG55jlyVuN0R4a5N1/eeAQXkZb7PhuBXoH+VEmUn
EFxqI2Tx0/SSob2+RYhnE6k/a2N8Mf3qsZJOyBOq0UcJvrGEuaQjP5fqk8DstAVxi8hkh2V86dAb
R/4J98VNX+EXi2axtbbZ34n8oF0QRVuapRIyvPUm/or8SO7H1OQ/FNiCz0Fp4JsyluWmDhuUkD07
2lWIdHxtTBzlUKRCWx/rpft7ePlUkEmgj0XD4C1XnO0shL9Uxw9N1TXxmLnksfSSaM6+QZZfaQvQ
fqL7dH/At9xgvnrsKoDPgP2QFpiFBD7qkLi4+mTDRnLWjXLf0qgIjGwXVdU+aj7YoP11ZNo7WRzG
Id02AdBIM3tIiuyzL5t41Hzo7XwrG+fAuyD8vgml3B1QrY2CrV2rp1jb9lGNVEL94f4vf+chYa7g
TXGNqGAlnSkz+2u1Cjmz0iDCJoa0un8Okiz64Ld96Fp5hYxlMj3wVuvvDV2Sj1WlG3tPwP2vRoDo
93+J/s4FTYGHOhwHlNx3/qT1Kg5+bZDobqCO4A70x9CWtnmiXpHi3jvRByV8wdFiZ0vBqRjqBw4R
SIFhLxnFnprR1QkOuPpd2/xzL51BThrl51A6lobJnflLyM8GKnr5VYuyjyjDnpDhPHWW+lmkD6Ys
8X/xXSusUJ5+9lo01WqsIPwAIEQd/fJwMSzUEa3w/jVOCwp4NX2QUbI+p43zNIkGkLqs0fcnWcn5
fUAe/CbmQoUFsvHtupjolBjYoMtuiSoTnuHox3sbM/oi9ThXEfoI6zqEHyn4VTQbU3mjCRcR2qD/
M2pfek3Z+q1LNa3vgkPuQ5iHRI1t8QM2wt/HASiElcYvnYjcMT3U9afJlU82TvcX9J3kAV0JmBGk
mMhfoJ56+wkIxqAmVzajqwfGeAkkFbUDssVrknvJQYxqfAwrXFmbzAuPKPV6gNEjDALgUzc7yZDj
R6uNm4fAb+01ssIyRgPAQCTJTYv2l/kms/fXpu/aCBtJEMFuX4tzOJl0CbMzToodI7euWRLF3aT+
TiA6HAji8FFKR3EwxlDeOE72EV/n/mtbViuXyHsXJ01fuLWgGGhcvB2Qv39Vr2LBGENpIxZSzpWu
fiO8DR5CuvQvmG6Ko2mW0l4rVTBqVJrPVqCtySsuX39KHwoCQjCRmRpz9vojYR8amQa+w9eik4JC
ABgBGFuPYxCsBRpL3vNUZqGoR06DO9KCMWJ4Rua0tTe4lT20Z3S2LiM2LGccJoonP0IZr+igyZSp
HHzzAdNi+BsmbNg2GB95hZMdPmO8irkmmienVZUfjuRbJxXF7xd5GK0nTXjyyruybKtTSmBLg13i
mlcR8bvd0Y0SCbvAjtxt5OQMraJ3RU3je4PTIvVAYWxibuiN2Vv6SyUPwSO2NxkuLfik1fiSnRFG
xD7CDobnqkx6V0lC+7kzrH2TW/WljIJiTwZ19P0qAZBWRNemln7ilKisdRTfi7x04IiIiRHkARi5
/YykGXXR4wH0HGLJi0iCtwPG4yLy3GydXF+71/nDbp9Goi7yZPpYQJ7wRbsdDOieHRhFoT33UqNs
C0mzdkVV/r5/1yz3Lawf2sXcKWQ9PGi3g0ThEOZAUWPX04PULezqA1bYxhPa6P+c+08D0SKlrmXw
aM7qdDDfcZuZ7O8sX0pPTtH+V+LCHmKdse2U6JIS+2/KKPlnDSfg6gbNQMgrQGXZfbff12YedlFy
krnCcvzP2mh8U4fgo55HgFkwuTxhHOcd7k/p8o6choQHoMGaIR+YPUAerGwrGevMxejWvFg+4uq1
sQaOWkZqEwKQ/JVsA76oNYvU5E5rEwQ+iHWAfuzDGmN6roVwb5mJuulVtd9IcRutHONloIFfK33O
Se2BZHAOeLTs1Pew/8zddDC6I0+w9KHKcVXHKeGHU+oX2uMKNWhtuGQeJY6V87DkBrCWfw8//by/
rnlhhdIYRlXujnKJe9eLFz9JoLK61tlrXbOjqPjRS9qTDtw9a35mdksxDdmgMn0twppG2aeC2D2q
j2NxaS0JP1/tu52XVwd3u22jfAjwE/73nUC+hYwbTXsIVNNO+esHO3Ka5vYgCgrGCEfXnqPubSeL
Vublva1Ax4X8hyeQy3V2smQZirQRyDkKOFhCxBg1kvGknwc7QTA9bEpcDfS1OOCdMVEtgj3OdW7z
cbOlUIvBrEbTSJCGx0kY9KtuVB8MKdkJbdiHhYeddE609RNxiecwf00c+0PWTt5c9lntkquuBce0
WzsTy9sZXMKENmJrAuSbV3bxoRmaPFJSN8RCu8b3lIqIbD6MeoKqRpGvpsXLSQCBx+1MOEQPhovt
dnlztSwE39y4caunX6I49g9lYY+fxaACuVIF3PRYD7vnqFK9h1p3PqQc6E+pKIiGLAQGSw+M2cYx
fe1DUqfiIcQT5UfiGMHH+9vwnVRlAtBz8RIfoZs0ya3/vQ8xaQcIVuYomxO8nCpL9S51p5nVVjej
r71TX720OpQZJb6NIpnpp2I0CmxtZG3lDVguEIktLycRLZg0apG3vyO0Fb+LK9CLcoksqSZ10qGp
nOKY5QbdQiVbE2lb1psZj6BjuirpUc8bUyAOizCDkuWK1scRJynyvVHb4VNS6ofa7pVL1qEr0Ig+
3K3M+BTP3L7dYFBoiILBmzoo+uxMqtaoSTYOHG4kZAPXxEo9toMhnb0KhgfmG9JLgMHV3spr1NGg
9H4T/FMwEsJwR6Dxuy5x1uRy3tmt5IcAoQBFsQne8qa/LqNIK7FkpmnjJrVqnohkvbNhFOmOLl32
DbCts2/j/tv9eVg+hbwVYGKmwrOBWtbs9a0Hvysy0bcUwklJbSWytqOC3Nn9UZYxDEilN5IIOqf0
H2eBUlgYUljGZeEillGBH0yqo63k8ssYOGKl3/reB038Idi5AARY49sdnNdYf9u2l7s9PkcHD0wL
NaFyXHln3zqJt9tnov4Cr+ByZd7mClbwQUlnUtl7Diu60OYQpw8EUJc0McytWolin2fGT6mK0pfI
d+oPaS8/lE0J6cAiy47LCPYGnYS9FCfVFmPGHz3R0aFTPbGBRq+hJxAjUZ2byX6QWv3Xv64Ge4vU
BNIw+E/qhrdTVOKyPACi8J7bAAfALoK7l5lpdexKSrj3h3on8SMQmYJKmfXn2p8tR5Wg5wskpnCh
e/yoyfQ+iBKT+S7CkioRtrOJub1PmizRwMfcFynGulrZfNMQfy+Vpky9NCwk0E+gsDD/3LpvrDI1
6vqZmqd06Gzh74Uz2J9bOxanLsrEqTWqym0D7ZK1sb8mQLZoI2BvOblsUB9HFGei+txOtxiEJXK7
s54bBJ8fO1stHkThY0g6Kb3J4T4NOdmBpo/k59E30Zjeg9RCAazJOT7kUqtuo7gI8C5Xv/Ze2p0y
oTT7+8s0v3lQMwURR+ttqmjwME+H6q+bx/F9eCODLq6tU/wXdJ1B3cUusUSMMlzYAc1qAtOi+2Mu
enDToBRTiVMJOvnLbFA/RYgdz8fwmmi6/9r5DhwjI0RFBmvxRxsbnS16qsEJCzvcYSt8hNBPT7aR
OeaYkxn5WlIwf/refo46weWmCIWM63YOGuAEwPJsce0k5yfell8TzTjGNicyLbJ2ZU9O33azJ6dv
/2uw2REkbxaU7C1xxYXXfvQQ4QYtgFju/SlefhLkxamdS4BLYL54XZXWV4e+FVe1dpKPNt5weDBi
SV/2vXlSyCpXTvv8mqfUoQBeJJThpKHOM7vmVWo6wsNu9dr5xs/R0KMHI6rzbTBIa0/luyNNPRzS
VF6v+S2f6RI5XNOLK34htrFJ0e/axH2rjRsSyHB7fxrf+s+3q8V3EfmC7J2eFXn2XV0Em5NrHgaB
Um9zLTxo9tTBEsgIdj2O5qPXfMgjkEeUxGHjWHvDH05yMh7yJHoaxgGOBYXxmCSG4GaDtMrB1/wL
ijJn4Ucrgf88oprWYCKd6xMojzd99luR0rO80HTENcgHFRJIamPPpab7vEWLIpOxfswGw9vreb+W
e763JjS7DOQcyWjpBd4eoDSyyzLtGFkkBh6LTag9oqPrbXxZT/+ReDR9JN3h6TtBo/DM3w4ljeZg
lAIprkBYybbDrmErOV23su7LQzqdUmB5bDMixXlr0wsiqQ5bP7zmcBtpGESEYrAJD/d313uHlKeB
FI2thYjJ9M//untNhA6hKXbi6jnec+x7rVtSlz1jwNk/C7TUHv6f4SauLmoXuLrMHmTAOzie5JxR
qB7okJp/CDOLvSPZP9UYa9v7gy3fFWaQGjm9MvwGiMZuvw21VTUPe5lrDiPVTR8Gvwu5QK6rCfER
T+xrqFa/7o+43IQacgtM5FuVGeTr7YjtqOYYvHa0wnUTbHHc4xOZdc2m1Ypu5XZdVDsI0BTIOxQ8
uGAnqPXtWFFrQKpKVQPYhnZQK+/QUwndYW8KJbmrz1JXSzs7sH8a2avqq6dePMX6Nes/Bcm1KoEd
6mcFHLMaUBKNx4OQenVbWuknLBe8jdLVBzvWUJPKVn72ItfkZ1Pjo145SfUB8pm2/V8brsuF2Tuk
mG6ES84mTLRu5xgZ8WsQ2ruoMPIvIaqBG7OuzWdFbttzq6D0EmIiubLz31krEh2ouaQfBqHAbK2M
si7NMEKbuxa1gjt0hgenJOC1AuBe+ejpm25vcGuyDwCqwOVEKjKr+KHhbxROIvVuGvioNqEceOjl
Mv1yf/Mtj/LtKLMPyvw8N0vPHyhl2uDTNRX3Boz/Io3Glufnx/ujvXUN5x81ObBBT7cQTHiLvf9a
SEVCfMcuq8H1U+UgVd7H3Fa9LUacU9U+Hc9F900K/UujXNLwanbnsPggws9D6BreRe1/+bZrhFc1
SjfJsG2KdpubV6Bybpz/qKKfVXlOuv/82t9iUBkhu6X+Z48/x+aS1d+L0NlTdtk03rcOdfHBOTs2
mi412t9f6/zq9xfh/OwcbdOZJazrUyiFW0d51YwXafwoy3uyW2xAawfNsPBoFH+c9qFTPqOb31KS
xHljYwV/JGeLD+GmDfFMR2voZ+p/6SSMycNf9NSjABpL9cMSv9P0TwJL3vZ0wozzUJ0V9UvuPNsN
KCgVp00bhdkEp88HTE829+d/kdsQLIMcm5SMqc1TQpidfwQRRB+QS4EgbGhTNo7yGRV+41ft9P5j
oQY+6vCJ8gBlQr9kQPs2aO9aa3YuCyc3fgVpxYQYJHJH4Hs6ZX/tgiTqbQhdXufWJe6lQj6H+Wkw
6h/4R1AsCuLfNAKxbI2NX7g2bmXlRzhQ7Us3DWCcAhc97dyK8RJXX+3+v1H57Sin2IbTIT03+g8J
dEU25k9R9oi3bphZX/RMfTGSH1ZPBxl1jC2lu5VbYRnAABMmN6XhwZO7oPsachBYnRlrrirgYGvB
R4nq6VZA1DnoqZE+Itm/0ZzCWBl20dLV3lp1YEInPziADrOQXClSZM6MfnAbnUUKLazm+xEBzNjw
6qMegspDf7hVvgrNO9ZJGr9GjWY8iSzOr1HW6k91g+ElZvHJPz/YlGZwCkRzFFzzAhyZRZERxKEv
uxWitBkC1ge9TW2MPrJNMYHR7m/q5UWJwwt3CaU/zZlQoLe7SbYTXx5ExmjI3h6GvEkhwfZrgIhF
g5TJ5pXm6p9kNBE9nh0dC4ququQq1PZEevC4kesH4MybOH5tk4Q92Aa004ytr0j+NvRBaI7Kz9DD
xT7LtU1aVq/ojR7LKN62Pbx7bbTKlchleZVP7DpedeoWJE7zbFCE/ON6QOIgz40OmS9N+mg4kth6
uBm90mbR/tyf9+VbyB/I1CNnChoZaPftvOOsU5iUx2UXu15/VztBdWj9rN9r5lrs/M75gqnPQ2XQ
TJwoLrcjjYk+BpIPdMFC8mznC6CNUH+bjReMFz84UljzfnVG8+n+9y2rIKw4MQdIIgDXgMCmCf/r
mtKSDHxREI9uB0P8cwJQ8ZH2V4bevjK4KUVtN0iLDscbcnxdkn5ltYR+lcC9vdZ84BTkeUe829sH
Exb8Ro7LFsOoLvp+/2cuA1ab95SbgFrIhO2fxQkCc49wqEz0OzQvg9xVKS9pUZnPuT6KbSeMcK+1
zVoH9J21pwgCChnsNdnMXF8yRc6t9DqFFSFjHnvcpREn847AAdqVXbbACXLuYJuDgoR+Q/o0F3Mc
pAGolu2AW1FDc6e0snmNy/FTnEcjqEun1n8PFTpdTh6/0AXYmDhkfssdoz/qaCt+K/voo+a35aGt
Ne2fIzS4KSa5HD+PasWcRqbGSRlUfV66tDd89JEMaZP3ebJyvb23Dadu39vbMq3zbBvGRQ54xihK
V1QjyKI4GB5tRPw2CvTBp1qT9EPYF3tZrcWBQMTcCatDDjwtXfQitD3ArPSQNfI3qGfjNp4MWIao
79d+5PTU3AZ2qGCRu9MxZCaoy92eFbtuePPNJnPr5qtA9OusemV51mOj+5qmwGZS34EI6Q3GZcSL
51pjvrKXkzz42sjduUv+2XZSm2TzwDdQVaCLRnZ/+3usWp1cnsvcDaCmfdKNLn8e7fBr0gvnq1SF
1ms7gN2XhH2RyiB2bTMwf6hohuI+2H0JRUnfpJDjf3+qJlEfYIn0TMjP509VU+N901R0VWM/yD+K
KgsObRqN+/s3wvJBpDXC8wsmHe0HMJ+3396A464LoPauZSfBpRkFyr/mYK/s/mnbzVcc81fAAlQA
kA+Z3TtxDNJBLrICMj75EITKYl/YxrgzpQCgfR/+Y5NkWlDGohZN4KgBZr39qM6w87HP1czFWqx+
lBuZALCzVnqJy2uNe4ZGL3HL5MQyP2pqLftk3maOUIfvQy6vXrJeiX85qDDeX6KFGiufQ9lpamPx
ZE/SZ7efoypjYMWSU7k8ZAh5NIp3Uq3waIbVcMzQhfgvL9WTqOvhe9sPYgvUtdk2qhahFq19DK10
TaNsgZmdftBUnJrCG8Sg7Fl4k9fgMEJMZd0q6E4NBul2mCPVhb2wB6E5ieRtlnTaa8BB3mWOvJfr
ztmNctN8wXVxYn/qTkbDPus2ToB2jYMC74V/195ESd3uww5RXN5Go/1uJ2GzQV5y+NjWjvxQZaLc
ynFdjptAE0Do4kT7eX+yp/DgZqfSzSE8IWQj36BPPLsL8qYfUfwcZFeugLDowSjSybz53ChohSSJ
LR5aEJkfMyUXD0KWxu394ZdrTYsUyTSa5fpEfpsX5ew4KJ0xjBU37pPoo2c7pzwc+5MXawfQliDe
28o7Ivn1Pc3DaGtkrbmzsHRQx76GNtOlK43AxSbn50ysJVrt2BEsnGx8xaxpLiWKSwM/PseqH1wG
KIA/isRbyzcXN9E0FD1HiHfsLyRwbne51wT1YDiZQnUhG6+SYVXbXqVPfn+CF+Eho9h4tFKTgS0B
m+R2FOgFcYDEvexOBOFtrNbJScuUDs2xoXc5WuVrYRjtvkB0feXZW/AEaARR1CWDpa4GVWBeugYw
XrS2U1cuds64yiVR9VXCKWTXJ536WNTKcLIC40sqA0YMMx/8JF5/7tAE9utgYShLQ7nFPsT3XmME
x095i9dvVhbfwa1fydLlDdKV9Xlw+sSVgop3nLLMHz2eOCeIJKqnHOmsg9bjydrl0iEHJbGLU0P6
RttEPQwYtq5s5UWsyedShYWwyn9plswC8TgTTovjNZ3HokQalfrVzhox+wwHBbMAzWnQtrKitaLR
dLXfnl9GnVo0wAlxBlpYaVqjHSWtXrlVVR5BdljVZ4MKoJS3wKT3DbF1oUdbNTsm5Ue0cTZdd64h
ZEjpVz8EH568+FW1m67ZXNepdb54HaIRaj5poJ2kECsr50feqYeoDndx9lwHEi4IByScg4buh5Kc
ck/DxxKxHVFvbT3a+yrTH6B9+ATv3I+MrVRnu6DtDqEVHmDjnay428PF3aGIlwBRCEpkP9Pg1Ovp
vgrj3RQoxggjxvxrnrGP+lOt+4A+gayAMbb3mlEeUhszbP7qdzIW0PZBj8XOkx5AcB9jS9lG/k+Z
X9Prx0ZVj5U3HBNqJIhIlW0Q8jBCj79/xpbpLwUO+mMWeeVUN563pFOzkulVlbLrNeMml0bMd/EY
RL/NuUja4LsDs3XsicV2qhmX8F+qERHKqDgPpvVH0orsITZSa+fRothiVu3vJVgHu6q0tSfStzVh
4YXuBYhypL8odbFnuPrnZhtOZHuKFKuUmIw6O6W5KC4otSoUDTvpUR995TmQY7EJgHUrna3v5bL2
9lWsKY/4Xn8D4uCmFi3ySVCm2I5R2B08zUmvWjKuvbzLOxKMAS1+yrx0HehD3t5e5qjXWjWAl8qp
FuyGpPcPg2oVL/fX771RJuICzRoCT1rXt6M4uWy0kAMb6H42dmJZl+xMGZW2+6O889QRzYBaQx5p
KonNg8KySQNP1qrmihWSdaYT9k3FD2FTJurvXobTp+kJto/tkbrcNiorRGyscMS524/EI/OrrMSo
y8YBySkIAVrKpE/ws2dRTZaURulLUX4tnVTbalnUuXaKcncqfOMgiuAHBsXtvgPkt00zQi+pTK2t
iOrX+/OynP0JxvFW9oQiDhH0dvYN4fch3i/pdXSsH46OO3Puy9nKM7gYRAcOjwMGUk70mBdNktSp
fAw/QskdEd68wEmk+lf12cptvAimplGQNmTzQ1IiAbj9lFCwTTVlkFxJz8Z9Hbf5vjGz9uTk4CBs
OwgPjejMB2mwrSMYQWklQl+gmABFgn7mEppqHvDNZxtZU8dUC43OeDY6gSA77qwbpcexpsgCf0fm
qcPSok64cQQVfHtAQU0k/w1Oq21EFF+1CrmySo2GLaI4X8K2BUjkSy3uiqWlXnsntE42befHqGq7
zYDd+/7+Rlg8oGR/8LoQ98J3ZtICvp29rE+Suq6NyI2SQtlRfUrhVIUUjLr6WCriwRSNvHYmF88n
ojO81ZOeLEvGyt2OWep9yTTS4klwUtrWWJpcuxD5EKvP9F+W0MRDn1GbVsbReMITA5tLz8wfqlHY
xwGJx+39GVhEn9QmuY75MUSF9I9n1QwHnX0vF2MO38LGccUQ2pcCUeE/0iDpK6d/eSBonKm46NKo
Ay85P3VBb+heJAFXKKQ0OljtBFdCSnFllEX0yayxKWGiTKtKW+V2ehs4DgO1gtD1rCY9hAE2qBES
Zgekzv3PRdKJL1HmBYeSttfKyMvbDVEwfENx3oLrOGWRt0NHfefpjVnnbtPVxq4P5OYJF4YQD8Lw
kOl9dPDhdm7KOMgeLHwOWgQbt2Gqtz/vL+nySpgEjnhwAdBQhJ+jxTyr0+nVVIlrGOBEkBWpj7Vh
bZVw6F7ycBiQQqfBk+kdMstepa7MwvJIkVQhkw+A8k3oYxaTdipOEaPcJS70mmCTQpo66o3R7jiB
H8I2svepEq75qi1rcoAfuH9smayGGsu8Io0k6ojQl60+83DpewLUfE+klye7OtL9b74kJ6dAHiH5
Z8iebij7BJusb5Bk983oKc0jdZvVY07zUZO/G3nDoY/ySHvUYtn51/M2sauRxYBhTcMVaPntHgnH
tLXzvpefdUn9RJe8peKko9/jtSvPz2IdwGeQBAFvoUwLr3s6jX9Vy6UEvESeMdAouVaSfLOwnkwz
5CfKMvrsJd5aL3n6826ygmk8Og9TAWpS4J9t/rHU05JWv/wM/bTeBFYvtqYfxytftbiuplGQjSbX
ofxM9fX2q9Io9hCM6+RnSUrQwsYf7kHlxt5QZh9XKlzL4ImxdOgsb3w2LpLZ1Zj3QkmSsZKfA1N9
1SZgLQYv0VYHEfVbb/r22Fbyk5err8KsNipY+2ITlb5z9BO6pWlv/3f/WL8pVc9nWAfnQEhBc4HQ
8fbbtcYuRe8U8rPt58MuNQNvjxxIeFYyrdnEsuccQzmITqMnh39yE3fMDbzk4Lujjhrq7XXi7DHV
qo6lb9UbnMfTg0er4mjacXFCbfK/3oyDE/BJ6ShHxm8vivJdUaoD15SkPRpdlDyLMQt+FKY3fC3R
bz/FmWo8NkI33SKtlS33ORaseltceMicj0rarDrsTHf37QzQxAScQ7wBiw37+NsZsKwsDBs1h2Go
NObO7KCPd63yEoXq1sk6Y8eY5q7qSrT7NNvfFqVUrAQMy145ZQX8moi6QAZN5dbbn+CZVqj6KXwQ
NZXOmiFdGs2v9kVp9Y8Jen3nKoh/dGMbPqYyOoKYTOZwD0INv40oEZc4ZkI1f1SOuNO2f8w61nde
Ve61PoaCH+b+6X+knddy5Ejanm9lY86xgjeKf/cAQDmy6Nlsc4Jgd3PgbSKRAK5eD3pX+ofkxFAr
HUxHcIqshEnzmdcMBDmHgiN71xP97JQx62fh191Fn1tjpGvI70frAqtyXSz3qklyO/TbWjsbltHj
udiw13voNuXN7V/Pvj/ZYhEHoU6+afog3P52P+lnrStkX8KyWSxtb6NGn7iWQGwjN3q2y3yU51oL
hngo12Ol1oexr+LKwv5Wn4Rzqgt6sASBY/JA/zOIKWrcSF9ZH+yu7zc9LhIeCGkVMQYHweu346fg
qAZfaGDF7f5CLBmyiRXspcIHo5IPxRyKydI/OPHe73xUamk6UfIKOPjequ8V2BF1Gyfjpk/T9QHd
sOFKz4qPWnzb3H419zcCkgUmc9MEQQTtzbmKhnPPTSCioDP/zcVWu3ZW5W5URQ+g9EMfgve7H0UF
RLoIo6jvA2nY7voP54fvstM61WLcFGWHxncnXGoichZfWmVruz4ZcCew8utFGOapsDInKlu0401t
FrFZVPMDsLePQrt3b3e7JAS9iC3Y2GiovL6kRqAD4i2o6SBB94X/6qiqu/pH3QJTSW09/7QkH4mx
v3u3v4YE0Y6AD3nOLw3dPzwFTKJnd2kT42bJnTQakT6Ni7lV/2kJGCUkepab0CtNIorir29M15Gu
LmmI3tiDke79tfK/SOTbj7XWWg9/vY7fBYdEZgxDJ4oHCFvszQopOlUgPYyUnj6U8jovL2UwYAYY
BFoVITBk6REt9p2J4vsFROEPBn+PkMHo65eAJNUg2i1vMRFriadZ7o71jUIC74D8YnIsHW+gIGEY
kDexuNJ3qtcfdT/rdpOoDJwK2mlXUxQPO+UkUZq6ywdb+vuwfbsoYMc8l41W+Ja37peTxsGe1Te5
ZYsTRW09bts2OJTp4IQlTaPTpJv3mTNHpV6g3JSXx8SsPiqrvseCcRlURzaJG9IIEonXk8ACUonJ
j6pumt64WvQ8vUJv09oRZQNkMvo2ruB0xIHUy3huMPiuyuaD4Or9+iKqIHUgeaCa8M4qo17TkqNl
gicu7Qfb1tLTWKCcpWXdGKPntaus/qMl/Sd3DU4LgDQcHR2jHHsL+P6wwCokO0dRt9XN0jUDUqxd
8G3INBzpxpLSpfJ14B1UDgoqZkxS0e/EHFAk+OtF8X6Vv76IN3FFTY2oHAZZ3Whlru17Vyt2VVuk
n/7jUSD40+OhQQsR/y08rB4DQyvrIrsxVQbGTje0WDWQmP56lF+M1NcHBWUYWoZQtxECpOb6+onm
i27349JkN2mgYg5zrLaeKiuP4SrtZ+dLYN4WzsVoPdmqibzCDgHRhkEl40XDblhee8mCJnOOV6Ee
jvmzuZbXVnPh2C8ytTGNfzCzT8mMs0QJ9FKqyBdATfrqSGS+9xv1CSLU2U+np2741uKTthu67yge
/+fvCxIgZyDYBg6Ct8xkSD8ylbmZ3uCrcunXmolfhPgw4tkylrcP0gdEiJzgRhJ4G2+jMzsTofTZ
TYl4/bFzFi9KYOkdl6DdZ5qX7rDpGCLlF0HkgaU7NpVphOAuxAdv9E9m58b6At8MdpZk7s3pIBD2
CCQaIzdqKiyaGxgO6luF9K/nzfvFD7eMebPtAEjWvt0FOxlMae416U2zDo9KX4OHXnjjo8ZGhRNK
7pHiMIHv/+NBCadBqRDXA956G9BnAhBV5iMvtOqiOq2YRVwCLMeDJZn3ValNMZHoR26n72+UlJgH
SaqKpTYE99frQ9hzRld4bFBWAR/ouIXzpPvrGPvNbMRMo/Qy7+vq8Nc3+suK4/VkYlTASQBNQMyh
VPF61KCmj9YvQ3MzBjdrm0RGhsehU6E6VoctDINV7SU87eZxBoOrq8dKI5uzd4k6dcmxo1blltej
PCHeEnr+3ZR/s/sgcpflWC5Hw8KhBvoX3Ky63VsqCwvrwaivrOzaCygDp464c1djv+hg1kWFzqMI
c47VIK/3yVgfBHKZkzHGI5KZniifa4DPu6UCM+sPABazEccgNajjXz+SLVP64xOhJEGFDsdZb0Pe
AJB8/US8lbWtq1zdNxwOx17HG63HEPKotbpFbw4dhdGbvF0t7Y+2yF9R26uh0bsFjETQvnk6UEp4
PbQf1NnKoVTdI5ZphiMitA+ycm4Hc0xPeLjQQkt51olfJzurYHm7UtnHYgRJXrsLkllTbeLM6+YX
LaCBqCnrYN+zZXoYuD6sNdZbc/L01w/rXb8PeQkyf3+THmQWvbN7nOe0zOzB1e5IvY8IqXQXLXCp
my6rxE7rnOGoSRFXjt7FmiKAWWbd3yW2ZtwWfh4c5xGXY0lJ3V1MLMcnw3pY/GmIxzYtb2uzMD+Y
7u9QghtiB1I+BiXsoDQ/3iyyHpxeW8vBulvW/KEZsQZqNBOKAYTNL6DMv2mJRI0MMYNIN5P2Kl19
J+zdQEaoECf7HruqCGulKdo8Ze7++lG+3U6B7tHd21LZjcVBtfj1yy/bVWuDdjbvkjbNdoWriVim
WfJB9ehPR4Emg80ZXHw6ta9Hmbsqa9S6WWosebfHho+l1/fj6YN7sfiaP85kCm2Ar4B3W7+yh7dn
w1QblTFWmnOXeQZZme8+VZgkNJmoo9nz6Gn7+jNKARf0hH5IlcbthDF66fROZJfFi7sJeCxC7pqp
6HbLjCJw4I/Drq3n8hg0gXGBEsvnAYufUGYPWZZn6Cj7nwpHn+PJatoLCvAu2wapEbIrfWSmRrZr
bK8/B0ntHLOsayJj1co9VVtG1GsPWc8RSThMrKOmt+1Hv3QrLsXrd4XuVx8cae/WOU+HR0OrgV2X
APVXOvKH4DLv1BqMeAjeEQTtnD1i8NESTad8R/3/co7aqyyG+3fTfRtf8ofkg7Ntm0dvXs0GuwfR
s9UpSR9fzwBUmEczG0bzDiToEXqnPXixax8M8oi/ngTvWGS/bhM4BmpVMNSBgL8eCV9Gv2ZbMO+6
s39wD+X1vO9Oxh4KdpjujFDf15F16J6mnXfnHLwLPW4OaZyF2v6vr+Ptwfr2MszXlzG7UuaT3pt3
SAiHDjpxlfPN6g6D6QI3/Wji812vHu7G2/W2oIyQBZ2RN7dsW1uZJUOKbTYa58rz0yfRBMEHafnb
NUykziCAqqn3cWK/FcUl0uqHpKpBVedYLbZ5ke+At+Yf3Mp28r++FWB+W4gJ5xDPCPfNTuGoDJ3X
tWtuXJli7QwJG63oNt0o+0mMksY3egb1bQ+YLtLK9aPJ8/4eN5Dhv8o81LvfUvmoGi8QVBm910sX
WuXSbqnXR66Wb0YBBbbBDzDn3fru1Pa2bewPC7GuKAnVKFLcUNqtZbiC/z1WZNofbO2/NDP+8Cz/
NQ7FcQRCKJKx5l+P4w3oZgD6q1FuBJhUjb48qLa7Mxvnp746BpKVbr6E2YKSFCS7JF6UO105Xd7t
cFpyjwgZirg3MhXqk5HvSn+M0RcE6amsbG/r1YGscF8XeaxjvhwFqfdoeOVVoZdBHPTjfrGowbeB
5nyQ7ryJlP51VzSNaHBtqO232goLlPJkbLirPkjvFpta8MC7cmCJhsj85KGdImLZGbr/ny3oX+Pa
tI/YxQm36N2+fpqBn86yD4b6JqW29ynoVHORyPrFreokVNpMIy2XHyyGP5kowFWAL1Nt43bfwhlK
m8NE9Xl1M3p2dkyW1Y8qC97Ur53qf/yY/2f60t7+a0aIf/4XP/9ou4XObja++fGfN91L8zAOLy/j
1XP3X9uf/p9f/efrH/nLf39z/Dw+v/ph10AsXe7ky7Dcvwhch36NyTVsv/l/++HfXn59y+PSvfzj
tx+tbMbt2xAka37790enn//4jRLkH7bj7fv//eH1c83fISk1vvz822XepD/b+t0fvjyL8R+/GX/f
aBGUGvEJNjCM2cI29bJ9ovl/J2CDuMBZSV+FqgE7atMOY/aP31z972CIINNRHWP9gt357W+ildtH
dsBHtJmp3lD43qC8//sBvHoJ//1S/tbI+rbNm1Hwx682QojEFL422DPtc0pBVJ1fT7faKEfdHl0D
cZsYScujO6QfpBx/OgIoW/I7Ymj2idcjYH/cD7JkBBR0htU7orL9/znCmw0o6Ngq6o4R6j7KuQdU
yf9fRthAn2z4G+zzzXFhrKlwC82h0uChA0viVAwfjPAmbEJ1lINg0yUCIU2Ti3bD68eUdnrWWwUu
jSAi7fkK/2P9YRW1/zlPySgu9aHvGu4sHSOz9Jurxs6Tndl51ZXhpE4f+5Yo3D2SXPXnuQchFQkI
geuXAa5QfeyxKTUOiZPrM4hNvagx+yq7j8xNXsde3AGzhwI3XeItKnoHNenbcu7d3jPCYDXO+vjT
D8oLu9V39C4+CL62F/rfJ86/RjKBOuOgR3b2TthDsw0BclEzQnPpwJIPxeXkrXdNVn+kxPLnAwEu
oW9CRPkWNb9WjUtXDzN0ICZxDUjfUu1THqgvf9g1/r0o/7gI3z85jyb+LxQF7/7dIqQJ3OLMiu6H
7laxNektntL+17nZ+NblB2O9Dhi3Z0dwRW60/UMV+y36KvfKka5Ns0k2zaem2G+E1LlbUb+6zLwP
zrI3Vf5fg21gPAt8OBUHajGvJ3WJPJXtz5kdzrUVVe6TbsWpdxlocGD9Z2+6H9ILvz5T//ng8CZN
387J13MEmhzZO2Yh0Lvo378eWtndQIQ1WGFvOvLRM6YCM0VvLfO4MT15RvFktqJ2qbyfZqVVFymC
yveWmtrdKGa0Luwhy9tjZS85ooeoRCFg1DVZhKgpztmuI7UvnaJgBdxDryPT1JrLwpDdpyUwmS2O
LMbHZMmNr8kqgm+J7xb4dfnI5IWm0yd5bLiV7EMUDtNml1uuWmI77Qa81+H2ntGNHU+tj08e2bma
vlfEAO7eS031ye382YuG3nB3gI38e0fiRXefcm43Udrb63xR64luXaY4k3ynox5cpWZl2KFmJb2M
lKutF3rnCRthqCC/RzfpZZIrthO9wCInpAjT+WG6jN0ab73eh75alj50VOP7B+l3pnsBRb5/6Fc1
tKeZAghMY038zJd0vHUaEFa1mTXH2kurnT3WRH5ZsWRY0XSTORwm6VpXlq3EFPX11lnIPL8FFD61
gN4QlfT0/Qz95HuRY4EQwlbpinhcSlSJuxUTmy4x+xqBwWXCFU+2l33aW7GRrNptt1TtrTGYbdwi
5nn214T2yeTmdpSizl7EUPbaGxMrnno/TaMuH9K5wmOg6Hthol8u2vlKaCJVl6krJojLRiIQpinE
WMqDMDPpUMz3PCAEqF8+dI2XZpHI/fJrsCKzy653dNo52Wc+hRcA+sGDatjJD2gY77Gf8yJdIuZe
cKA/aa6RQLUjao2gmaRnmlqNuuCVmnvRezOw/GS6IAuhd64PqBiGdlc0j4q1s9P60p33iJYE9lkG
5dSGppl5znlE9/Gw+q72BCt76sJASrGb3AKya7tgAHBbLroX9aLo/b1buF1B+NgOV3Kc1p3AS7QM
R2vIgfMkWXsvx0XvEDhbAnlZ8yhvgszvTyoJOEKaZlHLY8kMsg6Kr3PxazPqUo5h1QO7fBztvNpJ
M0UJe2xcvJw7tRwdSKlo4udm6+/TpQ2o1lW52ouRMiAyF8D0D04/qcokz0Ow/QZ5OVH8mDbI7S6Z
k1FDESGo1AOd3OJZtBrS1daceKeqWRsackFbUVtA1/PRLRvgvmi7ixa8w1I7ce8Oxbd+HYutjYYW
ZhLTTzQPtrf0czQWeG5s7qmedgJA5Up6j8bwuSnR2t3nplCxlVjjvrGX4CGz63LvLPaE5Sn80md8
dEhLNKmO2qKG25n6+tfMtrvfTWOrV+q1uQd/7B8LelvPfq8rVKVyPJrnufIx2bQr4Bp53kuoOTKZ
jmLxtU8iKZDtbFSte9AuZPazlei6ekmuzqlVoN/cZaZ5tM3KPwyWpchAump9DrLChJyRwG311ORc
CLNDdHNmF95Dphq/uFbmP7OAjSb0ZmkdNKRhbic0fHaO5uRriMpqfZG7g6E9eyKzgMeIHMe+VAvK
uLGTuYo7c0410m89U1HGpjcdyrUSZ3tdPrdNlz3XQ92cseldfxS5m/gHVdcQ4AhqN4ejOtPVYdbM
IouGLgEnkA+pFdZCGw64q+Eyitz75qFZ6fXvauzRsOksFdxPBMjuQYfK7MBwbGbzJvNyquyG1eUL
VbRhXM+OnesmBt/poke1AzzrqKEVqYdu0sx3iWar/mowiko+1dJREApgsdp9Ts2ss8ki8yGjY2Rq
+6TI9DnKZ3N+5LqbOEsGLw3XcXKsL6NXB5GsbXaRxlWZu6cQvWiXFrRD+4hPfKfTPy+mA31jdTCh
gUPJ8Yr2p9va1QKg30SHBSgUzgiLtu68KgAzNOlCu890uE57PWjyTyv1uk+NnJ3dUjTdRdAZwLfp
sqVx74/Lk99Z7no2RK5facs6y8d+0AFN5nnT3I5akR0kVcrvShr4wsiAKbJ3y7Wzdnqb+danyh/z
qJnT7rIa0sE7tiMmNqc+MdSwK9tlDVwIiEunHpqhKNaLCqfWdu+Nq2nfeqMt6i94sqt+b+e4td+B
b6ihKkv9QtLtML5VEj/U2M+d3kZ3Ty/OvVFNd2mhVvto9OhhHrGDzuJ0MtNrw27c+6aTph2tLuJm
qJUmU4KL8ahx+vWIgKXP7sCLvfZsuTT0YZRV4Ry1JtVNMLkgSEMvn5vz4Kr50hum9NgKLOyuFgrq
aTQn03BaTK19QIE16FhEyKZcps6GfvX1NritUmUGu5kSd3exzDgHRRyLSxEaYyrrSCaD6EWYcGCj
HZwEXKrmrBSecGpL7qeANYK/tYvyDWfDcHRm0dbXQ9CKQ66nzuc63WSgCneZ4cYY03ikf1l/TjW1
flnZALx9aufNXmj+UsTsttOpr1yDteE6AutiM0NaXx/k7bjiSXuGCT4bkT0tqbEvxTz0YbsE1r09
rg2Pc1aHTrDmMAKBSpUsSf5glUInMUgguBdmslulv3lVEFscPJhQeWgUqDTIEMMRjIMyhx3MW432
gB9vPocVcuKngZKLcS4DV2HkZLRJc2+3yKjgDzPpD9hia81B0KZGYwAZW+/ageR0r5GqNHvVrfYn
+qP3bNNGEbs1uphHJ/Ua97MO+Mu8qjF7jzzR9Nd9p9k+snlCR4gNOVl5OWJ/luw6rWA2bDWWJVz1
YeEwxaw2rLtCixZArQdDYBrWrgRYOM1U9TdtrioW2+QrDLKEKqtdY+VdBUFwtndWT47/XdN6Y1er
VXfj1Or0o+3AcTjXiSqcY+5bWhkbQ2Eo4s8UHzD8H2kP3maGI1SYJM8NXukYJtiqeFKjkQP8QDdn
Pko0Vcb7YfaDJlpH/GlCemx0MRKdrxim1fmyBroCpZJu/kWUlEp22KE0jqlocueUrrJsLgR6rbHf
412BgSp64vfELnLCeagt+8hf6yGutSbd00NbiaC65RFcipgeoFtGRp4XFxDNhrjB5TtWqUXnzsmu
M3stD4nCZiZFPjdKNgO8lCVfh73Ubd7wPB9ncCe7yneGNW5T1z/jEqiL33tt8kJzEn28asFnB9Iz
mU09H4xC17X94pTFiGWuqCdcPlRf7pLJLIOjRFvlGjF3/Wvdz13JNiK7HSy4BdWkNTu23mTKPYWL
GaCMK+zqi+oKLwsxtjRFKNrFOJujoNOKQtB0BoLSmldBaZsqBBVefS84ZAkQtCA9NaW7iduWyr2c
J+XeFgho386L1/rPCtW99Ak9hy42xRoUHGiu9zVJk2GfWd0KhEQpggpN/6rNoHkjii7ibrbMpgzr
Gh1XszZ8ShDYme+SZiy8gwYa/5M56VMZ+olmIUeVrfOJNMofDt2ogvpkr1ryvTbpnhg1ANSvZFZy
jey8W7QHnIp8D1O0vG7DZJDFdySG1Bz3mVdnV6bXJP13Y2iNfC+9WpMxdLuhfnDw1ThOY9+hjj8E
GeHXXHtxW/pGHTt5F+xMC8H1UExzBlVYWI9yof7JwtCRykKU86QZeYvVoJ1o/pmTY4qqDHep0EN/
4PfGLjempV+h21eelhKwGej7Zmkse9cEbibiZR20U7n00EHgCx2LoEhQXdarx07sR6J7QckohOTK
mtBnC9zY6oxi2mi49MEJLVe8kNY0IQ8pV+8O7kGPYtgq/Gu/L5od6YdzLfWF5Mqu5e8Ib1efWIX+
wetAr4igM/caYNHfDTROmfh6u5yUHiTqIhWdp06rNoN9gCxRTiGnQfoDaSZ56Ne10z5JC0k2OMQ+
TfK2MBpjC151SDs4IMeLUTggYLAtIkkLqF6W81jtNqJuEZKFgZF1nO4RZkiHlwNKQEY09q15SIY5
WU/5ui4o/GsZKqvsOvqhVg3KaqqaVHHSXOWZp6HoYfP7ldtiGc4s/pIj+ldFspo7tRtX2TbnUq7q
ss1MazmxX2Yncq6kiiph6fnOKNTyg2OiaKJyra08hKliXqT9lpblNA4N0YzZ3q0m71iko4pavXMF
HPk0U/eI6m5wPRdLqaWo+u+9J6arrUF5SDyq4EkbyDk0+zJpz1LL1Rd9Gqch9JpZyU1LzR01ZOzG
GWDzWhX9uTWDzLsYk66oH/GnXIswawg1YjnxskOLpLlEGrWe7uepsu5oq4tvvjD0eYfd/XqZZvp4
OTmV/TyDEByi1K715mpVSkcIPh+H7N5yctZEXmZWE1pSWy61KV3UjgbVfF16Y3O0U4U0zbSxJcK0
d50w76bhR9fk8kaaK8mvI6X/1U6BVIVTEoOaD7r9uhhJeeX02fqVpiNtPXMcoPlYyIkCyxbF52I0
zCmyOJCRlxqg9Yf9tGYkOJPke1jlQay5wxC7rdvHU28u93alinLf6wb2ijqcLHEoAoL9UaD8WAey
ipeq5McgmPZ5OdFqmAvQCwa8XV3v8ciBAtJA/tX9QzBl6beCQtxjag/s5y3t26fBIJtFJai8cShW
7arZFXpIVSH5ag6dRwXP6C99Mx+us7VlsLlLkdG3MzV9Dtwu/71qQXSH5hzMhwB61bU7LSTuuLqh
6mNwXEJGyMebpbXNQwnqRnxqbWe5wHUzp4Hlm+uepUePuEIbJqqV+8MVpnZVTr0soJrqzR0havtV
ToYNLoVbDmFdEBDZVgJmvIEnvITT6JCEdpprnra2z8GdZnEuoRAiO2fhq9ra+I63sr+zzNZ4VHb1
kDTNfdLYMK+NxiUATJCf1ONpdpYvbDjGRRGowN4nbqZOCwE9MnZr03wWg+yyA99mXzNpoEDUA8gn
klzrh6975U4NMKfV6hkqajqhjLAAsB8n9E+++n2tHdu5o4gFCFpmkSU0TpHKStZ5Rzej6wj0WvpL
7AhPmrYJIpJkfnGz0W5PzQxOIsul9aj3/XTAC0nPowl20h2aOPNXbUjre7c30sjR0vmy0pbqrLCW
YNLBbr1ufbc+TotV3g/J6O10hF+ixqtQ/xGAP9wymPLQJ60PBZkgTOPRVd+kdKBHeaZwj8XM64qZ
A47cr6WVD3sOKWIDThctRLTYJzPpm+QT+mL+YTVMrGGHxPg9KRfC8d4sLjOkkI6QcYrTMAcyCdvA
GmOF5dARiKD7FDhLcZfRwEbs2JkTd5fndTeEtaOtMVIfFuAb5SJWJeYmmt0J9aE+X8pjaybUMlob
XFAiBdLD0lB7Q2mcPzhr0Pfif09lXGeVjOxBB56nlqAggRcF99tUxnyn4SdFAt0PZ1viXOd3w4JK
2ZIfHMXG5hgLWnC0JPgjEdT1U7UUZnko2T9QWnSw+rC6JYgVD8KP6MtN58YIBhFN4+DgkVq2O87+
5pt0RDTmfnGfCMOarhDFduItrP4E3dV7qCVAGAJaT5Y/VnA7n5cBYMteW329uuVxsHrmDvUjaLMt
xFPpV/y74mZirK6Lb9JWO0Sqb/Z1FLRabznm5AfLuUkN57nNbYPdmLppPFjkGfs81wYFnqwyd/pS
6rQljd4rUDxI2FyyifNo7KcfU+LKXWC7t7ZRpH0kOhIrTEHUdJYTK8fTdDOaWFK3onH8F3ehZkUY
DVkDQMP6JcAU9ksiFnVPeYzUElO05tLHHdaIWl8gl4k5Fyl1Jk1riGHTuzuVM7kTNFf2g5V7u8CA
trLv6DihWVExCXYDGBQr9L0MXIqWG97ZwbsHSU5rSO/cYanssKMNRVzMzMMGN5ynh2Qdwu5JOxPn
F/VBR7kD6Ro6XPsSpocUZ73q8h16rT/HZVPMGcjPXxLpasZOS2ojagy8/xy4ZJdq8NomHOHPZ0eF
LuCzZ9f2QfdaO+5lmy/HZTQYWglrYWHr03Bnap1xM1e8uKDUJcqmtYr1OleERcaYXNuocvRh34OL
ivRGwOLtcvHYdvIZu6TpCpYi2/0U5Od1sVc2WQM+/oVzyO5Kpt9xScZqjAabSP3gDY78gjqOB2Zj
rGc227Zvr6jZLzuc9kinZnDxJ8MnrSWz6t0n8FiodwHD3ZmlmqdjSsfyZ0eYOYaA4Op46pgaCAPr
ErTj2sRrYtgj5ZRyehqJjL9Xrct7WGdlMrX1umzjFRgu8OBAqvmq8dsmOA5DkZPIIf6tEADtg3OG
XkOx71wd2pGZ6ZGpjx2iwOtCy7g2MuxZKZbfzNkUtOEgLbaQ3gZ3Fhb4g3kAd6t2708jUjStIP8I
G9QSv5tS5fnmhywRN65EcEhIA55LWbiHrJvKZw2/hC72lGlcJGsx63sSjEUd8j64YYHelRklBVCe
QYi+qoOizyBtZx+IHCJLQ/gc7D1Co6uuHE3QkUkXxFCvhi9dPtnRIESAv0ZQJ58H0qIgMuEpzWHL
y3tyKdR69JQKYeHt7iGfMRX2ya25/r2utDqJcckigrImUyxxniVKhFC8KB5ayh2ugBz4Pyl6vrQm
xlZZiQqNmH3zBsf21tivmUqqXeqBsbZGWx7ywcx/t6py6YgYEqva+Vpt0zdou6oOlyWoz0tRFg6L
Iku3srnT0NFw2+UZvbFah44j5yc78Zo+xFa2uDSsBhhn0ZVVfapwgNUPctXkFPkKu72dXbuyROtd
juWuSuuh2BdatpS7AQpkH426NiWPcyWGMfbydJ32mWOCE6d1mFz5aeCV0MC6UhzKprLOWj6aVhjU
6RIccSxd5+vMcANox4OD1C9+hvkPgwL6FJUalLjCbmAVJHa6eEdrWaAf0rl24dClhsK/0MxIfdNK
Hrq2Wcu71Oj9R0xN9CmSzPGz9CTX4SHfUJ4CVWpaNDhUX9KwzjqI9WbgaV5MXV/SHuCRYZEgevVc
Z0KZUW/1/fNEAW/9iWFQW91OhMAntEnIsxvPBA4vOtO8M9LWLeOkbIxHbQt8jyk8OXEMWiuJxrFp
dmhN1jdD4ooHLBAdauuEcS9rDmRkboxZg1SP4l4kZquTke5uejA89/0MwYcqtaHvHUfmVzZmj+uh
0tLhTqSmPKrWKcirBoQWxwT5c6I6dd1YAllTz5g7ig66x2+5c/KzWaQ+RFrhlFZEVzcV4dAURLU6
CmH2peU0mO26InlqIAxAz7ON/MrjwtrQH6nU30uzDUa06f3pqYadDJUKdU+CBCOtnxDKLJdd2UuU
F9ZJA1ksUyqrodTS4ikfKBmwS7sa+l0VWCXXFud0TNiivXJzN6h8ekXt/Dwh9JHsdM3vH7RVGz7B
2nLowXF2vdgQA28rrB7jhr1iPEzgn3aV647kyL7I6suWOuLDuKw2WMYWJ95z7sjg92oklQ31RBor
pVIhMKrT1wWyu5fa5BBr5xPOY2h9nJtSlFE7e0ge1qWt8WimFmZP2X+tncW5AobanfRgVA+6pRec
s9VUhclL0HXYImti2BfBz9xDn9oZjJiWKE6xM5FoFbmN3mq0bAz9RRgq6KNpLhBQaJoE04Iyq7PP
RZJ1wy6XFVmaPjCf6T4HnygX4hNTPSYGziiQ4rME0R7yTd7ipt+B1cypNrriss6W8Sha17uyPbRV
L5eGYslZR9Yt3XMqd/+LtPPakRtb1vQLDQF6c0syXWV5L90QsvTe8+nnY22cOVXMRBLa01CruyG1
FpePFfGbiAwiubNDG2UZZQWm+lZtSsRTsraLJvKHcSfblTwJ/hH2DbXENJuaa9XzSAIy4yE5Nl4U
yZ2YmaJdZBSPQMFGUIrzPvBJ3Y9Utuwgr4q9SHXxsZyvXx8/rcLWrSKuHJPd/Z2SoBQ5dSZXoc1K
VTdhJQ2EmtkkP9dplN11RkZMGJObZKh4x20HkqYxSvAJ90JWmjzU+rAa4TBLnfEuxXJ4FPoUPfIq
b6APa4NSyqBZpSvfwkXSTfu8lOGahuXPGLXlcFtVU9K/FQV1Dbu0elxgq2KmsFUInG2sqjMoBKVq
/qMseQMHVjTEDxklPHpmNn5yLzWa+RCGkAGukmjMBTfNDOFlqgu06eBylraYklHS4jIVN5k4iTzv
ZF0m5LH04SYtJuNNEeccuS80urxRskS/Zi15WyIqcWuNTZtdDY2k/iT2ZITgJBTVnnrYS163sw1b
ojSGXae1Me3k1JzBZr4fyc8lQZnkoHAm5RBOppb2WmFwKC75OvUD3Rxt3RQ4rhO9E15zbyj3kcGV
asM7H38ycdINdI0o/h4XfYcjWigLT32NHvYOZZVgIrlnKE99YwpzYtKr3ViqyQ1oUdVHc32qO0AV
9+GR+0VR7fxam54jLexg8/bD8NKMUImK0VeuR/LYD9Tbo+9ZU1Z74ExpdTDSpoj3QZUpP6VBkzdx
YpHHTL0ReWU1qaOnTBpL0+7xOplcchQUtaJBJszVfREGoDqE3VODsaTvpGYy8VbuTAmb4VYvkm1S
1RYpx8xPkJNvDP2vAEgmOTR90VDMSTklHQXJ8gPKV3X+s6DIM74gBSsFj7WXEq3olk82fxxVMv6a
WcFV6nCbcb0hzF7qfoBwINYm+Xaq8YKANwsJ9u3UWULw0HhNQZEsjOtviu+nh0Ikx6gGuYJ3dJRg
Blgr6t+hHuKnsDBbjJzJ1d0iZwkFn7wH8tJRGQ6VQ3qmEHHl86XwNtaEQHwMgpFlHrHAjKPGvX1I
01HCdJlyNC/UgCmwR1Nuf+DS2NxKcV9OvCot/SGUOYydvmzSe9M36ieFp79q60JXhFdeo2Ml70tD
e93LcgaPJve/6URDtd0NHsnISAxR3+kV6XdbdZLstH4ddo5fccM4Mpf3cBQmP2wdSfUh86KTEd6j
n6xMKIZ5Zf5WTtgdJqEu8jb34wQ1PQALtijVzXOj6dUzAmPQ3VW9EKgKhPmVObH53MmaVfQtpY01
Gz8bcCVpGcskl4o2heAuJg98uyC52E006q94bKtjl2nVvaQTnchqOb0W5Rjc5KiAuKgJFq40Jd0V
ns8VnEyNEgOiqpUw+rsRQ0A8MZXErDK7TCJjeIyihhKpIVbyQ5S18m9VLKzADVC33MZJbeIkTSBI
RnQERmFTmTT2NZvmUGlRe01JzvguFa15nDmTt7pUiaVrZaUX7/pKDFPehSHWHai7P3S53O1gkpYJ
O3FUX7w64ZjtWk4loynbYA/NYKComdbSXm5V3lxhZjXlZsK4agMidvrLvSW5CJHAMva0KPlRt1V1
M8sa4/kRa5Hde0KWY8VZdrmbCZHR27iSFe1jKZfyfR224TZMu+EWTRj5Xaoa6Rp7ZG1TFvxRs5qk
52RhraWbsKTCiBhbsUWqeWSVqBk2Cb2odxulEyLzihrRMMP+M6y+NXHC3aFojpUS+DeGVhivYot6
zVDJ7W3R88bHgYhyaEKxmueL5JPpT8YhIzAFIfCbreRtuqK27qOqJVuVoLBX+vjT+bAu77Cnhp9U
ANR1U86Ut1YkwhetetxUnmYOsJoCOf3r+QSA17N+f37lm2hMuV7CobwnUk9iJ+gj8YDddPoUSXX/
XUFLLLNJlEJM9H2rUnD4wW1xD+wvu4oaVd8PFsGurSXDrIEnCunjCBCCYmdURn9go0zf5FqjhCJa
6A7vSV+OeGWKjXgTUB9kLFQc2g+90qp40Fmh8kdhG+48UfUqV2kiyJSZECePvm+ShGiKQnrsG4Yr
tWphAlsgBBnkQYqiFnIRsuOj//aSTl6ubfSuhQZRR1hguUjYt24aKROeKpYvQFNoDRQlCSuKykmo
IEI29KfkeQynwSZ72V/LBHeWPcYcctuce+0ITLCVdsmUZveaSaQzelALycRKtc8bR/QIXuaJ23o1
kfUdaU/T/95NpcxGqbS5CkaFwfXTzr9pQ6zT3FYcVOVVHjpha/ljPeCyIWjEH/KkkoU2S1avJWA1
OQmT5BqckoJT17psBxR8pwTNWX0sdpwX8b03GHF4FftN/Bi0GVV7puKI8930QjHer29DUfIisomK
v6c66j8XQsi+6tvo1pd0ktbg+nygJwTr0dbIBF60vPHZFxMDBveKENodJqEcEAwLql9VF/epo+dN
912DuIJKfTm75+RYbLgxhbDEIRGebxCSFLNH4O9UOccsPXocY7e8Y/S7thmqBwkPvsiWwX0fZnHW
reUJPFrMJu6cqS3gLc2xIfYWtWpsAllL92mgWhGIAC1/pMJGHrjkz8qh4qneYeSu6a4aXW/v+rID
DpmUlYKvrGamsT2QaEjRStVjGYhGm98rkSrfDJkQKEegePlwUPSQjJdZifm90GQxhZ+OrQIOAH5v
hi65X6kae6PPdhFBzlFClv+HV8X9E5qKGvV50PfXFYzSelMgdWo5MMFLeYvgLX4sUpF0BxLZ8iuK
kcEbxPiRjL2mUIZQS+kH+rhTQq4s8fL7gRTARtXiziROG9WrPg4r6y0ZxOo606YhRp3HVPtdTQRO
hgMn+NI22oiymJjEd1HX4sZBrCCZpJqyWndyoEPZA1WJYHwCZ5BU78Q+VQ0yrQz2WhXEf2vklIRd
aildcF8VmSjvzdREeLODAIQVUm6mm7nSOxPJzIF0PUidRw6AGHCTmHNzjEW6q6ZGfjGkdqCO2Ocb
xlr8BgYQlfhO4+aTXR4yxPvc2T1v2EkjG0FZNeFATrvIo15UU/a1csh1yoB0m1M23PwxGb/rKJTV
awQCSmYdBN2LUvjqK0Q0w40NOfhtynzKHvG3oqYSkZsRj0UEjucvHoLjaNbDmwUiUN+Gll4hggA2
DwoIkOzi1TIr87c/TjJ2K31OPgkYY5VtiN8H5ImLHLUAqyKmkcx+fG8yNfoJRkH5UZpdLYAXy8zv
AeCnxlHKIq0o+Pvm74A6hsXhTiWGXGpvlFBLGpFDS6goGAVReofbuJ9vJPAaKEgb2Fjs48i0Hshl
Ag+RMTnEZqMSi9vYAyTBBow0QhUkxbCeRdH5KpC64ZfIjfpHycsA0lUsc+Lkljyv8Mgc3mXI009j
KUgJhfgw9PZzXGZQPSTHtCWxrY92LyMVdg1cDXVtLzUl0Q1lq3mveEweoyGIq0Ned55BsahC1AwW
SzbgqSvPZ7TfkTxIG5+MP0roPmq0aC/Em2nySILHvlC/Ku2g/gwy4nsHCX+Pa4RLtbmCtJXrB8rr
wwMsGCRU/08zTFmbESiR4oiV3DUaSXhWa5U0d0Aq+jFuM3Mn6W10jYpq/0OOmpJkrCh+u4zLPYX/
GnCdwIOgXW0ANl5gSPNe6uqgHRVbrh/HEEwDW9YyphX6xRlELlXJmayDwQf6hAvkt4iYpDA2iAIk
coDY0GNooQmY31LbLdT7yx36isX/wONas3kcYHxYViitfgXFAtwqsBcitTuRMxRF7xlZvofLTZwZ
MwuHEpI8Cv2BW/W1CfaOMLQxTSjFQ2E8Z9OGbP7lJk7h0vDXRREmKVJ7UF0XnIU4yIHLBKVKkbp3
S2FWtdyJ4GmnQFnBEZt87FcQsSnCc+Mex+Bbgr7+tTNZifCgF+bATebsKlm9PhR5HOz14VdqXoXY
MV3u2UKZY54ghkye3XVM4OZ4mn5tMC+muBL9UbUR13M6coeidIXccWjdROGN7286Cr/6Ckr7dMZm
fDQylDKmyLPT/dc2ZSSBBwvQnJ13j3Le7rus2SprVrUfuPKvQ4nWCPgdpgvVzxP5iMEQcjhGRM+F
2zv1Rt917uAKtmBLdrjJHcJLF843f1OcdZrN4KCj4TDoNpkSB9EO29sYrua2K1SC0x3BZ83KBMDE
DTyDFp0vzKQNK53Pkqy7oX1tzBU64wdf66TfjCzWl/B74EZ8HV0h8UlSm1Zvl5u5352LvoIjO6SC
bELT/9dvFHed2h0coDPuf3oNCNPxXc8hleoUKztowWxnnc2ofMg/SGfB1v1gF33mBkp9kcC0lwbb
HA8ohUg+mgh2hKf1U72Vbr29kB51u2UGXgL76ffaoMsnO3jR/LzvPlETOzHqci+ieSGwPbALD6bh
ZIfvd7nT2D4JVXTDDt622P8C2mKjg2Xfjvbf3kaSZmX6F4pb80AgaQjjRoGUDgFqOT01WXdjqHTd
VuvWKSXR6fK3CDPwagQUIKsgyQvBVrofcv1ak04hI30II+Pm8rY/OWZgsUD54Y6BFopl6ZJelKfQ
BqyJlKei3eVBQdzfPI6RXjs9YgJyGbmUola8WD+4F18W5tzorFaDiiekv6V9kZ5YYHkDidJKZN1W
5VvREz7Wav9QC/n1mMkbqsi3FHTJbGsVuFm1uR9Mxanx38jKaY/Q8k3hD4+XR+LcfPBVMxkR7ipV
tcXZXtUjVU9oYrbX/MwL9SgStGuRWtpdfmPqreMPWANm7YslIxykzZUl5SdWMyskmbMTgvwL7GCu
ZXSqvq5PQ6ba6w+gsdGudVpNcC0rsfvSd8mM7WMSd+DJfl3u+UkUME/HpyYXW0KuRvAfGU1WLHyN
DBlCrj3F2hYNECxyLjd2cuotGpvp0Z/236D5YOd7GuuAVxHnUQg3eH9ebuTkXqERdpahYXCoQLVe
HK3ga8eozRQDbI22odS0Q/KV5NCaA9XpWQIH0oAGyfmNdsVS5d43hKYRGgXDYs28HzPxr25qJNPS
+mWajPz1X/tkQc4F3klDyMosuc5FqpRCoxmejSreTiLG9pXulVW8Eqedrj+asRSUBWYeMG61X+cn
b3y5Q3LIsw3ptYH9DNYiA2EC2r19Nwpt5RA8XXrEnxIkrZkSBjtsMVG90AUN9j6kX2nVVuEXd16H
JUP6EFvTpsvWzGDOzBgxlcqSkET+udxdYWiSGpZkz1bzn50u3SZD85iNia0iA3R5uk5a4oBnTdAp
XLWRtllsKkwZQNZHumGjbfLA78z3fofJThkpphs0a5qU8675cqJyyaM+MselkHahQH6dNbEaqhZA
J1u4dWr1SdL+9jCMMpGaMZI63XvW9ZvL/TvZYnOLKmoMEOBAYC23WFumaeyLtJgjfamF1aZFRHaM
/3UjI8ZAqM16ZyvDhVz0i7zkiDahrtjVcDsU37TKI4mzcgWemSnaMJkr7GsI7xfnPuXPwlR9g1he
uDbJ+qjVlZG8je3r5QH78P1azBEdoa44s+vxgVg8trpGGU0pkXme1IJ0jWRN45ZGORySQYmOY6v9
9ZS+AR1OcrLoMoSeoPNVfVNs5MgbVlbnyb6DbS/pJNfRoGA76PMp/ekU7usysQZDwhZHJmdjADDf
mamqPCtqhy5XI5O5Uts15yP21+kyhb0305jBYrNOF0NdAvTrlBI6pOu6R9e9cY83/Nt2/rHd2tvD
wbb5x812u+Xf7IO9a+zDbmc/7vjpf/7SYVr8tB/tHb984J+P/D5+72b+dX5y5h8Of7nzT45ju87D
g7vnx3FPW+78E387/Jh/y/xb5/9wfx9fH16Pv4/40vBfxyM/fh/n/4XvPK7EwKcrDi0sWPQosMFI
IqnzdfTVljwohUIwK42FhvQvWZy2Xnzt6c+Xl9zpLCuqgtmIBvMWTK64OF39USsnFGmA0rHqOvx6
UFs4IomPlY5TWH8vN3auU2xSFbVWQ6XdRadSpetDySKZFuNvC0n6ALcYAG1/3cnC/nJTp8tIwfNS
l0U6hqibMvf70+qNYaZ1GJwZdprEbu691mXpkvMCj1RvsuYXNfXL7Z2edcjOMVs6Dp/AFpdc4gAj
x0KJAsOeOrU6il6auBTd86tBSLuVY/X0IKcpNH+xlCRsISr72rUQ2V1Vq2PIeJ0ZH5AbCe2wG1N3
GPUcOI8Y6le+MXZHgCWvBriSlfP2JDoj/mWlzMchurQnK2boxhiMT2vw7rCoL8IGLVccRE7zDIsm
5nX0afIKyWwNiVI9RTMp2+fY4rjamLeHCvSkU45AFxQp+40YYOn0WXKntGLpXJ7OMyt13nm8QNAD
5M2z+II0wQVJ7fgCiQILGqTSda7nhDnje2KU/77V4aBqGMOSY+N5tXiDg7cfSYIT7iboYEnClWjd
pCnhxpoZxbk+fW5H/jqqldBBBZZoh3qx20s3HqCQsMb0OVm5Lc+tEAtPJ8XixTDnDr82VHpJ7LcS
QIYylx7Kwv8VGcLKmJ3ZbvBZue/RkcMK8SQoDGIAownPwwpUp10rnaPJAw712pofqDSP/tcrmYn5
1NJiJQwwx80gZ9RaFWJbeD+x8II/jaACB04doSLP1/7AvazU1xSSFg5ZBIe4leDczAVAcpd/WZzN
UQvZHVQaD2/pOfTvKJyr4r6s73t5J1KWVsPrvLsSh10B/7N6DKprsDKttdVie8p/XN4PH7nE02H4
329ZDIMaNaEXzouHbxnznd/c5uJ3D0EQRbuG3atru3B4SryjF3XACzZ6vB3HlWTVmWVFaKTLgDR1
FtfySpQ6Xcn1iuEoKlGiYlJwYQFButzRM5tEx99BmuVtSLsskx0taGuEB6iBwCz7K+foT6vaHwip
m1IP/r2pWSQH7xtSqmgAL/Zj6feliqWIblNefevC8aGotSNwyV9eXKzZPJ7uF0JkBFVngyFSt8ta
gdDLZYmADqtYEXZlaf5SYhkyv/XtX0ePZngRoqHKOQYq8+vOHztwdiMCauhedtfBkILdANqfjxue
4SsZoo9P/roi56MF6R4RgIcBG/trW5Yq1GXRBSY33ij+6MOmf4XYLLhRlqRXamWBpSyopB18WRH6
N9wby2irRFQkN1SczDdVaQYMBNOJG0wI4350yGyHB0Pw1buEifFuvaro/8wmGtM1vB64JgZ2s6mb
pxovgGaiSLelNp38HT2YhK4+hRqiyr35UCGCf8UyGhqC9L57LoIKktiA6Tp5vCJLdqoSoZQFr6d6
MfTJf67DJoJQVDSHKBvaP9ixNQcIQUO0cmiebiCCeYT7kXLBqpuo/uuIyVrV1VoUW3aWf1PUI17d
l2f/3J/PY3aW6tLmhOEivCssyKl+DrltnPKfDViHqTdeLzdxuj1xcfrUxPwJnyIDIRI6eC80IUK9
okZtR73hGK2Lf8/K7vyIEBfrSxbnbApvVzRpl4qwnRZk4pCklLLt3P7+n3y4cgfa2R43RFy7bovI
BGKRf/otTEFl4z3BU9/1RzDw9mvhivbf36bjbw13vFq7/c4MNHUKUn9Ia/I0+FB//DQKEySLyKhz
k91cgy1A+EdZ6/6Zgf7SxPzrn5popq7voRma0IaFxE3jwXeiXOz3E6oTmzoXh+fLE3vmgqHyLUtE
tixOg8rZ1wbzDCx3a2bYwgHU15XiqogRWEx6xFLAN6ExBcrqGW2ORzUaHDOAuJRnR+RaXXyzHEmO
Hi5/z+m7SKcIiegAbAbSTksBTavCDjg08OaSMvVRxfwzw5NFzOt9NAXv5iStPB9OnysfdTwZyweK
PZq4GG6tSEalDIFBpuXPEJRIZP4uw9qZytsoOhjySoB22rk5w2VSTZON2ept8YLgvakADmzIVZvT
XlG8B0AqttR2NyqBpzJ5/xxMo5U5zy0VPHJ55mLTol4M8Ky2TPJckh20G6xht8aEks2ap/yyX/Oh
I5E4keZ0Go+xRUOdBaGt1bXEEbTxvihSKvjJ1gCYUJu5oxtr9dDlpTo3J0soxyGQxxW0lLAMmiRB
P8pIOICCDaTKX1wpji6IK3HP2WbIBvBiZgQxufq6MyhWoZA5IIWLIi9ZOvh3UnVvBSvpHml5qHz0
hpthtldndSyjTSPUU00N4Fh5ZqZtzDKOHockfocV16IChZWPB7Qj0t9yQCN2N+lwV1Jg7Cii2oNX
Woe4Rgzg3zbhxyVCkplvIoGOOvvXnqdaIYUT2CynQ868DyIImbda40gx+OeV82d53n00hYMxTz0G
lGD7a1MZrplBHUepA35RuiH09hwY+L0jjbHXO15NGn/lgpHn6/bzBTM3aZDt49VHGYIs5tcmDV3P
gsjvUiesKL+SFAENZXff3nFJtn1b/52j2cLjzGE5X0/OlfYbWfeVY+fcnHNX453GO14+zdBGXo7v
LZ9QTfEsOxNh9xC9XZ7Ec8v3cxuLSQT1N3SqRhueOVW7GfZxAK/500jrene5pXPbHxVH1NuBKFgn
bhpdJ5d1Ny8XawbGWvmEpxm6iwbyggDWZg18/b9qkggBmeW53vLxevx0TQaDQVkMQpQzDFurvfK0
ir+/j5rsFNFK706yIh8b9FNbi/BNDXWEujihnREcWBrsUegGgITxw22D5oHyMOaxXQmby2N6Ugxf
troI6nTPB8JIHOT0aZx0sNOM6EaW8prHnzneIOOj3EmeTmK/H8wCqY+2hvoD8+8Aer976HHHcKdJ
llBbEwbxYEld1Tl1VZulXSitlDmJYEm/gtqfOaG+MvusRhb6L7JS7L049F8CdK4ScDToD4Rep32/
3L2TDUCCBxFw1gy3PFfhvKQ+zZ+UF0WY+thG9aLyZoz1Q81x/u9NYGxMKoSADVOLRRMiOgf404xc
RkWrg7iTG0eAkHW5kZOlTz+Ah8ywKRJJPL2+9mMmtxRoOKLUkKCv0T8rWeP42qOgKs6krLy8Fq6D
FHXm2F6kLzLirLqyrLhMyENrPJIhNW4F1fEOkktqzB42vyQXcfFt++BvlCtjtAV8JXieXUUH3Bg3
0NHt5DAcx022a+128yRfl0+Zsxa4LiOpxcctNdYVKe+R2eHjJoCtJURy68BHBuquR9SgWwmkzp1t
n0Zimbrrfc4iYR4JAANopPVCJf6R+tJ8ROki+ce39ZyLJPH6H6tsyjGLdRTClbLgPbNUzSfd+wsx
Ip3uIXReXkgn9yCt6KAueMPzTtStxT04an1fhzmZLdEfHiLlp4r+YJGZpLemlSV7AqaYO6TPaDJr
9kM4qQaUqq9DrqIpRK7cob3qFHY8JMq9oB4lzRmmja4DNuq/RQZGiiutn+vnjDAB9MQaBnL4dcNY
LSr9xawrIGbAnIydYR7IA1PfWytPno2rPq+RxbFdpJOhp/OC1B+qYCMd0XIHQ9aGdr4dt9ktLEj3
7+U5XFuVi76NdCIvQZg7iv/YqIcCcd145VCT5yfCMnj53KtF8KJquY7YBW0YT+/hZjp0bvxddoK7
a8m5n/b3HmxbW70Ot8pmzapldUAXS1Sb4HOXMk23f43n6b27+znY0o53+tV9usORrVhZKueHk4cF
KRO23fJslQsyeFpLWJFof4fsXm6P4dpqPNsECsUw9Wb869LorbXyKOwrYm9RG2exCVuCpBMXa1WN
k/ryx+E425rP0Co8MRcrQ0ZuTG4/VkaYQxhXf/rZr7RNruWaE3lMflcSptBq5GgpZD+0y2CD3F9e
m6e7fr48PsX0i9mLExGirjIvzqY3N0ZcvYmW0G81q0d5NYHr7Wnqk1ihECWK4XHQQuGbgbBNKrX6
BlN7YWUhn5wD8+eg+81ZR86Xh9zXc0BEGSFW5rg/Uv400qaHpwZ8DCjX5W6vNbM4BFDwK3s4vCkc
/FsvcgvvpkUUZtTuLjdzfoJJnmBhRFEXlsPX7rRYAIZ1GaeOHxvRFnEHNBUAzI/js9W+BVlyU8ET
KcXwDd2LbZZMB01+X/mEsxfwp0+Yf/1zSCVFgZ+qfIKBo8izWdhRYJMk3ZSbO1mw33rXf5JGuz7g
oQhmcuVCPomD5umcb68ZPUqCY7HAOx9VOFUjRm7U36b5ymKzh3xXhb/hQ13u51pLiwNQkbknizka
rxoN1Y93ka1TG/lV2M7+XP3KxJ7EqXO/uCR5JYK8AhjxdVDREu0qHIFRQJLlAQbHMLoVdLOVVXru
GALmZ+I7SvbrBKwmjqHaiGLG6JVuFL/MxmDimmj52WcMEADKqljyUr5bHACo3hpqKZCcEX2np0A+
vrbmtpquTRFJDVJ5hmus+e6cVNLmc+9zm/P2/LQm/RA2nWDRpswzN0dmkWOmQITgVsFZSkam4C4o
nZFTSHiHXZ70uMKL5JQPen5AenXlPjl7dyJvPfvIkNsgu/j1a6ysFgFN8TV9fvQRJFH/eMMD4sdk
G3uZ2M5GGAABU7260+Ij/BKPzFl51babov+WAEePtpeX8rnDCUM1k2iPWTeXsEFryEn5JMhraeKf
qX4vdMMZC9MhqbfS8w8jvWXUQM2W+hOWK9iaLk5bw/L8oNJpqd5A8tmrO0KHreQmAEDsbq9t30G6
b4270LZuBbvegV3IQKF/Q3jKSR3THo7SBsbTrYm6l71v3kcCjO512nn2Q+F6N8Hm9fLAnNsPvKiw
i1KhV5w83dq4rgdN7QndeLmycqbwHvfR/6YNYmCJ0iYR6WJI0OrO2xAalpON2t7Qyhsjl/aCVK8c
jBZrajnybIIZ0qggVr2szSBHmvuJ1bDmcEWaKzNQbbusj65Iq6euUjWQlVsZYYGxEWfZ6iB7u9zP
jxjm5AuopPDe5iPIMH5d9eJUe1U+8gWoqcniVVdtAusmEyB97/wE7dFkV4lXOiJgtfrLMzeB+i2o
Dl57D6dl5UvOjsWnL1mcQHHkh36EF4UTvwIfn9zqZ+mWzuT8aXdggIVDcK3dBxtz0+7123ElzXpu
r5GiokYKlQWDiMV0g7ZSJM2kbSEqHEnbF7kbohg6reQ1zq1cAhoQOnNaj5LZ18G2+qQcpRwuup5K
u2qQtlA3NyNavCtDee4ZoGNjSb1XmoFWi6H0NR0hzmo+ykYrwZW5D7S/lOhQohg9MIlbCxnxjVeX
zSM+AS1ybLkQolgkGcoqaeTsp8yFTZBJJEOW+WuCOKEiY8zI7r3vAkpYP/GkxQRA2CJGswaBPje+
n3O3i3hOiprWQE+FLEO/tZTvkOVFbCMuD+65QOpzG4s7HyGxgrrzfCz7iG4hyLyXkXmK8m2ZObqy
kgk+1yEAO4wbmAdQwosFk6JVPOktu1MoD373TfR2wO7/vT+fm1gEhmWhjJQdaKLkbSh41xPQgAkV
btFBys6u8pW1ebZHn3b5YqcpZazUZjU318novVs3wSxlHk6P/0WvPjWzWAlwzvUSKQdWwmwC4BpV
Bdv/Ta+fLeFQGCt9Ohvfz+Xo/zlEF2tC9kPI9T2tkaZskvfJBzyevhDeB8VbY27y2bLij1geELlY
mb15ASyP789p/MUC8fIYaAQmAE7yXOe3enM3TDdidBc+/ftwfm5msUhSsy/R2qGDXvzkU5VMcsDq
qJNTeN4R2K906txNQIFX4UU6wyKWZsNqN2Sy3w0E8e9pTlXZlr9FV97j6MPnu9yvc6sRNVEOfkhd
FH3mL/kUgVZaozfITxL1akcz2mFAqVcrkcS5q+VTE8uqrjwqVdmX8wz1b1P/W65dCfv0ane5I+de
Ip9bWWwrOZRjBek/3ggItshtbY+de7mFc0P1AQHXdcA95My/DpUWFxRyNImISLnWhgzpV1dXVnpx
buI/CsU8y3hQLUm61iBLai3rBKIj1ZrdlBZUVFpbLtC5KnZIKODyt7ICzj58Pre5CID0LEYCXaNN
AXE+NcMdpUL+9yimW8BHtX/bV061Bmebx2qxaxH5+I8b1cyeXcyW0PhRFWTUBWTw+p2YoMH3JxoH
e6p+Kt7+8rx91EhPGyPtwBWCmZq2WOM4YmLBXnkUqBzV6Z7QwQdOgNZT/xoem4OyTa8mJ3uEqzag
fnxvHaxdm9kW+p3RRq2dtVTAuTwhff9/n6PPAcOnLafn0CErgb4jjL3TnezZ38Q33t4WboKjchU+
iSs3wWqDi8H2+xHR9Ij+ozxkHhA9c/2HZm/Q1PDqOcmh2P2+POLnkmlfuri4fKY+9ZQOFTWnR24W
tnLsDFfR9n6i/pI5KC+v7MxzL9cv7S2un6Dte3yiaA9n8GvleuocyAnAo7I71RF/5Le+/aZX7i1T
DBIeEwl5u9LheY9cWGJLUkoWVLle5x8fUN/U8pY1pm9/+VdvFJo8uHwN4CthJWQ/s66hIJNOM0R8
EAH5zwfWp4WkITWUGV2JMbJWMLeeq6MliBJmZwC81X6bEdVm7b0gq2XhvqTij4FcS2z9VaLpJiXR
2tZ7dbi2jKdGPOjmo99mGyRqXKPepvXKHXC63+dPhRaqc67NYPKvnyqGFrocOHmh674J+0cp/UaW
pcPaQh/+XJ6Kk5kAF4XxHIh1stanidPaEia9DrBqbvOckBRVX1gdU7FyaM5D+2W+51bgOVBr5OY8
Ob9gPxR6FoJ9Map0uqrz+gWhnGknZPrLv3cH21sQf8Ax5sTM14FDXN6DTsiDSQz8HylJ50n2V+bm
JJ6nL+BVySRQSkCtYTE3WSMoCalJioXFt1F5aibHRHpEQloxC181/b8YOeoSZHU09NSBeX3tkJIV
YzxpFWXnsHrVJP/aDKpXyy9W0qAnQQcFSXF+ZoIrpqkTSg86XRYHUEO89ldHhDh81usrZLL/dXZo
hegJKYgPSua8TD7vQKM2rWBEsCbxA2WjFrrv4n23NmRn+/KplfnXP7USDlbQFUmM8umIuE9r7uQM
KzRhroas9Od0Kcz94Z5E04HYc7kU8iQNFamjJdKApHQdoXW89EdDzd66E5DIvzx6a63Nv/6pXxNk
MsjQaEgPVXMEIfMnMSrNLjqp2YJrQTqy1xGqRj96Jbo+P57/28vFEmxjFearTy+r8QnJaYgSQI9R
tJWVlZ11Es3NVXERp1oo3ZRyjMXOUo2ubTIcZp3M9Gwdufs8D21slzYxZzKJJzc1LQffpv2/jyuZ
D3B5UPXY2YszowxVP5Yq1n4z3BJmBNWTLx389GeAOwEA3ZVOnsaPH7383+bmE/nTNOZZI2MEQ3NG
gNqldouQKmnqvafca/1LGM48bOLW/78uLjZeV1AoSBLaxDzIMVT86Ije0DxEts94wIPmcmsfpdSv
x/08kcD90P2AkLhE4Q0DLF9TyxvHCl80kRLhrsYMJkMZXLmWZE5OYCbmLCW3slJPFEcQdfjS8HLr
96WnCwUNd152LVbfI/NHXryUQu0ICXaTJftDEQ4jGsToju7Q43Jzrd11qbKrA0z9rHaLYQnubcpW
B21yeVTmMb40KIvV3ZS1nykCq3vieSB7j5n+DgT6chvzn3HSBix7UGwziGiZL6yqSveqkTaEoKnQ
Ns5Iv+P1YXd60m6Q0rvlCbVWQTutysyD/qnRxbnUpcYkYgHXOHgnvURYiBlB6xbZLKuab6FDOR0V
rqj8VlAIjrS/SjzdqNJLIiJ5YnRuNhtUKNN15WX/1TL89GGLg0vU/XYgaEIfbSAdLbwhvt11u2T8
pYIpQkrfL26M9Kr7Vw7pxyKUVMSOSEdwqCwmGsXlIYikeTyGbK8ZzV42/X2dFWvdO8mUfoz7DG2H
QS6dcIstcopUGtnUqKQ5Xpf8X9LOa0duLFnXT0SA3tyS6curjKS+IaSSRO89n/581N6nO5NFJCFt
TA/QA2EUGYuxYoX9f0al2m3NsKnGrjFQRC/g2G5aI3oaRn9F9seocfrk/4me+TC1gxTXmnxYo7en
oCiOrHmtmPLidTkTMXNZaSdHTR7x8ay6B1xaxYVEdq5Kf+UyzuTMXEYH3LccDqgCc3i9iQ60q34F
B/oZt+UhPaSm8yg/mzbQSoTIh+HT9fu6puTMVPJ0olZlQNkJon5TWSEA6dW2G5KV1GfxYT3TcXZD
IVlrjGp6WM3gqI07M/tk8fREt2GzKcVDEz3937Sa37vaUmgRcaSxtKm6O10HrfbHdRErBjgvCoRw
mMNkSSwkZC+98rAaQy7+/aRE0yDmtDo0sz4FtM8KvjxUSB/q8rmw/ibmAEuDpoulMBY/+/B60mZG
XOEjajG67SLdVqTwGeowkHIOpR7fQIL0/fqJTX/jh6fhTOLMBopEFwtLRqI+0A93BuGxEA5a9sOt
V4xt0abPBM2+fmeJHtSfCPLNh6bSHBU0ZHZ6/0Ibclawb+npfhiQibpRCFUFjmNKGS3gAP1RhKDZ
9sUvIoRv9SiufK+lGJg5q2m6aAKYm+MrgNbqullSTkodKvUzYM66BVvr8bpW0zf48I1M8KAwCAuk
nNnRCVREPFPn6DwAFcqauZoYTCoQuiTvQM3EFrLddYGLRvGfwDkGgV9nzE13CCyyvSnfl+W2zn6K
5oukr2i2JmheU4MhwuuLSTOhILTfDKUdRd9lyYEF47pKv1PV+SFSu5wAI7i8pCYc8ll8nRiD5w1+
TciX2kBdnvST7vQ7UEeDQ2C3dnTU7rrdfXj6+jiBATZfnqubZhPfaPtiB9Ea8G/UkFeuxMcdEZ7q
s980R9/Mxa4sFb1iE+zhi7D1Tsqhvsme4s8w1dyM9+Hn4Dhun6BU1B6LG29D36Jf28H5WNWcfsK0
fMNELHAsyuwLRODqKtANVM5Abeuk7PuNv+nYAAIGkYWcR+BH9/7KsMLHOuNMpnz5KYYY3lzdROZ3
jz2x2/6z+Dg8il+KzdcUxMHBkWzYpE4qu5bhQVuxuN9QHR/s4Exh5VJ4Z0FqbaUtCp+mERWoOAcn
2gtOt+setT1p7G18b+7MlbBlMQU5P+dZaARQkuXmEWLpdW2KLVunJzYgLad6vy1e1AeW9Tb6nbER
N/K+WHFSv2cvrqk8e7XqoejgxOS8WebYjfab8dDvvn8CY3Gnb6ST+Cg+WI6yVzeDHX1+bnZE6KtQ
h0su7Fz9WTgFrGfZ6ZC6OfId7H3+pt5+Gu1+Jzi/r166S77ke+OkbNfgWpfPHSQT1jOm1a85rADL
SUPltZy7YYeYFgu11JDbL8qOVd8dIDg34cAUUlg4yc6lTbPyHi3FC8qZ9PlXr2KWFk2ku7Jqq+1W
hhXpul9bkjDBR4AlYVgKUcOlObMDH2DOfeXEUB4z1OuEq1X5yTPOzUdlfom9/wmqcj7SJ6VQVQYi
IqrSljbFASddf8dybt7Tt9z+6R29l8H2j40Tv5lrB7j0wJ7LntmNCsHeKLnItgBeh67Cgymd0oGw
1klbtBNG3lgIZ3yKhYHZOeptCXfmiCB2rcd3y64c7SH55tFz0Z5iWyuBSG2d7CsFks4e9qteaSk6
Ohc/MxTQaYNE76czhmTrvf8S3YWlzb6U14JBazrRN4VEI3n4cd14FotOhkZlHNfPcPp8QSqEWB6m
dYXjld6M2Dajn7px20YvkfwWahs/OrXqir0uvnnnIidPcfYOG4HS+W2ISAhyoqf2wAbfQ7pJb/Jj
dOg0G6Q36R6Mk9aBpZ3OWriF3MF/pf9wXfUFowbxWmE/jBItqfLs3XPLKvH7gsZwr79mmWMlD7m6
p6ZoMibQFA/mWmS68IHZw2TBgG1zDUCLmTxZHsxUl4rSYSCv3fcWsz7Q0sDB3cVrA58LLgFsXYBl
aRJR75kP+8TBRGsnVqVD43hn5sO3URVXoqlFbc5EzD5iGsCxMMJEDHVwYdcw+9TdQzvsr3+ihbs/
IVHTFiK6nnZ5Li1Fh+5BCXKEjHDtZl60bVAn2iXu1+tylm4BgiiMgXdHPXue1XlSAiBfU5dOJ4Ho
RdPat1t1P6F6AkspHc34Lvefr8tc+kYTkCfMcayEACp2qRv4ZRPLdFM6lZnsUjc/UrTfXRexVG5F
rf9kyJcyRs3X0zhCRgSHCIRWpN9OluZ2reyg9Rvh54NLrd753grA15JxMOqqYOTMX4B5cCk3t2DU
s0zmHZTh3nV/ghyUNb+u67ZoGioTxnwzINnmtXmxz4Z0aNvSqfOXwpLAbX43YoAb27frcpZV+U/O
zC37aUBLD0YYWIucSLlXm3updq6L+Dj0xTcyGd6lLM7iDLBvl8clGEEMS9NkfUn2NIbutBmbvZUj
1CaMmHqHwRtHhmfz9DaT/GNpKV8t9m436QhD8PWf8nGA+/dPAe4ApArWEebHCq2o4koRxFVtDOWd
XVlG9dbB0/5owDT+PqhpLzthlxvwOulatGmr1Lz3I5+910aAeRqHlh74y7N9GhnTFAhxyW1vVh1A
XpbuZTZU54+exXpsIOT9Psjq4jb3vfpV00UdCs4uZzdK9LTgsYAh78kX9OjZtMZ6Ww9yfRT7wXgD
dR8qKKjSm6fAjSSsuIQUtYfxtpbDh6yZ6lZuPpi2XLTBLouG7FfnwxJlmyDBbT3m1h+ltCB9LqRG
PslNYwYrD8vvke5ZuMTaIQP3TNyrQOlNL8/ZA9cJ9TiY5VA6qS44ZvbKOW+zPtmNFsDVJtBWg3Ii
oPruab/Eon42Byhz5PAzr8Ym0RitYHwyLf+JICpVq44JYthiICK+/qUX7JqRdIAQqBFP21ozm4uZ
hBALqIgduQ5uOsYssqw/9cbn61IW3tgLKdMtPjuJYDTTRhORYlU5bIW+Wvrw8DG4aYt6MB7hyo0+
wVm8hwKVufG+e7wufsFJAFEH0ii51TSSPvN/qiSFYirg++pQtLOhddTuWTG3Q7UiZ6GIcSFn5u8E
11SGPuFpN0tva4y7zIpYit8U3XMLVc51nRY+HM4CwF2KQeLHMJVlhswTTRwSUxu3sQTigpDeQpf1
F+875suiGasLXIpJ5bMvB+FloufhWDp+YzzkYrth/ttnlWUVlmShWWH93kY24PIBNXR2dmMhda2R
oE8PncvOkAp31w46A/tM5DyXHtHw6GVwFsTQu0BQlG7lJvVerp/pmp3MnHzKVEBbRyVnmkCWBDyB
z4BNsi2qlXLPohyJmTWQS/Hcc5S2xrNqRa6wEwUkSAjZSoiiVRi6pJV8f8kemaMAtMYi4CSnufx4
vtvncThduzKjBqo8QwHMnuCu7V57b9j9+dmdy5rfMdcnwR6QJVgnq9xrfn0nerexIRz/Qg5NM7IU
aqAfUDTBQtXAUsNOAl82n5g0h+BaqKRflt6wuKNr6et1eQvxmSWReAKDyoaFON98SPsoGNnDw3Ul
7LEp3aekW6v+LVzlCxGTuZzdsbZWC2uweCe6ImM/VdpZ0rCp2+ovXD0QGKxMEoqxCjuzBi8wpWyY
rrJafi/ZiO/d51D4ef20Pk4qAjx3LmRmBonnaxWDp6VTGL+bSdC89tGXVDxK0qsS7ydmv7x1uvq+
sfZMzl+XvlBbQjiJnAhI00f0Q8iL45ThNPIEvbIN9dBByN159xEVXn8Df/KKC1561QC7Yv6Ogggv
/PTnZ98taUErGYBbh52jO7qhupf6/h8GRYAra29VFcyBUT0CgvV2Xcsli5zgqCCxYY8ZV3kpNnc9
IdIrtAz7ag8+972i/UVWNy2q/Sti5ghj2FEVfTIVTQyeWjH5FPrT5OnajuiS4fO1gI2nIgca2swi
KchFowHDliMBdD5m407Ox6OVDJvrB2Ys2QVpHdENcMYMCs9OrDAoM8tqVjqNL8FOHVt8MBgutG4D
032p7Vpf02GiL/pns8nb+zwGSzqWC1BPS4EfaQdiUEM1LvoVQIR9XRg2xIDZRtSgHXVKP4weNSFW
7gSqutsui90HuQ5BrnNFsb91W2M8qUwLf+5HGcbLwnKLz7VrJVvTl4C7YF8guIWIfXyy1C5/qUJr
PLXgYG3aOh9Nm2KQwSrrWPN/VfI8DB1yoESzPSo274oWe+02kzOwNFLJ2ni97z6aYIDyTspGt4vV
PnW0XG33StFbkBiyKEOfCA69Vgl2Im/sUUjdY5QJMoCY2nY0pAzsTBNC7y63GL2zhgdAPUY2MgT1
VitIIW0/brJk20iFOdoQDZrvSa8qh2Gsxreh1KVkogvJH5WRpr8NdGbt2pAfwGCv+S008r20hy4g
+ip4geQMTaAzSEXY5K7czKVEniExAgocHauu86xatgT4yQ0iPhD4jdvALfL7pivro0qJ9o1xPTjz
yrTpN9CEmffAUIcp3HRDuxI8Lb/z1JQoWeAj5jufRTuERZ1PCR2Fpbb5BX+drWrb3v113cDX5Myc
bgn/cq6wkQQ+Yryz9OJW1Ny3MDZPnTX6zv9N1uwueUkxVLFBLUaz3O8glFtwgzM8U8ZQO2fGp+vC
llzd+WecKQZPvJZ3Gp8RRW77yPgUpc3+uoglJz5toVDDUiQWriYfdebEO3LGSqXmy0yhBKEn4HMZ
yyE+GFdCnH3PWH5xQ/OY62sN46XYDKARanPkIxAvzAJry4LwRJliwFQCz9nJBM+WKXCG8YFm4Mp1
WLKPc1mzIl3SgENrtBxjbkCA3jRxshN08aWGfPQTA97K/9HsZ6/HAPVawbboFApGm8SzSz3a5vKL
66/ptfTt2DL/937Nvl0mD1HcqAiKWB8yYPZsjdIWrbdRob8TRI9JCTNltQZbPzdK6sQwx+kTWR0p
5YdWvxfluiA3TKcVeuDehpXxqxvrcQV8a/40SiYdCGYgReAgJ3qsmXnQJnOJIiyBSta3IBOfIt/Y
CUr2ct3450b4WwrYVcS2gAMyCXdp/BEt36APfM/JK+m9zlPQEoaXXjAsuy27lJquub8ucEkt8C0M
GFbA3AUX4lLg2FCsE6TIc4zsJc3rez8AiEZfwwf90NqdSO4MsCcm/BuGj+eNqljuyyQTYt+5+cKG
BiiLcIS8f3a2ztNKJveha46kCd2RyXudEiuyLhXy6ZO5MKr6bOGUG9hK9vvbahPbEIlcP7jfJ3Ne
TJoLml2qTpH7aAhc34ns5Dd7YQmDYejoW4X/paDk9N+E/9x8+bK5s7Z3Dzv72E+K7x/fVftWtYuN
ts232vbdflRtGJbs2P683z47h6cfP27W4LDmLmf+c2dXUzb9yCs9zkUw2tAJmjTYp1KebWUv+mRo
nfSHuQ2wewAeAL3HggJb8PO1jr5TmzrUs8ApQ7nY6loWHQDxDbZeBwz29S/xYWhhkkWwijSAhNiE
mKnmhyx9tJUUOIO3GyXeilTcpuObG7eHKnpr4n4TeretIdz4cbshz0og6+73ehLu8kg8Cs196f40
jKPWHVd+2AfHNP0wU2VbRxc1/n1mi2M5dFGh6oEzpqyKwEsSgrwLCokChY+kJ3fUQAPd0fUyInsW
9KY+ZJkMBEJMt0sMysY9JIHp+acSix9s8IKVDVzr8lPn9X27KdshF3eS0As3phikKvCscS04Wdf1
RLVJoXxpjAAKcmjyGBu8rtoHt8FCiMVFA0aOthkp5uUtk13fgv4IzuOuutVw6vIYOUKwcsUWjg9K
AIAFAK6AFHieHxdRkYsKMFGO0TQHTRCmSvFKQWZBD1QAVHFy7Doxx6Uezeg1Slyix+i2b74v7ipd
uhdjY8Urzd/F/7l8dHFh/JnYJWaPR+wKRm0W+AqfyFpxvzRjso0oIY9Nf1C4EEAnS7bua3/+lX4z
DIErxKYQ+0iX2hV9ndKoMyBUrq2N1JzGGix9cy2b++BZ2NyZeIz+v5RZTDhYozS2IVJaKv4l3JhN
79QDDK7GGoDI0tdiFQlyLGgb2HmaWV0uJtJg5gFLaXp0FCCNV8dw59bByps4z07xJxQCGdughkCJ
dY75pJSyq9a1DyCzWip21UDLLsunwWKLhkHtTV7Um2atbfbx4Z+erf8sZBYR9pImSx308E7Y9Cez
THdiYZzYyb/r+3oHIPyKQX44SQqQbF//rqLRpZNn4vJGTtOg8QM2aJpTVYipHQ3dTS4LKwX4BTlA
34DTZ2kGid087VNdrSqkySZCM7I1pdw04m0Uf7nujD58r4ne8UzIzACTHM7xGJoQpw9wFpKXH5sq
pqXA8B6kG7H7y+/L5+siP3RwsXaK4sSbhBoUI+fDS22Qd9HQ9AGmETz5nbxTjZA1L/FdkrynPpre
GfGzJGVwxhWbQF2DgfxgLtwCkhSKayDk0yqa3YSmseK4pdfmdGJLm78z3i0QPb8VSiM5EgSom7hI
h9frOn845t/XgsEF+KcxmXnxunZLd/AMroUVQMTQ3ibgrUlPZYZHSx4ZhbwubcGrkP6BAMX0FHNa
c/Te2JXbXhBLhjvhabotqG5s8s7NKeG14kEKPP3wF/ImBBv22DT5w2MTlWMrVXoROpYfn+T6K4Af
O49rqK6MWH64EfgTvhqBCs5lqkJc+mR29VvARCr0Gop7DOW9dsFhEsyXP1eHhxOXAssNq8kzAyGi
GH2iutCJw38k7Ufb7nTlR+6v3Lylj0SGDpAzV1ABw2amTCBKfhPIoeOJx3r8wX6L7fWPQfvjujJL
ZwYU2AQYQfqFL7kUE8Y1D6hrBU6I09oLdP5PSaEGoJUFYbaS531oEuP9fzOp0Myjlvwhmgwh5suM
IAod2e/EN/J0CzA01oOe+gHIWnsQilQGdEgWv1dpZ+zSemhe48AbuQ+haDyWfQwUUjuSxO2BShTB
lhcr9wcYXP3L6Hvxu2FU4I2ZaeU5Q2saX9Uwk779+XlBbwSAGmB/UONNrb2zEkrREPF1ohs4jTps
XJ92NeC+lmuthBdLX/9czCy8SGU3YqUbMbEPpG5/8GrR0SI6rO7bdX0WBfEUA6gFvgVNyUt9LLWg
Dq0SXzYJNV877VX1s2RGxScoM5T3UfcJsa9L/OjfCXAnkrPf263T63IpstRcMRrSKHLC8kAHaCP5
9DDoi/Nld4acboomty2Q1NKVM10wdeSqAKPj9mgMzc4U0oXUFdiFdjzeEyXSNlklbDxD2l7Xb8nK
aZRIbKHBD0ILfnal9Kq3tKRMCdpYwvBycKGCJ8t8VcttNG5LpvzqYFu4J8Xbt9kb+Li9+VyKjt9+
y/MbNdua6rZvHuCZuv6zVE71Iqfm1DVcsDoljYy1zk5dj9pCC7o8Aq1171LJlHjDr0v4UIjmel+I
mH7C2d1oeoaS5AoR+TvkuPSEwIloT8OX7nv/dY2Pb+GVpkNJW5kCtswo0SwwscaiL+IMWeDO2UND
V+GhZto4qzbVGlHukt0QgAOUMRWppPloiwdkhBdYBYmMlx9qF3ivSDua2Z+CJk6nN3FcT7YjK/TZ
Lk9v9NRKMXvEeNno6MBEamxCmWv1yoVz45aTKkGdxssyv3ys1Sm4UUaHoCZqt6nYCne4zu99WtV2
GInptoPCbaVgseBj/oedCyYkwOx+O4Qzu6DnIRRQ94RO0im3gAYzlifYg5kc3C5ZCYrXRM3MwmRo
kiOEbIhhspyhVro2jp598dWV27RgExcqzW5TIIq1pqTIydjY9apqa9TBoRn/dE0am5hATCm5URGY
+HgubUIMxFItJXc6OXPTSOW9y0heGqwNTS74BtWCgwr0UqB4UexSjNKWWRg2VeRk4eeOmTRNeb7u
GhaOa6J2hYaHUXMGj2cuMWcJxNezJnJ0v/sV1MkuY7g1dP+YA2p6WfAKU4ODGcl5VUPUKpPxOY+q
Rpzdwl0HFah4atIfMMuyfz2s+LuFq6TTbSOqnTI+6BsvTw22Mk3PlCh2ABG5ESl3Ja2x0VmYrdlT
M9rdHx8h0ni2tKkkz2zXpbTCNbtE1pLY8UbzRM/LZgl6K1crIdrC/Zl2oijuss9MUjnTqdG6SLCE
FND2TN9P+XKY5HaX+BUr4n8erV+Imn7KmVcIVCHEvSNKKa2XuMyV2M61EQxofShXkEMX7BtR6DRN
5/LFZloFbRagNKK0Qjiag/EwSMpKTrUmYqbNQMvXy11ElHlvfRq9kj0ydu8+XTeC5c/znyKzi+oP
uimNFlLMTrBHXLcK6dgnBUiH63IWTRuvQ3mZ0pY6Z0PpSkMc04G9mqBQmeeDwslyD6Psb4shulME
cy3nXsp/Jy/3v/LmBCeDqfix52bkv3kFC17pZ07WggPpycVXOHl2gNvu/exPEWvwrtS6mPqkdEg2
PA+JutjTKi+AjWrM4hNUbnn8U5aY2VEfE0VyQPC+fqhL8dGFvMmGzixe7lKjEgrkeaB3DiVkMpUG
NoHoeMNzx+INBUwNuKFwuyJ3evRmod+F3Jn5QwriiSK0cbDTjXvF36nF06C8dOq+RluIb7NqcMYg
3TXVUV+Lhhct6eyMZ/dCd4UELhlk0yXDcnTNFnvhcYi9O0nr7FFLVvqxky7XdJ3dELW38FbZpKt8
y4qDXVT+Tu/Cldu+eA/PtJrs+exLjnnoNeVkOYNlbXut/qeDbAKLDaGYXxsc+tjgm8yUahhDvYTX
wPJcCotrBl8qlbJbrQk5XIOlnRfGezq1WgL3JTxkja0OtymbRYp4FLW9H35zdd1pvS9ttuJ/Fk+X
3YqJz5H9lPk73sowYDd5Tc4SVD8TMzgRNXh2bHorb8Pi+Z7JmVmNYhb0JSxUFmRp042ASdUyEes/
wV81QjA9SkZUwmCgnwVyXkFkmvcN9ikMlq1kVgFqVLbiTpeObapNQYhOL/1DRZNaXJ+IfgdoRi/Y
CQmKFGo3TW2+Xb/oS6dG/RCmA+ZgSYlmuhh5K/gwXsYOlIbpiw4IwLF0vebWB5nlDcCvz9fFLSXy
ukXyJWEKDGfPEyO/DagPBwNsfgJrEfWRYlXWfgU+zx1ODURZhXEXd5vK3V2X+6Hjw30gHZtiL76Z
PMf1ybpUbxtP5HESgluzZoMtqgZWKDKtejTrkx+/9U1W2sYaX/j8eIEdlyZuAyYup3qcNXPfdTo0
WV/HuQNKIBRLjiFv8hrktjWQ57nLnMuZueshLAWlylnS84bq3mCMqkj3CgMtgsmEZ7ZSm50f5iQM
qkYOEx4gihYzYX49lnJMXc1pqgqyGkUObMYK+zeQuXDVavqDquqwz8o2fBXLJvnDcPO3dMr8E+sa
12O+kUGXM2AyTcgIavPSDseyftRqmLMCLaXDMPbNirylo8VtsxzBfZ9QGC9d6Vi7radGaFskg902
b1Z1ohMseXfB6oLThxl/DvZM1DykGbMEYCU1Agqvn4J1rXWGzP8CZLITye5npguPoqC/D7l8HMS1
5+lDpDGdK7C8fFauJw3KmZ5lUWdDMeWKgCW5R3h4k53aeF+MxDuGBTtKokKBZtS6t8yyTmIx5CtX
dB7PTfLPlZ8lK2mlea3occ5hEj62tGo8TXoQGEqNWqL80SCg1Nb6YUvXEztC3el1YsLn8tuaYWGy
STVZMv/obEu7r1IQgR/x/br7WdTtTM4UbZ29/a4GIWeoIMd0u81dyk6D51jFoxDtTHn7F6KUabqb
vSp2C2cqGUITNYqW5iziETQGCTtDNh3SupQOmnpjxit1mkXNaAXQRSdToiUw1yxPNKnHahrRCw7F
qEsg54exPSTZABigBalJ4N7lcbe27z5/H3+bC+gk07QAzK3zIrRSyC7vCAivefKAo7Cl+CAW+784
yzMZk/Jnny2M2PITO2T0ofG9bqMbN6DobbrP5AdHAzwZRTA2fy4S5jMaBYCfMaQye4/bBNZEpixz
NmxfBMGxvK/GeKy6l6SDkUNZEbbkyM+FzV6nrGFwxIDx1zHor/jtDxUE30TyuerfYsG33e4mWGPm
WvpsjATyHE6l7g/rvLkftGI4iRSkcddLNUMQwa7p9BVn8nFXFG8yLaRQruQgydQvP93YMIZb6HCL
yJAY6cqzByqBufOHnaptZO9dAQot+SmYGy1ZgxBcOlSWsak0T4tn9NkvJYdiSEyec9fFvuf9DbZJ
8Coab41+8oxPzBNC7vRy3WaWvBjj+xTj6FQYwPdfStQbzwsrgTOVfPm5yaRTk8hbX+udEvjC66IW
X4kzWdqsl2X2rDGlEeeqRj/8YcKFZYYK0JzX0gu2QZod5bovbDG3HkzRe7sufOklprcO7QPQTrS8
Z3cjbfy2akSeRyhW8KSfLAKPdMJyFzwnXQP0XRM2uxvj2Gp9KCGsVd4tby/X8SYOPxfFtleKlUOd
/qrz/HNyZed6zeKpcqyiqDQmUdKbHH/zipUnYfHvZ9STCUyifH3+snti7Zm5xd9fWcmz5Lff5UTY
XP80yyIY+4VxhiG736AhZ54yF0vFIoPGbbEZoqcYwNpc/Yexwt+nRMXlf0X8/vMzESnjRmIcEeIa
D8wx5rf9MdoPj8UXdac/6/a3/Je0dbfZttqae0BP/oIXhuIozD4yqKw08uf+xK3bLqx5Vg2xdrSU
sWlrk7aH66e49JieC5mFCWUbKyZzxYRg1mthHJN4I4+mw0Vwkv4heb8ubPGTnWk0u01Z7w6FliJM
JsGUqKOpa3WcRV/PtAijVBpp8rz8LDDTZMhlnjMIKul2EdKa9uJXKaxW7HtZDmkdToFWwfzbJF3F
ZW2IQYAk6fYiecA2amkFSxIVluuHtviFmLCkI0xCh1aXrlYQwyiuNNyfJQL1pp/CYKPVPzX2RsX0
RVnj61v6RLg62hOKRDnHmkljOcVXUgOTz4fPNSSEQrNSM1k6uf8EmOLMmw/FaCaxiQC9+2agBENu
/tqTsSZjdnN8Xc2qlJaAM+g7K3xSQE1ea4MuPYDnaszuDTw5Yt5UiOjaWz901OqYNxv1j4FppgTp
369BW/zy22spKWmjIKVUYCwoot0ATGxSlyvWvPTwAFhPCA8qOmn2dJ5nfs4QZKvuJicgF7saxkPr
NQJmLtLfU+vXdWNe/DJnkqZjPZMUWs1AaI2k3K1tvXCdRN/H1Upx9cMGwOS3z/WZxUMFSyhD3nFs
bTA+aaZgA+HEBA8AkGr0Cvb6xrdqPtzgBIHOBGnNeE8W7ADpui+Lfu3HrB3uLKKPxbhKVWVKV07C
g/U8PLUbyY5UhmNtay8e3cOwSbfhq/l5FdZuKbc/P4bZXR5UrZLZ9COXMK23rkwegjHbMRbIpod/
YoKGaWp/P3byxk/C/fXvvOS0zkSbs1vOrlbXqDJKewHzq98pQSvdtveZd9qM0vMfyyJ3IXnhiWS1
ZJ4PtqbrK1lZIyvzuRzvXWbycR2t26vtKVzzLUvhKOIY6afFqU5j45cmHBddaOkh2TtN3HuaFo6q
1RRmGKQFnShqux+Dr28HERyNYQ31fuH2XIie3Z5YLWu2+tA0ke7CfBsXb+kak9CCtSLCpF1MEZ+t
8Zl2qZ67QS9UlESKJ3YGBHULOoHb3tTKnwIRMTHN4BEj3OzjfATLaIdI0gKq9E6rH+Th5GdvYfdy
3TAWdTkTMb11Z84mnnrsboCINNiGzV2hFrbQb8f+YK2BwC68BhfKzE4NdHirj3I+TA0EVnAa8n96
76kNv1/XZ7qvs6CdeRjCabIR+p3zOkucCG0lRyNvTmxLLfiU6Tdl29zK9hoZ8VIqO81xMKYwrdFT
vL48uSjQ9TjzJ9u+G07ep+E+2A/vwtE7JkhrVibRl9z1uTRl5iyMzMpFXxAB9rj19+Ftfuvvgjvz
Vtx5+3Gv7ct9/fX6QS4EOdTIIcKlQs+kwjzIMSCn8lmsJqTSQruNPManD9clLN3U/yQw6zE7QDmw
eqlBgig8tv2tWR0Td3NdxPJH+lcLcDAuZZjCaHRui4zhadwM93Fq6z/K7bBzP/v/wLy5Im7pzLix
7CdMq1a0by6lScTC7agUucMMv0thOhyY9qnWWAGXLtKZlHk52sgbRcw74vdG/VKrTiLfpOHnevzz
10k+lzI7OdVNGqhe0CW07DhlHK+/AehPCD9byn06Pl3/TkumILP2SKF5ArKb3yWzgT8pKsrc8YdS
puQFDkY35j5gRKa2kiosfiN2U5nQozLKNuflNxIaEh6K6jz4Hg2tsb4ZAHC6rs3Cw046CvIKWTHp
1bzwo5l+m8guWbdfKARxvZPRmZepaIWZ9aT6300lOV6XuOTFWbcF00NjiYQ23qVSNQFw502pVsFG
cc2ugyx8AmSBGQTBDrSV7GRN2CysL5SCVWxpioTTbdY00EGcKjaMBmnbGLvrek0XZu7Nz/WaxfaZ
kJtm5CKq7e/FIbcraALdcJsktCLBLC8fBULx6yKXTPFc5GQ/Zw9i2UXt0NbExWkKwnFqfal1IH9V
fw2FZclIsBGK8xO4B4gPl3JaQPhLT+AW97Vky9FbYbxBH9MZRyk4uP5KgL18jv8KmxdpsjoZMkNG
WO75hy5Ob/2hOVi1ewzU1BaM8aes941tCn++wk8Ec6blHErCF8NODyO8SKaZwJIC4CRDU36Xumt9
h49sLTNJM6ts3DqM20nFTs6/+ZLKRj0g/QDo3Rp5v01EZROK/kNvfhVhyMvMV97SfVjJAJl0D3L+
4vUqrabAFpt25VFYNKiJVITlv2liffrzM4OCGydWcoO72eveoapw2EH9qxjXyIkWbyX1V5OxSeZy
51UdqRL9WhFwoSAkVO5zrTyU6X784Q2f/+J+gAkCAym1bXYNLtXprKIVihH/GdF3HEgLLUbwq+H7
dSmL2hB0AP4FMNKHfkQRg25bqEgR9eiJ3+JEcfjJ7cFliLNTLa09Ch/mH8iG2dD5T97MegDxGXFl
hMEkt7Jdij9G/x8wDx2xUXd0g+5GaXhxxdcJQESPC+e6sksP+rnwmZeLeqGFm7TFoYrxjak9J6L7
HPlsUHCy1yUt2uKZmjPnlivSKCnMWXAvDrG+H8J/GmPlKV9UBqIHQmPqY2yIXtoHKIitWgFJB9DZ
j1LZmOkuqPbQNq246eUv9p+ceRTkcd3lLuaLsWYn7bxtBdzyq/ioudt4K9zma9gMiyd3Jm5m9nkU
JFoZoZbIAPKYZ07P7PvaqtCakJkVWrXVyiy08/Z0z0V3iKtPoXf8Cws402Nma0IWe2YQogcze07C
QpLsO7qx8nGW9GDcndwf38+mxcwGvCRqXCVDSFbcJsa2LG79VarxhcINGR4Ij9PcNnNSkx2eudUg
p+tg9CJBlvneDC8ejK69RrtUvW/wSz2oUeEzZLArmi1Fj+dSJ791JpUEd7Dgt+MhjZ2sFh0dqJPr
H2jh/kyD6Aw9TLTIH8a2C6YH8AX4cbWXX9kcw6wV73vTa8zU1GsUiAtuVmEtEZBjHDoB68yqu0Ef
9brCHwjSD4jvNvrAxng6bEytspXw/bpmC1ZxIWxm3UbvSSwLIiyJTw3MZZ1hd2ukbYund6bQzLzj
fBxhrqQ0MzKJNMqvcvwJBAHbF35c12UhoLrQZeZIu0oQq5x/nEDuX5tC2xn1cEisYlOa1t3QKK9e
l271cM381o5w+vMz89NH2Wq7ZPpe9Fh15jmS7GFY66kt2PiFbrObZZqNJ+UlunlCdkxMCLLrteGt
NT1m16gJ1KyPPfQIe+WmrXu7rywUiVeeu4UY+0KT6c/PjgtmccLeHjGjsddrBgwhXJOn+wRCQeJk
KzaxfG5gGwLyQBo2f/nqREo0q8J750O2UaqbIlirOf1upc/yIRT6V8T80Ytz8OF6ARHaTjl0zrBV
nd5Ob4TXe/Gh++rdKo78wvjLXb53txFURN+TX9Haj1h6eS9+xMxpgJpvpmClUBmCaeD/kXalzW3k
uvYXdVXvy1f2IsmybMu7/aUra6/sff/179Dz3o1E9RNrcjOZ3EylbtAAQRAEgXNG4oAAxwBOtGsV
pJrAQKm4eBk1RWLXQ9Uf1bnoETuD1CklpOa1QVrtSOlHNd0OwCuMJkHzlGAh+WECbUqyFl3LSKVN
TMzMG1sSZS/r4eOPMuwLThyzlIayah0mARdaeyRT5I/phmZsyNRLlc1YbK/HK5H1uMCR4BVxWigE
LjUGj4Hu/MBAIPrEGzXBgM761v6jGhc9xsKhDZUhqZU3GOa0WwUUBKJq6Mrhf+aCXPyodcw49gnL
xma08Hpm8tYUn52ik0H+LECTo5Jh2ly3oMgpuFiCQTVVl3XopSmvffgpLFWK7MblTEo9YKZvwt/f
OfE3aR63Mi3eusoIrqux9jRzajr+1akzq3gAeikrBehEAlFUusWMfa7JePw7mCAyUW+MQiRUYDw+
z0gac6K9iUAMR7d3iS9XRNkW+2SH+KGrbn0vPSOGFJ13XVnmaxfhEjDxGHAw2FwAZ1MrQ+YTqhBr
j5GXUHmnoR5mSaBaELXBrCr4H0kXtexGSWTa95A0Nxkxm5JU7d/sqxMJXNQtLYxRyOwsa4ARYw0/
jCiIRLNiq+fliQw+xtp1mzYa8w36UTtPS3SHzoApB9OUhjZnweG8GpLAa4VMFyOeoJw/j4GKNFq1
WY/Yw+pRU/BaY3tgW+iT+0oSbN3VrXUiiQtJspP2IPtm0aJ9lA3PAJNIJYpI6w7wRxsuImmRmpTL
CG1GEAGOgy9pnV+oPuhywdTglqBGpjZYPtDt+JrRjxJY0r1gk4m+gAtQc1Ujt+6gZVv+NLUfhQjM
bPXMOrEit5mW3FlCOjENi9dofHQUv5Uewh4b16Nt6uNp779zEJ7E0ViKUC9Aee9G6RZP2m64ABX7
RwSYpEH0FCXwRb54Zo6NuvQK80XUJyW2Xu/J/D5kN4boWU0kidtiWlYChqhlkjD2qUn7RIqBV0nM
6cck6m1YjX4YrEG7so3+OL5jpV7mrg5ZhUS23zB0RSLze2c8tKJu7NXddSKG311qkrcRKwgu1jfT
wdrcmqGgfL3q2iciuM3V2YPSW+zmONpPcfd71nfXzwmRCtzWMdLa1KIQllLBWS9nkSf3YE/6/d8J
4fbPrNf2ODA7qYPpgbMSwOQbLXr/r4TwpzttmrRDnQD3UpxDqeovkkEA00P+OyncWQQY7lRvWbVU
sV5i/RMTvfkkaH24pFkDvBReh//Pe3lUEGCx1nnGNLEU4mxHSoz7T/UhvbcflLvaS9/kHQBLAQfq
tbcvUUcKMOLsJUFIXd2sJ9/AVRNqGw3ANsv5JgnodsNrMtTgpLjNklsFLBvXbbr2VH2mMNsEJ3cC
KVHjzAJgjhtV30IViETd6C3V73B6zuImkFPN60fZ7xzHq2saGCb9uP4BQotzB3IcloWCkxIZaKDc
KkGIOmeg+uNvCsokz9wtm/I23Dd+8SoHx+h7e/N6Xf5q8nFibC6OdJ1i5gu7Pkfjp169SNqyBctq
kCsKnjRNmwBmSER1xP7Ki/zwRCQXV8p4CEeb5TtdRWpMVjihP2CzSIPgJBPEF5uLL5ZZNMrEVFPn
nT15dHyT/i2KCR4wzryHiy5dA448HP9wVSewpsci/y4cMviCrbliLv5AnjWrKp0FaqS3rVtulMeE
oGHtAfloAySdgwGoXLd6U4PwMX0z32QybtW73nW8F21DPSoqCAiMyp/ZdYEx3z76WrznvH9w2kc9
EZw76yIwu8Ee1nGN4Pyjy7WxltmOmJeexOk2C19UUTfHeoz5I4Pzjd5UwwlI/ojY+fySgFkhmfQg
m0JSVeVHoYtaVFZ3GXpTgIoIsCOUqs6jTN0YjUo15B8WBopqsyROHwxN4tXVTZzuZNGLxnqxCK0W
OhqlMX7FD/xQs2jpRGcUfR/bV/RKw0WSW4zYGYQ+6HdCvtrVHX0ijkuvmnDJnNmCeon8oc83dr0D
/gS1BfnCxRz/1247EcMdDODlLOwRZPAgQwaZjy8fkhut9PK36hMMs7t0k96AW8MN/esRctUdT6Ry
J4SR5XhzA5aH2wF7qfLl6S0WUdGwMHGxxYERj5lzBqbBX8rGJldNGuF9I8c4LRAkM78FKJc6eS1w
+qyJLKLJ81WdTgRyUb/pVSnTJOiUg0fu1kR27Ia9gadJeR4EJ+xKFgmcLDxbA24Pr9f8vI0SUqnR
FHDr9MMEVtrUBA1NVbaCxEWkEBczFrvK0mlBA2LvZMeliN0ksvb5JJh+XvXzE7NxUUNFgGijHlLM
fGODjg84J/KdIRp8+cK3u+YO/KlihmU2Oaybcok8zHHncgMA5ru68qfydShBlbTHGF0S7of2cQYS
nxE4f3V5t9jMJdBA8TLG2XPU01gfTfbihqcwbbo15k9TFINXvf5EBmdNDS04uoFHD1YgiDWP0u9W
961bfCX8Wet+LRrUX128E3GcVVsJEJBNCJV0/d2Yfyjqs+nshZW+FXfX8FSAaU4LMHGYLzuP9Pac
G2XB1q6dJ3eov8ehwAdXPf1EAGe1EXyISWVBQNNtMmCNar9ABHI94q2dVqhHAXWLHZDYuuc6YPxf
iu0I4Vyby+Kxirsbx0Cf2dKnxk2Hsbm7SNazjaq3dHtd8NoSof0V/BI6AzflgR/VqZgMsJIjLJmP
lnVE2+Ok7jNRyWbNguAHBhIFSLEwPck5wqh2UlXHGtteqhcm8i4yFk8qtM11ZVY8AY2VDCAeMAk2
3pTPrdgiHEqJbQAJDNPurhyHMsmrWpSBfo12nwYL9G6i0ACuShUgFFg0zuFqBwWHROtB8tQ6gP1c
OutWiqd3qdVUPwNaP6E9ChHpsLx1YwWmuHTW3TZLHiNN+xyV6BVDdtmdZM7LJsMwMokicBH8O0Pg
C4FUCvwwjCSgNYHHZczxaIsxHhmcEtpzV72Nxfv1v593V/7vZ39+coUraBvrFL1nBJynmfRqqaCO
OuYU9HFeFYnqp7zz8MI459HTQl8qAAGTMPfkKCa5FgVoDRMcZxfXUiYGaSIbQsCr5kUYUdtuQC6p
6gSlQaJbr0b2qWkvUjGR2rjN1Jd63LdDIIcHNRP13Fw0vUM2LjVYJ2DMfgFBc/a0hjKvNaCXqMqH
ggnWEEA0g2/pvy0DxJ5+046YcR59Z3wJszYInYMQY/OrV5dzanyCBlYb1s4LvpTzT5DM0rSnAU5t
zRWquV4WotCQ3HS6H4P+qJLu+xhc7yn6UU13QqW3KIMJZZfex7MUTmUV4Tfe1oCRm0OSqWCjSzeD
9VxMT2PjaXKM3vfMrY04GG10rYQhptCf9GY7FwmZ7IYU7Te9iLxMOnTVJ9V/tc2TY9/rziad5U0E
OhpAK+f0qbduikIE9HjxUvSP9f+oznlzkljhUuRQvY4yLzZzMgGGMZpJrN9PvYdrszenj0Yvutet
bKIzi3N+nU6TJOUjxA4zEAiAFg87PoHnAM4W3YLGQHDEsL/uygLzgxWo2Wc2UikDBLuoM8wzkfOb
bJrQRe2quCKZ80/ZrrzrcWJl656qyA+pJCjTm1IxGMSYTJR7FrRrU3BLi3piLyo6/6wgI8LGCK6J
YfZz5w3nOTSzHnLmZXJzh4I88KnIfznGjdIfLUsiGfgLMw9jrGOTeaYSqNpP9PWR0TCJSkciAVy4
0g7jtGlBiClJlX/dDhf9DPwHspPrJGCGNNKNUoHxDaQOnX0D2CBS6BTisOctEH/8ymeF4FLiW9HD
knyW1T4rKOlkvFNOjjsnGGl3jr2GQbL63h7A2WXdqa357fpnXqTBX5+pY2IAHAIWG/48/0wggMrz
3MKOEc5pyXKd7CWJdzXYk0ASlDqRp1uPNmCugSHu1G99Rfrpp17aAmutes3JV3D7EcSOk5WF+Aq5
s4iO1JQ9rffUFSjLrsgXG+JEDLf/ZLvs0zwcDTKCqv2xWBSZsV4Y+8kAsWblOB3pywXAZKEKcNaC
xn7fhz1J+3T0Wy2xBSWYi6v2l+1Zfzw6/TC5yBPODTJS2EJB+1teH6kaxM1O00EynlBiOV7vvFvl
h4z1B9ok/v1mTKUvOx9jA/6M5+uGuSh/8V/C2b8EQqymtfiSdlhIWm/7VkdRst7b6o0TAteu8RR0
MEnqPXtmxGDWcjfNL7oUeni/6gEGnaYzUfubhvVL2z41OjdNNDKBCZjm7xZ6z+eyEmR+F+WXf74Z
03DoO9fx7s8W+2SDSVk+Ws44GyRu30N1Y1kfkhaTptU3E6iQwmFxO1AkWWjaEbW4rHorlsySwVII
XhZuz0T2YJYYLTZIn48l6bu29DCb91PvAJN+fWH4XP0fHf9I4tYlssNQ1xpIAtQbsP+oK8VBZ0w7
szcFZ4VIErc1VIpFCzNIijTZC3Fy44mSaPmDLroYfDHLXGzCP9bjTyW9qG1rjhEFkzr0bJ0sKn6b
31T94tHk2EupryJURqB+lO4UeaNqN1Gy1x1kRa+5865Vr5a94D8+x/kAJHDS9Pfoy8G8KlhXX5H5
zs7x+hqsh0iGyov5A6BPf23jE0cztTwEZQM+2JTCO/CnelZjHSPFAtTlpAWZqgeTvAAGz/Ko43xm
4Y+mATwMBmk3izN4ZTcIguW65598EOd/S6yjkx/Tm6QwwWiPApMid5jav21j1QWRLlBS9638MHYm
3sf+/fEO5HdcHNlxgQkGzk0ocFzGhCJQFF0MDFjpEA65D7RBQZvamoqQY4HlCSk6pru5411qM1SI
LBwIkyGlrhSBqDKd48qjcwdevbCVAvx/w00YMqjpBicszVBUKwY7Fyi8lqijQA50cwCbso5s7kty
LZzTmCLMpE37bYo0r3SUV60zPXUqXac0nsJo3NlyduvIg0v1+GiOyn2i64ExZIKqxJpV4IQM8xqX
Btzg2SY+8cQyBTp0lWOTppna3qvpjAS77H5oTtXj2pujx66mySuwmYp9PC+JK43yvR33uSBWfFmf
28IW0lL5K/nC+wHngBYQn0I9VgzSTRX1YxvNwarWyLdKiBH8wYjYWOU4urqTPsU5pcD6AOltlhgq
lg41V3QuPQr2KKvtc190tkpcttVnTo6HDvhlzyBYjc0A4ELzUC4AWYjutdFtZHpjGbc9FQSHlaPg
TC7785MVCWutdQowxpCkS3c5CJ6TBZODHRV4Ifv8C/VU5oYInCDG4AyeA5deSZh6WXpjKkDy6wQt
WGuuZRgnEriTRhn0OZELKEKdu8h6m7QdCk/Z+KZNR1regKpQV2/HUqDW2j3sTCoXTkAfE8W6Db0M
60VZ3kIp3OTyjVQ8NMnvvAPRD+iXRMwuq0uG0pSK0xtezAOzGh3KC+YMTXUTESPUtxQ9sGXhCKoL
zGAXS3YihjNoIzfxbDExU0TdatzEmR8WvjY9lpoJKhBB+WdtS4Kr6I9WnCVxHWIVN4SGrHxQQCac
HkAhl0S/8thBScinBXIGtyx+YsCA0HFzfftdNykmj893QZ7SXOlyHEhaG/ujI98PWnkYcvtvNtt/
dAQC5LmYJc8A8MvCX2U8tt19ar4vokCyutFORHBJZZnIsdxPWLVskQiAGN1BEoQqka248wRNUiCp
DyGhj+ONhlGraYpunFKEUMUiAu9+YBACehggIxhL3bmtonqSKJsUB0y95id1SkL7oNQdWH72IJoW
pKlr94ezg4kLg5FuV0abYmVq5WaYfxuxui26bV1OrgmAx9i5l5f+a4C7sYApZW1kq93Y05PTb3vj
p6PfydrP0voJtEldfXC6wmvL0tPHvWR9s03AsaLD67rDrljn7Hs566D0hntvie+Na5RGVLOTcevp
h11GwYgAupkKFOppK4h2bAtyS3ImlIsIEVXtpJMglC5+gdLaWMykSQofjFlun+rAwHyxMWhwXdO1
wI4ox7BxUOVTMQ517giYRtEKc4IjGCNI4W/AQQ+fxnyDZ9/l1n0xN791kz42pui5da26eiqY79eK
Bi3PYWV2u33uxw9F/R05slfZz2Wz61KwxS7HytrX/UR6QxB7V/bYWX7CWTpW+xaFTYg2DerS4WME
Oe1QCDby14D3xXqeZEG8ZU2zHkLgWZEUEX3I2k0yv5bzguDuafa3xiZKXBDUTq0SPVyyu2Sxt6AJ
r5yfqrTzsiQou3fVQQU1J8vy/lfLztgqAE8HXiguVraA2aPVjBSt7F+meZ9rOy0PBvBvTss2mn+2
4Z7qblbsrotdK8vB8n/EqufelmFGTXIK3OhGB0XGzM+QECZ54ncg721az1Zstwy/DelGAZZtmQN5
3QJ6L8AN0WcnPVLVUy03zN0U5cnO3rei72MLf7FkDO9Qxd2dvbqef14JLtw6lmAVUx+9dE5Ixqa8
+4fQ2rXZx7wIXORich/3dwv8A/+RxzmiVEZ5mbQwR5pMWxRTlAQDe0pQVbtcukmql8F+MowD4Gfi
qUdJ8jBbaG2MfqWTlyhHsxLN2K3vyZPv4VwWI5FUGVK2PMZ70S+7Jl8CBSGvT15Uyc3611kHwE/+
XM/4Iv+6b6wle6fG4Ce88ExoTApgbFFt7XCE3+ZhFZjhIcSDGMV1qfrpxD9SEczG/yPVkVFkY3xE
X/HxJEOXcAg1VqcZZMk/nFwmRvEeZTmx6hfT3tVT61rWk6RLAmV5R8MDq4lzFzR2IJPDEcyd8oM8
grpXssENI+8MYOWM4PkwbjFf0wyPZSkIdxd3VAZ3B5Y5wPGCbh1XZu74ZbSJA6ZCY/c9+B7sfj38
8O+eIk/0KnfhzV9o7ewsAQkNuhX4BitAemh9vNDEfTXIIQgIuQWVPXH9rSCZdfhiFBMECiRc8YHk
h4ddlqWdrJkaqnmpRlXiegfvELwf/vkRBIfgQCAWP/HD/99/8ZsN2RH8DL7+/ecPfeIX5PbW9bbH
4/b3cevtj6/H15+vW4FTsx1zGlHwqeDcQ/sG+2lfoM/RujP0sOzBw+u2bhAEifv1YyvCVPnCMbkQ
pIGWFixAIJPnkXfksaQZnWF8b+95gRdAaZ8I8ri1FQbDAsh8QLaO3gr+bgRIXUrrpE7cjOz3r3vv
8Bls3n7o5M0XLPFFWvJltxNJXGSUi0gJnRiS9ocDls31RaqsLQweWIELCD43Ha0B5z6UlE6ZtgmK
IPuD570fgl9kA3dwt4Kk7gsRj1+XUzmcIspAyzgrIefw+fn9+fk5Igt5nsjjQjCljd/jvyDav/Xd
7dPvyn36/TQS9s/vmeC9kf2P4Jb0hSh1+UUA8HNsQMYiqp5r3qC1pIhbBZ7CtsvufgfzEteD7lvX
Faj/9ZddE8aVpEarkCejZsI8eD8JHjfYmZDkbT2BqC/4lQtROhpmLDBGgGSOS2nkqY2Af9oyUQe2
A4Id2/YsEEA96Oexn9e397otT2Ry+UzkZFPf1kB39CjRCH4Bijt+fYW2mZu4vzZvm4fbh9tbX7CI
F0Vntj/QFPQfZbkDpK8HNZYzCEYELEkQPG8+3DtRUFnd76dS9HNXsQBbAG4cpp53QKkMEfRhA099
EbnJReLBq8P5pJnkjSJ/CXr3gt2G3IkkfNVhL7zDxJQaXoMxpM4/pmlpWUgZunTYSu0t8j4Eve8F
m4cflf/jK1S6W7YHBEfv+vY/Ectt/0wLKV0UiGX+kZH33n1/bf0Rx8Hsdl7rD55nYVcQnJQ66fBP
jt++oeHA7Xw8XBOTFPgH9hccTF8d69fswaV6dhGj80r/Z2nZMeodvn7BxmGbh52oOEbZZmW/4Ff8
uMX/fm0mbCf88Ng2vr6fTLZfrnwVD+Yv1WHdy2df9fVtgffP6c2+gn0LfuJEYD9EX6Axl+a/AKCW
6PsBgT3yGM4uZYlKsd6gwYUJRkbx9QMh8pG8Qfs794aFSe8YiJKai5wGtTlAJ6DXD1Qb6IvjdoDW
tLE22JA79HNDehMPpk5PnMzwtTwS3Du+WGTOlOSEcVG5SwspjW0Nh19J7iMSEVyD3YH8wu8WAlgB
/IPMzYe+BGpvbh/cx93jZuf7UP/37+NPmGUXsI30etxvj97x9XV/3Pbkd+SN5Kdo5IovxrD8mBkF
iZSBd3CePtbIRlrgqSnDiJocNkAUzMraB5gTmnLrKeytzWItyS5qilwQZFeWxMQUFrg6QJRlXeDR
2KFUz4sOsABMKegEt7jew/s/+lYNNLljroVcd34WCrhFQa8iRoJVdFqAfYFbFCfTtKwZoKfWof6C
Vnd9M9quhRKF1fiWI3gsush/UN8+lcblP6VTZIbRyFBueRgxiu7cmebtVGwSNHp1N3heva7cRYsk
VvFMHhcIa5Ampr0EeYVDlvfwN1B2tsv3/Hu0K3fpY0WaTfY8e+N3QxBS2L7hrarJjMMcvNQOiIHx
5yd3BVOr8yYsHdB5V8dk/BaleJYUlQsFMr7umCcyejVT6DhARp2FaFHJ0OuwHfHQc92Ea+54ogl/
U1XxsD+aNaTQXHtWR2D7dp48jBlRNEH2fRED0c1q2+gWtdDZyCj/zm2GwJBXzkwLNvzjzml/N0W6
YG+tiwDvDFp/0TTLN+aqJd4/dJA9uPUc7aoW3JbAtPjxLw0GNdgAsGUwuGogf52rEcU9CHND4KEt
xnd7QjXxo0GhWx4FYi5Wn4kBACkIZsGyg0ODE9On2eiYDayl78vaOVDd8oBJKIgOIinc/nHGYdSU
BFKaCuCGSXObGvpPWvxb6nEGWck412A3Vp3lcSO6xEidcoCYyHxPiu9THoJ81BOCHF7e787k4MQ7
N1pldqWRjpCTF60n1Ztl+tTKmyVWSWxmxHDuwH1Y1G4uguK+CLKcXM61VVRToyFkcvXOB7qNWwwO
QdHbHyb0+GqPciEJIt/FtrVlMD4pBqApAYKM++a5psUUJt3UoUMYbb5uNJV4Ch5JqL2GIuwekSC2
5U6ikIl5ekWbIajV0BhrJZq6A9NcuZ+b6jMDN5hArxVLOmgpR1Q1LHR88JyjvQSoO0VDkGir7BXs
e14X9T0BdAtJ5eKgUYuEwDf51zsaOw3kTRhLwJn7ldecqJhZCuir0r5wNXSPjsNAhthz8EwS1oK8
fWW3sZIZI+rC6ABYwc5tmQxjgzYkhA5Dcm5sWqAbFizDpWaJrlhri4b3N+CoY1xFR1nwXJAzyxVC
ODSaM1TC1efBOWq5nzSawHKrCp3I4ZwjliU8ZycDYmFobRK0CKgW9bJ2Ca4v0MU7M+IHAOH/6MO+
42SFphCdCDaFPmig9rJsAbFD0Fq+ObuVeaNkZAINUy15LXpR+mWfaILGoFU10ewHD7HAZc+/ZhWg
fGIoeIWLQ95XpMxXZ91X1FKUQEOLs6SCaflHDP92Feq9kks5xERx7Orh56jVT7pcep2qbMtK5IwX
CTCTxg5iNIEqQBblUphkwmPtaC9QCm4hV+Ve1r8nyS/wKXtxLnoYXjmYIQx9TLi0GrrOO6QitTKo
IaGalhQPEtVurfrbdR9ZXaMTCZwr1vLcRNSBBCsd3CIaCO7Hj+AzFbjiqiLoHgHQNEolF1DkXVLM
FHV2xCc7OsrW9KQlgjRp3dkdvOGg4KqCdZnbvOgGMFRaGnD2KXwMywU8Mc8WXTy9IvZTUfjqcLT0
g/VLRjZf0G5z3Y5roUMD/ys+ACkOyJLPt1qht3VozGC8S230OjRATv2R9H6IXsPrctYCvcYawKEm
yO3514PGoKOiJgrkaNYBQ57eVJoknDPiOPlmsBWChj/BNv7qmeQ3GOrlQFmGYS2Nz9rzZSyKUdcL
sKdob3qEjtaE9p9Wru2rzjgUfWu6ix4/m431mIzTSIwsVnaNPso3Ia13uMBrQdXVFG2i2st1a1zc
m7AZ8UKGlBLztAY6i8+t3lSGMiZzSN1mVNDP4gKvP6oDUDeGBtqYnec+Fvjx2jJjhkFDj4YJWgL+
+hthDCUx0cLoFmpEwv67ZQVFtbhJJljmVcVO5HAJJsjKY8ku0UMcDi/d9DAUOzTMedTYVs5BqYJq
/IsjFmVavLmx3YPuu3NDorvXkMIxxg3ABkHWiN5lkOS1jejiuRZtTsUw854cSHqHRg3FhvlM52G0
StJhnNd2nq87xdoWYVcNE/cMTITx/Xd20lLq9EnhKtNdGB9oA/Ika+vIQVf48fw3hjsRxi1ULDdl
S/MUUUeXSV3v1WTTgnHhukZrZ86pRtyZk7VR20qIoUB1CySrdwtAkcTlbYeH4OFvHPyPPjp3FRgA
3zHmEURFykdlb6fs2KjPdbW7rtDqNjqRwkVL0xmzqTUgxbF3DtrAq/tBIoOo0211E+GmCT9AagwY
Ac7bonxIE4ocPNIiz+l/ySjoQZrVAhYP3Yp4KHLtWZQfrLk4Q2bGIzamFS2eBi5JS5VitKJwkVz5
Tl6jFRlYg9bxugEvKziIfGhyRz0AIBpAfOQsmOUl3qxB5OzWdUuMWCOjqRNzaABnPKU7tQwDY9Qb
ItU9MdC/oxQ/qFEcMEQfDOhBH+oRY5O/jVoEwrVmctxjLNUxkK2oBhdHcPCHYxqjklB0lgdUA8T8
31nVbkrlpVhcqTxUom7bNXtbhqbj+R4VJZwE54tcWVIHGoAcux08N9taztEpo8XTodRy07tu9FVR
sDuujQ6IdfhXXR2RJSwcKFc2y8HBIOU4yc+mNT5dF3PZIQAZ1lcrAlIlEzesc5XQ8WhSmV3HFzRH
W1n8MnTJoR1+zeFPbUT/etzFxOhl19DHJyWZfAMsmp6kyujm7oV10LVoeurPXILYKYDYlRz4s4TZ
mpc+M4ZqG7booPYHw5qfdKDGhAEmnQuDoIjfU69SnOEbPHP0ZkeJAPBiDznaVWJFKR9tVepep15J
UiKFrWN5tdQgps3xWO6dprS+03lxHgezySsUHBT7KQ1T5ziZAPIdaNh+1PhbUpJiCOE9r+1p08Vl
lAWRpA8dUcEA2xMFKAPxsXByNvIwhy3IbtIaJHOqJmeBjo6nyu9NIHpt28aqHqqwXjDxmOZNTvqq
s1xrMqqgBigzjToAMbV6WeD5J+4rh8z1WN85TacsxDSn4qfUW8n7zJ79SGLVckIAZIq71KQvSKTb
GnPWelqp5k02WBo6pSL5aayHKT30+mw+KDF1Jh8oiWPkW5Oa32dq0ntqpUUm5loBpqHnCrCmakkO
X/XBzvobtWtp5KejZt0rDW12cdRYwZQOyAlCO8J+r1ubyp4zp9bLmNYRxuP6Id8oTVcGFC2fRZA6
GH5y1QS9mkPUTt9COU57d5wwThkbaiUaxliL8aeOw3lxs4xLM4AjHcRQJWnDuz58tFBRsjPBcX/R
NMRuuRj5R/sWSqRouecEtanMxhuwLefpvii3gPhP5WCuX0DZQ6p0j3YxTdpe36JrkeBUJJfHTPbQ
WoWEcksTo19crTFIEVdHTNB+XJezakMHfOhohwJrMp95O229DEUOOd3UbMdY35R1+oIOxseqHwXB
bd2Mf2TxdfNpLsZEYXXmxdwq9nd5PnZ64s72N73yl8Vvs2PaiPhyV64WqFrhhgtMYXZa2PwxJvdR
k7SgucydQ1Q/lOOhmX5E8be5dFMjmNvASp6xuwkAgNQKnf+ql2TvXf79upkvT63zr1DPA+6oNHbY
xfiKIQMgT/jUzJmHVgk3jL2xeosTN2kFt9VLB4JE4HlY7F6P2j6nd2EAnCeJu8LFu49b1VKgJ/Zu
DEViViq7kIPTGP33rK+RJzQLx8HEDFKJRGs0n3RnOCZD3Gy72LkxtaQkVM1GN9ZwteuSZpeU4C9H
H7otcK3L9BUoHIAXQVHNZgQ37M9Psv7FzpwqYWXepG0PyFfiTUjt3utmtBYCrAOlXvSgC6LCmoEt
AC6jm5a19n21ApzIrAanchI5L1E6n3LS0Lx1o3oM/b5Sfl13npWNw2yMbj7WIYUBOC4DCZUpp0oG
9Wj9mji/sngmWgOfkT4k+m2Y74AnNS//dqwVpdAzofq5TWUa5lGjw2UxDr1NFfO9i/ugbHRBWWNd
OfaSglK9hTFGTjlZq9WwBJEOxsvB8kDvGueZIm2m93br6o1P2wMNRW3wl1EPuqGZBuZE/yJKe+e6
gTu5d/oGm6Olv5oWA8vlXRjOpJAEK7fmI6dyuG0fOk455xZ0a9qbMv/eUV8Zj9edgy3DeenkXBXO
fA1IlA2FQpWuOS5ySSaQx12XIDIW5wi22lpGXECJrMI0hER3WWIfLfA3qb3o7X81TJ6sC7PnyZ6i
lZ3ipQjKFPa9hAmQ1iTLBCzzkITK7aiEpO1Ej7lr2mFHYRej4QCPoOyTTkQ6GkYORhsVbLXTQX18
Pyd3xZAEmgjmdc0VTuTw7c5j3GqzHENOrBR7UylA3p57Sx551xdLJIb37Ckf9F6GmB7Yns5o+zFt
vIqKsN9WaqFsDhdBycDDIRCGODkj4MwT2UZVt0rGBW9BY6gH9RBhsMDobQUoek2a+BnYGoPKrqW7
RE4GX2vm4tMe6bBX20IDpGYzi7Bl1xzIwpATBp3Q/4w66flqSgUo1hyJYhQ31YZ3eV4w5RKOigXY
jFa3v5Xm3N4bSTR2roT3BGRyCLr+X6zAiWW4PW9pjY5LCixjh8NTGSo/W0v3rFJwhVtT9NT+3LZX
inap5hDrbI1vDkBdlVJxw/q4aHexvCAFfp+Wv9HLRrkLt26WxHES0X+dVbGKAnuS2GGQ1rJxU2pD
hgfcXERStxbTQPCnAcALBzqS7vNV7Nq8i0omqu+1W7RzPCSF6V5fpdVjB09+zIsdW9X4wm4cZmm3
yHhlqTFrETXAXduq8rYbAsDZK86DamLkpBdAfKzFGpgP7UUorSAV5UwoSQ6oPSeU1o0pIpbSufky
76iu+2bRCVbr8lIN4FM8EhjoeYY0PiOyMqdulkQt8GxKySJ5yxARxfxo1EMx3hTNy3Vrrip2Io2r
UVp07BZKIS1G0douNpoMBIKyJaUIp/aycxRZCc5rZPQOsk3T4MK1tDR5WzC9ZkMGeVcXoEfdS/qW
dK3kppbijfObM+buXE+HMLeCENMW/15XfACK2GgtZd5z7pyUllU0jTgOYx1IXPRHb8celWsgyiaC
NVzb4wAUQZKC92/0FHDukiymXdBEYk0z94M9BnJOnO7BsG+1dDdOCbGsRnDUr3kNXn4AYqvjrMKD
zLluthlNSpsn4Pyzvy3Ar5UeaKuTFuNX1uRFrYhLZCVthyFxOWELipc7zpRqXVZAcKhRMujtel/P
OnCRpAbgDpOO00NDKWTTdXYbCrRcCS8AOtNQQzRMHSVOzq7mNJRTya4kRmpspMUOqkTULbEqgsFD
oOoDUDeTM+T/kHYlPY7jzPIXEdBCidJVq12ufeuuughd1V3aF2qXfv0L1WHGpvUs9Hw9wBxmgE6T
SiaTmZERvQ4CCjYxHL853HMF1SF0b//aD+WFdEMHVRtu4bO8uZvAQ9hpuIHzfKfwEGr213WsWGa0
xca7croxB46+J7RWwYB3tl9lkoGRTEfkTwYwpIfgvLjSyodQ2fD31bckA38Xhpck8B+JSYUW93DA
FLtWLmwz6gDkwhM3rbF416a7OL2r6J2u+zNvvctbuXwNMYfG9N/i8QjKkvi1ZIN1NBywwJb8IhQq
4yhdFeHGg3yl6Iqh20UyHf1EzKCICBq9DnJFy3G4mAJioskvy/sxedBzlDn9oblt9IOieHNM7QHp
p/yGUtvlVZ59xiUt0jEUtshVygCfnB7uuitZ3c8jZl/JO0VBiZQulbgtb7F3nZdcFkO4ulEoAyQD
EezUUDjEkhoshuQaJVvd7pTRjoGpmcFqp3oR+RkGL03hjcUPhflA9pQYQh9dQ996WZ4dQuF3LBty
lNq36EVIHaR0MXUeWIYSeBkY40HGPaBjf8MNKyiuGZD6ssuL3jLia5NsgG7PwqnwA4Q8pplJlU0K
fgCVoxCSHlDjk8BkpqEuUkipm4eBWyvaxik6C6qCUeEuDtSqA9QORtsxcpPqqh5zK4s80u/I+HbZ
o1ZNYb53qX4g1IlthCYwOyDsAGE2oUFJQr9S3AwM60rvBMHfdkGXVQFYp0sUmEuA606/pZGWjIY1
iNhG825u93n/Y94iPTmLAt8m1OWEIC1EanhqAkXevuAKZsOjiaPS60zyV7alWnKevwhGhNdBVEfB
XEN8FATMTGpAbic1UFAKu595b2aubiR0F6az9FSMWeJlVTVAgGPKS5ch47hKs1j766gk/CDhMuSR
MlcxBVA7UhwmodwMmlXD0YID65+C6MGM99z04s50dHYTa3a9qXC3GDgJvt8/4F8cvLDtSpvSmeX4
ASxp7Fa2c+KqdK9LNxqkFwCyKIlj1njmgHT0k2r7yx58/gwQrAvfg0x00iYOFy4lP2pvZxZYSvxh
AJo+/JAML6u9pt7Y8nU/+3fBwo6jM837YoHiq8F7lj5OFSDEX5eXtXowj2YLlsh4FPlKLs0QNoUJ
MElK9acRX+XGXT+DkPWvccrC/gmxnualZGTlMsWQTLdl944njqdExcbVtRZIUd9FpkPx+ETB7nQ9
4OyktRmBhg60mGHt5aDUmn52cQeuiMMQ+Jc3b+37HBsTNk/ONGSIABPaQzC4eviQ0Mmp+4/LRtYu
42Mjwr4F8DvcxTDCEGyU/iaH/gtoh6Vgy8FXV4Mur6qpwPedUbQZbRHOU4PAWWm6VX6O/WBNWu5o
sltzxTWiJwgiOnKJSSA8t2tnUu+i8VfdbfyM1eX++yu+x5mPHBK8v31MKvyKIrnOh1+jdqVmT8GW
5MeaFcxdY2wIVPB4LwluYpqInHpagolvvqWpYxq3ZHSMLXqbtR1FUrMQRoBq8kxrUa/6qBnyJrOb
cLR6860hmTUkG6WC80laHKyFlB3EdYs4lDggNg1yIpmLFVkC5V2X8YyCgLE0dqnCQTOJU5eiWzVn
tRumRndjGDN0MpJhKm9GnTWoZxiZwf8MBCPRYG0uQ1Ox5yTqHCPMlD9Sk0FjoA5CMDgD0Chxr5nA
yelSI2/b675XR8nPcm3EfVDTijpovof/JR2FfAhdSOGxk2L/JCsUmXRxm9lcVpwicHMZzz7D6qYN
cOFaFoiMe4GFLs9ocV6jqmSVE4aN5HXYeVXCvrJKo3/7pFy+1jJrADiFoZ6h44OORoTKBlLNsjnE
4CgPi2jj2lhzbgMtYRB0AxwIitPTGKj3UcfnOc7suFVSZxzfaxkSFaM2OSPQ+Jej09qeATyFt7EJ
OQpNBLgFoBfg04TolE65ZZQPfXb/HwxgMBdwHWDugXU5XYxh9hrJMixGWzjPu33Sfv4XAwvQ0ERr
GynjqQEzTMbQpFFmzwP7DaIP2wAB28ZHP3+v4qubKFTiH7x10GA+NVJCYIjXSZLZYxP4cuyaCt4R
uUN0R9VeQ2iJcXJdGJJlkg3Lq9/nyPDy/4/CaV+F/VRnaWYzXvzqe2bTUNk4Nmvudrw24YJCGQhg
jwhrC5U3lMIcdXSJgYa5tnHbmvipYvoHsn30qdGOQ3ovfCgQRzIjmcHbWTM5sCP+OdZ4Kg0/gOy4
N8dQt2mRXUvp1pzg6vJQQ5QlRJ4FSHe6gzlYRtqgh9mp16FLyVUnTdhHVqqvBfl92RVX7wsVYF5V
W8QYxADEI6qUU4NAR7h5O8SKLQ/qdRum7mUzayvCtPs/ZoR3X9bQrmx1xLkpUHtLHUY7B/41BuFl
0mW7/83W8lGP/I+mYCMlPWz1xZuRHYr0Jqtuuy2RidXkfJmMxagUSvRnZGVhHk+NirvKxjDpn65J
bGiUWZA0xrw0tfKovk+LzCn5xzInd3mB60cbdzvw7zooVkS+EAlz/IVecqywWiTer1l5N+m3UbxX
1D8l32naA1Ge2ZYM0VreDhQpMjVgNiheusK+xuWERA5eqdfRvYIuVvGbg5LeSH06eJdXuBpCdKB+
UFymADgJB6CkfcS4AlO8xQByI9e7IEy2qGG3jCin60kkVsD3YQQa7K9DIGFcYsvE6pbhrqKKuuSX
Is6FTMwcZ4KbZCLdHx7G+2qAUjo1d8bwzust8PLaQ8Q8siYsSJXwtBpQD7U7eUYiLWEAY8YA/fDL
iMiPoDdvZe3H5e90XjZcLhlgjPGVwJeFxuLpHqJHRtAEgMkSALBhzm25il+YUb4W0mQNkETRCtlp
i6rClOFP1ZwcpaNOZ1Qugzj35d+yvtf//hQhxAR9MmUZx7VjagPGuhBcblvudlrrZluN3JWNRv0X
IxcLvbGMf5+uuoFMMc+/6ZxHSMo0fsKcSNvpmGILjXcybBz3LWvCZ407o+3nvMC5w0S3Pr/w8OcY
opSe4skEIFOxu7yPK6Ga4fWAhYG8BomDED6bqtZmZehwfWvMR7WlI7+19tGYuXPZzsrdypDF4QGh
4yGhii1bOtYkrvMeEgbgd6uf9WGnkauC7uSssWoFr+dqo0q3to8yKnTKIp+DOWxhYZgEhIhBgKiZ
zfcjt6NiPCjuvgOSt21uLq9txRfZ4h8qA3ZDwRJPHUQiGJKRKtyqTWccRuQV1thBvEXLMTWTsnsd
yMLLBleucRhkGE9SdUwoic2qOSzHICW4jJJB8TtiWC0KyQPO2WUza75xZEaUHq0bpdLaxUyAZ1HS
3FSNHVQKpHY24v/aDcegNQS2DQmsdBBOO91AbmpdW81olc5VDaL4kGSp1RYKP0wZfSBjEz8Y8aR+
BlxvvakoUy9K9C6yaKRjUPvymtcuenSy0IdfptEX+rTT3wLpMyVvDRm/JbmuDIwbAKAxB0vujjaQ
RyQENFSxza3RxFV3PTK7XF9HaQyo0POxjxTk7yN5AIbb6SL9tYwMn5jzPWcJOFm3OK7XjuTxSoVd
l0gus2mAyXh8j6X3QfGyeVEtuNIkOzQbK94aiNpaoxDa5ibgcanDYDkRcDn+4PNLHoSWUib2kL/L
0UZoOwcGKXihHu3pcoyO9lTDbKQKdE9mV8qfEeqJPUTr9qF5zcw9o3dm+9LlHtcyzIwAjbrxRF6N
CUD6gtEAGl6qSPrUAYVQhiXcqJXQDm12LVO93oAYXGihwbbhs4tPCg8XVNNUtJCZgVAn3lBpOAY9
pKwzW9UrCewtMXiehgncpjnNrU4OPmkI6dI0GpQrRZKfSCCrzsBa3QZFiYlLPMr3l3/R2uqBaKEL
9yBgqSIwwRwqnmgFxc4Hhsu06kAhz9p4Bkl9ns/+ZWNn1K7o12OK/R9rYkUP3KlhW8WQ2pOLuw7T
YoTXHHT7DwhedlRSZ8gTpwDchEdeJTuKzTDT+Vwl1wjSJH+UmJXcjw5x5GTjh62knPhdS/cR5TMD
JOin/kfUhqCkhl0Y0Y1KeXWHq2Fjo9dCNDDGmJtGfQFjsoKLm2kQ1aRdolUas9SZesiWW9Di3Sv1
zGMvHs326fJur1kERgLchZBmQ0lGiBo9R5/CKMCECyaQ5K4LG9TJpDm94b0cO0HYNhuJ3po9zDpB
Tgv1jYU0+HQTMUltdiPH5VoV4O+RQ/I+Z/NVLCt3WbSFxlgN/sfbufyYo4hBuzZVkFYjpzYTu+S/
+u5Fn91BRqf4x6jc5BHy+bfL+7nqJIgPcAScFWoKXzCXSJgmNb5gNphWkDfXQ7BFOr22hRg7wDtu
QRWAPvN0VXIgpzNorDJ7aK6l7AClcqL45hb6d/XM4xstdCNAZ4h4R6NUa0hbL2c+LO5TlVzxiD9N
RuyCnOMWAzwbCeXqvmFQBOrWKgbiRHyQBJxnm4N031Y73hwavTSv9dl4vfxxls0XAytO1z9GBH+o
EtQCoh5GNAwkmym3SJI6XPl12cq62wHPuGAAMdUjXhaQf5aLJNXxwqf5A6a7gT+v9vEQ7UgAzZyU
7jCSdRi0P8z8T+kOqp4LbQacTz0D1ICQ0wxiE/l/pzpt/CYTzGTVitdHgT12uZ9r70M5+uBE3QiO
a1uLOgqY54BBhFSWEBxRNtEIiIhRbGuIE3T7GTdR9GdjY5dgJH6/YyOLEx2f53FupCGCkZ6YAO9U
iT2GxM00LDUZrLIf/RkV0mIZu2NmbM3x7//xBwinu0TfjWQ5fkBIco8WPpvfwuCWTn7bhG5XPyjS
s6F+oVF52e7a4Thet+C3Td2qRq4iSGtJ6RHVN/TRuWxhLZdTwSqEkAXGcryyTne2DuVQbZoJxw/Y
WFV25f4lIT4luy5N7AwSa5fNLT9Y/JAoRGHUeKHKRp3o1Jw2BwhwEUKYLAOFAOhXCxnb5L0kW0DH
tZ07NiTkqE2lFSHgEJlNq+Kpm4tntZg31rLm+eh+LixXyAsw1Hy6lpgGmWr0yNai9qeBfgO/L/5L
EeHYxLLKI7/XpDbj+XdqP7zg9mKQbMT71e5Cu+X3XN6IX6sf52hBgpObqSnxOMDHmdIrue5twipr
MBJr3EqotgwJbj2SROn6FDuXBFey8dJnN3WDOcuNnGrt+6CNgB4Z1EkWda3TzRuT2Zj1wMCZzYzS
6slbVfHdEBYPl116zdN0gK8BmwQ/F6hhT80EkaTNlCE0GGlCD1IgA/vdysnLZStrNTtMRQCpAKy3
ogPIfmpGahNWdAPqSXFH3juu+gpRobUiAbUMoY8xuh6aD3UwHI7RZLML3RBHyqhCO+uMDb9ffeYb
kEVcaGNAYyJCJ9RKH1BfzxHy5xYqjnE/WumI3i8tIT1R2gMxgb/jUJSMLUi22OW8JSW4BnlCQ17G
dYNMEpsubEa0kG4lBgoNOVZaQ/JigGg2JqStDvLGGdlTNVUsqJBfhZBcCRTZ1owtXPMSGMVIdrwJ
wtHUTZ7lrFjqe0glis5L2aHoPQA9rDCX3K4s8T60L/vA2rE5NimsWgNLQViFwCKY9ejF7UcT++Wg
OnP7cdnO2vbC1/79wML51ApzihmU4OBbwIQXY2FVA3N0Vl+FbZhYoHV3WPuhzqk/DIWbKDH0s7fm
6Ta9TDi+NO0VAxw+qMblgZUpaFfkFjX+zNon1z+m6KYdOzulftP9h4KjQfHWB9B0ARIIu2yoU5QC
nICwLie7kJmWWQbXSvLUGk6ifyS9c3mz19LtY3PCXvMSmRpBQxJEYPOPYuJuT3VIVaKautQdZfPr
srlVH8LY8oLypkjuxUurjRPTaCrUbzvDmbhTVrezBEXsLZXm1WXhIasuYwYLrcZpuIriuexoDDs8
f1oORc/9UQZvDr8xtsomq6a+WTTQdgVNohCAqzqP9DrhCEeSbEvhTiVOXnpT8CtWNyAGa8nS0r4D
RQ+g3UzEMMSTMbbgVkb20rqtBs3nhz69k/TBZvJ1026c9sXPxABzbEx4MMuYjQojBmNF3xR+D/4I
ixi03WMArt3wwS1TQhIIkj1Ocxmm1OGWTZ8ZuUclYMPGmuOBpxVZpiJDiVisbckL0UOZwCGqjltp
V9poO1uVQjB/smFpdTVHloTUD0I45myWsBS2UCNToQYZ3Pb92+VztBb+j5cj+HfCe7D1FTCi0Rjy
d48Njy1Z82X5OZ+41Yx3mEq/bHF1A48KKEI8xGUTdsWEAsoY3dLSq6R9nD0ryYbXrbg4blYIo4KQ
E2Us0cXHCiCdarlZGf1SmNtj0lPb96BSldhnv4muWzm6S/sRSG8UhCQQb5xGCaUZy2ZesvRc6yFI
TjzQZTxTfdwB/X3IQ32LGIaen6klXwAb99JxBfLz1N4s12OnqthDgPrcQTdclK0vf6UV51sgdqjh
4hGOl7jwlYqmyaZaRX8sIu9VeJtjHDXJNmrSWzaEyECzWGI5h41lFLUwQM1KrmVj9C6vZMXfTlYi
fJshTjU1rOAJdVJaoKnL+D5Wn2TIp/8vdkB6JXyTsEcdasZqAJa3SukOgIguqUDlteHZ2trHxzsd
1XX8yzyb0VLQZeSYF8a21QDDWV09VRg1xZSSAzaEGDSwRhmVbt5xExSIEt1HoAXcj4AxQB5aLXYU
iHWA13SGlM9QIsirkcafoyjxYK37g+kL0OnUIOS4N1ozyN20TlCki8c5ZFY+pQD+tjh1bNehkwHs
WNmobppViqWRefwRDLP0loRNeG3G1fQ+hhkLHooB5DcWTZL5cZBY6Bug1/kdxOl8zzIFSmYEw9J+
VVXFANBeOCT2PNZd4NdBy/prs04J99QmlSO/7pjxakIm7AepuaraRVlGb9VkyLFFwgDsKUar9Dv0
BAtvSDD+vxGQ12IKkGxAZuKhDHiecEHPFW6EXEZFMShap9X8GplcRXcjv66omxuPl/1p7XQcWxPC
f5h08ZQosMbAF9ZVGEoC85SBWsNlM2vH49iMEEqadIbnTDAjq7/l/CENHvvuk2/19tayYOggM5T2
kK6BNnJZ7VEFoA60yFQxD203/LMCJVPuq/QujRJbrQ4k8YEhMvm9rm+8aTfNLqs/Mju0EebuGQqm
vfq7h0h2mT9mTQquNlfTwDZD7xriQvmDbIG6vwe5hKwHdI7og5iIznAXYb0GaNEIcHS5DaKqT1q+
z/3oARkV9mDxaq70cHIN5MZhqu1HjFak2gMeh/s5Kq8mlfmXv/DK5XTyU4Q9aGsjQ0sGP4UOsm6p
peYQrQJuuQ3trkxBV7fFCreSU2DhuJwWxK/EROrhQA+KmObgscxK/anMStcwqtTWctBQkfIL5fdd
MzVPFTV+X17ouUjPAmxXgevAmCTQIyLnIAs11oxmBxnt6UWrJC+S81dzKADyzp7MBshjAN4zkD/I
TQ3JyfE+Rvez1eKnVnmiXXITyM8jq2yibo3SnH8BpIqY+VNNgK1BEy5cdJoGQsyBSaBxkysf5F8g
DMfIm+7FUW6RbNw40avWFJw2PFcWNVMhTKEtl0RpjVH6diydqWDQ6wAeaSodJQSCc+tkf1dJTj0d
qbAB9LiGDhzAJsL9OuegqDFiaJd7yVN+U1m39u7wcHC+TGc3bFyxa8j/Y88S2aY1UP0MBEJidl/O
+wBD33Jo5AyzqbS9kfQeGsFVkSaHZG5YeZVGJDhILIuhJFM10VcwqRKx21SX0VzI+3tJmZJdkhty
aVGSZgrkSIP2LUq18bUPAUSwEhrxq2jotatJkrJ7KUGyVYTlxmNsLUYhA0fDCyA9DVqBQqhIwrlp
o34Eeo30vR1gYkEyGg1hn75BfC516zp9RgXsXssw35uqljx2X5cPztkdsIjlATyPP7jckDafRslg
DuecRYxYEQqzQeiZAzQ2R4fT/WU7Z5nLtx2KgIhUAoDExXOPojF65k2kxLBTV8+ZCuLg6v2ygeWH
nviiYEA4aHraTnNeLgbGJ/iFLD9sinNurUFw91ab1CRtYcKIQk/rAgukrRtuvmFCxDmVcoLguWxT
E+kWDV8lc+M7rG8TsBngBQM9GRVuhGBU9B4SmVhD0lhs8Or6UdH/Pn0B9gxo3QWrCEyYkFcAuz4T
NZZyPCDyH6oa+WbDXnV5C+N65rpQQwKfDQq4qNahJy8Eu3lIRl3jiAjTAGpI9AkxGtlFfg441mXX
WrlcluI4ZoKA3wNFqDg20cgDuszGlNtceRtRoKE/+9KpZSefr3rphXZe0FlRtFP5aGWYfpLUuywG
UeROUm0F/+3yrzn7gsjyQT0LlJqGc4Rb5fQkSVkyE8QkpPAQRSqjXTeBxW/rIlkJt/hySDwA5oHe
MBrBp1ZIZuLdF83Zoo94B8XG5+dFtBDKV0+TBd3O3d8rf4FiQMMsM0aREBLFONRFPVNHIKDsEMAv
wDdG7V1RXsetaeaz84U04diM4P54Vam8KWEmB7/NQG8nc4usa+UKhgWUA/SFZeaMpUfLpljONVgo
1c6dJNDvOsDj+9nsBltCzWuLAfc9nh7QzViO8+k30vU5gCsg50nNpL1vixiIjTbPN/xt5ZJaxiR1
tFihvrDQ2ZyaAcJGpbXEczsszBCFolaxYzbfoaliBWXkVjN04aePsc+9rAEwUnu67O8rkIRT+8I3
S0Ki9Xpb52gYgkWZ9xafCKj+5Oh2Dr7qJvYmQjGoiWf+uFVqXvuYaPUilUU+hftZ2OESRFXqXDTI
KtGgifsbBXIheLgE42FOt3qx5+EMy/zXlggdi8EwSyNwqNvq3AJIDw3w8QC1BmOriLC6Joy9oq+I
CRJFLJ+nkY4WjL5Q7aK2KIMbj2VeN91m7XtB/I1Pt4Tgk0sZxw1n4R9bQhQZe9p0KYMt1JTwXv4j
yXgv7/SgtCn7mNGHialXAo04Pl82vLJGVEgWBqtl9Ac/4NRlwdYSg18M9JtD/hUWxFIKJFWYI06u
mJm4/8EWqn9wD5BH48+pLTLUeZF0UMkxlQatbV9RfKnS7KjprPbvsQeYdwC2G1ZAsQ8c1amtqp24
Ek5gnzQbX5dv5tREnVa25m5j/1ZataeGhDNXqVOtZyMMdfkhjW7myh/V34rhjqjls87qiwNag5Ly
WpZ7o3G79OHyni7nSvAbEIuj7Y1bV8Jg+/J9j7LFQoNAFR6KYPfXBgAjwYAQQ+pogQ6wp6KpwCr9
O90auVs5fyc2hXtVRTRV8oVxc6aZZyaenAc7pl5p7VbzeWtxQlCpeKsl1YjhLFVNLEMHkpBNVpd+
ylrgtLS3Y8mLjbfLG7r8+AsbKsoLIJeYDFBWgkKSoRR+1TbOTN/nhqIAZ49Jvf97a8ePXuHzTaPU
Y1ARz1CjBGEVRvnT+pqgAJ/y0eMdiKyqLUJjSHeerXB5i+IlhbIoBABU4fPNaRvNcidHNqkKefD7
rAp+zmHTjZ5e1szwhilrequoiEn8Kc3MQ03CpnTSOpJfZeh5AxFc0X0mBSy+nYfQ+CpKWfnoahJc
kVgP91M2gfc7By+yEQ5AcDdlVj/N8zz6rODVvUQM/aBPCv1ZDLz2S7OiUHBrqyCwS22S3uOxjd91
OQG1zlAR/Qcq+EXgGLRQJEsZR947IEevJ4vHRq/6+kDo05AmnXmXmkWZOO2ctIU1s3EMnFDtq35v
hrkue3maGD/BE0YKp0QBtHa7DHKFnh7k5p+qDDDb0oZaWLpBQKgKYnZJHv06lRJmTw1K5yAuadD+
LnpecS/k+ajtCaO98aiYURNbQSyP454GOWN23Dd5eiUBJYLt60IOKLM6+klEzfYuiLOw3esZD3et
qU8wYY75W4Q5/LthTitqx2XDNK8wwAY8K8YUOJVB0HLPqwkcD5oRAHU/h1lqZ3k2Mj9XaeAGSg1Z
qWII2XVSclbaqHegbg14OVJ9DRcL+HUyOv0GXaGG5nqlYwa36kHmdB8Ngdzup0RqQWlUMLO2YjJl
TyX0Ce8UpRpjd8Tgxo0ykWCEhEM2yh74ekhv6TEt3npVi0EPZFaDBuXHWfYALVM/UEPTjYfMHABN
aSOw49ta07QunYFH85IMCktWm0bVHZtp0T3PYFLr7NysCu6aLDebfVu10ockd5MvBVERW9qUhChi
1wkbDnVSG28RDRkYd4Nw8KW5mdACxuDSC7o9MbeTvGwf+qFSa0ivAi9utgy6q0whxedQacPvPtL5
z3IapBuKkseOayE7dCTNMdkQ9ow5g9kbuRVJ+rw3s4o8p2aTP5pjzzvwAsbMUfOIH2gXJqEVZ0x5
qrK89gKuTLPbTlAotJohTF9Lueb3dQl5Byswh2ZnJD2GuBsMdIP/du6DX2DxGj9LThoD8iLN7ANA
IoGwjGHWyklGU8dMXMI4lM9yjDQbZCp+5XOS7vSEqK9c7kzNyYyg/IN6cUNtMBLoPdgS8xlsCwP7
FYIqHzpqclA+xLVW+bWhKdyVI8buuFkok4XexZxYfWyiptNJIQvdIs8G1DnVIPllEFnp0EOAa8K7
EdFTvSsGb9CiBfQjx8VNlrfBos2RDa01SyE6hjqeCTdkTCfJK3BkP/RJTkMrzXt5S2bmLDijdAHi
SxWvLLxi8ao7ve2CQRn6rpMJoEc2aWw5gsqMrtiJdGMkDyiXXg7OZ6+GxRq0AwF2RZQ8y/+iWCua
LIA1Yv6CtIE90I1KzHemenLZCBaErC+IKNgLE/TFwUr3Ge+yvTfv/qg+uapeY/ujt8AHYUkOipRe
tDH+dna1fheB/q1mLZfEUd7QI8zEPEP5pMCoC3qkfXvblK/JlADdNVp5s6uGrYrNlknh42X5gDKh
goJKOL1nQNtIhVXiQGSY7/jVG5ptbnHXLDmeuLvHFTthd5VubvsC/VJrHG8NxVOh8iDHW4n78qvP
jEBbElVGsD+fJZqDHulE72FEf1H8n72Tvmb7YfBlP90XfrPju8s+eU6Ot3y4I3tCvskL6Koo0JSx
ek9+kn/2PxX7MbWDxlHur4dr5Zo5ks+cDaNnKYNgVEhTaDunEYCxqIWFqRNy0HjVzmwe+s5OKLN0
dheR2uJdbKWNI20p9qwdw4VYESBiMBCB3fvUVeUw1VNWY8UsuOELrftGh/0snf1e3L9/v5APhX3f
J12Ov59MYItQe3cyLGm+ybYoI7bWsZyPoyPHdTXUpsUdS2i55PIukLZQRP+Pc/yzFJEkvKYdAb8m
TKDoxULnPX6Yr/vdJ6ZBo6/ikFm6l3vVC9/YwE2zwsMuDsx4HgeYBUnQ9PiQf0k2Uhak54fh7cfk
5PsXE8pwW9WW1XiCw7AMoeJKEJ+TYCknEvrtxJpNi19pn4o/+cYN/2qd53swEUx3Ec5C6NRW8iId
9I237HmtZfGaI+tCAOVmAxxVgCMxadYcueVra7W1NQYu8ZUf0VaUWXz8LMqY2ndBDqg3EadY5rGM
HBFrTa75F39VbPQND/pe9sfH8ud4VVvA3h1Sydry2dVlLvMebKGxwCkU3tGgVhnnYcQyR0iw6hpG
6a0wuYWwqDrtK81Jglu+hRE5Vw7D1jKgeikA1miDiDWJJg36riJYbJ67nSu5RWdxvzhoj+DJup48
wzMfhh0yancLD7UWCY4NC7FVb3jLeyTuVgpiAsma5GcKvDXXNmL4WiA4NiMENHxLJJ8KzEjKG4Mg
u97/uRyvV/OKYwtCSCMsCJQAOHULZWluKVeVR+9bywqvm9DRLcN6aXaF/wCu/futc7GyhZhXA7qG
oqUNLL6wNgWactpcY1SYNy8ymtrcmeh+NF8vL3DlZocVXAYLnAwsakLAUZNliKyeEeeoW6AJGdUp
ID5b9NIr3wkVJGjCYARPBgBdCNhSUDO1K0YcOvPFZA9StDECTJefeXKqUY7W0IOGVACofc8YfXuZ
aw0S98g+gGbODnfmnWoZfuJAKstqvfiQuu0hf4AMuDvaGGh/vR987VZHVlhY+X1zh1hzCFx6ezv7
oDzeK1bovGT2X+608BOXPTq6tCIjbgkGESBbTG7T4ZDqrhr87XGACXxDtPwhHyWZomhdH2IysR6K
CC8ZTDo+UnXj7z+Lncvfj5I8lKRBnAyo3ukSSC+FcT6Ukd2qX3L9NLRXQ4SHihPFG4bOfF8wJOxV
aAY4FyEUqxVo+w7BVczeaeZKW9zg39Ozott850ILBzkwtsIZy2bUiNWyw4Ic/XW0mFtdp656+145
AJ/Zod9ex1e9ne8jK7nVHrJHc587yAB88ly6W6iNszOCURvoYwH5vcg8nrHjQdBdyutiAAWW8tXG
TtdvoThXNvXEgBDK8hbSQRPGKm2N3c2Bh6n3Cij2LYDXio+gBQvf09AjAlBDOOppgJe21i5W+E0W
NFahQMqhtI0M7TXnr0/UsSldgEDKo1mq8ghT43xPS79rrnpjIyFbWw1eriqqwgtvi3hpZ2VEh65V
8VHoJ4W4dHEIGozBAtOTbrj82uc/trR8vaPwUCg6iko6LJUaAEQF0CBbzIjn8ynwsGMTgrebIMCT
yopivzymWHFjKS6qYm4T+pNiEcTN+fflD3ROQSFYFFwuNIEDzUZYrIkXvxLToja3i0N4zZFq0U/N
sLcGKM67CIJJwf9aMuOKoDDZXRUEEqQw+Me0R1v6Gee2NlkyWAGdyb+80LNblILcBxw4aD0hLKL7
c/rx2mHoU9pokZ2jmpK+UN1N6g3czndnVYhVsIGJSfB7L1yngg2V6NAHHEGRh7LtLURLLOOK3eWP
o4Xqrpd86U5olXZrpdfF7ZfqDtYtoMGWcZtbvwYr/Li83u8m5KUfI3irUeeN1pYssicbZUkoHTh0
slpnvqZ29NG6gVdYYB0qncBWLL20go37fiWUneyF4MkAEgdGG2AvMvWPQS2UziyePJbNFiz9HJLw
/WH/3XTBgZO0VHgzw9DkqlZuNbe1B2b159LOH9udvJv9l96mXmapLnXaW9M3r7odOmV/ywC5/AqQ
K0GOFtcuMvpT9zKMwSxZZaLPQJxEtROknsbdvEU1sRKBAB0AyQRaGYqK2eZTK12sKrE+d7GttcCG
Pcf5y4bTrATTEwPLDzgKcXUIRFbcwkD72SDImVa2jw8QTN5HH/OtdKf5oZ1Hrmvut2hCvuECorse
L+3s7MRc4T0s/x9p17UkKa5tv4gIQAjzikmf5au6ql8UbREeBMJ9/V30uXEmk+ImMX0jZuZh3E4J
ma29l6mDInXbd+O33I73tctBcTwrX6tTHeFeX8vg1yZ0tklaXeY80xC1TDZ19tCUv29P6OddAAwf
cJ5YHYB9fEr3It45pBYhkPmx3uwc1txNTZFNy0qYLCiNvbkdbpqk60lExXgCGWMBQkXjTw5+8fna
LBaOXYG7w/KHEQiT6lGuFTYXzhXEgO8HMnlodOJ9fr1ErKZSyvaPzuTX/h4EimrbbpDCt7twazke
OohBAK9hN/Yyf62dtxwbbyGASg1Q++ePFNsUvRbZqOAmu1i6/XO+gSSD1wU1mOqe4lW+82s0vfEc
bvrRrY9y5X2wsEgx9n/iz0tOahyVxOgRX3rsESI9Arel7YMIvO2C/eh13Ne859uf9HOBAPX4y5iz
51/Uo2AH9yTktIUb71F1PFjvSuF+TzzIv2LwPg/6gH0pz2sFgoVkBG0AHGjQhzIgrjevRZZ6IUt7
CCEkH32xmKfC3aDd9eGWwpujUB5aqBNVjZubKiqhK7f150c9Ro3bGrbbyHhwYc9WmQql2VgZIUkc
n4gf77OgC5wAFxgK6i7Zxr/DF+sMtarBtfz+h/TkmqHnwl1+/QNmJ0PkmJCnsPADMheiarsRJLiT
/bs5vf+0N8MBBk/H/ggiWQC6DQxKjsmLAXiwpx7umtGrmAuszkoJcPEouZiR2YWKN18/OjG0O6sh
MOEcbYlNhIw9VFYW+ecrAJB5aLzg2EIyjd759f6u01EyKVkC0bV7jdegZ2y68kHq9absvt1e25+K
mvjIOKdghYsXMYGH3XWopKIAVBsIZRfSeUzg8fvYpfVxHBKxK9o68vSh+05gIX5M0EO8HfvzyY8z
BGKhkJSEKxRkc69jdyHpFWFjOqGt7TErD+o10Ykp8ZgfxnAGQxAK1iFoCNcRwrgy09yctEipDCwF
KZjVHJMy+tJYg9cCzWWh4/sXg0L7DvgtJKAY2nXImMiIQ+YRUgrVQ2yXbrPGHFncl/hq/40w2xZp
OpYJjMxxGhGcu6CgYvYav/sGG0Ufjq2Q9trE7lvygpp06P1UgelYGeLSmgGIC0nQdAN8chI2bPhA
gL6DJl6EbHZKp4378KFzV6vQiwvkItBspJURp6keIRB9Tk+AGIwuVBjKY7TPvC/6D31jQwxrZest
3i+Xg5vtvSTLR1qbiAka2Yt6UD3jQ2I+f9n3kSfczs2+r2k3L00nShlQtQS+Fmj/2YppLT2DESBI
+rSiIOQFOfd75wFkJDUGdKRDT9+/vUQ/PzhtoL/x9XB7o9BO59UHdIChJJnBxy4fNr1x301pJmre
Ywu7b1eVZwcqMPZvWwgXd5Kv0WplAU0jutqWU3zUIScjJntyPr3eI0zJidJN9Y5MP3RgYlWPPPy5
Mkb9ZgwyZ34OFmXUFIhRO8ajDvHYTBper/6IaXJyYn1HovxrEw4fsQQIUWr7Mlnrjn06fK5GCV/L
61ECUQ3LXBu/oJhUNXqYAdd3JW+OZtP7FNCMIVoDPC5+WOSeoFdDmlTH++Q6ZJWSRI6aAXOrMhzN
rUI78S7HEAUmdeiaJ07b8rFSFZptdDrJQDBqheFJC41kZ5VFSzYyNdQDRBy6Nd78p6sTk2FgDlCk
x/McAPbrXwZzD6OGHwU8DDP1qKk/1Kra1T3IQjFVgr/49KisQWMEom9Au81iQbsG5RsrwfKy71j3
Cj9wV+UQEU68rLhXildTHiU9ZO0rN1de3Euf/DLy7CHc5rqIuIDHujqcreqs5XuYhniU3Fn8VRt3
K+P8VM7HnFLLAPYbvRew2GYLDBd3mA1qUXilY5yMQn8a2henLYMwBIM/Rn+QdGdVTU62Yh9qjX3c
Dr80Voqmy6RWAVn2P6nrxUMnkg2VFfBasAd03gbKIdFKgM60PS7Udxg7HpvQWDu4FkcMy0NkKwA/
oAt7vYqUfiCchRhxn9CXXlcPyqD5vdbA+MMMT6YGifPEOaiQwKfsZ4YC0+0hfy6bYcZNzDWwY/8B
CFzHJ4xrVtvAeLGoT9PdXu9toG0rG2+tbmc7gY3aBmz7iJ9BRI5ukmLtk0/F2vnJOWGRpuYCoaCa
XP8A4USslipMNLt4r2XAMcNwzFB+8wgFJGWXDoAEnkG4uz3spS/9R6LWhKLndOlfB4WGZ1jx6SBD
CzU+JQD8uz0AlGcnc55RCbmzYvatTZxmRStn6chAfRzxwExGzX82Vo2IHG3LBoj0iriGzF3LhKtm
37mqFq6UjqYRzKYVmrYW4Nt/hHnmD2pWgkZhFWrhtfSHU8stEmW/KWrIh4j9uiz95yY3Lr0JPI0G
FIKCJnU9oTJFdp84cP3GFfvco4QNOWkYuiWBZlfbrn5oHdVrJduEWrxy8y7M6VXk2adUCjOuuslv
vGYPHbCSTS6QPoYbYq0mGQsXMEIBPAc5DIAm5k0BZRiBdMtwPjQjORgRlJ3K4sSV0CelCJIMhhgl
3xT2E+qGx7Ezt7W6RvhZHCy8dPDEIOCjzTX08hH1LJ5jsKPytaHnWqndsnmq47UEbmF/IEkFdkAH
fg/8r1kCJ+2M1diTSKc0eRA2aOxgs5qV9kPJm52S9fuU9dvbW/JzSWJaQjYuVACUUNyaIxON0rJy
YIsLL4n2tNhF9KCFW5HuYA+f2zs++pn1hcLNx9no8auSo+wMMX3rXq5ZmC2OHeRpqBejowy632wp
E6fnAIwWXgxXadh+kBeLnm3BvIQfnZRubg978Yv+E43OelltP1RRXOH8z4sWotlfqhq5cm9AQWzl
yFs6EHSQVDCxBrKIecOfpXj2SjnC0QSgqVKJILYqn3KtPHKSPPWOeLw9rs91HnxOHD7oiUCxBpCz
2VlXq70agXUBLLUzuKFWumW9SVA4NMpznnnQ5WbRE8vfIjtCDejldnBj4fC7jD1t5IuLPGk7TRUZ
3Fu0PISKfXzSeLOyXBcSfh2u4KCvwqrUgPTPdYi2LktuM7sA0d8O7Fh6VB2QBUb72yNZup8hLwSp
70ndYeoEXMeh0gD+HMhorxZOsYWvmQEmcBY+Znbo+C3t0y2XxRkAZgQnoV8PRuzyEO6mWUhfIY7e
gIKRDStZy8JawocFCxB/wcedb9W0rI1sAOfJK5Jamh6SbXayeTLmvqMDmO9agiRHqrB4rcs3jXZ2
q0EMFSka/KLAQ5yXSs0IWOpCA1VIhIEu7jqz8nXUZi3QdFL7W1b7Tbv2ARYO/auQsw8dydzp2omd
ZNmgqpevjlA9tc8CcPkfLCLcgk96KYSCjqvDss9xYFqpr3Sj/yQGs3FjH+EPIPVQ+5k/qLMBSVos
sZkEidw21dwO8PCK/mxJczRAfmYJLjzjmxOZbknF1pACpPR8F2UPwjZ3CW1Ar0Ch14yODCbPHHDp
vlxVIFzadai4AccLO3Q8xWepbFvLOBwc7LocNdQuPsjkHa7PFvFZHb7GRrk3onetJq5udi+wPdrE
sXCFqq+cc0sbE9sR5XwI5n7G+WEDQApuROITEaXxIkPrd5AGBAGqFitPo+VIaC8B0wd5pDl6UrPq
KpXT0zQ29J0NH4e6hX9wulYdW7ohLJjbgRMKtzRwwq9PgF4lSkxFVno2hwJcvYuSn1FRbIxV7u3C
Sp9wG0AIozL/Wck8HyIaN3FVQgEe4LeAg1W/oapokLgp7WtrD9YXkJ60Xcat8lRbNUrXJsyIjbxs
vUpzwpUbZGmvQ/wORcHJp+fTBVI0pWaOSZt7Jv9ipg82+633e1g8jOkDz55XEX8L04za3z/hZndG
3ES6Gk3hODvbUFQrglG8GavFuIXnDnKqCauGKhWyi1lmVcCClVAmS5znIJCcWPFTKr/1JrCMd6pv
q3ybrh3Wn6urU0HqIuQ08ovbMIpl0VoJQg6e5osv8OV4+g5Nd7yiXXnkbu4+HPgv5UF6lp+tHFwL
k3oVerpILkIPvBS1E7elF+cfFURx9NQVw31H1horCxfSVZwpp7uIwzKmFrVEHEVPN0qlgKXee3DQ
2cuidInCV+6/pRTxckZnW7IjPOqjDjOaNu+j6N2xfO6iJ1XxCwZNX2ezkgPQpZ2JdyOB6zoo8SAc
Xg9vjFFOzQmSRDifWiB7ib4X27qqQYfFGWQeRKNXJAhRjd0MWSPeVPgJPSjUGcihsTLUtLtSAzcx
IRPIc7CGcGOMw/CoD4VqgQJOSPqA47zall1uWLuIJf23ROsLE7iZkAR8DHGvhCAuHOvKAdENbDkD
ZAWzBSO/p4o4pGqhBNF0DpBcZ4oHEyrtp9Oo9U6vu2Tw1cxRIr/lcW55dc/sO6rAKMWFO2n5QEJD
fal0LX2nagbhJEWzgXBwajVEoTrSGKCpRRPvZdYRPLygoeBrFhf4Dba8ay1GqJvCS+IbyGsQm9JN
8Uwq0pX+IKsOHLBG/QoDKxyehhqZBZoJITc3lFf6IYS+f+Y2ZYfGa1aDnbWtMwXQOBxko2toqeEn
9ajunEoHjadJpT5Cobl3UN7r8wpnPZqJhy7hjvSqMLZ/FhpExwZpOb+TsNT2GXGiLcpcg++kjJsH
NEQLiAAPLeatwCS7YQ2mkF9ZUnpq0pjMk6qR/arKQZ5NyHGCmZXETG4iJrl0hYjp7wyN/m9a1Ay2
l4S1+CFrLX8uomJkLq0GNEpsxfmdUkzvk1VY4Z3QejX2wgGOmlCfAEKnGaGWK5J4j9sTl3Tn2Ns2
Z3rvobuzzxoZH0boE+/lUOl7tentb1VfdhH47Bz6sKLGClNET/ID+L0kO+e0sANYUEbgB6QyP5Ki
ZWfwahSxG3IN1IkEHgDnTGLtukOhF++6GBhkf6BqaXhiGCuwOi3qFI9lH/OjKQYCjFg5ViMElKsq
cS0QrGjQJ5C/iTm8gxQ6as+G6CO0TCpYxbk6KXTtoaRtXgay02R4VhpBTn2n1wGRxPneOkO1RaMw
p5AD0M1sJdFYfOE4KAVOJuJYRH8etBeHjhANVk9W4v5XTY/pW16d9e4jie5I4ubxjhS/xQg375Np
r8k3LIXGsxxFyskdGLC22blatI1T1fBsAVednuq2vaPhz0TPXJqUWx3hhq7dFHp3rDJoiqcFjNKK
lUNp4QgEYlUDtBs9YlTnZ0dgDuIIdIShSysVzdW9LT3JzsCuVD2IO63EWjjdwUBFN9WiOkRT5jVS
TUlprTUKaqTSNc27MjO9qN4N7IWRNYu5pWGhOgfAuo4+9Sf9kXLocGxWYQk6mIF6bGUUB03tZepG
Y0UhqK1G0h9DLQE/WprdmvDYwnWJ6r42YVBQJPxUlkT5uRXxCLZ+Gg3vUQo7Y0WcG0WF7sGaJvxa
qNmNCXk6HchChKr6amdXEOvDt2z6xAv/tQo0CqxorKInDkMsvNxmGQ/pB0fYA+wy4jYPWAZNQF0p
npW+C2IrCyAaGPR9sZKaLzxFrmJOo7/YmlYYm7yNETOFAkAuCF4hz7cv5YXk/zJdnIOGWOlExh/V
iBKMcOiRg/QpXGav0FsXluNllPl7N+exbMdOQidCOri/lbcIvJooN+E1kW6s0Ni24ZqOysLAQNiA
fCD2tQEww+xzNWSoI2gS4MaksVerEjkN26eR9u8zQzBDYJsEVAFKUvNaaoO2il3yEpkhxMEF3YHc
j+TtxVorey09nQEsmMxTjCkNnh9Ug9mXpAyj0suxX9+rPgEE2hxGiLQ0barAscMM8St4nAwQ9urA
R3MH5DtfQaBqKyhshcDVhpp15HXr7Hho8sBBYnTURUcCaLS2KMDWsCz1k6YrHvrUtEEWEi1PVi6b
xQV98TqZZYARRYmbTAtBWCindTGqPAknK99k4Zy9Wm3Tj7jYNfAFGrTOQRADaj16v9PkT2E80uiH
SYPbu2fx9AHhEEUcFLUge38dScaysbQCj60WlSqIJ/gk2kG92mFvt+Ms7p+LOLMRxbUj0SHBiMi0
X6B7YsMosNPiDUQ5PigzDmWSrOC1l1ohWNcoUEE0ZzrwZjGdNsqpKkXpQSbChVCIy9M8SMevHJ4P
Gv8KvVI99TND828PdWnfXoad7dukzjMd6g6lJ2kXlNkLGYZtKleCTL99VoeCmxp8wYCfg2nX/PXa
pMBNtSpKBC26oyHh90koV+ZvLcTs6NYKgTQgRIgsg/fvwPij3kQr18PCXOFgm4xuIHkz9T2vl5+o
VKtN6wYlFbV8ymvlW8jSTcbKv6hgXIaZlRRklAqzsREG2NkyvS+gTcWjcwz8sxOQ9ktmbm8vgaX9
q4IN90enEBqpsyWQVehZZRS10GbgflE09/FoBU1vHPSG+VY2bP4inI3/p4VKLNpis3DxaFam1PDo
ZujxaWMa0Mr09VKgS8/PpbK/HW1pKwNh899os3VRtXCIjQdEE8r92IHDov+sk3NDYYoLuOjatbFU
fIJIAOx6sIPB/5mtECOJ9JF3I6KZvwwLwirbvvudxi9Ox/xK/uyNNQDR0rcDtg5GQIDGono6D0h6
dGvDpPKiqA9owUoQT40eUk2xN3BA+6Qpv9+e0KVNAGCNM+kgTo+Y2efLeF9M7AJ0/gsYp/TmfRjS
rY4nrXs7ztLI8KaD3hwO+s+gW3sYrAh7DXJQddCOx5oJ1+kDLvCiW2O6LYf6b3tgnpQRhvr5mCKp
tcR7oapuEb0OJndLthvWuoTTcrs6CSc1uwsY8yx/LhtgNCICGLNu9fteC6B5Dafdp3ENZfQZADUL
NHtooSypsXxEoPJEforN+J4djD05C9BvAmMDmTK5u/29PtcLryPOk864qYFSxFr01MEzvha73o/v
h3P41O4gunDuPXAnvPwRwmGvGpDSh3J7O/7nRvAs/mwr5LHGUKxBfL5X7p3nEHIg1Vvso175MoTB
uLPwvPaqF/0O7OXboT9tiVnk2YGtpU3XNxqSt9GG0kPyheflpllLsD8dLbMgs9xHsKiLJ5Ejb9Rg
ugXIGvzGn2qnd4tGfQu1xs1E59ads5JBfpaYmMWdLt6L7K7HuBI2rVh1257UeAfJBy/6NTgunkj6
fef3B/0IYQCfvPzFpE7EUJxrcBGZt4XKroZakoFJZSlMr+OtKN7Yv9bTm8YGiWGAP/HA/GyMUoWt
0k4xKsdsdx11fsH69b5RhnIH0O/Kvbe4Sv4JNt8frUMSMDYRjJNfY7ZXIPtorO2BT22C6wHNu+cW
p1CTIIhhKCdm+K15iq0WKlNkI3Qg34Kx/KEr77c/1OKRdjGu2ern8egMGkNMJ9JzFPXiM20HA0oO
KO7C0XPNyWttGmf7IFNZjjsvxnokj5w9VC1sAlbwVmshZkueOzEfrTDCl7K/24YLeVXXCleOy+V9
BRCACq3myRRl+hEX+wpuhtToKMZBnbOieWN1Lgy3AZGI7Fi6p9GLpYReqLok3FT03khhi+bqzUpG
+6fZ+Ok+uvgVs/TIyUkJ/2v8il7sVfRYeY93aGAl33h/n0kKMr0/vV3bNebW4qK5iDtdyRej5+gv
a2WNuEP8rJuenuzGMvIhHHd7bX5+VWFDIIwDeVfI44L8cB2nHiWc1RniKAZEkgyMQzPFjjHYDTCY
BvFJMFvVfKUmBy5WniSf0oo/saFZObV6wVuaXcEw+aSDpiN2UtkHaIL4KSA0XU++moW1D9fu38VP
CWrf/4ZDt/96qL1lV8WgJ1AoBFHG+lX2mh+ixlQ/lTYE5HLh82KT5d0exLDbk7z0LS8Dzy5eM1Lr
QQ8ROI9rvyLmPowEGOOwagnXksLPFexpTqdK59TUQlo4WzeprHuZR4hlQxfObQmoHhKlf5r6g9m6
tOyD6e+Lmtwl2oQB0/zRXhFwW57oi98wy+GgDtrkaYffoADv+QJ9rO6YmTmotiOwWLlaan6nhOM2
7O3hUEa6uM/QdmvAyl3Bav4fkwEPrP+o5c1TcY2nGdQh8ENUE4LPjd/KXWz9UJpNQjeh4RawMe4w
Seje9WvH13QEzs8NCK9ZeOhARxzF5+vFVpE4Mola4IgMhzuiVDBZWut5Ly4rwF0pSMCGDSTDdQh9
cJwMSB1Mc/TVTrYJ+elMZtQr+c3SWQ8PNgc66MCc0blXWaz0RClKMaUZ9CDNYsclfE6H77e3yGI6
DngJDiELUsEoglwPxkrLSLNjZFF6iyMWzba33FLQeGlQWOKNNN8GAL3xIu6+92XxXtfWIzSuHE/L
yCtrjLXa+uKxiMcVKqjA3eIVN9tGqGDiUhLweUnqLGCEPUEtfYdGnwc2ip+w6NGQWUABVwrTlWxh
MU0HFgt8FyzbSen+eib0JOtaooCCkJQPwuy3kTC+p0PiZs3TqDW+FvJfNhSvoPzTwuejLT8aFOWD
Tuj7mibI0VCGdT5uf51pw84XM76JjXqviT+c2ccZgMipgJWbWIbxIWkfM4IaGIV0POvvCtjNMryv
b0dcWtuXEWc5U9k66TCMiFjGY+USpGq1mn5EYNLTVQucpRV+GWuWMGlKM/Z6h1gJEmkHnVmrfCu7
lXRm6a67DDJLmQRVeK05CDLg+I3jyo3CreIcGDr9bXB77pYeQpehZguoSBvJCw7Lphoq/3UeoLdu
ofCehL6OJ94QSreUK0f+ckgA1OCxgZNobiIUdyUgPiZGp7IKkWJPJPp+cFRXms4dM2uXZveJMt7f
HihZyuYhGA0CLLhpk+zq9VYBON4EMAVnk7GNvhjgF+MFeyrOBJpzRyUYPLZ3Tr1vgPMIZyN/dNnL
e+VB9OsQvbD36qex8o2Xznwgj5BKAU8yta6vf46SCTpwDQcyaOcu8J13Ubiary0uVvT8IIpCQAuY
KywVeTbCmALCyezReNI2xSEMWsfvPegpb8NN4ped660pbS2t3emjwvpt4nfPYTJFOWE8alBnctMa
yodsaDt4KODUpH6UAlAdhw19qmvoNru3P/DSYMH8o4gKgDWgc9cTKsoMqYTaAnQ73Cdk0+Qc+fZf
nDRgHuAOdQzgjecGHABkdDnaQIkn5TdlvAv5a+S8mv9e60EHvwGiR2hh2MgLZicoRL+HFFcpNogd
PUvZvsUC6NZuDG5P2GLGA01gADxsrBC8nK5nDI6PLFR7NH9S50x5YCbHLt8MYivkg0qDQgsIHknm
SWtfbgde/FIXcWfnNe81yTs+TmcoZB6AhSHVU5Epm9tRlu6hy9HNNlgcRmOYdZhFbhkoIRPr1xR0
h5Zx7ullbm2iUmp+lef/tl2MpBr7Ga8kSMniTp49VGiXV6SG0qw3QvMoyuxja5n+MCr34Ke6uaZs
TPP37ZEuHSUXEeda/6zJopbAy9MjRejZ8Z0j12woFlOcyxCzpYLXnVGZIULYNoMbMnZWwMOHsPtS
mh5ExvS8Rsq8sqGX7ok/9kATN4x+uicYLWk9glfrJS0UGOlHBzpIn3Q+gchzJPpDY2QntRv2tydz
Jep8MgHQ6hO4R2Kk/f1Y3sfyQedvQnmojZ2ovGpNO3tpL1wMct5yAMNIJjAhhEdgDPtE8ECgOsH/
Yidcxpjtt6IXhRnqiGEktasYLjW4C+YU2C6HoQmgeH97BteGNNt4Q2YnQ6UinMW/pbDRyftAyJWv
tPQEMLHFJtFMpL8ow12fXSQJm6pGIuHJIU2jjaa34QfwROaPCB4pG6cALK8v7OTO6hsxeoMIlXto
/EFLCqD97sSrND021O6GlQtiYey4zuG1huYsIBVzlJSdwwq3wfMdFag9Cw+11bt2y1Y2xtJuhNYm
tNZMgLGQYU9r+KLeI9IRsvwTvqHrKnpS7Ep/CDN6TCrg7BNVHoZW73zkcGcozAwuj4vxL4ZJwRND
/qbhkJtXX4UFskeW4q3M7GfbeCjsnbbW/PvswQY44GWM2ZEDz4sxd1AuB7wu9mD3HhhN4SYpZHKM
YcfgIKTD1pm3phtp8Bsh8DnO4PKaa24S90A/QkCF6C6gpxbqgbcXuInpnb1wrn7ZbD/ZVlKxeiqa
ggDjkLdOYg8dwjWhnIVTHYsbbUhzan3iNX39kU00x8FGwatSF78T8cLF61+MYsox4J06aS7N8qWa
qjUbauTDmRNUEGqFmvdQ+Xa+pjqztCUoiJJYsROxfE6X7PQY2zTBC4Owg678qlp4Qq+8KNZCTFN5
sR9UOlRx1yOEtJ8B/YCGrq8OK/WhtRjTP7+IUSSitQ0brxa7+F0lQVLc9+XT33yRf2ZqWncXIYQG
m+CywzBKwkEs+mIXX1nmdWItU15cWRdfZPblI00HhooiTi4PlLzG7UoGtPT/By4V8EkdGu6oMF6P
Az4aEFGwsHJH7MAJdIhU8vZMLZ6ARHMmVeNJaGSe7IdjxRoaYgiAgTnNrq+DiQVofRhchU0icAKo
Fa4Asz6zAHEgXcacEs7Lz8PBv22dHAv52dHcYQvsvGt8FFvnbgRR/60+Ob6x0lFYWnQg+FkOTM1g
3TZHd6QmyYAangoByimF8AbKAbAjvz2XCwkPtAf+ifFp1alQ8G+mYVW+Blmf0B+zM4teVctNdFeu
PW4Wz3W0CcGkBEkd7LDZzR0zbml1j4evhJim+tqDS+eiuebBrWATnex7FRJzyrHZpNs1ZO/ibBKo
9gFSPNUeZuu+hsuOKUG/8CLtYPBD2X+1o5Uqw2JeAmbvf2PMFkmRJ5AUCPHkhn2FG+3AkPxgJ7lx
ttw1n0JfW+mKLA8J1qtTNdT6xJPOKiPifMSQbA35xo8uOw/NSoj/YOjn991UqZlAOCgkzHE4TdyL
IYmUGDTbqHoFbZx+p2rSvhl2Vu5kyfSvaZ07exbFyp2Vx80hzrQsiAFG2bFC5fswFs2H0TP1WxUX
bAedhXETK8CXuSgVkG3RhmzTh7o8wLCoBbXWysePZGgMzwx73Pdtb6ilq1S28LMhlucmSrFGarME
AF3q53qwlHtRsb5xVXsYt5VWhd/0WEvPZibLR1bW/cmIo+YhVYREvZMDNQxXH6ffRBI68qGqf7fH
REIgyahBdNGRwL1IGUXIN9rorgD0N/P7PJwI29BvEG7Ordp2x2Ko3xozMbaYuO4JyUq4h6KRFjgM
r0xXStvY8bKfmE9jJU4RIdMvY/G+BZvA1yuZ5+5g8NjPnaLbVCYVGxVskAz/UtZvANVWT/D0ikJP
HTl5DdPRPnRmDXiz2uckCpiRDqVrZKpx0kuV7cLOgbFRWat17UpM4qbLIBdCoS3/0WtmpuxamUae
tGjrbGKzjbbZ6JjvWcMBZFFV5SVG8vR1ZDa7xw1kBIrGiYTxhUEAuoeomeGTNDRgKaIm2hcy6o6f
UjkcrKoh7zIV+i+jiNSHzkrjoIC7EqoVsNZLfQgJpF+AIOwqL3SK9GfOaH+IiZK9xVrb7otcGz3R
DdkZ/7k8cxs6Pk1qkTOD/sovZBJ8b/d6fNYjWvmiGKPSBSmy+AI6kPnY5aETu44UBKx2w067DcvC
MN3Kkuv7Qq+bxyQm1QZoNqfxYkKGAwTgu69Wy9UA0eCMRyOWbzt4rULrMaIgN8KC8C5lVVyCPjYl
0E4fPodQ7noq8hG8pRhQaXDZquojNEzuuKJh/CMuuNm7moQ73DHSSuc1hjXKJh7T8sCkSl5yWRK2
N7ok2slEHx+1juQwcRuopzDFeqRWxfaNhmRs2xoAhgSVrJjmmjm6fp4BPHS7Teu6f0zLdmjdPnXY
qaNKBkdNRe5YVIL3YfVV8b3JY+tRZZEtsMAZfQ41Wud+DoTlSxEb/bMeNtpXp3TARUqhPeDGZZy/
5KStvtEUNW3wiwCSdHnCqy9tV9XPVNLIgXkeIVupGNnR7nqgfmTbb9KiBnO4GnThhooofvdt1wca
YDQvuhnBuDG1AVVwwfvvyyCLHP5MEnD/s4hyKCGjMvKiD7qyKZhEjqMWagrrK9Z3b0SE3Z7BhwxR
O9M8dqXO7kLSYAMXKnjdZIQBA8/K9th1ifoxQHzc1ZPKwE+HnVzmD3CCu8sESqouJND7fcUiBUeH
KZJhG5WjOBgCXPEhHqHp6MDrfZ9YIDXBhQgy3HTkAvVv2sOzME5+Qlq9ey0tR+4zO3UgIYgW1H2O
AlkOJ07ul6IQ30Kb8TuchtJXRDZ8tzK92owGUVCcyHvu1lYJ/VTQ+8Jj1EaoGziDybYQnsue4bGM
rR7XeusiULiHcWC1QTUwORtlET8pbOA7kxOK7ZCU2Egmb4KQ5P0RPn/gE41m8gF/OcU1Bi6DDEY8
uw5A2t41Q9r6QgwW2k6aDmlHSwLsYAyWfd8aoOFFcW4ERZvQbluapnA8OzOgYAUb7NpxuyKqGl/n
dcpRERPARFEogehua5A8kFbUEPjwWElgakn6YscERfq87hVwnAwqBm+sDaA0HbVOfnNz8gzui6p5
qwqHBQMR5YdlsGbX8jTZDEZaf5BQaXYVRKAAI5UgHlii9Mk06Y5mlE+2OoJE1RmJ7VpQ23oEAtA6
hY1THy3bHvcaVuKrzBRopt7Og5au0st3yuzmViqcocxArlVlQQV10Jq+afbb/y/G7OEeJzqBTyXS
1qY+xPKLcJ4T9ng7xFLyfTGMP5nzRZbqsBySMgIh4EzJ0wpvoX+P50G+4UwalKin4Ctdp8GDKuGQ
lyF/y7QDYLIK2G0qW8u1pyRwnnJcBpl9jJaknaU2CGI+Zt+guH437hTP9OWma13pld/U3e1ZW0zu
LwPOvkySQvpWn0bVeRqOoIdx99Aegbt6IFu4PqmntVx0mqVPA8TShdcadBqAzL2eRRV2mKDxInEb
QM0U3YOtPEp6DqEsbq5UK9YiTQvmYkFUODx4DmcZb1C3Bt+FwnYN83FMYFm68pJYfJWhtwbZCQO3
M5ow16HiNKNmmyEUe4zvLS2gwEscoP+gB+QnW3ksL27Xf2LN17mulazKY8RqNd827kZj03Z/s5Xg
nIPuGUqNYM9dD0f0pp5qDM11iJKBJOs22coYFgtJ/wSY6w6leVOYNp9KPO0r3CmhWFWwrblmHLM4
U0BMwTje0PDn9M8vFoClRnn1P6Rdx5LcMLL8IkbQAuSVru14rwtDI0PvPb/+JbSxEgfD1whprxpF
FwEUCkBVVmbbswce3Y0hOvNT0MoJnEzdGsr6jaB+NKLp2dSMKd4I6PM9AyD52h1uRi80HbJLbolL
nQiqV6/dkdjWrvpZODgunnTF3o9I33mCvczyC/zeWn8Lt7ciqL+mGtOYHbT7JfZlYJoU+qZaLzJg
qdhfaDhLZ18f/Mt2tyIv+LThKSCtAiiFM9uAcB4N6MjKSu2uRlt71ogkc5jDfRrYygK3lcO+UkOL
AVKtfv5SKd8zYCktSK4SDXXV+JuVgUKgmwTn4uauRqcO1NOAuTEUPtfSJq3WKsmvpVWdDLgwJCH2
JkgCnfAmfr88h0JjXOCvW5r0kwRjKROtAQnZ4Pc4YUzDj6P9FL8E+vek/ikwypyTn9f1CLmNXjYJ
Skw5jEaxre2b7/kRxQtH/ya7iTftiieBOTaGz+bw8DDQRYVqMneC6iApDQOJwZfuGnCgZ4f32Amv
OpvmkBNRbwO/PaDUZV6HN6Ka6JYDAVz42zI3u1azRCGUO5C5hlzpIfsZnuVvzXOyo4Jk6eeGT+TK
1oa4GS2sNA4g54ySE8ixH8pnf9lBShEM77pNvudXxj1UJ5zmOixsct08mYJotAWLIqwMi+QjeKSR
jsEKrEJeS6VG1Sss6FV5392YtzrUg3Y1MtCO5YRO8qW8nU/jgUDO8eVf1nZlmYuDhhWVVsRcqXs1
DfsGV2RlR1yN2uU3MwKFNrSp3fYUvyegfXCEUhubjryyzoWgWNIkHPawXj+PeJ/tbxRqZ8+jWx2l
XeyLRBO2bhaMZwraTMAPIKP2cZbjNspUwrDqZXAdg9+E+F0FnsmrQFTA3DrB1oa4uDfMzWwNDEIu
NY9986qFh14WuMxW8F6b4A7JpIa7xiy0LvQw5YDHKNo/3JsB5kDVEsz4JkgjPs5WCapbXWVgW2s8
jfOOWp5lCNLFW4fwqmTGt14pbd7KyoDClLSY59HMjl0MppYydrREdS87+pYpQiCNyGAO1if4Ulkt
ZhSOwI5EEK/OASZCn21WeoqQe3rLpdeGuLWXpaTR844ZQv/aGXm79Fggb+TRrm1voacbOM3QQ6SE
kC+TrLQuWQw/I7Hm9HosOgq3HB7VOKZpgG5L81fUW4WVrNOWclHxSKCpL4OzRYnuQ/nUQcFjUgSJ
5C1/XJvi4khRqTXiOEyxhp1YuxsjEZZp2wK4zIBqZry/3CmkZVlOE5YN79pdVV5rg+D2vOkhqFD/
9/f5s6awTKWZ8Pt18T3pEzcskJCyqKeBI+iyL241y6GcgBsXYCJAqfASTXBEYDYamDIH4qJrBxcF
yTdCUO0jLdgtFFhuaqth7IVpeUZD0vVsjoel7ZF8HOwEUgfaItvxaO175boPIMtaCOZi69xdfyDn
xOCk75eezUUvvZjkFlxE0FqKSqfujnW110QIy82pX80HF8yQ1sU5FKMIkQLw0cadTaoZao77EDm4
y1O/FZnXA2NfstoRhQWe9WzGwBJ0RGhPnXQty95lE5t+Cu5GipsSqmC8n45SYaCMBEBhop6jVEHR
XYhu2p6vPyY4V51JqSPPjPnq0V3iRLnTXxd+6FGvdslNf5Dc4mf82D+YgnC9mXQAW9jvoXFHwrDQ
SKrYOkEuJL7ubhkl5DGxv8tnFTp5Ch5JIu7izQj2x6LFtbXERWaVgGcC8heDCa59bKlfZK9Ze5Zy
UWvZZqFvNToexhiMQQdqLvhGdljO2klzkQa9tpzKiw/tN/mbatPzvDdwM7tfBCUrgctYXPAEvVUz
1ipcJoqrfZnEZ6Jn+8teue34v5eOv/u0mjpPSYCJtEi/K7URCeLCzmgmcH7RenGBox7SRlcCzOEM
/V4ZnXPFYNepqw8PY5K5/9uQ2JBXe3muZBXaTJg1tdNdUj7lBJrOpmDefsGs+cfP2iu4iIGuW72V
kZZ30mfrrN9NruUHaKUe37oTKO6Pw/1si9xhO/r+WSvupAtkJaZWi7UKk72M/p2mvZrHq5og8Ubc
QtlZmn95JrcNAlaPixEkl/mQpfQknoysx2XydbwGOOmc3i5HzYlfLpvZAvDiagSRahD4gASZhwhV
yZyOug47ND7H+TGYbjJ0p6nKCxn3Parpuq0rDqByNgBG/xL4GX4f9TENKnicsxTTkqKGBNNReyyg
4SujGBclO8EAN91/ZYVzliGhqQH6JXQnQEF9eYBEvR8fqxeQzYXEaU7zoX4ADfloA91+uGx6c3+v
LHM+M+jFLBF26oCgL6E7SG6iX/RfwtTKBnfs1EW8GIsBG1MeAi6P4P/XVDF4hqMb6/cqcQdMOFZV
LEmwgGW0A5C3DaKOr1+d45/2M4AB0CWkyGTzbRV5YKlLwTjLwOmzi+8z1/BrZ9mTZx8s585wRV5j
P8KhZvrt+Wm2273g4bbV+osx/vkAzkcmIzYBb8UHTO5V4Frf4lNz+JGeySG51iCsSwr7WAqi8ub+
XpnknKME/puUOdoACjN5THAHsvN8bM9LBLZOqs0A02XzParJX9GOIPBL4XA5p4FM6NSRGrbJVTSg
k9q1bhKf7OK74sW4giasBMZLW/FinwqOh81oQ6G0AwlcpsDwqQM3HdvEZCsdG4z6XEOf/+PY1qgs
VuehpU4xyXfN9L50z+iRBTV3Jgg5bCF5T0MDD5LYkEQA5pRLN4B8a1QbBSPPE/By+jKd5b0+SMZ3
K6vAS2GWytPlGLB1jUAHMOiY0c1i4tX38UAk1lKQ2sKAoUdjS9N5KL9fNrAVZBj1FsoLAHjiofTR
QKrq9SRreNvSYNkxQF4lyX6IpPnfm4ENAriVQnAocWbAkqt00YBxWJGtpBXQBTdLOAtWZytUr41w
2xC2p7jSYSTSvsUUMIF9hrtd3zy2/fPl4Wz6wWo43O6bpnoOhx6zVk3QYhwBIEgWRwX0QOveLlva
Wp/1mLi9hmsdyVDexxPZ+hqG4Dx5oNS7bGKr/xnvfKTV0TNrsW6fjz6go27fSix81ZQpOHvEzc/S
D+M4PoIXenfZ2FbcApgYdU5gfnEJ42ypal238YjWlCL4SmM/pYBQVQDVyPZofdUkvxZJVW9P4G+D
fDOFmfVoyWxhECJOHpmALiSdnwPHc3lc26Hpz8B4xGk6gaBnrpmdYzM4j23iqt8b0xkAIQw7W0nc
xr9scdsH/wxM/bhqVWkojVowH0x9Uni67hbZg6YLQu5WAFqtF18kNgq1zPsaVrTmNUfGuBI8QEW/
z/6+uvFTKE5PYS4jyTQ5SReC0lB0Tdz0OHY9BdATIkh8hXNI2gwslwoucPSh6aBXPj03sg4EDsBD
h3hGRU4klLkZh9Chhy50aGlbfI4uhDA6UBywaCnnOACFQOIX4WiPvYJMiMALNudvZYvzAhW8qYbR
YP4isAVJgCpoz5fdbDNDwPr1/zsa7swrzLkA3TIsgNVtTo5V81CG943uFPWuB6oK2ZAECj3+CByY
gk4skQTR9sZCmUo1QU4GJjbu6AjGnCh9AA+UIgXagjkd5ic9loDSahKzhI5kAPpIbarvM0ryG/BF
QR6PAfeuwAEGenIAnP5l563PTLYzVz4ra5mJ3lHMCASa7F4FQjn3++RB/wcejl+0mP89m7lTRimV
cegBDHUC+GuMcm4KIIqClnIRPmNri6wHxB0ysRmQvoIwrlOqMhr1v6JWpWcPnX7TU7co431r/kMh
AuAt0EAximWDv3VQNQTCL9CwpsNDonrteOwswam2GfdXJrhF0nKwfseZjkdBQq9TaKwFRXJdQODt
8vbYmrr1SLg1wvE8mPECMxD96E4GHUs8cpRjMsXEbY3kaFoZOt2S8KTXpSjzuXkRXxvn1m1sKmVW
KabxPrNs4wY4wrfW7oq9fNLucrfx1HscP3tRLmMzvK1mljvCx66PobbJhqyVtqz6TfpQRrsyQsOZ
4Na4Gdz+WPqVdF9ttCRpBzNsYCnqDLvRwb+vCsKnwEv4UE21kkIFDxYyHa/rylcBb9ZzQW+QaBhc
jLYmpQJYF8s0KM/UhI2Hyz64uSAm6G0JuEjQisJFyCJJismoE7yKUKiRDScHU192JQW36EK7bGmz
twAPdWRccCKgw50bSpopSaYx4gRot9uBdhqGn1lgl8m11ECqufRGbU/ztzm4qoxb9MQJrG8NFCUv
1miAVBrhL4+FnkZLXKIiNd5Zvr4r75d9mdr6ofPOs0sB+7HPjdO3jiTAEmzbRR3f1EE/D0qBjwE/
IFKRSEGFBUzar02E/unpCzD8N5PxqKWtIHBtRRTGSIuLOPr8UU/6aKwskekyWT8F+PadaTnlyfuk
mbZROlFxGlK37X5cntZNg7oJZh7QMOG3OYNShUtehUQ58C7laW7fWuh/mtN1ZI7QTAsfF8iGhaDI
uGyU/Sj/ksa1C9J6YIW3CF+Kpsjc0UIBVUKqo+smPajDaR5EV79NI8RgWCj06X5SorLMqUd5EVnX
Rm/9NlgOdSTv2lAonrqF9gLQA1qBYN9BLZPDejSjmpKUsrRAnF3Nzc0yo4TTtNfQcvPQPeVHdXQL
nvr7OWkdK/v6DzMJjDREICByr/EV92rsLbmBUoYTpsd5eZXJXmkE3XRb8whOabRoMk1tlY+SkpYg
Uy0hB2oliUMn8A8iIotKYFtRcm2ECy0kXSD7W8BITsxbmfR3VnF/eaZEFrSPO0vToJg55/C52hjA
dHtjZIJrzeZdFeA7g3FzKPA47mhM5TkOxwYv6dZ8kUuwIJxm9UHqn5LoToGi1JV0hSz4Inp7sqsM
v5dWVvkXToQbVmawvMeYLmiHfu4aalemW4gYS9l14pIdzs3DRh6nQoYdpSbFLlbnu2F6aRbrlizf
cjCV2DR9v7xim473Zz5/CSKtLgCkSLUyLXExTQ00Vba5o/X3ae1dNiKaPs4tcrVVwybAsAZrt4D2
eCF2TW0tErx0RWaYd67GUtJ2BLkzzFR4qWXTbOfkHdKllSwCrrMC6qVlYpO6MqTPSkZVwBEgSA7C
yfnrEmDBroLqvoFuSphWjmqoOL//AcyBcpOmgEcaHK+QRP9o1kpCdJSwIJgN8rEr6PXQP15eqK3t
xSpaEBdGOhThjj+HjXKc0NwGE7S+rtlzulrsOOrtPNHQ5VsjjXSkWuGOxusUvqqViCRvYwmBJQEd
ODphQb7D8/ORoVdyEILjTYFq+VjuEvQ3yF+MeHd5nBte/8EM+4zVAqLCASVNCjNdhw6rbrrp9Ppn
V8juZTMb2/mDGW42u36ph5ixxGRtcqWDJY+iKfFuotZVUwbQYBC95DfuGZQJ6oDqB5T7n1AUiSLJ
dQItZCch9bOull7U/4Tm+U4aH+BSaNh5t+JRMJWbY1zZZH9fTaWkS6NRdyoLWW6zPDTpnW1rVWwn
nQAstblmuB3iNkMglWxxk1m1TR7GzNA4l7vejHxIUx3rRSTnLTLDjUebmpCOMsxM3a4mt0nrZ9H+
sluwL+XCByR6DANVDhWbmUcydUFdFalJEA5HdKFAe6hBtgcdsBBJExVXN0eDHn2wNCLRgdLAx9WB
rjW2FDM1RaPbk7029U4meiVvGzGgmatBQhLsvB+NtLmGHkTDRK6B6QCpTzMYAYxQcPJv+ZkiA1iJ
Gg2mjSddCcNJlcJeAtg4UXZBhIpAoqdurUP3bbDQUToh4RiXgpXaGpmCFnYT92fEJP7inowEz6Eq
zHAZg2Ce1eS1S61h9GNtEQxvK/CtLXERaVkoQdcfhhdBtK3q9XMxWIewiFycNIfL7rc1KBVwJBB1
oB7x6fkDJssgs1IkT6uJeKMMnvCEeHNjCU7jLS9XCV4f8HWCuzt3WkFwz8rKGA9/Cxpe8bzTMYvm
iVB7TvzLA9qau7Ul7tyPpHwBdxUGVEg+iBttQqFI5w3aw2Uz7Gf4bbs2w+Z1FekUSYVSIktzF8Zy
Q0drV5aVc9nE9kgoHmvYSsanpoEszyhKoshj5MXPGeRX1gvtvdH4FwcAE/B/rXAhLk4VrY5YbrCv
bsv+MINxUqQxv9UqRMFUivc8U5Q1NG6yqmnIU5nxeuVo5cu+V+f4fj4+Sk52mvaG35ziAz2innsD
Yv5rtCud7hgjhAiov+Xp64/gNlWc51Y/so/o5uvJeJZ6KKC3giUT2eCCXzONDU5c2DB1Xw9fRwUU
2SJA31bsQ0EeEohM9Bk8aR89b8rUFFzVOJPiZHmv8ug8aPkp1RI/yzLHqE0bmsitfdkVt+4SDMPO
cjKgIOJvYgb6ZcYuxLjioQJlyHWCY6POS7ttQodAB1JFIUkwlVsRY22SW66hUrOwkhEx6pxeAxHn
qGP+bagUL7dMf6C5ILiLRsitnN4AGR0QzOpcQlqy06evQSW1ByiNvZaD/CZbYekFsXWdA48smNzt
Bf0zudwOlNBeO2UVJnehyrSTKyRNQHk5uDmVvk5l8CaXylVkiNLKW9EF+S6VIblAQMFTfIRLrs6V
xCLyeMLjRZtSe4mdJvh52XO2qt3A8UJHmrBmC8DjPrqrDq6CCfxA2PsquZJT4swZgV69taul5JSn
b52ZHwxQDRjhvA+N/ttl85texHAWyN6BMk7TPlonwzA0IKbBE6L81qU5HCf21XDAwfoVLTuChdyc
0pUx7ujRDDkOQD2N1BDI2yvynC7pwWpD35D+5W6Pn/s9LG5SDTTbJ6TBsGbo9+HYPdGC4nZK9/1U
3kB9122izjYXYWuGaITs76tTDwproOofYTdKqj2odZ3E6CGDi2YMK7ua5tkBXPs2RJ+Tmsj7oO8e
8orc0HjsbKnLdnXa2wokBP5hiYkMclZGVAN+3Y/fBMKMrBl7tn2QNc0i3wpdorsgi7Ln98uWNjfq
yhI3+pE2YBmMMHp9+qJrdp7tM1QAgDUIWFfbIHBd9t38DQNsV7/HxUWkcgapkcbGFYMhUp5fA1Q+
lVDksyIrXPCJxtSQjIx5koF+CA/kDjbuhIIl2gyuq6Gwv6/cRuuMPlJmtkR996pZ3TnqiTsEz+jA
8nQSe3H0tUCvyOXV2qqko9P69wQSDvmeQPi6rphVIHN9LY4PkERwFKihDrTb4w6P1H7iglbsfhg0
H7B8zwy/QtP6NosOl79EMMeEe3d1tUQCdJixwrLq6pEK8YV4V0md4MTcupJqRMPzBKz0UOThzNCs
rQwrxcsrpIY/JmQPTprdv4zkjwn140Ki4yaeQgkRrh3CY0IjwOyj52BZBGY2w8xqJFzULrWuNCG4
jY02h4emra6U4V4pwO8/ifR4typsgLHqoO9Ezz9QUtyk6VbXSlpk4VYI4vMJmvLGfQY+cu2Z6q/T
4vfBjQEpWx0cFL3Xirochda5+YxwX271BgNVkeEq9TsSHSPTGSsInXpZ/w7SFexHyBgOKjBvo3d5
MTfD2Wro3Cy3dKz7hr3UyxgM0ImzkF0IneUwfyosWxeRQm71eX+Yae50DMOoinK8NZ1ouTYGrwIY
3xh2S9zgXnWvSfeZ6k6JoBS86UgMpMw2BLT22M5cBR7JykbZKmGzCqJD0QxQF2u9wpR2PYZ4eTY3
bxqMMBkcPjpyppwjDbORz4GKN7sRDcDYKZ7U67sML4xFf8WxJQgpWwNjTUSWDPFCsJ9z1uYy1A1J
L3Hh12hrN2n2vautwVFDEtuLajxdHttmJtgAhBAMMNRQZT5JFZaW2coGzAHJp+/atDp3bV26RhdO
BxDOkl1PtG9dXLf2ZPalq01mCPm/5SEnlUhzbCuYIqijJg7N7s+CI2reaRNuWZmTZNZR70HYX9Or
TPjK2nBX1N/Yo5hVvkGkwZ1ZXRIOkBYYkMqM783iazXclZCDmQcHqKuo8FpJYmWLy/P8eVVhEwk6
YK41aHfzOB3JVKO4DGAzyR2lfWDcXiU5lKOITlhkh/19tS2o2ichuOdw6FOn6x/mwqfLTaO//G+j
YTtmZaVKRsi1mRiNAQqJyETTsPKgy6jKPl6289kj2KzBPRm5JCQPuDhWxxEk/Do2muxhHO4K+aYW
CcN93twfTXCxKzKqxbKYiYm+h/SgNG5YopT+cxHVIj6f4eh5lFVoaULZFZTD3Jx14CSTZgbcnqq7
sLHuZbMXZM43LZh4DyHbh43Mgzo0JYmCOEBZoG+cLnnRtb8OuRgB8qNQBMTLEgngj6veR9XcTr9K
APSp1XwtAIVzcFOgJfXyqm/58NoOd3FVpwJ4txEJOJK7YZbZIQVnIkpSumA8W/OFAhhKUMhegXeW
i7R9h4tbRZAfa6wbtfyRjarg2vYr+/Xxoo+nHJIr6MgGcQVglx9njEi0kqcBV/DqjL6Owxc1tKlb
e8GXdjd7uS3bz1fqUfMND11zi/2SA+k8HEMXDzwbT1hgNL8GXohqN0R3dpfneINVA5+GRWSySyxL
zJ2fDXq8irnAzbU3KrudHuU+sCOQlgDCbjfllWX91Ely12m9nyZ38tDuUQF67FXNlZUGXJ4lwlct
erFs7EXol0MjQ8NxhFjJTVfTZ0ELbmvcpkl2Cpb+1MTKTqsNf8a2nBdReXfLHGQ0sSuRJIVHc1NQ
liA9Hyn8rGmX6m2mAVjq8sWkqlNmWZvZyQweOyfpa2NfSDk673R9oPYy0fEYQh/Ts/olM22QJZQF
5AlNxueZDO1TgPzWrVEOuuFeXrOt70UhiRDkW4Ed4dFpwTIESLRjemY8dewglV1pmY5mXJ4nqfte
xCJKkK2D0kAJBkKgOnYJKtIf3XemEZ1Ck91hpQYSga3sjlp/RkOuS5fZbWoLGaYcHFTjDtBC0ep8
Kr6jpeHXIa0gKwlv4E7pWI5aqYf+GC6V2WTHWQcJGDAnm3H8I40ADqJR5SJQFR6Ou9Ct6dj8vDzd
nw4ffAB+AM1RoEbF9uXdY57UKuvwAUo9hDb+M9KE8/geSK1It+nTdf2XJWTPUY3HJZMnZWKJtASV
6cax9OClyIbBsUBc6nXIDkwGYHlAJdkQcZ//1p84s1ycTZAODTQFZmvAXEAIG1NXTzM7KgI7/Gs+
Lc4Wt5pF0wDDK2Ey4xYsNgUWtNr/y3L9nkQe4lo1SOomsOPE5jV4Nu1xPDUiFM2nk+njKHj4ltnL
1hJ0mLEQJAKNBMSEakNk/KarB0FVjc3Hh5ODWUJBEoeGoiJCc/c4mcSREegt1iY5jqBIrsgZuFR7
VpyJUVxUftTl/uUJ/BReOJPs76tLnRyBpRFJcVDVDqpblQrI3PqHtKhd2ZCASBWdQJtzuRoh531x
Dw5+04K5zJih83Ygw13dzo4mwqpt2lExibi7oOdB54YFFEGhzDOuRGaWXVlR5BpD7kkV2uELEax2
cwZXprghocfeGoyhQ8Ro0U36lUz7OJ2QUiychogSDNu28J5A1RVXDP4R06vmWOUFXNHQetOey680
yo61qkYuHnL7RhcCllmw/+SR7AHzH4O/JNlW7mFQqS8GGTsYsOKDXOlHErenNpQPRf/aRfUN0KM2
UqhnqLU48G2Bc24GY5YXB9kScFF8iKynrAwyJDVAW165SQ0FwuU9MAJBRNz0lZUVbgFLMB33XQIr
I0QB6FCf5Sjxe2guZoZISfnz4cq2m4a0Au6eBv30IjTBzd2EOWxJnacOGWTVAKbJXDUEKbFum6E7
gRtFF3U7b84jGI9Qt2GHOn+qqj2p82wcEVdm8LSTsbIVLXGJ1AmA3pvx648dHkk5R9IY5NLQOGVq
OZn2BWqEYwHRSjTgo4/LaL4Zlu5djl9scT456Mokd1uZTLUwJA0mMyyYhX2e2kPutPWXRClsmQiA
HCJrXH5vMSv0q5mYSB1i78FDKN0T6yrSH5BACEUPFdFkcvfikRREL2TYIkPtLZKLV3234FrwXAxo
Z1bcFC+Fy3MpssieTqvNnoKLHIAPWFSA4uhARp1YoTcu0E3uswMy3k9ZPN2g1en7ZbPsZy8tIXfl
UgolHswSZkM0QeR15kagHLxs4jOTDdt3uNQxuWQULvm6oVoAykfjGfcE6RwNz0392rUnDWoO6h40
302xz3V/WTI7SO5MGUIPaB0wTrQ/aNCdC2PBC3FzO64+hpvnBiTrw5xhwAO5z/vZq9ITciECI5uz
ujLCzWqmARsx1hhxmh61ZvLqWSQ7shk30VfI8qOgpeWb6ymWKuuGBbEMU6gM31s9YAQ3Zi1K6m/O
18oQ+5C1X+paUCU1DI1VZ5cDGPC1Z4UIYtdnI5BJAAAXXRxQAZL5W16TKWoG+BcCCZ5/EvQVyl73
Qfn318vy0QwXQSQah1qqYe3BlDUgdS2DYD3uRERAn5fmoxUudkhoB+2GDoMxF9XNk+cGIhx18D4a
Xy7vq207SG+iOQS3BB60bE6VkWQEdx+9I7shMI4LXnC2Nna7kaiDYOo+hycMirUuwdkUeDYX6lUz
XapJn9CiBDeI5gctcUzqRkwOL/HwCsCuFYSNz3voo0VusfJII2mYyTjPyHJN28burPDu8gxuuh0r
8f0nGWFxvj3QCb2wMwYladl7UYz6S6rTYBekEHq4bOnz3RFVE8CuAa8FHwZ6UT7uoqxC3kCZddT4
0/KoRvuh0671VrXrNySoLpv63FmJTi8QDTNwEVpqPnW8QEtDTc2c4No4O8qrLz9MtnpXOtUJUJHU
rt3xNXT6d0XUyfEr2fnxKPlol1swpY1Tc4YSi0PtR/OYnZfb1ltuBv9OgUoutXu72PX4ZwrhZ/vR
8CZneGl3kme6htd43T55Vhxiy67llOfS7bzxRft+eWZU9gWXvpDbmWZZNtATYV94E+2ix+qFepFj
upaHLzhV3og04HI0bfUepDfRTrOFdD+frzAfp4g7fBYZTOL9hA+AhFLTvCjkUUkOen47azgpBM69
cd39aIw7hGJZDUtpgTE1cxX9SjO8EJoeMgBfjR9UD03gLZUgJG26+cr1uA01j0NSxDFcj1UptB7l
Mwpd3NIegj0VnYBbc6kRBbJKKMsxIcuPWwqA0WAoJYotVdqTpNnorrDnAeRJ4eD2zUmEePyMvcK2
Wtvj3LuIoYOboOPWKdKnTrcz+TqvvuD151jllTSj3O2bvdOKRAG24i6yckD54uUAqlgucEzVJEVp
FsBjphvIH0mQlclCT4F+TgrQkPxkioqhWzFRZ0VQ5ABRN+PFMa0YfCMz6HydLvXH5gstn6dAsA8/
V+oxlSsbfOKoNtRK7RoJJ1fTPCzF4kIPekjjLzoE2ppZuVUq/VQZmSubIzoFQi9dXgDeFYTkz3VY
7is4B0qyOMJnYKTjWDmV8V4HxV0+lb6C7pFYfV7GEE+ZsyTFu2bokYTOBMWjrc2yngXOodJSMXKr
wCwQYKprEMks+suinI3klk4CqrQtL1qb4gJfWQxVTVsMVUbesanAbU1drf+utT4u22m7pyL22s3g
s7bIRbrS0BLaLrCYzo9JvZtyJyxzG9UZtxueWhp6UBps5L/PeX50LC7kTehv1hdmdaJPJYi8dNGd
SzSRXIAzc8Vo2woG2mKJ7BCN99I42G0RAzhcepoWPBeQqV4K4/7y0bUV7NbTyYUBqQ2qCqrqCHYk
AFP4SU/Bd99Rp4p+JMkh/vusDJtH5EgooB4ggef8ZenQ7JTJcM0w/zl2A5IxdgG2dxFD2Has+WOG
cxK1DgaFsh3QLck+aOcrvdM9Wa0Fr4uti/J6NJxXGHEXyq0GM3J7X4zsUNL8onIoUF2XV+n/CSl/
BsS5h1YHcxJKsNRElTNlnWfEL2RxVbqDxASYtdkT3nCWyNUMEWRm83xiTVwmuAQVcEpy4cycWqVc
9LB1xswYf+SpPu1YX/KhqCjUJvo8GO6lSm9fIG9Xu0PTl0fdqEavSYTS8ZuBTVHRUQQEKSpJzJlX
T0YtI31Mm6h18kF3o+SxQmsvXgm67tFYkLT/BZbnr3T6yhbbsCtbwWQMcdpi1LTpXZBzwSaMLclT
DXR0Y73l2uximKfOSHe1St4oRMFkAImGaTzLw0/JzH24/yGTv1lK5KA5bqdN0i6Jg/u6ScBNDllU
66/bhHDwEKww/IQ9CXhkCoyE6Pnv0E+PfBIgW7FMbC0cBM4oWgVuD0tRlQK/iJmR5B9TcRgbv5JO
ZS7bsujFIbLEbWML8kxJlMOSaYVOSb2ieizl17COvBK8E5e32GYAXq03t5dDpMl0aBQi25/5XYP+
dAeNamD/rOzciB2pf1Hi58sWt4+ylUluU+OOJNGFYFMbdJcYB6n30PEpJcQJGjCj31kzsli9LTDK
VueSX3MB34IAX99RzKlW3dEePmucsvYlWxSvBWFV0XR2zxKTd7NpN9YRejwC+5uhGXSHBqj1LPkT
sUatzQFtu7h1DOWMY9UZSW9D/mpJrhFMquaLGbboq7xXJoeMj6N1JDIaqkSacuq2Z/35Cm7q9XTu
q1HFV9CbG/IGRPyucZMDMHqyrTsd7oj26MqH0vlW2ZH9E+VB2U9dyc88y13eLs/I5gm8mhBuQZR6
GRrEtdaZJBA7q+MXpEogd1PMbi/XB0Nv3ak3RBi2zRervrLKhdIsDK2oVWAVAAC78KPI/vHFuo7t
4HuExypwrJgA8NPbaB1Ca8RB2k+iZ73IEbgAG0NCvczAhu+kjY3mNmeM3LISKUNo7K772d1/L7TF
wctLpNmTzIAVcJzkXr9XoXdDDu+QrH03bO377IRe9RJItunGh+I4eJ09OeObdv9NcWK/PGTO6Kau
eBMKBs9nvfq208yBfVbVp4CGGlk9O+jKW/ZBGinOUkFFEoKhanqroG12dOgYdce2j9EyluRx/0NX
Eh0ieMFsvYN3IDkNrWJdyV1udnZYWPp8t0xB91YOaX1WhjZA5wc12nsoSfX+HCVASKtjamG6c8Bk
wlpeIAMW1UHoQVizPoaJ0e3BKKedSqig2nItKXeT3JMHJDli5IQhd7wPosp8ydsxOKZNOIc20I+9
iz2FxLo2LtcFtbJd0lBjZ9ZL7NWShN4zsy/OOdpfXOSwgQHKm+6pkQw8OIkVxsfM1K2bEh1eX6Fp
Y17l/VL10Os0VaD/oxw1p66i9YsWTalvBFR2C6ANbehJ6Mgft9pb3KX9bQmPzl3Iw1Yoci+Fu3R5
9CglA7GzKDdvu2yYIZ4NpArSMXOg7brKNNAF083km4wZO0V1WHRIP/ZyiLJhJWt2bUXTHmCw4AA9
BQoywQTSEL1lNc/mMsyP4PKpb81pim5aGUwzgFEqh1qGwl42DvLPuFaBRy0b+W3oVOswFBF+MTCb
3K9migVfZqU7NKh0HcNUlyETO4aai9KX+TTIQ3cV1TOp3LqWi+/BAvHaICJ9wNoGtL0ChWdgzsKs
0Y89sE3EVqPOKnzkyfTeboLAyFHJSvvJRq1JnW0zUUG0M7XhnR6oEFUtqyy4bqFufossQKTZpDbz
L7QJgxa0VSGoAFraSMBD1dTay/r/cXZdu5Hr2vKLBEiiAvWq0MFu5+wXwTMeK+esr7+lwbkzapoQ
sQcH2DjAAK4mtbi4uEJVrt3KftJehBmRriyjTSG5LINKuDb86YuUmuVIyTSQ/bZf/J2b3zq6zDNW
m5GGTGScEfUqukeg+R67t8mF7/7EbPJevSmOkfsyXJrHaRfakI4ToH/vWcJL5a+DZPv9srAprH5x
kHT/o0PG7hA+YFR+vstt9W32qBffYYDKPJk3PrS14S5FA6TceMTCPB5EPVHhZWtbU4pzrAUJVt8W
mt1O1ZWhzdTzu+Eji+nPpO5OZo6PphfTcXvp30dymDCSuRzH1koGo+ixdOln26GB+hTiyUv9RcEW
MnPErs0HNI7JsaeG70E1gobLFJRkFwj2268jWeZSHEmYpnGIn2BWmSuH+i7R7idtvK07UTJzeb2w
SEiA6Qr8C4brWb6AqCJmVo6LQLLS7HwCXqyCWh8QXNZ2Nelx+xkSwncJCW45rSJbUpCSK4pckLLh
rXf9K5gtN9u6oPIi04zq3rUvjXtNOs4QHY8Hd/vjcgOf1XKZje3RPimhTNk4XdV1NpnSj3JMvnRZ
eusiavdCGiZukIvuVLJ03oHvnn09Smli6aMGjq92uCS4VCfqwnwU02vbAG9Etx+vYhF5M2+RmPBd
aCcQXiPXgG++ertp7aR26cIrJtc/chOhjP5i1LpNuxdd1JLEXx9SmoYKlXl0HzOvoSCEHm5TY0MN
+TEYMaF7qWPIUupciv47U9tFlRspIilNXvgAEl0Fo8EE7SZs1ae3oqDs27xxcMvZehdfhm3klchz
bBsLFwbDauB1B4XBN6q4oJuyqvfxVijmQ53gopau1PZrG2N5w7HnT19hMG88JBGgkKoCIzAhuK3U
bX+sksD3tlF452uNsqx0ZRH+NJGuUoDSDxjVSip7wMTDoLr1GAjekXyDIMhuofcANVS2tTcy8jKW
JEDpQ+3NA14SuC8RBjlVUxzBu2PYORKWYU1drSSia4v3xdB1jf9pcGgay3sXY0ot15c6UCGdIE+f
+Fd5ILgeeB9sBWEyEXXQ5VXRdYCo8glt5qU7oKF/+2vx7j54jD9byHjDWbGSrhrwFk+kEw6zCyr+
VzTnP8VS+q74cCKpZpetqJTK/3KasVQ21aXIufyslZHoCR5cGHhDUF4ffGInyr4Ho6bqzKpjzKNd
oY8sE1Hl8j4YGp0gAowRWBRVGX+sdZOEEQks1SL3Ouwxm6AaK/hiXAx0FqLbHN3X6IY4X9eYVbNV
lFhXagSXlbpX+/JQlr+2vxk3TQj5vT8ozEGOW1qn7QCUCBNoCt4vRZHcV9C+aTTqQCupd7K6hkLS
4A61/mjVueRu/wKu11/9gGUbVp/PLxVDKTJEbG0yvRoj8qRz9FMi5UGGDmHdinIIXJeygmOMVM+U
fuh9rDcP923/HI0vbfTcd4JkG6fHCRlmTNliNtJCndBkjNLPwkwpOsSBc5d8zjL9BCOEp5uJTZrg
1Gs/+wrSpaBMsTsSXWhqZtMsiWwoSw+2ZYSxXY6fJVWuIgiBaq0obOHlLlY/jjK+AJL2bRT42PJh
tqvocqb7DuoyeuPEMrj9RXwKfDsGnS/mrkyKgb/zD6xiCtgPlq0A/bpd5opbS8VRy3NBVp/rfRbW
4P/BMIY8asoAIRnAxP1LW950c+xO2o6mFKwjmNZGel/EbitaGGO5U6v4VdgDUc5mp6VBalN0hxft
KHKsIiDGZoPQKDWlWXbQfEr06xEE/CVYArfPIXf/0AW7TECgSZu9gzDVUkaL5CkkMvGQTF6G+DqY
YrfxPzCIhwvQbvCs3YbknkVQL1MFbK8oDDABX1p2neGrBXyPvqMVhdgt1Haupk7ZbeNw9w9tyzqY
uCALwrL6JAgsZ3Bv4m5He/usHUOkTUFw5m2jcB3ZCoX5ShldeG5mbGCll6e8mdJd0EpvZktnW1W7
uyIA+dc2Im9d6zud2b9M8QcpXcIGPZYxp1y4wXQZhr+2Qbj3K4jgQHO46BJ/C5XlQEkjiQIlTcI3
/P+9UtNDbZZe7M9XuU7QXnaXg9Ab2ZpCUM75fjuhw0zFOJpGMf2DZmlmhZBFwwjSjMHvsbfcepAP
kmztTBmqCLq+kzryNEcDBsIhjaA+9mVwu730xWWcBbkLOtopl18A4RqWmSnHOMMMRS4M2QY/hhCN
QI2om/LbCQACWisWcjg8Q3AQzn1j2gdjRXofnFa+p4XHSrkcc6/LX7fX8f0TMjBMTgaiihKqt9hG
+blUveCJ/JDfJhecQVpgT/ttsG9GyWAx7n7MQ6XVA2D15hFxuh1VNxYVGP73jpHfIItSNlr10EG8
/IhV0NDUczTXDegCETbvEuji2MiMK47ZKtMeeZDEzvUhcdMiQRN/3I7X0KRCNhU3xEWTdXd9O0+C
X/Tt8C8/SAdrGIYJ8F+WNJFE/qCBBzx1avUL1HJ2Rq99WbrtrAHkdaPAb3KPBc6DJi8MEwh7mT0m
fQOe04VdolQQ8UKs6WT5BM1rVVG99ZER7zC0fdMGs3mtEvkqppLpxnMiOB0829UwmoeBUQNUoSzt
+YDkbBmNaBNPO8vutWNUvsf01TAFzpu3s8uoBAXFFM4KS/AyFDXpINuTOhodPHVMoTOfuGGDjivy
Foya89+td43GnJS5V/s4roHWotW+UlUvNW+rURCq/DZP1rHAdPE8V9CqC7rzc/P1dRqOvR9C6Lo0
Bjwz+4zISFll2mOHdv991I3NB5TS8vASbOhwDVGcIIuJ5vz5aJpx/TiSpJvtVjK1D9oj+5xIZEbG
T8uSC7ma8hAdUhIUJJvWaB7rUGk8jJDWFZpU2skLZiN7Uo1W97S2UB7lVpO+/LowD2mny0+671eH
tJ0yNw61+RRGWgY2P99HcwuqDLddUP/3ihKODsINgqLiQqXLvrzVMBkD04qwGdnwcxiN8Zaa/RPm
Mf/pNtGoZaHODnrJb0mtGBzE9bAQexT+AAGaH80EauDL2bKRAaKap5oXPYQpS1H48S2yWha4PO0x
JQYmOjayolpr+gYa9B2jfZq7h7FErQa62XYiPcn1QRHRHHzvOgEemi5lJLdwbYMR9Ny6uqIrM9CA
48S0T9AhHokjJ64feW1im/ErSTHbcVCMa1rut88O77pc4zLFyVgNc2mgWCdt2n1kjodhEqkg8JzB
Qq+AzcTkyDcaprodWjXN8QWhPVs2x2o4TFW2iAihKVwQD/PusTUU4wmSIsBrBhPqDg1aZwiMA9VT
W87Sf3BvaxjGlQcxhNbqEDC+guzIeDsmr1ZWOP70GQrr59/efYthgPoCgRxoMFCiODeMhSisyYcW
J40cTOveii3b0u9q/6FDW70h4ghTefZgYLIfATdBQYSdGFQqCa9cslzSIKJvFdsqH9QZX86TqrvG
f4YUrKRddcHHVDgZPZDkqymvkZkC6due9pey9llLlZ2VD+l8yA03yrP7bXvlGdP69zH2alQNSfQA
Xhjd1wig+2lXm3ek+dFGgpvye00MG49efwirItWMagUT5pGaNkqoYydqNQQP9T6dQIRmVyGGGJK7
ypjcUEHiqs29tKjtLn0vUcT1nbT6qZOLZHzO6WgboyMbd+K852Jf7FW0/mmMmXcqGuDHZROq7HKS
M2y+hxwrMvzEeoyznYFUf3IoJDcNMjcXSRbxDHJ5cYJtCLQsmLs4N8hkRM+x2uc4Yyo0UFXzNtd/
tmBBTRRsAyW7USQRyo2cNA1z/qiYLNMXDCKKytrQmThuGPWy6B2mzvLuJTcfw/6js+4iUMghKG5E
HVE8X4LWN8xa/27FY3kuhlSddDMF1xgaAg6j4oPJIbkxak0QV/BgDAvLAn820qHse6WqQD+DYnaK
jkLZAYuV7aPMLgv8Iu82W4MsYeEq9E6a0sohTIe1KG9ta+vt3sx2JHwc9EPm36ii9C4vylzDMR+s
qiY9iCbAGTpGjAxbI9cjtLos0UuM5wzAbIKknQEOLlQBzpeFhC5OcIHLiyQ9dNaO9XwfVomnKR+p
aCCMY/WIPn7rSoDt/FupAYKK6AbRABXFD0ZQQwYQDdjFTaDYCcG0riCi5XyvMzTmew2xGqTSCLQk
Ps5VAW3SEKwJmm2odqa9E6gdQqpy27Fy7PAMkvlmMQQsc70HpFoTT247dyiuZJFhcD7YGQjjvech
jv16idSDIbOr9ALUj9hWm6IJT9QwrHK/GM4TqhUgXUIP9LlxZHmspdq07GH6EI3HIbpuc4JmFVcP
PC1/jGLNCTFzmX9GxsmfDyap3UFDE6e8zICAHLMNdrWPqZvOg74SGoE7O+x3CNASzS7Cm0E0qs/d
mtXPZbYG102XqxH+fo1mBwu9YEq9N6sfg0Q983P7U39PdEPvAGOaf7ZmMb+VO6gpNJvmJejzqx+F
7jbSSwRiKqu1k/AoT14d7UpyshRPLW5b4yKbcqdS7y39Nc3CfSm60Xl5gdWvQdHk/Nc0cuoPsoxf
Y2GbQXEZXOmYdU9ku+mPRh7Y/vDa1eNe12/zzB3Gf+B+AzzEszDdDzYjthQl4aXeoG6zbMbtaD1C
yh1SvRdjKIgnuOfrLww7LyPNvmQ1EWDy5jWqBzcoD3mV/8shXoEwDlHXpBADnstWSu+NFdhd5GE4
ZNt6eL5pYchedHZMqKgw50rpxgFJxYW20viR+sc5dQdwkpqpOyaXRfEyPm/D8fYNBQI8AX/XxdnP
I7cy9B6CCedu8iR60OnDLIpoBBDspynVAbxzJSDq6ioN3irDk/Ldv6zCsCBxLiPXxKaapoLMLZEG
XB/zYdJe5PhUi9ojuKtAUtJYcvPoPWe+S9irSj2bWEU/PkAVY0pO4L/cXgUvJwml7r8YjJOadKUK
GmTJ4aBe53cNFGNoTdd/qdF719+luBb1LhNg8pe1FIis5UHOZg2rsu20ApTWYL84BsFXhBQI+dhe
Fu+mAPHfHwjmtvVRf8jAPJY6je8N0gFvGt2N8+vZ8tRGkBwXrYb5SNYUpKHWAcqiYOhTDkP0DrmM
7eXwbpL1cpiPlHTT0CgyMKpoAgOYrZnPE81sS7kkIqq+ZWeYhwjs4e/OMReJYla1r5SAGoqfinSR
Nl8lenqD/faCeMkRhP4K6himhiCZfQPP8YCGoA5mNyG6A3s9pn8U2+/6S7NCB79a42FcXoMVaj/p
/lVoBndhJRiK5Tm99S9gTKSEHgG0YPELCD320y+jf1QJyEIvIBdf0F0ki1a8OGpmY6E0hjIKGB0p
UlDk/E7srTkcB0XHk6eOHIwOpNGTWXipfzFqM6ZkXwgyyC2e4oL747c3/YYLUUyccTRmoDPjHNfM
pKn2CwM0Inbz3H1kHvlB3PCzQOevHR3rxA4+0W3w0l7Ry0mAzTka0MKBggsavKCw+vs9vgpKkrqt
fBP3yOIiKXWzdt+P3rYhcb4iJj0UTMPJJrTRZcZcy8wsxyqS8C6pIhR/MTi5R0cuiA5tPXIR5MWi
7CXnfKwBf/vT1ZoMNa+VcvRhNlpspzHGQ6Pj3J1iIqD94+3damG/X9ArnF4OAqplFt7kUoCmaqSA
Rww0/sMHWoOojG2UnZ7nCImdEMJclg+6qpehFjSjcnwXBEyRUV5IhmEJy7+vFpIY0pyRBPYHBspT
U3QOqTDBNUResWgJ9rFg3zie/wyOcZVQcSeBJMPmUvUzQctppCp2KnkVvaDYS5FCoQiNMb9a7xDo
5EBTDbeOP8DHb2v1YUxcXb1Luq9tW+e8fzRUKeH1ENfiBcTWK0w9tSo0fibOJWhU9/0ufSz200V9
RGHhiDbyp8jRboIThMKupXfQKnvlPj65cDh24wWC2td38zz/Kcw2y7Jv5J0pQbu1qZAUu2i1Hp15
u+0Ffz9rAAGHioyCBGd2Up8zVJ1HrFcFCanWuRWIEjLz3pSO2zjfnQhwFgYycHyidYV9V8ZzUMhl
BBxF+UpMD9mouXpR89jujbvMHJxQF7wcvg/WYHpxjchsH/K/seL7QCQ375FDXhvvAfPC+857/GnZ
82t0/zNrvMhBx2WEXj1bc6NTaacXxUOwmz3iIUO3FxVzv5/T85/EmHIqD4UyZctm+x7In3rromnf
LN3NRQwRnOTfGgm9e+ceAazK5ZAvZqzXrXY0slw+oLQV7czWD67AwhbvIivT8Syti08tNIL7UKHh
3uis5HH7u3/nZDn7DJCUOP8l8qQEw2DglwxOjZQMaEcsr/2Ryvbt5JbgZIlwdC6lgyk4PNytRosp
OroxWwUuxnNYv7ZqkskRBBmqqwaiIKl6R823UXerWuANuZa9QlpO2Mr5ZuhIqXMTSMkAklhE9iCi
kiEBUWiHcHjptTutFYTD3DO7QmTcPdV8qMUSIBJzXwzerJrg4Ljxy38ovsOKkEJG4RavfARU50vT
xjAfpxRAsulEBgYiMfkIelokWuvuy9fu5ehxtK6hXLNtM/xv9wdWY4zXD+Q4MPJlfYoLen67lm4N
y8stTx7+cxr5bIFs040S1JAnLoAkaR664of5VpletxfDef2dYzABgCJJJcZYQ4idLPrVhZeh8NrO
jWf5EZQrnvrYlqZjL9IT5l4efz8d2/UvR6bcTwpW1quzC35EWMi7P0f/Obg5X5t2biC+lWd6uRhI
RC7D+KEDxUAyCZ6yXGvHtWFBgAr5apZTtayzwp8tYFSgYphjm0IUAiLCIbKg21+Ka3YrIObCSKy8
9cHWhw4slK406WdQXVnEm2u7EpF1cFyGgc5DNHCqCoanWO5xye9SazYDBO2Dp+c3feS25kNfXKOd
Ba1tZvbfrdwAcxmIvFGYQ12O8RdxiBF7mkRIosUnU7lN9dfsv0egqHquIJi9i9A5Hg8TamtJftuq
t3X/VBUYH7xRO8G1zim1niMxPmmskMYplh6K+jX50Jw6t1O7f8Y45C44kWu7GhzNDj8uEAPfNBck
tr++5PdUYCm/eQrOH3xLkRduEXETemjY9MoEpjM6duiBUhSQPdnanl7IH1VqJ8/FPr3MQ2e+GL/G
ZqcKzhvHRM9wmbum6lBcNXvgUv82lR/iyqHU0UgA+vjD9mHgua0zKMZowD5PzdLAPtP0q5VejV/h
gKnMyW66K6V6VuKrwBdNHXNO+hkkY0SppGk5jbE61G0G5XWW97V1ykU9Kstf2fp2jAH1U9LME8XC
LOVz6j+I5PrWfRXep9HBVwUnj7siCk5tJDCXYiWTkJC7oQmHASU9DRn5HsVWdKIH6YmImvA53h6y
D39xGD+cDL1KkhY4wXyj6q5fPvai2HX5E+y2weDhQZb6vs4G8HlLw0L1IZiDNmbwkH8RUT6ZD0Bl
qFjLyFqzaQZCkS0yZ4iPBgoBdZr6MAt5kLkQSCMvHTXQNWA1BjC5rg9Y9OKlPovy3oBW1/ap4X3v
JU/9/wDMXR+2ijrOeYa0a3Yn455SkxszvQ9F4T3vc69hGLOq46pH1IJ1hM1xzp/Nyo59wfnneZo1
BGNRYdAEmGTHSmjxLEVv0COgEipdU2KnIiZz7lcBix2laA1G9zSzGppog9LIaFTQIwxTlU6TiaYK
RAjMYhIErkWxdMO1uBKQFyx1QUTO/SCrJSz/vnoD1G2JYpmF7g4pfIq0RzKNTjwIvggXA42Di8Qc
qmtsOjfw57xKRnRWFOONJLm0OJHsa9t8eXEJGir+QCzmvVpGWgdNopWAKKfrltqd5WroJS6vKunQ
lZUL0gTBeeH5YpWi2x1NAqgWsfcomlYUVC9QeQunXWU0rlrgCT65knGCf66ETNNco17BMetrdSs0
h6VmSuvToBwi89kk7lQfwIS8vZH8b/V3XczlOfS06qMZQN34bsT7CvUKTWBy3LWgA2YRils63Jhr
jFZWBikrVL5J+TiUT1F41AK0gT/EsSDiEgCx45RVN3RZVsHxy9Ohzx7xgklLp0d3rfFfh3kxDqr+
XRE7FB2oFE3t6Pd2jPBFSkGPXUeeJZr94XpoC0UxKNVDG4u1OBl6OTHUp2HiILxHrRdTrnIHBVFB
hMj1OCsYxtKUNo6VMACMKt9J0mslGiXkhmeYBsAnpijwIbA/P6pFbMS5vzQ4VnMG+pLwksaJSyL1
AD6WS3m4HvMcPbBqXoG+rhGUyji9BxgF1VHgM5cYGNJ25+BxTiKTtjNc0bVyme1RAnBlyUaHFCjE
bJCrxvYogPxdTWbDjzXk4klWrgmeogMzHyDVfX6M7h/zI2iYlBfLqdzyC5mkfXit3CnvxJEwdGdL
n9vnmWc1YEAllm6glIZn9Tl6SzKLzDkO20hvCozN6/FhkNDKd9yG4bkN9I8u8QMy9eB7OIcJ257M
DcUJKJS96v/qp5sJ1B3bGLzUIF5jf0B0JruCAd4OWugA6UoHrb8uuGx8800z95bugJN3zu9ja9+k
gsPNOxBrVCYNGEwE3VELapNfRhh1LbWX7XVxP5GJg4CzjcE+NldVq6CGmEsciBY0VZ2jYQhyDyov
tXIqMzFaR4eeTuZuY/JcIxrdF54DHeeQDVlbNLqS1hjxlEDfjdleY/Cgp4/odO/9WvDZeKbxu88d
hWMFrXTLv6/s3wBxTkSyAQ2PED1NwF5YdQgv1eftBfFQyN9NZDNv6PxqErpsYlV8ZOaxom9dt9uG
4HuuFQZjCRVmkqtyBoZiHMHwZWPYGk24t2l7O6ME0fhuIYEJ09tG5UU2BOkjBfN1GK9hY8yRzKBT
BjGQ47caWAEwYBODvLSUKseMWrrXBxUyRE0ZXUmtj6z8lCn77R/ANRW4atTiDbwG2f7fNJUo6VL8
AA2xYUq8Cl7Et1JbSp/VXBApco/CUgJHCQtlLJmxFTkjXW9ZHdJLdeTOMURCpLayw1RF4CskauOa
zAps+TErw5yLPPXHCs0Mcnk7aW47PCVUYDLcvbNAzLzoPaA2x7hFCRQmaZ7C9pUqh/q7ZJv0A5kC
DENAFDLUBSeNayp/0VhCtsqoWnTPYkFTBIUV+jbXr4E136GEcinnFMEPRu400bQH/35boTKnos5p
paXzcr5v5NAJ7he1FeSTri1vvo6c6Bg8Wnvwl4ObwA09/7o4ip6uXAe9+gHq+XdMg0pSAwU/IMMM
wxKH96K0PqdNAmHDCoK5RU1JzqQxxs6OO2WnP4SPEMjqXe2i2peX0HecQ8e8cII3+bW2MQL7T0YE
3WGMLOK5wab6swxz5EYIcC3+IrNkz4NNdNvKn3QRxQnfXP8iMTuJ2vgYNsuJ6GTMYDZgj3NIdNf3
aJ5423YqnBYfyMos00//uxWYwxeF0EBRa3w06eBfFR8ShJPvtdpLToOrg/bNzkStyMsfZMMwULiC
xBUJlCWBfW4lhaxDHkiZ8FY3P2LyNWKgpfJvGpHgEW8LMYyMSTlMmCrfhoW7phuCOsTFGkinLjjK
6nU6XKrFXWcIOpS40dAaiflYMlrYurBdrnCl3M+1dRm36OglOXEttexcpcf0ZVHtVUxijk3zWeqv
25+Qu6FYIfobkfmCYznf0K6m89xay4bW4MOQNDeovBauLfjaxuG5aW2Fw8TPVJJSdNPI2FF6GeuX
WryTGkE09Hui5JtxrDAYP50p04weOsTo8p1xpxzDHuobzS9kc9qD8dCarvTkB/bsRC6yF/9wv6+W
xwrGJaNRkjDCNo79y2ShZDMe4nGyA/I1oeqtTtcy+YdLFtN5aH2WQUMIharzD2fSSR0UHxuaoYIO
Il5D+QonN1BFqk3co4CyDUU7PnrbdAYnm6JOjXUYaAKKq/ijjB6lwWvKG12UF+da4pKEwXoQQrMO
Mu2CBsQNKk5CKh2N+ota/U8rjUBRVgnalURIzJmrUz+a/BpIg3pn0Z2WvZDGdDBqIzAK7oWjrZbE
XDjI9KCZ31ewpIpezX1hEwh09Hn8VDbafZ10p0gGCU/4qJZgow5vdVzrUjR7A33TkH+YStBjGREY
/qBU0ofH7QMp2oTlPl7FTV2qV4ZW4bcpldtYXqldySGervfbKMux/nYkIRWydEQaeKYw1hNU1qAq
PToi6fiedl9QewUvulxdTKUzfG5DcYtiKIv9wWI+a5jh2YK3M554Xv6KZ/oNJj9A0egGrYvoBWyM
jh87xQ+RcjAvcNEweol0BEGHPVtM1aZYGWiyHJDxplBuIH1uby+M+6VWAMyXSohUTglEIZ3KSN2Y
nKBollZk1/9LVn+9kMWFryzCVIs+Mzrg6NF7lM22joSGSFSW601Wa1nWusKArjaGAhaMqcvsOHkd
y8BJQP8ed/dU1BjD3TdMAWoGWmM19JidYw1BjzzDBKwaHNWAakA/74yiRgeuha9QmIstrJsBxSR4
/hBH1oi91rfR89vJt9TfafRx2xR4bwOwNf5ZEnPDgc92IMrSUh3JVz5GjBpMOe0s5TGEYEp9qKK3
bTjBDrKpmhwRs6pPv4OD167Yj8hykcdAdrdR+Pc2shhLj/gi1cWsSisnModkubezS3PXv8peAHVx
EO3a021uN7f63njo3A+w9DrbyNyg5C8wm1pWyiLp8gLAjUT3s5K4ldFe+a153IbheogVDOME9QiV
RT8GTAietSgEQe7LNgA3pwF21v/fQZNxfRUhUJ2AQjuY+L60Trar+jBYz5p2r1YvIbpjJeWCitRV
RZ+NdXxj2MuGlgBUL3GbIdOLaNxNotBGrsol5mcHrqkwv+8MJIystzEKF5GAQs4fexBbVNCOirXh
aXsjuAa72gfGVUrgpdbLAD+pjwe80h/KErN/97W034bhfVAM2qPXGb266E5jDDYr26wvWgO5PtWN
JvD2zbPAMrkvqxXEt6OnRwEtkHdwguvEGyFSYfu76Gned7vkE6OGiehhJQRkjNQoAjmQlzbn+NR9
5Uf/or/EtOpY2/OXbEMqT9pt7yHvU60XyJisFSRGnUUUe9i/jLI7mneK+aoP/3B3rlGYCMyPYQ6k
wqqm9NcIWqkgsdvxvbW+thfDcySo5+vLeCZYT1gPZgxFE6MzaNFxdSAQauuQVf3vtHFwjSsQ1ltR
tZRDtQZIheHbLHiwKteCbmttN/FlU8RuCTbo7WXx7rY1ImMTkLGzMFAPRKPaaZAuVHHGVXvKT8Mn
tNIFYII9ZH0YtbpenQaAScVj0rlj/0QE1xmvF3gR0ERDLoqwGPFgrKFtJa2eOiRB9bp5NMFKcRgn
dWdW86tVKImdDFA9G5t6cqOgVy+okb4ORYUEfuxZ0U+QRJ30bNiRcW4F5VpeVITSI9JCBtQIUHQ+
j1QstdNCeRllo72E5F4EgiIfmdmP2LBbEfUzb5vXWMy5q9EHL0GIFwXIaoBUAchb65+aqK+Vd7jX
IMxGIyQK6LQMzOWgOR0CxS3S/jqTEnv+p7ad37yweApjhpZNNiPso2ETjLj6FFcfEzvMP7YPAffj
LMSz/wNY1roKWeWYBpaZASBQ0D+OAbJFXdHvnwvNU3IR2y3vZgHTmAnZQdBWk99vnBVYR7VJjkZt
abJ4L4ef1bDbXgzv66//PrOYKuw0M/AJXqTIdgakcUPzsYVE3DYKb8vWKMu/r1aRo3DsZxjkd4r4
2Ot7Xwa5Q++kFC/ch20k7nrAMYLxQdzGKLydI6VDVlC6TL5NWgz+6B3p/J1qCvwG96P8Bfkdfa2X
o/u92sgA8TH6Tc19CC3m7WXwzouJKQGiwpRR1WaWkdeYzBhjXFOkOsygOs7tfLyP/6XDbYXynYxW
R4JdxTrUYJcpXyOoxraX8V0YAVeUCYY/g+IdjhktZh0dWK+DYgKCgVJarh2RWzC6m2jcJ7JL/WNZ
v+CEJu2+DCJ0WLo6Xpnbv4C/kX9+gMEUl8ErDobvJQewaIrV1PaNp6J5HfvjNgzf7P7CMA47kCOl
UBqsU1FCm+JuSB8sUejCPUQQ8FKRVrDQlLj8hpXV+RNpwJCHBE2uPuv1gx4d5fxYNF4syl3ybnlz
BcT6BLWYgjhEOgxZRHW4GoanSTpo7WudHTRRafC7rNJiISswxjVohdXVVgUw6GbMO/PBsiN7iiHl
Y9+e7JeX2bG9k+cZ9oGIyiLcU7xCZh7qQxHn6WQCOUbZcwbxVxkJrnFub/h6cYz5x9kQW8EICHLT
ZW5zLznSteRU++DK9Cq3OpaOZ49e8DC4+ZN2ClzRe5b7JFv9ANb8c1ob4SzBZui78hBcF8+Ki9Gy
+OEXiCVulbuLzq3t+kpEjiswIJY3slBHrZkoUNUsBJ8xSqQn2p2q1tWS99QQtIPxwOjCtYekDubK
Wa72ObC0tFuc8ZgUu0hVnc7Uj91cH6DwBHqx0W7rUtD8w3VrlCyk9+iiVlHXPj+KpPWjyE8RmhaR
4xMZ+gg2IRFYIW98CJBRO/J/IVa24+o6UU9m4rbjftvfcB/461+wGPfKGUi0htROj18QFNfq6M6B
qw+7Mr0Kg6sa9hXf+3jw/gsm8mZLAUwFtRyzajQrtm3UWXjUYFpw0FCYvY3KW6m+DA1QVxugAiqS
Rf5MALv8WTZljLYy3B4YZAcfFeMhUkrzLDcAa+VE+oSCZYNSijVcdqOUHfNmmTlAm/a+wlQ4mMZj
ggeJOuCRSmcZvwzNFH03/Es/5VIMlImKCWe0u51vfxeD1LpWgwzCg/cNeUlrgm/+n/nyl9TXCoSJ
zNV8ntrMDzNHgzR7eGHQG4RL8SDYX54bXKMwXzWdZrOXZCwF7wzbrIhtilq3eXfwGoGxVV9WMjlX
gKAnd0OGrCEwII8Uiur5vAvSAisvBLqXg8kGGwmVi6qEiKojBfVzbFq3tSJdE2O8BOvEvlHbw7Zh
cjfuLxzrW5MsivXZjzKn17v9qIx3MxzPNgQvrLAWNiMoP2JEliVTMBRf74MMEE35k4AmIgm9IXjb
xuB1eoABG9PWqBqC849lAsqMtO7lClye0MXdWSfNCS6CX/UhfAnuyh9I+ZB7WtrqJ+jllmpp7hT5
MXnZ/g0cCzn7CcxV3BlNoFdSmUEWePLBj1Ym5V1YSOSHijd5Zw+jPohmSblbi1lS3Bl4fZjsQ6FC
0jy3ZpBISD6xJ/+6ol8lej6218U1kb8g7ENhRAFYGyxwLdCmc2pNRq+H4PRySMDgJBQKmXiwYcD2
GU9UBIMf5D7WEUZ2ldnZl3QTXY6X5S6/xNM0OpnegIt+9ozr8EJkntxmBTSVgzgYNLuYbGbiGwVp
Llo1ONlF6PSWjfDilFxVw0NyTNx4j4bA7e3kHvC/DpFNs+oJuGmDFsdhAoVnEfzsQFKaWJ95eSsc
ouaax18oNt2qaBMdoggrG4PUjeL5FI2hq46DoPLMy7JSBeIY6BAFbST6yc4vEpmkPoEKNHx8Ftux
hBtMP/loeOpMNFU65ZxAgys8KOktqdtd3IoYJTnB0xk8c8XIvRonRlLDwWg7CfUpkDH3roWJGiLf
yJIgHOYFLWdozFXTYLQ5SSKgEXLfIucwtx6Y5G0zfO4Ibndk4U5++w/32xkoc/voE1QBWxU7HJY3
JeQ7ZuEbk/eGOYNgXmYBoUUmpViXJN35+q6hHgkDV5OvdP81kbwol+z6k0DcOw69MHoJ426ZV0Bq
xzHRuh1dDlDTDN7+j7Tr6rEbZ5a/SICyxFelk+ZMTvaL4HFQzlT89bc0F2vr8OgT4V3Aay8wwJRI
NpvNZnfVWD2bHU/Ga33OdU3G5pxtjC2NR1d+VoEqPkN19WsGTqzumzZ5fWnusvpZnRwYHzp3eM51
7ekdYloGnkPmF3YoSFyatRJpUKo1MenjUfypfqnQtbOvHM1OnjW7PUHy0+1FFOZvu4e12w7u8pCF
MgzU1Mls6i+MBZoLMo6RwRtd+Zv/VXYncGtkhRf8zG91L7sjsOxD/MDzwiveAsBoflAMUB5prBMW
R9WvJHTu2/5gxcqrXpxj6m0PbsX3ffJmoS8JeU2DpZJKBVEZFAO8bI2s7Izhu5x6IyTThnw3xLtt
qJXT+AKK2TEVCnNNvQBUKDmpgHaUPcl3I09cYOVsvEBhNg0onCjB4Z7ZZrIb5LvG5DUWrC4KboT/
zNg8zMUVCZq5hVxGAIihRha8RJ0X8jTv1w5AlPfPrzBzHelVE2oY1kIddWh8NCLRRSevZUpulnwk
PiQMbxQ0KCdeGkHJV+S1Da3t6wtkJmQSlBTs0crcclk9tHgbh+hn/IEM4YTHitKp8VLHy3GtQoIm
ANWdKN1BhnU20cWESiT2U6XDawlSNWnzXIC4pQWVPoXWaguV5Ra8EbhEONvGuLKKaMH6A8qOE7K5
YzJ3AOTTfaHfi9Ivffi+DbFyCF5AMFFM7QeTUg2ACEz0lEGrFXrXwY1pQdB9G+izeJK5yi6R2Be7
pqNaL4lAUsr+WWurY+yPVoy2wgaN7AlVHKr8qtN3XXoSC6vSb7IhdCUTxTemJSZgmtDCQ9TpHpSg
nUB/kX3RzuTvEehWUElpdVp+P/TaXQzGpO3vXnEIF5/NBilRF0pag8/ukNSQC6+XXgmKJnN3G2Z1
HUBni8JCgpJeNsEZqKEPRU605Iz6pL5GhGRfA5ghWJpVJUQ0q8Gz01wHa48I5tK/j9Uhujor6KJX
2hSvCGShyZiBoChC2Vb6VIinPOWM7tqQ8fuNWbNQA6snhnm5e7KujGo/xu9v8FpLqgCKb4lHxPft
OVwpMQQMqneRLsFjHbAuYeaqD63Q0HmfRo811BMST1R2Q+DoQYBeljttcqrOMsgNtatnDTLJti1b
WulNPNe4NlxIV6FvDEMGExxjMzQspXiUMdyq+Fkk+g0dhd3Yyrxy6etjcdbA0XXwXkB1FUwAl8Ol
aS5VKa2QiRst7VncdY74mh39G+Os1Ta1jHP2I7ezU3rk8TmtBH1ANiBlooObjeD5+BJ5EsVWKEU4
YLwugPI4zGh9PxZyN8seU7Re0WrqoOyoNA/FkIJtYcqkWnGkKCruJaSm7lC71URgsCCN7ii9L7t9
U3eokNfbLLcEOQ0Ki1ZJ+OwbbfPcTwWWTRETcy/78d8fxXNNKs5JtOfM+441Tb8Ao304+1hD94jq
g5OK0223tkxLBOYsHiu845cJEIbioYPuS/8kxieSNBZRnrY3wLUTwVjIrP6IW6mEvy6XpfW7GlwN
PbL60y2KrsVq74du3luaaYfcet45jL305xdgV605ODrqfO5RqSsnk8/9uMsq10xcKdjrqjcoTtHc
ZZFT+HtT+Wu5c0S6eBrEWQxWQITZjP1VbZbqalwjgaEGSKiVRuumJIUQl2CaViVnN2Od4kqVgokB
cTGvBnVFVwPwuK9C0wQNLFethpKfojmghrOOD/JX/5tilTcCHhaIrR7QMffe4V1h3/dWbh2zO/U2
/Pn35UIX+J/ByiIYEaSB1CIBfpH+CvSTH+06/03LdtvWtOrF/ozyM/5boGhJ2cXa3AJuNo9J4kg1
OAmll22M1b0Bmgl0zoC5HLcmxmIbdIaWSjc3OpX3cqudQ6LsdH9CSFVYpuBzAqrruBs2i44/E53S
JvRQmKtZUylCILUYElq8QAAtW3L4bXtAK5yVl9uCccq+kJkYK7ZFdds8iIMlvBB7dPvdj/SsOWca
WqFj7N6kvRUcIDmDhpbSHq3cNu3ehc4zb6OsreHCIxA2x6GiKbaaPYJY3dR40ST7IPS2Rzw7lS0/
wMxpGRLfl+ZmuTZ12uEAui6cs1AXi4knmHZT7LfhVt6f5gnG8Y6sKdwcmzUa8iRRc1SR2kHpNfRe
nN7leG82dyM61uhPUzmk6tdS6FGZldiF+K3ROGmrNRvCvkccgwp33AWYA8Ov9CBuFYw3A78gmqit
TuZsvFUEYy4AlsHOiT6Ty00hTmWZyPpcIqugrT47ixGXJHled3bRIAGCIxw7AU0CzElRV4JY+Qka
ZqA47uunbHyUyF5IzgF1C90JSGJV0Kiv8IfzfLh2RC2A2VMjMbqAdh2A0axGhJ2kfMT0VhpfmvIo
/X0NP3b6n0ESZivGIw7Jch5kGRReM34rJ/kohBHHp/BGxG6xKk/1cW7mCsForU93aX7CJcTXP0S6
R6EzB21tQy/HxOy2FmV7TSLOY0LtlfG1oce4/7K9w9Z8Mnr2xZkCyEAROmMbZalB34SiY9n0VZSs
1NHPqJMFqy+gXhkOweSCp5FH97c2iXOGDg+sqHo3WdLuQQiViMyFeFnyRCl0uWxBfCkkayTHnseC
ujKF0qxD9sk6MgtlX24vcNdLhaADixLkfGVVfy6pPnmpAa757ZmcfxOzyyRQW+H9D3e6mT3nEikQ
fdx5QaVlR3lkSWN0GxT3aGa6FaTyWCq3oah4pobweBt15VkEfXB/YK/y90OLw0+D/4gGskdLuEUG
wwmiV2WU94KgH5vyuQ7CUxc2DgJecIipOKIa1YqnHCWWL2oc7tVWtVXp+/aHXRkWUv14c/qth8wc
9oXiy6h2z+FYUJhWtF8qSCs1YnTI2+CIXPxhG+3KpBi0+eeL8AUhQKy3FdC66iBIL3F91PrwYYJu
SYFmCsXk6R/yRscsdp5NXRzVwEubwcsM5b7UG3AbpG5E49uhkFPOMl8lJi7HxxawmVAkNIwI6tKd
RJF7fa6bX5XxY+A1rV2n+RgcxotS04/iMgcOJfLXJolDq45z4QQm4Rs5y8CiOgy6C6m4AqQDWeZS
ufsl0DLh+D3eaBkv20TQOJfm0daCJ5tOiVrdFj1Gg0E4QKvLSFDYQgykaEFafWk2RNYzmYxYxrA8
Z5U3JA84Qyy9fgt5pQGrBrpAUi+ResEg+TQAiciveNySBi9HGVgOCbrEtIKe54xWZxCSd0jRQ/IU
KZJLOBXSLTTq5nWsgBRJTgbPQyf5rKOde3vr8aDmny+2XlwnpVgqgCoN6cmU+y+xhuxorx9qjUda
duXMZ+tcjIrxKU0s5LlMMYlqQB5UoqMov/1QzYYzovVdsMBhvEms4qG5D8sGnbGuMjk5dHHlsHRy
2EaVPqNJPANlClrFeTEMbyoZr5IY4dAWNaayUpCwkklhpXWL4vzC6XMIg26v2/XT1edsgqUbuuMo
I2ETaFVWlCKRgKbFw8+0lGxUct2ZQ3CgWfTu5xkyoE37K9YgGUfym9AUUcjSOHHlO6ikeFPR0Lv9
QfPoLg7Qy+9hy0w6wcjLvv2c9dySoBZqgnY/DXVXKzxBd1K06jY9xwGszTjUO/CegdwC4hHGooQi
1ZQhr7HSYtFb6AJyId7jTGXt4EjhpIaunxUwwCUYY1ZpJxRmNyDWzqqTAvFR3Vajmz5zCuMlgrI9
eQvxoLE9p9dZUgaTMamsmih6GYGpSsc8ussoJrJ0aPyUIH5tHbU4B+I+id2mtnx6Hs291B9D+mhE
CPxOUcArRV3bwYspYGmOBGFUQiXF5zRa8LVPmh+6nOygOPK317bPUaNEEjXlM60p4/4k3AGUqABM
bKBiSc+/IBH5sD2za0cHUoi/IRi3RwJF99EWhImNG6tRTw0O/0m4l5JXX/z236AYI9UJnfn5sDFq
kDaF2UMjVF5pnDQhx42bM3PrC/RnWIyN0ib0sxSlLjYckS0OTiCgyvCvNUQ/l2dWqUZKDc8QzICS
gZhRI2DXJQhEEWTYWeCfSiXnLNHamQvq8t8wzFjqKC38amoae8rPQ/2sC817k98WKYWQzmCFKuHe
tOfwiHVhS0Rmt02KmosxBWKbD3ZY7MlPDE65HUvrGAlg5bbbjqfUtmqHMqjxCEhhcBNgQhiKOJS2
A+ZSDOhNjEokwejdlN6iN5oqHObL63TMvHALMCaKKdMgD7QI44tKxR3AOR9mqPIua9svvS6QLKlD
v8trQR7QhgtyR5DFpzyyjNXDefkNzN4O8ilFRhQDhq4W8b8O6iMY/jPqqgJOsNL1+9oy1bvG+LK9
Cbm4zIYvDQMUpg1wa9Qq4TVE7B4K0J3IXlklaFnLrFIHdZPqSIgMtqFX9+Ri1pntkmedEOcjkEtk
vsXuOOnDruPdaOaluzJdeW63QOCEZ4XZtBdhnNBPYiEEbWPLk+iAygG3Jtq+bw/kM57eAmEC+57U
1CADbWyJQDUDIc4bIbtauMnU2y6CaucbkXcNvTWL75RwJnHVGSzGx+wToUpUoSOAVlJqt5oIaatn
JCJKqxZtnexLweC9HKzFM7oiQ9cA9UEo1GGcgVbmsRhMQBTK57E7U2IZkeeXvZUqldXSPb8vfe7x
uZreP4js6dqZctqMORA7Y0dlVy/ux2RCx17h5OFMrYSG2RKPdn/dRjN7BVWGjhFqQyB6x3iFqc6y
Ca/1tZ1Kr+UQWiTtrD5qD63/Rem/NtW03zaj1Yld4DEeoMIbfdx3ePbUyLRTpmEn96JbFtAaJt1d
UOk7cWYbSCVOLLVqQQtYxgFkQzco4gwrE+FV8D+6tAotqoxeoXyVuszt5ZJ3EVnd+XhVxjEJJXGJ
rYVqQ4ik0QkzG8mjJ8vDizSV5wh8WaY53cbSSySN+6InP5NRKBG/oYaZCG9iQiyz8XeFzuuhXPUR
6pxIRhUQQbfbpY9QUebbxppZ21M17FK5fRxC5bC9tqvH2W8InZVP6kpcdKYQEBB36LVbBMVxsjNV
9B5zAp3VyH8BxPq7VjMypMpwdOm+HaGcrcVzDXou9jn39XR9Ff+ZNvCRX04b2siLSJxXsaP7Tn8w
+zcq8ZzN+uViMR7Gv+U6ncSRYjwGlOc6SbF6FJwm6THy8TqTu+imlgNcqxpe7wYXmNn9KMluy1AC
cCdSF7Jf6HQGp9K+Q7tKPVijvleq28rghHa8KWVcgNkViRkLAM1lx0C/gB/sjKbj3JBXQdCKDJkY
/IdyxMt1U/I0G8x53XJUIwxRuVNH3QVHDedkWjX5BQzjVypZH81YBwzyylZbftRoLgoKVGjFnu8P
HLBVs1+AMbGERKhR1CPAqjG3xvS27FR7DL41Be/tggc0e9NFPKEHUo3YG0BRfh/3OwmDMkwwe3Ke
mHhrxLgkrYT/T2IYgmjgXh1kT6E4eiBNf9p2S+swKCpGUyr6oFg2r6oswqyZ4Jag/mX1yoj86NMA
epn/hsI4ijwp6wAp9doeqLaXSPg8VtEuzglHG2X1IEPP9T+DYVxFGxlp0JoEPhb3ySncqX7uatGe
4ppSQR2QdyvizR3jIMza79W2ABw6+CAdVcqdFUe8t2/emJi9iiRASPQBU5ehQsupZRLGVjRl36LU
nFyKmsIGTSO94irp1D5vr9r6zQBHlYh8MWI99g1NbYWQ9j2Y7GvqavVpal3wU1tKcVsWR0Kd2LDa
qrYCNIBvA68ex39wP/udFlssD6Zq7BKMeZJkK0VxpT/wApDViHIBwZySYyfQNJUAYeaog8QoSmOv
w9GiRyoZEnCZefropcFflyjOEeUCltkIRp6j4KyDyWiCcRjK9nWq09325K1a5QKC2QSaHrWN2GDR
SHGusxwFbM8GV9hsNVJdgDCmD8ZHUxjBimkjtQlhs0Mz943KitVgwfThkSbHSdhvj4tnFMxGSHsx
y1sZkLmP8iQjPfpF/nUbYtW1L0bFHFi64uMtyoTPrVAllNfn3C92rX6OwA7yb4AggIjUxsxCwaxR
rIe9rypCDU559HZlcWDL4IHuhtwqTB6L/eopDM7uf7CYpaqhs0F1AnvItBPuToNUOwp1lNAWpX+T
6AZpx28oZomaFG1SeQkoSWlvlGC0Y/VxyPBqLLbBR1enBwXv7n3p8zTM1k3+Dy6zbqqYDF2cYDpl
+PgW5FpoFgiGnpPmXvXEi9ExEYaSkN5X5tGZ4CRPH0uQ+kio/6CaV9bE5VYkrRvjn0HNn7NwglPb
tUTKMKg0cDs8E3TlTmm+qnr7H22RCTSkdJaWETEsuaLWMF/9qghPE8lTW/BUnv/HgfLPmCT2EpSb
QuZHJrAIRI36Qwj61CQHh549QU4yTZ4m8msQnwuV1+h73Vf06Xf/ADPuHvoNqT5lAI4aqLPEvxqf
BJ45iBZFQAL+911WPnXdaJHOdPqotMoOpDNQ8ZUVMJd3xuOgVvdjJvLe/bZNCvUcl2ucU0NFuQjW
mMYvtDtp5gMtwmOcvur616TWOSu97rRBsyDJeP+C+OolmiKNZVmnOPNqaOVGUNwpBitSGiuXDkP+
DaqsFgntf+HoPpvIoCWHBmjGIwyJL8sRhHNtpG/QJehCnLhRflY8cu/1/NsCh/EAQjvGceNjaAYo
OfJDBhFm4Xta77PuYZR2koyz9kfdvlTpAxq9nO0xri7iApvxC6pZyVSfz3Qw/aQ6iqaS1wYvm63p
tQFar3jdkKt+YQHH+AW9bKRYooALsp9VdKuWdmXe5RpnUKun7QKF8QoNiXW0JwGlS6aDprU/pPav
lQznPfkbAs9Zl+aYijEp8wgQUVU7IfyaoMy6vGnlba/P6ulgzul9SVRVIjM2CNJpmcYZOu3koTgL
qnLWM/FVr43HbZh157bAYWwQ/RJJ6yvwMUr/hicSSA7GkadIFtUCV6wdod2DAi4ElScHd962V8nR
BS5jf/IoNE07ARcVbVbdVUd/UixcHh0/H6w8qd2QfGvy8HsZU6usDCtvmxvDAIvb9nes2uXiMxi7
VCAmp/R09mVpeyzV8tSgWCiDarUs8CihVkOaBRRjnBnRyh63r9pusx8aDKeOcblDHW3/Bp7S/X8a
1hUNfJP4OSpPsd1qLwgj6Mo4ZLRFlRN6rjqReUOAZAusMKygrqoOemz0MNJq3KnNT1SAlGgIjERH
oy+12HB29+pJsEBj1oq0RkKNAWsl9l/l+kXvTjJ57f0Q7SOnvPRGypPo4QEyK5Y0vqAWxTy8PLYC
3c6Fs4TC9bq4zRRX012Flw5a9V9/RshW6GphCJElOcSmN1UUUZObKabP25axXoKwwGCCCr9BGUk+
YFBiKj6QqCdWkxYdGjnlzpHS4RZqg3cibb7XSj/Zhjq9NP50EEwf+cPoLqpnOrM6jd0iVXw778Cn
0o8FKLSJL3BO4WuOAnwl+qug7De31FwVpqa+QMXMgFJsquC5uAl2aHBCY0lR7uUYHYhVcgw7ulPL
BBSS8FRxfxgo+TdJoOVHMP5RRT4QT6n4CKl46CGTpONBM8t56blVN7yEYdyhSjMB1MlYeRxctek1
zc3Uv+qCbkfpexO/iMVeqw7VxPH+64fM7/3Ltij46KHTwgq2EIvTUcA7UVqqt0GV8HRHeThMDGeY
YlzGBnYu0rZ7xS/cykB1vcrLuq+7I3D4GCKe+XSWWwV9SQXqozAcQ3/p9MlqMqel6DocXbDkiDqv
0Xt10eaOZGjAgPETdduXsUDQG4OfqFi0NLFTY7SK9ibDYyKEFIbw3Od7gmJXARpvucbZGqt+YgE8
/3xxywoiAl1IvPzbo1HthKHf9TxdxdVzcYHAhB9pmGmInTCVg4mkwuSVuu8kxr5QDc4BvHoqgg0P
/SSEoDSamUMQZ5Gh6GEaefioVW6El3sRYajqovmXA7VqhQsoZtb8Qe7EPJ+hqgdV6i29EUFfHHvb
DpaHwsxcFoTQZ5mv9UJ0Q/DCHKFskEvPunoyoUoWLL2GgvJ2BiTsUXSkNFgeCXTBQXQzQlBCBGVS
c0dSN4akWqVwjvprzuJPb4yeFRGlmBo0iS5trky7JEsMQNLcSs7a43ivPze38r3vic6sVIUG9u4Q
/EIUtz2fa5v6s1fm/3HZUEaukzyWPrNO08E0XA0VmPG9HJxayRljzjvWdXfh5SDZh4Uo15MOkS8O
xx2xAtcIrMBS7cnS77NjBnUuMllvopW+VF7ggIAAFfwC5zVgbT8shytfTjNejZVIV2E+0+C18Wkc
kYZ6NmtHl75tz+vqS+ESidl5WkZyuQ+AJMcnuOR2bB1FPGkaShSUfa17VabbFa9j7bpBgplhZhOa
ZhfInYAZbqziPCGuR0euNQQQmbHCN/riP56oYqF9wvnmuwHvOVvhGROzb+QpicQuhscGDZznP+v3
8VvjGG7k4tltF2BBH2LHdFS7PmiPlSN8paBk2DXvJawbetx7xEkEZJnxYa98qT0o2p4i3sVozbXP
3fqGTmToa7BdmehnmpI4i3GGDbd+NICTgHdsrTmoZajBrHudZzQVRxweuW9poA4Rsp3PrXhfzW0s
UZh1rlMtUqf5iMrg0KHAZqRn0Cio4Q+lRe1EKkAtxK3El0nc9cTTRtHdtu6182sJz9wVhHJAbW0G
eLUSjslknPr0F/hI35qRJ4nLm07GL9adWOQ5qL9tY7zXpJexe6L+r+3BcCDYa0Hcpm1uBBiMnEy2
HMng/py8Kc2dbZjVeGYxaWzT3mSSUGv7edLAyoUbOc7i1jzU8l2nub30I5ZOheSIenbYxuUNj3F5
QTh0khgCNtDea7ybddKDJr9tY6xv/N93CTZU00z0OmclVinqUbjXgY6pF95Nsz/VmvwRm0+NGe23
Edc38h9EZgOMJKlT1QdiXZ19EVFgBp0Jztm4iiHNBKUzM85VQVIOjWSpnzeZ3Ia3BemRHiFq0X7f
Hsnq3EkqMaHELJsaO3ciKoCgvjCjVLozCtYIzR+I08uCAp2auwCvdf8Nj5m5LJjGBOQ0uAtVj7V6
5ydeMt7E5pfMfxjAyrINtmp8i8HNP1+E0oYYxYmoA2zsJhQhH+qkQSs4p1J31RstQOafL0CSoOvx
5A0Qv69cEBzZYkRw/zbvUOjBMTveYjEXST3IYzkRAQVqRIWgZMWl08c4PCnySaCct6XVuYPknwYm
bTQ9sql5gzZjmfo4yw3QAI/9UTKdqOI1na/HZAsUxhxyVS6FdL4am+fwrt5Pe7xeHbJzCfmi2MLD
bWFFjnLIbeGceWJmpWfTlTnrJ89nIputNBbfwFgJbVWQTiTYAt33O0jgBK+o6fvx/ixrkHWrnM7W
doY92eOb6ba2cpw0m3oq5xtWG4SW38AYEXKjQ9YEmIcWpAVO1tva43Bqdt0+/qi+hw8KiBtdPINJ
7vYGWY/YFmNnLCrN5VFvKuBCKckULDT+nehe/uH/aBULb0uiJ1vVB15J70oUKRtuxit6WN08C/zZ
4hebx1fVJCER8LWnMwFPw5t/08cu1l70oMT12J78R/kWtBXBx/bAebjMwR7rTanpOdYcjNYRUgjq
eRJcrsIrB+UzSl+MzkhQ+z0oGF1Uf8T+CYoBCRS5p4pzfZs/dsOAP4/+BYysNb4Sk3kSwS2ahsZP
BWE2tAksUfk1hSIifxF5W17F7Koz+rN0nxm+BaqaT3XYjUBtyx+CrzppAlacFARnzzryhlHjba/Y
NTfSfLlY4DGhbVBmRGjn/OloQ/8I9GS28Y5/0Cxo3GqNRd0v4ge1xUfhJt9RNFvb6YNwM+62v4Lj
FT+7NhaDpgrIjksBdlNBp2XoJa9QbV3h5U14KIxHKsAO34Wz3VR1DsaDyhbbny06x7fHwlvA2XoX
Y0nrfC5TAIoYf28kt2mdKvyuJS50IK2Yx6N9fTsDaSK61EFmCVJ9sE8zY6qDuCuMHAQLZgFRXqEN
kOHVClG2UxLFr6Cdm76YJCWHSGn7fayOiVO3KPWySpkmdkAn36qmJHzL61K8z3059h2xp1q695uk
Va2iH+gxH5QhsiANojgGmkh/tHEX9AhlsuFHmsfqz9CvI69Rh3GAferyh9HV2iHvx+Q0BmY7gIq6
nh5bUksgLhCTL35TQZK8DhvclqMmuxHylpwTsSv+WmwAnFKaqkHdUzVQMsfMTNCKapfNOh/GKEQ7
QZ/QTlCRA17G64Oi4M1lNE3fGgu1O24bwPU9DmuCWp+ZBxw9mVeNKFFWgjjCAAu+/NDi1MtcRQaN
jniYjoWH67D43Oy3Ea9iWgaQuQ2ARA50xZ+0+82DAmZsg6cSceVxGQDGSVA1oKYAO0K9jwv6wmKu
1Y9EVP042wO52qEzDhoF0PCt43/YOkSh6qo2munnTb1y2za5zVFE33Y1p+T2Oi4ADp7fIIwMYh4w
/DEPOqXqxwj6cXCA3rd3QcC9L26U2C5P/j6QLbLTSivfQYWDc6Nam8YlLLNOaUwlNSwBKzVHMM4J
yo+xOKdoI9qexesiGAxPkkGULs2DM1mOW/TydLQKVcgwdHUu2mEYdmds8/5X1ArNXlRbM7D0pBw+
zFxtb/OhLxGWdIiF/NYXjgU6rO7TpED1PRWm7KWO1OS+SoX2oyTCxNmlK6YL4mFwjszsw7iOMZES
OsOquE96cB6bvRMJcE+8B8L5N1wc4yDlh6QROAchMqUQg/EDfSipfVfDpuTRriVXzt2ula0m76ya
Wwi/ssBgDNF0cLsTAj5bZp90ooqc7yfDe2F1+dd6uKMFcsucOVtb3wsYJrzv+r4a4hFc9eOOPAWp
JdvFo3FK7/z7yKa/wJOQoKDJw0OKU3Eiy+twYZ5NXF2gLAJRNZNV01CVhPpJAg576Ul7Uo+qK7jx
h/rwod12gdXZyQHcwO1+zCw7Oij2uI93PY8wZsVkLj6B2UWJRiLZHGca/fyLbp5jXtHBdU6HGSOz
irEYddr8XGRr32elGB8yR52lOpFsiaHbfui8W8pVxMDgMcsZRilUyUJYaHhoz4WOm4p/M+1UsGsc
0e/yADLON5D22q/KM/3C8RS8uWQ2hyCkSqrKGGr9Hh/yQ2Q63ZsKcRhLmg3Jpo+J9/dn1cXqMeFR
iJxBl85s/SaKYEXBDQZeLoQ3JsalxGKs02weUy4nB72L93j93p629W3+ZxPMC7oI8aoyTKtpxBiq
PPCIgjT38KaDW5nXKbyKg+wR+GGh94Eo7xJH66Qy7NASYmeQhdAGKzC/oSOaoCN7ezwrx66GWoHf
OIwB6mD3HHGxyexAuEefJ8prhJZnafOReuWGFxiMpSW6LzdDB4wpeIx9SLlmbm6gRKTf0+ks1w9R
fhDJN7QnbQ+NN4WMuekoVhQic3YWKnpmkccEz1TlnxXeUvGmkDW6sBgpaTE833zSyrs6gO4vj1SI
h8GY3VhMfiZTYNTB42SibdKG9igvdljdPaDINRG6QmmVpTZrTTkK1AYTVhGoxmoOifYgvp75SQ3x
BU9ravRap0+NjxsU7mpt+izwgsDrV7bZH870asjPoofiM7O02F5FU0HktIDZt5WnGA9d5kGSyBsq
28+QO4FYnzjcpIW3bShrMaFG5JlpDVaKGkJmBakW6vUYIcatncGB3uHHlFm4shE7tYI7zS7P4uMg
WFx6k3kPs/tiCcssaiwoMWYB6mD6Dvrp+8ELLKs+DXb7Xj1VJ4PzVLq2HZZoTILG0JNprCUDj4XZ
vlTPqKwzG6fuOJtu/uaNMbE8ODXJzJDOKFr9npeOOp3NrrQSPGAOnp+9by/cakiyGBPLKy0J1TBV
MtAaK9iB7wNLFt8ZtwiBYgvvdBBEeg+c0gkfn5Qjiuxjp0exK6/f5zrlB6NdfgUTlRRDW1I/hPlM
d18jvPZPe3ByPRH3p3xoPN+qdyVa5k+ngeNX13zCrIesgibGQOE1Y7VTKSWFKSIUTGunrmsQ4oFV
+HF7htcutBjbHxDGRvtJMpN6xNio1znavr2FfMq37KZ3fKvb9XtQdnAA1w6LJSBjpm0tEbmRACjv
pNTzd8Nz8FC8D5Mt6RbESP7F8UegySQhdP/sP748ZlGMp5JqjveiHMHzDY33Pe/GubpMCm4EIDRD
ooYViS36Ou6jAS5t1g4KZwFEULx3nHGsuW7yB4Sl2BvM0IinCSC0fPYhZBNxiaw5w2ApNnrc4cY4
wwkkVKUF2Qy9Pfq81Zgt9sp5qNBOBVP8J73/5Wpko4FzqYc0HJVuQN/Tdl86w1OSw9i/cqxsdTQq
SEPBTgB1wM9r1uKcaZXYCEYfe6e1h+8ULiKzDA8u35KfosNklw+DzSVmW12jBSazlUywv3V6AFsb
PPVXcupd05l2xU16Wx2oHXjagddiOW+V6+n8M0hmK6UarXWoBoLtZRc8Zi/RTXIY3BIJ3e3JXHX5
f8bFdnJqZRSizBMwnWegCMdqPA3D6TjejofC5G3iPBwlpZpn7/vkBA/+jVzgkssreeFM2eeBs7AL
M5B9mvZAiW/AQWGHqHfp3MjjncWrcQ4Kw/6xPzbOaSWVBvEAHPVBwtFPT7WLhOR7uusftheHY+if
2reLAU2ykamoB0OMIe4n3wnqgy+/bEOsXZoRNIGgGZLHM9MAY2dtQcGeMEHwTUq/lMIRSV+n6NxR
f/QNzyS7RP5liF5hcJ5TV+IZoCogj5r371XLhxa2vg5lHYTdpEOZB4W0575C9rng5D3+x/AMtEjL
BNIjImN5UtqmjZwl0HTSW7dAxapvvhXiO6S/IcIpuVADg3yuAO1KsOEFU/KxPbsrXmOOSH+jy5c+
sUsSUTAhDwYRW3R6mLcSL6+zOo86sjrwhUgVs449NbqGQvcBw0N4nQi/huFRCM8hL7RfMUQA/IFh
xkFDhaJJDDBKcBPEN12413zvX0zVAmKOty9sXTCrIMkgLCaD1x3lqmXwvI3AG8S8WAsEoQ5qJP0x
CLy7WAX5hYp6yLJwHh/XYi4dAp86yC0V8Ld/XlcWKFNjJkIpAyUOVKtEp+L8CpgrVp7fIqULvEFz
pgakQS9D++LzSupWXOAF+mwvC/REULpYEGFwWRfvGmI8iV11Go3cAmmgCykJJx4yGGKz257albP/
ApaJZqM0DpBXxaAn5bHxb1LtPEhflPqrMnFCpes1RErYUEV57hODnAPjrbKmr1DKbMRomhdDK2mr
20wXrFQMOf7peh5n1n/wZ6HcHengqwwObSuajzro3XKwK7fncnjqq9HulYNId51xn/NUKtcGBvVZ
CI5gG4uQ+7xcuKEEs2lZGiiuh9qI9JKEj0LzZXuROBBsaZ3W6jnxC0CUENOt1Xel1Z1mdLZBron6
1E/lMgV0XIhpodR3ORAfPC9IfpkJqCGglGqWdvaLWP9H2nX1OI4z218kQKREUXxVcGp3cHdPh3kR
JirnrF9/jwYXuzYtWJj9drFPC3SZZKlYrDp1DmbNNKupLP5VuTdeYmcNOHMdZy+NSm4PDire9wOM
lqAgBMLJ6ddy9IXXKkyYOpqSGoGih9x6KkFxFYQQM7BLN3vtNqCQ30TbbC+Oyb42rNzOdlr2xreF
feotcYy24rgmBXsd6y9/gRSEU10xMjXEL+CdVSh7Rt1O6/Aaebt9ggtmwDo0d/Ew5jZ/1ZcHiM8r
7UQbYoHtFybutGHD1deWrHzI17NZugliupnciKpgLvnzLj+LVGpNRZkmKWoNVvocv5EOGPSI2CjY
W+Eh3HpOYmkQ8LrvXH+TvqxKkf2Jw5f59aV96YMrk4nWAimI3R6mDUQYN/oneQBcF4h38/4n3377
eXtbFy6GC4Nypt2qYKuLTBj0voLYuFft+K27I5Zw2X07bMjvyOqtFZPXYRmNUuhm4YmMoMlkidBI
HZWKYW4HpTHlJXoqH7qXiDvGcaaLtKat+Ers2Ck9W2Or74olL4LuswnBMGjgQJDt0ouYMhok9nx4
UeIlwPh4z4naPvSTUu+J6q1Rjywt9Nza/GvOnCnmLJoUTYntLAQlpl58G7Lklfqf5kR3Y/P79rYu
xFETwBvgQ5G3zrKUl8aiqAi8ssRBity3B/XbAGlGo3i5bWQhokHSFZHGwFw0YXL3cyBDk3MBdYwB
0tTMQo7OT0gBzRWvXDIDQA7uVI7+vXZ1TKGZYlitR/EULVzovxTmWllg4SYFDy7FFYpZ8uv3xRiI
lJSzoiX3NvH0EVQ9OJj2oLnOyQZyzWi3riGFISyDE5C+bURq9I2hG0cRZ6SkP5iUVAR+NmtAmvVk
qbo32qmnek+Qd4V/8AC9BStgBTBTZtc6og96gAlNlF7QDIDgtYI2FJDhvYIeaDjV/b7vFf0t9Wpk
8RiqKHZRocWT02lIRNTUaIJt2ycacTokJce66tsj2vvVQ0lGv70reKg/GZOBiD2N04Y2Y3Bn0FT9
SsfcvBtCs963cGBwlZAUOY0+6QSjl+jVguLVF8bvVM2HzaSb4/dQGdkprz1QjUGd5b2IzfZOF/Gw
YbBxKkxodBWgqQ+cdBDdQU8M46Mrg3JL4zHAZcxCzHLWXanc5yEkqCc1qX17rNTuG/LVqN5Qn+T7
1piQ8VQ9T5/6rGqmOygH9d6TgDbuYwT25M7uwcUJHpIsyPecBeNb0VbBhoed8K2cNNQBLMDYBqE2
gWjBzIvR8cH9AE1oGiiPCc3Uj7icvFPe1CE0QThGPWeSWUdPKwLJkAjaBGjQBRmmnOP8gGPUQIQv
4vEXLSlmb6c+Tl/DlhZoKDBV3WR1Hf6uIU5IN+Dky1AW57yN0YDw2w8/isrvlE/F7y4wo+/ErzS3
8lt9sCBWoh0xzIg2Y2N4ykrYXYoPHM9NvKk10GfK5alQhPCfWQ8IO+lQ/iZSwKzX6B8WjQAMg1QR
tqAxcxmEdJ6EGLEHJEUxT129SVqHac7tELQQwlFY/deElG8IaHUaHlgmUP3/GjPDiVqI3mY94C9/
PXgMUP+5JSmiqnmbF72CxdTjjlSHGsn2mvLPwg0B+jwdNxK0hqCqJe1X2I20Q+49K/9kmxS8/unW
eAmm1NU9sr29b9fFLvRkVZWgFQeJRDC1Xx5NCDOBUuYogqeTrQ/oYyjNdorUbdgUttelvyJlrfD+
pxIkRzyGZApyQxBJxgovbXZpWQb+LKakvKBjkx0/cptPVnqvv776D91daBsv7CF2S6d9Sr8HLnQk
8Llba/OLS7cJOoAM1DWYcAVY/vJXMM/n+jxyZWvxxoBiYjustmuWnPLchHTTQ8VzyM0GJoS3wXwk
vR/t72iscos+iczRTuU+PFaW2K/VSdeWNvvXWYZRZAnPmx52fQ2ly2S0+mx/223WLEgV5mYkrT7+
uSgRXuvwYaCn2waWMlBkYkjHCIfsBFh0L9fQYAY6z5oRKXdOla+84/wzC3x01UoTJK6WmOpkk4J3
CZdQamBEpAm8kDpNTNOfla9F8N+wvivCvitXIs3S0s+zEOn7T3xv6P1ZzLBvvyh4CRjBCnBwyWvO
Dcw/4Oz0zKqJc1pCIavs6VtMs20pAA8fi0NGVyytxRkpaA65moISGU1Nrwh3vb/PEjQHGqdR74Ng
d/s810xJuzYQ7nexhw50PnhOY4TOCNR5/qarpZOBTeG2saWgNktqoeYCGWAiI+RKP+/aWiB+9gUo
ukKrwMiNvhOVZrFh30drN8LSgZ2bkw6sJrE+ZgrMjSlgXJ0zqr+9zuqSt9urWuj+mqaJNhKAA6i7
YLjn0jE6waqgLyDS1rqty3fi5RfAQT8QOjG/BjCetlV3/R042j964ax1eJaucOT4qNpSnV6DZo12
aFnCYDtQGgvQbhMAQDLl7u0lrliRn51j5qsGyLPRFAkyywyeDP3ZWCOPWTqts5XItZF0qqYyHrES
hjGSba/FFZAf5H4iM7lS6kUvt5e0Zk76xsJRL5M6gTlN+5HwHxkS/QI02kH0ftvOUo0A6oT/nJDc
6InK1CTK/AgLv4lXFaVGazqiZoZL4MhdIBU6y3wwN+H3FbMzr5Z8mZu4PnGdA/YKsfZLp6wQQiqv
JejJ4SZImS3Yc0tfCAja/NAJ8k0zrkPWlr7vGVcNRXPwUIJP/9KmCEjQ+7mOPc2zAmgr7S5v25e2
L1KXVA8d0EOKWIHDLsUvQTECyJARcWBvL00ioe813lPkLGDpdRXtiYGeyzLDTN0XZvkBYeY1kNSi
RbTxZ4wUZjwNaZFG2+h1GSPPzMeEA+hFwmkX9yH5SmNPCexSL71kmw5tutIUWLjfwKAN8gqMleJ1
JF+8OOIsNno0rLOA7fP2nnvl9rbPLHzlgqho4YEGGAAMXVqZgranqbfo4qlxnLpsUgMoatYD0P78
121LC93PeTpCAHCB6QSiywXeMO1GyFqOAJk2296F6ss30TmZFUFdeO2Rs/ABXtqaI8HZva2AH4AG
FWyBojR9SO/Nn8HGcNoN3dBHGxrH9+p3deWsFgrYlzYltyR5OdIeH5uduwHU7nMLrzcntkNbuw8e
GusADP7Kjl4f3qVFKfNTVAJ21HYCUg/Q4R/qW+zbjTXuRwvCma73Quzk0O65c9vq9bdwaVRKBvua
5hAcm5cpXiblDiyFvWFrDbpDIFi5bWoh8bywJfOa5GnHjGaALSWzalfFwmxu6y/ZXeQ88VP94q+s
bXFDOT44dOnRE5W1m6HelqG9o2Z21Y72hAgT6a/lsHZuVyETfxlE5mTWiIeMozH/ijPn5FmPquPU
ZpAASqzKc4LguR6hgJDbMfsRdGtyB1e33h9z80yEYVATYzCX5kYfOl+UQxAw8tHx6h6KmT4gPLH4
r5/KsyFGuTEXL9C2k57Kk4e3sprCUJ1A7f1eSTYV6lyZcEvILt32jMUtPDMl3eRZMQg+aDA1Kkc1
phZNoTOUHHyKPYyP7K8R5tLKpCiphVqgimreQrXcxIF35/f97vaKrjNKyYaUuaahSEO9hY1BfCs1
kJtiOn2wzPHQRIdq2sS9DZLJpNgBraZArtIIv/Ti2Wie0GwEEOF15dfMG3iRSki/RvLRiLZ5rur4
NVVnt9WdzkARJlqrw4xQYdyBdNqi6qas74LMbVf5b2ZHuTKOurIJEXUgTGSAp2KUsW+CVxbYavoZ
IxekZf+gtIFlkng7QmMSKqTOUH3NBJhtCy9dO4pF+yb4ygAyoWjnSseNes/YhwriaksMjA5icEhB
K779ohroMqXaTgEKu0u9bxCU/NDVlezm+h7B1oMSA2Ug5BuU/kGmnIWHXGs7IzGx+q5/7zPD8WiF
0cUUU8nlmyfonufcLcDMb46D67P4o+8z1zOaY5XmazQ4S6Hj/KdInxnzIDWZNNiIDK1YP3BV8UvD
3Vn6/2XHzw1JO96YqYr6AAyVvABT3JtmbqlaWHX+aqDOruDd3dVWVDxpEIVa8fSrpPnPds/5z0zR
ifrGZXgUahN3JRR1/xRotAKclT819ZQSNxqYG0ePwfiQUve20eV9/dfmHN7OjnjS8WW1kDOxyzCf
SpeGo5Y4RpT22yoJh89OFP3zbYvzX5Q/KSz0n1VKt3YwhUXazckJ039Gyl1cWIqXW8Fga+p9lKxN
VF3doxd7Ct79y/V5pBwjWsyJSZYfoIq8K2oP8ePX7TVdZSKSFem+6aaqTfR5TePQ2tBN3JGW32fh
C0i7bLRMVnKDBarN+bvE0LWqakjHdWkLE7Ap5q2K5IAFphVMtqqemJ5AXuLVNL5HvZ3koxXqH7n3
2GYr38eyv/xjWlZMrweFxeYI0w20kXu6SdvWScGxEa5pz18n6fOeAr5i4tDQdpZ7ELwalKmisJTm
b4G3qUab+vfo5FhEOwBJzyd76lYWdw21k2xKXwOfQNNEctg0YkBz+CZRdVvxjma0UdidUW4nzzUU
J1wld5uDytU3cbZW6UDDzlTahMAuhlLtSuyr5oEZCO520x/TFrNqjeMlG7ybMT7qgSrztvcunimK
BOidami2yx1UUkdjLFI9g99UX9o+OoV9b/fBW6Ks3aeLX+OZpfmXnEWbZugSdehhKfcSpwgCR+vC
TaFk/yGozW9JULKBehdFiEszOekGJaQEC4JGsQ3SSt8yfcTRTNe/xqRdGaJc2j4U3zQwmOI/XXZU
s6xSoqjQk1UoUiYPRB0NRFmV8uTprX37pJb279yU5J8aupy+5sNUoKSVE2sNsxLIXzmFwba3LV2/
W/EpnJuS9pCzLOi6FKbyDCzbX6l4MoqHtjwGxQ/0jbXpq0reiLej3XseP5MBo4Erv2Appp79ALnq
lw2AyWH0H6lP/jNND6p5JKAAMelTGq6hTOZtkz+/c1Ny+C49vRa+n9v1xH/HwVuMt3pudE6BLpdZ
BJtO/3sBHeyumL0TyFpIzEsWlchQ4rrzcJAZ24u6/QIZOKfsvP/yIZyZkbImzQySkEChykYWedfk
+maCiXBguyqlK3DDhT3EJAOm/wFAhdyiXEBVwuT/j0tXGNKzscxdqOmAMN7nT1GjgGS8grolwL7V
Sj4xv0akw2OgIWGoQcO+Ics/ZEVrBGka5GgJhcqzRoVwWshqbG5/D7O7y1Z0VPqAQOKogcl6pFMJ
HuRUw8M4Ld8g/a2CxBWMxd5XU4zQs00tsja2c90PBW8ImhUYwGMYR0FZ8zKIlTkEWapSze3QLCwN
I+5J21ntxKEbhXpqz3aCTm5IoQHNlL0GtWDOfZc14baZIqvy+4cww5SU0buTwV/VnFimmWwTEW8i
ETtFJuyYrk2JLkRC/GSBIAh6sRnzc/mTx6FPyqEgQBLWtVN4yEYiK4l+ps3p9mEs+RqQ8Gh2gGQC
kP85dJxdI7zLlDDu9BxSb1tGUSIM9n7/SmO8iZodx3f8v5mTom5Oqknl02zO/5KLwCLiIeoeA+9L
1ndW+l+eAQxtHAiioaOiEbkokxZlONSqkduguklMq0IFPYqJU9O30LRqtp/y+9z7+xQAGH/g6zBE
oXOot1zuqE9bNgRJn9td5TQaqrzJr2x87dU19aaFoH5hRwpIfip6oyT4jJi568QBKtQMApRkspNi
FUO1kFTNkRVEd6BwwntD9kZ/qCo9hC1Ongb9SRlsigc0De2ZZZyJDSdOXmwqwMUibWt2v247zVL+
CueEaQPzxCDLlpw0NXhkpOPwx0kb9UdcfuUMej+7AlyCDDCgdpsMK9/FUig8Nyk5atB4Q1YbOEWj
BiPxJF5SbW0gc/EAz1YlpQWBoY0962BCKYNjyaqN4pebrgrvWZy8d8G4Rmg0O54cd8+WJCO+qZHU
hdlgF3nZ/6yCRw5ZoSTwH1EDOxRa+6L45kagUNnoH7W5lhgvPbTOz1CmWBW5gK6jwGqDeh+XbhmB
Z6p4Vtqfnv9mBse8eCGmW2mv4OFf8Z5F5/13n4X0oYQKpdlownJVRo4CmaapCY7MiB4rI/9SF8lm
7J9HLdgqfufE0cuovZEuWXtnrm3+/CPP4mysGWPeF9j8uPyZeKe27B1Ii6fRIxhZk26fTXiLvddr
cMulWwSDaQLoVB0YJPmqHUdfHTIdVgPiZM0Lr5+8fhNlK2nD0h1yZkWXCgNx5LW5wmCF6bjTW9yu
m4nsKPtKZ+zg6+3jXMgeDBUgT2QfDFNI8oM95GOmE/CM2cL8omTx1ijeRqG8VGpmKblxjBgw2yxY
GRxbMSo/1XVmEKVvYBQS5nn3hXl3ER6UENek6hH8xJaxxkg8B1TpWwVlwsw2b6JgCR6oS3dBG0P4
tELGAs6QoqEWrfbjqizAgndcGJE+DJYaqddoMDINTw1e6YmAnA1ysDXRhrXFSL4fKibJeTHbMb8D
8QtcHxq7tXXbLxaiqaGCr21+o4LwQnb1rMRke8yRMKGhqydvInchuDqyCAXGtcNZ3DdN13C9o5iC
l/Hl4QiKsYtchanCe5y6X2X/wv0XtsYxu/BVYUH/WplvqLOIMcXoKCUKrCgchVIIG5iu4bll++lr
pd2vqaIt3bEAJxLMYBqIlZBXuDRXmWgp0dkcT8F78r3HcCTQUQY78WlHerdvt8qaXywdGZpLHDRb
aPlfKWCw3DT1ZE4GMd7shCChF9zN/YfKPJZ6uBKAl75gDO3jUwK6dJ5CuFyeWQc59UzYytPAyuO9
IF+C/MOE3hVrfkApvEIEvu2QS14C9wCWFQkT8I/Sho6lAT3aHhaB/oYYCgQTdP9IMLhLk7/GR2Ew
4MyU/L5HzyFmZTybUvpZD3en0HcNcgZTbq71MZZXhSeUAKoTPUEpFasxVV0MPsvtsamSn5nn59/N
gigfPa2Ll5pTj7ljnvh3PQuSYzJN/GiMNG22BDLSe8jc8hjcLx3XTkD6k9YNp6DsHFWD8N/t3V/6
epDsEDGP66HdJO1+wYahbkeeI0NN4Mgbo35iYG1MwNig5YHVV5+37S35MqArwHNQ5PxAXVz6l2+0
RVfUsBc0pRXnQKl/DkjHDfXJDIMVX15cG9q+YKFA1fqquQFC5rzV5rVNZUXeBxqMLuXFfeUXmJWd
ioc4ycMdFr+GhVhoqkApGEN8AgNaAsWWyzV6BSjB+hiw5SL/pPo9FYnDjFNBT5QOTjAcat1F/+72
vi6s9cLm7I9nUVDnU9XpZl3Y0P2xpmRy0vHbXLBjSWI1AN426H3ftrjUqrswKbn4MPb+wPXZZOWq
4PrUt+m0nRuWhO8KguH0Yi/8e104TbnJilMh3m7/gOUlg/WRQHsaObPkurjnQT+YtGB3UO+L3Kmb
ZxMk+hqkeFHU9seVMLVUHOFEQ2MWfVkgGGQsZ5BoZYiybgGaH8N7MzN1fOa+Tl6mcKDE1rqk+ewN
Ld5RPWW/S9aKb2IIOrfuwLxhDejk7fWsZh+I4/ht4Gwzn80oZvFWyfW+d4yyCwK36oz4nQXK4KSG
VjuRUpHf/qShikWIT/7LcxUn+M8OyulajLGvwiNw1EgFMJXucvEwdvu2tBVMGLaYefaMtwIkCmiI
GD+Hak1ofukuvbAvXTag3gR3ko8T9Kd9FNt6+F5Etq/aY/gl0HYD+yhWlcoXcqwLk1L86UNk/3R2
GkpPQfdLnR709vdtv5z9TspJL0xIaU/Rdck0qNjVIACnMPAZKtkw4N9Fuksnp5qd1b1tcSGogpsS
RF4aqGRBhSrto9IT0U/aVNiTOIwQAu5MS1TfQ2/LV89syRSqNgSQZrDWoKJ8GWdElWIszAeceVC+
5pnDJqA0YlejqTVMa5CahTsUU2gYpUGWSsRVhUhvQOMHGr3CblJ0/LIjMn03in505e729i35ISac
8P5DuJ6HaqRIRjrV8LqEFLbeMoDQM663iaUneuD0dZNP1lirNLAGoWZHQzGb3kkjjK45pT+kfwuE
R4/1/JfMMe8sjEPTXFc7TQVaPBhO9fQjDz8a9BzHGF2XaY2NbXF/QQXF/7DRXvECA7fuV1GLZSdT
nVseB7edQbKPXPAPJQEU4fYuL315BBRHFJgWpl9NSHd+4JlAyeGzKLOH3AcLEPgdPJOvmFlwUKyH
zOJI880gPzpUXTUbMsUF+qnYMs9S6Qv6pyL+rq3xzCx952Dm0sBvhXctlXHOXYZhPh3017YJfpTs
rRghOFAfwOibKsM2zYM9ov/tLVxqFs9cu+B+ESrmlmQiB1OpqgKk8biD1N9qvEW2bpE2tEAh0Q0Q
QRGfef7ma29RtkKk96ehKMe0M8NcKl0MRRurjQbDutLZZQsuDsWJxBPzvlGIQpb9JvQOotyyaQfd
klp/qvhH6H9O+UO95rSLacf5T5GC3dCMadca+CkKlMkYvsueACOVOkz9FvHa1qodTY/+5GSj5SvA
1tuzXvDtc1hyZZRUdIwFIfW4Govjmqf5ulbiT5vCjdhjEICoLf+8bWQpKuElhk9GQ4EDU3FSqKW8
oSl4+yFojkZLv0noNy/dmrMjV5toPFRRZxvAvt62erU0gDtmOdX5KQZAuxzfp0IYYN/BCEmUgw8C
lO4gZ6Dlih//QTtfuBOsgMHAALUQXkf4hi7DHIY4/CDVQE6KidrR1e8Dh+41J7sbNwnU1SZopgTO
YGPi1IbieLZ1vh1s012r8159v9KPkAoHIS9YpasY7Bq3IEYHmcB3cec59X24z/fi3rTKn/GvI7Xi
x8Ixn2/v8vynb61/PoWzME8mM6jiCutnxmgNqmZpa4jKP1t4y8Qc/M9MaGVldibB6jB9B7lH/evX
aGN8/mAH8xFkjZZxao7h1/SUvzYP03fIu/u6TVzv2+11XgVjaYuli5VPkO5SNfyICgNC0VOkboi2
S9Njjlh529J1WJBMSTenn6gZ6J5gilvJJ8bVjcEqvqdfjt2b8tvc6c9N7PKVR/7iKerItzC5iqRL
7vbE2YB6+YiR5YD4Fm+FXQQ/bq+KLm7gmQn5FMNQzRTMnNt54pDH0grTbeMoFn98jbj1Q7WC38br
e2Upwq7cdFs6fYFpJavFdI3x0N5Fa0PaVxkDNhmwExQM6KzpIFeH4j7ihVagWaeTA+0Pme6O5u8c
raWVZV9/mjMZLnDUMwUH/pVCH0vSdgznueN6zPNN2cbTLutENVk8Y4bvcBGY96GaBg++CNrcqfK0
fOj7JHkJJy08JClN861XESWyyhJKsdTwkhcKqqwjjYZhtKg+lLsBr9cS/ZRCbDG9UNRW3fcA6kV5
pISuEYYjBRFCyF4SoUQgUq2psY/qusRmJ0RZK5UuLphrGK9RgWUA9Pfya/XG2PcqcIVhBpip7thn
nq3XtbLvm9lg2aByQXt9y8YWKMmuNFeSpuuoj50G3hbCs7jSQKx6aT4FD1AYF+DSDCktNw2P/Q9z
BNN35lXZ5vbZLprCXA9QXxCHwA1waWoQEYmyCKSawBaMFidZuA8KAz3nbljD2Fx76yxPPauPAMUM
EIbkRVGhKXmf1GCaH4v6TjOq8CRiYUK4PB8PYz8YK/Fgge1oLvWhuo6tBJr2z9d8FnOHsGn7uihx
a9nZq3jMd4PDiIO3RGjVkRUfGxdsHkd/azrMTVzEpfdsuzZNvrC/F79BioMkhuCN3+M3dNGRsbeA
f6JAvvJ9rtmQNnaMVb/NTdiYskevfQSTRRS+3HaT69h6sZXy8Es1TDXkOGBCn8YNIckOIlHO35sA
8lAXgI4IpspoFw5QYKl7MKFEfBMaHNQd8coqlmZ4jHMbUvzuUPzNGgU2SjcJ3Ogp/WIe1T31XXIQ
WyTvhTWtHc7Szp2blL7lOuQBmBxgMpkw0p9CzWGl1Hj9GABK79yC5GI+xGnRx4SF6shfAptWkNFi
z3g8Wummd0AfapuP/JDZ6lrFcf7DlznNpWHJ7/AoDVFTqzLbPCVPnYNZT/OT3VHogJh77iYwL97I
W3fvrc7ULVpGv8dAIxUXkszRYLCuaUIIadlGHlp69hp9gBIOQ9yOAaKc4fttx1y4DAxcswLXADio
hAwvQ3gRSVs1wEGSx7HrLDL4jgrSJMMxve3oGdtVjMzSB42tNfEux0MDNc7LoNxGQS6KvEPdFJmg
OhzS6Ftb27dXtRCNsap/bcx+exYcK61S0BOADYyzhb+7+l31nShY++Cuau8zpTVqOHg3YeD+qudY
s2ZuFENlw/uiHooXY3YLuilNKEaPf9vslkxJCwp66g2VgmJzyu4UwM7S4MUAZDwQFjGgGmuX08or
fGEH8Wlh7pXNmHHUNi53EFPvwkA5ObWL4rHUwFyqY5Zt3OqF8vdHBXY5zMyh3G1oVJW+M58aJc/i
Dvzd4JMfQ9CtTeFDAJLAWi+fb3vFQrQ6N/XnEXzmFV6h5+rUwNRolNZQZ49jW3zeNrHg3PAIipI9
iK3E1ZO21FPkdQVM9J3vpJ72FGN4IIjXVP2WYj3awbPsEhrEDKu6PJ4WIjq9n4yg8+w37fQcJndK
9ObTPdMdM4Q8UXk3DXYfPRQJ9KVeb6/xD9ZVCo0ok+Ks0MNjMyfxpXGjYRyjeTp0n06Q6oas4NHc
u/E23mIOd7TGjTgpeNaCUKq1vijbNfzM0inOyBlokuNJf4XCVBWFd2HMQIec+mBAxCexBoZdOkRg
YAH0AOLdBPb2cn2sZbln4KVhh8Ubyw8TPa2miwtPSKGCdQ0lYCD5r8s6AO6NRkoMPFXZXdw7wso2
nTWcwvvphOZoqWy+0d1a7ZkufdQgPgJIAu1QQH2lj3oqWN6wEgtLMTLdHj5qtwGCNbQw1NxaqfXY
OXQrHoqd9uDtqtE196kNLktm+SAcX/sx12OYOnbg7MfQy12Op7Qqkho/BiRBRFhRB/UBHxQezVO0
wetS/eDPoe3jkRTaDz9XPHj+21cefGZbvoPMLCRxBtvdR/x7PDjEd0tLf2o/f5g/p+0AgYlm1x8N
bkUnvs1nzabV0uKik539hNnNz4JRW+pRUc1nkbviRftAYRPj62wLp7MHV7k/0VOxAmG/LvKBGxUh
Cc9quPZcSpZM4rLv/QojI6TZjoE9uvU9ymCPde3GT8OKsYXlzY92NE1mRlYu0/OOfpxXU1UgEMY7
NVWsCdVajHnfPseFUAAmDOCL5sEUVAikYzRZXoaFSeBCGOJt0RrS1+Awf+oqkqcANQwRUHyoaFLI
tF2elwV1lnPQdz/U2+Bd7y1Q42Nk6eUp/ghcP9qhPrEGm1r6NC6MSpk8VYI0M1MYBS5r6++AbUf+
u6s/i3d+T3f0EQiqahPcp3cE0W8l0/hT77haMWI7SgNghUT+d+klXEwDJn0xBouhrG15H+3NA3iy
h+/0CWnhKXsLHbYPP+P38CXaNivX50KAMhjFMNysRAHTUuk/LUmlBV6A3DC794KHsLzn4ndPd3/t
NhA/AqoKkRc1H3mWw4zDrImzGE/n8o3oH0by976PWsOMNZ87pVdlh6xumzHWs8wuWgC2Yodmj1q7
kp/NpyCdEt4HgKKhuIGZDbk7QxNPN0Dzhcce2ZL0tTe3OX/Xjb3Knj2WWJitsG5v2tUHjSkUmAFy
Zwby4YQu3UJVIXiL1AxMO01skdEpSGbxcPu/GZFee2UBbmpvgBHmQfQNc7Natq3XjucqaszzNDoy
Fzw+QMYnp7YqQTVmGGK0HYCFDTSnB87i9jKu3PiPBdgA7wSGVeXSZdMWRdhR8M8OpXCy0jHFMwGQ
U/1+28zCkSDuYQ6QUTJTTM7//+wK8fKqQPZcoHJZNhZGU6x+fPf/OhkCeYYOJBjgveCSAWD50ohS
5wGrOKicskA7YWLeYRnZUn/lnb+0lHMrUjIwJr3XRuiL2xn0aDAxuyVh+6jxNRb8RTMa9guFZR0F
SCm2dQPKkcYElrkuYcdm0O45mLpBafH3bozhHUSymZ9eRcXncs/GSaFGxQB6rSvNQhjnpWaBvff2
6V+VCXAwoBnBtw8yIYC/5EsiLzPUMg1IjzC26UXo5tMISdCZ/SqCnloPtpO1et9V0JFMSjEgMouS
Dw1QCyDQsHPVDYtvvtc4MUSsddBzV1sWrtxG81+8CHOolaF0i8sXNNUckJPLneRTbhRsJpM0zRqp
BBKyHsQBcbE1JvO5+w+EFLO9mUSP0JmHUb4aAk9rvTadeQ5BANUmbmGA4XabR3bOv8TgQCenIPgQ
/kp7cGmVAKXqOh5yuDJkGg7cJX2YVigxadXBD8AWONNL3tWDsPI1JN1CaEKLYx6E0imke4XsNVmc
TGUOU7j696nmHdskbvFe/N2KtTG2JVPzjJcKMn5cGfIbVc/yGrM08BZmdKpVk6K9N4OxORZ1qViN
P/6HSAXNaYwiAcQDTm75huqpWRMPEzV2RQ0X1L+WCRVMcKff/uyWzgpqPLPWGMq4V4mtANMxvAfd
k5zE3Im5zwGBzE4hSQDAyvLNmGUf/8UilBo0aK3raFVdfgMlr7qkKsEiaXbsVzIOW6qX1uRX4Okw
401trHGRLK/wX3vSy6QegEPiAewVafhbDRq7zobDAG60WilPRrXGPbUQkzmEhv5ZnvSJj8iuyyTG
hppZj2H5VyB6Nnno3t7DRSPI+cDsBtrnK6KZLB+FCRJO3Mgx3YP0p+mYC/r7Fd9Y9PgzK9LO+Wlb
xdEMaBgCulEr76Ntyntt+uGH1Ur7Z2k9aDPN3P1IZtB1uvQJbRqjaIpGROLuOekF5GUVK1gLvgs3
DGpyaDbjH/QK5atfj/Sx8pSZnEslTqC+q+G7h95S5tWnMvyW8tPtM1o0x+HkYIXHFKUmrWkcAnBp
zxru9VQceHxMtJ9VX7rGrwIsrZ32ctvaQhbIMeuMJACJDXZRymsqtW/VGvBJOxbih5KYrpaFK++A
JXdAeqah0I00jcs9e3xEqk5rxFo8XvdqmzltP35FJRdoe7ZyTy75A/InzG5jdAOTG/P/P0sFQwIm
+4yjdx+BIlXToLezq2my8gS4Llrhdjy3Il0eBhBomSixoCbR05/KxIyDN2jVU0678QtRJr5DTbnY
onWfoCTJ67uoQIfQyqpIPFLRdy9G6tK+2//9SWKLBV6soBuA4sPl2tsE/DdJAGJMIrwnLSyehvLL
bQuLBwlNdg0BBHx1Mhyb+iwTYzVbAIo5PHRqSqLtoJEywCQTcGlN0K3Vh5ZMotwA8LeJ4gZc6HJR
mAHTvJohCIdJ+tGr71OsnYqZWgTF5c3t1S35DpoxKI7gNgNxpHS/8P8j7cp25MaV5RcJkKj9VUup
1q7udu8vQnfbo33f9fUn6HvujIolFOE5GGD8YMBZFJPJZGZkRNVjZAS6JxiDVBOrVJW/zDbbo8hd
ccLj2pFDixzfT0fDGuMxl2uKWjkvZqrKB8TFe1Fh1BwTE5zFXBe5GB9ljJjRpPqhhpMgVFs/HTyI
ymmzHaihpcVOUcm2Enrcmc610AWcCvIOjEJjwoUJJpIQ1PqsAqtS1u0u0uTdHHVHPx23E+KyX3f7
RKmd27vGM8k4SF9ok58HMFnXFcaDNWs0vlto8gS+CxxdHv2L4IzHMkYf6IsZlfHLveunqVcCKgDQ
5pHX6eJbLpb7okRbTSendoocIdPd2ytcOwKAPVKVIzQLMWB6aTKs5lGNoVlm6+ihKLO4mbL8oBQo
lRsqp5pyDXalXqOjAYohVpT72KYk0TEeUXQ4A9CnhLz4YCnIFfRgEyffo24J8l3l/9DJRtE5IXXt
7KFyiWScEqZcDaSFAEDOiUJBTo1uSXl2Dx70jQ+Y7e1PSZ2efUYtzLDDaA0GCUGBADNiHbhB+yKg
7lwVmxAkH33MuYrWtk0lyMDxosGYF/vGDlRBiklKE+QRhOCNb/w0q0G3hXYMrclMvNsrWz3vy0DJ
eElg9gZwN9gtrZPvovqxMPQCw16Dl6rBhszp+zirb3V2jjWeAt3qQlWQrYMg2RTxGy79M8bQygDA
BcXwQ2wgJVYRQ2xGIVamcd6Hq4vEWx8lHpw8TFgzpoxCmOZhBpBJa1tD2k9aOoCjuK2IaIHhzoSa
Sx83hqUNJLnDKEP4SELSHQzovnDqNNdrxnMOhxG/hCoGsSmNKg/qUCILsFG/dQfNmvzCCUDTlPPm
1689FoZA2oo+HH1nsYbkflA72UR902+OufYxZiCIybd4qgJHwzkc12fw0hRd8yJ3UiWzlEcFpqSp
thrTNQukUbwUgmeEuZZ6VW0qiQKAMt8Nmi9T6EFsw0mE1mwAwYFAgnqJhlB2uRBIBtXiGAAkkEC8
SUv7baanG1ngsXaumAH+FJcApMOQNbCl50nCDVv+ZnNr9E+g4jzdx5ELyoATSDh22DkAWUCIG2QM
hIFnxApLYdMIo+urPDGYVTOYS6PxFzcNyw0jmGDLbioNX23ye1s0Cgw0aSD4bDv/z4+xBKgIJjhQ
XMGgKPvCCaoaZzgFaWIEfbfMcDGQksQno4gco/7QwMRlQFhq5gFprzMF2uTASw5FXODfWaYWLWrC
2I9gFdJ2T2Vdv5ASF5uIzrwIISkVmmxZYLq3w/JKnKDKaJqJVWqoQrLpghzEaTdHBfSjxE0vf6XT
4M1ITyZ12Ny2RP+ly6sNjviPJdZL/KgImnGEpdZ4hiwNbh1XwMDzPH6oBLe5W/HaBzyDzIWTtoUP
/CwMhk1FZyUU/S4eNhp5jXTDbYQ3nSfssfotCRAlGBkDKoG9UDtMiKljkxS2BAD/FD6MZHJE3+p5
qtlrfgIY2H/tXHGJ1kUplr6GhcWSjJruq2LOth/bgvqWma+GwGPLvj53gHAAZIHWha5fI2bVqOwM
E51OO6nbZ5RmoMNLYieXy4GTKa/entBMoM0YihthwZexKoWpUSGRREVlLxugS0yCyvWb8MPvh5+z
SV4wIGKTIr+XUFm77Z7Xbx7QN6DqhINP7zIWcqHP4RAGIEKxK+1AJjCdBQHHwvV3lOjEDtItdAHo
C+4y6o9VikJDh/hVYhzOmsQhdpM2My0Q/PKIJ9cWg9oxmCB/RxP2pY2OWiqA4Rxwz6C0VPWe+3r7
nYgypxlKL4BQIU5Soj262MVd3NVQR6h9xKpRbXIwTqsHPVPbjTCBHlgUzlmjqHufDEdJEPaGUe8E
UjxX1XwqSRCAvRixpgnv0UNSkP71+4K0W19ARhaIcs+JO9fkSUhKQHuFixaaZUgDmRA31D2gQ0kI
CiNB25RSthVD4P400Sl7045GiFXEvi2O38GsOrEU2GbPYxtb2XlIWBNUl8DejYc7E4ma0kcHcqIc
ltI+6HUrqB+JRDgJ9roRKFiC6guNZjb6QAC2ysopQLjD4fEb0dMgS6bweHd/Y6yZjQdlMqFTtrgz
rmoDTarMMTERfKCVuBHuvjCV/gmmIsewq8bypu/69ZFCffPDMTnXVvryQ3gK9+WH7nChdVeoTtqA
wXMTbzIdwHo2re/iKpfkBAsuxsQFF7k+0VmQdtyC2cGp686Z/PpRKmvDUhteqFr92HioUevI4Vg2
B6TdlRypsK3E5uc0tjboBg9pyAN3rpxjLPEfM/TGWZwyNa/B6dbBTFSg05Rqd20Yvd+Oeyu3JG1O
4v2O6R2VsJwkRlXOSSZgP7X6UfHv+vxNBrRrfDSaN0XZdj4nV1x5wEsX9ujltlhSO7WGP0Ux5d9w
ivouAUM0yvASuDf2ivBhQtt6eBa4hMprHxL9BDALUxgJlBgurSZ9aVZlnYL4agsFQeNBdAubvOM9
pDmKk+16L/n+efu7rnnI0iKzTmh2FlkJcBWaM+J5kos9CcaTpP852oOORKGODOQvhVgxoUWrTCBM
04wyN01u3U67qm4czM/w6i4EH4g99hDowLkH1BJMBnS5y20zh2Q0xgLbdg6P46bfNUAcSh/FUfnG
hDMP08+zxvg9KMx8lMlhrd1gsm2reZEnHerDfAdy8REoyNtbteYcYAulGEfAjK46DENshBUSepwy
6ELJzS88Xm8buAanUTrahQW63sXX0zFV2okZLIAIJd21b8TGhAB6q5YmOcmx38/2JwrIf96wA6QF
Vw6m0PFER7Hs0iqJMVLaaw2ClPgkqXuZuEPK84uVXBToJvTfMbNL52WYg+WrNfHrcQDV6i4+G6cn
7SfZmXfzXoQ0vQ2aUAfjQLbAI6RaO1zAVFEFPYCqELsuV+ZDhbcAAgBBC2w2ea1ZgYwSB7dEvZLQ
U+jW32ao4yy2DYJveliXlC7vDCb73kFKWNjGE2CFiaefimP9om2rg7mbObHjd5GWPW1Lw8xpU0tM
EJQZ1ke8jxGG53N+HBC2NvIP1Mx+lccKQkqg4m2BMUTr/FXYu11np5+TM1nqjosAXrsjlj+HOY4a
aKIDUcPPaRtX3eo/Grs/gOzbJT8oxc5mdE1H2VbH6Jy82gmPh3bVOFBg6GzCy/CEvNyEQDMKE2VC
nE7t0EFTrMHQ6/CQhE7u/6rBulFwHv8rHg24GRVmBFcEWnDMt097sLWalKhJjkTISI0WGR7a4j4y
QKkQR0B8c27EFV+GlC7FeIC3HdMIdP0LJxOmXq1QDgK5Zd5DKNT4BikGAgX54xEwXH1oHAGERt8F
KGFf2sllqfTDCESCrVEL+3kgLXrS6shpHV2jUmEGoA7KGIygB8TvpZk41AMtGyYczWfjQz+2jg6J
KqheRxbkxkYbLBF7IlnCydgEPDzEWpi9sM2c1yqupwoiIjg2dvNX9lIf03v5kFWWASc1QYRjg5ev
fBZfb0f3levjwirjMEZSwWFSWG2yw9i/FDzGm5UDAFV5lKIgVIVZDhakSDo9KYDHAZdh7ZYimioJ
8CRPUnMME5cE3sSbyVrpHmMLFwaZ26pMErMtS2rwoHntUTrqh/lgusKvxpkgOmGJh2Z7+xOuLpEi
S1A6gVI9i5IAqFAdWhG+qRfjvjNHDx0zSzP/kvUvPDQtX9I9Uefpy67uG7g6wKcBPrYrXuahz6sh
wbsUOTxl6x7uMnDd3F7XqkdiWWBGApKRis1cngalk8NCxX92gLo4hO/TaBeJpxbFms6u+2cyWcZ8
T/AijD7TzuuRXPFS37VVLn8Bs5mJOvZjlYPekPizsJf1jpyVSv2+vc7rmEkA/kOABncfutMy/RGL
GJYJ0KseG7C+dckPcMlq8b4dD61yFsS9ovy6bYtmFJd346Ut5rgBsyAUGY3PU/epK16OwZPxKEUn
M+ZsHm9RzK1HS8CdUsBQiwkx4y72n00fo1qPRX4cCefSWSl9oSmNZjvKzSaKBAr9MYsvaIoY00oA
FLXDyNgV4SuoC+04g6iZDhqUXPWm8VsM0h++yXPRtetn6R9MvK7lRMIZgIfGiegK+LPp250e8W7x
lVTqN+QFM3AAiSJZvFzfZIpTNJr09sFjuS0NWxoTR4rOFagcbvvH2oIouOa/ln5/6cWXVOs5isIM
XKypPG9BTAYGpNidB+3xtpm1BYEMB2ACdNrRV2S+W5pIVdyhq2YH6FnqZvA1gnxcRIUJ81ycDEFa
sQVgkglNA8xbIKVnPh4IjbNUDmCLxOWh64L7edJA45ZZqNJskqTdivK9hNHjtCKWOd4R6Yem1ceg
Ua1K/qqThLP0tTf88vewn7itUMxvOvyeWfVfi15ylVraq2W+j5PwvkG/JMXcgY6qDFAKoEjL/zja
IFfCVAiKFYTSzTFvjqEnUzK0GAbIG9PKpN0o2eDqScGonwmoXbzf3ugVfzKQz1DAOQC5mAK89NxZ
C+opKyNYA61di5OYfs49h+GNZ4MJ0qpfJKnph6VdR7k1+14+BQ4Ew6zbK1l1o8VKGJcNqnIUpQYr
UcAS1r4LGN9NnTB2/zcrzF0Qlia0gTusRZvAuAlw4A5lVmI83bay/sVQiQDnIMVVMkfCkOZYhxuC
pk4CYwLk0zEdOZmcULL+wf42wlJhhmM3iHNNt1445co507fxZI8dB314fc/AnVGnx3wwiFYAHb50
sCrX/XjU8cGERkZe3u5KuTp2SplCpJ3Yg+R7ZOC1kNY+H210YPQJjwFwHF7aTGM9qc0M141hxOin
mkcxyz2zlZ5v7xLd68u7Gu81hCwa8mGIRelXSRVLUwm2MmS3p2nGiKb/ddvCdTZAq3nIG0FQBlIX
tmcaDk1HahmvJ92IMmfoocyehEPmFun8Q5Ki8lHSg4wT/67dgt7VADGiLwYuZ5bRRdUatZvxQLdB
xLQbBfNQmfJDXGsnsLXy2lLX6yNQ3URdD+gKwAtZqMCM1Ko1FeTibeT05rsiu363H5SPTrT/9EPC
EGr6dE4NwZW9YyJfkrumQDZcdm+j9u7Xu6B7qcl+5nH9XPvEhSH28miKRFfTAfezVL9hPN0aR+/2
SujRv3Q6CDBBR5gW8yi1JPX9RQLQKP1ctK2GjGY8zO29lntC+FoH22o4lOQQNJxi5doOLc1Rb1mY
K4I87mpwD0I6ZrIncTdPtedHH8IIXVoesHfVFqbpMWEAmDLQNpe2+plqNAEgb8/iS2vEW0WdHwq5
doW6s4CN4eQd10GCsvFREL5hEvxJf81iZarQxkFBb6VhyKDqtBmMZ790b2/W2lmi85EgNsEfCqvn
XsS9AW0PMHN2xS91eqziYzgBqsgpU675HKavQF2BJJQSc16uRJKqLJd1akV60PwIPYaH28u4juF4
lCCA4xX5Owoxn6oTqzIvK/CYgv5WK5+J/x0oZzneZVNiJby67poXLI0xbwXUkcOuS3EtGbMCwcud
qj+oamnp4q7h1QLWXEBHbQqzq0g/rybR28EYcjXEh6sqEBDUnpkAiBLyEpNVKzLVTcCcLL0xLrcn
rAsVLeG0tE3hYTJLi5iPgi7+cfaDLVoYYb6aUQ0CIi2MzDicxa6JvmdpL0oJx8zq5gA/gNwUdeMr
Fsu8BJF9EsGMkaiHDCQYW1QwGksJxg+9004k8DPOEVq1CIpnAL2ABcFcFfP1VGj3iT6uIz/7Sa/z
RrcrYScMpdMW3m03XzutKCL+1xQwGpemeiVvm7gAzWo1bZtkV4FZ0FSRQnLMrPrDwgxzXDVfrbpu
gBk/dbX+vQsfy+jl9kpWPxp6MlB+QNPiCiZtxqFSA7H/m/K7jzetuhdNH8BQqIhzQsPqYhB8RIwz
ITqww78h6HIGOcNihgYao5NsxxgUGJWJc3+vbs3CDP37RbBOswEqd9RM0mUoVNtj5E6SZrXFvwil
SHv+Xg79sAs7oESD7G8CO7UaQu7PeMnn4N9s/8IEc1JRqA5yNHfAcRs8qtE5Ms/zyKm3rG//P6tg
zkyjmF2lUkdupGQTBocu8aoAnIBKYfXc5zt1VzYhWXwy9hkBBsehqRQY6/IQ/GADnQecoQjzoXWG
0+qZ28+KU2ldDH7dfpvM5v/2PdmsAQJwfl8FsI/w2pGnXvH8htdd4Hi5Si7dAoTPUWKUsJHWpqOH
Z7E1LZ0HAOb4ODveU2nFIIkERqTAMVu3NzYq2eu8AtKqb2C4GEA0VFwMdvpFFqcwlEZYGcpvP7eq
ye3Th9QPbB2Uubej0Ep9GJfSwhbj6qE0RKPewxbxpE23j+6KO8iqbcatPlvg8kDycN9t9T9+O1Oj
mMTCx8IFxfKKhoreoAZZIryKTzI4CLNfOi+C09995fILEzQhW0SJOEhb2fCxLi2HKsbXKH0mpt0b
P4wBygcKx79X6lGXC6LOubDmh20qpRUWVIIBKLLIe36oLf0keJFjevLP23u27h7/fD0m0Oo9xFQG
BW/aWgBFc9RBvGW0kX8P6lehvty2dc3ghaffcqvoj1msLGnHRm1CGBOnbeaKdvSi2IGr3/X7egsd
pmfBMt3ebfeCJ3v1Y+SUvNSMt5GMgzZB0IsV+HDtsFa3ADD046sKiLAkv5Py1JN/8eJYLpcJy8Aa
JnWgwBrJla9UnyAOR5TNVEu729+V5zG/UW6L74pBpRLoRXzXNnBr/0nNHR2wpznejp1TaNsiwh0a
bn2RN0ZEF3DjXLAo01kaQ7Wk9O1+nbz0ZrwzxyfVpzYx22/GIHyK7armZCCcPZSZ2Fz4cxMGCYx2
IInPwFdVDTbIEkjzPmSFlQ2c8uzqVfDP2WdhJ5iTqhKRhpe8wyARWDXqtnxMBZ2zKt6nZEIMEVp1
7jOYEYtvNbbLdq93PmqA23CwJ9NqeO8H3rKYIBOkJSR4ZNjzJ0z03BXFE6l+3HZL+pNveQcTWvoq
LVFKgol5+DFOXzJXxfQaMnkRTq4gyIYfaHEPA8bYvsyT8CiZsVVK4QMoCt1JUw9Rfi5TzApmGu/E
8UwzgaQ2SCXGEUxrSvEiZ90xhtCZrk/7VIn2tSnac5lbhaS56ihy7od1/0eWD41zjKz/DgaLw56D
KKSTW1xGsaDYqfgtxqEXZvOG6slldXwCdwmnJrTqK0ggMBeFRzP4SS7DtoxRwTGN6YlTB1erBjeX
FBBM/ZviIDhX/jbDHGylM2oznvBN26jfZIZh10N07iPiZPKv0ORx8qy0oeA9iy4vsyoNL79IydAQ
9T+E0KJCAdquOtXbANQ8O9xAe8jSSu/xjocOWN2/hV1mmVrdyj3oLZD2tZLVZoltdl4Lgndxtkjx
CrXt26dw9YJfmJMvN09R4xlijmhm+8WLAPCw8doU0DbZQLHrtqG1CLasIzNHAoTxeSHm8MuRJF4Y
OEPx0M1bVFpcU7AC6ESNGBW8bXJtbUuT9CctjoKSBWWVRqgVNOlfmXEQur/G9hkcoXYoyM5tU2u7
Rh+8VHoKs+Ss/lTd9e0ITS0Es2Sj+yC9+CDG0Z+KDSGOEagca+sN9IU5xkmyQpfLroG5ClmKruzS
EMKRxoMBlNFsHo3CLbNfnaZxzK69SJaLZH0lTFu9pBI4IxBNo9cXyNgBWNF4THhrAWVph94ci32T
C8w9t6gt2cXwkYi2GN4nPOZi+k+wlw+tmRMDVMKUEe/SBNonXaBViFmFUdz1pf+IO5xzCfBMMPdb
XgilUbQ1ruzSPwIM4VYN7/G2+qHoKCo4bymJDOPgKPRUUU4lD2VQJEjheyOOVswjm1w9uH8buRrA
QnEqMpoRAUmfpo+5fYogzxmhCDt+NcKPOJIeDHAW3j5Nq58OSFS0O3UTsyzM7uQAGxh+g91Jpo/a
vFf+nMYCPa3Fv89szSjmUy/QpC3StK1hRucwQS89KATXn3j1iNVDg0YnuvfAIsqs2rAW9tEAIhTs
EegfLJ0099PQbWsl8qqQ19Za94e/bbHy2p0+pgT6rtTlkOmXr/83M8yJqpwFsdc9FFg7PcIDFCB8
DNKnlgHune454glpr2ArsUmgA8ZOAXUCFoTLI4p2MDF6IJLt6QE0Gf6DM34Xe5CM+5tsl78G3rjP
vclJdr6V7nkg4NVwvrDNxNdcaNrJkLHGiU7UBGloh1mE4bIxgsAgZHWSdDvgEXPb61euKzAaYkIa
5OZA5l+BbHI1DjHjBtB16ka9o/Sg77LqwhF4sqFrD0KA2EECBAQupZZgzlcCNjAt00yAAdXOVabM
E9J540PwNq3nbav8Qsf8TkVdK56oTDoPArC2TmCJADembAz483JjtVkc8iEGoEbpoKMmpyR3pSEx
rS4pWhvnKHfEELSRtz/uytGAUh22lKBTgZjPeFMO6b0WUGN4rR7u8gA8KDmKGd2fj4+SCzOM40A8
cJoLHSkHUJY1ySylC6yBN2F3LT8BnprlYpiLeE7MOQjoRayes7v03G5MK3Lv8w0Y+mboMNFCWvPV
n0DBovLIFldCM4b7MGgBmAMmO3/X+BZ3M8m7fPIl9P5SH6ou5vw1TGDMub1XK5hcyBZAlhVdWCqR
w3YR+llttKxDI06blPusB/YL1toDlCPzvTBNqB6Mwj3KbvpBQipnkzn+BLkHUGJan1hRADWm+M/J
EOlPwlwAmJZANMH22cuJiNkoY929+q1WP5IgcSAXBO+dIBFrcu6/NWddGmPupw5dbrHUYAwKTcBH
CepkE61WLSGcvm5/6pXLHctCoxgPN3xnNubkFWoxZgN/rac+sdMQr5s0igRHmoRdNUXqpk5NyQL5
3q92LJ5u214JshdeTF1t4Up5r1VaRDsF6nQvEZv0D23zSJJjWO9yXiOHZ4uJeGlfSfPYwFYwDse8
06w6bmylb9w+Du/j3oTEX8/ZxKt70sDqKFEdGEmothRzSMUI7AdGEVf2aGSvRtn2WxIZtasPmvpQ
hz7v3X/lM9QcrknAQajwEotfwM5FRmUmlS3Gs2F1VZK7vkQSa2yV8F+sDINCoJDGgwcIAxrgFxsX
pUFvhmJd2ZJcehCjcfO+342Rvm275k8bcFgVnf0H0zltZ7OZYDcMet80MGUgoGb66IU6TwRp7cOB
nQS9DzB0YsSXuRn8UBArTc4rhOxUsvqg+amHQueQWf9129+vX21YjAaiNpRmMHcHIP7ld6swg1OW
IA+0Z2jAKGJ36FPRNXt/V4qA/LeYDyXVXkrKjQR6Io5tuoqLBw9sg9IAZK4As1Ke8UvbUl9A4kaf
KyDjJ7f1Z7do052U9Rutqk+DFkKovLEyvIuzTAUiM+Thy68ufWpfwpUBJU9MbLMQxrrLW7mSxQoo
yTkGbwoueHno74KxDl0lFjJL1DvJvb3otZ1d2GRbkZ3Qwyl7kJeEoWN2+ocIQdw8xaD4bTNrBx1l
L3CY4A0GcjwaexbHIQMNtaD7pAJCzvTEYfyuJHWrzvUWc0Ob26auMzd8RqRsQHphBAS65ezRQ3tV
AaVbhacxAR29aSm94gS5BnQ5GI/F0DK6ysn6lwQa4n3P61Vf3RaMdWalxpiBKKKC9aYbdTfLCt9S
omEzlEp1DCNhsqHcfJ6gaGPPrSQ6nLVfFVWpdUypATn6O3VkDmqE5FQ3BxUuFMb3mhoPyKzGjelX
n9JE9rEve12SHLvQRMo16B+3ra9tMi1wglUBAFbMIF9ucm7UE+qPIB8EPv40NONjGcyPQiC+VbP5
ftvUmtsuTLGYwWkq8aJGMLeVtkSzZMpBE9ZrIWbWFZ/zTekVy0YFAwRDaP3iu6Lgebkqgvl0OWhg
Cu8OF++d90HhTcv8brCyNug0MOb+MO4EoMuljaxVo3lKCBryxq5SHBEiQNPPLtmmqWzlzVvYagct
eJ7KnT/+qKSfsYmqVnoSyk02b/XcA3ZEnd0y8NRyM8i725/6elfBUQ+eEghsQsAUdC+Xv60Z1UAp
eoDLpMoh0mx1EO+ZyHdsPv4LO2A8B6Ae4D/c0Jd2RrOX+/o3Yi71LXXCFM/QWam8V/I/puUBtT/G
QQwEexVc8uzTLhTQ6hsoImuaQRY1P+rK2+Sfx+zz9oKuHYfgi0F+xAA3OKXnuVyQOarKYPjI0Nsh
1YDAajXb9/0/Zi7GYnASINZCmf6vBNObTlCbmtbC+3JMDxCfF04FaLQdMoQvwTQ0HGz69cHDswqY
JdzRpgykM7NLki+24+zj1V+jhDu2nad2OuTudO/Pv50JOCtoCAHlVtjaY1i2cpLmqNqN+jbzf5L0
7fa/f5Xr4quZEBbFWgD3Qgnlcm8AM6YqTn0JVTZHBn9RhmdoeACi3IqVndL9um1tzROW1ujfL24/
SfIjOQXlhB0N4LcSg6OW6s5tE/QUXkYQLAj8flB6gETGVZkTXcIpmIsRZS2QKVJSZKl4N8dHnbyQ
GfgvtfuKwGHHudVvG70qe8rgZtLUdgAwRtg23SbELIxoC2PmRVpkoyZqlbyq54r7Uagz7jYI+5Cr
qTFjDGOzR9PVBhU9XtYbqB47oAy6/S2vQTg4rdA2x6CCQkc02WEIH/QFU9Ah3U3VzNGKEbMEgo2c
zCZT/DrF2lNfvKhC6iT+AxCk35NYHoDMqU3ZqfjUzeR6Zy9+DP37hfM0A8oyPs29TaizzQjzrRsE
kZPgCsRw+GveFYc+qVxzFtx0OEG4mBPGVj455hpAH4TLD0xc7POXjLESxsVYgWvOeMJ7LbBJ14Ps
o0l5mRu9SRkfRg1dAbRYh6rl1dxLUUp4VitBbReTEtm90MKBZvG+0oNvVevOQBHoHHjJtRYvZWAH
yhwFFLDqoNh3+XEls86NQW9rOz+Sjxlz4ZH7/R47LWpFiR1uapdYudttnwdLtR64NZyVKIQDS6B/
hTcV/sekFoohhCoZuhoC1lZTW8Fdfj/DLHR/g1Nvyy9yauE1d5c9bRNL4KXJK34FMQQMsaF0jEjI
3rfBoI2CXDS1TU7lUbaMvbFL7NfirdiBx9blnKhVYygsijgPVPGGibej7HdK1OI7C+CKmLemnXmj
ne1mFxRY25hzR10TfGHGAzXbv60x8TZM9WDWTCwNHPT7YA+C/XPqRMAOnd+VQ857tq28WS/NMU6k
m2klSRDxRRW+BoeYBYlKS08d3UMhnlNWuJaPZJZGs7VFNNCkGEe1g61h37lf4yHxurfqTbNEOMh4
5uV+a5Hw4ksyHiopHQj/6dLat86dPvVDb4GcDS9zq7SCH61XPz/wZMyumeSYJTIvqFyRDUwDwabx
kG1Dh3KJQS/1aFobObMqp3WVzei9h664yb0Xjp9SP2RCEDQ5QTWI2xSQR5asYoCMezPVsC19mz+T
z41/InZrdRtcrPO+2HG3cyXkXdhjPFWNOjEp6XYqJ7zvz4MNAlt868oOPFSpyXlwWjs9GXbu3V7o
ys19YZdx2RYV6QyC8bXd2eUG3amvR9UTRb67rq9Pxoy3BKqKqwiXSqQMJcqf1+yJ1/3KTrITOoKV
2aZdu/1ntPsM991hyqzby7uujlMfAuXm/9tlfMjMZTlWYnQV6rfkEyWNAOJ/9VftSpBozFPr+aHj
HEy6UVeOA3AwJi7AKnilKKy2spoT6jiDMEN+Ujy0ecUJor9hebdsMM6CYS+i5RGui8lWbPPYuGdp
N9nnxzff8Tejg67GHdmdoudfoD56h4qUFWy88BA5yp359GxwFkw95OrHgBgTtJV4DmAM+jIQDZEa
GTEhOCnFUzk9pmg08k7HyssT5T5ke2jbg3+EfXnOIGms/ESt7VQZnTG3JEK1hk8BlxBy1RD6FajV
ohamshVUoYilIsmV2s6grbmPtoARvSuW+qCFVjGAsqo6ipbuzPfcGcvVqwMpJp7X4C/G5DpzDkMF
9DTNBKVuMKgZ2/I+QNrhamcAlcXN7SOxusaFJfr3i4sjErNIykZYqtweEmCg4sp5LZlVE5hJRQET
uBEQXDImurQPhhT7VfXPIRr5vrytop3By1xWzYA0E89PEckEm0vUOQrV/QTPC4Sjlj+SajtH9sTj
tVy9hlDGwmmGohgIaJkPlhiZ0vi6hqvve3QGW6cUXy5IaHbGMUytGRjr0LobrGLrn/Qd4aQwa6cL
7w6CETuUhDCPffkpzSksx0qHR+pGdz9pxrZrzU00KJxDvL7If+ywsOdslrKqG2Fn2pPM6WW7BEjK
ljzEyMfBM91ZtULBxSpdoKdi25xc4vQ82Ns1qB3RGvq24PoRwViIkePL1XZ5FGKCCI6jnZpP4zHA
o+sYuYYzfeubeht+yrMlf9Ru8CRuIdTxHW3MP29E0V+A6XfMjUONRmd+QRIoGQkn/IJs3g3jg+5X
lqa6BrrT/+IULuwwIXzKKky3hrDjZ/Im7BoLHvbcxRmQrhOnLbR2xS+XxIQWCG3LsdHB1CTUJ03y
N4NqQkYFnCFS/1Jr32ldbsBRent9q/np0ipzaoQ2l+e+htW5ByAzsUzya5KsqsJ7scD8D5hsXPQw
2pbYBtmRxr1tfuUWxlAv1NVBqov7ggX21sj58zj34Uh6DL5+UKT6f76BOhC8GHhEaQCtKsZRMrSd
8G4S8GAEzcSkWbP+Hqc/otm5vZC174jyF0hs6cUAFSFm98CKLMlSFzV2llrSpjwrO3+jnsSfGHJy
MXtxIibP4nXrAG2nhUVm53Qy0S43LDZu6sBL7od7E1rj+Ibb+o8REtAgWtpinhU9SbqyoLaiqrUS
3R5QTLz9AVcC6IUFJgEkfTO3WQALpblTgcASGidveZ+MFjuZHOjCCBOls3LUutoMGxvcyg+h07mx
I6Tu4PyYPP3n7fWsZQo6xB8hfgv2MPgF43gzaA7FukBHXvrGrkCWO7NwEY1W7Wmn+Z1jjKwtDKkd
rnK82CFUdxmQxwgTKYGaNphCM8+iOx/8jQmFJAsYEiv2kETctqdwzDGuV8mlPKhZ3thpLztN3NuS
wduqlVILJdH6e0WMxyW+ks8yyRooujrDg+KFhRVvaij3eIbTmVbryg/0SVJaxTH6S326vb6158iF
dcYbIe1RaXMO651d0NLS3Ve/EUGCaDjij+JnbYe/bhtceXZd2GMcUxg7cQQBAYRXzfsodYXcIrIV
J76Vy5zBhjVL0JOhLG8EaFGTbu0irZTHEdFeLBp7yg51i645SqA/IYvR+tvbS7rGOiJmLC0xPkkE
UkGdF5a0UyxYw17zVPd8fxZLq9yOVuCl1h6jhJ0FFS1e93qlpXxpm3HQua510pqwXTz0lmSZtn9O
vN79q9OtP4ZVMstkHLVKApIOYQnkzUd+DM/tVjgJD7wBCt6uMf7YdlkY1QXWY+IWGyQry9DZdJoW
pNs8UOFacod9o3RGQPiik8MsqNVbEklJRRc0bxrM16FWpViJO+7q7Xu4Kd7ME3kKH6cDiAr2yVfC
m4Nfq2Fd/ABmsWGVN7U54AcY/gCm/bequNMEa8KQ2OTkGbpz34ryPTd36BzLKnSEyEtncG4jQm2w
N8XyIzAHss7mDmR39COc4t30oIG92vDGA1Tff4Js3KrdcNNb0MjZSPvaijaQgbNDbzyb1ou+09zb
J2kt2i5+i0YTgcWRrbK6E6cJv2U2W6vXHpSCQ152jb2kPiyDHATYdIwTswPTSR1VcyTWYAVGWQIp
jJdZ3V2IHCYIURVVtpHTbed70eOdnbXC74VhZqtzAVLUzQjDc2rPOxFvXYyR4bhWNMYDnBx6tz8l
PfdX27pYKLOtgljkSZ3BXiuR/5B2XTuS60ryiwRIouyrbPlq716Enp4Zynv/9Rua3T1TxRaKOPf2
awOVSjKZTKaJsAZULurAkqUaT2vOni0/dEMQy5VjCFPTJQb2TJxsXbKbYI8huaVAjuK4qngk/Lqt
2OqNdbGFbJ0XLV5x3BfQ7IPuUGr7hRsEp3a2EfQ6IgDXDZ6f4Gm4hCQXVlkUgtRj3ARXZLzJS6dW
UPfxMtWWBKvMfus8ccttcWtBmXAK0O+JqraLpXRWKzpj/YO2d5w1XIuoL9eQuRvVsco6VYKM+CDa
3a/gKd0LH7Glnch/UBa9tHuWJ6dpSaO0Ehav7Wx1fMmkU9pzLPD7sN/1odaZOzDVlJb+74p54Ta0
5V3uZD76iFpYRLJtvNoaNvKr8nB7Ef9kc75vFEhOwasBMCW2RVQFw3Sr6VDNfNR2+p68AuHRbqy7
HrkYxRK90n6F57RTpHbFjehI7/9Buglr+/cDmF0cqjiJ8gi7KEmWDBw+6obEH3kgiatOGSVAJK3R
Zkn+rP6F+S/E3cKMXKA9xqKFp4tl8rAyVp+Uf4aFoA1Y4Nieh9AcUxEDogigfNTF7PhnCKDEU3Qn
OKmb+sOWOre3bj1qWqaT/k8gs3JdbMRBaEKgigDDmgbr9V22msdpU2x4aCPrZnIhaznvl+tXIZVX
B5BVuGLgam7nJpZoj5aybVGxtzQrC6274O6rfKBui+JVciC2yIsTVzbR0AG+KqIOAIqFP9m2i49Y
CJCAuDpVtobitYWyqwM8dR4C10ooYSysUej1WDIRbLJM0ZO5jU0FJSKw2giaXydvaMXF5LtVducw
52zimkroyEJB3kBH7rf2oipVtLkO0f2mpeL8qLXV84Qt/ffZTrQw/RXCXNtd24PaI0Xj4BDVwO6U
d62m4LmibW4b5MrKAdcbTUXoVFnai5nbGqxOUpxjXMqukezzql7v7SoBuhimbs9VbRoPgVJVT5jb
UjmCV+42NLQhDkJjA7obVMY42z4MOkPIahvwkNRwO/OuRgQYH6vko2ntJLm/redKdH8ljvHUCl2o
1BSIqyccBNFNhNKNqxopOEfCTt4WtmIggGjX0A8GiGU05TC6UcUsu2yp8M3VtscodpryMHFWgqwr
CYw6epqqZdiOUKeUwLSb2E38oGTHohk5tr62bpeqMC+VcIDbTGII0sT7ZiisnJbuXO2lIrPa9D/I
BF9pxdh8qdXTWIioUHazUJ2zMBndTqjofTmb92Leyhzdlm1grlEcsKXzWv9TGWVsfwJyeQkKx9ru
zfs829bRT24OfW35kHyFl1DgmNANe+2C+yoZs0meUesFOYZqYYJzSJxseux5DLNrochSLfhHErN2
YxBK6VxC0uQHfvZ79tr9jxl1C91VH5RHelf6CkVi7Lahr3mPS6HMCgZygAnMBEIBs5nBPYl3OgYQ
QSoWPoQ8+Oe1Q/VXFnJw10tpdH2chwVkteNjNOwMXil57U2MHvElCkBzKvB+mTZOmutzICUEp/Zc
GLboZsfBHxHLgQ9Yw904IMY3HcT4Fac+sGaGl3KZKH+iwEYC3TM8Ia0xzvAaB6kj8ghU1gIPaIfK
NHphMIvGcpgOLRjIkR+Dx6BOMDppkzlUAwDMi9y+talrjIe8vJ/N37cNZF23f6Syb7RsTnq5WXQz
ip9lqr7KtewaTf7230lhdm4oUrPMBuiG56aflAjC0wLUmALHX6xZOyZfl550dKRjIOfaAkHk2DdU
gTK6+LvAJG/2MAPKoK+tGQVx8cdtndZemwBh/SuNcfFyqEhtEkEaJki0jzAZJt0a5Tz9OeLA3bUS
VW01b4qDPoLQDJNBjSsKaWSPad9sQ2DTOEPdGm6blD9vf9hafRR9+YYJTj9EDqhpXy9DVJB8yrQJ
5ySR3b597fDk7kLZiWPTG6ovWQdbZ9+B7A+DXmJ/bMkEWJcKea7ufTbuUozpCZKyQ63oDEROpzR5
bG+rrvDyA5kDNdYFMOpNfKB2HL34bvDpJsW7TGntYKM8Ygp8B9iQ2EcL8O2VWfNQl3KZ9/MQ6nIV
xKgEFMlrqxwzXipnzf4uf3+RfxFKF0qsJIoCDyjDURB0CrY9UAR3cXwHanoz49RK147upTTG2vOy
F2IZ40iAMf2Y6iVb/qLyJsrXwphLGYyNa50xD1WJFRNSL06eCLI2iSNPD7f3Za1OhLkGoHZggs3E
PAmzMbQcsjFLocosvwxUt+tqW0utVSCPqPpas1PQRFDxUh1rul0KZXYL6IGVEaiwwqF/TpMnNcUb
+ajx3iKrtxZuK4CRA/diaXO/NgoFHSzRNEvw6w4O3uycGz/SXeyWWx4D10Cmb7CUB16xcs04gN0L
bNAFuga9XddSI73rM9nAig5l4kYV6m5N/zLnPIioNYu/FMOcZCMzAjGpYB9h68+FgzNt9fNsV/pk
iWJiKYSXpV1JT4Gw9a9ejKUItdYM4h+DnEBXCnABAB0d8D46ZCQG9JCogzAlPBdpYZlVzwmmeGvK
GIwcBoQSUCkAcfI+6t6Tzq//NaIrWsgv1WOMRZD1YhYTGEs0pg+9IVuTkfuNXj/VYe+if4hTCFu9
wy7lMecbbQEgMk0hjzw6yi719DdiOsFj4832tEVV0Wsm5/ZZXxaJjenBvLmMKQAr/dvgL8phatQE
kKilwq8pHn7kqcIRsZbKByTyXxmMVsUsiYkpwCpFv3kw7MHt9xLKFrmlbIJDD/Y20RH36H/iuLFV
+yB4pANBAciabHP6QIM+GwiinKgyXqMg20iFdjRCLkjUYuPfl/CvHObQSWphVHUKOcAueW6q56gz
t9qUOo082WR6HWfBl/vusYkGlwKmt2wj25jS59v7uKYsJhCWic0FZoAtl5AoVdrBRKeZkt0NySnV
n0SRs56r+3gpY/E+F/cpweOs6XPI0GV73GOE+kGwI1fbDrE133fbfpd5qT++Sz8DzrlYVQ6MAWCj
BTMGZruvBfdGSo0kQ2inAjEt6JPIKprSyoKAk0Nafud6J9HsiyFFzNmJClCRGAUT1LtDAJOiXRpQ
j/0PcdgGxbGQR/Cq86irVhZzkbWwiGOyD6XNReeLxUzmZJzDALLoGPtp93NWtH0rfyI/bmtAQJe0
wUZzOaBnk1+tFjn61B9NtXHmGl3eseEJ6d1Ik6fbRrRy8V9/FHNSlQZrCmhWwMMQ3e2SxhXQZT1t
p8gh2ttcbQzxRDqO0O8eCDJBTo/OVRmLwY7PiLU5FURGDiszxPsk0x6BimPd1uv7tXgtglGLAHZq
nKq6BQIscesY9De+mDhCSbeTsAtzHsDQd3O9FseYa9OZrRA2EAeyT2vAyF6YNtas/GugRhSYLheO
sdZBK6WxC7BwWiJtaOMVMUoXZBmewwDJ9vYKrqoEBAq0D4GvGQSm19ZKwYEDiE8YhoRCnlppltK6
GE2/LWTV/Eww0hgo1Pzhtb+WouV12o4ZNKql3yG6eJAGRIgbBbag9lYW26FmyTwQvDXzM9FtiDFU
ZNxVFmZLn0etMlRsVgnc/rYmp3SoOe5rMS/WrVyKYC4IoQJASRVBLQFszALmiIDkhVwCKZ9vr9+a
+7qUw2xSVCVY1RJyckATGc0ZT9wZLe9h4bYCxx54opZVvfBelVxISaNAVAIYqdCwylpGKzVAeQ9p
9HVbK5m3Q4ttXsiq80SbMrHF8m26yWplyzi2W8UF/9cZM5N25qQWWMPd2d8Z5/DhObafqcO75Nc8
yOXSMh4E7Q5DJ7aLZXa5m+XuMBfegH4AVdoL1BGEn7d15i0v40EqAGpMhQFxGDJ6EuQZ+UJMMxox
AsF4IcCL/NvyVi106bJYoKaWMs31EktINxCh61pbqbyZHErlaNDPmWc0q4t4IYVxWKYJbgzMfbZ2
lPmD0W8EQbWiYD82mVsad7Tzbiu10u2lIi35Vysm25pXVakHPbQCz7bxW6dW9kYc8Z68AriK9lZJ
beEFnQgb+VR5Lca06OPtD1hzmgvXMzp9FyQW9mbriSqM4QR9hbi3EhrZkWJrDScbuno6LoQwlkkn
LRT+LGqAjjlRfo063j0jLf7pm/9aIHuQDsDTle1XnhMggowABgNjHag173L6XlNfH78i5Wfdn8HL
qpVHKviJ+PQfrN+F3EX1i4MfACkiCZeD38zUkZrQUnUERjzitcUKbmnHuBeh7rN+DiClyk9K8UuZ
DjIyXSgeUmBHY0LZLbR/jXECu7zQi9kysEBUJtJFsItmZ8bvUX+kzbvKu7JXzvTSeAsYDHRJI6Jl
boMez/K5lSGlDAQ71omXohyVGOdeijiXwUpOBSIuRDEbRZNUHvR8QAYAfY2PUm/Nm+gIMpKjclfX
VrYF2MfefJc4vTEr7gSVNmQmkaFCIedPr8KFeZSN0BE6xAvz69EIRkurnRng8ApY4AbqdjwK95XT
fCWOUbIlQ6oPCcSV8iEDyHm8kQTeC4unEmOLo1YOBhDNcc2oD0MDbm5gDB271Onz3A4iV+p/t4pX
G3vRuK/7vZrfNdG5oU4HxxZyVndlrB1U60g2LnTrGG5nC85SI6rCPCTQ16Encu6ws8WnYj9Eh/7Q
bsKHzssEK9gkh/ykWbvwufnXjGQAPrn8AOaY5IGACgiIaO0x8ILRK0MnNN9781SGun3b0XB1Ze6/
uhKjNFIhioAiNd6IKoY9lZ+h9ys5fMVe/FpITrSld4OVHzoreir9T17zySKB8UJXyjJ3o2EUo16Z
2PkOhJOKowAlrM7ciH6Q+OW2sjxJzK2Y6sXU5hp0BeJPH+yrdDelD830GES8i2M5ETd0YptEAQ9K
lLiGpFo+1MpHm3Di6pUaHWb3FPR0AXTBWOAeri+IRinlQFHS1p7GsxqcMWoypl5FvDnfT6MD5QgN
7VlROc/JP0hjjGKY7f7DSY4uK5F9M4QUrOTpiPqI2RKnhn8DWYsY+zHoieTBTQ3gDiU2NbVNVu5p
fxTCPWDYJnWvkdOgvmnDPZrBLHmi8FN+EjggaHLnxhrEfTJ7Q+HoMx5AxJqUbWwE+y6YrMgY3b5R
7TYX7GZ86cMS40+fcuenmWbr2QSk3P1Un/VW9MbQNvFuorIV8TzgiuXIsoTeF2D2AJuTvVGQMEGH
5awiDoAHRKNqYR4T4OaLbqXWzm0jXXGEV6IYZwsunLlN5UVUdIg0pwltgiwTADMNCipEDm/XqjAM
DaLggT8M712bEZ2HLs0IhKW9aY3gcADjttVKb8JwKLpTXLbebeVWbuZF0D/yGMfWNRNgxyTIS4QX
EbMkRH6ijebNnXtbDk8vxqtJgHwpG23RSw2srMk8Q/4qVJ/MoV/qxtaYeV02KwLJAom01MxxPti2
MkEOjUDWjA4srK5Iy200f0ztUcircyS5/36yG7kIQMovSUEkr9nrP8t1QMJRs7NlNQB+9PMUoLNY
84acYx0r9/6VHMYUS4mESgPURDs3z2NyTKWnqOe45BVHeSWCMUAyEzNC9auz20CxZTLYmsIJ0VaV
AMAn8oxwVyjGX5u4PBON5iEWSwm71zafnb4MH/KYEzOs6nEhZbGPi4islwxBi0RIAa6eRdCAWhSb
2ybN04Px+LEQmjK6mzq7yn6VlUsmpLyQLf2vhLADzYpagMkJQ9P2CLj/Vt0OhgLPyykXc9aKrU4Y
GXoHlQKaiJ16DnvZwRidc1uPtRwzJv3+2XWWo6muk6pVAfWCyfb5GGkHdUrsoQBe3UScMsoPWZta
eTjgMS4Cw053Kym3x1Bywj631EH0g+GxTXg1ymWLmMvz6qOYd0mOtqTWFLC6WfdsFI/VdKJ0nzb7
nh6lxO27+9uLsOJsr8Qt+3Bhk3Eg9nksLzYZDX4fmZYQvaayHyScUihvP5kz3PUmCCLM5Qwn8V1X
V/ssf7qtCU8Cc20UFTWNUYSEQXkLcl8Gb81tAWv516u1YryEFqUzZlGwVqkqPhlxHFvoNwDIsTnd
jb3gmonhjVFhAT7apDyKW65wxnmEdEbn/hDgQIhPWVBbIQ55d87mu0bbjbEJUJR9LsgclVeNEVkv
XP0oPXwrPjS1oVFFCHs7g8cKcjdSYvTe2PoI2MhP7UFsf91e4jVrJAR1H6Sb0YakMCtsjEpTjibk
dWb/O6uLpxG5sE4CFD+Y4m6LWkvbYFT1ryxmQYcW0ANVEmES9oDmtZqiJ6/81I/B47P8UH8VnDzU
ShcRBoovxDGu2QiUNJZyiOu/xFP0oj8mp+lXZVrlXkcd1HXU7Yt6z50P+N6AcCWVxR4udTmlTQqp
eJ26w290sKtHZQtwjdAqeSBdnM1jKU8NqQSz0ghZUx05ORDH59xO4geDhx24dsldrCRLexqqMeZV
YsjJCCrJqbIPh8geJl6CiCeGccSdFNYkaxcxqmgbwy5Gdo2XvF8ZGLneH8b9TsakT90iRAD+nOHX
b/FTfpCcfF+8KY+xZkUcN7x6510uHuOHASoj9smySU3+Qj91S/toAf8luJHf22hNFX6Ve/kJPYjm
ffpy+8Dx1pPxz/CbaR3VkEzI12C8yKSxKvH5tgyueowD6adEEkB516NXj6A/7wPcZftoB6rJboBK
xdu8G+8SB8Ttsm/wntvyys19ubSMQ8GtrYVjBdkoj6OFSTorIMCxNMy7U/ddtHJf58RIK/0wGpDU
ZXDRAZYe3bbMZgZTFpllK2HktYzwtj9n6S6J3ZQ4mMJ3ovhxqo55sOk6v5ocoTrFic9Z7qUv6zpY
WT4AjeLoE0d9mn3RzONMzTRXMDk21FbSoy2yVO1JtLC3gKqKMYcbau4cuFnpciTry2reEs2cnMKg
RoS+AaBkanv04LV1BiCfTTJso+QomOesONTVWwGGVv3FVK1ejiyhcIn4S5I+NbxRVEsck3tzgU+h
oktaNxqORhVsZvBP6OUTsiSy8JYVtWOC3rUB4mBbf4xgSmrbMwWksVJuiByiTrntFczlIX3RHJo5
QaHmwwBKqNAq9jh5kryJgSaabdVqVwi5Ww3bXPCDeKvlM0j1trPha5Nf94/JeAzIWQVvGo2pk+U/
abSnGdAUEVVkaFSb79L4nMuOJoOY1S4xjZ+f42wbT57YIl7NXzJ0mAebWN8Y5ktR3pMWGYF8n073
IAbRpcQx6o1ePRqtlyXEKvuDqu1ieq8VBwE4Uvqribr/fEjqfUFSDOxs9eIhS/y8+QyGJ9RNcvNR
7zeFZumTn5BzjvMj9sBpir4aBb1052H2el12I+CwZ29i817oICgaAwtBUaIdQ8NWpOc8fhSKTzI1
jokZcQQsrUaxXMBZq5RdIzhm9CUXqq3Qd3E6ZfFZKIFvi0KK3GMWwPBgfmDqfg4qYBV7c/u7BVGC
eRCDM9JYffNsJD+GerDC6tADgrfN9wDrzs3RTnqPKm4jNluhqw4tnXxVPqdksMTC8I3kDTA3Xha5
mcmrO61U1wA5hjZKDJGJKAux+B6ZSgOwtXeoUQLWe6tva68FeklkpYcG07CWeEeO+nPtwsIeMSQ3
8aKb75Ebcv9AxgZCD3qq0Rx0HddXqVp0tQzx8SF1ZHuwEzs/14AftF4ftQN18t0XCkevjcsbP1gZ
E7yWzBxMrZg0vcal9qdLKHDlXWXNr7SyMoSu9oPu6sfSbQ7TJtzqTunEvjBaokMd3k2w4h+uFoDx
jWHfFC0d8BnygggC0YGj+XDGA+AQnnMLN5yjHxLrzfx52zN9j4Ku1Weuub5MjEnUUS8bqRNmH6Xs
giDR6ghPv+X7Gf93pR9z04lJNlS6ivpVZmUnxSb70EugZ+X0fusG+2bT2byU0koh61o35obLQqDK
twbWNHupLPBXeZUCXAXkH53P9nhKfdUeOGEzT0smak5JDYjyxYx1c0dUPxhPRNjc3rC1W/RiJTG+
eH1UQqA8a0kNGbFGf4jqZhbzbRk3VjN8ouLkmOn42Q4y+KzCxAoMTERJoHyI+vsk4b0wvxdaTNSS
0I2JLNRyakXm1IJMOdUyIR9s44NOVoUHuZd7Qg8cHVBrAMD4PAHcQdjGgHX4Dcjsj3InHHjQvsv5
vDKs5RswKAL8LRDpYpjtejnqtGyMgsTor0sPivTb4CG1ryt5IYCxIpTQh4y20YDJKw1dbYVVKbEd
i8ZD3qEdpytNFPZQs6hTK54UvLXBujcimz+EG1qCrZuolqwFQCavzkM5bBODWNJQPxpqjzeNEPE8
6R8Qwqv1QOPvX0+KQur1ephmKpfm0iaBAP0eJGPEy7exk5wC50fij878gEjDQunLajzD6u3Ba+3B
2amx9XjbTr85FuyLAi5CkDcCdRnscdffMYB1KxXlAKHtVHsyhkwrXHiNfuTON3w7c4sBLNjOmG7A
tcrm+810TksNhCpIhgKpUMuxqi6RvdvafD91jBTGT8o9mdMRTb92HVkGZp4QM1tF7Oeb4LHYEjsf
rQIFRR7yMU83xrhzjG7otIJxC8V9Gz+VqjdI9m3Nvl08jGKMeSOLLDRiB8WEWBS3aVJlr6YaG2cp
KxPNGoupOOpdnP4WunjkJJjXTAT48YDi0TTgxbIv8CRG/1I/pwPqtL4IMEAR8yn1XiZvtzX8nsv4
o+JfOctL6CJpOCsyyErQDW+bCLgdafQ0n+7kd8G06cF4zB/KvXpMtqrd8DpVv7+XF8nAwoKLJAvK
ObN/VJ/NwYwSgDhvcfS2umi9YobDJX6zjV2EzzzMYa5AZjc7WnVR3UGgdmwPEVL2vmmr9/rHAIDs
cGecuHmibxkbRkPmxgPJXj7oGM+zKxXIPoUNnm/QbyKE9nK74aEpSKvG+nc9/2QdL3ayy9Oin0RI
Gx3pbPj9V5FaDRBI7eXhPPvauUHEGtrtJ6xp2vACitXTiEca2EHAsiiyPRSTVBS5PGcDOt7Qctxv
hiW9qGq8WHj1WIDAVcKIIUhc2OqO1hp6aWJZEQV3vztftDVXOFS78kdwp7sgdZtP2R312oHjCNZt
5+I2Z24OTKOB3dmAXFT8vpR7yUm9wEl/yE+zrdrVufvBOZbLsbu6qRbTuZDHHEtVkNM2DAsA6cpo
MWpbC/3BduQ3GCAZACiEZzlnZb/H+ovEi6ucMdY+AXy0KC/uVNtqH8PnbBWaFz6Wm4cSmJbGV+bN
gxPvyG60Jc0Z7cl5/NdtMNefYDLRGxGUsU5VuFvAylbih9DdGxE4nl7BsMbRdjUwWjD/llQHXnSM
74l7tYriBmdlRsErn8vTOPLYE9c9K+ZUJHDvLkRNTAA45jreqMvpB2aSCtC4U3fy1D0BtMt7a9En
dQc+ADRKejXnOl49IhdymUdbHNQJiVrINSN5q5TzAaVqmxaTG/Jgr9ZX8a+GTBjTx5M6txSSDPM1
il6UyL19CtY82jKWtsRKGqIk5tDpTRnSgVYwSar6DTIfwR1Ieobcl/L0lPF6Pta0uZTGHLlMK+ew
SSFtMl876hUtr/GJJ4AxCE2P1FFaBGjGoyL9BH3n7eVajJb1GX+QxBHjghZRZ06wJE+EaH092L3+
A68N0jtN5GGyxaQ8b7iqyYJZ/r+SDOagFiNwePUEkiIi9iDPC5F2TuJjRn/SIPGoTNBhmrZO3puv
Q5QDOihvX8Qekw2qUZyCtOFY/Pf6DxwHoGLADrPwbaK3+zqImahSkT7H9yS/gXliOi06ixqrOJzQ
qYSsSCtynrJrRwzojBhAA/w22mgY96FERDHCqhlsGgDRQj+UJMOkjVs0zu0dXXbsakcXe7yY62P0
UvRMigZxmQab0JYYhGirbtw4VQ6CRndA5nZVNNAVmLS7LfbbXc6IXbb/IpLoE1kdsaKAwKmJBbQ0
q5TAzahtb0vhKcd4DxIhqdObkFKntgE1xmcCoyUgl/tMk30Aiqjb8r5tGqPV8v8LrcRCS6pQX+Qp
bogMUog2l1eRN1G+KkVV0K5DgEONB961lDwNxWxa4HdychBHX6XO0B2J9HZbl5X0DSzjQgyzRdOM
4b5sEaMc5ze9s8gPAKEJp2jXvmrb9r580Kgl/eLBXKy0IUIsSB8WopClpssYfkT1BpxWWMOoeKkV
NN7t6t+65ujyuQdeeeqM/efEa4T55taWfbuQudwSF/tG24boUwmZeJwk8e9R7axhejXjUxvyRhW/
XTgQBQ4DTOihDAN6OEa9Imx1wFNivlU1jnV+7MJjrZzb8oXM9yBFvb2Fa4ZyKYtRq5OFeeoKyFLS
0EJppQwcMFdbwsA5ZjydlmN4sXyRpESFFi4zux0a/EfDqoqfEYoP6E2xNPhmIC1wrm2OZmyheh5o
V9V0WcXyXNBfev8cgaDX5PX8rNkFvL0Iakoiq99gU+s8FQdBB3a+usyApSdt2M24YoJ2L5f+7b1a
c4iXopi9GpV0LEDtBIcYY072U9S3Kv3134lgtikvwHgLlB7AJkijLQNmsPyqADF0W8jqzvxdMhZz
x2yUJAukxeaiTnFjMa8xbILYNAJM/1kyA5ETKKzaHuIEQHehqx4QTde2p7WlAXLNZVR7lF/mOKb2
rI1OPUx7Mc1RZyOvSFtxZK7quJBhY87/DzbktUxTCSVaDyA1WCp+yXKRIAEZOqny+B+sJXA1NAKY
bfRIM7rRQqoRIOi1beYDUkN2PBW2KVC7nDjGt/wQGwTAm2O2BeSrC2HltUKgMYmbZsYiVv1nU4Kz
lFik8Ec0kNUOyV1p5MhbPVcX8pYFvnAYWZnTQR4hT5434PMhskPbd1065iVnOGilrgZ3u8C6AWQN
NBQs1nUtRwM8O5ZwOJqnIbel12RTYp6m3qXPQO0VLIpJhMANfpndJvnBQypdvcwuxTOnmjRhI5qL
+N4rTl1qVRhW/QHQWT9ymk1Y/Gu7RLAoSZgpBl2mjimT62WVM0FKWzw67UICroY7tMdgdiZ5+2+t
ElKIhNzIAjKoG8yTKVMSVZ5mUBFgtmNUD6BBrkdH4IHzfE8WILpRgL4KEAZRk9EBfa3MNEjzmPWo
2E+gC4xQGBSsBiDd5CTvTA+Y5YXfEKDNxigt7fQtOLUaG8xavPrkd0vFVwCe0hSBuQGaRHZJFTPO
pA6/ndZOODsCHtmlFxZ3Zc2x1OWHro/gtSDmSAwGDcE9BHVH8kXBxwZwpebH7Y3787G3ZCzKXhw7
rReNVkigjHjfHgAgujU84vdY1shuN51H/dAuXRTygcYqOLGrbkXfcJWj/HD7O1YiSxTKZRStxAVS
DyB919+hTHMwiKPR2PSl/tJcqbPmM3LCaCfS3XwTv6pHaccj3/meXoM9XQpljmKkmmMkL0LbrwlT
WDpyXvUhAhxt4wkf9Wna3FZybT8vxTHmKxngtRd6iIunQyP91pZcKSe8460jGwV1pSxXzQwZL+XW
OOpWdi9YEor2h1dzFz22R+l4/18pxWZLRrNLWnkRKE/bWN0S0Rd4kd33q+hqm9h2vSkr9CBIIUJ/
JK8IHx200T3xm6Hkb4nza3Ngx29GjHPG3bTsz7YGLsgBjTySl3rKE86CW2wnDxyzhosOG9BYBJHH
I+tb4R+41pN5XVGNBkqzmOOAWY7woJxaL37HjNqu3Y8P/WZBRNZxFsVttD39Hu/ks+zMbvQjgKHy
qhbctWCcHPowYxK0+Bb60rnggzzEHhp4c890k0P8o3krXwQ/Pj2Gx8GOfd7ba6UJ73olGM9nqpOq
JstOTDvNDXwjtcz95Eobyfp1ADzBV/Iu3BsbHrvSsr6sLwTb/HK7qJi+Yp+ZpVABhkZCfV6PRD9t
wZVCCw4AzpoLuBTBeBxKYnGcJ4gYhH5TlnQT4bRUHW+kZu2KwuUEjB1wFi50RNfeVCdp2xYtotGY
ZL9mgqRGk+njEaRmDyHKHC6GtHgzHWuHVFdQiFnAtTG8xjg3ZQoMgA0uDz6wlaT0NJua3/duOG/D
kKD3zcp4CMrfQ25cv38lslMkQaWKU9cvz6PihRaVi87Jjz4PDrPWh5woatmWb5aBNixzaYRCZpi5
neTOSKJgeVGgVWqf0PZBy4CRJFTa0zgED53YO4U2Pd92rKuHAMmWf4QyttKIVVVnIgJFECXf9eXg
aJnxZcSzbeofk67bADxALx/ORjEJaMRrTrop+qL+LKaBYyr9Lld1r0wo56ZeteCLr2L2uQIhWBBk
+Cqpnb2gq0/jUNpFWHG0X11xxFgoDRE8qdggXTGirjNGHJRs/NBaxVIwzCnGAH2+m8dNowucJ+rq
gQGHJDBUVTwN2BaNVqxnMTagVZq9tyT3DKm6z+bfeU/2pcpz9Ku6XQiTr09nZWpUx3AScPUAzGHk
ySZptqJpa+G+abeSEXJigtUduxDHOIOa1pFa11jKOQiAljS4MdrRx4gH6MvTirm9OkEThT7AGRkx
pSuQzzByBPFTil97Y6/z8FtWz/6FTovOF2FrP5q1GQEn0C5QpEMQ51TtTzrm2xRt07ePIU8ScxU1
Ql5H4vIO1vLfRQL4bxmYFU85l1plfZcWHlNMXZqABLjWSAa8rR5LJt7bRLEAHnpqR8xYNMnmtjqr
dxwc2P+LYXapwmkDyAduhrJNRAeQJtJmGihxb0tZt4W/UpjtySNFbIwOymjNwRB1j+hv/bAtW18T
7Mp4vy1sfYdQm0cPgIYQjnl8qmM+m4EA+24NwRY6vJK0xiKVboU5j/F1VS9MDhsL1PDy1L3epEob
JRJoWD05iq1aeyDVqz6C5q94SHLJlnh36ppXQrIWGEQLeJbGdgCDpRPQzyEe73mtWkl9qoG+gd7s
qX+rFc7swdoigsOWYNrXlMEiwbj1XEHgG+d4wRdUUjd9TRFdynHk56V6l9K4fbq9Z2tmuKBW6yrQ
U0TwRl8v5EIloWQtbWxSx24m09NER++2iJXFAywQlAFpLFo22L0qVFobcwxySVO4BwJMjCY/vXQ0
pJ4NXsV4JaeD4VEVORANyTJUBBl7rwvcZAU6Pu0wxtDC/GWWgiP1IL2LJi9CClonhWSJw4QCxvyQ
qzxeGqRasF5MgCIBzB9QIkhKaCoLfxsXRjYBygP0achuoXUwDt91OiWu1A7ibKVykjwB7mNwRUKL
rRCR7KstDM3uSVA8luooPkVlNp/oBESzJBdasM1HKjI5hnAYSN2fulYaQO2tFrCIkiTV12hkzVuS
jsRWG6l8Q/O6EQKcphTsAEAbP/6HtC/bsRtXlv0iAZopvVLDmmse/SK4ymXN80Tp60/Id5/2Wiye
Jey+BtpG20ClSCaTSWZGhAzmqYe2tshNk9mBk9d5tIVyFPuKezPXbuwEIrPWHAwSzWbZ/A1WVhQx
tSxSd9XMIGUcztluliOSu52dGtDRSqPkWActiLsVu69lirZldXInhk5xUNPrxUhTs7QhhGmqekWD
OdcjL1EqDT2VMmlxjxgj8EbI5uDhKjn8HiD01tKIJBE6PZLe1pxgnIvdpGjskChSfmyzfHyy0rl6
aaX6WdW0O5gatqwsCMS15HkGnIPYJbTIVWi/NoGq+fEwZj960lnOrFTZQ48CKUgDbQWy1yoaSwsG
dlSwzsdN5elmOgLklsvmRjcyzTMTOdkpWaF6mYJHOlNjZI9NI3nF0AB30Az13hgGazfZqjqg6MAi
rxukvvtMg14J9zr6LSHBlVfWvgGVZenVekO0/RgxFWDZMrepxuwRnbJZk1YU9OfVo97ECfLWFGd0
EJkvedWA+E2ybZ8NASjka2JCPQyo/B9sSlDn6zP05Lu6HTIoLCVB4hMQj1ROXQ3hYz+3nfWYZawH
3YlRqK/gKcq3lc4qxTHnPEV/pDL9kkkInYlGqSovl9LhebKxXK5SBGa5mWsdNlWAHV51Ka2tvR7W
9hOS7nw7dX2rBjQ0zPi5YkY1UhBdQmm7UPruyNSKFHuQ6+q6O+HvvaKWIRla2qC5plrRTQMtC5vM
tI8rvO5oYzn4fVHoL3EepoHTZkWxl3JZ3lZB2mxZrRiO1cxA66CDWUcJOlUJCKrC4MkYNMUdmNyd
eq1jPmjV1X0bFfU2kDr7CN6iWIXtME1cInfhtsvG5KGxgnkHxVSUK2cGdoYy6OKNDrgTbdAMPGFI
xhi6VUaG3dCkEnDhMVNc0MQpv7V4CAEZGmIkUYMKFIwZsuCoSVL2KJNy/LLnPvYme07vp7HstmHY
sCclyxLswMSaD2mRBG4eGtp93SogkM3xBk41jNk36iGFcJUUNj/CHH06lORV+K4mCepYVVxZ411Q
FPkeAkkSaltyl93rY2s/dmod3uVaMb2PUzsRX041ezOPalBsZyK1Rwh9EBzzRhx6OeDs90MFDSt3
tKRMOXZyVj0YUJw+qJKZ/C4NpIh0nG2UAHW9HT0rLMDyZ6bWACj8WGSAfNXd3pzJ5Bp5nngpejin
lezke48UuIrxC3dHG4+NMt8kP9okN6wWSq9TX8iuNJcOYwB/lZGDZ10fZ/uzUX/pGTjmIwTOnqb7
jyks3aI8GTL7uH5Mfe8i4T6Gy8haWa5aEHzh5M3AiTQ85UXuJuQHYxrYtsLfZf1Zh8YxCpB0oiEv
BlPLygeIzo7z2eAOr0yRMqtgy+P9mOyTonf7unCBmYACk06lQNnq4CI1s8jNUcq1NPv1X9lfXirQ
lGtpBpd6SFKdQKIBZ5fZfKSR7kZt5GtF+6NSfs3hHFMbNerOLEM3qyL8D1tJRQSZDzrllmK/sdz+
+Od8SJNoDLJWMN/VIDnqP7BV9kOxL1CtXhmp4IHxwtTyKWe3llLqZ9L10D+TqtqNbU9Oag9vm7SR
nWl4MeMNi/b9Gv+qIGdV0GqIO7SqmUBYctObypkeoJSHJBJHoDGPL4DOb+dZtqhdEOhFpw/S9PP6
QEWpF7SG/wA7cX//Tt8kSXPWw2TcAlcNXt5QjRxJ2gWZ0yWb67YEmaSCvie8q4M3ETrsy7eczelQ
RK1eARToRNon4FqUdO51AyL/ODewzO+ZAYRBtS4tGOi7OgYHq57fFGPwliUQwTWLrF4xt+w2PpND
Yzr0E5BJol7HLRfo/XF6g4bbKYbHZnyJktfQXCHcEU7ZXxM8bVg0SVMljTDBNOaarHXbNRmmlUHw
6X0RzPpoqrDQNx/gIe3J87+oT2sA6hhI8JfYpfx5PTtbFg28+hPwU7hBxBHUHnqc9TX6ARXlrVCr
4xB19zOkE6t6XOtmEO0n6Fqg1glSNFW3uAVKtWwC86MK3dxWoUH+Iecgat5L0ey12RNb6/kTHg84
p8CWvlxlTH77SjmbJLVDgc78UbidSrPb5lW5QRa1K3/VkPX8b3sMcRoBbmqjkRM0ZNhRl95e9HXf
asvRmCpPdell84dEDmwtEor2FABCIIS2ER/wsnFppY9wrZU1+EdS3LbAw4FcstaQQvz3zXca5LP+
2uH2rlHZ3RinMkYDZUm5JNt2zkA5NjlZIa8Ua0Wbylz4wg0A3/BkybkFk5rRSCK4BdKNY2bNxyld
i+SiXWUuFOEQlvxzbb6ctWmQdaQKcAWpB9fuYBbErRnIuwsVZffrQe/PhZEPQwt4Czd0neigLOZs
2WotGQA1Q6qTveHOY+beoYMkqe7Mh8qPHfMx8IHEfUbtHSrdtNkX/32lRDn/AG4+RwDrs4wsHwBu
95jti+IrnVdireiJ/cwIQHGXo4TgOGojM4xIW6T9tXfKve6jdYJN5pu78jN4au/G1+bHGuJAVHiG
XQPhC1d11PA5/zeI3jeFhPpW29Af85bkNP4RKU64e8TdVt1CoXG17WT5kd8X9K9JbkG1cAbXaICh
ys6wA51975p3Q0dtSPJK7+ZWf0j26o10J2/XqrfCbNtExw1eMAEHtflilGpUU6R1ATgmNuyoPuOh
LHHjTbBFT8FGpWjWiB+bzXh4ue7Bwv14ZnX597PzYVKyHnSfEpYWfB3gGw3UFSKUxQG/T+jfYXFp
82wNuBuHMNAci4gOh+R38RL7qKspv66PRHgEnE8glzYWhdmmsY4JzEGRcdO9FcfYk9BU6RsbG3CO
9PW6PWGYOZs5zjnDKIyHboK5EI16aMWnej3SbHy6buU7fBMnzfmoOIfE/bgiygAznZvfgEwDOvBv
YBeSd8Gj7P9st/HKsAT8V5cGuYiimyCtGQgMap9o5s1Ps+yoI+3f2qdwdrW14YlyfTyj4l4BOkAT
3VGX/geOOyUhNdwDQjXdW7sBuPGLnKxbY2+s+YfoNIUAIGZzSfBxibk01SZtbc8ARDvRLnzQHgcX
XY7dMXmzdtGDrnv9wfK7n8nGXjkjhBv73C7nl3FhammIaiiwaakXvRRuzCgeFdgDerMNR73RfyQS
lTfRaQ2DK/QdAjIsKA3iNzTjXo7YjOM6KlNz0aGX621bpHiSN7oJHDVRIu0AYMPw5xrlrkozcsRV
S08e51pun8uRKG6QK2xbanNxqppKLr3rjq0L4sL5t3F+3c1WUwBbhLhQDBDGY7tSGv3rJoSujHde
oB5xs1u6GS/HDwbrWBstgrxm1vH8pz0q9fuoRts0H5yqQGcByBsr+X4wopXXCvHg/jHMY+Xg7lYb
T5j4IFF8oEz9Qsk2K4MTuvPfwdlcbSAy8fI3ZRjcuK+Oyq8Wzy84JuVnK6Lh11E6zT+z30AirpWA
RfH8bE5trirbzWWkVKbRgnRMfukqdRsG7WYm6H8jEKpN69CxavOurfT36+MVhdtzu1ygAEEFun5k
TGku3dXZRy3tyZpuiXBGQfOEdA6oQO1bUl9PzCIBZhRy0wTvl8atiV5y+e36QIS+cWaFc/w+lvS0
nJZ1i39Z1a5fa4cXZk0oXcq4nCy0tHyKDUK4UY5DZE3aLQbh1DUlN/Jd7ZqftW/v+i1bq78JR4Qr
JvJ6vJ9g6i632WwWSMNLnBiD+gKu4lRe2cfCpQe3NrBWKmSr+ZpvAxwBYSoG1DclGo/BAVXfD7O8
UsEWWyFEtmzc6fCUdjmKcYwQCUeMYmofytGrp7smXbk1Ck2g7IV7yUL5wTtYqFjd0I047Orpz138
BqqjNBnb5+seJvTjMzOch1lzjp+7nOB1sjP0FAJlW918kfOVq8eaGW7C7EzG0/xynk4TCMaPKdn1
kpuuXQKWj+Xzx6VU+J8507m7B0gIijkLYUUlzpwc5eZHRlxb2YGJHEQt1ydOfGDi2qgsRE6gmFsW
8CwbljJj0Mc6Avv9T6v36sFje6ug2ibbx67lDeAhHaCB4GgrsU28Zc/sLlN9ZlcpmkQxm8XuftyQ
W+kB97lTCQ7XU+dBV+K9314fqHDpAKLCLzSKA7hwaU+Xe5NpbQwmHuUYzxAkTtJd0vxKpWqlXi5M
yslfS/zyGSjv/D8lCYgQ9pVvmQejelWm16jYpQWIM8pdl9znALGHa/084rzrzDQXlrRGGQn4QcCO
/4mCqP0aPSoP+SkNabFlEHd1UsmJTvKhdGWy4kdCnz2zzJ2RA2oTYVdAcCCNnHJ8yLuj1r+wHmxr
R1avIa1EvcyAE0M5U0ZXITodOKeVk6gdmxrjbInbnuR9gCLZfvamO7Kptig5njRoFN6qD9ddSFjM
JzbeRxd6Ejyacz6klUWdGjN8tnOHV8R+GjyGu/foZG/nuxVTwvn8a4p3omS07DCYMcLqrffMTX1j
fKRf5Wm6ZQ2dfN037lJf/hG+R3T1PWBJK76FnzPTvBNNo1b2yygHF5oyNN9kB3JTbN+fA6c8rDqO
2GfPzHGeA1KZDiJHy6T6NlW2d4MTnwZKHO0BUgoOOWan/GOtiXm5BVwbIp9ZyTjVC6ArF2L5Rjqk
8l0zgo4IXU/e9XVcHPG7IbxkAoRqooDFOSrux0meBFjG2IYqqa7Q0f4Yot11I8JkZHku/Y8RLpSm
ZtP1dgIBEwliAwp7QJXyugHRdC29TYqKTiPA5jiPSKshz60Qm3tGtaabIOwRZqeSgZKnajcFaVaq
EKJQfW6O84iw0wDTq2CuTwKa6aHfNyep8vM1aLTwke/cEOcGasOSMFYxcczXdgnIwrYGZS47jGDF
OaCF0PjRH6Qt+Lfu19iUVk0va3p2/IGJOsOLOkzrG+MTPQIl9LBTz/b026Zy7Hsdcq7hbvYCr1i7
zawtJueSstV0Wp9jdm3rZx7tIVc7ZWh+2PaJf91rRL5/PrucW9r9aIxdB0MGmjDBnFlGGxVKIteN
CI8CUJospB/o7/iOAG/z3uqWHLYuvFAq0QNzCLPXRt9lAe2Tgxw9SDplFZgKjon6lELMKVp57hNN
6PkXLKH8bCnlYIzIuLxidvltNj2ig4CilwVFV2on8cpwRXOKVh7s9KXwY/EvpgTUjLPFkBrG060q
/apzX1srm66Z4DxTatpBlRYTU6ncFwkewMzA7yClurJwS9DgQ+P5UDg/TIcir/oCdjp7Y2c/e8lr
VC8sf2vGCX3WbjQ5OVQ/1jhJBOcq3AQsd2DZQQrBg5JmNmbIu2FVaWqqKB9D39I8h3LZIwvQhLcm
hCgIZRfmuFA2lDG6bxRcf7SwQbdk7QIguB0AlMXlbmVCBafAhSkumM24LVqjudy0htxrunQPYRvv
+pqtjYZzjWaQiDZ1MDHkt7PyOimP1vxY/IsrIwZimhr0z4Bm5vEi9ajbZrkkBGx8RBOOEe+KNRkg
0TPZuQ0eIaJIXVB0Fc7lycpcoKRdO8wpcKXvHXSf1bD2unh255ht63i6vz6JohvXhW3uNJ1UldnG
CNuy/pZU3pjus2pbxi9z7bXRc2hsOw3s2ruxcnX5XltjLBNEqwvrnEemkNTRa4bZzUPwK8u/GtBO
plFIg1IGu/Ow4jFr1nintLMoS5dbV2/fKdqXPiSOVQxUzg9o5lyZ1+XLuYCCN0+kbtDKBG04D9LS
kkodrAAjMyaky7V0lFHaHbvwrkb/G3gG3ssCvaad8oBq162lgxoyfbv+CUvIuvYF3ElQ5pZkKylG
m7Ch9CxrVNDg1igOUeo1VVzhxJ4NlruKgAgo7+UCg+1j4xBJoV/pxl6zIXaqZk6U//o3A0PzCU5Y
DdBjbhnlcI6yQsHAjHqngxyxRNPi5roJ8YD+muBiC3Qk6kBiMKGgL5QRyKrNeG89psMmSV+umxLv
QOgx/e9wlnU8O7EVNQKhgILka9qjcBacFL89Wb9QibkrMmrs9W12v3aqCqSUcegsbdhgqQJ5DC86
ZCssVYYYNrun3ktcSLls0QYrhRR05lsClsncZV7uVzTamzf4hyN896DdrdMyLp7x3Un/fggXAOoU
bjlm+BDjNnNe0gPYXqBkp3audURbujNtf6ZuVVPpqXjWdtFKai88fs9mgXckdPzGjYFVnrIt6LFk
7dAFjg56dxB7mmsiiKLc8GLOOZ8qWZPaY7nMuV+5IDfYvLXMGbaJaz8oD50XLZzza7yTYucCvTLQ
BTYa7/kiBWa3HlUZyojMNGkLUFVpLv3QMxiHh1NmtNQAIE8FQb0Zh06mqLRUU7c3PoFVWLkXCrfU
2ZdwKx1FCmuhOYAYAaTceNLtArxWQEk37hj5K1tK6FVntriFja0qrZQJo9b3xfGEqsxwl9x1W/MJ
F6mUQnEdxIL9L8m9h2TxSuBfGya3yrI62p0ZwbRE0LVgAm3TpW7T9DQZvqJRpysjFZRvwZT8d325
4FElUBA0KpibpFcWGbSvdw2BcgD4rfQn27wDpQaN65UxCjMvS7MU0P6j3MDDSKRZNfuygdGgT+mE
53rLrO7BLKFAUuz6+JbP/xYeziwtX3IWGw2jBt/UIuwZovAUg74CUAyZrIQBsRGwrIBT1AIohTu9
YqvtUkPOwWbdIRW2Kj9pLT+S1+jqxLP2jxk+y0tbJs0pgRlokyaSWwR3aeuO9kqJY80Kl89Z4KaL
WFZgxtKtMf3u7LukcEN7XlmYNTPcbraAaJgUULZABHnodnIbf0pDUb8WafKlDFq04nCCt04AhtTF
3wAONnS+ixL66U1O0hhdMgMEVwiK6HcyceMBTeCtG5WIWJVPupc4XJNf+e4bl4a5JEoFiAf9ZRGu
0/1GTQ4s+2KAiV938u/H0KUNzv8AdCmVvIYNWwXk4G3Md/m8sSBC1hDVn80VLZ3vsfHC2h9GhfMt
Bc2qfmCwllueBJ2O3pWLXxKkWmYVWB8bqfBKLiXo0bu0yLlkZYGsHnpIIKLZoYFS3QOJVB27g+1l
ND61PiAkmvMw+c/ZZtiP1KDEvT6/S8i9DCKX9jlfNew5iKoUI5bSzguBSO8K/7qF70F/sYDIga4W
0FrxDJtDLy1sxQlgbeVLD7kP+9DVL1HmEW1lKGuGuNPFYFJdorjYgkfLj9gvnd0UzMlGtwcO6vqQ
vm/wyyEtG+PMTcxhzCMGbi1HLj/Bc2USJ6sJdDxXYq94bSwCLCdyFJm/Jk0JcLKZCVBFgi7l3EqR
E+yuD0S8u/5a4HbwJEegfTHhfbOS0Ana1mNcOgHRj0MJWF9ouO1Iflw3+efd5rvH/bXJ7Wh0DUc2
pMRxZCEmAp5V0jwrak+2s3wL3l5dgxZTrho0RnP+O8jmcidt8/pgZkTC+24saR8q4GqfPSslCGZb
7CiPrPqhd1H2MEiJfopjdHNRyx7ibT63nZtUSKPqvrN+Z6McvPSTPH3oqoaekJrpbqhFceA2rFZ3
kVpln1ZlpycyQJCaTFO4i2WTvSRdd2q7GM+EU4k7VW1r8edgTSDnSW0IhZBW/4rkOkEnWpqDfkky
vERjj3JF8k1aG48ak+ytXqqG10jxXWnH0soqCh1fA3vbwvdPQF9x6Y5SoZKmVws0+ynvAGpMUkyJ
RvX0yMjaWfM9pYLnn5laPuXc85vRtiQpRzhO1J0pJTSytpX9LkG7QyGHNIIklO5lpnPdZ0Rh2TLQ
mISmWl2W/5DunFmt+zGRCh0bYWI5bdrMn4pFo7XfNUaxicJkO0HprO3k1+tmRfNqQQZ46aNHmZiH
mBXoNASiGqCqoMUOJ2jFSgCpq9qPJLBPsrLW6C46Ts/NcfEriIghyQuGK5Xvx6z1Wus5wZ3r+phE
O/7cCBe6SGPZcznASFh+oZQRp+6Q3deNQrPyoAbmSkgWVNhB+Iq4TxYoDFIUzhy0UkcUUCogH1Iw
ygQ/IZRaNbarBTQdn3pp4QgGhGmi9tTRQPm4PlbhhFpoLoR14Dx49atM0qvEKjtwTqm/DIs48fza
1SvhTDifZza4RatzQ2tS1mDRIJMSz5sxVF2SIG14V/tf+pqemHhEaN3TcGaauLJebj9LS8vQGLHT
Cw0keRHx9A9mlCtJkOjYQa3+f43wFN3pqMuA8JZ4ni7bl6gw/KKxvX+zMn9NcFkP+NKlopcwjraK
vciSaD11jjn8um5FuH9tUCeinQkFGN75bK2z4zjB2gzKS5c6qpnABRLXqpBGQaXwujGhI5wZ44Kw
1mmzWqYwZg+PgXmnWJU7Gh9WVroG2UEd77o1kSMg4APcg7BkoQv70hGCvqhIoPSoVoCxNiQNTZjh
FenKBhLlOedWuOQQiHajNFpsoNK+CVK8R5BNqt4l2YqZ/+MG809KwHscROlJY7ZICYrQk6oFYU3z
pHcM7a2WqS0d5/IZAGJ7WAuGollcsqv/JFg85WUxRYral8jjAHZDOV6iEN5y0rWGmzUr3CxKJCvm
cuF1qCfPMCDINvhR8HXdH8RTCEpZaEIBvYSm4kuHANheT4sJRvrkMZw38vg8G5sUNF5BuMljX2o/
mug5Hul1syKnx+vsP1Y5p9cltWwbBqtB+zOuX2IlcfXhIA07LX1MjTUaH+FEnlnjko8MKgh484Y1
SXqPtU89tSn02K+PaHUilyGf5RoTK5MwWJDMSXUf9LeqfcPkkvblHkzAbdjRonSA+U/BknHdsChY
nWdW3AJWkZ1lc4fMijTBZmbMyePoph/Dm4ZMP0mb+9fNiVKq863NvQL2Iyjs9BlbGzqm26zTN+3Q
00azwDam0h6cCQW7lZU1HK5oBc+tcqelnQahDTVGWFXf7f632u1V++n6wNZiFjePMbG1VlVgol/I
lyZ7AoDUUt9ZoR9a5eG6LeFwUJpe1GDA/85DGAqS5d2gD+iWRvSVFWs/6sZ7E6+1EgiHhE62P0f+
ovF76ZJVVyaT0sOMgfuawyz7rq/032CB2eTsv6dwRs8lMKo4V7CXwCpxaatJYr2GvD06aqztrYoO
l3G40eJsJW4s68zdAS+scHGjmHQ06htAjWbNtpo72qylZQL3hgE0Hcoy5Aagp3A5jMmc4ikNYMDA
O2KegBVW0f2yf5pBwiQH0mfU5rS1gpWmY0E4BIOPagNrCQZxSLBdWrVBw4LugQ78XwRZkxxQZur3
BIwHSXHsjpWR3F/3P4FjXNjjY1WISgToSxq8/PkaXtHbcptBT7hNV8YlqJTAK84GxuWdRWSaWRvB
kFLvKn1ngJPG3EAfJrVfyOiraBnK0i1LNsbc0663cAlce1MVbLXzLyBcpzUuRsZYqfiCaTpl00RV
qDwX2+vTKeg1uBgm4bKqPOxxO1rWL5UmLwCdiJ7YwK1C1NnGKwRJvB7RJFLGxxJXnpUt8X8Yty00
PANOCmjEpfOkM5mnUe0bR0MyYoBMR7L8LH4t9McWzVIB2UFYgwKMdX3Mwo1i/7XKuaxUZeookwGY
kt5XIAisOrgc+nK9CUtagfhntWVevJB/DXI+OwZakUszhtm0p9q6hTpzzVYuMMKpBKGEgk5OgFV1
Hpo+6SSowmqEu8pxd8PsiLlyPYEOXtFQu7WLioKZv6d2pCbU0GeTDnqprZznghC3XDzQ7gYNV0Ph
4cEtQRRVbB0QMlkClKZ2wxYSE9cXT2RD1dHoCbKiBYLP+WufDm032aj+gMQJmNXJ8CFosRJjROsF
bgawekNL0sSILt0yN7tJSse5AZJ0QjKpgtv/Jip/Xh+IIPlZCCD+McL5vpRBNWYeIGoOBiaHpW+Z
upFBgEqccY3VQtDOCaKJM1Ocw3ey3YAbCeMxmReaDqvuY+M1qh5Zt7HBsTtWXpaeouwDJNhzvx0z
Z9ZoHLsqeb8+ZFHsPv8Obh90Magp0E2N2J1D+UF7KeTJRe4JTXS24iXCFTRAtAGgOsQt+GeQFDgs
I6pVjFgz0CroT6rkVKV/fTiC5nDM65mVxVfP8ubIrqJMz2AlMXJXaV02fVjyfpAPUb0JjMNAcj9Q
j3F6UojD+ncj/R3MH2AJuv4Zy6zxicX5V3DeOlWyPHa9giAae2TCcpZOXxu0iwiK6Xh/7VZ2uXBu
gdo1wU8G7hoexGkCkpdJBPbm2a7crDVQnCLqT6Mz1m6RmmCzg3gI7xiA/izoOe4MzpI6SqsIE2yg
ARlMya5BUe6DHnF6k1JUqEB9MIJnvE9o9rvZgrPwmLx+gWPkVr2JXWWDQ/kV/UZHMKW51+dcPAf/
fBhfuzWbse7ZiA+rrcc0gDTyvEu1lfcOUYBQF3JEoPiWlxxuXWdtnLKsgJJT3rzUMmJEsu2mvTF7
irrWiyKa53NTXCyKJzQAzRqG07WejKJLqq7VNNcscCEor0Eul86wUOZQ81Zqmq6VwoQn4PkguOiS
gAst1geYiIGyaw6R7o35z0jeJoCSS/ugPSpspVgl8gIV7BuAMi+Ez/yZCy6MfEqUxQt0H+zkdXy0
10wICO11BS3VeM0DeS7wlpwXBHqEG1ACLwAAYN/67ca23fYz3rxObo9+rNwNnAAy4TQn0B0tIe96
3dFFIfvcPOcZUpkb2bQMMa4aR0acRoZP9H08/xs7uLMsqELgSvnWccsc5aSNMcyJ3cagbEw+zPLW
UB+vj0a4YGdWFi89C9iyKo02kFMI2MB5mtLWDCunXeuqVpaLFh+QNfCFoKEOQCwwq15aGdWsJwPo
X4BhyG8kedMwRq2XAIoEM9WM8pDadzns65ZvZ569ttNE5iHJhqdswA1QOOLfSbPJDCOlnKBswW5b
fXQZuSfRq8E+1eJJgsTM7Lbm3sKm0G7VcuXcFZxF4PzFUz2OXFQfeKlHeVTMtAGJlWNEFp1jb551
2li/wfvYAhoWWytHn8A7L8xxW96MwEUaL83Y0pj44FI+aQAjNwNyeoNtr7vOn5DOrSqI6BbFTHDm
mnj6uFzVyNKHJrDR4TLuSxr5oxOgTdJAe7Lb78sNWochAex9WG5NjYfBQfeek9DQ/czd9Kg5MiXv
a8q1ork++yD+DJLsTB/npRdq7sHr/DWRyEWoi5qMDiEYIqZ/cSH+w8RnQK0R6rJ8TjWERqkTCJU6
ygK8k5xcdzHqz/Yt2topfR8hEU4oyOVW5l2wmy7McntWbQaUBFqYfQFhmUzDmvYbaIfRYKffxcd5
a/vDIaMMjED2Dzz95vSnvQMNCzreNBr67cdNObudPzmBd/3DRNkfPgyqEeilhMfzL+lhF8uoVeLD
gmfJr46h2332NbXc4Bh6SgPRk4ni7N6tYYoEJ+mFWfXSD4Mwk5QZQhlO2IIaWgOv7uv1gQnkqtAL
cDYwLn5p8mgMNYEF9jm42lb34pvyJnlrn2MneDRQd6Hho/5WIQ1DD4K7j7yU/v7//ARu0fMqNcIs
RG/c5LS0B7mVcoTm6fNdfvp8r07GZnwFOzP9KbkWNdzpsIZWEbUoXUwBd+raahiitoopkLYndpv/
tpxya5hba/f5Vm7khAYFlX7oj9ajvSH3E/11ffiiC9uFee7UZQ2ah/QYwzduby0HgiQfistoScP7
T8WpoOqjOQ2jK52CgoZkrDuB6Br+wD2ej3B2Ci7dfF46cgOvrXxDjfE6nqFT2EVhFCTCUrhHSQpq
FhbQIT/iyGNrxTfh2aWBXADEQzL+42/ekLerTDJi3ucOl1Kto6msUwRlR683mrYr7VurpWGP1qDi
ZrZuqrV7o+hAQR+rjvEbi5Iw97ogMXUu9R72R+NgJW6Y7AroQY/Dy/UFXjPD7eERAAm1XTpMAwkh
rC6PqmJ+Sk30oHTBSo6qCq4RqgbsuwmA7CLLwg0pAgxDMRZfsm8DQMOjTXBvedmOPVlPykbbDtBo
kk7F70fjF95rfBwlfutOlDnt69quEkfMs0/hht0kLRlDCbObTti24HtqcaVL/By8GDDIIE9Ah43s
zxDBuz7forvB8lqkoHsMmpC49F8GTTYpcqTo6LW3u8mZCdtIqu10DZaW5TONgFfEA+vPrtM8FTrV
142LAjaexnX4FW6w30oZmdRodT1hW6nhKZC/huDh+s8XJLWqCSiagjqoAGMqT4Y9hssBqUbTxGhY
lST0mRJmidPmAItdtyZyp3NrXMqVhHU71QzWINW0KxrTh+CwN1lgb4h1OkUrL0bCucPQ0AoIuhn0
A16uW0uUcOxBFo6QE7so9R6ZnK3cPEQP/Sr0N4iNCvKfF9RLG2FSTuC+rDqnLCcaQ5l5DtCP11he
GpSHAVzrAbhYJT3ekkanc9tDkjLDI53mgCBxbbOKAsNCBoy614KX52s46pCH2tA3gP5DX6tiACzY
wSGfsg0L2FbJVL8oMp+Mjwsnfy6DB6WfdoWq0NqqaGMkRzS0O5FU7vp+RBT/kRQ/UxS1jL5yijQ7
TbEFIoEuQ1MDWXFy4Q6DpDzyYw3c8Dp/T011FTgvGV+u1G9kPCo2Vbv3ytr00Z1RUVYcTHlNf1rU
aaWe21xm8+w6ZwZGI8stbIZtSmN0hBSa5ISjl2uSL5e3zD6BXp7aPbrY/P5fPLtdGOdcM8oClSUT
jPej9Ny1QI5YT63SQXA+pyyoofz0cX3nCbOC8+HyW6+wjJZ1y3Ar9OThDSUq3lM8+Jm6a4Zgp69d
rdnKoODXdFxrO5rJm1hyiuwLCsLE/lr5GlFefv413H0I9ZMslBm+hiSta7Njh8621HBV5s1BCrmK
u7p4k6WcFulrnX1J1uOKfUFbJnDmCEUI6JAu5l8MjBQY6UjtMf/qU4NsSI9ecLtV1Z1h0ob4doqe
tLUarujKdW6TS0v1WFEqpg9gdskeo8G34v0kmdTW/IFVtAxXIpMg1NoWwVUaVUCwyfCwGoPIUQFM
PTrz22xRuXisG8uJjYxaEIyr1gqey3px99sLa9xmagKlMcN4aXMtQjjNCZxrQUAgEPeQjuCya0+6
tnIqiy3ibZjIWEaZlwlCe6RepC1ySxJnXtvgKUt/TQB373Ptcex/Z0HoDOla/4Io3Nu4suEaj14y
tNYufn0WNBI9GTrTQB+egmU0blRgGFW1oHrjyeNOzTxQwDu6hL6Xn0YPguB0V2vb664rONT+h7Qv
W44cR7L9lbZ6Zw8IbuDY1DyQjE27FCEplS+wTC3gvu9ffw9VNZURECd4q8ba+iFLmXJiczjcj59z
8gXSLvJBYaMIGzOtWdm3tMrznV3TJZqS2c1zNEwp4tGDThHZBJuEKMdOCDAfG/elGbiowKxr/R+A
ojAklMtskFdNbvF0Uq2wtpJ+xFLaAVlZdHRZ8KwGwQFqPeshxK5V84XNMxP1HFuUBWMRtqlh20yI
TeB5cxpveSXcKP4HmXGYAX5Hx+EAY7vk5RX0u6FHE2BeBU8yJ1fG74QsFAJnnMqJCcmtQ4Mn7+iE
PSVhukVC0TH79QQ7SIXXQ+eHKt/Ob7/ZnWHTiZAQ8k5wnadrpUF2LotAOu8qqdMq2rrit2UArVIX
SineeVPzh+3IlrTV29QeyqqDLWvMyN1Q59d2YN43o73JW6CjNarsqR5UjopMrNNX8XDHke9ZFQYE
JeIkvK1ZkjwufNPMxQXm0V/jl06GDUnK1g7wTTwJn7Ss+p6Q/CaOo1fePSUonEWce53CN0YUOqOe
4rEvXtERu3SXzIR6J58h+dssM5qQTTDxKr1pbeNCrXTk8Z+sv08th61ro9sXNLu6BR6m0+UeqzRD
fQd20NDLyAZ6RrsMzVaL6Lq58OTEkLTWutH2gdZgXlv2SvxmYw41UqLcehR+utXiF5Aqb1XoD4Kk
w0uq54q2d41hP+eYYTWNbsKBQFskWXATs4fraPTSYmcofPfEx0cRw6HWFcgXg4ptEuuJV+YawHLn
/Oaa9UpH5qRFVRSlUUqKyW4G5L5rr4fCKvA0543M7xysJuB36GuQy04d6VNwQwHuV+Sub+VrjjZb
A+CrSF14jsxP3i9DkmfKQpO3AzRY3Ch9043xzgruG7Y2Uq8ZXjXeLSzV0rCkO6Ts/CoAvBsHQtPw
cnWIXW0UtbyBDt35+Zt+0ZdIB2rJf86ffHVkCZSOjQSwdT94qZA1j4mX1IlbG8+F71ksuuy7zXmL
c6k1XI2IV0HwSEFRJl0jEQdy8RP8PyY9FLt6RwUMIA1yEIhlN5HWu4oJLkbjrWk+jPSdRoWDl6BD
Utszm2ThY+b26PG3SKs6GrSI0gT3TdWFqVOi7u51heZ7euAvqXbOLemxKWlJcyOLWajDVNSJXdyq
jgiaXTgm7thT9/wUL4xKbmMdmrynPaDZrqEq11mBjL9Gt6Z1f97K7IV2NKLPxPFR9IhdE0P5CGa4
Em+aQH9WMnRZGPVKEZoT1xT6I0CydeamB0Pb0IYrC1Q9la47QbckUDB3OuHV6SQgCh2oz6bDo09h
pGuUwsA2rkTnxlnpmLXlVrZx1dU/A7Xfd+BpXfA8c6EDaCMmvRBk0jS5tNghSil9Bm+qDdqjXTaB
U2VhDKNp4RUalA2FUBcO6/y6/jJJT68vnnNg02OYtFhhQcZoZKsy6HrHb42lAteUCZX9AkSUUd+y
cFDBw3VqKlE7JbA0TGhSm9eBeLPj5oKSZkP8aBVGH5YRIgq0HYs2u4y0C95vuh2/GJ+UOKHOCvEX
GfDM1FDTugLG8yFcB6HxELXjQoJ/diqPTEgHn4Z9SLIRDrYxozVaabYkjr3MX2qRn0sFTVr0fw1F
OvVailX6lNEK4yvNf+ygZ9Sb9xX1ouLC9EM3Jt8UdBWcP5mzrgYU4ZOWKdSG5DR3WthQfalwKZoN
3joJX6dhs7EyCkjpEqXekilpSzaGiTZZHaZ8Zq76fgB3Soeqs30Lrba786OaPeOoyYCHArQeVG5x
gVKpjborlkyJXUSraFRPQXiAmKpMfhpM/KM5/GVtGviRRylFVOng3oFzU69NhhJmuLP9AFmdhbhi
1o0cjUq6DcG7R6x4wKgGkUA7rnOC/MMm1UXvP7eKunAxzK/Wr0FJuz7zs4LGU0ekUq+C2L6OrJ81
726rpW0/F1XYR4OSdj1NgzqiAdrT2iGwvULwCMXo+r62um+CdjfN0EGFDf0nl7EZgpj//D6ZNQ5U
LEpnE4eTrL7WAsJD1ATGDfA3KLnX969KtbOTwMmqfZx/iCX6zNlZ/WVQ1mLLhYYmV2huIRm+6Yof
Te3Z0XOyKISlLgxMJndFFbbgpOomtRUcAbEKttxrAGF1dMfY/FCuB6+6HVeJJ/bK1RJ1z6y/PBqj
dM5buw0H6JbCNo02Rgz1WGrvEm3pUp0PDo/sSPfOaKggqG5gJ/qhr8wLutLZynjIV8M6fShAuYXL
bkMulzja5qpx0Gv/a8+Y0ntNgMTZYPlk9gmCab6nbPlKv+6e9Pdkk26HGCqjbvkBviBjwanNziu8
9KQ6rQJuJVUk0eAZZGD2n0Sfr20VTdCFN1jlQtwwVxwAKu+XFWn1ID4XaOq0c8JyY1S3hgBlJ8DV
Y+WR0stFthLDpsDbDBeS3R7OH8fZ03FkW1rRNLHaAFKF6Pmq9cshhhFSXIH1ZFMG5va8qVlfemRK
WkXwSJAwFzCVKt1GAVEMHaAIlgCwYMYO3MXjeXNLazf9/OiK6HOeN3EKc6r9kqv32YQ3XnJmS7M3
/fzIhhEjaYQkKWavDHA13CfQCrYu2D9orwFADYU/ogHP9YWRsaq12mcRwS2UXsaKV+av/pI6/Xwo
NMkt0olNSpc7Igow0yaMIqoz6meVQUygy8FvNr6MSnUN8odVO+bfUhXEv9n+/DrNBg5HhqVbL4C2
UIo+ZmR9kOCzCzcb4Uhq7nTARZng9QxN4x9UK+wji9L9B2ViCOywKVQhaDbvqbUO2UvP23u1mLBi
ZEHIYNrXX+LlX+bkC8hPie+3U6wS1oD2N+JHO6AR6/wkLtmQHFVaQgU+mfIfOlYNLwPukIEsaVzM
7vajgUh+Cqx0ht5MOrdNk4PBihgup2w1WirCr2wpGJoD2KDzaWI6AIoPIFHp/BZVoQ50wLRBejEb
N0F2F/IXYKN1cag1JCCHZ2rsmvAu93fVUjF/rs/4xLh0sLuuztJgaoXVYwhkX+r0WpjPBqhMeidG
Qa24Ug0IeizcNrMRxKQIqYNWGZGlNOKxyK0qC2A0VRJQ4qErIAy8jtJVbuhOVZlOboUuSRaFCmZf
k0d2pcH2lc96c4o7R0B8hgBlWhM8tmxY9dkTeptddXhKfYAJ2JMRLWW45mf6yLgUYTdVrFkgAkLo
ErXALlxn6Y1lvA4hFAyti8baFNwT5ZYvpUdm9/KRWcnrKGIUtt/CrEJXVcjui8Z0DF6sVevp/Mmc
vYaODEnOhhikK2sfhnzL3w14TDIlXU/N8efNLIzn070f3URhbYR9bkxmeps7Rdc/+9oIbXGQczdL
qg9La/b58yNjfqSjrl/AWEg/1HzVay4XO45yfqHY7tCtSbPuK6fFGTk/yPlAcFL1RN8wJBRk0FuW
QBzFEojla+hMCDBORL0AAl/ZMC1xtDLb0njAfy93OglXOiZaGa19jMax2H4atPc8aXYLXzR/dn59
keQT8xLtkkOJ7u8WPJLWqmtv2xh9cv6FMeTgedooqJWY9coWC8HUHMjbto+mQgrcqhhExSnDVIzF
Sym0TW1CF7A3b81BR+eKtcpBiauG93UyXLSsR8WO7Aw/2Wlkr8X+hW3wQ2H+7NjLJENPGopt4l+0
FgpJULnb1Jn6XsXlSojIKTKVOG2F2sfE0tMV1sP5KZwNC48GIoWFEGSOjMHAQOL2DoSMInwtABPS
iSf6YWG15h3sr8WSHGzJ89bm09uzoJc13Ve835D8Xq1vdbwpFAtll8P5sc0f/l8GJc8qShKbeofd
kesclF/2tiIqWhv71Xkz/8uB/GVHdqIpOmRbUPBP0gnMWhUMBFKJIwjAX7socpOm8drRAV/xZsHw
tMtOYxuDAA4BUhO0fyG3K81obgPNRwkC4Dy4qjg0Z/ULEzsez5cm/BkhrdWHbpte9YlXQj8cZcsF
+18nGPYnYU4TcEkwlksDV8xWq1CURgBegKqqQn5rHZFLPaAeL5iXGINrZXclccs4dccKLOKaF/u3
ZPj7NIqn3yFdJxRt/o1f4Dv8eszXSK504Pzxiaen5S3PIF8BFrhhfX7ws2M3wEqC5hkDQYPkAbqR
QhvU0BCO2TexvhXFIcoWvMz02V+Wd1KjMiAsjJZXaXrbsUIZdEALMwf38tCKDcT6Vg3T0c7sU8/m
VxX6Whac/NywAD/VLI2C0hZNx6dvKgWCE6TTMax+uDHL1EmGtejfz0/d13AZN8iRDelc9qYtgJvX
8aDyXaZg2yzir5ZGIc1cMBQx76fFSXy3RY5+uCnib+cHMX2kvDjHg5D2XIPMgK0oMGGlt4rVgMBt
ZYqrulpo7lwyIwUwHdZDnY6Z2xfXWv+WoaEhuWfaQkljfkWAdUCWBdQAsvJkMpidGGKsSEM7pxbr
qF5Y8vlh/GVApqjgwcAGEsFAPuzLcqqr+3xPW76we79eMdhZ1AT8BkKgDEKNp7tXWAEA1tNs8VZo
mQO4OxzvmHPjzQyb9FkYSvQ26nl9GHkI0usqjvjCK2KGIR+fAKghQNYM5HoyEnkMTcqGEdIs5Tq7
QXv3Tnw3hFMZ6PBZxU+Gm7rmzeX4pu0tr/vG0PsTQmAb9Frnd+dM/XH6DJ1NvJe4H+SmI63QRkBl
QFGvxx696L3gu/mCPtAtd5KrKHPSlX1Q/r6c6KlNejr7TGl1v7DRZYfryGwP9O+Xbk9/v7S6Za2E
ajhJY/jaVZlvTfvRDr3z8zbrOI6mbTooR7F1EtidojOYMNmNYuwEi5xFosLZs2BDqBSdBlPCRzrS
LQtGYoawkRQTc8QPPC8ncgNwh58fy5wdkBpAFxVw/+lQnI6FRE2PXT616bRmvGFj1O5jzvzO9XO8
Mx3uD9iY501OflV2isjVAjFJVPzfkKYP+YRIq0sF8L44Q0z7IUzIpGbY9lYLMpH++by1Oa8FADlB
HY8Y4BGRJhK1xaLTGjgVvQfdEzPx7FnikZ8dENoYUVKDVBUAfqdzaI0k1BITV7BKey81V4MROSW6
isCwVu/Pj+Zz3eXJQwsDMg8augS/rleVh3Fc1ZPMub2tv9FrDaQXTv+tu4kg9+XQV7br1uON6Tym
1+btcDfcvgA6sLW3FjoY0ZWwOv89c7N7/DnSaS66kYx+js+ZFrHnkPwcns5bmOmeM1A9/zVi6UAH
WaJRXsOEtjZu+DU65u5qz9paN8lF86J47UV+bTpg98Yok6t0VfOFAGvuhBzbl7ZrTasC9TDY10Ep
FMdXLLjhmeJleGmdH+lMkWEaKQNPNbJp0/qe7qMwRiW66gAIx6n5piAcjobUM3s0yJt8EyfmVm/q
0KEAxQIDj5S2R7JmqfL9+RyQNxj2FZSYDbQlfykSD4ZVD2bfAYm/NzfZSn1VblF81F1xg+Lt0Hmq
F3vBhuxY44yDo38Tm/ECEL1X/4mtA+/8jNBp+3z9mOlcoQEeeGBp7evAEuboo2OHbIx1tuGbXeKa
qmOt1ZvCrdA6utK96kp7V3dAVKabcGM+mgup4Tlnj3a3vz5BWv5+5OC0NyB50IQXyLFTc8eWKHXm
dhjwwKBZg5sCw7sUiCYQyyxINo0yf2vKD1tvQYS7N9uP87M5Z0bVTDhDuF30ektuKg31jmQ6PCEV
PkhddglxKgiWJEuc6HMzBsyJSXR70qOQScB6q0iGCqTeaNv/zlq0FHPQCJr35wcz53OPjUiOx/Qt
pagnIzpureBu7PZx+4SnrtM01cJ9Nefjjk1JmzATXI1HHaYYvzJBspA2ycLJn2Ze3ubHFqQ9ht4f
M1daWOj0b0mw7YNbPEbU/LHCkQ+/Zd0CdGfuyYgbfxJuRhz/hc+o7qsyCw0b6ZzskGrgSaOaU/pv
fv6qW9+DdHd+pWan78iaPDjQHHRIOgJLM2yL+KeSL5SKZicPHAI4oai+QSz+1GtGWiQ60SKcMNrn
Wlxp5CbKkdCzXyxozg1u0b2eH8/s9j6K3SUvnbZkSNgUu4etvipQWcGVjCaxpXTFkpnpNB8FmaWV
2EmXw0xs7HQb/AManiJLD/m5tTmO/qRTNBaaUESCTta0e27zC2I/np+rOZdz/PulozNGap60k+qs
Wm3z9qPTAhCVb9pkqbY25w0g2IsgAYkmdCdLdiAWE6KdFXuA9J7a+Y5Bty2uKLQaxUvhwNy6HJuS
trPip7HOC6xLriF/Pkae5j8XbOnmW7Iy/fxo9ZXWrEVYwwoowBK1dYGHMUFieH515o2ADMqcuM0A
VDw1MjbUNmt7Ggp944Vr6WCl9JcYJma3AHqk/8eIlAIpBVCQwoeRAK2ioxZ4JpgAokh1/OZwfjiz
liz0uaLBFqKaMl0MzVFOCVU8ZSwof+n8Nuy3nKzadMFZz5ThkTNA4mBSNTDRxiNttj4aAhqgIOa2
lu4WhvUU6paja2MJRa7KGRG3DQlIJbhYm9VSu83cgT22Le0+NtRa1gHD5NJ0dBujvBttdSHNM+dP
QbkDlWEwFuKSmH5+tPWEP/op9suEp0NHQ9WkradXIOVPDMXYcBLwVV3yyKOsBLVm1/yDcAvpCGyY
KRjC4/fUemtRbo0BbgsrROQgwBWdsyvO6oUMzNxe0SZxPvSXgXxG1gFoYsXWceviUuIrirZe0WZe
DRpBu1if35RzZ+zIkMzMXgxZ5+fT21Ajldo5asnrPdSAO4IsWoITcd7a/N78NS45o4MaUDYkGSIJ
M+idKCBOHJIt63HJx1bhhEEKCWK0JfS3TT4uxUlzYQUy3ejbQ6YbSiPS0mmpytUeemcuR6Jftx/y
3AepbnHlR9TT1bcavGLnRzvn9Y8TCZJBy256vU4nr290pUNqX7jCCNItLcCx36I8X3w7b3B2ei00
XCBUB1shimmnuzPm6ljok8ZrGDUXHHK9icmcsGzWDQXLRSycdrgLfdA3+m/nLc9to2PDkhcF0KJA
+g6Ge5E6TbBN0Z1c9wuR2tyhsLB+qonUPkpG0qVDcruMTBO3tWJtRg5mmg0zfxrj0iROyyJHu0CM
QHVBZdCulWlZoqbT9QZsR64q7kxIn4IxwQ2ieNuq1Q4SjtvAGPZm/oKWbHcUKSgA1Aua+guo4dmx
QiERNBAMvGZyMltRKFUALJ9k+WIXyOswE05SrvKl62/uUFi/7Mg57T4lFQN6CjsmDR+0IFwVav59
5MRrqXDy4m0IlqCYc/4bmo2E6GgRAnhd8t/6mKA3pgcDBQ80qAloY7ItMzzBwp7faVp23Xet79JM
4S5V6ZLi1tyRRLPDJDJE8KKRfQDkhaqwHPCU1YyfYXfXJu9j5/bVuu8Wzv7cvEI1Bppo1qSsLj9m
0ZKiiIgiK2Oy57zaheELVAKj/KUhr0uUKDOlW7So6OAxMgD8RhQk+ZmwS5sBHgYzinJB064H1Cu7
terfqsaaqWtGIYVFn+nSq3A2PX9sV7rs+yjSFAKGYqhnr996917ZVuWafX9Qnli5CqpV+bTgZWZX
zwB3ydTLi/9J7s0cY1TaJhYEFqPp2rjSiaOpP0j46C8xUc4dP3ZkSfJnsdFlLJgsIcRyoEyYkx9d
5OpLfPIzCDUs3ZEd6TCI3tJ6NtlJa6CgoUfvIE90od3XqLZ4xV3BXeNw3lMvjOzzCjkKn3gX/jmH
wcSzgG7o7DmLIMKSPJy3M9Mhi6EdJeqkzP1YWRlYt3vkJTemq27Vwzpzof3GbtXvYj+64aa4A1FL
54wv5w3PXUXHdunpHVjHIMzPWIddWf0U7Q70gMJenzfxv+T9fiUhpRPXkljLIgU22nVMHfpUXHCv
37Fd5fF9dlA7L3U10CAanvgRu5foLXH/yYvyeJTS2YtDS9GUGLM7UnoXjWQNMjPXBFhnZHdtUe4+
B/wfr/1/ivfs7o/br/rv/8KfX7McCUMBONnpH//7Nn9P/3UX/3h9r/5r+od//UXp723es5sfyde/
dPJv8Mv/NO79qH+c/GGV1kE93Dfv5fDwXoF+7PP34zOnv/n/+8N/vX/+lsOQv//+22vWpPX020SQ
pb/9+aPd2++/Icl0tPDT7//zh9MAfv/t5r37l/sjfn8DUPPHl3/3/qOqp19B/w22Wh2PLZSnwIOK
bd69f/7EYP8Grx1YXj+vcGuKddMMQL3ff1NU9u/PZyBo59DtBA5YnNIKyfDpZ5T+G482VGrwUqRo
n8XV8T8zcLJQvxbuX8jo3WVBWle//yadBqYD9Y3aEt4rIKwA+4i0T1AFqAWgdvwhyX92oWeSZ39J
Tkzyyn+YwDjxxYYKKr3J4xx5FKVs4sHXe47wgazC/BtEuVa6/UMFyLZdFFGYvMZRcPZpDFK4ugaA
uWVBR+HUGEdt04ZalvLQDY7vDjc2iLKLDUPOPQDueptuqLVwk88ND4B2PNnxaEBrGrbM8fAQCKq5
nunKQ/ORfc8e9b0PDpUlI5JX/hwWeplwohGX4HkiGTHysGNaavAHCNo5rYVYT5SuboTrUSyJzcyM
B8EtxaZA/QSEQpIpjrBIQGmSP9QkRYvnYx5/M/PcoYA+mYG6MHnT9pKWC127IDsAjACAAiLdo1bZ
Zzn6k4O9z9qVWd4CYOkeHck/N/y5DQ7QFHa3CcI5cADjLEm7r6sjP+39QexzTq4YvSEQNVWabnXe
ihTOAYVxakWKPPSCsnYA4HfP2xVXHFN75rfmukXboLWUv5GnbDIFTplJsx6kJVih0/2mVqLhzBb+
vsqh2hFF68Kg0cKkySjYz/EA/oquZpCDoKonXZJ9p2lpmCf+vnxjkTf07pCvy3TX/8x29KcPsq0M
KGCHPiNXSXynW7pA5e3+OUYUElGBQeaNWpJXormWpjXN/H0bPw56sfe7bJup0WtXLDUqyk/iP0Z6
ZEpyGJB1DS21K/y93TojiIofyDq5Ldb0qr9OFuoWsyt3ZEpauapsDSsJYApgp13pj2iIogvnST68
mDgg9YCSBEMWuDA+S7RHvpaYjdrYcYnREOGwwbg0wEwaMvA5qOoWBFoL5uTbA/k1rA8YgeBo8ViS
mY6qytByUAuIfe9TaAHBuaL1cYnLfs4Izi3Kp7gN4WMnl380psYfIXtewkdkfvSh0O1ohBCy+5vE
lNgHgDmCuh7M9ZRNHGOnVkKWQkfSp/6+AM79oKt+BDg9V/yFGfu6B2AGL1tEBDqe1fJlSPqh1HLI
cewZ2lGHETBa1cr6heM7N2M22E0RWoANDjne07FUdhy2LfjLcG7KVRPf+HFw1/rh5rzPmxkKslcQ
GdBADYs4RLookmI0R8Pogj0YIFVwk7mlriwRXtOvngBizUdGpKHURQL5WAYj3vXtQdtS3bGf21vN
Q0F/+/PhbnQHj3iZl1/ol6C9y/b0cnDu/8E4EWkRcD2AslSGGEWlmfm+UgX7qdjk1FF2I/Aa+7/Z
kPytX8WBzUmBFdPjLRv6VdktJIxmV+toFNKTZAgHBT0iebDvary+faPx6rJcQpbNGwEBOOiVTHg6
ycN1VZt1LGmCPbSPtmHgIhW//ScT9cuCdNHWfZgl/dDCAhxcBSEQP12YKBlBMnkCqEz8MiHHJFZj
h13QB/tyTTf92tyMXuAcEpd5wTtHx8VD8Hj3am0672Zwhp8dcfgDKJkX6gizM4nkPgFHjq4D+n56
hA0fOJqSjMG+iZqdQJlOLJbPFkzIL30RFJkCst9gDx5pFmyqdKnr61OW+zi6+5xJHTA57AW4789e
7yPPraPbLOQomu69n7HXbJJtDsmO7Dq6BhDqYK1eXy62lod1NB/i62hNt9m63PirRQbx2YEefYa0
K310LYogUoM9M/cp4BXmYs5SBnn9sWeOTEjbMlbVsUsjK9iDWn/DL4b3KloVJoi7AfGxXNMZvHQV
r3JQ1HoR8ObMyW7FOlxw+7PjNMBVjxhgitykcY51qAR9ZwR7YRabrimSHwotloRmZx0yqpQgGwXW
BwQLpxuzzhsfcbwZ7IPshmvgL1Euh0Zzs178/ZsS6I5fhqZL7mjzqKlid1mLKWVD4Gqg9E0WTcxu
0KkNEslRFOu+pHt7FMNHDTfj/vpnchGv1Uv1WfROu0V/izciRZMgUYP0+qq5FF6MHE3j3Hdb/4Jc
bv/BHYOAnmk4Jcg+y8/WJg0QE4xJuAc/1I0WJje9ugR1/Cx/nJ5GkEZDXHAiVDbQACr5NTNrIH5t
RdVepK31Xo1Ku1dDUOg6maaB59vQu/6lLYzxI++7+NswGvWPKtLix1xvw2tT6+lDIKLgotRQWHXK
QdFSJwtb/sr6ooB3HLMEXTlhXVw3PCQfvVCH19aEJIlj5rF/3RGDN4h4VG10Swa/4PhlC0bcmFb6
IS7AwghwopLem6lBrqnJ8WejHDUb5Gd9BoWkOAdMuSCD3ru2XaH3zw7U9IaXPRiGIb2tP4xF4l+z
SgG+buxRMlz1tQEQODTWrNqhXQsxjKCkXeDpkV9MRMi9wZ1a52PiAHGWfRsYARKV4nwBzpsoIA5g
fcU+zl9fX+LzCbqmWmwieUV1mEhHNEn1PIUkebunBr8Z8odMNz5GUEVB5BF3wd+9Q0AogccApAfp
dBfL1b4xCCK/6wWBMUiuqLWjlO/nh6NPccnJnkJjBnYt9hUic1RNJG9Acp2KJNODA4s1rM9Qx/mL
yTrtLRt4DcSZnpIHRSsVIKN7DZhiMzasizL0w48kiMRdYxcIqSi4YkBXrQxx+diItoJKe6+DlLDm
eGkSyrI3zmhyp/R9/lE3Jnmj1dh8HxLaQfiEtwDl1EZfQTC5gcziiozQRnfS0IgezMI20J2aaeok
s9WLS2FQNJZEdv/IfKb5KNIXAegCfS0F1S1PwXxbRnl6LcoUpe04USNj00MGwnfQQ4xi9PnJk/Gy
aHNH5g8NbVC0Rk4HGb1TDwcEICRVizY4KCwfrgkD7IuoEMZsRJxl4EiL6++mVSkXjGfErbnQHkQq
XkVXdCvfNrOFcF6GZn9+DuDf08MEhSLy5XPyzG6KIosOEYnydZFADbTnnG2VgeSrrFbFJUjaIwje
WNq+zHPLaQYte9RIWKhOj679VVWw9qY0eA99sZy4YxYrezsX/tpmUYo0XGftOY/XSjdk1xqnzZr0
hbqOB2O4gEfKvKprxus2tmzP74AhhUKBthBmf7IZnu5XC/0ICO5A5DepyUn7tauJKO1aJQfbiicn
kOn1R8ta9KDmmUovg0zRX5K8HXeaWiqdk0EY+77ThrDdlqRObwUeu4eUDeWPxhyHuzFK/SfcK+qh
GnK0Bw9CNQcoLHb5XZ0kuBUHhARa6+Ztph6GsCvujSBCHGclTXRtklINnLHgHFgKW7B31O76b35Z
lYC6p2nw3mY+FLlM5jcENPZFEd8qZtQWbkAUCFvjDIj3nGf2sxKF9p1fgcfMIWFLa7AlWtE32gbF
69ArHKCNPCdPBTKY+04J62saNY3utKateDyOLH0pgSjXG4EsQmoKSRsIFQA/C07O0309WGZQ8Laz
D01lC9urzTCrriub52DIi5v20AyAIHmFD+ChMzbIzwHNWzF9M3Zl1Lh84M3T+ZM2GTxdddDoTFx2
CEwmPjkpOlPA+AqRsDY6gNBL7HBRGB70XMTCHS7XO3GAbEbQ7ILaMZIIX14/RKiBAnGR9MB5DhWC
rjGveKi04Nch26ghIC2zV8kgzA2nQEKwse5vu4SnblANPHD8zrircAbXf3vsE72vjpGjsQgv6dPF
yGrhG4nWpYe0Y2xd1pkBLlbIfJy38jWSmgr2OpjLAWBEoC8zziVRpfqmmmeHGKyQl75J+A1TBESC
pudyPkT7OiuSK1VYECKMFay7EmirRBiJ2+h9tBog1u6gnSt1+xiCjoCIJVuVoJV2TKIHVoFtGoL1
ydaEysG2qVJ/2yptflkbReGyEKTwIzoI0RnPA7fiUOk5P7gp0jzZPtPYcGNDDwP1GriN0ykUTBiF
VRXZoSuEgF6cpbiVTpDajQx/wQlPLl82hclDMg27CNUE6Uqox0Zv9WLMDsysw0ubh+bKyont9KGG
dHKcWm7SxtHBVrnt5ijU7c6P9MtBwUhBjow6EJRikf2XkgQQ+c74YNb5ASGhAq2jnt8QP2gWEM9y
eRQOAicE7Uw4iaaKZKUUBeV5QKrcrotDPjY+ECy+DUjlWI+rqDD9DU2Ceg2aT/IgEm7ihlevSy1U
3VbVFbAvxMNF0qAlOO9B8RvXPXXGKLA+AsUO3WgEm2yK+NXH7Z0EQJ8Kuu7ztPfOz9O04tIyQYoV
2lDTCwUwE2lHKEqSKmnQFge7b0ZXNUrdwRNeuEZl7OscOnjo1l6YtC8VBjyj8Y7+wyyzmLQ0vsZ9
3NsjOrAVQ0MTjcq3rB61Vaf2mCOlsRz4Vzw0o3iJJmdusJaO8AQaCxoSYNJq1dQG1qcYy4MdJSq6
IWrGnWoc45VeprkHTapmnzGaLxy6ma2IuUW6DWUvjFZuJiIlWJIqVSsPELWH8lkfcFcf0M56fiG/
Hm08ZPHwA1eThihWZtRTG1BX5thcB9GDDsbq/Z91Pd1HXcT/9paBkg3WECoEOF/Qnjp1Io2o2tz0
De0gJl0W2w451AmrcTMoiemCBpV6YA5YEs2Q8SMYFbYo+vZRd1ahri1vVCpYQ8wuUw5h0GegKzF2
VZuEjs0rz6y7i9pmlyqAzCUt1jVnhdO3xkPN9dzhkb8Qe31dULxrkY4Gxh37GMDV0wkotUoPNLNX
Dn6NkpIaWh990GQLszztxdODif5FDXvGUNHHiDrZqZFYI0kFDLh4LK3CXpk0a5yMisDTMpas2pCL
BX/9NYZHrPNZjMe7TgMRsGSQDTpTiFFbhyowv2eFthG8hBqz7t/3kAfsIqdCviftGicAI7njG3Qd
RcXCUfk6aAPZfgZqChTxcVykb0BCCE9OtGUdtNRG7zUdxosB4Qny8dmwCTOLLNwSswGeCTpBvPgA
PwCHwuksJymuL9yW7OAHZFA9HxiTlxQohruKjoA9lyimPOjDaIMwQOuNEQRIQBGveRDrbzXu/aU+
gK81PCwCiirIkwJmMCGvT7+nrXic931oHyLQ7K+roqhWBeItzVEKW7luSku/RSJMuUz8cLyuNDzz
8yqxn8+7kmmWT7ce6qW4s9Hqh4UAsv70I5Ii7lvLyO2D2Qe2Q4SiuGOsfpw3YkynRLKigf12Sr+h
AowI4dTKUJIyDriePAZgmhmcDszogcfCepuXozq6Rgx+GzL4qr6p9Ubv3KiYVNAT4KpRSw1CqAEl
/4+6L1mOG9e2/ZX7A6jHBiSIyRuwyU5KpbqULE8YkmyDIAmCIAl2X39XuuqcVyXXsaPiTe6NqEFZ
XWaSILD32quJxjdQZV03oUUBb6OITryGmt3DrAsN9MmpdbBBz159WhVjSHW1YHvHhRsIEoswj27R
IjbPbdHBdxqzkY7DP2xGSl4wV7clWqOTtzadkw41XMjR1Mtx79mygJKlyskTGnmvSUrZ8xflduMU
z9aAZqCDsFUpqQy5p93qnTVf4fje8cYhcV/kDd4ZrBaRZOuUQb/pS+kvcVtxflo8U84JdgISQvGt
72vHOF9+fsn/ZrVDlAV7OA/RqtBIBx8ueeGPYT+aoT0LHtiN4U6b8BXkqviS0pbQkqskyGu9Y2V5
CMZl3Iiyrc4mH3411vtxhUFPD3HIZU4Jy/GPXFxtWsVaty3PMAwWV0g2bmOwOH6l5vybpwkvg06J
orIBzeBjdeYEveN2VV6eJ8HKnZFOdCVYqIAglRVQwrza5RHYm9ISRDTaCdoRyNPTn1/0H7c0uPKB
Yg0vT2AjPLpcij+Bv+D7hnTVoTw7vONHDLPn8zR3zo3S/NFf5q77RR3wN68HzBzBWVAU4nj6WPi2
XoTQmXWWZ1W5JCWFGHerdzkPA2feBKL41TTuR4IFqgHEw0EHf5kG/xBbAaCBzL3EvZw1HD2XfhgT
21ORQZcaIgTFGEClEx4+rsMYXjL1RueRn5J89BCVrYtkZrJ5mOah3xdCIOsYrcsv5mA/FpyXd4jT
5LvRxw+XpKGssMDnynPk4hYEHQedCi+foOCku6FakVE5WnNu5C9h+b9Z55iy8ovrEsxC0bj/9eY7
JjClv0blGcBZsZtQ6m6Ab/5q4P83RzdEyxFwcPQhqP4+TqfCwkF6WRSCTMAApoXO4CKdaVk2AQCL
rbDwCm1Hhhi3Kuyul8BWh0CULG0Kx08nMDd+seJ/rLIv2V8gbwD+B+eGfdhljDubjjRNdZaKn6DR
+hZG+jHMxUvOyptej28/f8B+LHxRjcKClcFYNYC11QdYIMJJyaTW1Xlag/YqJCK4J9H6CUCq+4sP
9mNLC/ojGmhkfYC+hpLhr3dzEHmgVO8152DlnyvhDLd8YvVNOdEl6dx+ytzcn/ZqcPtURvIf2laj
AIZxMwMiAT0Y/KXCD2spspGWFSadZ7YySBE7AJGtE5qMqeBX3EMYgOCj/PVwRhrGJfERVBXwBdiH
EjdsPV2uPO/OLR7RdueM0k+dyNDY12WvspaSqk1040+f12DxnS1C2lEdGlvq10bXpb1ieV2r7SRH
T6Xt2qoq9lodPLiREbeLS1aRhf7qbfxQw3rEk1P3OHlEZ6NjCz8jtKlvQok7kXpd6Ly640S/lTUQ
k9FtO7imCVu8zlU+tLF0GDprplAuxQ2zTY5nGRUBbDAj+cK1XWCrBo+YM0xKizfwzymGIcj3uJ3t
Qt8aUXGZLHhAMxX6XZcMNTIu/bbh06XQWO7zAj8XjwAa7nlT+o81mh0b8zo3517AMrbB45gWFx7b
wWkbMsRIKYGayyA0ycZ+0A5hMk41e+h1YI4ssEG0Kcq+GFEseLl/DE2jSBwACNktLW5DfBl0AD9D
ibdn1noHAbz1URuSf0MbXk2YJlgHYeyGjJ9W12LmtAZVnVltnRX8OTarRDYaX3FAmZlA5b9QCxy7
Fs4W+t+phdHdAG9SZ5lQ0KzDUqDM1RPbcoJhE+4ChhSQbS7rCZEB5MVEgwO6PnVHCwKR8XmMQdMS
pQhO8zDvCXwTpJi3FV6MihEWhADCqixs8vZ5DfLQy5YRbW4y476FtwTGiANq1dLz4oY7sLdDRlbV
pL1fhHlaFWE9x/nYNc/YqQedWm+uGTxjXZj7ayBiUTxMZrnKG8HfJGDlt3yk6oi4hsLBH+p0mAVE
NCZ2JrXSuGq8XKaWQhUmuSWgmSoqzzgjPBWPdQTzHs5G/4ajuGxiVmt0yFgYzUu92nIzaGDmzjz3
GbaA4CA6Ih8h7YSvSiDn1FtpIJK5yNcl9ab5Bg+f057Cvur8mGEe0aRSswpyKdXJe46R3oPnFOUA
L5pVHIq1UUdQnZbXcq1omHjrrKJdGdgV/g+E+XDRsIu76d1GfY0ClSM9GSj/Y8dzqM6dSBR3Ax68
F1vl7KW1kbklw1J/tRZWKB0NJWjCguqr2TEeT0nYize4jopnjCxJmEZt49yuIDXruO/lmU602rq1
0XXa+aDyJej+1BNDSPaVCZdiG5m2sDH1piICQuJIZDn37fKkF2AKuETVGiZdQRHPKrwmPCx8wWRp
Rl3zXPatudeV53w2fcc7nP2yuzddx/q461GkI4UXCS98kBDxlNFabFoakiYrB5p1y1CdF4+ON62L
mMOYNGJoT9JFImAcgFp2iRuZ5GdE6IYnsTbirZEhjGgZCf36UFfycqP5aWyi8FOOaXiHkoe4gELI
On/GFBXIwRohz3MKBdRYXV2HHICaq02ak2oMYzHr5YuJ+HA1zqW3i/oJl2ExRVL1lUinUTrX1eSE
X4ouahrQRq3/7PjrdMLtwMoTgP6CbCZjXyAxVPtPEt9DgKqjOWIS69A+rjPK/MdqWt0p6Qe+fpnd
yj3ZiNdfhMc1ieuwbR+4qNmjk/frGwtmirkfEs2ToRnr7SKYyAT1GwDFpl2/jUEIGwJyM5Z8zx21
7Cqa919CTE9SqirMIsEGeBa0Ck2Che3BXm2AER0R6GzAH8/NQVV0cNDeSdixD5G7wLxIjD7ypuH9
9s0bTX6Lam16EDlZnpRrlgNvUK3HZMpDlJNACQFmFWb5iri7FZfPWNh2zgF2/VZ7M4GeyPdwy/Ia
AdJCG+PEqF9KONCuWHvY4yRkd9gny7smquS1M8EVO8W9a6JYRgN97twgX36BPP7IwUPDAZAWFTkI
pWiAPnS2lFalx63bnT2vzWNbwgxlGuir4n53g0gKJ9OdhqDFNHJb+tOQdkrNyaRYneE8xH0IGYyb
ci+/zvt8PIb1Uu/wdRNj9lrEq0CYM3pavW3B3t6OtvSyia7RfiHjfK86P9xTQK2/KEp+LH8usAWY
mLAkuih+P+DsJbbaeeFBdx5XWcfVonkiC2ITq8LgF+jMpb75UBT86aV+qLS4px0QB1l3XmwhMl9O
QcrX9VfmzH/zgWD0B9o+7A2BQnyfTf2pYZodWiyNEzTnnLSviHS0JxFFJvEJCb79vHL8m88Dlgqo
9Bh3gS37cRrSgptthQz1uRtmFs9AOuOggovNP34VlFGXqhwVFeDPD+WwzMvIhKNoId3DPgvRFg7w
0P0Vl/7HHodDpY/6ELj2pav+yC6FXb5rqsWc87BXB9EHHizIozrFrpTHJUT2qZ3GZWdF8KuG8zvc
+WFZcPBm0cejKIVS7EMB3s0hjF+W2p4RazSWSY6KcocIYJFV1gsmWGOxSGH2MdRVPC8LqrV2QrJS
QnzVJnXT96c+d6qjR0uvjqcAWK5TsfUVZVy/X1jPxk0zuYLGGF50GuZbwXDiqEBYigtiwZiZOnmu
xdAsCXw1sLW6iB2OMVWqi+3Fqp1g64ZxZOLNGNNABuiKOxvW4fgPn40QymWEHcNqCYaRYFx+uAiL
Q3IMzkfzVOG4SLSlMmkHcEF+vpY+ZspcrAGxWCkCsTB1gqrlwwa26iEYFi8fn3T8OTUxTC5inbCk
jb8VWQMd3v/ny31Yu2HYynxGWuSTkyBnM0G9lsiMZNjQ8VpldnBiufn5S166mD8vpssHxGwBXGz4
r2FFf1jHqAYuDoJiegpbfhp8lOd+W77Vlf1Kev0L9Pfj8//xtT40OXnJ696jZHwa1TUN3mX5+PPP
8p0e8LMPc+my/rSVee4EKBFZGU9XPDYxj4fUZmO6f6MJwr5jN7kvki3Ol9TbFHGVOvEvVBofcQG0
cA6mThDDXa4nDE4/rBboQXTYeP58rkwDL+280guwvgV2AElbef3BrVrwypDUOjhZpaXXglG2MJj2
zE5NMzQOwal2+rXJfn5d3A+b1ff3hf0dBTFmpuwHeqfTySIn2iznXMn5k3UHizAy9LOMFOveGpon
jfbze6alj4ESH/aD9vJYkH46LU0bbizvupMx493k9vX1sHRDuhhHpJJW1f3P3+uHNfL9rfr0+7DL
hWziY8LniiYTpV04n/nKCAJSDYguM/rLn7/Kh1WPR9kFOnmhTCL8ACfRh5XY09EnarTsvKDgvpOK
OEnV9japgL3t8nD6w/r1D6Hp7e9r8IOs9cM//+9Rvne619+Gn2pcL1rYh6H7+nU4vrYff/J/oNAV
HLQ/XfofhK5Pr4N8f23+Cx5Hy591rt9/7Q+dq/cbBXgKu4aL1QDGP7hZf+hc8R0csfBihC4Jw1Y8
Tn/IXKn728VQPYK7+AXlhRn3v1Wu378Fah9+PsLsCtDRPxG5fpdH/r8tBTg2UFYP0zFgiTgDfmDm
DC3xxDT7bsyhVuvsnaR3+fCaI7oCgqUe+V6Igp4fnDAu+e60Ue09lyfPF1kOC/Lg4jCn2o0vwphw
E0fdY2Oe/PYpWM7FdHbWm8Lc2sGk5ZabBjYV2zBPlugu1O8RuxHzNcvvA/fh+/X/R0vxUSv893F1
/UV5/R9X6//ENfhzsTVSWYavzVfR6b+swMsv/b4CPec32D5BjIQtm6MsvSy0P1Zg9BvO/hAEBlh7
XJSmf1qC/m/Qr2ELAd2Goh24PAd/CK2xBHGUcpB1wfRAsOw/01nj6PjLGY01CPb17y0UBb8HkOtf
jzUSEC+wPmqq2h9Biu41GIVwLR5oH2MON6M5HNr5M4X43cvsuIDyJMqxBvrf1IPY1a4HLlC7AGEZ
FdhsWSOi8LpHqs2alXIZZLrWi/NIPXjWxSrs2BfsgtOFPa14fR14w5RONYDYFPmPJqED7b4yipDg
LSWcbdQyBGnE8s4kNi/qNTYCMSO0oSWC6JdcNTF1y+VcYxwS59Ks6AKNWdHpWxptAP30a0Kn1j8r
RUYTI9ZoDhJnXcsyxqzm84Lz7Eh9EaHJ71l/9qlBhUJxBdDv5jRHFEerCaQEChm96G1gr0fcAJrj
VhBnV/rEv9PgOXwNTa1J4tJOH6ghEgG0hZYqXSMZvQwz4pRi7g8aEXolY23aAMBUKI2D9hqbVnWI
nLa1N/UyeNGWGV3s/K5Wc8wRAe3s6OKJR2gBxEHiAJ/BU6xZlbDKVzdVuIZdUuByvxDEUz33vQ+O
5WIXfcXWGTPY1moo+AZegnzccljOTl4L38ZygYdN66gQthYT4t3B7zVBrKkZz4aEsIUoBKC4WIAv
yy6EjFLElkX4EC1dqm+VDehxRiF0EiP134LG+hDQqChAuo+2PEy1Vbw7IjMU7kLAi0vcXuvuuHJr
pHbz+U5jtmGzBmDZ3oMVURGPUxGSWJKuv230jDmm5SApiqK6jgiVz/D14U+hNzhBZnPHPwBJDWkM
WRo0faYeyBKrgN+zitRPHnVrTGTHMJ+zCCjQd+40wLY+x/gbsrKq624qxLLfrkO3XnktAKSUSz3a
lGLxRXuCKeaT8kBUsmPgiqyegC5lINmZMhN5D9IrhHavTpjbMkX14p4Bdo2v0uEU6dHzMJWb2gB3
iquRAiqGwTcL4nbhYBUWLeteHGetKYBaOx8ByPYF7Mf9bo0rXQ33lRjyIxopzHAFp7ATa6JCTbAT
kvVeNWHdJZKVIYe5H0iSSMu11S3ynFmbRGxuepC8Wk3B3CxYGaNPgRZhEpp0MeSBeIWAYCuJFc7G
m6ghrMxcQxH8Uo6aZOCkjV1qZkd+LTxYAu9Xpx2PgJDFAcNnd8c8goAIRGQ1KtXV0qmDpn677zVT
ZhMot2wS3ggfdlLOWAagzfrHJZ+QYMPNfMemqA9iDptSLExJFXz4i965U9JxGtBdmwoDQtBS1sQz
UNg+DopB9YENFPjdPz+W/uOZ85eT6X9bhQSl7qUg/z//str4oUa6uVh3/NcR9ic/2oH8/rt/HFP+
bw5KY1RKYIEBcrg4d/1+TOEAw/kDfBwjfnAvI47X+1el5P0GcRIKJYjhKarrC83oX8eUg2MK82Mw
jzHQA/vknxRK4L19OKUusysKliGDmAN+JR8JqM4C7LQY5hoeanqMdhcqyXW5eF9le4P96lOJBC7M
YpZkDaLPbt9+gjJ2H4ZT+LoSsmybovsSCNXG2HtuXTNgusWWttr5isVLgMhAy18AhnkbjNm3Ue7e
uUuf+oG5hZnHpzZo6SmXwfRlhSVd3HVmXxVdLIMWQoH+RtfffH+OVVv3eVY7XD4MA9OnFXKsat8v
lXqoiqCCTAyPR7mqhMARjWMrvdcGetdL4HaktjosT2KGSN2dh9idtbdZIrIeC6QUH8Hc5nVMYapQ
OHjWh+aMHPkno9bjUFVH2LLCKnwJQeQimzJsEiXZEltM8zLgLRVc7HV4CoLCOzJkqTpNtVd8RHh6
vrddfR6Ez7c9DEqlpO/+gAuYd5DDCCXKU6/NV84Fw/BsTca8S4g7tNeDsdeK6S+FdIGvk10b4Fgu
HfXMRidTkXQfcQL7GyugjJsgH4LnCZz1LIkX1ZFNPU/PnYEAQayPpmq/+gUZr2HJjvwe9gJezyGA
mm7jl96XBuOv0vWLdF7IXSPzK4e3/e0YWLpvKUKipdQx6QP6QKKSHzpMomy9bonbvfUhCuco/6pc
4qQGQ7947c1xFUvs1qp4hCdHGPu0dzJmAy8eOpMGs9d8YRjCxuFUsvvCqx+L7r728IW8hvn+IM38
IGc409e8fwQ/5HWo4XhFy82socYoO7xN5Q7rhpeYrfiXGM8gQggakd1N33nDidGVpuMyjFupRjfL
3bBN+1ZgaGTFrujqMCvKKvP1wDANgAVhC5di6ClqdztPOOFmqOZilJYm8xzMRUiD09gx1seQpvgM
pzsEwJGxBhLHbjE5ywD8R1ckIlE2oPAX+MCZ661efLHbxxOgaKp0KRLdqjeJHX9y135XtUgalNEN
w7zQ4uCNXW/cLgZwI8ahu6mEnUs4MzCkYLnZqQJ+bS1kHZ5+06yJUooI1bhbmygZVZfjY415+OJF
/QsriJYxXSgkHX0/xz4HYFpodofAzuephjYldzGG7u3VkvtbrPG0w8Aroax8hHXKgoejNjC8A4GY
6TVMkSFDX0iBExXDLSh3CJSC/oj4K2LBt+bVAFGDh1sAIvRtoE91kb/oGlHsvD1EzaZcny08M3lR
ZMhC27ul9VJM6oobSBzv+pouIBC58LftdlAt4Fyz635pZAaqjwI9TX8lHa2DGDckY32bgA71WTAH
1shD6gaY3kr5EowSO5TQEGDLoEtCpO5kYLOn1eCZpKTzsgux7+yCgE23vgrYVs+tSFVv6q0/ug81
Qi4sR+BDUeyaOXQyp2Pf6OofAdaLm6pcX4MlZzdFG/Ak1zdRBSBVQZeQhKJL6SQ24Boe8vFaCs/f
IfYOkzil3Hu7GgKmPiJnGk2r676a8rgL8HzxmaeV8PeoySC8mey7gWWrBRtg03bBNuRGg7WJ+6OV
G+H/2vfFK/w0sv0Q187XsZMHWxS3Bd7GDqMKDVT2lWOkmEmFFHBvdE5oPWBRSq5yBJ8MUsUc1MsA
5TUSDJsBi9bdEj5/hhMlEDTMT4vYj4adaQ3SGLzQAumGrov203NUrteQKakYw9UGU0h2mHPzyZ8R
ub0Skazlcj9WC25rRXZhU0JpSYS8arQHp01YJC41IoDqilxH9YA0IDOlaC7Wz05FDoPPoNhTmLMK
edOppsxYoKYMgMOLK1kaDPO1qAlCMOj8zoUTV1RvBArUiK5HUsCSNKhbMFp1sBNDf4vwM4nVjF2+
hZ7Iycd4MmvShp9Fi+F0gUL7yMItW8mnuWA+rGrWnSFIDnf618hEW4juHjFHhEHK/Ew0HzPHzC+L
HY+lNGkEtE9LAQFwQfhRMFgE17QhBxIN6SrLGRzppkkHM8ksaJrmXWPejti5UeB5nV7linACjPbu
WN8vaahk2gWnoKdfXAwJr3LTeKlm3ns/z34ciickUpVH36nmz9KOPMVMftvhrJPFiIOvh8UlgO0k
mhZz0cwa6AOd6K6cxSuq96vRgddoOHiJq909Q/G39VU/fSprkC01ETxrKI7DMDQniuNUz291MNi0
FOqFcbSbjL00TTtuqbThJlqzYXBGnng9S4kjb6Tb3rqkhyIu/CZasyROOLogISDMo8Sy5ujg0goO
8glrx/dWLgGyqTHaJE5xFmxwtyYM38Fq6zY8WOiDA6XfnaA4Va27oDxwh0jsq8HQ1M9bcq4H8Alt
45JMt22QlgGTWXdZcJwW7RP47cOxzyt7GzgEJj1SmZswr7r7uSjJjVAy2OsR5a6YouJb7g3ANsOl
uUU6WlNcFUT0W58PDMnSc6Hi0K702u37daOKpXhuMe3ccwyGE7Ou/hvv8/y6xnGCsqKCymeZsWj9
ArbHE/LDWWOfIQbSr50h9ABqR54ZN7QHTOidjKPruBcOEtVF44D66TS12kG4VN9Xa+6dIkLkoR6j
tPQwcwnqDjomObQbLp2ujf1C9994hCmkY1Hp0yivXkNazujW++BAwZ86DarzrlZ/eSU8H75UHLPq
uVRQoNjeptgvsPvO3aEMEXFimnK6c8RaZJOj8nc7T/kaQ2Dn7s0ysBQSbRBcAq9vjg7Mna/8qusz
GhjnhI9QHAQebmzvXTfcBnArOjp9OCdNXW8C+xog5pNgXCWBh3cyQxd9Ul5hT2VTu+A3SUVFGnRd
dzfNnBz6dlgvnJ1g667ws4hLBFXeXNrkmFQ54pNWKQ4E7nMcxs4gPUxERtBrewXy/2oZflrquc3q
0eGbpfHqLbWlfZsCDyxk8Mm3g1gC/EmPVE+aFc4GGReoEOAyDKkYMjERQWJR3Q1TFbxUxlP4w74H
R0tJ1q0AbHCF3wkBmN/krLrKo37j52mIE433r3CfdbZ2UO8AVBKyhOlUhVds6dCAefW+GcbhLOsZ
SMKUBtH0uVT1FVkgQg7rae91U3myFgLDi68eqrMWW1Tw/foCl1CgfHm1hxbZudYFmxF+7h8oer4Y
ysfrqL8oUAZ9x7S2V2294sMX5ZXbqwV+zTW2sNriVfAUJXZmMMbCiKTPV5v4lQ9fmrVQmVWANZpG
bLTmV1q4zcaAk3YiXB81SDOg257R/HksoaO5m6cpA4XjjhdXk4cHcM1JkwQY5/ZN49zQvkAvy9uN
iuZbY2CX2R1dXaEOnfLUSDzEktQ66X2izwGQd4F4buoteystKFRs09YtsjqJvJ9ETy/0kXkjJjDw
ZP60riArjQbWHxpxB8Z5QvTjjVoZTgAQgkKY62ACupvDCsQjq/ndLKyCliPf0srJoqB48sPOXDMA
unFbuDVueLN84oH6hOP7qgzbObVDsPOibwamUieGDMv9rHs8DfjZVwK2BDA1nB8STJNuXtIuHN6F
cdeD5Y9zJa71RDbKD/uMz/20Gwh8OvNiQ1qYkOGCgD0GylHVP8+8KZILfabueYp279ab1yZ10Oko
bU55NB3YwKY4MLn8yicKqTovj2a4HDvDk1sYcg3F/LEJ5JrZCb4ypTgGwMZ6PANcjkdnqK4Xuh58
yNkvUmoZe3X1wANSJHw4LKD1ozZr0sblh9oFVyJxhsUdv9YWet9pnj9XnZFb6qxXbg1SEADsZIIr
bmYH3mRdV1SbSo0gmgTNgY4oy3GqQa4Zg1o3ZC1iAMAXm3FW4E9cxMZzF7pJ04Q3fY2Xp+upXzGd
Zg3eJh82IgB+VMkSgXWLAWL4zzGF/21oAUZSsE9EZ/+f8YIrTJHGv2DZ//6lP4AC9zcAdaAlRHDD
Bh//4rTyb6DAufh3IMUBgy8MAv+CZwMGgBLpO86N2TpmYv8CCi54NqRAUL5jhgjHLvefIAUXROAD
VOAy4OUIFw+RXYN5YnABvP80p63LvFRrWGGA3vTF7dz7y0Gj89sXFN4A+YqeGDy54mK4IxbtbEZs
v08saL8IXX8eF//g2eEVtTPPgkWtgLbbASt69GOIQVBGr8y/ExrcyrGnU8pU/jh3jG+Gfnq1bdvB
nAOIIzHTCTkj68Zv8qeJjakIUbfWXX7bMKJ2RbQQxEl7cC8UOFqFe/LsfKscGMqMcKq6FMbHqJPe
A9y2dOQe5rITh44U51kOX73vB5VE+XdRVKEZHPM0tz2LIWnFREiipgqL/M3lcIQJzU0zB9czg+6e
uXiiFLwmqPHTAXHgbqtENvLqOscAILFhe48pr9o2JcyACkfQrRzcO7TO3j4n9dW6sE+er/WNlMEd
6LYPzZpHOG4BIy9c642pgBi0s8xCyAk3mFXeKjj9HihOZtstu3JEygV1/WbLS5VFVb9lmrkA/voR
cDo6WS98GnpwZjueQJKH2h/gZslRvM++/yDEfGNaxLVQfe/wBSqqdoeeHMVYt5czyoDW30NTez06
fhZBFzzheJtNhJOtF4kqIYQp20cIffCThp15ryBuz/2nhXGdACWAa0HobrkCk2z2NuixyG5Yvea4
UFpnpUMywKgyAx0cDbd4r7oZDNp1216KFjgtePvCtCig+nXfIFhVAT9pVLAi9Hr1E+DYadP7aHto
l8FfBARvppLF1mkdVXuC9t9rzM5gECFrBL1V5bbBECAF00+mouqvWiOupjb3E1KCskvQeqPe059c
F10H7O/hnQLnhc4NNyiQv8oo7zGzyLN1rFBZG7TXVrJtXtr3kQIvuxRnbg8HmQpHLVjcW2oQN4eH
Y+vA6yRma7ErDUg/Dsq52lk+80lsl8j0m8U212utnkhf3arQnlBeplU/Puaw1skRcgpUHRADqipv
GLK+dLdQkKyxLHHkTTR6M6ARzlFFN+AvkMRxG0itJinj0urDxJxd7g738+jtYe967et5H5JqQuQD
+pfKOjhMqV9usH6e8obdoBZEL2TDezdCLns16Wsijciazuyq2W+THF3vslYikd8LWstTNQToEL0L
z108tE21Ea3O2JI/T4iKxaUY3gzYtu1avFOPPC1NYw6+oCkIz+8rY69dP1wJr3hnDiB7MgePXsfq
dwunKQCH+5m5136wXPuwTQRha+cJy5JlMSn8rrZl6J6gRd6yar7j5DIiWfi1rudzYco7YbxMav/B
eOKudcm9bLBaUG56ZqkSHjaPXonBcF7BCL9eIANZS2Sy8WcfFFew6lEH5a+rwfJefXPXRbAazIfj
0La7tdTox0qeoPrZuTBcRHcU7PJWf2FDvS+jL16NA9Xp9cPkohbOYaJ+sVpOuw4W/FGDDaKCrzvE
JsOunjok5iqKgXE37qHzVJt2fvIdcZUL2KIoFIBBdyGnNt4j/lEllWXZAqYDArpfsERzNN3ejWJU
ZaXBkMnFZmMIOaA52eS+V59M6Tb7sAs2MIF6NGt/9iZ1Gl1MWtBtbivtmgSsdZXmoBZuJ45ycm2L
c0Qm1MQyMRV/xumeRp4+jhhWpNEod+pqqlIePvHmXERnFImwYvT1pnWLJSWTfzfKARv/igoB3bma
vSdMhbYDz9M+Wt41qumBCpg4LYZuoAYsdz2U/Jlbh8kAnWEwyxunnDss+gb1rQyvMN49KsBxMLEK
Eh+PblxOa/rf3J1XkuNItqa3MhvANQAOh3glQRk6MyPVCyxSFLSGQ73flc3G5kPW3LYggxO0qsdp
a6vutqwuJwD340f8ArTqs3SKR0dy2NSccEqwUVqhPQQwvxUHqdS32JEfLPwAChNJCWE/mpb6oiRF
UyBoHQVh42GcQVjLrftoQtCsmvtfbSmqnQhzsYK58aTG/nteotsxoGfC93Ofm6F48ipMW6aglGtb
5i9DFIuVlTdPZY2A7EwPyJSEXGfqvwyK/wW3C3PRooxJKD3KmIIG0CiOg148EgrGFe/6i50a88d+
jD63VvHDDu1br0DCxTIfwzz7Sjg/NIF+yHpvXmUKjrGhPuuN2puq1deBag6kg5zmmNdNw36bVZNa
cXeQgdqFjrZGX0JhGI92Hf/QbLiedkRBPzuDX2Xd3WS6P7N+LHy6U7R3GvG5sHPHh2HQbYKkehgH
65bGSIPniffXABhnO5m5IsobimQ6DjeJY/e3ZR1+Hwf9q5tkx9nKd00JE5aLDcC75/xkWHpTKrDp
6Imu5kKr4FeBLPeIDCsnLL4URlJvoWA8wu78nOva7x49VqZa3cGajA+4esarxgbY4zlPg5PeUTc9
5ln9Qhf4gzkbEB9QH2L0vu5EjLhlO9646Iau3NTZlwNzOY18f5OPuM46tIEVw1mYZaTdwvzlJOYj
n/OZwNXcpmm1x7gCT/XArRDZUB+coYJ5oekzx52QgY/4ulTjbxTOPnZBUq47rb/pvOqeqwMRs6rD
8BrjriZJaP+35NRmuY216SlraB4NrVtvcWJ9hJl2zCtgS2Uq2boKbEpPV3C26ngdD+GPdnQzkPna
g7DSn63pHiMvCFdTMSd3ZDMpwcbgG3rOlwEZ8HU3t/mqHqZNGYFLr+LyA7JVXw1B3VZUJgYqZrjW
vLTaMMveuEZ/ny8pV6du0dNgzNH+pXliX85IIkWF+Csvx43WuDe9C7IsrxAMUIO+s6y+90UIF0KZ
yriLUfpCvAuezDq2a39K+0MnMS/svF0E78T3OubojjETHtrtkE8IPTnOOgKXJsNFRiqdv8e2+2My
clw0QuWulNQfJgcUTTV/KwO+k22gBGaXIw33hE+SvoA7jG6gf94sdKA1uhQfBNPlVZfkO1G5Jvu+
ZTsX4jZuc2ttaZVA5k1VaziW/a6oo3jt5fJFiDnzu3i4y4oZfzWbNkIq2h3eyrhx9kO4qufkWbr5
YaqLn3VP5dN48R0TZ2Nt5Hg6IEW8t0WBg0oXWTSr0k8aLAcE3ZIdgUxtYNm48CLiehOWZcwwqVkk
gLJk21jMl9ysJdhK67ZGIWo1tUSNxDhOfROsoyD8Moy12s4TQgJCwjGszT5Z5fBZtpGkjpPhYK5I
itcp2ow8twtVtLwvHPPFqBA9a7gLtu3U3RPnbnrR3xLJJ0JifOe4xYuT8bliDcIU42JtHU/kW13i
Kz0MVlrXUfSmiKGlySg3dZs92JOwNpl0nztz+mCr+NswT3doswA6SV4c5XSrxun4NTLtN2ZUI9fX
tcKfvJg2eV2RCgQZXcNiGYOHzu9KKHtDXIz9JJ0eBm5cq072yqrvaoTZV20/PGDjCYqhFk/dSGA2
6EEMSPp2Fn1Td+ycjdK0j/kw7qaxu8lNcaT9X64CJX5VSFHdOOPwca7c59ZyN43m/jXMlre2R0lD
uoJ7E2wju0r9WeblFh4wR0tzNhnSdbTCS7FGvHNc96WT+a1eEnSm4duEn5qyHHQKveEW3n0ACYeI
31W9H9tTcICh9WGYAD/A36NX0CQv6ahuDYOmvTDcwZ/N4d52+BFtklhrES0tx7DYp7rF/V2rJ3bf
QvQwf3WwE4OgOCQT3dlcbKqFToJ8wiekYRcUev2pABOxSSdx05rTV81xKXxEmqxoXnwyg+YWcaBP
KOU8uOn8oS1oDA9hzmcdPiFGwjjEkD9ar7/r9GQAWDEeRQJxTg43ViQOIUJWq75LyLgcuYH+WvtW
qR4RYQMnl2u/zbK+ywuS4bnKoPQl3kMoO+DjWX8zwJmDjMWGnNrMX2CvvkaHGUZdsJca7ZDKO8Ck
+isQkdrhtrahufM50ejPBxD7jnU+fEndMNllYf5daelGNt4BCqN7q7tdvss7HMpguN1bXpJteHsr
YtE2TJM7mvvMXLyNqKKvpTMSdfRKHfQMGjUaGf3W1nTFbMOzYX9F8hBJwrVXxmqPxhTZOGH1OEVA
d7sgG46iKY6zHJ+D2rqZUCiBk+K99IrEtc06Elyv9R1HHquFNVhkrbaF9Z6RpsBilDFNxs5jq8JL
Oo408beupce+Pkxf26wy16YuHyML0dCpTRhumVSgtI1El98CN/ns1sVNDKd7E5TCoeWSvoiK02iB
+187y4ip8YZlJEYa2MtVI4pmm2iMM7UEnbm6yR5hroArRxxhjXx9/NREyQ/DjOYbS8ljjofDuq8J
iTC4dlYZNrihqWAd2JSiTqjfiyh/jCL50kk6bkBe7jvNylZ1U241iDnlsuIgnxw899LZvUeJh3yr
4x9isS00NBbd8iugy5jCL2TiHtERw5C3IHuevts9uql5/Mxx/QnA84EBNvVFk5tk5c0vr4qrtTZH
H+3i5ySyLxBI820j8q1Fbk0FW89AxtJh02lZjlTKbHyPDMhFblRFUAtxqZsrbdHVq7Jb6BwvRlSR
wxn8v/LY1um5RB+7ZQIDVmPGytL17TTTfXvSKCA8uvXISMFq9Cv7lrn/1yR6ykkEu8y4kYWBWWRc
fJq7nJkaXuFg6FaCqbzB1dnG/S+33MwTRI2eFEQcAqt7rHqUNWDTGgGDuahHb1I8QHit1zW9GzxA
Gh8j6QMyXfR466OtA1nSXLmN4an5dFdvPJ0BHfyMr0UYBYRpSVBU9rSxNRPKy2w9dfrXcYDValbW
tqDInXNxsAuFO6Fbf0GqJ8aqcP5cO+BWxXQXEL2DYbovW9FsA0c8mACBSg+iapHTAB2eijSQa7OL
7+eyvIlb/Q41k7uOFCyyi2fQeJ/ySn700vKzMRj7NooWYm67Z2CyiaLpE20Ea1V57aNTYQPSeyZZ
kDlkm8z8FqAOiUTm3FDsqq9Jcs+k9bmB5OmHUZvuTXv61cxMTFpKU4sMLBiWMp5pTFoptdJlBMp+
ts21rMZ11gwxhXFx7FHhBlHgMVnnHK9EEB87c1hpwU9hfhkIiP1cP8U9tMs+zL7e5LZ3x6T9ru+N
oz5mFNd98IDEbHaQbnAsWKfJJ7FGUeB369S3le4yNs532jKj0CXtZFyxLQf4hB0jfPJSM22qXvCn
WI+gWKBD9tuuIidh2otQQ8xFagSQ1oEdoLwlg/LDqNQM8hGEpRyjj5NwtBt9UJ3fyQmLjr4n10fg
dXKsT2Xq0ual5ZrzN6wmcCD7FJe5Um1wjfolZxh+TjHfN7GDeZMadqqBSm4b91XrrY2g39tN+wk8
QbMtpheZyBendpxDOkL1Hg8JnYS80B/qSs33ckajs9R+GfyiL5aeLNPDrwXqcnvVpb/KgKfAtaS/
n4DQrZD6YdoY0WqrJcThGBpetqClKy8wtk6a+yFzX8osYBG2ba2HUmk7gx6foJe+LksOilfE5l9N
NMD07RYgjdkFO9Mqk7teutpRtk5yY3fC2IwGbYDBTFPfCrR53Sr5L8DR/3+i0Bbux4JWdun6LsQ4
sPPv9Zj/939nL8Wv/3Vol/9oX+OmL/6D/tN3RioM0ymkaRclR/EfgJrh/ZcwwFcvbFBQ/qDa/gNQ
s/UFR+1iF2QvAiriFZRfev/lgn42ANmKRdwCiPX/gOhOKBeX/apOOR+o30iX1jd9Z+BwwOfO1SSs
Jq2NuI8p/csRapBSA50D+1gnTU+zwB63r97X/13+tXvQpeV4BRJJJ14H1tynPe7OrhEi9KLZTyi3
NhU6d2RLgBsaBqs04MxrhipLz/wVUeHP4yFYgYgE3X1ocXT2X/fU0xalq1pyZTkafxkGo7uTkAQf
9YxB1dS2iF0H0MkPXpSFW4+yd//+85719P+sD1DGthx+gcO84Gx9vBsMt8q5MnH9PdR6ra1RUr5G
7jwlq/75iEhYoVmGlrblgAM7W6UBpmH2Bh+xGgom4m25VYVdrRELn66wpi68UPIstIRsUsyFHXe6
VIN4giuqafZTC8hL52nzJpe1Ry5SZnsj5uaBHCw33aDNYBGGa6LKxqX12fxIrbA6qjZnHCW0euai
lrSq6rme+3ViZ8YHm5+ErozisKEIlze7ulFA5fW6Su5yKwJdzzdW4Og1vIJg7wsoTamVPiMIFCXr
sIc+4OdKCx9n05p+xYFyfuoVcMS/B2/AcC8fNePSZzLhZSIGCl3B/fPnrwY8iTdHKseEgqqk8jZ2
lDfrWnXhxktc7TEfdXc16tpdUARIwEVJs7JBJh8AvBb7ttSyB85NzBSWFrwWBNrh/Y16hlNdNqop
QMoaKL5hiuYuG/nVb8OnuSuqIJh9zaA2GGqnQrIHq9E+6NHTJfWqYyfwm9r8Z86ff+9dZmjMvFB7
M/QFvvt6YbTOi2ByxOwHlaO2TjfNh45+iD+o5i/MTv++yv6f32A5byfxwGbAJmwJHxFhPwLD6Wr6
YHtGkY10ySFLbftBfqkM+RuRT+8mGZjcRDUkkvff7Juv/mdJNj10LeSfznes2boRyFVwlJ03HPO+
zx6UMe8AfjoP7y/0Jray0J9AByFrURYVp882B9BWmyiw/LHrglXVtvmdl4NmdZCyW8+zo66Egsvr
cWcQELjD9LMtoxmqTfomkX5fBsPjUGT1XW8Fke+lDSp4hdF+ev/5zoTj2CrLAyLKyvDfQYfm/OPl
Kf7etc2CcZ5ONAaLFIgYcn1cM7HfTem3tg/HG2XX3cecw7XPGWBtNFmkV4L65R/iEmoBkTMY/qNb
9OqwUAHn0wjY1JezNu9pV9R3CGagHZuhO50znzxqSmOO36IqRDVcH5p0KCAhcbm+/0rebmfm4kuG
AKFPwog6OzxIdVRRnafSr/B1wodFD3YosG9cC8IGSKhqBYDzqkTnm1ABvZ6LhvzDJC/hy5/uM7sQ
THqYZfumxsAldRE7ykCO6ox113aWRBsxWMUu1Jbf4IYbPQdXkvJRtyKaMaIPkmLfD7XugyS8F3Xd
3NBaED5ss+7KhrnwdjzyOn4tbDX+29kPVbVV2Bq4fB9xmg9oMc9PoQjyD1llfyuRfolXdeZGV9Z8
cz/BN1ggBn9eDo33s6sYAZwwcIlzkE7q+gYYnUY1ZMd+SXT9pEfjz1Jjo3huHWyRyblqEX1peSoL
YA6LCgJZ7dm3weNvKlqXl6u3zr6ravOTC7tpnYByP2TAPQFTS+Z3mWZsYowb/MAsc79LrHI36Ysj
JeCEDeYP5lZVue03A7d6WlZqY3tMFejp5/77O/jiDwY+AZOHrIKE4vQHT1NZ0feZdRT3TAZHg9ZQ
TdOoNfoeLeQyPtShu87b7Dd5Y3qFmX5hI3uQF6Ek2gJfj/PT03PHxwjh6L7M3ew2DRpUdkyQBm5u
fguNkIErl+KnQqXjlcj59kpAt80z+EJkAhQGZxsTDSNldrXNxgSntsH9C7/iok82GhXo+6/30hGQ
CDHa6MQtKejZfqhLqE71rHR/1MtuUzcVqcXouJvQMKKdNM34GJizdeXGu/RNXy+6/Pmr8OhxyXao
oOnoz4l8ZwBf2RdB8XPWrUeb3jIjJNqigP2dmzmqrqgsvr2UuNoFnhSoCEuPA3i6tlJOm6QBZ76s
hPBrwsstHo/FIS0sJDz0WF7ZQ5c+Jako8rFwoikyztZjQGJjtuPoqB0hJu+kQboLUvsHorbXFGku
3Do8GumZi2etibfRWWjRNBQ8G0wJ/CLPOx+7l94vip5JUcto0JsALtZ26QBY6At/1CQ+lR5j7UKP
zCvv+EwFe7mI+SX0aUliHRNo1NkHlpbO6Dgydb9x22YleqYTfUyfFbnFbOOUlfugqR6OX24xpZKF
gy6CDI4iBbVEF2ME1mRc1VBezsxpZscuRw2IdAQtHerm0w8fTYidJGC1/F4yB49AtzRu9QTSyFw1
wQyoY8qHA3pPIEllAKG8gcWEZhuOVIa45l57aROiKIFFkEFq+8btVWRNA01Vof9nZsFaOUm8DeaQ
hF7C+TAqJDL/+Sl/vd5ZEE04wmg094YfN3WyNjOIBGFRWbRlq3iPUaHz1MxTdyXdvHTKkX+B3Uab
CzfgsyBmqz5ynB4RijyBz1tDj93b+XSndR4yq3oWbwoJyFs1SoO32aW79x/ZuPSOkdyj8cIWJAs5
i2xuPFMJoabnh2VhH0yK0ltD1+ythWEiTc2M5hoDePiolIaQDhoYE8F4z982w4v2GGuKqtr2VWYf
7NaqmLxX1+zjLv1CBBfgFxIZJGL/pzsSS1m7zVLBecX36HfvZfo6c7JuXQOV206Ne02a8+11Bs4N
EzmuNG408/xUDqRCU0rN7EPDAcHCGAeMcTEeAjhAoHOMO8A566w1ws/vf4olxJ2ePNalw0F9IxC1
XPpbr8O9FZg2PVCKVjmZ8YcQsbl1z4a58sHfbjdWQbTJElAqF93m01XMWqvQSpaGr+iyPLqV7aw9
oTCVzazuEKQQCUHP44gog1/u6LpXwvzbb7msvmQoFuUj0lanq6s+yYcSmRvf0yLslBxp+hHTtucM
BJ8f1om2ev+dXvqWiGuwJI70rHr2TgMcbEKYZ7CQvLzgGou8lZwLJu9ZnvgQ58JNV3gMMAamBu+v
fOlrIkTvoYeOvKxjLRfeq8sbH6kmR17c9PXCGu5C0he/TTN1ZZW31+ZSNHI8PfBN9hu5ZsU8zWW0
CqmNWmFjyBL8VT0phsDu7L//QBeXQpEY3ZNl/4izjSNA7AXANflgVTL5Bm5Uu3HWEUEq/3l3kz7u
UuXTniKzI684fXdt2Cv8ZmH/9Yg1bIcs/RH1AYJAdkdHbILR9C+ejDYGohoLAvncYGy2g7nrJQyo
OsHjra2pRU0PgqSZ8pf3lzoTcVqufC56QdVt0S+n+jtTxDK1qvZyBJD8dtCV37uVu0ZaJN9q3QDX
Jx29DU8a+bEmviP6Hn9dyhO/wmpwbTTNNQnAC6nQ8mtQdUbIDm+A8zLHnGukTmVv+iPZ+XYIyn4T
ASjyR8OFwjjkIyIWnvOYFmUFoz/sV3Y1mesu0vT8ykF9m2Av6lY4grCzUEI5D7olsp897QjDH/AB
2JeFtwD/Vlmi3yW4hu3zLLhmbXxpPwOHN+j2ktTT9T3dZEWSAwkJPMMPPHBukItnIJ9x4bs1oeH9
r34pCuEPvmj6keW9iQWxbQATDqwlsk/hRiu16miaUb9DPaR5YnLQr+ji6zu7dt0rr/VSvCUE8YSC
6oWu5OlD1pFQlqwS008q5vwlSOxNPhgFCNIy2vTY9l3Z3xdfKgKWtCCpRakcTtcb8EG2Bo07TCAc
shG5Yqwsi2iLmfg/Eyb/+ySRvP/PUue6Ne6UMrDDhMlXUxwfhD4GG3YJyTtIFjQZIXkjanHNJt24
sE+xyiTcImxAxvZH0elVWE/jXMc50CQ9hmF0m3uTWs9Axmil2fVhBBqKiGbbbSuhWdsAJOe2b8Ns
m8CTOtDeQpG5Ri8l60AH9E1f3NRTpDYRYK7t+zvuwnc4+ZlnYabvCxMlfHZcNOSpb1dm+0QzomSp
cN68v9SFLcZSEDcE7wQM8NkWCxaaPOKbnFz6NUe4PJ8QWkk/d7T7CCbzfM3G7+J6ziKytmh9EixO
t5juhH2gLwnMwkp+Ylbd7dvAk9umCs3dPJvNlcN78VWyk5HiZ9RGgDpdDyVqVIRtzfDbxgjvkikD
J0JjddPDwryy1KXNRQUAfYZKYGkIny414wflqLrFpCSxmn1a2F8Xat1GqBpsM4yWVc8g7kqEcC89
H77ighyC+OCc1x9tGzR8JCRbVD7l/TqahfZhlGC11rWWJB/HxLDuzEF9GtKx92WaxnsRaN59nNXV
18qAvFybvxPVGnfN6EFkrKIkup37EpR1LRoJTyxxHT/oolYcq2r01lpQRnSkqg62tt74Gkqew3pw
jFGt5nxkVIJL4SAxeVs8JTqtwHuvxrD7M+RVkysyCuQx0Gq0CAwtd2EczO3wOHpxc/SyAv9AYD7q
Y+3QpljRrkToDGmuBaWSRQ9ZZmb6KgtN+0ViAIQIFPZUPUj9Mqt3hlMUchs5KDJAUzfAfUpEjEAP
Omn3zcOQEhyD0SzkNgkatbZi7wses3CvncKevuYmE4kV0iXNtpKqhButdeaXHIuDbOsNslEExKoV
8PKS7vsAGP6jPkljCweI/1trZNZ9hZrPN2+KQRQr8qrVMAcbGjAgQSEIT8W6swXs3Rzgyq9Qqjhb
QV5BoBzS0NiunL5sv7iORmbrNm3//P4Jv7hDaLAZpEYMLM9tjGRSaLB02ZZ6gSSCaDwASG00bTqa
5v/iBFiMeZnaGK5OEXZ6ApBawomn72g7KYJJUektPHAbLWvpPkir027nmdf2/uNdKIHBhCGqSTIA
jgGDqNNFTWRVQOP2ut96qeNDypY3eh6Ze8hZtwgdKTjOEIZA5tRbDyvVTSMmbw2kTh4BaxXrMM6G
TZ2J+ZAsNCIVR92Vmu1SXCAPRigQxh02S8ufv7p0ZrcdTb6z7geYGoNobvD+piu6Ljv0kpIgHW77
xLlyk5+ZIf65X5csH8wEaNClID1dNIfKU1dGoPvpHCugZj2AoxVoZg/dWA7GPfdabK8BvDKLh4uZ
3EdCcDIYH8RfC+Bvf4Hvz29RZIb4ANVWv59H9FRMx2m/RZb0niDcxPi52eHwo9Za53msYuuXElNj
X3mSCxcG5a4DvVCSBRHoTh8EmFXVFjn+IbnmOFsnnr63lbLWaJ7HWw9p5Ssf60JXz0SdwsJRbgmr
NPhO1xuUZY5O3xo+l5F5i/qx+jnEygGPmCVsZWz90mfpYnoBL2MMn/vEHT9PUx58HGpwqqjrhe2N
y+D42hdd1j3rLzA1dzlU/AfWRWedHv5WI4DRiC57q4OgdsYafLseMkmK7Ef8JmDyFpzq9w/XhdiB
zzDdVo6XZ7vnpk3N7PZ1gfACk7U4pGtZ4onK2IXZtFVfWepSbcUkzQTPQ2Ul3lhRggpF8i/mAcGH
ZODCwOIFLiHcGYABCs0MfKdEo8kbZuqa3L2BElJstXpKvjstSnnvP/iFPgtbjYxoscDjpZ+97aQd
vCaQGRlY4dVEFpgtfR7NxyouJvSShgIWA5BMkG3APmVybVr+FiRhs+kBSvImaLW8aSsOToK4YkRb
UUBO+ZUbKv44W7O8aYMhheooxVPauTR4U1iPrpuqj9VcNceqwyEYFw/sRrpiBEtsUzW0+nQl5F46
ksz2lhKYmghPxNMjMo+YriQlzR8tr41dpSd3VjPuTM2NjlmYTFdSnEtlLvJh3p+kkXm+vmzSV/ET
Yidq5xP9hLENKp+BkQnCc653Ma6M6zRagLf0UFZOhzMfbQDYQxYYQDO8crktl9fZAVziD9ZOzMkW
BNvpzzAlhFvw86YfLqEHH3UTrn9v7v/xxhNUKKBeGS0sAIbTVWwn69FRHhCIzWzjqZzMCZYHnCsc
+LAMc80Ca9S+ORRWHKLOPGRXHvLSywYgRKrKv5GRO29jMiuJsh7+iD/3tKSCeZyxxyuR9wjydGv1
mfRLXYXbLKq/QtFlgNWpX52hmVfO36UDIIgG+OAKBilYnJ6+hwgLcT1W9KtiMLwrXNXtG4WSjD+5
Rr7tenfaL11rmnKju3GzER0RJ8mQGQ3h6wx2hORLBoo0lh/caqiuvKQ/jZXzrQB6j/EKmAPrj17x
6x0pAt2EaxfTBmq18a7qatgCGtJBTQxftY4ahEYriEnFwcsMD2KV7t02pvuMVqe2pQWd3IZ1a+1r
t7NR6xksJLV0dLUMG29HZOnEPCb7gZnJDtNE2+8FfnVBKPYLovnZBOV+E1ddupUdz1ro7rAL0AND
W9QDidYCQShQR97XyokPuTk3N3JwIVE68MdCYagroeDCrURhxVsANQWs0zrbrvEC6SlDYfqTA4MF
y07jsWFvH1BR4pQKuAzTPF9rU1xalDRzkV/G7IDW3+neQPsFsJSNiHI4bVTTpPdCFfM2dkS8z9Ts
3EzdPx/1gYol/RBL1Yq/9NluTCwvglTIit4goOYCx9+aAO9pdyEZEjmRWIaOClRBlO9mZDMWTsv4
KfWaF1yqQJfL6lpdeyEGC4atcCLh65Dhnb34DFlRVSLDAlI6bj5qjq12Wl89t1VjY3WdXTM7uJAI
8MJJAEDFUUg7Z1lRigk9DuiF8GNDQgeuJAWcIq22PeVeOfqXvq5tGs4imE/MP69XqqSTWVejcgA7
NF3rGBauGtWgy1pqD6meVeBV0BJ4P+qeuVP+SZeXugVHWyBc6DYvwf/VHSOJe1noZXjwwU29QRyS
6U3UJethxLVo6qF9lAMqZEmj0TLP5+5QwW74F2eJORn4JT4q2OCzey4OZdsW+Mv6Mwxd4m+JbPHs
PBfQdeDgJdq6Ssof7z/3xXdNYwfmHlgBpvGnj50YcTmOCDYD4Yq6+8IYMvLJBohLCCUdnY4pwtMD
ttL7q14M7oC3F/gqWiMgO06XLRsrblIjYPOmIjjUGQxSoabm2HglUn81RJC0L90NXwxF4ABC4nYG
0oevU9HAukHbQ08sezNA2IZgxgd6/+ddOlrUG3hfLCmYcY7F7LKZchn2kQ9BGBO1RvxEQSrE4iTW
blDP8q4Fl2Vvnd8moFJ0/Blpu7Lg6dsQ0mmtOTX/fAT3YKT0SezESLeBW1a7QFS/Yzsdjymqng9Y
RLSHICcGVb1b3KEOMiDyHK7I0ofD+2/h0olnNov9B8OpZXh7+qtkNaiC9pXlz1bzC60xsGxtNvmd
I4or7/vSJiTfYFDkgEVlaHu6Uui1yIECHPRrLXRuHStL6W3Pzq6zRoTFYf/ehALLw3/+ePhqO3xj
ZlW2fXbYrFLAjqo7y7czb4R2E8PBzBXamgYSTe8vden5Xi919nwJEO04RBvdh4c4bKYRwVfUrLfU
7CbQkfIT3sCf3l/x0rdzYTNQOjg8ob78olfRbDT6LCmaBOhD6GTrobbQxG5r1DLaeL6WnS/J/vnu
JUqzb7E7sui/nK4ViyiUCNkJmos6U68QEQdwsjcqCdXaqxQhlEnNJqJO3qG8Ya5H0pvbopj0rStV
x4FCgBZCQHWoqGVQFkdpvOhJoSbsaN9/KxdqOrIU7ktuFZIHef4dwjbEEKhDcUKbHKAA4UuB/dgx
QhIY/l2aHpWc+5VRRki8mjQB31/94nuipbAwE5ZPs0SBV98E7U4MrkqUSUIXM+esI7ojsdDD8Gqr
HUwDeHM5sqnuOP2Lg8yIzCbMkqa9GV9FA/1GnKRZOJJ0v/AuhNWMBge1YndlqTOTnb+vUdSdyUyw
mmW9s1ccuRkUjJFjVIqkvTfg4YGYx0vA04wfkVvUd2PkJUfo2y+IBEmSJokGyeyNu2w2wTeqjV5q
qNm5MvQxyMu2FS1hI2t01GtdHbRSNtyE3Ba70M51GOsBzlVabf2L80oKQPEPRYFL6izyTY2WzZgk
WMvsf9xGiPZsRGHVx9qpm7UK256sAJWg97fHpQwEP1sunaVRK5lkn+4PoU0qLdqBV1er+IYJmFjl
AeCVEecdv+n0yReZ9RknuXBXll1205dI473/Gy6EDSLGYrADcBa4+PLnr7ZoxJQvSB0CVaUhamEA
pn6oXOdbjFfaFfO/S2XmyVJnG0VaqldIuBB++wSdbSMUeDaUmEbKAepV682PtoXiK10ShdpD6voZ
Qgh+Hodi+/4zXwgKTPOxiiENIZ+ARnbyzGNnMMUHTud3ted+y1z1HFqxtrXTsts5asSgNZ/owtia
BoINRaz3V7/U9FqGyrS7yKkNUP2ny5f5FOHUSsOiEErfg0RBUM/ENaPg3l/JvkeDjARtM9DhPmRC
QIVF3G1NJQK1Mp+sKy9jeetnsdzS6eyQ2S340fN7w4scjDVCfg3iP8V+NggV81RqmCsC7cHKLb+y
3qUNh5MTpDt696S9Z2VVHY9604OQ9zNmMWh0aukhiTxurEak/2opCnaAS3SSz+232tCZisFsLB/J
BUKHjIiCEtlrVKjNK1FwOannbxFhvf8sddYeK4ZsYkrGMUpKL1rBsNE3Zot0yZWts+zMN8vQkVpo
kyjyybNlHDdwWqRoIPEUU/di04Zb4+GYrlockg9tj0OxZqDPpGPvsHORN0Fmm1Z1rEB8th2GfLhQ
JNeC2HLZv/lNjBtAxkDopC7lz19HkLFpa1xGOdbMzgBsgSaMREWbxmzqrWnnzc84mCxURYv5biir
8hBhRLtLBsxp3n87l3YyPTqaM8z5Meg+i+EYhiq0y2E4GQVU+gDZNrx1g3lRKYgPmiAren+9S2OD
JfnhCPPwpnU+h62EDGQ9wm+q9EdLZOgjFeP3UBvkTsFupnCci7sqD7xd0s/21smgrg1N5G3jsU0/
R80QXcGlXnwBxDNG38v45/z3yAnmYlNylKOkgvCe18mdUJW9jkg1uDlTeSWSXVwPgCfYCh3C7nkc
RRsIJ4GyZdPPCkGcwJ53bVbXft065VZGjsqu7LVLsYPOGzUT/ViC59n216a+rNDCxApdhOExz4rB
h+ParJ24vnY3/2k2nm9rk5ELeRvGYbzQ022N/n844E0AxpEePIbeQ76OqnbcRJlsVn0Rtr5dMiFA
wd7zkY8x15nKDdR1A23baDoeXu0QbvDLwSChq6oDGnX5rWvBxXSRrd9iCIgxJtOGVW+ZxX6I5LTC
WAw9Cisrd7XMo3UxCtzKNad+yGB1bqO4MEHmONcamxdyVARAYVEt2HrQrMtHfnV8ZwtRPoViPQ4D
SIwj6e75ZhTZO6TamkXQiyZ/Gk2HRs3dlWh2afsw2eLqcYF6Ug2ergxzynMbC+Ej5TrtDqWU9jG0
tUUTKgkoFHT9XxwPWi14oixHxDjfPQgUO7Fp1RyP1sGsNB5RdiuRjJYVvlFYHdr79+PDpTf7er2z
eCQqfZYREGsYUAr1ob4RyAlFt3RuuwNKpOm9ahAEL42puX9/4Uv5DXrEgsbdUniIs/IskgnTUx38
C/Dk9C9XFu4ROZ4Gt6EJZTJUue9ydtM6rp1wOyTeNQTbpem8RWIDFNSR9BHO59CJkbCjptqkjWAm
e7svfomxnjbgGdsdTXCk0Bx3WAUTKp+on5lbt2OuAotav21NG/VupLvuhroS93pIYd5Lx/j4/gu6
mIoCFV/+tUB3zgmjRqvVBtqKy+BIQ+tkxOZpU+bmrxhZ9O3QVDOCs7X7JQtTeys0urm2Y2cPehA1
V+6sS5+Krhglh6MvtPKzbEimndGNizyXZVCfolOWrnMttQ7uHIRH3NXtneqtb3On6/+HuvPYslPp
svUTUQNvutuml1Imj+kwMiX9eAICCAKe/n6x2XXrKIfu0ajmbUnpNhCEWWuuueY8FYumMvrvA/Gr
DfWfl383U5o8kEuWUNTQevC/pqTjx7UFF0QWxv7675e6FO3fb6iE3Ea2gb6zzS/oHxtNoUo7CXIB
66zK3MPsLoiMzzad1X4gbif6Uz5lsTs8IMNmaN/lcs7sNr/t4rXa6zYNPhGdf2/c8nNCinYXVFZA
/4P27/05lw8UtpCzr0Oo8CWeiY3vDTt3rsYH3Lecv9C+jQ+rrXC8F0ZHO6jEWSeqOyPk2T6kFH1P
CCLEJySrvYeAcOEumNz+NNXudHQdRJ/+fSR+xdNg/ODOUtd0aB1499IZBr91JniQnALTc57TyJsU
TgTBOEv3WGN6D6qboju3WfpHQofuhGbRfL8WWJQVHpLZIirVkVoZlvJ9FB0mFFpe+jl0P2RT1569
sGwdlFyXH2sVusdARb8tjfxqZ/vnA7ybNpaUVlPxbIe1nBLabfP4APlP4cFhBIRqx/ooQNhu8zbG
RGRwx5tG++lp9kf3pqdv6zXFI2A3NEl2sgM1Gfn0aD/Psn5SRdX+Zhf+1RSPYfMD8VNRZK/4+ZSB
tzc7boPU6JgyzkuTyzMM6+oMZCR/c8D8AvTzgfETmrVhQkX2u6MU7XLMqhT1y6WpqpMD32hnlVPz
1AHi7yI9tbgrWNPjv8+mXz4frVaGuEKc8j4lQDuhcfyJolAQ1dPJU0HzMs/RqwN17jcJ/K+vRIcv
O3tABfRdoO80EWmUxZWkREnTDv07eNjuxyryfhcZ/OpKCfUJRFcN7f495Z5W3J6GYQ6Qeay7W7dp
EcxSTnp0o9n6zWL85aU4J1HDoZGArOHn6bH24GeQCnlnvoCKiDHkKRoIhJjT/W/C5V9MD9MoRO5L
2SWikfDnSzVLAOyYUgGRQzbe4uOVnQNHyD2UZJrAK0rZi/Xbytovno8GLHTcgbVoW3TevbTEH7K4
7RL3EM5xcuwyv4YHF+gdwsS/w1p/hQTSSoy1HNk9SiXvU/sB1ZMkXSiiqES25yWEalrA3znaGGQ8
WoUn8X/y4e9YEq+LvO13eWxEE2IEtynAEgKGzXyAmjyja4BQDs8TnDBCih8gT8bPkqI4JXVP/Ojc
EZACU5YzJaPsXAzd3/++pn7FGYdSYlMk48LwUN69KgdLqo3tQuuTuCnosth11pA9yBpZd5XiTeni
rrKLBrQ4+2pB7Fnb1UNFULFfZnrv7LkcD5j4eI8ePWjHKI7lMauRwf73+/zFy8VDHXyZQgr72/se
Z8STy9kWTN5J5NZdnqNV5oPb3FQ5IoP/fikzT96d3j9d6t2IgNw5prsY+gNGcEc/Mg4xuZ3+Zov5
FSIKYu0b8QIuxxv4eY3UMx48IyAt3BOUxLKoUkj/Th9dSjRnesQxBJG5/UB8W35KWlwtYSk3v1mm
vxpUEiFePe12LpvQz7dgT0uShAu6DFrKgpEtShSIx2/WLIfzv4/pr6/EiqFkY1Qa3iVAzujB6DGc
qlxk4jPijfNZTjnwuYdu/eVS/yuX5//frC9MZfr/7Xqxf21fv7/+U4nM/P4mPGYF7n+hfBETdHim
XfwiIrY5XlhQhv+v1ljs/RensDnQgD/5388eF8T02F9QKDQ/+F+ZYV56TP5n9SDxQFDAOXbBxwBM
3lMN4m61LULP7DMpwLoub0gitiS+aiAaGpE8DyY0RqNez5W1q2mf7tDyzvKkHw91mXXDfFJ03y0t
TrGqLId9s2LP5d/6mNtG9nkM8ZF5rUfqxMWZvoCxEx8S5cvMvfHszkkGUKciKJtHL0urGAXMFUkw
9zl0sTuG1O74XIZ4eunWz2k7+cMplZMrnadyhg6YI8cZOXyVqVxXxf56W8MyJH15QnBYehgjWFYi
5Wc8MlyXaL2fevw6nHYoETeVbTL4RqrVSeMyOpZrvKL+SNZly/Q3odCl7viPYY6AlPE3cQykDxTL
IfTz0m1wkupaP87+cMKsnZNdtw7KePKZuk+L+UKfZe3OwiOnf8MWgG4bVE/dutUn2mGm4kUV4Yxk
Lz4AMUMyNk6Khe40uinxR8bLKZdbZY1G8V96yP8i5zBOcSKNEIzHYIdNNfAG/NDtI7oqarZ/vIGz
SNiaFoapx/OgzOea+8pQ+OG+gArdHDPPrPRgGSd9k7rqrtGkYYJkmRLvszc3WYxtBH480XcpKkd8
9RlH7q4FY+IDQylsLq3zTDU0GIQjjeE4LzUZoTbWD2n0GX3faEB7tk9H28H2a22n6AxKJfzgZOJJ
hC7pmC+77xIm1DSf1nEWGu6fP6WIbEPuV3x+3xeWUg+xrlsGoUJlia/8UtAosu/JZnhsmOc2tyD7
XvvWudZotcKVRRKaXymmqeCx89IN+rd/LHrShIUm9n/K6plz5+dXHpkuWsjRpi+QjvifX7msRho2
ylm+rJ7UWXQLszBd5zsUipHjPvS5CMf86GZrtcy3YkLhff1sjdU8ljdOkwbh7wSSfs6M6IKE8o/8
hhGjAhCF3fHz7RRBPrqJ1unXgWIBU0OXdqbzA0nkYmFnEWL9XJzxz266/Nly0eNRD7qY2qz4TVj7
LoIxN8LuR7hH1xzVTOC9n29kpUpQTt0QfY1EhRTKk5LsNeUZ5lwR+s9omRdpiFEo85FaPJ1nvYDB
2Cv0Cg7FEvvzgm7DZP5R85LMmKVOXTA6H8g8F8/60GgM6N6EN05Z9ahF6lWP0Lad8PnfX+7PCCEP
YRp8EfYzZamQetm7aICCFXtT0C1ftduXKLeGilan5uhPs0iWc+4NvafuEquFCy52/35pakTvZ1bk
sL/RiM6ugsbg+z0bUxh/orUq+xrin7KkXybVVFF/Qoe/5x3CjDMXj4A1mOC+oHXc3dvWoJL+sV2D
ofWeOsBUVkSOAyQrFTXZHFrbNAjHzIvMyiUhYu5EKGHjwO7ibRdONK7J/axywWfiTLaA27vOGhmY
UK0q+QtCbqm7T12LOnx09vGhbbHoDCbLaExxArDIhq5Mwx5TBRGYhYvQI7e5aHqPsJ3zuol9B4n4
iTtqhtisSgsiDv+klg55+Ta9V/ymVLoaEYWO4lwidd1PZm17brTwM5QkzKeoPjQfbY9lwXNpn6Z2
JFi6vOGbMc5x5vF0a54ZTz7WPcZp8LiPPhIofv4tLfAXW+4HT6dztxMYS/RvbKJY6ZzaAaHD7Lji
3uJ2uNDSokNxsrDRd9rJpDHWCCPZXFfcLhl2DDjTdgUsl3PbmUbD565CAdJ6hVRghr2Osp6Xp/sR
D8C/lDNi+H70lpbx/sOu4rF0HurSFVV1U0IAKbXEiJTVwAa7qpFfnbva3HXspx3PRY+5sj77ajS7
GibL5j5BEGfrc9sN5hwVwEcoK7oLWgLOaalnewCLmcI6SODoYvpkHznOvf4tLEeL13T9qGzEvhTT
521H1SPI1qemsQe6lLAUUiSK+ASO7hfon+blFiR6Zf3HqGb6AHZVNDtlisR5ax54HlG9mu7pPhrY
Y1o48Qzpb9bGO4SXdBgJJ9sU/Nhz4YmF77JKG3EsOlYUrogY8WJcF5UZFqH7lDY8Omb1iP9DD7Jd
JOijrHOi0+xInJaLD7g1LcykkM44ZmcRScd6cyanVXInspixTXLXLKjrLFa47WL3iMt8I/MDEyK3
xn2eowb0KJE2wVWxifLcR6J5tM3ipA47obxcI6ZeP9WIJqMe0Uo/XrADBlNkmtcZhbpk56tO4aWS
5JVEPnkyc/9tFr75DYG8Hg1Sc5usjjp3brUMWC+UQ9A9CofTFKXnxB3cVzbNWojjEjRe9IIzZ0Bd
KPKtaajwbVgJwO57N11pEqc4lqRPs82TZwe6Gruu3rVBVQgU65ekTR8dcy6OB4q4JBmHKlVdsjwt
cmChIZ1YrAN61la8ZtXNotjEl1t7QDNTH7w5LZC7BxgtWWUwSWNt/bEsXYD2AMrdnDZU/WphffFn
VDDrHbumXOoTYkSs5HMR025gH+clHlejsTEudXYsFPT2zzHF2f6tKSeP5Q7mg+VK7q95ec7qFIFM
WlDaxasOsh9nHe/WbXMpQqIVLhJoC28T11rQ3DwoPUR9th+9Jc8wOkdorPRu6c1bJvklm/O19O7s
PnHW4nkVpfHMtYFo7YEQBrfq1ymn4ectoVwf306ddJxsX1FqnvJ951IKj/bXHWmMoA0/FnE+8UJk
lU5L9QDFQ7IcnBaFoLfrNp1se5zFK2W/GPuUhahWYWbkWHVIZ+MSaY/TQLIPg6rZoUUl1XfXG4Lq
MStbpmcehXM03Yeob9MJO3sCFFkiYlq+/GaJ0fr50/kT0LnJ2QdsSQZDDRIs7OcTvLCTlgJPF9wq
gSMQ5uVdkonyixOlEWu9QZ7ghuoGyi05KUNbJxJiw+Km0c1cs70jCKGL6l6MMzhzZ9fhw0xisOz9
ycm+1DXKjVizNdn86EbNMOBr7Id3NmNAFy0UKT+r4ORqUWPMQI8BjaST5Gf5uXErS3woK7KQOwuT
s+UM6a8ryGAL9ZoO1VKevKCYG7TcHfmJRtdCHPtutOs9fWUBnl0idOdbiAt0bwgPl2/s3nH53Rej
juDJOWOlnfskabHAiZZI7ewgY75hRjrTrJ5h0dbmcYdGbCCSuyxQgPZ+2UYPYzLAEEbKHVe3jp0A
X258ZSbpqxmumef+DeMX01wdDCG7MSYFskkmGFaF86Lp6EMsUr6Ged6/WI5bYdJsaQyNRt8YT7mZ
nTbq2Ho5m+1DTw7jxgcd+GuR7EssBwb7gTY663uiMu/cYmR4WNIcR5yOyUrBK77hWZ2jbeXsQWJY
xRe0SyBsJP50P03J+jCuqU//ch0tX+3aX09j7/sQ0Z16+KCKvvsIKUg+ZlW2nqplDD6NseWdU5SG
jqLs1ILqb4AmQVq1xlEBkRfcNWDeyeiRRC276dZ4/GJ3QfAXtkz513QY5fNiyfQh03T01YOkQZT2
dUqUhXConczrMUQPgmRkLfWtTXx3L8pCfxDu4BzXWZbHqvTxo6hUBxkpcpbvXTxXn3sixY+Nb493
ljFnnyObSpUlyx5fFLne20udfPaEXd85WRp8xDccPkjJCbWrsjq+x6jY/1oHk/yaoF585ii39gqn
thuasDtOE/yjTOc4DvekW/6Nr8L2czdiGkIzpPRP3qKs18wtxANM8mIPXDZ+dqh8HOZOeucZgtuj
62VU21e1/qhkKt6ysKgwrUmtg1CV3A1r6rw5flXfRGKpbmggWj6srjU+hhk0TSdX6jYHz8M3YF3u
8aKN8RKSwv9I9BXrI7Fby1VApy20Qu67zqdZELwvwgSuSv8TV/oloU/kzeF4OzdLmaB04Vm7YQzY
D4vK/uKzAR8tXdEunUXRjbdiMbf3Bh4ga8LgS1yFmKtbM9Sjg4hF+zo1JXYZXl+KB6Ym/pNoU7JO
XNN0byUsmbhyHrJuDl914Vt3vSvjPf2iyS1IB91losCwG/jhxfMHOhxWVb7mbVVAwHJb7HmDud2n
piCeYDGDGfqssJBp5rp9Y0PFxczln3LHwVOheEoetKOk0f+J0Np0CtauvK2oRrFn5Gv1PJXL+AyA
6u1WgsPzBCqA16bXfg7noncx/BBOVe2tQuUQLHe601Bks2b4i8ps+5RPBQq2c6NQIlC0he2yCj5F
vFLdKEu105P4g84jYPTG+Yawx0tYN5p8ptIna4qq/ZpQwEMSrLNunREqw0Pipw2Wemnt7UU5d09E
FDBxaiyIFdVGlyM5p9E/39F6zPba+uAArlPar9Ky9H5OAtAlv7P+skiscTKQhQ/6axf195B66U2Z
W/69wGvp76QR1l1VjorF5evHzPfmu6kYsLJtw6A5FGXc/zVzdtw7SxB+TYO4f27S3oYLmFfjCcvt
8MV1hkYe0LmW2P4GEQgEyeYPK8dlfNdO3Uhw7oK7HPNgwEtKewgVIN3SHboK/7odLZVpHv/pN3O8
dwe5YO/FCN+RvKBrJajb5Gs4fBJLax3hWeTFSUEd+5RVgYvrYNykPJBgL5FO8KkeF+vZAcH/IbyF
7ScpvIe0NpbdDLx9NwMfoeA5NV86XwY7rdf4NfVE9rXK7B7feHAQ7OUYtc9OUganUuOrvStSWZ8z
ERd/++E03ETWkr/5gzfc+ukY4dwy5/spXF18ghEDZ2kCCJ/8NOnvChehn65p8NTyq/RQFl3xPUbN
YF8jefYsHZGApvnZDSpaOH+oYTxSEcnum1V1932xPHHj38ohbL71q0MLU7YiTItC3YPTe+NRxmvB
XwVdclf5I0oZEfzLpQjkyetxQNoFc9Fhz2UFD34HayTq7L/FmPr3utJoseVsQs2E1ObOYu2iRNjV
f8J8yMlnAjHsGhhCN52v5JewGFHCY9IXTxbO43sOYfGplVrdhKjJw9qT/nlelvTG59o4eCvf+pTH
Cgsd0SZWfdIltlrnKovz8odFCE7Vd0hDEuK1iGsUOlaHgv6uWPt0gbEAnbh67FYCNWzgyJqIIt0k
K7LpQ4+AGyn9kMQpTU0m6X/zg8rEeoVHt8C8G2YYdN6nKR4c/rhiQwE9nEnt9HM8VjnJUt44cCuP
Iz2bdYI2WzavxUtUM5dHvJ6tmV8JUM8A1iK4CslfozLifmH6y6nd2d1kdKydcRXriy7GrP8jDZJG
U2W5JEfJ2qKjR9gf9+Vt0gat/421aRAAbY0xkmxDM5IPLJNS66MPPVreyNSyumEvMtx/d6y6sH0q
m2mkupwhr1weJ7DP3LjCegiYWG21vlhpu8Q/bNV46R1puNPcu35FiGeB2cynPvK79tnHM6f8cwwy
AaPQCgZRfFK+Th0HN7+qdu17ell1EJ5RY836YjflZVuwOwIKLMc0bPPwQdNc2+7WJQXjOaVzycG1
C8IsGJAZ0oSVtUbiBUskpFDyw0R/XX7AlZUfJ3OHB2m/rt2S4ItVNOOPxA2qadyNKBwH30mgcJzd
B26H97fnqaW5Uz7c+l2MDClKrKnX1DhjVmv4OteoLtGJstoVSB7KVh+vSAPSAuYVoY/Uri/k4cb0
lC7rmBwkZxgjfB2H/5ATGRjYXmaTLuigSfiqgvwHKLyFxgVcIyZPHkqK/fummtFC38VmF3juRqKd
Yt+y/JinCc6zYYgtL4effCKWYkrMJFoZRqN1vfDH3uSuTblfY4s60zkktuSahfK4M2tdma60JxG0
V9Qx9fNwCfvb2jMA1dKj51SemOdmBk8S3YSXpp9qvgAoMt/zptnc3xXQEggIkoLm9oyt2M7GB1M/
b3lEp1sD1g1y5Rqq9ZBh2vdFqxaoq/6K/OKtPQcGToly9AKDHUC2yyhud1NR2RpOrUstlBVGSseH
57YIq8dRYa7eHGXWpG1tNp9YO7d5pAJl3dY+xU00xSKGRpzJvhfpfkiVkOI/I8oJsrwnL+6VtVMz
7fnd3YoKhFZ7l+7oDhpN288M8obDoT3jDkhX5Dq+ABci6liMju2bW00j29z4kjpWqXfSVcKFsxhU
DnBa4wdmeEQfM9vOPe47021W0I3xMg3wNcpTaNN0/VxtdYnRbXKATbR6Rvba2PT2/VhbnQlI42nc
BhGzJyzXF9AIa7ztk2zM41uSdQoxOwEKOoDYzihQo5Is5IRaznWseqQ4NJaX2CS5LyxBMu39FTpT
rrvm/g9L0P+f71qPmMjGpXZESfsW3+PL9GkxVhY7xO/CyxtB0i/fBdtrQrvegFGZP8fAmk0qVgBi
lSfmhSKautbBQ1n5MB4xAIN/CmPDaxiCMsSvMT+QWSjGONS5o8szkphTSeyTVhIjr6JIJLcCZaJm
jJ02XvjrecD/7A3w3Ew9Ixvfvy2ub0ootCuPERaqzFrc9Vh2vf/VX330Hw4jMis2LpglmcOjzgKN
2XOf0iUOK3LBIzLfOaVfcJEQHyhyFE2Tst3tatoH9IvGSXx4E4tNbeNeJAXbfx02BgYf6LkvuIt5
6JdhnwYree0+B7Atzyg+hdZX5I0c+4u99HbH7pzkZXOaqDmov8nailc6t7Jghs+cONUnO68nXMu1
J1mHg+xL/yWndaZ+KNC3R9OLfCx83vaSMZRm8YvLCTNmjVW8WgHN4+hqjHbLilY2MMO26HpVmDGf
etr3+HntwqPZN6owI+rW9Ge+4PFmflSNQJNEvZfkneIeU7LtJjJCsMFk7rH3qpoQO8e4CNzqUbJq
g7/nSDvJNxjQoDxVMJpEX7oAdfi0XbaQyrJBsDcUaEhtUyuDCJIbjKDz3fFTs4i0ee3crLFRZVgm
vdi7xQ/Mw237EXDMZRe/bE5Yv5vbqa1OreeliZNln6Ju1ZEP6oYH7lD+7N+2IZJ4xDY9tl/xkjIX
SB/1nxG+0v2bM9A4BhHPkwE7yerToPQSNg2LaTuxK3gYDEcLs4rTHrlgc84j3eXxzTm1M55xbjM2
tW2Pvh7zUCv1c5fgAPljCIQPqdkGwGXbJ1/n79t2tNiMlZ8xrO4S2YxEneUccgc0L+vgy7aVoVxa
siYGI0cO+oA2xvoybAAKSi+RNX6YF2k2GlxrzS8iWsH4phQi+rfJxewOtnibmltEKMus1E4BSE8f
UvBoPlA2UFsx5NQEAfkO4GfhD7ZpAmxmfoMuePPwRLEc5InD2zU4I+k6+1fraiFuS+U2GhR324hD
24Icf0CJisbqPQ5Tg0EfVVpwc0mymNe1zZfRp5qADXgxz2yJHgVFRl0tdMTcIulF8WSfVUhUYjmB
Z2UZYvwZNAvbSa9LSkO3KqzNTgA0aAYmq21e19LRmsiexOkjes45UbDTN2FoJvhAQsP72A7JcklX
7k4hfsBuO8fYqlIyuiyeKLfNpL++7JAK5foiHDfgc3uZme0mnFNzPBfNYDa5CO9HZo3bKj4erByo
/dRWuWtlGH2rNCH4ndj2H+XljKMTWU3yBtc/bO+POTh4Xd8Bf8a9xJiNCl77sU1CrZezHTZM/jPi
HZXt7pGIDKlYVk2uluBewSkGcZ58a9RwihGCKMLyhrKpqQSgIGQWiOdLs8qpw5rZGsJdybt93eJ0
/G2oHTG5nz3pG1vFwFZLhC+us5DonuzBM9Gp10AMexMqsRk6UPuIR/QJ4PmHjl6eNLwcOVY9XM7v
EL3J54wElJtrYHWyXXWRqXEQEptPxSPPDKDuabwipwsLjqu0UgFjZaPByQW3w4vvh/iYeyC4/DF0
fZt7V7gx4WxqQTcX3c1kqcodUHenDOLuoSbxfvzRXi0v2DVN7dcHZZFSHua5p670pNeM1PSQebmO
Knp5uogPtraqOx02ieV+Lcd4rZMTwolmmVyn8bag21yh6P2YFZbGMbmnL0X0fw8O/o5H0UeTWg49
RRye4hrpYH9m3n+BmJY3vvnCvkyvSzSf4SvM1K4SFTDXwmgoGCvbl2bXzTsrZS/Qoa9YCki3F/q5
2KJwu0/NpnQdwEqWCYOF5rk5mVAsNSu0TPOKrwodmWO2k8qEHwN9aDyptErioWixhzIlT6ElJqY2
jP3v4+Qncxo9S2ROeWo4EuYtSI5SPrGpSVXl3m198xmFCjUfHOTLzIhb2KmzlNHHMLdArm8WQWdT
KQeP9G1Sl+cKV5LBexIEfRT829Iyn+lwBPN3mWhW9Jyg4E1A9HqrHSsjwKLuxoYcSty2UIJkeWpH
oiO0ArVb0B24VjUNC0fZrjO+BFsYLamNcZutHNc1hi/gFdFglHgb7mihwMebcLaSWU/Qwo2JSxi8
nYgqUebwtgLwn+AwxsosmmDAkZKgrRNBV92Xi1+58rWqgonbuoa7gDBQco9uIvPpVsgF4cun65yR
nduyMcxr7fHNMZWatxkncNiWc0GTZPWYK68lHCMqM8tGuynrIK5ts8iu45r3UAsBBb3FLEOdjmb1
2jPbCYM9RFT5IUvhkNLst7MNKN3kJgtg5HyMPHttxaEMUVEjP98W3TXzkBv1wR4kkdZ12y8mCD1E
bVZ1OUVhnXJX1zRpydnjkUOrC0n9Y8tIMzFgo3nGeXhkzLZD/rqmqXFvz05ODFFPJmYTXZzImkfO
uJSD6CRQnJ1urxu2Vc8jY8XDo/L0cK2INl2ZMw+mEoxhOUfMaj4rXjyz6yoCDkbEXxBIw713O9q8
lU3prR2FOXKuW/Z1b5/sfOKbpZovsUNZCr5C1oZgCP9dvztP8+rNDkojJvqOS3/lIpiPOwgc4n7L
znecYIdxA9tAb1MuITJkjLZvuXS1M9XQiiOhdOlk5ZH/+20iosNIZXIwL9/2NXjTrrykUutgmd0U
WXkTFcmWo3oBxZusEDGfJK5AGD3UT7pdRmULGB/Iyc7QaLnM9e09eGNsXrodDJzyMs7MrUeXgOUa
cl8PcrixJl9LKm3WyfUr4APzitLOMuEyCaE5oJ0hyGmkRJojC2zg1cui6IfOPP+aI+YQUA4YzdmP
0KmZrq3WJorJHWm2D5mPJoJywFq4XjVFkAhO11seO03kIFthTmEvl/n6kqcYT3LIBBT5CKEuIZDV
emaqb+dAuAEaYJTSzLd1nfm8wevN2KP1CJkf0pZvauKkdmbS2ltKmsBzZLwzV5hM7FqYV05kcBTs
wTu23FXCYelPHfAG3Q9q0uZlLFstXYBgcyEXjS5upYkjk49ek941qM1sHGiaY0+cps6szylsez7T
pGvmXi4xzDVaVDjU8MnrYsLi3ZjO2TDvrmuLXJXgtN5C7vESsW2gTebFIJg0JjRpBEuN44Z3QzJ6
wYa2mdxYTFuSJGsiRZ+1a+qRW7B7PbrhGxFl+lJfsqEcaSnCsHg2C9e+hLY9qAYTJrxAI6498HYo
E5ggb4uiaJhiW2q2SD/zO5Nel9tOUZWT6sBGCW9S686h9YkBcpuB/GfKHJO2X88FSm0XtGyb69ex
s3JPc+ENbrmuuC3W1IVnVhKE5sua2LgM3rhQiwD1N+FTmkIVeGurnpQfFVDDIrjCXXbRXWCy7Qwt
osnwVuyuUi0BXjVY2IENLK/qiSZJe533va3RNae5lbhblDJiY91CbWoKA5Mn2EbOW+NuOaGwYSOO
JNLJnITRPJsw1nFrUyi+4nOBV17WRYrS9Qu/z81ykC/++MaRz7e8pDSb95XtAXBj9vctFYAPb97O
dajR5rtAGH1l3noUDr5Z1jrNXf0YAydi4Htl5SACYTY8MDvNGedvmfjq2oK5eN2AbEGau5w2/GtL
gCwNceDRNMRA9qbgPIv4eog0g1v0FbWtS/obhIGJI51tZhTNZdHZ1IZsAtbRDNHgVX5Ut9T36mRp
j8nAt93/RjSvKT25mDlUrl/R1GrghStLpdpoICxTssRtOlwhTCgqeCu/VE0MObKRUHCer5BLl5Vj
5J60q+1Tjl4AQ0oVzkQk20SOHFTwKeDO6LbdXPcq8EqiWOJEGlcLzxqG87ZSpI7n4bFh+xbPpO3N
Qt8n8jnxzkc+pX9babrhbUOiif7ndPQuAX5eqssu0DhmDy160hTnGObDKtWdgxOBW6CU50nV3LIX
DkzS674XzcKcBzpuzKnX+7bBCmTYmQinu8RoGeuVTeeKpwiSOl6fksos1Wuq5IUXahtt7zWffN2s
ojbVTHiZ1iY5bbfITQSxWQX4E5rIxbXHga8q4ERELdWcJlZHlHkhyFVub1iNThDnKCgHYYqEy/F6
t0NSgCh9CLXl8LBUls0DZSFau/LcWX3sLAcwOhOi107ksS5LxzxCaJJ/ho9FYibpBRyPBenAm7da
Dk/FIl74wPkCHG6wgBfwLyfHZRFFJdA/SWnvmzBD2qEJjhE6MJ8aNS3lncM4Wx3/4FmCn+NxGmYT
JGe8DDOehVh53GCVZipcAxO1AezrFklFNTpRJIpyvHymHU/8wbCFNW0TmT0Vdx+gHLS5y9Sx9x5V
G4CENTQUzTkYI0LHay7pURbmVrb4wLmk+NPkNG6Gnrzjj9VnwF4TmOt6NFPAyOZzaWehMAIYCjEq
TmF5RH0PHeACWuQ1dCV+cbwEZ75VGLbTljML378gZBVdvmJXwLBh++jniGgUTPiyKKIMM7a3BEyX
1edXvcvApC093sCmfm+iMomQbcTKrLyhIq7aAIjtAPA34C7RQzYdm3iUxUDd6bJJXSFnewOPQxh9
vMJ8i/piHWFR82neeHctekzsH1o0BlOYJy/z7b2Y22FRL1YOyEtGiXOno+9Wh52GmClsEBZ87LK5
18HTmCBZlRisFLPROv+hpU0MhZt565afRnrh6vCcu6EK4kOTOtkEKzvqRETsLtdpwqx3XPofmdsJ
pQ/WCHL0RKqN7FHYgcJNfwxwmelRdOcmL0GDVnTlj10KOHReVYSWgkGjnMehjFqcFXtIUfk5qcnE
Py65mrzbdmlF/YLWhfWfwKKs+1KHU6JOYTms1DXLBougOIM6dSfmfvrT7nopniIHR8hzqrg/WFTe
sJTiXLnIJAVHdBz9M5hfPn3Ukrl1atx0sc+dsOf13l1LhRh86cIMEm5EXJCx/UI38RN0KEdU+aeD
PWv4XyiOz3cyUKEAqSG/cx5Qhqdlv4PcFZ5GynrTDuPpWdzHRb3a8uQPyTiCAcaBDouTX88W1PVC
0DJnRZWuF+JYd0mZYpQAtYXaAsK4HqZfduuh7eRYIqR6uMp5gYUUl8hh4AWmpK/3okjatdwV0PBD
Uk32h/CAtjiyUH1MN9RDSoTvEmjnlYqSO0cWtFpi7ubYKKEqalbzB0Q5G/kqghZWS6LyYL53nGgS
p8VfkGddi9q+KUr6mZl7Un3ooAd2+DfCWXhM6kFY94FQU/ctZlPuvnV2GJZgnJY/Ln83K3yn6phP
WqF/P0wVnHFk/+PoLawhRlpgGH/kvIks/W8cu/MyikRMEVPaCDi4c1xXrBDXhnmKPPE37btmistJ
G9LlBjlvwGHkZJn1ADPGDT9CkmFkdtJPFoHGwVARIax+S86AXVzg36Bp3SF7TF0TFBW/ILNLWJBY
WKrddlBcA+UtxHcvW1EhoIv/ATN6JjnYQiSR0RS2nMsLwuoKx0At4RoAByJFS9qjUXuoHqkEEkJt
H4J2mjk02P1MbL59iuNcSLCYqVGOuNYyysabY1YY6yBdsMMxUOD1wNkgz61Emnpuf9mb8WBlskax
WfiTAMou9lFTWuLWcpGo/5qqHp2sD9pfWys+VqNDuFkUkUmRVgem349B+/+Hs/NajhvJ1vUTIQIu
YW7L0VOkKKl7+gYhqbvhvcfTny8rU/uIxQhyz54bjdRkAQWTudbvVleT6n8uRP+nZ5PF0WK1rG59
UNf1l6EJoupHOuRe9PeM6n28WczJLJ8Z9e7W/yp6U33bVeNOvZSDzkZIw5eucwrCzNT2wYYM6otv
PjvZeqxBF0eGNgdGvDgHJ4nkRp0r3is9VyUxX9JGw4HeNq3uxZg1wdW6DEgzya3NKvdTa41xsV6h
YR42Zm4K2ol+59TW3FNSjFX+yXOqaPtzpPDAwuEhpJwYFZ6DFxydIcck8d0u7Mwyruq+wLQ0ffZ7
Pt5vr5H6WOF0l4BeeZOxZ8NPagxPhzSNC9vdtw1ZGbulNEVzHLu2Y56K09nGvqXjrB+bJSSijiYo
zigBRJCfUsoiYm7npLgKhxV5EvYcn8gUZjm+5KbRmo8kEvYHCp4Fyqgo/pMPqWB0SUPtwYTwn2w+
Q3PwNxMCNhTRcEB5yEELPxnuABGn6NRNzfzPlILBXdPX1Z+JwPIey2xyboNsmvCkh7yIA/iy+3cz
Bh3Z+cMadVfJVCw/OxdJ2S7Y7Dndz/3Y/Gjjxu7uVzRABx8w5aUTQXc3E1V579azA/E7Z8l6skXZ
PnpiyX6sddt+YnUruMuZmwDKlc7XpOmMaz9inRduvU7XdmHNTAmgyTb/shjAmeyLph7+oAyJb3tu
PkmvUT06Plm4yANt0O+/waCXW0JRElQfHQ75HRQEFy9vevsHFEQuHmzavGrX+HNm7RMI7XaHvQ2E
3PIm7yr2qfR2KbSWdyPEluY7AOQ4Qwxm9z+2iiSZHTM4HHNHFA5cPK3LvGfknbuzM7N96IsStrgi
6S9nmO2wwtu19Y1fEuCYWc58n0Wx9WdAovRf42ylP9MkH29RPjqfSFrlKQu96BQ2tol+qXBv7bnP
g/0Abr/sbDPqbolMrP/D3sbOMG19/h8cXtUpiXnvaPW+Eo6W/BnRD+2NZs6eCE4lKtoewitia5aT
4yzmX3ZpJ9+iVHh7EebpaTa26HOSod3xCVyGiR3tZW9UXvtYuQ5LamokExOmzLK9cko//XupDeul
D/pkOeaT2f1E+4o/BmUjAKCbEMC7a/KYlSVqrGXfdnO069d2hak28uYxGIhHOpqjXZa4YisHoamZ
Tle+58/fs5Be7ECSjLm3XYbNWzlxBvgejQfBHn+3xSO6wWQVL1aFK3nMCEKPyiW8EVUZo4kc5jm6
Qbs5xkfWpfolGNf4vm6ZgXxsqOCe5zid/7abIYaAnjDa7pys6bsDX8R5cdJxc5/MRUZUwWOQs9fE
S/TAYYtdH0fbqZ2G8mdhYI3+kgVTuG/5jVMg+YF/U/bM79iPqujaNCZv/BquiJnEQzAvvp8cab+3
0PvCuATQbbJ8+ZE0vircBEFvsXMhUI16b5D3MIJiMDvROW4rUPDeyYZy+bTlcT4wvIYI2RvkOY11
A46WWz/WdQiXbB+EcyC+xROKDpkRx9vG2mIDGVPZNbxln0zTLnM2fl5IkyTRfDW8cHN2HLTss09p
vuUoiQZJdG3pLXJl9veiW+dDWUWj/7CYmQkTXWPku5/XGGq3mvBhXdlruj3VQzf7OzMX/RPjVt0a
I7WFfatDoIgkjQEBINzXaw2psW/IAedKO2zwV6y7rXnDY1A4T9lYiM38QI1/oRMmdhH7rwO8QKCJ
ZTIe/rVOuPXa1RIoua4dCxToh24QB3a4j7xW5/zXV2Yr4mTw3PCVsdhhirk4VOJFZg+qPXyrR5fG
cM902bDlgimvk9F2C32PN+Wb1IFXmcUfNdoEZNj6R5w07QmIcrJyMJ5JCZYmPae2z3ja7Hfzy9RF
ZtkfxqIDr7vSZgDyrbH/ipIxG8hBcxhR9yWzFpHGKQhGDy7+MmCjHbbP5pL18ed5yagg71t/W01r
2yGRgRa5c5RxTtUGhK/HHED9hZyOlV6FEEbpcgExkn7HLMhkzSPcyaAEEGk5AaZ1q2h746mxCKtp
vF3VMzUp+QP8m4Jvj/BCKsmNuCEVg1FMoTmTVdxA7yTP2n3Q+QxJH/axm8UkulRZMtr+fcwu0/80
hSH1KCC9DBi6d6xtbIyDQSp2792K3I2j8FjS4FfLVSmsyvFOhCkDvx5FY2z2h6Fu0ln1250OTDl/
zsdUTnKA579JLm1IUMGLJPIX3yPs3UQuMcnSz1bgmraERq5bZqCjzIZggwisLLHEHY3ZjBtrq1sz
/Wi89qWrLSCmGzMbYLqJNZv2/cJet6W85Omadl/FYEv1B4HZ8o+ib6M+fBiaSTSfMV0FNT6tweyX
+WdYhH6zXi02fKjxc8UnAqUNYzw63pU911PL7GYlTiqXCiYcPjXKXP/BCDLPvYGfwFT7wUTV1zkQ
mIHhZUOAG/I62LzNy7doEbMxNnZrv1iMYo6NfTpRiyAbYyOUkAYactE6NzYkxYy5YDWZOvblfXfB
hUuRM+A9thjc7QAg8TJfWAuAkiwxb+38gvky98Ufs7ksYj0ZoVXyyBPokUtluZJzYZOXd9f3S/IE
j//teSBZExj9SVlz3TdXAhwAMKxtmxdVF9sI7ABzNFI/RKbEkJi5EcoXgrce0AC7v0SG3j+NC5sh
JnEiwWQGGRObhEtC0esVNENU1yWe03NDKEpLrEhWaDjjbqnHyg7+9Yas7CHeXPa3+APL8ps7wYFx
OPou6TTyKlw+0Gvd5eCxzQuRoB6ub80FQ9FLsE8vPk6FnK2+cZJpWr8xP1EU9QdXwDqnGvz+whNz
QXYiud+EUeFgvbwGcxHUPVhc81LTirL8OeoFQ9DI3bsuhoHl/CrIaylv0ObFskQCOt0ndUQKxS4n
N8rJTlaeZKyFSlGTnvUwCXgH66LbiPN3Uh/MmIggob0v1qhHlJAsoqMzbxvEA1+orGj7Pg0RY1eN
I1oDj2ogICku9+6kpIGFeI4QSfzAFSUNg51PYGlHoKgbpx1jmAP5FDcmZoL1Fmc0lAaGngiz6YnI
CgYl7FJlwx5CIjowQHqzNC7p5T9jx5fCJvjS6bZHUZT195NYnDS6yi1TbhqWTSSttyPa1BPhCaHS
Vn+tlq1jj1FuI70D1ma3ggLtRJsP/Le8KkpO1q2xWpHmtEl7+Mm0ImZv/mEIUeSPFQmi1vIQoatn
Oxogk/D6CWeAj77vEOJ16Y5WJGISTRRE0RRCUuXN1B7coFrQxCOM9dZhv2We0XzlutBqgEzIm33C
mZVzCpsglbE91cqrOHdMuzPQCw9+gjHIqVL+G9JuGSOgvXAomCRJJ6tFTqwIxIb7zAs6sh3vxLIm
XD0wK7n5Gbxd/KT+BYvXmgelYs/FpQUYIi9w5KwxH43rNwWJKxMLse00uDJAwCR6eWGEdQd1FR+r
mXIB3p/ukD+IH5RPVF8Bm+PKX7yC/bRo2OHNoyUiltAjBYHcq60F+wlm3CWxu+604fCIkpOD2SxG
sFaVODymPxcfQ1+M9aZOh1EOjPej9piONfWIiWtwy0/9VA3zv20E+Ilr1xpWrpGR1bgGdgERKKaz
B1UaPPeZOZPAGJ6DqL/f++rV2AZvY30aNnCcwdxFSUnTfl9uIIoecBSdgTkdGCkYJP+WEDSI7s8D
efpntxi2xWcaQij9mnTsmx9fl0FV1D2jGaaUteOb4Zrb1N4aCMyYc19UpoSEu6V3zPEU9WW83Xk1
cHPzWEYrLP8LbwwC6xZEEqwtYbKMl3IhSzIQUb8bmA8EjIB6n0x/kBxAGTelmOCncetgQgFisb3D
qngwzDYSl9auZn2/LS+R5RHjZ+Sb4QpfforelY0RO8p0H/qrwSVR1tn3F+43q2dAUAvz7thNmf8e
vil9i9ZCilYnn9X+QVIAKJbiRMS8SPhIY8euEhPU/sS7/f45vNk8iC1k2yAjiDRjj7FdrzePFn9E
NnXG9GzaI+SdYu2UMA32+Cy8UtTI+4c9f7dXCzYHI3FdRb1KCvn1cTOykkQaDt3nJI3CIL6yiNwP
M6IObFjk4+wuc9I/WG3Sh1gOLBQc9ZF3MYeMC/MI8vprmKA4iq/nZuNuH8u28IPmZAF3G+G1JpRB
zCRMxqoG40C0cNFOn+NVdISVtJmZZPOVjfcjt05IBCEZ9zbNh1VcpSxdDIcvHMC+D7ud16E5bNOE
qHjICgKWV5LtLzcqy2vnOfaKkfyfzbO67xmwHHUe0teR+w2iJRFGTS1X6Wpz/lntblZ3SHnfgi+/
dPO/84n4Skx+oG4WKcI1V1wMGMQUaZupD3aNJMu622FE4jVLhx3BKmiXYDTbOx9tW8m8gyGmfrnx
olASSeWE2FbcDRWdJ0uTY+Sp+0/rGx4kDX5XzgS34pJ0hz4lWmG+xei85sXRNHL8ygiT2IUiGfpt
LU2JBtgMx/R5gd8XzTXOfnRCJ5/d17J3bR+OpHbvBPsNcfKYQFd5l3+JCmtMjuaJd7f0qg8yEi4L
WRpA5gO6VDBmYMMgXhQvWb9gbF7H8Jkco2lq/lSM7i9lBjULq7fmJjUO/f47cPnqkYBi8gjQi8oy
+k35WLestSus7DOmTNSxWuCtdcJaL0EBz5rwXx8X8xBqEFIsXdKPL743Y1K8dEax/aykC67ShcyS
OMbFvWCsI+z5zOW9f1zrIpIisGW8TSi/MaQo8R4Xa02BwnLp5m17RhdmdcnOHtrSQWCtylUWqMSu
b+vS933juNKNN+KpLejZ0l0HDMnkvLp1M7+7qZOltQgchqAp/iRaIJjn8YPS3pJF8+/rk21L8tM0
6TVMTvZyfQoXs2SSjJM8L1Ew0iUGSjjldl4f/EUNkMWEqGU4wr9mU09Ww76K1yX7Sf8n2WHdijBX
OASuRvXFcBN8bhC8JMQpFef71/YiRyZgACjlmlQnE+FoQ/y/Xk771mSoZ1WKJwQXUmDjpYkvoX3X
ObPh540jndswOwiQqxL5VJdKkVGuBMbvn8ybB9u2GVni0SXK//mXoTayTBgwmE3Pv4QrSo6q+Wgl
Gu6rGZHp+8c9RxC+vmmuL0ee+QT3MpHwcnFFRBnTHLqsNH6LdLlSss2qWnAY7zEZyNiQra7HKZC1
Z1Lnz7rmintUaVRnqC4oB+ZglYW1sFIpaNZJHGXTegS4BUqtbU9rPKaPVpxsw3aAYwY4O4KZ5yL9
9/0vdc6lfPWlnIAcAHlviUSXwMHrWxu6a7KJKZuedRJL2NSh92m02jVIjin61Ka5xtW4obyqEAkg
UiRqux8a9MmFFNigkWr5NkNnW5SCE31LUWNVBK76vDWuHxl70ljw9O5RNCAyQ+S8wGmdWjIBC9ww
ePLy8YYRG17uXDEQmeL36+SgGzaOqlhgrqDUyqcuJl2qXqWp60aaYebuboFHrsTm91m8HMFJm8K5
8mDfxbqDQDen6lig6w7C2xHI1njZGBMiRT7qdkidF4X3Nq7yxjFpjIy5KwLScMlhgSww4+FCY/Xg
qJ4lBao6Q6ZY5JykwyiakvkcjdGwp9yj3JTn14aYzOYr+ryAmWhg34FbGTc4Ixpmk0DTUg3v/clK
Gefz/n18s9sgQXBcl0AXYaM6unw2PcY3bK6fD78sWVuNdOBHkURnuXGTnh1ZZ71Nn+ZSzvTfHl6+
FIRFC9kq06u/foqotdKMeJ/mWUOZWgdOYIJUq6bnaCvtomQgqjRivn/888joV48xUSv4HmAoIbzg
OC9OIBncDClLOxGSHsuuKiuo38BInXjMRtTXzO0MUTmS7jbetUAO3EAbRpfXygjbmqZC92aGPUvc
cGRB5h+14hLWQGYB6XJ+rUOepagXHTMqhyqeRhzo4nxU/WSV+O94spDtDiWotz9VJfY1sjMy7zAQ
ZU22Cj0qq0a6K9IqKY3D+1fjzXLtgQU6DoCJjOdj4vXru7EUHnr7phmf9BJFOyLFJ7EKqVMK3Jw5
K8ON51XS+qoI27nsPmwALgtSousDnocAnJR5AfZlTkdkLYWI12L5UlZn84zSy8z5iCVXWWzf/+oX
82MEgeVMPiCzEPyTMGj2iNff3TACos7I/7iu5rUJ3JvEqQYvvg1BEsL50Edi9IMrJBydtfS8+0lf
VHs3XQF6d95QTh0Trs+4zGDSX+afkHuNc/P0/kleZFyTEGSi5ScDngaF//sG2FoJz/b9ZnKu9Ouy
hgaAzaJJgS7DVbozg6UpjBPgQpP4GX6fwA9elmFqmuaqLoDymW+NWMx46erUqOO9WSdslrvShTsk
BUylMLVJWRSgS2lhVIzXEh2G8F3SRZOTHEuadhY+hfILjFvGy/tf8yKvlOkQvqzGfOHKpDJSmC/u
xWwIL0aHGX9J3Ch1nD0EDc0zQiqQRMr3Ogmn77Prl9EOm2TUEgTIvlMs+9wEL+rwWBCa9dFC+SZt
0uXxgFyiNoeneVs+9Ii61rouky+/bAfK74IvTuptVbGsNNtKsKvda9t5z1fSN+2rYNGVUlQl2IDx
lG+S2rTK2EGK4We9nTVXG2yu/bklasYs0bWWUg6mmgEtA+vPXhytNtUmc6VJYVguVeAu6dHpkjkB
V9hCUpuRf9+G1WCu+9jwGxyMymrW+gy2R0k5piRsX2v1faN0/biypNBO60YWZap5/3Zf1mUswLxy
hCJaVGchatzXb944WKTywNm86C6/7PxhOtWpiawAmGCFBmSKqFx53z+uXNr//9IvJOXmCgI+WGnY
+N7Ug3azpsQd1cvTapjh0vyDd65vi28QVWVOROr/hKg+qQ/9PU8R7Pv1wXhmGMHMDHLWNJuUr8sm
w102O6gpb56SGntXu8tBoWH+E9E0iCFE4k5LfV3ag8QOc2Gib43jxsoEvtJR/tEUUc0Pai+fY3YL
qV7n3LTJclb5c+e/iIhATbHHkUd2KHfZ9by/PHt0+LeMFR/kH2hY9vLj4BJpcefSGJAWNcxQ+gQe
40niJylTNk4jgKowXiyYaz7KysZx+obQINuW45QRSkKAiQHMGO1SdaIGJgy+mL/Y8pej2PSLxwSP
PChzOXeg5Idm2+DjdnmyzYtJtIXTk6Ctw9cqSKYuOokuDsPia6UuxEyHuqx/QM8TM763rWE0nU+k
503peltmveeNJwhs4bZ33tITHPccAz3zBZgxR/zO0evyhGuW9qW04CQhzWu1s9qJWIrr1cykoHKi
l/LKa7H0jZvA+iHui2GgTbNIibrA/0CMsB21Y86g6bnlhm0SaDVvEkqyLXoqXC+1slM9uUW07TGX
SRQ9KWYA2ucICZL3V1QE8lRSpxJwaTlqXsoDfQ/gzUEZd5S7iJY+6/c4NHMPgLrK5z5pjthSNsd5
JD8raJZ9iNSU4FkntzbUX0YXy/PbQEzJQrVCUj0imotB3nJjkV8ZCHVG+chwxA3tUNLn0oPBtiuL
ulrUBOypR8igauXG2JUVjsYxGtDflYcaorJLjk3ttlxE12JMT33dj4VTGtd5hG+rIvz/TCYh27TM
6DZlRoy/XBOmCLt2iEfD7+MHc7JJLdx1UQz+fpWv6TT6j43ZLkvyBU9kiUXK9nLB0Rsgc65G449i
Xm9gdHkyb9KmlYVoESArNHeTs4bufmBot3X/awdEiojbahmyVlwbzIqOj7Ht9l76KSOQg3NkZGPD
r37wPp+3oN8WD0ASlizeasclToye8qJU4uhEhS5F/TRRlbkdJljbMZxdVxKtVe3aql4o453Bg+nY
q6RG5MLSphEoWntNRkuU4Ma1LUMnba8hkuubQXRlEP85Rzw6CIcZlkftodHrfOjh61tin8poj2m8
6msmNplG5e/QgaB9ulma3uTqTpCDkmvqW3k8HY6LAR534CIifAGYfWWy7qbifAUfwc8lUx947s7C
vWu1x8QloqfcNbDm8RUjm3IYVdgeNGU7ejgHviKIVimVLI1JQuvF0EuOQbP8bVYVMPI7wixCnuUs
rZrIP8Jkz81wV1iWU4a/fnG1C7Lo99HAE1uiVZr8tT2QncekmwNisSEoEQr6c/WHLqljp5nK5rQ4
opwI4jN46knZVAanxCbQC/fzOZxOp3KSaCeTN1GIR92nrclJsiWNKG9Ir6yysMXlgLX9TIXUfZLW
5R1StIWBqau3ykJe1/P9FkdGOuyNcpR6Z9bOso4/eRR+cthQE04DRI6u5XViZCZ6d2ufMJsJq70m
G08yWXa7SraOhtPpooOYQBexRUMs8Os6+DJSjUTLoCpuomb5dHCj3VAu4YjDKcp4QxSLJPcifWq9
7D+9JaWlR7sXqCpvqpwCxpdJXhI8C3nkVofcZgNxwwe57q/7R/A6tAwMfPRtpA2+ZV8OoO5klZ7H
4fYYE9tI9dCcMR0V/KF9P5Jn5ay12/r9F/F1x8LhbQBSHlcfukJQ+168hhPGzrp0g+VRG1h10oFu
XJS9Nk5LKcMn+E++VFrz/78Bei7Lc4BE+iYLAYBLpU43fVHJAIv70umXcdvcccXkT2OAgfiQshqY
jL0seyebj1NT17wr4SzjIJMUNydsqbIp66cVOi7ysyewMii/XcLvSaoHWxTvndL8xv6ZXR3xZqXf
xzqIy+lznldyS9M0bMoG7JXHmIUb2dz7Vx0w+rKcASplF2QCEEoHlNMXFbqLK5SCe4g/VXENv3yk
HAmq+kQpwmN/7IEDeS+gm+VOQ+CLR26oWsLDOmnKgOgddrDyxg7aXGS7xhzH8X5ApFedIk9k/C6v
y0KsuTOR86OchL0y4ijb1VhgVRYHHETyCCpUxneJhEUpFZby37Rd2Yoyyeeh9MTdtO8NWof1iGpc
Xqlg7OSHeGMDSsRI58TCQWQPVOClW+Z8FPNjpTyiUu7ADOAJMQEx0xYvFf5/aWJs50y6WYzZlMZs
nakC0gE8npks8Z9YHlFg7CqAqvXexoUOUxEwrIMNvJiKc+jxEjsr6UtoBdNxh+mSHvekAx2U79Oc
E9C2ZweaPn8hupUGXNX+S4mpB3OSlC7JRxsV13YaCcOpiQVSYfX5cE72oEvr0RMs3IbmTjUrWnFO
sqgUyARl56X17TSz39UHbE3IyGsjD5J52ZkbgOJ4F2+ltNL0WShJaRWF5ZrNOSihIDRnRcpw9vFq
sqBrsV3l171VxKTB6MiXYbGli1M5aeGQivC6CiOicm4zZTDVJ+y3lvSZD10gg9n7lZ69I1Yjl6a0
wu4j392VVVF00gFWr5G7FwhgDSYyZgh2x0+CMVfxdBWgGi7sk90mLuzNnLvSK0UQGfOrMRWeL95Y
oV/2n/M0Xxi07XvjytRaO0UPTfhx7cscnIEYI95ABnHPYfycTnMTdzc2NuPkJiGrnsKuwY/CAbR/
3jRc2uwrdvyWelA16VPDu4yKMTVjA9tbpwxhuooJnKnClbf6UcWJWTWbqn2tLyaSJXfrjsFoNdtw
YkkPWOC7zZAloP512xx7rIsO/9HFzAoVX3+K/A7RR6gSSJiUIT1U2pM2LJLk2S+D5zef17RcMG6o
zlU7zNgkecT0X7S5C7xJ3vXBXUgs0OIuzWTmlhHE5rVlB9uwEKljNU1yImUkMF8a0OycGlrYjH97
iTxbaltqA0GtcydiC/PeXkcf6ZfRTCt/8ndNG1tGc9CxO7G6YYsKTVBQUNhAzGK6GwtJHOx69ayN
BOHczGvWlwHBY9LDtSLFjc/ViK4SCmWuVXaBqQD+YBSYaaei3ffk6EYvMIjWbN62UDyrd8R8Ns8I
ipWcTcxdUw0EJS7kYT/WdSW9gSAA+YCpwhvH6kdxXkZmXkvWA/b+ZiH/Md18ObeTPXqLAtIuqVqW
Kz+Jme2wS80yyW8b23Db5lDUZjyFjwNNKM/kgCSXZSgLvBZ1xqxCs4wVlzCvt+BZFBiHz8ZQ5cow
h42MzmSvydJpMs9pBgCwlBLa+MvGJWsCiwUFnrcKW7lSr/MoDXw62iLvRmmKNnKGa2CB5TtyEvrq
bYPR85XjpjXHm63pgyc0OiIm/0sFjqkgpflcZ5YR5ARAqT+PFgUmNivbPNZWQUYAie1gSTFVYJdW
BLcy0DJrXgir3fiFnDoDr2k+jrE/3v6ijpQ5LsJLxRuZR510eGt2ULtZnaqwZCKHt4TfXSKo8wfX
zsl92Q3e2sbTLut7n6tqLcnEsOy9fs1mY44MEkXSudvAe3dL1qVW8YTuPAGHwOh+fpengNyV8iGt
c/kEO9BtBNOkKg2MQHWTGPTOpnUzf4ly/Q11hZ1jO0k6/rWZQpl+UGcmO9HJT8E4YlKxzzkJrRiJ
USHTVOpzciLXWApirIAsIQrO6VISyfI7jzocO3wUEjbjP7eMluaMFhpm/psuxzVramBwmZgDOdlZ
EXxbQT6JqFSuaX0+2vGuPOFLZLiN81nfL0BGKfKwCJClLwYGMOSCnSAJkIM0mErrDicsdQCzD1pG
iDmxlcukagenJpEP6Fx1lLmf65AAVYF/FlnzP/FM2suPKJXsMQEZJMksZ+w4UeFO83wOfuhV0ArL
8/kis/TjJA0y/DHzfVniRcuum4U+l7R83wMB3AsmRs3zlaciyRoVehXLGSw/CvAAMsLCrQ4iVMTn
fEf9BXUQiKPSHDDjSEer8uvrJUZlKjjK1a23y0ilWSAmc7n6esUux1l64JVYhRQ/WYC0KtuMSBNT
2ns9pMfV06QyniZlmMQTJxuWQnmOdELeqDZI7SZGBifrFy0dSTvCteHOCEDnDmnEoM0bCeyIapIs
YSwG+bfaIzCC1zwrpQ9UZ05qLj9XK+B2TsjoziCituNvLrnFPHW+HF++a0fcXcHJNoKBxUEQtcRB
dTWf2bFM8soXl4QgW8mCShUUkanwuIJMdrZ9RnzKHCOdg+edQ5bSJQJQv+lZNc3l1kb/haJJf2/9
EOmL8cunTsyPvDmKow6UB1V/fb0Ihz6vobMbKMS87BDPEGmUMRZydn+f2EgMb+yJgBMGJqrirxrF
xsa9CoDS+m4ZGsMv7kVHziL+SdFG8z/QISyWhyKKBmpaG4u495fLP1LLKgytnSLH6Y95h6HL31WD
kOhWTOXPb2EnkVBaAO7J+oqIKeDXolHeGia0Awz1kl9td1vZYTfeTYE/cxCe6g6wwq2jaggfCPTN
JH5FXAaf2IlC/hG6KfJGgG83Wr47E/Lmv6TomC+m8zGwb3CKUMWc7uCMNNhEA1Fp2jsvs/PmK9lq
EqdzukDidP22yCdXwUYUED1/0UBRrGDApmvkxj+mmMiMHQZTycy9309cdhNoGqDhIHxomujmzt3G
b0NMk6LryEirncc5ZZupeSH8hVFvztn+yFwS+dz19rzVKTrMKXOyO/XcvX8Wb3pJJDchigUP/Iu7
cjl+wTcTw3ON3n4IHBlRqF+dPOFpIBnm3NdmyyTLXJ0TUiqVQqIqo/dP5jUoTmOLYAKuAUs7I5XZ
KC5ayQzRatuLaHpIxCLF+MtElcUKc86B0aFs2H6J9b56/8Bv7oXAKGtBg8F3OAzqu+io7SFgfk3o
jg9Cbbg+ucjotDWdProt2hJdC0zpGBIdGau6/f3TuPz+UufC6u5bXAQa6UvlCJa2qY9JyH5gNIlC
LRMZsAWELeMraPtlEpvu5d8/8sUYY2hwKa5B/w8tDivgX/a2ZCbGCH8j4z4pz7FvhR/R9xyDrG06
cmLPEYk6f2BR/ecYtHI91jZ4l0CX6IvV4Fz+iIS6fERxZ3AtBEBFaEGaXMIdHh5y6PTIvNcdto5z
Gs5xoOoRVWlmmg3SgXgiOQfdfXCd5JPwOwRqQ9sjHGKmH8Q5ukl5C397azsPVgfhf3ePNYxR52T4
pZIqQpc5mZ/XeGjdkezdwTe/F7kn4WjL6Srreztij4j3YYtbBhg69kMC7cRUYBb/SC11CU4x/o8X
mkFHHrIyOIKLM2SwKgG57ebez2UQbMkfjuiGJr+BQHcZx8F6zoLmM+2t/NPmCoHJLFMWUuQM8YJ1
+HHxCfyejxXgij/utNloLshbZIKcZAv/olYjZVvH8OHtiozh9P5Vvnwd5RxKEdieDQ0u3DeCL1bN
CWdC6D/oPBXdJDeMG2AZVilnwTmUkylcSOSsrRRc6vdPQryWyCEHsOVA78BnOUJh90Yix842SUR6
fcjIq2Srmdq+DrqHcAqL6Fu8LAbjMgZjJUHheWN9l2Wsmt6WqvElOSym+zj4Ym3yK7KQTUzb0RDn
3xPDwrbl7LzempDuBCMVJ8PeVpyjtAqxnF0zW3YMQgY8CxvlIgHk03Ux2pagawweMpmHmqLZaCT+
U8fLNGAQkGHbpGN4AuL/l/5Ho208EjUfOc6MoiL+IyCdMGerZqxHTXZBa+PDzU2ZtM4zHQQUVXrB
885kd4yFK2VYijP53XQEJ3f6oCJjI0uAhqd8lR47c2qNJuZcknEsr3IVzxYHvSysCztJEvPoC0qz
5mAKpx+G265NUD8eaeoT89v7d8968wzhiWLdMNFTI7KhlXr9ovoBqzSBWOmDRrob9fWpZOjvboEJ
ifRj0NVchDCRKhJJKM25hhRbG/tXscvV6Bpzy6VFgfGdEtZVMgD9tUuotfqruTDeYz4Qc+JFHxGp
lzyqB4kKVSx5FwvR2aUA0mGmHiC22d3T2zSi+knoJUqNk4r/2dSQKf2mbhUz5plNdA6pVMt2MmFL
Nz96Oy7WQWnk8/B+eTjJfADgCwnRtKIl86Ha7v3NwM0KthmVTnwwlnPQ6v+pOvAZhI09FTbZl7Pc
zpOkflt64UxIHshEea8JRV3MtapUY8hgSt2Ih5WZSh9Av5dLKksA6dphgOsV6P1NqZZPrRRuzM19
mmQ+C01JH+b99ev4hd873pMf9pJ5iywGTX3kqXpzfOT5ASEYEmR3seheLOlVsSbDGljJnfZPzCwI
sr16Ze0qLSEDylqVRvz+2/TmBLjNiM88dI+U/yzPr18mDyTRY95hf4uq8bx6uOd+S29+MTE0cl0W
NPHYXAnV8f94//jyC/6+6wZEoFCXSI0WLeabDSFfZhe/arzeZSwu25cgGBnXk/ReRL/PSXdGf/Js
HMUfPOQ281wvjguh4YeowqgMeeYuvncunMnZyrq7w36UtOOj7zb1+i0su2y70WR6lVu188dgdZLV
hq2RnY82TqeRnUkotM1GepjeRzS57fHTgP6cOruUwIdm6+E3zuhyXJU8Q7i1ZMrf5LC1EN5ACk/9
FVZVKiLev6yXlRVSZR5sl82Azl3uda9va0TQwEJse3Y3hBMZ/ztclGnu75gZ2OUtWfD5JAhSVAYx
sYKY/xhx2k1kqpNNMXof3GRxebG51tzmQJ4V1NZlKzIXJCMR+ZDdqRyY9JwmqSo7hQi9/+XfHo6V
CyIHtyQCZUq6118+S4WAw9zEbSz1PT9+hQAXEwXsoJKkPjjgheeYawzmhPKGNzkQJoN8Lw7Z99Ei
4+vbWy3Gzs7iuSUmF5Zk/FnSLnLI3lTcJStZJBZRVh5TTx7tkaSV4oSTOjK7O6Lsc1A1DVxp15WI
cRD8im1dzqnBWllUy9Qcxkpi/3oS2zgUBOXyqXAaQkbJY5+LVslmNCobl13e5xEuVNx7EqG1w6mF
rIPRZ2dvhM54FOMktVl+WkoifUhgXcUhGFXSTjVLMChDvQlKV0cM1HlOVcNEwiGDOvqplF6vciJp
8JtvpbKs44GSb0TSTelmEv7SwvbsCW5FFZQqDmaqjJCf2PxKNke4jGRIXoeBjoPopqCOKwFCNTWj
/Eq8PxxZXYc+8yR0TCyKBFV0cD0hQxvFic76UR1FIVvAH2tcev0p6Aw3HnZzZ3Srd9WXuKPCm6zd
cKWrPt00Z8YokEg7k7Z6EjE+/Cd1sXSzopfjDDU3nZzGUDRuXDPBaPumOWQgrnPO9rn9VzAhOIuE
DM96YLMS5ppdRVgIV2uvJHO6EwzsUF5Mv52kn1nTYgSyywGg6Rlv/F1np0tqt3JT97kgjnViwABg
l0tVA6LV/Et1GWQ74vaz5btKKILjL9JhF3O5MXmVjN/LgMnS8+NaWTYX0FBxsOgDuurU8FqF3m1p
N3N4x4i0fvySMUASvyBQs9jCgypLsGZVFDGMROtLqDH0n7HDYADXBTNqXbf8jvAp9fcD2LvXHiez
kXGLeoqEGmBAnKMRY2wgCX/aeRZz/pxjXeTYo3b8E2DWkGemuNIR0BWQQkgmiYVt6s9NAdxkLg/O
pzj3MA8fNB6rCXyyiyUGqRHJaESW+IP4bdKtd7ilcvexMxmVQWj2NubbV5X157Tk//1TouJklmaS
bYn4pjKQoVnH8SdghuV+gx+dxk/Mzi0b+8SkGWP95rvbQhAhFj+ZCyxIPIYQy/HV98gZs83qi0Ov
KEENFhNBIPWX2LtkSLXOd/eBLnlY6ZU9i86tyWqAfR8KajtpXpjVUCZobWXoddOzH+SDAQ2hwFad
RtqpVUAXcP+PuTNrbhy52vRfcfQ9erAvE599ARAESS2lrVTLDaJUpcK+7/j180Ck2xLFEcf2zUR3
h11FiYkl82Sec97FmnQ1+oIslBTf7qd1p48s2eRl4faYx1T4UPam3BRu34rLNNz3rX2B0vemFGTU
zJ1+j+zZp+oJzFEm5h7TGctyrIl2ZSB+Ma9KtMApFx9MUA7sOj3Grat2EcDVOqp5KQpmsEkB5V4b
iQLF0G4OeM58DNlsD3e6n2LmpKPkdZD022tf8oyXwtp+qSemZQpfeq3uFRcQ2JKnHNpAB9HD/cJp
X5wdxBdS5uEx/VMCOMbFElnHvVbvvoBO1Y8+4qGGuzc0OEBXVZDcxB68bgPxcWw5XaA4epBGCIKq
vS8zGdmbQtH6jGruvt69b1bo5rjMxg7tbV7gweFiHuG80KjmyVjBat9QOaikqnuhw4NrjUUtm3C4
wASrp4ML8EFhsgbnRIDH7RGRsr1dhBhKS729kkItvNKiQp8Ru9wHyij3TYJoNhYa8y4BRJ0gbGMJ
6HPYlqAifVzt9daH/fe9FL5rZZrMzxiI83ZtH/lq9ILhVUsILR1SzP2r+efcfol6DU+BIH+Q3NxH
Skgz7EKSWS9wJDbZZReI9zLy+07uob+8R0scZGMDrCfnx77Tl58+7BKHtuveBOAQHvZFxoM090FX
8qAMWoNoYV7mWGSlaeCUZQRdyqoErGoBvZEAd04u1As/SdorZu/V5yBMq5zSkUNY0q9wnwf/kwf7
olL312QDKR2uhglNKqDIKGbz88o+6T90aHIK8Vz/XsD48ILEvWatjA/sHN3FyC4CGzlsc6rRcqYZ
zHnpjhzqJknxYu7a7H1Rpr3qH/KY9AKuFI4Z9C0OwrXtPq6UyBWyaXVLM1JwwSRqYkHDu13aXpzT
6e18LffCwSD04ZmtDn+S9rr64370/dkNaMmSOBxgSQlHJeZRQkBdNuMuZ/LBD16wJcaeKUXGmUlX
sWBO4mWF1iFdlxJBvO81TLfwS0CfEa9dSgzCcxojxLinY6dpvxyjD/2pEhgaG+KhpL1X4d7bWOQx
NoGYp8s9M/ZAhbNo1ghQ8iBFUqjzAytPlLWggwEs0OZ6EeJt1BdHD7UclgYWNWM1NR1oUX6Qr3QK
gF3jdqKIYo/b7oHr+2lr7cUKDieBw3aPmzIRYBtVcgcSEBP5ObecoEJ9K3TkKFOEeZ2ixcVE2AuY
HgLy4eB4mOh7qT8pmZazxaFVh7MIosKHDPFgKXIAVVgCygdQ4/ZWSIczbrc/VB3gPtClFuQJdgIL
VxH+5xJ19sY0Wi5rHLTyvYY9GlsdE2Zu9HC8b2lFttjV7QlU9V7DyZfJ5rAjk/CCQkPjRWryAEM4
mOeqh2/kfEjkxpJoqY1mexn2A0xo71mCWOdCHhfZCriqhnYla2G/H+2lH4UX+59wH532h6d6fzwE
KLBEi0MTMNi3XPe2aPsm4GF67jVd91rl+v5Aui/yNPuTLbhjPcCrI0T5FrQl4BSeJEGemtE2xk+C
hR4J5iIdtJ/NB7nweL/m4gXgvHjz9ArYzroBRmRszTavigg9Ql9Xn7L9yy5erENQidEWuYMQuNmt
ootL11fpg6DpH/ygz7XC2WtUpqaxIINIAZbe8x7cIcQvBemDaAEVmiwFU4a0vYwSicpp2jm0Y6dG
w4FxHflw8RA73RtzHYhH8R4/JXG84P1XDdLwxY04RIoEAGlvaaXv7XP2D+mwxoDNz3W3Ms1oTvXt
oVghBEObSE6AekWo21XcvxSb2SUTFDB7ghH6fyI9PRq2e3ybkmoLrIxxUIuwjSlIMdI6XPTh9Ipm
6zIXJbZkZs7hIR/ooOzQcJOdBXkUjtfNHk0CORi/DZckZCzKFQyfoIm/fZzeHdcoLFM2FgEHStZQ
qtTjIt2s6WMRBXm6y9IScPbBGfFgBzHtO1kHmsm/NTBMIVJ4yjOUzGF0vdPbSROlrcxiDndxGlbm
00SmYADyL5FpGWy1EiB4uTny5oT5l4H/18/xfwfPxYHh0fzjf/jzz6JE3D8I26M//sN7Lq5/ZM/N
/yy/9ddPvf2dfzwUGf9++CNX0c+6aPCgO/6pN9/L6IerW/1of7z5g5svxva33XM93T2DyG9froH7
WH7y//XDvz2/fMvDVD7//Y+faDK1y7cFUZH/cfho++vvf1ABe/WGlu8/fLg8ib//cf8jytu/3UTP
df38tx/5r79dRVX3jHH2u+94/tG0f/8DYtef8NrUpfe9kMZJc//4Gyawh4/gqqIntFT/dJkaRl7U
bfj3P1TjTyhxFmVYCu8ixWG6F02BCz0f6X8avGIVFSi6mvy6/Mc/n8Wbd/qvd/yaxUNB5G1dRpFl
C4VLerLUwejLHlct8KFXUAvoQy+cFXxWh+gLY66rJrs0orayUboU7XieAjeV2hDEMyLW48VMLF6b
feyFKZ8Ahg43JOY0TCTlOx6oug36x1VzTOnY7S7UbN75dbAWC/G+K9LvQ53+VkvVmTTjgpPbLhhz
DOBR8sAFKP7VxfIWadVHMyyAKvlj68pd8dViL7ek0qIXx2ECnZ4VguclEj7BUwYldQM9u3d0YNN2
rxhPJFXPWWJB/IA24lYEJzcRg3QFpfmWG75W1Px7JMoIZCTiKvb9AN5Y1OD/SIVCbSycpmaYCKzu
q3ma502c4oA1Aqi1lIEriOLfJm019MlrBXBK9TUts+8W+NRc8hH+UBp7iP3d1BtrKWT4rE2eRK22
vMxXFqGgvNxfVtRgX1tXGqDZvMRsOPhsCZ9Q7rhBOTFxe7P4Pkz6Nb5DIgSF6FfoowSiciWzOALe
0y0cDFrxMQv78katfNMW8MdwxsHEitygTWnEv/wRvdEieaqzIHOySoVwX3bXaiF9yRoBbfvhe69P
j03Dm4sSfbSnLHwaZvZ9kGuOD77RndKodPCOvW5muDcchl0QqjeCNX+ZB56TjFy1bZoUXrrutmvL
m0SsGidGnAy11tlyEOFUPMjFSDtJl/XYtTvOVFM1VGssW7+2i7J62uHm3OtQdUAK+wLFoVH9Zoi9
bQwC+iy4nSL8GD35zTgBMk5LN+hkwbUmNdmFBeLhoLkDbFPVWx3v51jvOyciddjVkBu3kR+2d/Ti
2jXUAxmXdWXcoTt81SIdvzLYMFdJqI/uBGIFfzwuQYCczDmdRDGnqiZYXetqAFEf/Imnk1cgY0Cz
ALPTdFwDxBB8surv4loU7WBUPSBAaIeriiekUDv1rL2eUEtCjpupiUY5Th0zk13XUCQtJXdQJFJd
a4s8OFSk/Ptc9sMq1/Q1wvs7SU3u0ri+MUTefli1N5l0PQWYu1TJ91fR6xARXkeAo40NpoMFNECl
8A5CA6W/5fNXfRc9Fws16IzAM1M81I1C86ZY32hRojCh0suPBzuiwdJgWUZTkCJQF0ACVJm3o/Wd
JCEO7geIexWtrQeWB4fEE4r8qxy7s59cUyalKETVKkqar2cGP6r37wcnqOrwnDR60EcF2jyTlKLQ
5MADwPu0pDsrXZgceRoJcAOx5uVFIH5i+emlmWeXwmysP76Eo07LyxXAMSCkE2nRwjnmGIBCzipN
Cryk70FyZpdBqG+rKnMmNXULPznzuI2jJvcyngFJk/EWdhf3/PZx54rY1AArA8+3VNVua90Jp8c6
+dSWLPmavARXLuuBfNhC6nl4jFX9qi2f5KreQIJxEqDPpo8nSJtfIMv4aBXCKkMzIO4fzcIEz59s
lLK6zqzKm38JLezxKsXjYipdCUwwRobKLc7JJtrWxrYsoh/x0GzxFbnwKxjXleqKZvisV6O5YsP/
PqZokJeKdDlVBeZKYqPC32qxbZVWvkmjJAyHH5ViPWQBUTMRlfpCBjEOSFf9ZVT113hpWAPZaLyy
k25DVW3s1KojL0Vk1S6m+VGuCJ+m/JhM5kM4i49TFTHJavNa1szJKcxwl6NcXJTCpgQxsG/F/Ftn
qf/mmPTm9PV/O5T9/3iWYsL9RSp+d5Syn9Nofn5zbuLnD8cm0/gTyQJChYXKDsaXy+nocGwyrT9l
ZKSoBRC2dE7lf52bJJNfAuVlAafWXg5Vf52bJO1PE/4KnCp6YQbQmX/n2MQIrzuHIPv4AvScyJf5
LtE4aq11chRIqJw3XiuEWzM0ATTWu6Ca/71wsR9G4sSIfING0FqW96vYPM2Vhe/F1HidIFwUrUiH
4clXfiljCE03OaM2e6Tpg6DpclOayEgakrNQ2N+OlnBLki/PjWfWxnUgmboTVcPXSCDdoGdnObVa
uiMbvK1O0qo2w5u4F75LfnafGxFskXA71ncq9jlrSOdPCPQ+4Nvz+Gp+nNisjnEf+2s0QTWylQDg
MY4CmjQoVFassSGgoUOPnrWjlApxQ5T0FTon9/CdHipJ3miBcFfChbFngV0ND+sbNbYuRXncJkLY
2KWWwuCois4mfzrz0l6C+Kt29ss1Msckwu7CiteWTeDVWwtVrZipBzQebWeONBX+9R36OXEY25xt
d/h7flXH1jYhhID9HK+CUIWxWRneqGQbfBk1tNC7b5gRfB/y/H4O8k1RzKON1sE5NNnR2X9/paQZ
gN7gvdH5f3ulAogMA1xqg+WcmnllNjVuFPk4mHYB5V/L2Ki61NgAH3piuLj6+F0ur+rdY9JFsgmS
ooVs+XZwsTNLPfHLxksJ07nus46Ebx8PcbxMNY4Y4HCZz6AbQFccDYEWCyw4JW68TDQvuqnZRFqC
jbh+Zps9PtWQPzEOxjuKyMpBb+1oVuqtBDI6DxuvturnIDfLqyaJIkr9KeijzEi9BKg/fikp7ZQo
SCiT1Hcf36muHz3N5RLg54mEP7Q8+Oft09QyXBVojtVeolrJZRJByqyzsn/CRnRat4AcOHm2w/Ql
KiOkqZCS/Rag12A3aWdeilpSwrDJ0ui5L9OkdC0DczUtU8btPOnDRgJDXq5BFjbfx9q/8ivruqyM
7ErLDQt9p347I56wClXJFqMaeWp4YZ7UoZyFaogHdU1cDYHxqU+KNW0O/3OBeK2N8uOlBXZ6w2Vc
CiKosymBU4FITvCgtqLqjGYcOoMKxUj1i09mKRuuGsWAMJI4dobaoLUlhpdDIqTuYEDUmETJHmSR
7rcROFhaCF8EuCVr0QpyGKPjk5qVgS3p0cr0QeXp/UaRB5m6W2tdalbofvw6lKOj5suMANtoaTCI
OVUfz7wi60ygBk3tpVQRXTkOE6eLh9AhNNwZRC002e7a0Io8jj9jvoJd1nlGXqPRgyLDM93Xxw6L
u0/YTwETZGY76pwZtKhxTkJCXnCmPrii+GVT8iQgc8vCl7Hmw7JGFqWupOB7EOPKE8Xdhk1Ew0G4
mu1ANH9/fJ+nFphG2iSpKhMQhMfbWTcF4gjlIK0JII3wOQ2i9iqYm4eqS58/HmjZUF8Hi2V6L1A/
6AD8R7f47UADcIua+gjObWKabPJqFjq8dVNhotJA1Erp+7l9k36LmQf2x0OfukfAoqrEwlYMlvfb
oUUFyj/NidprYEo9V415Rc4offPnPDoz0lF2sEwaCovIz5nEVeXdSP7caG0q+sjk5MYNEnpUwVP1
PuCYgYbkDTyCXx/f2YmHCt4LzDXZwcITWO781UYlCb1Prxs7PLGNYDgrxk4aZzvS9Hbll9KVSl2X
VseZmzzxOBkUCLqxF9k7OmUIRROnI8Q0D5RDsgIofalCBbaxnzqnOnoqLCNRw4sDWyjBZD8Ky8jn
m1aV4E0uG+UznP4fijHMHr5jTm/VwYoi+nbo2t8A3bGmyJKfHz/dkzcKoo+TlAHU+XjK6pUJmNZi
3tQUhDJNu8J/a92g7PTxMCcmjb5Iq8ItsJCzOoZqWl2qt76f114xy/1anvPHqMarZipT2unSQynR
efp4xCPFTrZTkeM4QANoJRoIdO143khVPY+YTHrY52hf0Ad05LLZhpFF9J3SO/qJsMcVvdzqQyC7
plzH38ymdIdWL7D0HOZtOJX69ZmLOkLR7i+KfhDZvYza6vHpVe+E0syDkJfti+vW6Cy7MqcfpfWT
pkJqG0AwXFXsblAhozzXms2ZU9/J1wBjQJVfkvsX2fxXa8nw0SOqBzJhbcDnzxo8P4Mbr+fXkxw8
xVRJVx/f7zJ3jwIiqsZoG/MGliTpaBlNuhAQMbXKS2drJ1fFF7LyM+/51C1BNmDzItWiNnR0egp0
XGj8eai8oA7Vtdr2uYN7+LQepOlrICKNLpwZ8F0GskysVyMaR6E2sPC3rvOJEYvSd2NfwCEPpAum
O/2PRivl0a2NPPbUwsSZc2g2Gke5Tk++Ae24TvUS6XBt9Hyj+YE32VVQ0TWrDWXcxEb0/PHTP7W2
VRhFugZaliTw6OA8NVIu5n1XeYkQPxrpeAWA7hpvndv/bhj5bYCGLRwiCNVXno7s7EpAazpIx2Tl
I55wJoqcOD4i8/GvGzqaTjAgrGgeuSHUTX9GSu9mvfAp7fTHNhvPveVTK/Vln6MiZVnSS9h+tVQG
SMShihOLFyu4SOUqKoOWbqMOfg0D+Qpn462QpBtAJ4VnaMHdx4/01LpBk1OnHAaJhn/fPtJhjKIB
fYfKy+Qc3wHd7J+abCzPlBrPjbJ8/uoW4UOPcsjJzJvM3qFW4NLmPJN0nNi8TRGnJqoQpkXydjQ3
RgvRzKZSMH7pxivcbb5Z43wnNfGNEfr34KnSlYbr8plpcnJLRZaCJ8eoSK4dxQQACvI4l0bpISIq
eUKONtU83dGznrejQfDzo9gRYb5skEtStr6kPnz8+o6ZbC9hnv2c+5YUzMqPy9XxOPmjPGa8v1L6
XlTpF7w4A0dPBkcKss9jlXxTy+h3C7DGpS+d2ciGrD6+BOvE4idXxvYIUuHCLDyKUkXE9ErKHOlJ
rfY9HNmfo1m66/PRsGtNMOw+nCZHM9JbKKzKLoN+67W97IaRargjeeqKYkpy20x+6ElVvgsanSZN
06drNOFWCs7GK4xuk22qTovZbenUxXxtaX2wbqEONXXYXCC+/zgJdU/TQrsYRyvx2hbprEqKE89Q
fIT4lV5cXIa3aZXj1RhF5HRB5ANkaqD18MZ0YZ6ofkv0kGQ/oh+R0P1RcPsNMbrTC/WmrEE+hEW4
gys6rDRDxQxwyK7yoGwvVRGDNnmO3K4NHsYeA0hEqHZjPV4GZqR4SVhVjhKYsZPNeo8eAj02ldqC
audzQxMpStdQ2O51NPfXOD7oW39WPoXIX9lNEeVumAz5N9TgZFss/IsqqwevwRHZbkzzsi+0dD2J
gu7oZefb8PgCW21aaZfUJip8df4704ynqEmulRzBNSFOEWW2QHQUtXax9B62RaD++zu/KXLIhD+A
vD3/9+1a92MkijJxKr0WJzNnHubABsV4KzbRTWDFd/zWmUV4Yl82SbjopHDYWHKFtwMCUxiFGIUi
L+9oUpWpGTgd5CtcH3fm3OM32eZnbvFdSYuN2ZRNGX4m8kjAEY6GVGv6vEmjFxwyKxks4pS4FL7i
+yI3AG/k6DVVfIidjeWWlnabZdlzWbSXXFp+hc+ECtssTLeSFcMij8bpEx2F/EkVZGXdSXpjx2Ya
DWee0qlIQcudMEGUkliqRwFyMhGNwSSl9JoyuzSNcteBwt3NWfjJVMrGqU0DScd4jldWJf/uBfNe
rYfuTKw4ESqoqHJCgHNLxHqhDLzaB9ShUoy2Mwp2m8zR8Gjj6IkYJYqLZ+52mWRHx0FgBEs8REWX
isNRTFIaJI4HqEmenGTf9Vhbk3CcOWEvof3dEAtMATFbeELHJ1yqFVUX1z3mz4P82Ax144R5/pgW
4Ya6TIRLaXirB8qt0SAN9XHEPbXV6cuWA90PGMW7TSeJUwsxz8JDgWiXmNpzWvoPWpNhap3faIU2
OXnc/1vWDS85Dl1KJvGSTlAzWhbhqzeXmGgJiK3E3SYamEN/vq80cOxRYq1Vfzgz2KlHSyOBevDS
7XhX3egmlFBH0yq9VNNvhLhLHLXLnETRL0qjuBBU416p9Hs8qc70fk89WLoXOmRcyDLUq97epDbo
YSGoUun1Egj7xi3B9dppEXWAtSVXQ2eBY1ny5eO3+ZKRHk0kipQa6Gs8Qag8L4vm9aPt0TXV2Ni8
fraSLfIEl5JEuqY22hPyKQHiq4sN+Zg9RXq7obyE2D5gsEnvHQEUgpMYVuVSVM3WAZhaJ6jhbNst
tBxXKAj3dfxTVUtqgULjBsLQOGjkaY7U1PdGoj1ZSfvNKGcF4Vbps5J0mt1J1vVsJILXCBZKokX4
o1TkDA/UBqeUxMQL2OztDg+DVWwloVs3i9M9CgLrBV+y6qPq/uPHIy9x6d3jWYhpS1YnI4j89vFo
CLCW1ugXHvqvHKYMAfPcJQErGxHeRqHt1Kkz1qUv7qbldBAKcvUdG9F10qTzvRiqqxYlb9cosq0G
9t+VjELlYYCZiyP1m27GGQy0yFqj9HWuUnZiY8JzUUZSmjKEQsvq7ZW3AeyipC7ZJfQxcEaux+7y
WVoNzRhcmoiq2V1lmmfWzomkEb1jau7sh4iWcjR8O2qajihxzVrh1QMqPt04Grh1UYEo2ZcpgZTi
GoJR5lia4K/LNJIcVSKziPGrsy1f+Qzs7mkc2scOHoM9iPNtXOrqbqzSyhULSzizk57YlZZDgoIG
PM0VmMtHS65sWkRROzX3RItCbRs/4Kbd2lFBz7sSg3H5ay6zXZAvZU8jpso2Ay63Z/al9wFHQo2D
DiYPjVbVcUQd0X3A5HTIPWzjL9JJvBbF0EmayW1DaZVP1uUQcYTFAfhMJH+fP4BnNEGvUeSEk8dc
efuyFio2MNmo8FIUCm1BsrwynBN7ak1HDJ5qP7xnltqj1iE0eeae3+3FR0MfpS6IAElhJqZske2E
2u+4nQr6B2V/5g2fGea4JG7CnUFlNWERWP1VnnYUVxsPv6szw7zb8Je7gfiOZi+v8B2dMhBRaFNi
HuSArdXW1/GBThE2dz8ORqffl2yC1DHodrNPvH1f8mx2On6tBX2KZC236n2oq9dY3jz1lnXTBaBI
aGpdVHW1kTvzPxr8xZMFwijU2uVRv9ooyrRvSQYCBi+F3YIm6fz415S0nT2VP6q22gZxmDpm/ZBD
WThz4+8aOMvzfTX20Y3HghCFIbbbXgAqRLNSt9aXTi1J36SvQGQ/YJD0dTSFB2S2L3HMPLNQ3oXS
ZXh0mOlbUmGl6/H21oPcGOchsXKvN5/CSUaEObgYqk/YEG4M1Toz2HIvb3aco8GOaiKobcOEGIzc
y3KQxSY8rL5bDZpM1Tr9L4dapvWrV+qLNA9JDXOvgeFRDJmzaCpL/Z1MUf7jN3j6ppDEZ1tAcedY
nV5RO5T6JBZI1xqqW0JHXFpFI6nsPF1DnO7/kztbzo2sSPgtxyVBFP7RuO+4MxQkunWEbjPk1bRc
+5hnrrpRSc/M0JP392q8oxliDEmPSiQvDa36G0Marpq62lZm64hyu/kPHiVxBm0CTsTv+ijxRHU4
jf3ckwAK26WpXltN4dRpBoEyOddMf3cmXSbjC0IPKAqKUUc7RCPIuY+hGvc1geHS0fuNav26s1q3
qeZtnIJHEJTPH9/g+12Zzj31QP2lhQ5G+mgFqLUoiK2/vLwOl7RJFnBHCZ/aCtpFUG4FNbuswiqC
oDW5eWvcp319JrlaQtnREnxzAUfrogMOPYgj672KgN2k+kalQ4Hd2t3HN3pi12DKkMFRsqZ5cIw/
TNFI1SOk5rwGp8cdZ/PKDvCfOTM1AVy9vx2KhADUod6janIsadG0M2E74Qyry8L3CA4MKNxMX3Mi
cNImd5HtDW8nTBTdSZl+ThgvwACWtFUiRwrFL/E+EarfZlFWdmTKPVjRuEawlvpaWpX3CWqfa2Ou
N5PcXFSFchWP8i2IY8hIkT5ueyns10MEkTfsKziV/Sg6nPEF8MzlZ+pTzeVUADttKXdjdpirFz6s
mAXy0gGBaJMidzqfeU6z3KrBIyaRB53d/F1Av97Uaaih0hLB4hNu+k7JLhJGWsGhBBWOvqrUKSaE
WeXCH5J23eO3eINiizv0FsS/WpK9HJUIN8nmX2ULx7jy1a8B9a3VSM+3wifCNrIWgV9V+KzEaXrJ
S/qupToMLLJjp7CC2ZaVct6MQY0O6+QbG70sclvW0mo79EK3EoS2cGCLXXTzuClK3G6sDFSlkXbV
bRirptflhv9JhXvngZIDRqmDsVA1siZdQoIx1CI78sVvJZzuARluW8nlT4YvbRMEt0t6e7K2rpsS
dyAant9CxnWQaWouM0NpKfgJ09WUIJITJrN/G/pa7+QRTpg0y02nYoXtwlrUbW0pHg5hkjwLs1Lt
dHkqr8Wao2fX+vaEFr1rxa3m6hAXL00tKBwxw15dDDVX1VtxO+TBJfhuej9ZOmwjVeoX8+B7SHg/
fBiwdjzcR5Iy7CLJyOy+rAssLJKfuZqW1/1cP5Fmz9y2tVKon9uWOreeoqSxO8B9HMAWuCqAMPbA
ZLIXoM8GzbLElmNp05emY0HwcHRrUtwgjrUVbWNlI+j5JyrvvLvBh0QRja2BlVKhfZ1Kla4GAHwM
kBGerm1T8dcQ6ebcieViQGUm3A2IqXyWALkAOofkbhmZjD1roK8M5Ix2atdgPUEtMXDiqnYRC/1a
mE26DpQ4AVk/DLdm2/tkh0q3FRr/qtQn8csAjX8XyEFyU/ulIriLYLndWKMtTKp/qZuCuvJVdfiu
5XXs5Tz4xhVBASjrHvJgtelHSbjS1SqpKR/XGt4i/mTjMgKlIEAAWZmb2y7vZA+2RUJw1hMHUubo
UM/NbW0uy4uMVsVWEEdXa5rYww0Z/2u5eDTEdiNlQ/FD6/Rii3H9HXl08khvU5TtHgTktur19keo
lNAMUOnx7XxqhmctDGUVL4gBN2NLrgZzJUxC7KDa9BBN0sagYGHLWei0/uiWwuBkitWu07DVd6Os
fTPCUbqoRAncXZka9mAY8ydAgbUzBJhJ1byTWenIkKumq1dSR8YGUthPnXy2ei+VKmQbY2EYLuUg
+NGKg46NCPtrpqDmvpLrYAZGDbzMQ/IYeCFpz7WRNT4xA3dVu8QiPnCwPpLX4lxQ9jSDenZK5BTg
CgSV7Anwt2KnrEcD3ay4KD8JQt5fGZnV7xpEDKQ19jS5m+lCcx8hzrJV00JN7CFTo59j4X8yYBw7
c9/oLk4tMBcRhruFJ6kr9lAQySZMXC+xW9/2Q3OthMHg+FX+S+uQascrNgrcsrLm2hEijZqkn/r6
Vmq0oAEZXw/XWq7dJQoGTS0ZtEUV5iJBHsvOSl9dQThzxET9lHSI+Xfa7SCp69Avv5R1/KueSuQT
LOFCS9PrRT7biIadOpeTbUQ6hAsjhIlYY2I+z5RlRCAYHUbZrp6muwmYjTc3xQVCn7ezOFGJQe/J
nRshXZF/fAWP0Kz0XG/XiSh9MTR2jIqDjzMFyg0kSPw3oRZ4Y9jeULP7lZnMi7GZBuSfg62EVJjD
lvMop/y11Rq/GahzEH27aqv+wi+jz3mnrgblS98uDid196XRsy+oAyynYYEkWSzvBqu9T0zlSsjQ
dk7a4tKMDHcQVEBP1V3fqk+qAR5o0AfXnyea0tEm4MlIk3UrtD5L7NHq6gYHedGFSrZG4ugqx4rN
MHPNlqxBsiVqUSu0hCJbr8NLP8f9qM2e454HaD2GhYX2rvU5z6M1te5toYa/MUfCZqO5CtLwItQ6
dzS7ZzHNPwOIX4WDNOzmRF6KpZzidUBjsXJvSMIFu78jkZROkeZRPL9Wgm/S2CLj7Ydf+lJHTs2Q
HSZm5QxJfiMr88bSiQVjkOZ3gsRKT+bsUekne5hMT9KKT/SKHb1vtYU/8zPs/Z7oGlyrUgYNU/om
qBiWJyPi7k1jd6gLsqa+J/3kYDDttqOUP1kU/IIwuxDr2vQC60739bUgjeaPrEiu2ky/qlspdWIE
jAD9CZspVXeYKkgbhb8YFb+4iYMwXVWqNq4MJAcSrYcGylEit9p4pU5666jm7CE8fZfk4/MwNf2u
oncPEanBHXr0Qr2Pmq9TOPbRrZahKlDc+oUxhi4YSX0dRMm8o4L5++Nj2Km0egG2KwCuDcQv1aOa
lT/6RidMVMpitCaNPgQPCM7P/CYPnyZZ/AQa9zFQh01nRudy6hOJJT13yr1ITgH4PU5T8GDpBaZR
4TUNhhKhuUlbwUmE+yIdri1fv8E5d+uLdFSbinmuP0uRtkMR9LaVjIu5+YFfxKo9hwh4f/gFpasz
3SgKLenF0ZF/UAshCMwu9wK/dwa5Q0E4dwTQoB8/9feHUombXiyRcbt67wuKaL9v+X2aM/Fbx49k
WxCIEvNdP6S22IerojpXEH1/YyLoGZz10LwipdSXz19lu6oYVmCDqZ4Mmr41pR7txe5qFrTVxzd2
IhVc+uJQeOhAIpx8NJvCOBJxTuKd9k23CyzNy0IBNGS9Fiv5TJZ7auYyFtVdFK4Wi9WjKppa6EPc
GoxlZAUHAH+tTz/k/FFtytlR8oamkKKuEHwkTTzX91y++l2O9K+hj4GYRVb7OY7xhTelE2Ly9A+s
dNn6y+2AIA+kyYY+qLHrVfNMPnP6+f51z8drphFGARO2sPAU33pACm6t5eW6q/JrRB7OeA+dmjGU
EExWKOkToPy3M2actWQsMaABWkGqqUjYv+WQk7pPH8+YE1FA01CbhPK3cMqPWzCBXEj6THvfQy/U
1q0vcjrQclI2yGS7iWCcgaqcmjSQQBfKGwxcqt9HC1zU0ccq05Z1MDU7XURyv+iFTW0mT3NdUkLk
8dr+pHwOqnCnG+dwoCeeKYPSuTahVHMVR5WSJEwTxOkLXh/SSDibTsk6NiBw1p2knlmJ70OMCPdo
qddheU/f+Wh1TGXTR2NdFV6I9NxFqWXzOsvknubDECH5BIhrRp3cxVREP9M2OpHZvxoZjuHbiVMK
ObHB4CaNxtwu3UPfVL2PJ82JZbDUgHiNFnEaatbbIYIZf6Q5Yv1pU3uR6xsTHjXpBMKmZwY6MTsX
2jt1OxCt6FUv9/oqbGYIhYT+QIwxk/qrXN3VU/KrEEy3aoILo9HPrO5T0wNSKlV0WCL0JI+i5yyY
Y51wuvZomTlIf67rQn6h83789E68oCU/XIzF0Lqksfz2puoonSdUcgsPSML3eoEmaurtfzAELQGK
9bCzqGi9HWKEtS6WsJK9MZquUD6pbKTPH/67MZZJ8urdBDJSE6FFgELExKHtaLfJuabDiRdiySDg
KTbyvyivvR0C1MuwGELlXmuJEE2jX32pbkJx+g92Z75/4QOSqIIZPnpcPdZBo6gzTm4gIZXFT70C
2RzUuPvxIzt9P/8a5+iRGWrQV1pJbQ+ojvB/mDuz5baRrOs+ESowD7cACJISKVGTJfkGYcs25nnK
xNN/i64eLFldiuo/4o++6eqoKhcIMpHIc87ea/trMYeL6953dPT/+jrvrrBf7uf8WP3y0yiLNNDg
cT9Y/G5Ux7hRqvSjUcG717CwF539VMTTvfnO4C72thef309OvJlifdf1Hx0x3r8Ek0kaiBA13/Zi
W1e6AlkCDeBRucjH+jDP5u6vv6l3djJajYg6sBFa3MubzVKdvXPcAe3eZoVEEU/HM/igA3mxeh+N
89+9G4f5HMda43fsqQZ80ubnr7eC88lPAECO9fvv3w7qGAMqF3ow563LW/OawpsLu96iQ7rySKIi
e2OOzO7MVHI/aFS/dz/nwx+WOniCEFZfLzJ7GaGVNyrXGtWbdbhNoFL89d2897iY2EPgAZ/Vrb8d
87S+sRNr5seR1eFcVZ598ZWTfaB9ee8ySFA89C8kUxhvB/ElAhI3IbZna5AobjaCFiVVDwCQv74b
/Z1TK69Lh9M50xMNLf3rL2ylF05MDwuAJvR1I+kmppGuEQfWdqHTWpGSo0DznHDsrb1FO0dL9O0y
PANS9Gtb87OuDoqXCoKEZ63wfsgO1b1tAeaI8/BFvZh3YIfJoyp2vTH5mnGOSv3gBfnO6/jVHbx5
7w/pgBLAM+ptORp0l7+Opr4l8+mom/3G1PvtX39h717NQsqGoZLf523NlJDsmTktiznrs1Bdr8nG
8pW080XzI/M+GhK+twg4afzrYm+25kpg3yMFiy0TeBXvA4IpHd+xH/+bWzIYRHIwREX55oRRp8U4
uNBgt8KSPg9MINR0m6B7bznb284HJdr79/Tvq715QueZnnPbcLW1cSLHgDiqfEr1D46b718EHQd0
Cd6eZ2TSr++aeHa6smqRsZBdtlHqG9VrwqLvPriV9/ZpTuz/usp5rfzyRivJeB4cAvZAksS+6l2u
P4EUYqOZ/4+382aJt4ijZ0kWJVTuJnSrl1J/tjr9g63g3ZWNUslw8QjR/H9THPCuc+dq0s7ngGGr
LD8Mu9s2ihPS7gqUzvug6Hr3u/v31d56adAuZECnuVpiDhsS1cIVP6h0dZb43xafIsn0zm9TZCLM
Fd8uBrtTiaO2JYtB1QOsCBFJbB98d++ut18u8WYlDFPiqiTksBIcPaSr7DZTmBr/1XrDsMvhk5cb
Gv/X6415ThYz3aipU48EzODcaDatSlX8kQny3R+HF5zLqwe2w9syPzGlU8Mt54jLyE049kZqYzDq
EEyqD96mv1+J3hpAcg4HzHt/a0HVeuupecZR50wWMoxuPwxMSLrpOqfw/utt7vc3HZfCLoZU3Pjp
1H397RFekWoTlrdtrDiR28lPyB+2qZZeKUW6rYwD49o6Hz+46O8Lg4vSY4MmhFD3tzycYvVgmdcr
p4Vi3ajOo9eUV9WwfLD8fn90uYrF+8imUXm2W76+NU8jVcWp+L2WfN2ck2iTvIIo9pjNOl0F+4Pf
7N17omymI4oj+DfleoepjMh1nicAzmRVIgtWmBcuYvPXv9c7l9Fop/HA0jtElPjmpphClsSEy4qD
lh5w4j5w53431R9sROf/zOu2Hf12Zmcm/m1UXG9LBnVF4ZsVbrVNBjCZoduq472b2/lHKvH3bgc/
GfHNiO1t1Pavf6OkJgtv9OBYVI15Z1ptqC3WCXPL3z4An+X1Bl4I6nj0KW/2CG0tSqN0jAoFaUHe
soVGMlOsD95H76w3UgQA2CBrRQ/+ViY5uvncinGttronN5beHIiTOMyy2+gwWGqz/vrXK+Gjy725
J0rrhdx1tdp2gE4ZSVwT4uCfpwBel4WAHZ//i8tBHIHfQ7MakcjrX4pwY1Wf7ZnLtZCeXG8Lr3+b
1oZfZi4oruGDh/edfQnJCzugjTOC+vjNwpDekC69WlXbZa18oNpfrLXbIO+DB3eVSbmbpLNTko8O
/u9svK+uqr++yYnYglU2dbVFjRC02YrKDdIcrNyisv98kP8WXeo/QaFekaP+I4bz1b/1Pqjqf5Au
ZbHV/Ge6FJ450J232cuXXwlT5z/zT8KU/gedDIzNtDJwOGOe+TdhyvkDXyU0PHTa4APYav4B5tS0
P/gDqBLw8rDTMD79F2DKAj3F2Q6z/9lvRNLJ3wFM/XQn/bprUl3TmyAPiWkA9IK3ECGlWie1lF4R
LQ0vCJ/Tz7gh6bW/UHDkNoFXSfx+aalf9ch2NwppZSECASQ7Vd58LVDpfPDM/iaRo1cCbok8GbYj
mttv+5drwmStmF1nI4Wr3aeDa+x7e/DCVGuXUz3NALftzDs0Z1VQJ9X4sdYd9abO+vX+l1/x9Od3
8ApY+Bt/wD5zqng90h/S+crfqtdtbJ8DTER9M8Jy8Fe3UnxLzM2+lol2ScTft7QvRSD6HheCa0t0
AaIZLt10djao/NXDatXayUIQEYBJN56IuLO2XQ8Ias00JEh1GU3pOJZhhlHzODqJiAgrOZsv1NvO
Gl9ifSAGDSD4wSxy94jAM71qBqleUMqMwcBkGmJ5n/WnAcfZrZM2DIoqx7r0pnb0Y6RUeGywAf0w
hGlvq2KKL0Ei10fkiU7QTOVls6AYx4lAsLpSTdvFMF+qEVnK3BSf+SBojqxUfkOrUOOxUBCVDCZJ
hU5ya5blpfAS81M52l2UGZX4UmhmGon0qixRrnSq8eIoxbOdq1dL2j4s8+hEHRPZQK+zI7z/8gnw
Zx+UrZbeIMwF0I8SH0SgZh16NTF8VevkZhn64bh21hoaSywiYM7DQ73UpM159UAALvz/odSMvSeB
VmXClIbPKbRA4WBce0tjvqBayjZWK2xkT/lL1bmipTBR1Ot4UhYEJWDh/caIU9RuqvxerwnaqkpN
S7+ZC7IdMmsg055kBfMLAPusvIBvclC0NIt3vacFxbJykGl2w6yogTJ/ai31yXb4+dqk8/yKWClU
GNVXRfYXxpD+YG6LjTgdN7zW4bvmo7pLgLAgHSMXKlcHeycR9YbCLl88N6ZVo1noxppl30ohfWL2
xmNtGuN2srLWn6WZ+5a1XKq5lz7omVsEhTkqYb7iZphXLLSN8TX34mgQmrpHQFeFNDkxBRp6ee+g
tPHxzh5SUoZ3Siu/5UjBNrTCMUQskJ10ZVGD3k6/a3m7a2T9VAyrhjgtHndtWxCoXOTjLi6sO0IR
Jt8su51D8JSP2bACP+pcG+iQyIt23W6vjiqZ5KK9jace4DnT8gDMjXpqS+Ad0eTGHioz2zwlcSJ3
cp28B4Ca/KSd4h7WVlUyqOFxdhFnqnbd2IU4ZcZYV4ErnfaSAal9qst6PtRIyM4rGWPOBmi2ZQWT
3iLomRR7LQJvWNLLht0kzAg8Ceu6TXAVT/JLpqrFjdLZW8U6r8GVZEvnOCSNATPVKez40vbI475u
ZkbRAdHoCq2yAer96seLROkmcJ+4ftp2QrtRG0usu77pZRM5luDjEBtYIghzi+sljoSVFE+wfvfQ
i+/VrLXCcYYDP8ZTHMhzllKx4iBbrVXlX03bC8NcrFuZr2OQrMh49A5irK90PSDiRv9SEjL2hQ0P
7Z2Vlo0fV2jhZtwwKYN/aX2uzFj5rqbOdOO5k3qvzLhjjbjCzxDHTvdNaeI1IL+oixSYbX7Zy9nv
CcY5jtpCcrUQOnjmAS6GqyKhizPimcpx3RpLWU2BJdJs53r5+oj0a/IXoQ4PMrO9revNO10blp2+
ZM6PYuT1EaoaHcamnru7tAYtHPRzZV8ufZvl/tpqCEFypIwzR+2CfLJ2DjOL3gGgWDpYHXofS7LQ
er1fVJLURXFbs8LY01iup0pY46e0QLblrzNcaeIllHxP9F9cfFq9xXbvc0Or3C2a0H5cfTe1+vb7
6nbiLPjLtfgqM8088ryBRmk+5vaGNqEKX6ZurWNbq15Qoda1PzmNqt3HTn3QZYwWjar95FpL3/t9
krtwmU3tSerrJusISsJE308vS6lNOL8cY58b9RIuuQpYTENt27Rea/DGypcwF9ayyadBC1zoE3uj
dTit1VNesdpFE3VeLC6m2Fjrs8ZOu8e0WcV+Nw8SYReBF6iseiFOxCh9NkTs1UEv3ZV9oo4PXeGU
D7R/sOZP2aQbQd3k+Yt0rLusp7MCXc8Vpxp31IklI04OZttD3bRpe04gUfrNMLTa/Xl2ea9k/Eue
W1r7JUbB081sGGpCWW2iLblL3X7Z0VSv7hJZlXe6rZx43pd9yvd/nIjxrv2VkLFjYjnJJhsUDZoy
sskFtfEuq6aKH7HmfNxM2Vb0Mwt8Xqtb257n0OhgZvs5GbEHLzf27WKAWzZAvd33a2c8S4QGU1AJ
TxvvsrPZcNRkEhFvnxeY/kZ0oimxcyriOrM9OqlpP7bsQ8K3pyY/znzFgZKUSe7XjgU+bKySOSSD
Kr7l/3XbpU+rIKsLbGlNW9wY9XhOaSKxB9F1bxMRRd/BR8fUa77oaneTdO16XdsdWXczNGaNcJhy
YxdGeavUyUZ32+LBairSrizZsA3MYryvpHMQ5mxELEKVbAO34dGfq41XQiAP1XlpcJ8u03Qv+7w4
JXm/3tRzY/jeaqjbyi7XQ6W1yies5mWg6OpWiWE6ojC0LrRlXQDQFd1zuXZuSD6O8ayPzRKoU+7t
GqKU2BzS+n7o8+456VT7iEutPUn4cVe50nuRnZjo9aTw+E557hLXtSPJayNDk2vMegBawYGEiaAw
zg12rSx/YkZX3MKOQdOkLv0mWfv4ci3c8U7VizIP7ElVz2wxxdinzWQgvc6nBTGYM3Q+FWn77A3C
PcRLd6/WefslMyfWoXA8n4fB/UIeCa86JW/S01xwSEVPPHSRULNyJ5c0ebAJrEBjXev2jdF3hBSs
pawec3ghCOzLyrqwUgXjbGzE6Fedhne/Pbp9SBA0T5M7p/2FNYDgD43BGL4RE5WExWhvOqcvIlPJ
41O/mm60tNYQaJpR33hq2R5VAFzfUgy5avjzGSQ1h8WS1jaUQBMVM4liUNx5XV3m8ZSHbiLVHYmj
ZWB0mkCuNJcXIvPa558bRJJl0yH3vPh5LVEcl6MXX7Uascic4FSetLios73UlNQMWFnNJobRbfv5
bKrJxboYk3lUm1K/78cKsvGc6fcl8RtZ5vPNCi/0ctcY72JIyd+yeWYrsO2FbcYdxQkAz5A9pBhl
B04iqWPuZsXmWfsZrlK5PQteoHQGAxhzqrNrXZx+vpY7fQDTNg+d96NOE+/gIRP/Vg+qNxFkl5ja
PUFpfLfa0qiIzPtea0LD0Wa0sN0Y1wEAv1xEVZLIUz+Mbohya3mij4Mlc07iU1rZyGZQtAJKNMb2
2WjW4Rh72oy0sjPF6eff5KTBgswtg/+1EZ4bPC1L+ww8pJ/DZrLcLKCpxQ00JmJpHNycFlLR2i+p
VRU/bKMw98gX+GOmjdzfrRLAMovQxAnWR/uMHL99GnB0n3HvJKaF2mjzj+y5fZbrrJ5mTv7bVnRc
PCvdLhinztMIS+I9dFfN1XLZNzPoEVNlY0rkxN91zSk5eTkQg59ff+LN3rVpdX+WKn+rMH+/mn5V
cP/Hsvx/sOY+S5r+c829nb6M36sv5auS+/xH/llyu5TPlMkQfKAIIbqhGv8H1NnTz1BnBhbnLjWt
r/M/+mfR7fyBIA7t5lmxhoDs3A77RxqGZvwB/gyVAIxXBFekpPydqvvPtPlfym7wGcyTCCjls6E8
QTX2umtTLFWByaEuUAyLbFPz2BN8OxYhp46TmrnVZtQsEAR58sPNtfqeKBbljOW5QdC7y3PZh3ra
DhEswwT8uS73sVUke71wFsd3B2cT0wlfyBFIfJlgfoTs+VVf4X9Ks239SS6fmzwr/OR86q2tCY25
CVhDcayARtpN4c5PdcVJy4uXL1TdGAmKOfnhCHfedFKSLLV0PyxtLelOn8PLDZswTcLJYbqCaEZO
C6uQGmeYJBw1d2j8KWXW4Q/GGNOdOhcdNXOWaFzU+0TLNd/IHCMsU9d9HEm2Jx8+MWuA6j0adbaP
4kWOsICkJo3oHHx/1Gchb8iyxqVkwHjcxZkxhG5RmXawxA0ogCy7clrtisCa8eguAwnXWXsxdxyy
SKXSieEgMFfpUrxYSztccnDMHL8G0rwllsP63MWTEfYULkfy4q/aXHtQY5wdVVHY8DKV5AcG/x53
ouddkSIMEgcDTsJuq7N7lEOowZ0kkaxoCWiold1SdK1fJAv+q+xoDv0amSSEPchKPliQMnfdoibH
Op2q/VC7+pemr2H3dnI0w4xC4HO5YLSqtVWndivm4cIS5TMGEfnNcrrhkJnkI2HikE9Npwxf9ab7
oq6yNv0CvwgRjkZnqTAdxLylRTgJvk1vWalxFyfIiQ/eL5biXaNtNfzOaroLh0MCaRJ1dz/qSha0
9qD4GcfLodXLp9WMq71baFM451Ss7rDY35Ke4JW6t4tvWT9xpsflMOk3KYGcynEk823cjUIn95Qk
l4rX/KjkG8tKi4uVQGArmEU893RPAEExOo+DSSRdvZsbBZdH7JZFTsNUr29TgptyHwUs5ePiULjQ
/DisiWUcMAjd8l7CAjSfle21QxmzprxNeveRKM4rj5AWqRgyqNryUT8H1Fey/TTE3hAavbzj9Gje
UY0Xl06T1q2vdUWlhhO8rCmgeJLyscV12D3NStkcrc5wd2NPc8yqp+FRKAuRW1rmvJComLchJ4L1
zh6K+KLK+AGTxJaParwMkViq8S6HlHSoKiu+V5vK2+aKU8MFEpZLtIDF45GjonGYA98WTV9eiyGr
ngzJI1tOjXpw1DU3Ntkk8+Zalws5cnVlZFG9kDnZVLyeplpXONzoHY4w+vkg++xKybe0JZodp5cb
2lM/1HhWA7k0WuCMnuPb7lSGq6ZpYKKN6SKjDCH3oLou4/ipUEWozI66U5brriGqQpCxtUeOlaHB
qr5PYhF404hcJSg2qnJM4iS1TKFREwKKkNgLyIQV91pJIRfnwQDBZFNXSTTlkNLjLLnS8+FbrBrj
9zHtUTdnnkbHxTQLIIyXppamykMx2G6aHfpEKcvhqiXbz5KbZBnWXG4GWodARWwr1lECDEs7fWIQ
frnGtvFiwJD5RgPLfrKIvDvFQ2pedB0I6H4k6kahK5CMLr4cIlYUdy13XWdWu3btaVacORo3ZDm/
jCNFVi48O9DxStbp7G1KQsP9OEnnT0MaG1e1cgtzXdpBbDtkgLE/HqeOJN+yzvODR0bec+6N8TUc
5PkYZ1VynGj0MVCBvxGlvWJfVdMwdptBIei3WQ9iyQ5j7Fy6U0/SsKi/6pL+hwoiZh5qrOTtRJCf
yKjD+zvcMVo4eOqNtQrsRLUTLu2IHN7qimDIhYiUoisumu65E2mQkf/pJ6ihLwFduqeeMOfNlLbz
tZdXha9URv6JGnDieI6o38cvz0ldy1XFH1EIRWqhFX6jCkf4seMwXNCaJtvgfAzXfn0pkZSKlvw5
OjrLvG/JoA3rLDV+zA50nHKi9TXN8ua8ZzL8sI8E88wQdrRLfi+agDZ9hazOhG91HT0JVHj3Nt0I
zFvatVsq9a4WqvimW0UZLQNNHi+R2oUYs7vBBETm0GO5N2walQ005qAFiBXiHFmgCvXJDp5ksmH9
toGWoVT261G9K3uluZ0HYdMm7J5UxS0vxy53Nk6SfGOfikTXKDQteeIaAVfcmbyKZJ60W+8IvPuE
N9SJ6jqNOB0UuG7Lx6SFItaYVhIaqLxR2cj+hGCV9SjEGJQ0iPo+PljwhT4zW4MEjuvEN+JSjex1
2YIUqsNGjNtYW8pNWnnLNVz3oNeLB7Ock21Xzxlo7U5Erlm40cC78t4Zk4fY7Hp+5sENm8K5m5f1
aZ2X4m4e8o7SiChvHJLVzpyHNGjElEYTfsuQMwiAFROHIDZM7MbNVSKmq8HTcZx3unvp5S1EJFBp
e1QB8jJFSLADck2mqsl7TIXdAj3h3FnlPLzJJA0wprwBH1FFMabcuOpEaMMoaxKG4usi1q4Kh+NH
Mw1zVJiIaVxnJkDFjgU1OxtTv7JTjUV8P4k1yifzaQW0ZGTYOrvb9FyV8AIadCs3L4w5NWcimVKL
YBddam26obmgOp+UMim2CrAkPdSL1B2/0LOor6XXXBMiHekcMYqy/sTWbfmmrdNjm0dtIzIFTmOf
5kC19N1Yz+ajNuoWArh0JzzvqDvdTVPnwB1neTQaUqwNAoKBORyRPEYQBMMaFyHVjZ8q2R6vRO+D
Z6xJm6qjfMHEnT3yWv0yzwmuUkHx4xW2L1kWrqAvJLuesxbiC3Uk3ypu2RlTmotyX6fZRuBcHeb+
ZWqT9JjMnrhTlvTEUfQ2w2IepY5m75SiUUN9KODoG7zt7LDEhuiz5tm53Lh46ZpUu8PqHTnl+ZyW
5uShLbH1YBFoGzKAkGHSTN7dojMx0Bfvu+VN9XHSGCnPwnwRVMRRI5z+RumnmZdIPLb4V/MDSnaV
puFkzouehp6UWb6ZCNGkyzrhNhv9pkmz9dj3iT6Foyua4spkLGEdi4nSMfcNS+TOXvHGZfFpm0tl
b8o0nx8Lb8m8FykH8oL/lGn8f6uEXtVL/2nW+T9YLlGS/FW9tGvqb1P/Zfh1Qvnzj/yzXjL+wA/n
4Vtz+cureokQHGaDiJSwfDEf/DU9UCM6h1mdiQXlXMQgaPp3vaT/wcSM9xSSPY+fnCrrb6QH/qSt
/lIugZJgDAp1i2aAYdp8nNflEpLnqUwL246EXOTGABJAt8W6HNX8xlAAfgIvCKfYJrXBRc7aPdJT
si/WpNL3M56qjUbw3sqxKaq07PaX7/GdKeFPicSrjwarEu8IZSHwF1BbbxRjmTMs+miyb6+LFj+X
cR0zDqqKpA7oThTbdhkSsaHbWO2dZlXLA70ZnL02CLO9Givybs3IseqMabhX0nk4s0kHMzQVjcMb
Lb2TPo4a9KgkzU55s46tP/SxOQdrU+lw63LKpamJ4+9MIz2s+2lP/yVmHz4oJrimv77VnxTJN7d6
FiV5Br+ABtzjTdE6pL0BJkBwjqFbci/qaVyimNc3nm8NRkQ2ZTARlHXvKmDuemXKniurVWZ/kCmF
Askh2VEZ9fw6w1i7ZfbjfmPurXEsa/8UKvBwJv9KFP11dKudP8mbT+rgO2N1/vzLWyVsSp03q16W
bvNlFae8cqoH1/I2PT7JCya+y/VMz/xBpKKP1n42r1evdff56iAubcZkIkuaBJ8xbrJLe5VL9MH3
eF6trz4dYijUayjC6TWgvXrzPdoNUz7qBitq22G8a8ZOhIRwkt+sldWuyor5kyqLawZrMRZ9Ag0t
9JUfiKX+JGq9+RC4hM6AND4HvY03jxRGTsRufWJEOJ2U8ghhOTEuksptN7lZPCXMY0JplDKgadeH
zF5NhhUNQbrJwzqhmIaBq10W3apzJF/Ug2IBIOuWJTDmtfGHZG5uqbxby28UubMRgNFGtPSTkVnL
Vpga1WX+WQ69BnRYzT+B1izPo7Xi0yD7LKgcsAiLbga9stzTXW6PHf0S32TUMsOPnLL71FhSjgqJ
jnx/bpwv6Ng0hAmFXkaxQlhkwCiBNO14Sh8qtSu3aq8eQCWtrs+Uc428miBEH5bHvG96r1D8RI5q
kKM/f5xiziDIgJGgM0unLVLOrRd5s7rxtPweO7kIObrrGnQg82Uhy+azqxXdLuugGw+0CzkSJirE
vVU4PMtduWyW0qIH0kI1/q4opRZ0WmGB3uH7XcY+Bomc006cUUB9oukrqTRIwlkhT3/2GD1fKdXZ
hIpZZTvqU7xpY+r21BLNTjG74UuMFzWvsvrgYvWLOjlXF1Ohg5OgM0JDqez31dBcibqoOJt2FpNS
slQbu7QpnAE0trNC9KZ9DmWVWn2AEZl+98ayYHbRzXtNae8MkkLCqqchpBt95DrxslUnuT45ZdMi
ULS967LzepSyc0YvafC8z+MSPzMKOq1SnbtgnizjvllAZzOVus8W0ZZh6krvPic040dSEgN+KRTP
vkLNIBjVaprv6AxPZgVvti8Lvnu0TOIq0dOBiUevV3e2ZFIoa83eWn3D/EiMd7Jqm6hwOnrPA7k0
qHHIekbhf5+muRdSNckpgJAu/LJqyPTM+BGF3qQRTXltT5mefdcGaQWeWpOOuLg0e5szn3R5LlNP
+U6QF8QPMaS0oJvPItXqwG74klcgNBs7t+MtDa8XRYKKiIVHf3npr2M5fuWArQfCa63AdQwlaJih
EL46bywFyAxpGt1mzeshzFhI1SD0y3lVbtIuvyljazgVnPPN3p72ZbEaAU9jHJlTPH4rSutkafG6
Xbr0qmqTJUpRs8G4cV6UmRErIIozTMW1ojyrCAPyMn4xPesDHVi8H6exBmNl0C/FHKc/aIMMV+w1
qkfBlurPywqhqNEKO9LiZt6Rv52NQbP2GqFLidz3kFo2Sut951U9+HA8xoA1uVy3slijIs/Gewnf
308Izj51cFJruWpQdso5bHsLG3dGD+9gdX1R+VadEXyuOeIzzBrvq1F15p5hsP3EIML8DFLT9KVn
Zoe4GlSDSO8CBlhGbsPOGtbbRvfWKya7FRxbw752uxq2k3xMhoHRKG6yA1PMZAfSMI6UtjE/9eBk
7tI0vljjcr1oqiq+KYSzHsZqOeOO7J12xlnnhK/CodX0fFd4Od0MK3czz2+bdPpR8Ix+1jHxuUBM
dBolzA12Z0N+VI4LxZXMoTwu5P4ma74de6A/TAVE+zjVzDDzauFxAygxlXL6oVrrckWF0W+sta9X
0jhLhDqJXeQnbxiUgL7xU97KQx+TZpkObGMAfTqf0XZ3kdoViQkFLSs5KMWVuyb2Y4Z6iUDMRdSX
DV5cisbsefBg1/RKektWSXdlJkm5o26dUr9a6gvN6czQcRfvfqmxgbPvarcDk8JQ1Ychsu2UI5TK
XNnzNZG2oZVk10k6GVHjZI8NKuIsJNBnaMNqnoCYmmjWx2RWdN+stX6br+gpGmfsL1RjwFdzLpJY
E1WAYLdJfIavTLBGkPXZUIVke6X7SuvypyXXsge1qNUftHWXI+XpVxTX2aVjee0eNYN1Lxgdh3Xi
6XttyX94dnc3lR7AdW96Wn+eqNKkraMUM+oxISNtX6B7R93TOsfOYWpbE096ndvVTbWOxI821OOa
fcdrKr0wDIHgg3SDfel5kao37YXdL4fcHq4daRkbyt+rljaVrwyNFRRZ3++dtqIvZnbarshW59JM
yJ2eEaFN5QRJbGl96AVYSPp+VG5m4L4ALmQcGCJjxNtnaRTn8dcarlaYom4Jqs4ud4lM6CXP7WPf
Jc0Xrevah0zPyw1D0YY46LkPi8m0tpmjk5FXmjnGaFMEBlygnV14CQ+oqW+EN6d7M+2cG3N00zBd
uzKqSjQV+s+Zu9ub11OVM47sTNY3b755BwyouGw48T1Irwb9XDnfhK5AQ8kephzDiCbjUzfP7aZn
ovtDmhXzX2Znxzx20IEIq6b8j5eEQjKzvtdDVv5wkmm56uYuCfuW4Ne6kmRla7V6ErnXDtj+laoJ
dSC0q+8oLQXiMMcCFUYysn1pmFom303EDISforWPlKke3Ms+A4W2qd0EvGI3S9XcFPGsaAQeiIaq
HIJVadzJzOlp62dxWZOX0HVpuChZrfvWNMLNKmm4l9upNaqXmpdTeezmfHEu7crAgaO5ZAZ8AypF
MzfDP68GKguo2dUEK5mM/MjWvqPhVh20uJzYnzwaxrNtjeMVROjG3iXdQEZYRQBWsldV0dmRvhj9
AsRKMgBQwHVx5HEGOpUMn46auSQ/pl56GdPwdLnTG85XVyzziQKmhyQv0pq0uEFAehJ8HzpjeeC1
aEIWDmD5fIDprFfhqsvh0dRK7WHqmb+Y81xetbXLpistYrezyvuiFqOx653G2NS562AMZT7p8MC2
abFh8kP+Irw5RgXYAANjSs3NtMoSUtaQSAIhDIeYG43YkkBRZ8FYRG/WZpNCnAJp1ThMlsZxzB8c
bO3KqTInEySZnZymNCuiWS7Vhl1GvURhahwNm8jdcmniZwcpSr8Zdadow9mZG7lJ04y9yetzKEOi
NUufBkR8oVRqfFHQmVFD2xzqfVvby50xm92FPk3/x955LMeuZOf6XTTHCXgz0KSqUJbekxMEuQ2Q
CZfw5unvB7Y67iF5xB3SWK2InrQ2gYJJrPwtwXSmDlaRCEo4awQnb1wB5rSuiBQzqHRvyqqMjono
mc3mnGYMk6grutT6N9WY4tjNmlGv60iIK9OMrMcSwOiFWdsK+X+Z3zTLm0P6jAvScrTS+4UUJPHW
nmjsWy8fbuuFQ+jK4iGv6nITBeJRcN2IQkBoYsoLCgYfm4WJmG2LgXVhJzCVjKGZNjd91VtnZTHB
YSxsRkf16aot9BSKw62KGzKBhNxLc/YhQQajLPYq6qO1UVEqL6n7rtcF3SfOui0decyTNpKh7XV9
fqYyIqWciCLyPRFPhKslUduY12IOqAOdRZ3+pOu+A9GL3Z8g69VJ9wlfBTLLD/XC7yQQPeXC+Iyz
J4jbc9WdVtKWDp1RHVVPS8biPb3Ueglv1NYwSJOCTJLvxJKxcEzuO90k36mn+Z2GMs3idRiG5s1H
Z/VEF497sD14qyatp5+ZlM/jwmmV7/RWUip0qLSOvLiiZAM812mMLbM1X2WU5Qfojfi8RaG8F1FP
fkft3FsLmzZ08XlTjOrJ6BkOipFpYeOqrnzV2sSN2Edn+n1BwyMhY24CWixqV84YXpMReIqU25+5
yq/0TJMXvL/5uRpNWh87Tj+G4bOsjWYAlK+gm5htXP83WezuJh/aY696JLWpfkSTkcgwqEfrPGVE
DhOnai8rIydeTi2JhzZgRbyKimwmO6zx1U+0cphyc3tTNla5yq1SQ+/iF8NLkEE/6X57bUUx/6SA
ht3osogeU9su5Vor/HYHFaM23tjll1MJjbpIETEYuyuSoEEkJUJCv++1NbnrVFEAF9P0om2ggY21
UQfaylbaL/TE42XayAPfXVa5qGh/CwQQ7Up5vR/sO9duvU2ttS65V0Vb7lu7iWWYZQOaV29K6cwy
2rk5KFs151zz34UugH+DydlbZaOv4f7CmurZlY9CaWis5KA5QYt6Jr8eWpFt0tR/jKtqXiPmYZi0
6te4iQdkPrxfTk/fQjRm16lMjfOR0Nl735yxIttOShWY4K1E0WxHKL2CfEuc2/jGijITR5RuILVR
TgOdHthjqbVUg7MKXPaoTecnh5gFeBNRLgJRFfsARyiqefjBiGOX9L0gSMCQmHbWQnryIRsSuXYq
Rk6G7/6sLPNkz0iXnmxaMFdVOw53VHEesrE9q40qu50IBl6ZWT6FkXIXeUpdFvdqLsdNMnp9v5I4
m13SBTXrth3TBSomUZdCKj2vVyP6xlNC1P7KrFjNg8lwLkZpm0sDlxU2JsFpfHFAXyUWsBqzzrYU
dO6Qj+S9Ar4/qMz1Lui3lW95mjenfAiGED4oYWRtDnEmb23NT58jMkqdnZ7J+BDUlvzRMis/JqM/
bIU7xA8MtvQ+B51xpvJ+eO3mpr6cp6rZ6Bam5eXM0uSgWmHR3lhYjA8ofH/oQwxAb0zK3+a16/Vr
nY8B8YGopBd/8gaRankS0pS/3uGT/4N47yb16z//40fZFW093fyKRVl8wGuXQKH/XhJzgQGFl6X7
IImh+vL/a2JMJCwWBjncs++F5shl/l107v3lLnkOWKRAgPFUInz5tybG+Yu+VVo7CZUhLcFfgrj+
rYnR//JIoWZD9b/SxHwGxVDjkNsEHMXxUcZ8wlG9jEZWIK9my6aoAjlxnFvPBtSwoiL9A/j1xYZG
4AuBadhvbRcV0GcHX+laypEiqLdLoW+Vt1QxpDuorzsb/WLrafu/3Yd/gIi/Ho5LDl5qujb+5S91
FanS/Yn43nrrdtadHfmhhXaGzbCklG7KzmeZxX9AGL/An8tNNhfsnbgZ40sGUF83Tj11HDHhE8Qq
XIVjX4WMxX+Kafla2MSRQP6xNvEkLAYn7urfnPMO7gVZ+FO9reKo2S8MPLGILbqjXsUTn/YkPTle
094h5VaQqD2VnMMtf+mlt9VTPrm7gqHDXHlDMKPPrC91O1Kha0aHgkXsxuny6g/hNV8zwpYQHj0A
y+IZW9iJj2csTWzMWRBnW6m1525ZnU15c+XFwUT2BxuVRO83PYj/KmfPEqLKH8Lvn4avXMZyApQc
8LIt5vzPkfsjm2kcsT7hYAYa33UBbXYqoSW3Ad8o4WnFityjQ2Boa5/mS+qYz8gTPI6x86rrw6mM
R23d6vMPotX+VGW1/PQPkDAERuBjl8KBBZPx2Qsm/EQmjpfn28hMSfpEVMGWPbachlDsQgf0UpiS
LQVoOZgO8Z8EM1hX318d1//sZ2QhwvjFmgLVQ9X551SmBYRHxBqIbc5s91uT+BnmaXISrGhL4i+K
23KVLN6HQmT5sxbVd9Ewz5sIyXWBAWjow17NXDfTd274Z+oI4KJvaXWxt5bX33WL5aJbzBc+b8gm
UOUde5rDtBg0YDbM3vLvbELZtRAc1oaeJVZtwBgtPTOUk6TgjrKWuTtDbAUPChWjv7mq9fqb2MqM
N7/I5EURYRzjw6gFz3Ul2seG/zxiutDfwBUHBQVcz96mYIuB4mOq4CcKkZvMm9G0bZQMdn1XM0vE
brPIyfSCXOe8uPCGiXEhocCPGkC2amTAdlG19po6fW3Ifn2oU6roWIZSK8TDMe+KNpu2aVFpO4JO
yvERPZ4hd1OkTwsH0gfg8DI9eG69bCoJQrkg37YM+1RTv3IOdmcRCe6uCt/PzpLKaFYq1dvf5kSn
yyo1/Ogia9rycYqb+oysY91muJwqZ5UxNpgr0c8UeKFfys6s2mt/J+YADaCVwWMR4ChZeaOWPxWe
G12QgTycGx5tZb2RmYesFWm10pTdbwpF1e26RbGcrms838ckaQGberuc9kUWQfY3CJux5OUdebEZ
fTbMZi6NuAkMfLdrBh9ExI9Vv4ZcdM+CuSEQXGZm86ZEol3GnaOmQ0K/4kTktcfNRDgJrlCP7jyv
qdmlRZlruajGbID5Y17p9YH8DsWPdPwUEh71STUd2IoY6QGAqN5Eok2cNZy4t00cJ133lUJVQ8Bp
7l+aQkxgkqSuRpveSgECOrec16jnjHqFsevejh2pbyKrGV9Nu4LBx31FGnVaG4Eb9nM7xedzE2uS
PYHEqJWm8jpKbRUgQMy1u7j0QQhqZtNNUTHYhl3aa+LNmX2AB+gml4BAUqxLaiI853rUKIU8+AtQ
Uy6QTe1N9i//HcdpKuDtdAF3ZvC488rx23MunPxdLyCQM/lX0YQCzMri+8APztMFMJpBjtQCIXlF
np60LOj2wiIqEweIytYIyu3LCAhlhVmLqvgFlBp6C88AjO31tEBWBpF1obPAWPYCaOH8Gtck8MpT
ssBd2QJ8+QsElixgGBMlspk5KO+bBSqjF/FRg7xam9aU7TMFkJEv0BpKhjcq7OOtucBu2QLAzQa4
X7OAcoTjNCN1gEB1+Jm41pN9XfbjkcY+7zQswJ6WJN0mW8A+Wbo2qkPyx3CGXRAha4Wa2V3ihDgz
FrAwBzUkpmE8SL02wjlp5/1s+LdEJSG2aKB+eg15RZFpl3ppsUc34iQcm9Y4DJ2XH9rSV+cUlRdb
C8KM1CYATdOlJ62ozCsTqBOfCJinYP/vLDiophsKphJsdJTpW7WgpXphzb/HBUHNWTef6gVVJfA9
3/RtcU1qsYvwM2clzxcc1lgQ2YZrslELSouN1yVsoqN1/h3EFQueS+PwjNJ4qtVGvQO+Q5492o5u
4RERl+aCCjeqBCB2/gUWs/HY1guCXAMlD0IAKsMABXdgN/YGy+axSA2kxs47Ds2m5wJBVnKT0jrm
AVbbqWkzGpXFyXVSoGxdzs5jhf7sIqKh7iQWzBvfcnXsk7bblIKtkzaU3sGahjM1YJotykxcFLm4
HoTBtt59h9XVgrDTBj5c9Avqnmg+zaGtaCBDBmrc3sH5d5zeXCB7VxnZpo6zQ77A+WxYvW2smp/Q
Lt6aXvHq0qBvrGDXpWs7xDbd7xY9b8BmdOEJ5qnOcMwxVqwUslqsBw8j/ohQ98f5zB7d4LrIg+lo
uG1FXLQtj570rIeExWJH8Q8J7QAwZ0Y7AjDBZKQLpTEs5EZZzjOCmvkmILZ472sofroSz51pjVBC
80KPVAtREntQJvmspqcMd+QxWwgVt27HF8y4cxgQYp6vhFZaZy3eST6egu+KjwNzp4iYv6pKpkK5
kDeEhs1bYyF0/CzDxetZMuwRUOIqgvwZ8FishamTYGYu5FBM0OG2HZsyNORsrSIreQZ8pZW16WYk
ZQuzxCcZdZEISgruauxjedaEvjBxbowRfz9J5p1YSCrbqt76Yj725fyaKnhTlKPZWvETgBGit4bl
KfTz4iZorJlNrHVldeY6S5L6NSdCfEfKPeStKgEl6jg0elFfzYl7CeN6Wyy8WqXMH7GF9acHTAiT
YqlUiFJaOQxjDeqD9K9XHmxPlq5zrXqbFv6uXpi8CNMREf1HG50v3FW0K9IOxk/w3c7coVhzOV/y
KUngOguyF1Sr/TI9eROTtR4HeDeVn2ShMvi20Q8ofrmVMg7tgv+LIAmuO8zjSO/8kYj4jkbeuGxt
jF4k4690xUKV2W63lQADLiaYNwCw7jV5Z0EnB2B4XqjRhEIIxGdmbT8xbbgX86xTUtCbvDL7sZPZ
vdDaCnk11KtaOFjU+NZdn/ldhYm6u4pat1P04No1nn6o3DomPgK4JLulm7F/CWpNIKqr0w5LeCnE
iV0/WpQpCZ7ndHZtaEYbB3OLD+2BN0EcUJJjjUTAWf1KHZ9HKEic9mmecHkb2jDuhIpijzw5tAcr
1aUGPcGWjTFI9BY1KsbcYgrCp1sxSwiLmU4orLLk2KE8Ipw/IAbFTOMqX6upNi+dxCmvNKxMaDzz
unyIXG3UN8oZzQr6PCiq1VQJcVcKiWgAX6osEbK78sHKC/p+MDA2v5uuwxI+aCNWciv1RUmvcqPu
skXVgJQmw7BddBtnzliFlGacwRTYFwLwwz6mVuxFUIlybHZuXjvnvi/kT2QdWRxCU1qHxm2tM7o3
/L2K7fYmmHJS3wTf50fJGrBu7La4HbsytHJ7PCnYm3rl6m3BkqVHz1M62jtoyuGEwWHYI/9R5wJT
wBuCRybMldMUwQv4q/87y6txx1M+Xw9eHO0LOjuMjWoqa2eOpPohqCyNLWn5U7CCwPGwLxYz8HGX
zXHoT+l0Jc3Y7W9E4E/JphN6zifQdTax11r82Ub267HzAoXiO6eBmylHrTuTRaZsZXqWUphDk6Aq
xidjIMJArzonCTZR2+rWqgZ0JQSMqNP8Hoxy/OGxtfqlOn+6NYB9g02bqZqw8ipwNs4Yg2uata6/
CTS0EjW7Xt5WcZHh/auXxQBwanLWrBt8hacy4F5GU3lTZTwQuwn57gUiGmDIKh8zFJhDEZpG0jxp
iRk8NfztJEQNl2/cNuuvDfYIR1Em7U0hZm2XTVl75g1V89hgFRYM1HOF8hW+40FNGGsZqjraBrR4
ptKiIn+uPNgW7c7MnbM1r/No7N2HTDgMYrRDnpvvPmLiw91wQb3TFbdWbvN3zzFs44TgI3HwIrPC
L8Zk8e5SthRupDu9yZLsoV2MzNO7pzkYA/zN9E62D+m76fnd/+wtVujKXFzR9mKQHhardL6YptGZ
kmEY46KdZRulq1GY2KtNjW9gvXiurSxwTvG7E5uteHU7L/Zs+e7UNhbTthmkwz6dun2lT+xCFmv3
uJi8vcXu3Qol8HYvHnB3sYObfpFs+jgoD+5iFleLbTzR5nrF8JCcg/D3fBOAuuOirrbRYjkPFvO5
+S8f+mJJ933M6fNiU3/fQ/4fQPgngDD4FiC8ei1e84/o4PIP/ksB6nl/GWy8fQJkwQCwvqHl/Dc6
aP0FUgEqsARYEr6HlvPf6GDwl2t7DrggSjKgNHeRDP4XOsjfI6KG3FPbIvNGd4n9+h8oQE0O/wGb
oD50wSQWGShIJGXJH2GbwvGCxg5GO6zaJNkGoHu3pjehlCItfGP6o4lSqm8PPTsJax0VZnATLPJt
B8z7zNL0dGN2SNiI3ehJb2M/0dKP2qzykdSMgHVv5yb8nZi+OCpDxuLwParxHln+d2SFs/cNOnYJ
zUYLy/l/PHsjgwQJosAKM831r/IkEqcAkwHN9fEkNm3hPJeS2t1pWrRgXlokxwklxcpShFfjNKBE
RfpJse11sZ0lF2G0qf6p2jw9IrKjTtbtXpqkvHHgEJ/YxPJRFnwh4Ib0jSEtIgdMyPc1S+S4q6yk
PyWBPm0iPribPCALtiUq60Lvc7EvS60htV5Dvt/55hZjizzVeT7+ARIFT/50N82lLh0EzANY5pPy
8Xo4xGSRQANS4df5eJcp0ZCv01XxKQqSejUJK32q9NkcV13dv31/LxZR8qdju5g80TGDV4J36cu5
/Q2yZBOaUwLSGGE38F8zBuz7lsz0TemLEUUm5VlenW28bkFb+v5BY6t9xH/w4/vT+AwKw/IhuiSf
Hb11QGjBJ+C0TJDrkwxO2FJvIS2p8YHpQ/Zb8/wH28znA9dBrL4/5GdUmEP61ISA/bv4X8H4Pv5w
skyirq28FlZex9/k+k/Q1zeNT5/Q9wf6enc5ENCz7zoO6d3+J4i1UKzuzuy2oS35uq6INSl3EfbW
LXtae4PRANFR7ZtH2UvnfwrvLj8S5JJ3zOF3fslsirizsVIdOTsRPRC5qlTou0W68ZvYCzO9vlNF
RBsLTs3GmB+Wjcb/4scvF9qCRSEG8/NVbjSkXBgb27B0oic9Kl8RgzxJi0G5gn8eWgMY3P2X//u/
1TuzAH96pHmNwOFphFik6J8faYEHXi860RLi0zgHIWLs5qmv7r+/rV+fH4ZsFnMD6JQ+us+Jyd1o
N03hod3wUjJhkOch0JzaBqbaFuvvD/UFpcdaAq6FtUCnR8dnrfj4rHrugHMWFoPbaJ+6yruvDOeX
xt5tTWqPWs2yDhlSkLWxbzfb5vEPh//6dpI8SIQfn0N6PHzn0xrR2DN0mcXhW8v8WaflmT7WL57e
vlhxtzci8BwVR7jJ3A289a2uBS+DxJrmzCa+35GUrxhpD9k/ghb55+/P7R/uwodT+/RyAYHSfhVz
amjjjmYRXAV2+8at2X9/mH9YJrkEkDuwfyxPrJcf74Cr5UjUzRlTgT3eem2z80vrIVs2eH7XYV+U
uAAS/NU4vRnCKeoaMWp9fw5fH2tOgQWabydjCX0TH09BMJrKsht5CPyqDD3ATgyPVvWHX/qFcIDy
oEgXJgaSbjG6fDyKXkoKZvWeo0jvPp68uzZrHwq+tvXYhN//oH96rHiBoABZHull/7ToSzsL9Mrp
6tCaVb2fY+9JlPhNTYRXOxK+nKWGdPrDRfynn2ctk50BcER0waf7GNTEjI6yIUJddXcxxrSVm9Rv
rU2BUWL9/P73/dNra5Jx6BnYLnQqVT69thWBWya4YR2iaUU3rlXj2vGpO4knYKNEyWGHiqDHEe4/
lXQF6kAzf7ib//jcvhcHUIRg4/399H50Q6TpdHbXFGnb5wGf+JNA6Lcle2AzTt2vidtyZhhSbEYy
+ZlbsdnV2h+u+T+eBD1OrP/ojfkIfbrRINllZSYFGt+xfKJJ62YyzPPJaO+UoR4Y7a74ds247n/b
NGdYY/n6h/uwrE8f503iXNkzkltI0gVP9cdnus9l3qGrqWnn6qE3eu0sSPVyh0wkCVun2DZkdfcp
Kj23QhY0YlimxtZyko1mamHbAioWExF3NpUFUaWle6RfOgGthb75/kS/PpxYCHWLudThJA3r08Op
+4WXzBD0fLjse0Gr7VEG/s6DLyfWi8Co74/2denkUwLry7bT5hn9XMWAUcvtWpmhSXea/meailsE
/ZiWtT+Nt19MYUty5PLd0l2P7hLjc529lJGRjqmth3gAECSpp5nkmfVUNFcjRbwoVHFuxvWEiT4v
oHbNYEOL3rAn1WnT6cjjC0SlyIbIrCtS76V1/X7fDjaatCLHvuowTOCUv677pVKCfokV6sJ6o9oJ
aqmz154+/ogBab6/ep/vFcZekw0Yt+p9cv+8Gg9dkbgKU3TYsYEiyCH3r8cY5MwnGgIDSPGndfnz
6v+v4yG5ZOfJRlJf/ve/zelJ3speV/Uc1kznp1LqznUTR+4fnsDPS/JyFJs6bl+nZWaZWT8eJaM9
Mgf2mkOcw6C9KnmbR/HS2uqsyfH84N/+wwE/v5oc0GIfiFXQ0IkK/qxzGdWQ+DCGU2gSpfmkqtQM
k656NWvjh5GB/eY9EU6ytIs/HPeL7mA5MDMxunaOH7A6fvyluBla2fr+GGYV9mXFV8gsrbuo9ehf
RKh3NOH3pCPv/fl34vq36PouXZ9yVyYg3IZPJsYIbEpJ+Ye18vNLyWmxUWCN8qiHw0L56SNPgk3b
FLwLYVBheYnG2D4AE9NzTRX04fsn+EugK8fyMY8uG6CALpbPpTLppHVthhibNTDO1vVcxOvYIsTB
Q0iJsjwNZ0J3N+5svDqENuJPbtbs/DRCF220wxmY/CDevj+nf3gcMDmi0uFzwZxlfLorXWUnHCsd
QwlivAXuxQ9fNTCt3vwKo/kkO6QKsciS7ffH/fKpRiGkY+fl/1iCl03Dx8cBzIb1fJRUozfpb/jh
NF56oTGKBWMhMIDJ+WwouvLkZmR9EK9Xe6sqr9qf35+Ga3OYv3+pltOgN8BGa6mzYH6+JV0Gehl3
Wh/a2WD9dFT0nPbictDNbhd57a906Ny7ntkmxl0XxDc11ph9ls2b3AySa82vD6Da/lnXp+V+rL0Y
lXK86EA0MmoIDauJcpvLa0+rk0tUIc4htWfjEBRE5ZWU2D47eeXsS2vWX1o1m7vILoMdaUV43uui
2uJPadbNqK/Ijck3Gf3sF+VQ7CpYt7U5QURAApkHZBRvheZ5R1rmrFeI3fGmzUtOkq5fYoHKbWGa
D9VgjTdTRqSjT5DP3nQb56JCw41SIisvc8p7dgkClxClBQx/T1rHJh6G8TxLoRyIaQcVccm1OY2D
kd6nXimdHfytNf/hZfy6xvNhRJWEBoeXJLA/DU8g32ROZHUfIlF1fvo4UO9NIyr2+aw/OHXwp2aA
f3gIufFMa2yxQBi/rEnaRB6m0yFZjQvrzonte+7hW+mpl65J05VYuNi52cNEhvGk/fj+0XsvBPj4
6PFjfYztBuI1gjA+DR+5mAs/cbOezNg4eugMRYWx8JwNOqPoB40LriBnodLWZqaNN+4QDY8kGcq7
JKu9U+yV7u9e9jyIctRObY57daVlpOmsqWWERouW1SzVp/EGLN1cw0cRReHxh3Sn0XfKKg2oXeIv
v/9NX1cTmxcXISeZqYgpPyfeZ840BfWABgqlMs4cVYurOhD+pa9Gnh03iQ64IOPFfIHJ4/tDMwgs
T8enCwrowdeLMwisf4We/f2LbURtjLqnDaMESdM2legZDMfPD2bpw/8rRcReKYj3WfXx6OE7EE6+
Iqwov4yorv85+kI8xnRvs5cU4lA0DlGFkROBIOF9OsHwTk++C7dmqv531o3GhaSc/GSmBi3gg8HO
qaLP2kbDh4697fKx32piKq8wvj4XhnGhe5mxN83SPim/REwy5PdzkL9aBX5TYr7Lg9U05iPyCe8F
ikmtVVkuvmgLYxiqGbKUzOqqzUxvzcQS3JDBrC4G22x87O8den80/RZhF1m9T3xp3pVLS+am13CU
8L3dY7YhprDVjZ2MXDxx0Gorq1BVvxJ8Zp6SvBzuwW2CMEUPUYewWxiGKhnLNS1oWhAqS+dC5DCd
Z6LJmstFwoNRpuzLE/XrUJxe08+vWtppr8zZxl0zWM6rM1ZQvVqQ8tU2GjJfZGuo5xGydjPjGERn
32Vb7IUzQc1wvVnkT9fkNZbrXmkRfjfTAyeXMIqJ6Xmwzx2SQ83q9SBe+c7shAqDgLVpqqK6oKa+
pTS9KqJ1MsnxHON/uaHbJq62NMBkYh1pmukiP2u5FjBGd3nbkrUzxLp6xpuotk2Vl2JlWFpwYQhD
nRNqTixyLYoX36qSk4P6a5uV8MdBTH3IEnG76l2vlWFdooUixqjIn5llHDjHmnieBNnDHtOFt5jG
unCyCDibUin3pqjSn3rcd1ewe+56SgOqzoyB6PJ8lMfJNsXOk4Ie+2KWWN6JOm30nEdtQg2RKANf
jY4SQyvTZNP2gUvyZeNrR2LtnF9jO6mGQUKP8UKz44VibYG5duRX+WR4oiPBrxZV1mGq2RRvS3eJ
5SROheJzhaBKwkr71V6H9gtlmmDjkKTdE0RtEVRZiZ3tiw63riuOiYwp1K6RhuiamdQQ6AGZQfGQ
TcfZm+Jrz2VomR0VnKUW3Nwsxa2BpeKschRlL6rWH2oSvJDWKAe/80ROeK0beaiLojtSUlptqsIN
4ByDfjvWvvciOhdSnVyvam3PabIeU5JWRVeQZkd/8Hmk9YhCTI10LT0PzONA5MwaY2RoTH63mUdX
4yUjeYNoHHW0Sy94mHqCtUitHW9qjfkCM5lfnddTFm3LHuVHP3lckda4aIu4Qspp2ueRO4Vj1QzH
MjW8i7KsaTeLfWPjBq3YkZjWtasa1YSLls7Rju00VBeOK+tbXpPnzqtxBSF52WjsKXZtbXqHoE2D
o+4LbT87rdjMpB/eibT1qLCKgqfRkOPNmJjzD5VxM/t48LeKRfMmBV8+73TVboos9S8IP3bPPS/q
z+tu9t5MvgI/gkLj1kW5fFJOaqIr554OTeqG2biY/MSIFIutWnkyVJCMe69N002T12z9JtG350Q5
wVZhtTDu4MkZGvD97A0UxWsh9Orko6u+1OhCDVAKXnW5Od6UoyVO0SjLbQ+wvzW9iKo009dCPDsu
6VTkzOGBRbOQy9fBHYNuhW1MW+sa1sDMda7dvOFjpOogNEkUuRJsUa+KOI2weOdw9itz1ubLtpyt
86H1JM4ko2RYlCn9jKQxpAI3d2edu8Lpm5WbDfeFVoVoG+dbga33wpM8vxyiBjft1cqVKRatuq7J
YH3/CiJKgu7qKUxgQyLMcggjvrXPmce/xfmpns2ulieMRO5PPM6IbqqhPFmeErscjVmYF2S6rPC3
0SIzcCGeSt3mHI2xLy7Il97XbdQfqwxtUOLHl33g11tiKaqjDZx4IdLMv9YkIo9i6qqbjhSFl7lu
xKM72dN1ESS3xVBqv9zZs1l70E2AoRkX1qQTdC/7Ag/c3F15BM0ZBy02uonocGj2TjWkWo5EGnuX
SsrawHxd+DeAKeo456lJlbnPP4an8+57D+NsOOrBQIJaF/fjviBp6pp4iDHYktXXbbjCg8MW0SiM
DSitHPGDK201VOQ27HBbojVNkU+sMNNb4zqteqLAZ0NtyYcrrlVKKejar9xyXcv6Phv1YZ3UtXtZ
EpX5Sxra+LhEHHDoph+2vTFGj1QtJxUxV8QjDE1fPknQcY88Dc3F+Umx4LYJ6hT1cdIGeCX0n3NX
LnUX7bZNKY60EIxRRhA55/jf5eOSqLATkSexP5GCuuYrM1wBjvcvXqqlr6meo9BRY7zNCwvBbDAO
Zotg02zII6y1+Vmz+6La2GnrqzV/Pt878cx6o2eHIbCya/jR8vdcWOkagWBB0l/QDffuaE1XSutB
RWKUqoVNBjftBco6GomsyAovulPvwsmkaoe6fghJErBfh8Bs6bS0xvsoCtS8HcldvohK2/ql6+IN
b5x3GbdO/VNTGXNiR9ba/UjMPFZvm6BhZYxMNanyvft5NmEPS0e/UAp9dSA7E+CxJRKR8OhVo1LC
56TMnruZlPm+rwlQLRq8djERcGV8q6f9if1Og1tcMwjEiE8EoV67Tl+sgp7yPm3kZe1j3TqAOvpW
6EZscHYG2ZpnliKJTHPG4gZ3s7nTjaHdJDCQL6Mkhe4BYcvzJOxE3/KRJje2I8N+Hdg9N6gpeTuT
JDhOo3kkV97e57SLs+Vgz7ND1XKVDVqBcsWhC2SVmBVfOauxWIJtq+bT7hXwCFwTsuWHISJM/n0K
CroY9UminEOJQW9GjZJXe2MUR59zPGdcaa5YSLOV13oPubPMMXUWnCgEzla67K8HIxZbPt3yREHV
Se/yeEPbCLn+TNNOrjc7r2OkxhKLvinJ9oixcxZQzHxs85pVZ3qPRZSHQwI31WmewQfZ/B3xTO0d
p5hXSs+d0FdemGudu1VJTmx2VJAOWQ5Pruy0fYamijoMxQGdNHngCqVveZUUBI6T+pD6XnxRBRXT
tR8cUofKJT83m8uWIq9Dt4BGdZWMj66bi2OTxaxAdTQ96DppjIQjbFtq4smFQdxmDHpJ5uiIim8s
EYCOfnrQLWtXdUivrGagF7DcCzVOGzuWd7zM2TqN5wsaPX3iSlQaNpN11boUdqT4Ea79yCD62xkJ
WBwn0W1bkRSX6aCmK3NWTb6ta5VcTAR0nxwIw2s0WuVuxttzMU/ykm8bIbFcGSZYtHO7vGYcHdyg
CYWHGzRgobt2xg4ulXT1M9mI6mawiAH3jfxHRDT2KcsAsDZu5/pn4/I/6HUr47VNYvvKKGMjTAil
WuSnftiMaY1flGAGr6/GYzKMDnhY3N3zd049b9eRBNJ2Qe2N9jXOXydPkEnZpsOm5Kkl42ZiIqO6
ZVfZmc2cHMkzs6N4cGgU9zCOqlBE+cX/Y+9Md9w2urx/K3MDDIosrsBggJEosdWb23a3ty9Ex+5w
33de/ftjJxlYbEUa5+OL+fI8CBK7xFpOnTrnv6BOoN4rOnsTLwYUTrT8ym+wkgkbJ98gIKrzx4fv
EmvuHWK70z3ynjNwP3U4iCGRTwo8jts0D6YPPVKvB9km4iGAc+H1muCRU3SJYrqqGMbMpWE6Ej7V
6daaNfzGan16MhHn3MROEX/Q44UVWmV6s7V6DWkZwFrGnQzyRG7Az0N4LxR2/czDDayVVd3QI4nq
DYJ7EF7rSOfwdLMaT1tUFJK9E/bhLpDA2rYDZDpo4XJ+QYamHFwc7eE4zIHfk6dXrfkAzF+ydey6
+BajDfixV5LyAPgZl4nAH2x0i2Gov29K3rnbWCBMglA7aLFCG/dYjmCmE8AXcbZFPWePXRort6nU
oT90s0kCUKgKNSNqmOBr3E5H2tGH4wfMVx8/wGMxnsc+g8BTGfqeShZk1lGgWx0JC1CbjfQyqJSp
TL0B50oY8aNyHcwy3qtJHn+IUmBnaqU6X1GFzz9nvYJGwaJfXyx3vhrmpC9pxKTO4IzNTWsVNuhe
MkEUwXiENWXwTpg5XFlzjq6aQsup5BrlbkyVCl1oZ5v3hoMQpYCv3xg2irzoxvf0gqZ2nnYZkg17
1VFsf9ugVbkbImld9WHQ7swpLb9PbC9XBJax920MKA2yxoUUPEHZqNA4fDCyAJS50pUQhwHTtDqs
gGTOwMMhqiOeCwQfXbO21Ws/bks6Y+gElNS5EeBtUfuc83ITRyCVqtRym8EgqZNjCOkDLW6RBPU+
1VicYjCvK2e6p7WnfppL5YeVx8GnfpDR730rxH7ugux7p2TAO0RSgLBu8w9D2gXXjVGEt5PSE9sB
9Lt4AMiNoQ8a1ke5o350dJjS23I2EE5eflJjUnnp01u7rdVyY8g6R1EIPYJa6avb3sZBWpLTtW2p
XFVlUu3w4uquBdVrbzQc/1qdZeoFSotHIrJ4bmCXHNaFiK4F+XDTEaw2Y1nzflEa0KMYT+MPOdfg
RCi6Xhmtg5ImGYNFP6QAq7xJqqB91KYZ0XET9tuwSbKw2iVD6tWURO5waLA3tcQKA/UVb5Y16W0g
O2YRRc/DMHaocMrJRLlT9p91LcFbqVTQ/vCblP2bo21EhS2/UTKH+67W3D58nA09vIZyUYjNGJIw
+qlN+6bkPsX6vCa7yyUPgfgxGCL/4KsicHNKElQgpo9BE5nXUx8gjmUjYLvUkLuDL9V+n8sMjgrC
K/tEEJKctMgQ4BVzuWXSCo/KAL5r5O67OB4SSE2obpUTBXvuqLhRrds6ae87zJc3XDvbHm2Y7wGd
ekht/ldHAxo+pSbFKAB7D8GCrqYyom8Wza9t7/u3jgXgzGybYT/7sbOTSnGY55orW1e+IH4Lbjl8
ydWFu68vj7ih0Nw2ns3dOCP5RLbgeHWLJE/XhaitV/Njn/OHZRjP23bxmgrUaBcLmle8VbZNn2DK
MAQVZZBp5sQ68a4MLWVfCDTYSjQWQloVmxBWnVeNyXBrx1T8NB2ZHX/xwEr9CR8UmbvCgleK5qB1
p0rE07DAupV5Eu2SiK1ghCr0gEnQOonGO5xfAyJg+sGHOLYx0EBhi7Xku6OnmeKJRXhug/gTE/Vp
MpKrQa+9acSUCKbpXcWNrO/6OsAyPYIh5IOYkw4pyjw5xqazABjbujI+yDRurlWNJGiekQsmUg6b
SjcQh4pQzHuw53p8r0cV2PIS1ZoPqBdUmyqItXubF/1L5JjGVqj555keZbHRE9TFGsRv9k6j4Nyo
t8HWj/zOi0dH/855gp2xhH1UujQYMhJB9ZJiEWYumpfnTgtuD63r1ERzTu3l516Vj/aMdt6QZeW9
AahvA8rrMwTDCEb+lID3UucbMLkwE1jNqwhM/zZyJC8zp2/IhHCRTNWA93wknW9aMz+lsM52Ka92
btGYQssU/6A4kWwrJ3rSRqUDjBn2WyyifnQ++ro1/LFB53FNeVN7MLRe20WxI+6wGbHfS7uz76MQ
YxC17OIrsHHZfaCoB3DtNiDl1A83+dCl3A9p9MmfpoLrOzHu27DV7lJ8u+5FhfZgWwV7McgvdqCi
vZWTO8AGNO7Msc44XIN5ZaIg/MVSx/FK7ZptT6P8vic1AN3Xjr87g1J+KGKcZ2DgYZUwq/M1NW76
B6akWmaMVgkdqWqu4KZm90oV+3dtmDq/WwXaYAArC0dsmACqaSmAgnobVLnCTREKM3pqKfKgxmGD
U/9uzBYXVKqaiHnwQJb3vdBJiAOMZkrRhc8WNZGbijPx3mINboKhym9yISfbtWereXHMKWS4MKYt
MbXtVR5PwTvLgtBkcCf/QHZe+VjWMvnDL7PpdkyD8muTyeQD4HvYY5agomVVNOynAbFNFMY7Gv6N
5i466zvEjdk8RWC4sq5sjqJWfwm0ZnpU8VH0RnShnppZL+AJdugitl0UXvk+iU8Qi/jWgie1o1Vf
3mAu5ac73jvjhtTHvIE1GPA+b/UtjEw0pGVYzK7G0HdtPkZ00OruEFev+h4x0K0Gf50JPRZggX17
j2Ky3AT9FD50vpJ9RHOwvqojg6zGTnA121UwFegJ8D4aP0RqDlcX7xUK7YlaG8/BHFGoAFHp7Pps
ZJk6Uob4BmFWhDlsK/3dqbmnZmso481oGM5jZcLUrGRWbuc00z/lkww+K6Q2VjE5OzupCjSQNKm4
dlUtzkEj10Q2K862RO7pU9Tget9aY/CRGP+Bit5W6DyJafmTmnxMqD6SqBn7yqy8Ed1tAMc2CiRc
YLZdbywVw29VZZt0TvqtzSg+NIgv04RQ/pAJqDIRllS4M7mZ507fUda+Cmk2bKEI5q5i410HxhEn
jKT9FOGwx9HtvtcdxZo6HRq3CM3FvaD4UBYVFUEfeloVRsY1ziDlBjkzDBZVBacLyyl284hbYNon
7SGkiu0aXLIvwueKbo1M2+uzYbxMI4L+Rof0U0eih1Akicng9DcIiZe3CwD0QL1ewVNLM9waym+z
0fsMxx0nT7chf+4aTSBZMHVU+ijBNh87WPEbylf9XRkQKGDDqo9J1zk70UkEsnsjD8lyAx5GjY2a
jdkgSA9o1WQzjfb7irLW7euDewrz4SkIc/VWSjy8ECtvN2Iqwis7Tg2u3cG+iRrzGhHbFBFxbT/B
Ig42Fdh2Tyu07qOqq5nX61O/p1idKvh/FLEn+9S50ocOpSbZll+RcbGec4xSvtRq23yirobg/QCN
N3ZjLSxusn7EyoAuwQ1yovIApVm9x+gzva1ms0S0Pok9/IJw2Mpj7BGm8NP5hssb7YUFF7FQ5G3T
QrcDnNFxB3egGZWEQqt2qh7rW0yLFnKp85Qn1KTT8l2OBehHg1/1RM/lheuJpEXLhAVUT6bGs7mk
00Ngm55V8dRPRfqEsl5x3RRzsEmiHCt1XjUXfvOJDrxBnAdIIk0avjS8j3+zToXJH2QCerOIdYwD
cRsLR4lZjV4m21QHqNUsEUfrih+h5CA1NA1u4qzR70obm4JZA/RJcnRJ2vht38ywQGKrEhkAfpW6
6ntKkcOktQJsGih5NyBN6Ee9xzmM66gKUaNCUnmDwlt6CZC0tBiPO2YGABc4EksXEi2EVfffMmZ2
dBuhBFqo6bVTIPQ4mWMfo1VkPZaxfAae/jSBJ97addzzRCBRN2gYbNrKzh/SuUxBLRrPlB6SOxqR
9v0Q6cXBqibpzgrdtmzWCuCzYmlS1SrNBJSeXJodf9SAbzdUtC0ytZIwIALtu19X936OOZ9aqrs8
HBwvQ8Noa9Cehz2fZ9+VCdaAhcruNXSwhHthLnh2m+Yj5RjUrPu5/1on6uzWPnayStxIFzxRSjaT
fbWhHiAKEqvm95mzA4ufArg+B9PL+UPxBnmHEDfqLvQfwTaYb5G7zlSAGB2Ai5aKMblDPXkOoiz3
VOITD5Ij1aDKtMLHzlYiwg3ONaqJJ2lsDMmFfugbYAPACg2dD0A+tHAse7W0KKaJMupEsWsnab43
/cCmVyGHh9fv/T+u0+MFMSRgRP+shfTfedBF6bE72KIR/hfXyUScHvoHlBvIz4veEWv3F9fJlL8B
BACQg8o8mCSpcmL/VkLCU8yhpe7gvbBQnhZk6d9KSPZvKn8b67f4RMN4+CWu05s9bJvEIRtqDJ10
Wvnagln7qY8+Zz31eOwY3QJPUtcQdMWpdu+msvheOO3vdmS/76pJvQq1pLxuekQcJ51U86cZe/gz
CB1pqC8AoJ9jE+wNZkHqKL7rxEZjHaopcVs2IhpuJ4W46ez+2s6zlyaOH0elQdhL4TVEUWlT5MUt
DhLDBSjDK1FiPb7FLC8IDbDsa6Ccg/yA2oCPQn+Dw+qSjdMxwt/yXZkZIbY0iANmG6moM8qYpiXQ
7bQrBRviJhn2Q5pjZJOhurQJaDeU5JBx6JpVh/MvJr2Ac8qycH/9KP6jwx5Uju8FvOQoCNv/ele+
5B/b+uWlvXsu//PITeK/jv+x+fOfUb13n9vno3/Y5W3UTu+7l0UrrOnS9m923fJf/m//5X+8vP4t
lw4bseufD9vmuf79+UfRHGuV/c9hM5zfdE2ArAc8CuYdGtz/HDb+FQBpW3Mknu+2Yehs9L8Pm/xN
YjcBmwdyFBjaJbn5+7BBRySPWaz4cK63ATn/ErFwvc35UQ5/mwluBb1moS34xJ8OWx47DbbhurKN
DfWWGlTQujFVsN2cGD64gW4EICQtW+d5QS0t3TakJMo21I263WQ8967Ddmr+MGasz2itOeK5Iw9G
lbuVbYSMtm1sanjnT4WRx3c1Bq7yz3PySzfA/5/bbpF++udt9xi+/MfmOYTSerTzlj/0N6VV+w3c
MPmx4ZgqAMuF2fE3pVX8xm5kU0oky6BGLKv+187TrN/gZwKBIytb/szyr/7aeZr4Dd4TXNiFZPZn
SPr70P0VUDmv/2vS1gJ7BApsk8FrbHRzweL9tPGMeqB3oxqlR0G/2BoSwUrUgMr9T5NyIowvd8XP
UfTPUaDmwoTARoWb6WgULSscyP9a6aWNphA0kYDBuWCgmUhdH242KtxlcIGEt059Xsek0i4W6q+0
9dWYcxHO86SbpZfpWrGbavyjFVE2f8bbf5y/N+BBoXEzcUMSBED1g2w+/jTTQWnJtvBtnBXbvNZV
bfwajXQ+ZlFMnxruCLyuRHg9xzrQMgq1ihj1C1+6BK/V9Go6oGpyTSIIjfAVehn1UYfXK1pXzazo
DwpqSjxvIS1tU783PtlRa7+fcLL4MOMVSO2jqnZWJ6jyqXlHR6qyhguT8nbqibEqcyEdkIAkKsdz
0jsKQJbcynnZJTXMA0WnGVu32/ObavlbjjYVIHK4larg/2zTNFYLrEQiF8EQ0DkGqrO1hyK9Fos2
Pi2Z+sIHvdm/CycdrDzHEbquvuhZ/nxKdKPV1EbwGtUxpryBrz1+hpOHe4eNxqoYR+WHGtR9/Msf
SFWIlIe1VYGGvj5jfzqbfhWbbV84aEtEuvWODrx8b7UdQCie94dfnEvo9jz+JFO6XI/rFQs0OqBq
q1ZexHIiWN0mu9Se4ps2rewLX/Vmc7wOpcPPIlllr642q186iT42Q+UpbQOOFWZlo1j1u/Pfs4St
o73BIKwVzyaQqCgGrJ7Sca4B5I7LEtiHg50CgrdXWjv271Cfqu/SzrB+NcCBdNWIASQSKpmCuYoC
ESGeUulYLa3BB01Gt7MeI85NlTMble+gIcrN+Q88MYtU6BmSoE2yL5cd+/PeiLRhzkF+UB8xA7TG
Yh8tP6qJ/2YUuGOQ9kzBu+J4FKvLtcwE5uSpaBlQ9+ianQrx9N+MwgQCTUd8Fcek1ShRi14sVjTe
UFf+boqH30fVai4M8uY9IxiBOPFKciATt1dL5OMLW7Er+RYdxZRBRTpJQ+0Hkxz1U0bh+JZmT3JV
aTPWwmkX0XoGkVuAZbsQS06tnEV1h++E70CYPP5aLe9TQ/NZOZrPJcZGjtxjf+xf2JBvzKeWz4Xb
z4kWEH24nI6HAV9q2o3K56L4wMujpWMTh/1OywaMavrHsCoBrEm5kTDygqg6+KX6baSFByMMtdZC
hYvn0Oj99f1kEcyYf+i0CHYc/ygdfUtct8gDJtk9Kr6m7PVqupRsnJpg9EMJ1OxasoAlNvx0NFAK
jWApMAiNltxTlAXlpmM+ef5T3tw+zC9Jhc3LlPInq3k8StPYSUEbofT8OhdXXVJGj/TQquuxseKr
80MtRZpVMCM683YBA4MK8po8O7EYiHF2pdcXLdlTjjG3LYzcLcGTbbsR5ygYJNOuFrglnB/57aGB
GKka0N+RqFjYiqv6kW8GPvJzRemZwPC+xp2BjB6dOK/s8F6ReWTcdNZQvAAYMO5wx0qvU136W9M3
ogs7Z1m0ozmwAYxbMEmFASEf8v/xdCvClEWL5JKnBdUfQmDiXE59uvNbX24SiDcXDumbC59Zhj2M
4Rl1OUZbXfiNbwdNhoaYF+sZ8rjwcAJ6MWzfe0y5kCfKCuCtGfXDp/MT/mbvMq5DPrMo1SxHd8WH
ag1zqGNIjt7Ab7ozLU4tMsHGhdvxxCiQQoWDjo2u69JZnRDFaTA2o5GM4dYE00SQAFZx//X8p7yh
+gkeFlBPUcKgFLo8vY+XbNAwGkNDLPdqP/2OW+270YRzEEWRsnXQx3OTPn8IpQLHb95RkjU2g296
IZ7smkxwj8qBrow12vSlc+nyfHN2l18G6caxeHhR5lqdXaNyYrtDrMLLhmwAsmAMyEeA9s4itNDO
z8Kbs7saajUJGLn1oMpnNpI2dodZrWvondLZaFqsIjYbsJc0zhMEUPvCFj65yPB/SYBwpHDepHT9
rA2igylm1/Smc7MKKTqHxq/mIcv3oSvEE0hQLlwzVxNZSmDcy4ZtOtWT8EZdOfufzk/iqU+hC8Aj
DrUeapyrSRSKUUWCHpJXq3blzsAq8QMe1AsTdmqpeJxSeaWsigrDKsSYsg7AuMTsCu5OYFV68iX0
B8OdAEDegYIxr4eg7WGDKGiO/PoHLvVFJBk4l1wnx0cFEnzUoZiZeWGuR5/QM6TJWg/G1YVR1lWm
5URSqmKZOPSqsFfnfkSPB9uOCceyTmmfKtueDs6Udld+nSk3EzSgrQ1n4RBmYei1ipXeWw3gXtys
7C1dToO3ool7mJsag1m6sT3bbghF48nq9C+Znk7vE4XMl4c9NixaQ1xOqgroMQDgETTLtaSPv8nF
2LkKHkPvpaX3O7BkGLanvbjJEWy7Qau3dUG3RDvZynCLzmAE94c0JAHy6GXpmNyX2Wy600wqc35y
TlwwBEJuGWohlqTwcrwEM1J+cBSizNNwwrpBn2kAwoTlRRGAg6sDPXw+P96J3cZupjyx1BC5Xpc9
/1OWouFgX2lmnHlK3yieITvstnuUS+MCl1KUzjtX61EczfKpvrDZli9ZXaU6qTZxGcohVanV08FB
HrIfYLh4M1reroFX8nbu5tqlIRp/NNnxu8DKaxfoWLUpyvKS6eeJw3w0/OqYdZywUuma1FOgxm6z
AqT+aNbjhczlxHIuBV+Y3KwaEkyr5UzAvpR+YzCKoxtXI1nnVRwAdFLhj+2BELYXts/bSeUmQeUC
hTpsVWkXHC/nrIxk1EWYegV+xG4eF18GQiYelLG5dTpAJUkR6u8UQBSYOPb24fxmepuuULkmcCHr
tsiNrN9pAKBFX5ii9OIqeWfoSCGkJcgZQPnjDftL3AO7vRAtX2PS8TZaquUW4Zheuk5Cf/zFHUqx
DYiP0ivUDJs1PcKRzVU1rQ9dJhp5JL2Nglt0LbEkmwMlvYbiCH4arxrjUIlqXLD62e+8Y50K2GfR
yY+UO2TnaSV6zBvsvZRb8BWK9tDBuwY7EWGq+WEKovDx/Ny9yrytP4SlI7N2gAOQqBx/iCqrIYgC
v/AsCyj6B2piw4se1eVwM8ILf+EZNzrvpqbrfFcLOlB0NO2A48FYo6+aBaPzeUxne9tZI/eCCZbo
a92oveVSN1SehxgO0UbFOq1G79nGMUx0rR5urXlqP4hEweaqBPCO8VbggyMbhx5tLnjvzafcaLsD
WJziWxdYUAFLuyxL6HWN/Y53Gt51iPh9xUfIDuEBDuG3BFDoy/mpMd5ECiQpSPx18je6x0tn5OcY
lRlzks+o33oI3/s3DSnZZgxM+UlS17ywnU7sYJysaHxI6lCoIK2Gwu5MItSDWJpClcYPxlt1cLC5
lPkjvh7I7za2cyEMvq3cInWwvKsYD0MauifHX1eJqAltqJ0eihAd5LDBv54QlnY56MG1o2Ed7ydo
uI5ZCce1rrGMbixIzeen+O13Lz9iqeVTfkPraxWnMqSrE63xgQE5yxMjhV5z3VWzfVDHYMbLzwrU
G+Hb84/zw576eNIcKPYLEIYm9OrjTdMPA3DFmddGFiYgZSGAaWLTpXMG3HFoWwCSsf0NYY4GOFqT
7+Mqnr3zP+JtzNQQ3HCWuhL5FqnP8QI4SlhnIpy5AnOJ4LG0ogWg1u7QwcX+LAgh1FK2j2/iEItv
PUmsC+Prb7b38firCOa3k4ClKGFKRN0zUjX2B0Ofmwv3/OmZ/ukrV8krBmtZX/nwMToklt5X7Ry/
HwHj7qJ+UNzYMMobuLrWXkmwtMJWArM7RzMv7PVTX0qPgiY6JUri/+p0tQ11evgiyy6T4UPT60j3
aJm8Or+ep0ehU/66oqTrx+sZBsnQlTVZrOXrwm3VTHuAcGRfODFvK1sopYGkN9D4WrI1Y4laP2VO
sneaWrcrkuU4KzeZPoQfx2ZqXdipyl1rRAgwd2P/AL3MuMuxvCOBH5MXW08hwY+KeQ/zMsHpFAoR
lL74gqvTqTn4+cetUuzOBMLnqA17ysYTTsNr4r0C9tQ9P9NvAzNTYFjkGoZFcWaNzcCtU1adyhTk
epk+SVnlt3MFFD3Wwwulgrd5FCPBwgCiotIkXMcJHzF7ZA/SzJvmSAX/lUMWspxwV0b1t9bKL730
Lg23CoeKxtUW1QXDiRSvWixhYakE/oFHfHxwYO9fmMiT41GD5XIDKUUifryXmhbAcwRY1BPIGT7h
g6h6ShOaLu61LaX1wv/ltJTpBORH/s01Yq0luQY/M+1gYjwgbvCYBuRAEyQcto7dTJ7mD/2vjyep
qDMY6SGFgFWIzfNGhMNEjyyM8nlrml24s43iGbR5c2PNWbE/vy9PJIWaJAnG2gqgxaL1dzyfSlBo
iV8oiUe5ANPROPmjLXk8wisogvydIiLgdxgXqFFyGyvVNfwGF1cQt1aTvVIEtwVNVDfpYgwBc9wA
yr1MkU+tfTdMxaWMY4lGx2nfov67gJx4Cb/toKggVUHpy8RLtDy/QmK83/q+sQ+Hb3OgNxt7ah1Y
bbZ1IRSfHJYWIpcv2SaVseMZQhhIhbRsJp4U9eBJRI55dEfJVjTxHepP5nVgzYIqmXlJ9vFEZKKB
SSsRtAugKmd12+FjPCNINCbeNGA5hedxBeQ7bC983it2djWt4LWMV3U7kMHrp4hiQeAr/DDx2gR2
aEp/bm/lIVIhrWNdDfUcXYPFn5+xWJKuo3YC5sjoHIy0TrB56eFlpFCgzu/KE9GS9wkRbCmtLhKU
x1MOVRwS7hwn3kKIPuCiS5ojItWVqf3LLVuQHks4WfDQlBPW+79Ke5syNV+ftHrk5SLmGR+0GOwk
zufzH3ViOQlaNIfJYKnyra/0TKuEbjd2jBCUn4HRq2q473b861NH2kfspyTGIVlLMTVi0qesBJUO
zDzx7F51PtrSjp4gS1x6h51YJXielMBYJcPmSXm8Sr2F2BE/IfacAJkIujjjHpPm6dru8r9Acv8I
2jg5FA0imjeCZtQbDWGlyHAlaGMvzPqZWwZdq3mS2sHsYv3C/fka0VfnwbFU2NI8y2kprPHxqFoU
Xdc7EZ0EdXh0AHJvHXTCPKPESqrGtOiqFrVA12QK0cFELRTIdI6tUDzcSDv034eRroPUsKsf0goM
XMlGAzAebIN8hIQEsypBZZkmiMQd7sZMINhNud+/S5BAxasJZHuDMdAFwMmJvUdvERQdbzUw9GvQ
UCfMpGpwf/JGOjau2ZfmZjK65MLdtSSlxzNHZXkR3eVhtFyaq6RVzXxcwXokNopq7veFUeJAZtid
h9RZ4ZmmAveGN8WFG+zt1uBSWDTSANLQ3VtrLsspbPssDSOPslGyj0DHQhKgTGFZ/eP5A3ziYbBU
mTW6TAtIAUnA4w0/4jYsQgvaQVcXijd0tr5XZatdd0UlkQzQAIkX2DgbAzXRAWWIrRnUl/QY364k
4GKwX6QiEsDZOpfuedoBR80ir6bSsjeKtN0Zo1FcWMk3hAsuWPidlPDBEgN5W6chXYf6Ewr0oYf+
hkoKANtuV8eY0CmzP9Jx9iHJTk2L8W+RH0K/Dt5NTv4t8EsDg/JebhBBrG/kNFfehTVYbtvVHiNa
25QeCDmc0NWlqFJNBjmPQUlXK/4BXZARtmXQXGGrom2mPB/vc61vd1ncI72nzRaucIiNznWEMXuD
3vT5n3Nq81EKtrk3CetQMo53hGGOg14VJo5cjWl8hXko9tCbNQycoR+eH+ptGrJwdkCPUIGm/LAW
vDRgG5uyNRJPsL0p/TYQvjtq8ROawRsz1+WmDdCDoAByqXB4at/zdoEcAc4V/M+6MaV1CAtMsko8
LXaUHY4tuKVRU6Xu0g9X7Vze6pNyh+JatpnKSfPsUNYfz3/8iXnmTWML2+YCJYKtc7ChgzkMkY8s
HI6GpOuADMSEaB65g3t+qBNBTOOiAYUIbJ+5Xm0wGcWhOb3eaprWXCuhaV8DrIcmZtvIZhh9BbEM
aerzg5441Ui7AhijiS0Elc3jfWSZ2EnGCVfpBHsQmrxau7Rd/kWqhxw6uSRDcMCdNQZJ5tB/5kqP
PXKi+3mMUfhrY2Vy47IdMDdD/kcKJTqYDeoPXUROnftBxX/IdWtnRnaA4VN+Ov/lp1bWQqyfchL5
F+Xp4y8PZZCaGN7F3pxO94mtV7exDecydHDLOj/SqTnmilgcZ8hKeDoej6RjJliaaQZfrzLjeWNm
CCBbeteEF2LC8mJaRSj8a+gQLYwixLxXX0T6pSCklJN8ScSwfR3NCz1qXmJNvCNcXfKNOLVd6Q+C
UwbRitf2qoSDKJkIDXBQ2G4Jfw85liw5qrBY0LNqH1r4P6KLol/YrqcW7VXSGcwDH7jmWMSp41TD
6JBk5kUEPdoM9qZDPit7eakd/wpYWU8nrwAoloBIQM+tLl3hRGo4CJ8NoqgfQ9iwUd3ek3fe+oa2
60PrKjaqA7Kfe8Sz0ZGyPoiq2oxFc29HjZsHVNyH+l73xyer7K/O76i3MN6lwKJT0+LGwY9m/UKz
UKOayPFiL6XiuU0AfW7NsYRGrUaDa2aJsR/iuryfDa048InBrvPn3rPQDgIKFFwqHfzDz3lFauFL
oK+xP1VDKpTUnKW4n8pdBEHmZszq57Qrk4cht4IrDiCyG0But4nZjqgWWvk+yHHxDBOaeucn522t
mLkxxAKFBTRHm+34uOG8NAptINagZ6Yf6Fc7m7wUFQKJGJPCUwYWEDrm50IL+6tpxiXz/PCnTrtD
bwJ7Bk78K4j/55pjD0URETqWxhlwaZdqhRkrebF3fpSTH8ljAeF2oil1ieOP9AvcpBGpYBQ6JbA7
7OoTru2qS20YT2OO/BbNNrGJBz27b1AFuzDHJz+SN+VrU3gxcTkeHgCrlvWLl6Ud4LjR4Ly3HdIg
u5B5nDztFg3vpQYGCHL5FT+Vby3ZBdUwsK1wJkB0RY5in7Vh5Hat4zyen8+TH7RotzOXC4x6Fc0w
/Zw7J1luA0W1kTaeIKN36S+j3V/rojrj0CyjwLBatSpxYvBgAp514FTXg4lWhqloxb+4bxZLNHrL
FLJByh5PWzXKVMPvM/b0DnJr4IvYVfAZPJyfsROLw9YiQcexgZqhWN1q5WgkaU470lvYrSCVkHyx
k9zfJ+Wl3uKJe42R+A76ErgGrQ1PjL7WwxjrQG8y7fkWSSh9i0iQfZBFArM9KYsL2+7EXoA0g6k7
zzped+tMP1vkyBLBl40wdVy4A+inLSo05+fv9CicfEquvCbWdEVewl0mSIW8rKuzDQplJspF3CD/
YhRsy3DCY5HeZDkWqdaQLnOXm1N1Y0ZO7/JoyS6ULk7uBepmcJPYCTR1jncc98+sybCLvS5Wg73e
ZjCZg3wRhS+D3fkPOpF2LCXxV+gCo1nLtP4UE5Ra9atCGKi9GdSaSsd+6ZAW20A3fxB12V0Xja1f
iLWnVop7HSTUgo5jwx8PWeMJOmU2RTqrzRR3bJR5FyLkc6FS8tofWeUb4Dh5Y5OMUylZP/J7zPIG
BWc7Dw/dAKBDhf7g1raiZrhCzCp8hzxWMe8izUpqpDpCXHpnMu7hutYzO97UoT/fWIrQke4ZZYFd
jNCSzzXih4/J7Pww/HneKWNrfFJptImNsNpIx0a5Rl1VnQAhbCo0I/Xrzig1bH3Mqv0YiKHDZUUd
+sEbJzMmKbfUCX08Hl7fLRCv+yRyIIGJQHfya2JZpb73tdpBkajP+i9mHcXQiuoMbavK6Dtrg3NF
NWxztTdhtgMCheJfaF8Fz2o0SAs9O2Rqr9FtlMZ3gC/GuJEZBf/cKrJ3dTXttRzmJfL2HSIqBe2u
h8EGMgH6U0u/lS0CSfy+abwy8cduUNY0+mTb2Jn5JS2F+NCauBJubDScPyNZ3/w+z3Rxt34Gvmtr
h2XzbCajx5/Mu42RGvoOIrPRbZzSiHEF1nrzq0xiuaj5twZoqyFJkGQzh3BTJVYybibLLN7XwM2u
ukwtY7eZO/WWOevm67qMg6cKQ6jDRCH2IcPMaNdNKApYxazdVYPa7YUxZVdOZEUC4wRtxPm2VCk2
WmY1f0Y016bs7yvhr/p6LJ0M6nLgCPgfjHdWL1shBoH5Gru6rHLcdgErE7uXVgxCavNe+nW/Qdgq
8YbMfvr1IwxvCKr04ixC7fn4POV9NlMRGSMP9d52jz+9/QFVZmq42TQgRaiJ37F38C/EjVOXCLQR
6NkUGpdb/njQtNNQ4Ebu1ssHNEOZ5f4gs7HwEFb6Tv9GXIgZJyIilcjFJIg7ZGEEHw9X+52l5mbD
mw+tzq2TGIVbltGPGaLOhQ87lXwzFE0Eyp901Ne9dFub6ybB2dkz7Tp79HGy8oRdq24FXmMb6ZW1
Uek172QDo3zwA/Om1spmF8yAKINeXOJtnIjPR79mFSwFIk2KjwqqxxJSIAvjbT+hrI5WoMNhUbJD
Gos/zu+nk3MtwYcsjcSFFnQ8123LYbdqbgNY585ON8LS7crJ2M8WYu/nhzpVnlyMJiBPQpYBMLhs
s5+un8GOu1ED+utZMwCtIB6BmwR6sYuiOtyaCDHtqgxAm0VxbluOEuuwwlcORZzne60c5LZNLQdZ
xvFCynJidx/9rGVVfvpZxNTA5u4gU56T9AqgvdgHcbyIT2OcJRrq0+fn4cTzgxotnQoo6BYPkPU0
4P5kYmPAToMU4eIeWVIHzb+hrCV2MbYsu7bRK0/UiXKlld2lw/VGSYjYBSyZnuhCQqSNvMo3AMGg
Vm2hfE9yltDnKHaFY29xYLzFIf5ltsydPkV7M6k/+UN8AAJxS7q1ZXcgqI6fgFp8sTT/kJrZO0vg
GJ52j1rnTBdCwIm0gQ4V/XSwpXA11mlkD6UoqJamxGA2mPdgo75LuuL/kXZeO3JbUbp+oSHAHG5J
Frs6qaVWtG4IWbaYNnPm08/HBg6gYhHFI8+NYEC2d3HHFf4w/nmAh+wG8wBXCiyctkkpMrD0ciFF
lOVne3T7XsU1zc6Ug2/ZYfesHF1gyDYZp0wx9HKDyQLN1CpRwqCRgB+PtZOfzKzLMFqZwvsVD/jk
SCkydYUIUaWMUcc1G/kub5Nftzfe9UanjgaSlC23ksO3sZjcq1GD4G8YWHOKUGwKmGdasuhUx9it
V2pTP/+fxtvm2WPYt7MV1hS4YrV8yoy2PNeSpt6RMJY/6hqh1dvj7UCWKP+uUDeTKgYV+83WViWR
AgeynCBt1PtM6zUJqcvGSV2cK1JPn2d8H8t5RtFZD12lzSwM29WKhU+SF7tGOz5xpAVZT5RIfIw4
ju6/6+udHgg1atVChgIdgnXT/3bRpFODam1tO0FrtfiXRLIHqAr9rsJAys1SPALlV1r9OnX6UQIE
lLlGhfuErtM2fTVngJJh+1hZxccZ057bU7ezNajm6vSNgLFQH9zcSVZVz0rIfYQMffw0LhrCYY0k
f8hCZ/ps4591sFJXVyDRC2UJvOVgmaxUicuZiLo6jeN6QcIXbVjcQmTbW+J0eLZ13JamFB3VJkSJ
OlP+mqqlO1iHq2VYB4cEQp2Xdhls/svBlynX+iFukzv40LGba9F7cyy+KBlWfFVf/TL04f3tyd0d
8K3iuooN8QBeDphIi12PFfYe41CFdyIruo/mDPTfmWX7pNcG6oB2d0TEvbpBARQDfuGmZ5LXI3E5
KL4MSxEPfKXcm7yao0AIGcXig7m82jfrKLxj3Ccoql0BMZxsshwp4tPqSKnuI0POvEUS8Slu5/6E
1dmfCm1hPUk6DlKavgtX99ZBrEZiF8lcItEUIz83X6IhCIf2CPe3LshFNrkZZXOPFBP2tCJGFX00
LJy74GVSbLCxJSlm1xp7yxvUyngfteNRbXpnOrmdV9IQJnnQXjcP0mTq7aAmM31SjAvupCWzgg6L
wpOJt9RzZhzSyq6fJiK+laTEYVzboduzIEWRpKZhHd+FlaqeoR1pr1U0aQ9VxE5t7QQB8bkXd2g1
ho8KPlh+mOABnDqp9On2Gbly0WRlgbfrBD8gxVEw2eQYeEkZjWTDiAqx9HGByKSeKrX/khgC2udm
dynT3jv1FKSR5s3US/y5nFMPsR7NdcLUI0jG9pYGoT9mMrYiKztkjk9zYt9nSdm5kyx/GNv0fZc7
LxroJzeprcalnvBIQcQ8tV3X/ml0sfmiTZJYTWmNiTW+CLI8/ywMLXqXAAC6vz1vezuGjufay6DB
zIV2eczrvhpCS83iO6SKdHc0ivaUmfJn0DCDj5rJEanpOmFaPwqtT1g/JMBETpfjTVYupUtnRXfx
UP9jJUL101nX3mPAjiJ9aLwa2pydgKrET1zAHaWlUAQodkmPw+o4e/vbd+5V3lFQUzRgueK2p6XQ
7K6EJR3dORV+TZI2Rsi+tIsXqiMJsTD1wBbLUcq4czesNVv42itmBmDK5QSQtES50rGqSdt9KBB6
/uREff5RoUf5SYn12it6ynmuqKzwYKnf4Maba4mhScIJ4Kjp65sNxXWxKHOSIKBplY+RssRuhlAv
4AFBH82iNNJlCSy/6dtkoSidhx+EZd1rZv2TDPef2gi9bMSCTOTDLzPOaCkJ2N3S8IM69TmCauW3
Tf8McjtFq6b+YRlle+rzojtF+EvdXrh1k1x9CCExzGD6L1ead31fmsbsMIdTgQWMY3VWgLyvcVAU
3B2FBIJ1oqkLA/BypaiCklhGYYQ8Tj347GjVk4b5yLd8ZxNSs0WeFYYzQf42yO2zDHObEfUYuvGL
B6cTof1MKPfIheH9sRRohlNTOdgKu58GXBzRKlDw2laJKJOROh8sLbprdedn3SnKyYiS/CAmfKti
XS2TxUNE/XvNUzcTWDahntq0PGHJp9WLXpuKi2IN1qBDZDwUkSZ8EvrsBOpI+ixVdefVjZBPQMaS
j2BiRm8cJp1Knm68DEun+52B9i6XthUIM7MfsNlb8PkrhDtlPX9KKNkH/2Gf2UQJlJ5h+27DzDRN
krCTZNYG20nXVNGJQdb4138ZhG4GkTlX8LYWWGVl2Ng1g8hm291pKV4zZlNUB3fd3ooTLoP4XjEg
LPvlZtZwDhtpR7DiC5TfYrYar1/Dg9vfcl2iIVBce/Y0f1dpzG2omveZo4dWx5UayekXp43FA6ib
6R3WGuiYkLD7ioU9k22N0Smsps4bqOi4GQDc8zjhelFm6E9lxaE/9F6gAohptW9ecf1ER5ffr0aV
mUdQeAMelP4HkBb0wyGdeHK+1A+y0ab4l/HAgG3WUYgU0Jyw+knTqj2aoXWgzaGAfg+4blViBmq0
3ge/JXHLUmKcl3VSMKO29oKDxlMdSfZ5kXM9MFItfymqcRXFDn9R2cx/hXpEqLEM04fKKJUPt5dr
Z1PY3J8G+fxbPrmJUyOnHZvWLqWgEnPto1CkuHEIrP9PR1m7X4TcwEbg+G7LsW2pAOxekM4xhTq5
OPU09zF+eAcb/PoeZRQT8gvXKGdpW4nV5dnMCmUJA/JU1W+qeT4n4TBgNZhMZzVXRk8u1OlgUO6B
q+VkWF4gHlbKzdC0L5ezTWatMSbK96JHjSdRnip04n8uI9XiE0Lv410FJtJxK6dsNK/PW/FqhBZW
JQ2dTsUd5YWXuLLkV9A+8wfAKhIvsfxipo7zMRr07PtUgog8OQD8kjsNu6BPcaypP22aBwoGc0mp
e+qkzd97oeSTX+v2LLmItOf6/dRMyLw6tKMQVQ4ztfeFtqSf0tU4EUZV4sxuksdh5FoawCW/VVJn
8hOjjEIfNTrU621JbdJzaoroeZi75KnJ+/CvaZSQRp2c6kcS9bNwsxQSlauC0/sw9JX+WcHg6FfR
qcXfaRUhKr9EsjHSczEGtrOTkBxIyd+Z3jnvEhRiTL8t8CsFLqVaE7vcnAjDrLECaWDCuF2GLP6Z
2jUnoMza5Ic0Ogr+m9KExq1a9l/MZYZ6C/D8i1Iu1eI2GLZkd2msFrgudT1cXDB1Pydd6V/MpHBA
fxlmc56h0H7IgYIbbq6o0pPS6El40uJRP8e9RgNOlWTxPZbs8WtR6e0HoSsLZj1y+8GmqYBSff6U
9TkeQ43dy4VbLxVVl2IMV8Mt45HbxfokKFp9qNM0xB4IaqTfFA6m9PT0nDPea/T+MvSkJL+x20rG
Li7DC1MfnSShguNMBnYvoTMG8Eqj70qxDLXfK0r/Lh3ibL5rjErSvf8RXYpkS63SNkqsGO5npTsf
pMwsMI4ojM9I+RW5i2JgiKGt071GcMDwYrQz0JpKLtlUhvAH+mwLU/owJnn+5faJX2PYyzsOMAdE
WTojFIOu4MpR41hTmKVhELVV6YVxkXt9qah3Vmt+/vORUP4hcqLdShFhE00TUtRqE+WURlFpeKza
+FcH9fud7LTJQcy5901ISamyQfROa2kbzKRRFA9TzEjkBEEd5c3jUoWG1/bSt9vf9BbybaYPeBkw
Jqp9b3T3yzslsyvbltiUQRW1iP9o+GlJFq1L7gPtzOMx+7He0roE2ejH0QAvK8uPrtM3FfvrH8EP
gFdCcqhuLrax0rD2GEMnyCNzCcRk4tw5YVxW6sVnde4fIWbiCxXao2eELc4HNuWU3ikfG6n7N3K+
p9L42HXhX4ltPmLDbP7qqyU6t6lWnW/P1s66UEFC3IAUljqSs1mXqbYWXcZbJOik1X8wtv8Rbd6f
AMSG7u2Rdl4YHTYYiBqQ6MSzm1TZjkIwNhq2sziXYdacG/SWegvz2WKSYZ4LbXJ1Wtt/vu+otK8a
SKtKE6nz5WaIQoxRGYaatBXJ34ZOmd1ITccz/675H6YSVgWFIw4ulYvNYbKUTnfigqHwgJbdPsGm
BAhEjQhftxx81e4eVziw7G8w/dBjLz/LMbJ+RDvACYZmpO9fggY4oUfantpFdU5CNYb7kQf3JBnK
4Nd2VdzXRA8Hz/c6d9s9jvYIyR2ioZzszdya6EnMiqU7wZIqAhc3NcfHa7KDZKF5iZho86meSEuE
URyt6u7IK+h7zfxW6dvLzzfkPE4lQb0cC73hhI1r7eKkaj9IA3qUmMJEn+cyxeMWi+qDRb6O+cA8
YeSJ+iXFZAo/lyPbEfINTQTdrwdei0x8RRyBY9XBKHunUllZAzCf2U1br4qxznoMorGlxe4o8dvU
DH/ALnkCCGUddF93v4esAzAFVAEOyeX36AQ+NS4TTqADnHlHi6pk5yZHMKR1Vq52ChUiUFzEKWB/
L0cxaJ47BBmMUqCBMzRaG2jKJJ7lKm2eC0quB3fNTlhJhYx9AUiDooC2OYoDCidTxX0bSEVcvzgz
IhtR1VWnssSjS18GDOc6DUV7rI5fimY8avLubU9uU3ID9gotjs2lOlZKCIqG4dtJyD9bM0xxUc6T
AApO/mF29AYmY6P7kmV+un3HHgy8vRaQ0SWmqhkYjSw5UPVIfFVTC1sfFf2JOC1jv9Zi8XeWhwe4
zb3LHSYG2olAOUjCN2lZZ04YTqkDC0zzDKGCpvRtTYiz3NWNN3dx+RH9op+3P/btDd3uKnrTVNC5
fky6LZe7qsd6LERDxgkmQ/w9m2Z+mix+iJsLLey9odDVAA/t4qFB49SNJDxZw87gep7xAESHZaZh
Yn01pKZ+3xqd+U5dMGDK2R2BynNyrnVn9IahzgPaqOq9oKAGxAwtSjBoBf/p6gVV5NHr7Y/a3bkr
gxmsGNWsrcJS2+nl3HRMJM2ctHBz5JzuNWnO7nvZGPwlnBtP7cPsETNF4eWkNfe3x3+rZGwmlYou
q0GflB7dFiUSN4tFcsXL0pVN94whs3hOJrt/biw99xatKJ/5ITkulZjUtZ2DV09cj+8l0ja/UDLZ
NzNL3Of9ZJ8JJzGYxarG6xZ7fGzRo8KLdIQ1H+kAbhEpxu48N58TPPBOkOflz4Y9TG5btZbvoBN3
kqMWN05syt2J0T1zwboNlTq0pRSNBvKULF7Wn3qNVomOhhCddT3u6js7X4pnvU/mb4oSZUfzc32T
IZ63SkGtLTCIHJd7Tu5FLckNu8joVmMtGxc0OYm1g/tr5xyvSG76UGgCr9zJy1Hi3EhC1a6JHpEY
P0U4RINNVlI/wjDdTeZM+Gre5UFJsSa4vf5v0I7t+pN9oHfIVb3m5ZdDl4kyjIPB0wqiMMfJXauH
R1iwau/Z5iSHSEhW8/dJ7TTf1pvJ8hYjy74ITNXgm0wzLpa9/hfOdv3HrkKmHStOSX6ycUnDUxsz
1y+IQSivkqz0H5E3Hd/H+MT9MYlihcHTj0DCnO0L4/PyC7I5sxFjXyevULSzFInOs1QMIpu4Ln3s
GvF5NzRA/5T5Asnpj1BkO283uQdACCgUay1vcxVGCn7yc1MSmuVAbmc11N2uasXZUMKD2/4NUHG1
VrBEiN4VJMa3F6CY5axfFhNrP6tvP2l9OTzWmCh+AZGYYSVTd45b0s3/G46j+g3ix9i4be/8kBoq
CJSRk/kFE/L0ZwgmqfH1aXpOKaTmbmwk6V+qpCDqNqMO+FVkRhe7TYluoDeHofotC1PliAG2E4hQ
dGHiWDE0BXTtctVwqraQD2PVlGSIgsQ2Wi+SI/ngYO1UWHkvcB5ja6MWTRpzOQzG6EneLg1BajOO
mIa0id24oEknJFiJNoVXxUlyVsci/F7kWfSxxSn3YQxFIs6JJBL6N8AVyeXKucMZbHKSjwfnb+cl
XYt9EKMgTINA22yf0rGkNLSEE4yd6deS831Km1VOLT8VkXGuyuxxKMU7J6S+E+mv+Sj/nQ3LczXn
D1FT4VU0nsYq8Qy5+DhQ0K86zcus6Swp5Uk1Kk9yoCNHHIFe4zXpncZVUeM4mOS9T1jNlLi6qIxS
T7yc4wRD6QxUvR2Q6AHe7AHY5FWve61uPClO1/nWCna8PW877yZFUroliLhp3F7bde2R/I6L2Q46
54cQ+fKIlGp+X1RAge0B5d9GzjALrZsMQ05A3LcH32nLIuy1UkRpD3DnbmHBIlRCqwLZE6S0gF0r
rR+VsMWWrfkkRzYtdaUIpF58xPb5NTalXzp8BjVpj6Rdd+fdoltEZgQSa9s9UBD2jbIaZ+slct7h
PLdW6xcezyKJTk6IZaEV/nv7w/cOLRBsEqG32G+7WVf7WJh1rHSljAid5LbllTEn9/Yoe8UUAhLa
7LQsqYJvKVtlIqMZ0fPWddH8HZ7genpREqroldxPWdGcJ0FXRs5b85MdTpDkEku/M5WovluWtTmb
FOOZdjVu3IjBPSJBpgWiojo7mbF4h+r1nzcl0fYAILPifuy13nF5ANpFk4q20uygHtTskTaeGkDr
a904Ups7Z0ml50iSpoNTt7sWhMKwKlGmITi5HJRy9wIRdLEDijApxcradLWyNg7ig71zRk0S6z9K
OFSONo+ruTRVo2FnHwjFLgMYFyYV0NEJ6qVMPxtG0j4lS+I85sVgf2xELQ6GX4/x9sUDfg9gBvLz
agdz+ZEg+2tHSAzfZGsPXZgIKwy4vtAbcOIHOBO/bm+93UldUVw2yTGeM5tJlaoEJNVATcOOdcWd
Q0s/dxD3/f/TKNugH594a6IGbgeS1rRPfVtAQHak7mDudr8FHQSFOh+I6y39iFrMTNmkZVcqParr
vWLhEo8UxH/4FqApqKYQuwKmulwhYWRarvcD2zCJIy5b82OBptrBhbu3C8kyIWzBa6IhuxlEtYsO
9VFuuiku1BdhL8m7xSHQkmYbp2thoTwwtfDI8RY+OfTLD75xLzwntKQhSteKjuvmfIM5iKuhFsxk
jqm8kfYKcRYXIJSx8ZySPZ46rTe8Sbbmg/Bg74pfSYtI+nD66BFczm6mqrVJl5gLd4ni9w2q0X5t
Zt+Upvlo9/ZrbOHQd3s9907c7yNuDrwubOAbMlcuAqU+vYKfwlKXM0wXbxkX6WCLXutqraz1FeGE
VqYBymezsHXTJ33W86CIUSq+5U051W6F6u+pbmGCxzyyTwvW2+dilr7EZuc8jEi++ZNmZ15v9//U
ihUfrPXOqQEQx53D4V/NKTZr3TiS3ZOv2EGElNK5KPTh4f8jLt1Z14tRNt+9DHETRes9M08oUCVR
qAeobJm0y9r2fRbNCapyR+nD7pdxsSlr1cagB3S5l4xSGiVnvXW0chmJEpfZM9c0/vb+2WvxApWh
sUxVnK7glksQWlpW6noP7ESJLZSd6lG/l2Q6pQAFzDu747s600m/6Vo2lS5+TPLiJrKB6z1pyGQ8
GOmw2C6uP1WEQU8R/uoHKs+uI5WD7YOzs1o3Lwz0PpWZcx/VpVK5WuNATe6XuabwQ1l+NSpzcgzs
e/7EE7tem4iWk78SS0SvmiPa77e/ei/PIP/ETQR0NczsrS2EibKzUoJxpHikDh+M3ok9uq+1P8VK
fGojxf7SpN0czG3Y+K0+aw+lVug/aC0OL4oRioc4kyRv6UFR3P5hOzcnONMV6MmvApS1uUAQntRx
20L1Il5MnKgtgM9DF5I8UF/y8iynL4bPZzAY2ldbbobPt0e/FqZACx74CFIfQEgN/Mwu91xOnrrQ
pwgDsqih8Zw0Gp/j0BgqL3HgmRUTftF+ZrfRq1KvegzZ0o2Jq4TivUo9IXaToaVTbRcksL5EE/iU
4nEfB2mZiPUG4E5xM1voBz97576HQUvOuFL/EJpZT9JvoBNrUg0pHdf6kqOOz7QLf0qj2d05Ika1
YECGwaLMFchtaB5QOHaO6Bve8K0YR5t2cy04qUgHc7GtQJlR8XIdu9Ja19Cr/OCSv75+aMmCalyJ
UbgjbEFUsrAaHOMHKwhbR/iylMWvcdqknqFP1t1EwuHmTpi93t4MO4OuDQ5QPKSIRMubl4V9UlWZ
ggmFHqpt7S62M78vHeVraKrNU1ktxc/GmsyD6/wNLnMZQdKBAJQIFQfSN8C6y7UsCm2qgGwATu2J
lfxQzjC4C+1Os9wFAfL+XVsN1Se5GZPIq1qj/JSErdYRSoe9RuRkrYhC/HIHSLCF9tjFrT1Tlo2j
1q8ic7RPM3Ww1utjgJxeqxm5DKAkVF7DCjqXK9pkSvFUL1P1yW7mukZ8pk8jN+4bufXbftJ+9JyD
DjRVATlCbsLyH6fIxh8WdehviVV2kIxRlyzdRk+bwe+WdrlvYNHUQdpyVPxCHm3h6RkiCq4iSQvv
iZBfqTLIsovOe2djLBxm+Tk0ytrxEmpKT0PSid6PTCmH8y4Zi0sBy6hWlMoyeEYdlcIHoVgBVs0n
M/PJJsWHKbN6PL3n5GtmSG11ksNwEp4Fk+TbHA76h8lO6sqlszuJR1TEJttH3XC0hlYJBNl77pvO
YiKQOuTTM78+fRqavNG9bC4yYLK9rIEU7NPiYMPtRBdUbuE/EjjhmAUY5XLtceFIqPzFVoA4cvRA
lbt9nQ1qIHakaMhmoipYK1X4rnHA9UyT6bxDWaMKSpOmcWuDFtCt6s+zNhXVASoXxOPUELZZW9zb
uJW3mhkIJxRnLav7O8xK69Pto3YdxDEKHFP01sDOkUJffngl9DjBYMsMsGUT54bQ1kdkw8cpZCJT
LI/0QY+G21xbrea0HTeKGUC3Mr1WrpqTMwCVlq3VXSAZ/jx/okZOxk0HE2sD+uGXn5cIqZEWaTaD
Sauau6mj5y0qaTy4Oq5fAUZZUyfSejSVtsTRpjU1JPtbMzBDNfO1sJ0+DFqkAXOUGA932ycLhIe3
JNMRs279/Zs7CykPih/c0siJbKETIqqcXMyVidd2JnmzaJE700V9n2TW8KfK3hRzHJIaYP30LYGg
bqYyNRbLyEYjMBanued6Ce8HS5WPHM93vmjVxsEGAbTEyuO/HIbCTR4VSWkEIpaixyxJ1fMAbCso
a6s8eEN3hoLCijsxmeKqgry58PU+Rq2giOFUJ1KJRtpSe9hLOH5VLkcFuN2hVgWzt4o8DYDLr4rb
OGmb0dGDwkjKgBiBPuGojncKl+LBZtx5PHH2ounJ+0nlcas1Sfey6eJF1wMMjSG1ZiHifnFkvJOX
JPuqNIp8R6F0OQgTdgpxTCOnQIe+vHplbtACskJ4jtGwhk4p5Yl6RMNsqnhEhaU/DCJr0Dkc9Ncx
Un+mjpZ8zDSgmhh+JMG0OA6CWYbysCBG4ZtC74LIzkSwoPVBZyaLkMAMP9++9Xbm6K00SeoGUJgK
zuVykByHpBwLXR5s7bnsuBsCTwf5d27yMD7fHmznznPQ9EXxkcUAorz+mN9iRBqjjo0ykh5gcK09
EhAad9IsDQjaYXAxS/n4x/QKZIWAU4GeRXqRuO1yvFFUI0cY1HO4AI1tFCi+uZ0nB1+1s6PfWGFE
6iw78PfLUax0SOtKJIxizvqr6Yj5FImlQ86d6/z2BF7HulwEKyueth3yGlsoMB47otBSi9Ls3Cgv
odNGKA4kR/nPNf+eVVrpp0iIABzA8eXyi+rcmgwkOdUAXUXpQXLs8LXNoop+IJIimZvoUnmy62q6
xyZr+jcvmzkoJn26b9BmeLEgtD46Jh1pI6nLBdUWIbyaIBbbiyR2eyteWm9RJPO9IeI5+NMJoiBC
TXmVsSWj3mYhnVaXnVnZKlIntDZEFf607Sb6L4NQ0ofYxexwbi6nR6mXvEckVw0wnh6AJJbtdzOq
i0+3P+X6sKC7hg7CGoHTLdnS5vQ8ylKY/xT0FyWkitvH3tJ15G5gZVABTo78+3byzssBN7mGNBKx
ppNpBWoldQ+zaMogm+P837HMkof4KYZUqfSDR1vZQmWlJz1OpjhAV2j8K8fOiNDWcl5TE0kQG3hx
QBhgn9sqV+9vz8v1ceNn0v5ba/hrG2vzM7VkqQFJWhY+UFnt1T2BYDXKvQsAQztY6B1KB2PBoKCU
Dm8G1cHLlcaXxgEzh0d0EimZB8ev8ZWyVDwayFMQFhXtCuSZ7+WqbH2kfmZ/yHTJM4u6OLhjrg8+
PwTd+rXGTpZ9tRkc8mYYNVYw9cgajiHa4drsHNUxdyCTDMN30pOBkAS85vJ7o2IRbQhwgNZPRO4C
K+wchXHv1nZNZm1UKK/M6ugJrKYeKxDn9yNF7oP13ftUYlTKiJBtocGv5+K3R6JMY1JeYBdBHFk6
LoFx6Wlyr//xTUqgT1K9IkhILeRNcCVXtlKurj9B0o2WH87jfE7xqT/d3qvr/+UyKGUU2NKo96zq
Gtv9I/fNBEtJXbmDFqBLW5nOymL9O8YWpRBVgVE2ZvmDSgxwEPrsHZI3GWvUU8hpttV3tEO7UNQ6
k7hU1mPXGuGpDQV+1kpxNNTePQUUi9Cb4iVwqM2eQTNfk6qZ9Rr7qfCHlLaioiQp1r8dj7qh/3ki
85ai0acDsUz0vVk5BSXjVppGKzDVubxX+0S4Yojtg9Bh96u431fveC7gbegwKDNu4NJEVamwbI9+
VkUJJinOST5+1qZavL+9Ud6gG1c7Ze2GEoMRPm7T7owmoRzGthnMXVkg8907nmUkkx8j6e9FkVa5
LQyZM/qf5nkkPAggn6BLPjbxyyJE48dUDF0JQgdJCVYeotdHb5YhkwxtrrhIeQ/PPXYjT3FPJjt3
LZrLoVk92eYw+v2yYj/HaL63SGg8QGJy6TpKrZ+rJsSEF2MBrR0n1yxtFwl22ywnXH9S406dtfSx
nBA3+J9KabooaRq0FHOIlJW0tA9IQfVwaUb76+3J2lublYO/+t2Dxt22jrW616p5oRInNUINhMjC
gJIFWBj4G/SPNeUA/7t3irkRV/9IulnaFs9cKXUsjITqfOuotdt0ufbF6AzlpQ5Tzas11bxD6Mzw
HGBcB8d45y6kGYCkmUMGCGhicxdOUenorZVwSw1G/dRPaEorom3Pt+dz57IAr8cLZ9EsBNS4CfcA
6U6ZCas6GESHy50wqnOilU+TMbUHp+o626CK+dtIm7c7zzUknkXEqYoiw9PUYsQBAIy4tIAUsiSs
ThtZav7LJELdICRcY7atwL0EnaSr25RL2Cimu8KpJLo56RGc+g0FvjnBvCOrriiCUGQdm1ghoYkU
g6jm7QQLeiqBGHuh05O4iTkM1EiL7hdtkM82dWTg/sn0oIJbhRpXiXM+IZ9Mqtf5itzp93KqIbCT
D8LvpOSfqhvVZwARCiQJozwrnVI9dNnw1yIgoTkKKKghzPuXCcGIJ6kLTa9TQO5FaVjAiFriu9t7
5VrACF0uzImZRjzk1prB5fPcDYWTdHluBVoUz2qgaJVUeZGk2X+Lih6hm5Sy6dpQv9C8SMb5BV8F
vXFDo24f7VGvWr9GcP9sziWILfSN6m9ZJ09Htby9HU37hi7y2ic1tg3JuI6jSq8oYmZNj0yRLBXe
WI7qQycZR0jK3aG4jVZIFQJ19ub5i6UmiQxFWATCWe3XjvoRhmd6bktgLAdTv3cbrAq5/2+o9e9/
j4xy0WdWbJqBZBrWs2PFVdCGZfakw8cLJiesvhdkDJ8Sm/CzLxrLjajG3S2d8iGNpMXvUFC6F7A/
DgK2nXQR8u3aaydgVCBjbH4XlXomd2AK9Nh0RyMOKsxmF8f6rjjLSywBg5QVkhcdlmGcvtf66Tyo
8fO4Qsz7LHk/V9K9qRRfSqPzZk1+11qSNy7NkS7I2xO6PaAE0HDgedO5zDd5OmUOa2kFBV5bkkK6
qP04PzpGNJy6pKMQj2NOkKttdY7wZnCrpYQAFSO4pMbLACouzU/zpI0nCZnzU5bP6VkSQn/n9Ony
ZI4muHmdzkZqLsrX/1GRGxhLYqVgVLP5jMLweAIspNOmb+yD220HV7dSn4kw18oK37WJh+alniMr
Y6xVl+3nXLWlix7P4KeyXtzTc+g8SRvUO0nNl/exU4BxdBJy+Dw3MJwnNP0Pm5RiG80jniscTDab
AZvQaU5TxwziFTzTNjl6RGqk3xmhnrupWBA+taUEAiqadrIw/22GYoCjLjKXABU9xUbugwbG68E0
rYt7tfjUBADGwXcBL355dhwJ2JDgkQ/aOHwidCo+mllUf+wGRF0rWf7XTKzqnMMODrQFVcPbk7J3
cEk26FCi64UMx2ZwdRyy1ExDMyDjmX0lgX9BsOQcpDQ7YRH1ffDU67QjH7YJFnolHFtquPQKS5xM
jbAfn4pZfNbheJzSzvlzqBSsOrQZAXPSDEVr9nJGV5pHnzSWGfRxaJ3CSUv8WkVR+PbU7fSjGAYV
G53aGmDft+3/26WXt7GmSCN9kiLLeheNIuFROf66qLXjz/zz93FGmaNpjActKtHftZ9tyfDjfvpy
+4dczy7WaqujGx1Pi9tu87mN2ipmJEY1mGbxFzmX6hkSvOkIE3Uwb0V3sF+vnxWGA+H95tV4rQxT
GwMOaWahBvoiSb0LxKt3B5HHj6pZ6n/cz7gY660q8NsUk0Y1rZVn1LNCeXoqRPYrrMqjouLu/GGQ
QtWXMJMmzeV2EWWYGY0JynOeobbavSOftLkqT1bTkVpZ81GCvzeBAHZAl4D3BJy4CWpxDp1XtLES
TFbVuSX6di+Ef8WpNZTpdHtr7A0FMgl1Tqp0ED3Xv/9t/go5R3wC4SygD4V86hMwN3Jn4xBlhdnB
UHuzaK6fRe8JhuV2FpGihXeO7j9Zj66/aGVVPTRhXZ0icIaPYVXUB9tw3dWX1yYuA+T2oMXhdKIN
evlpXNdzFicln7bIVLZGqlOnBHNKMsMuP4VynfsSZEZ/Es7RCbi+NBlapdQNgZd20RbXMfVqoraR
UAL8uJu7Ei8yt4A2eTCh+6NwtcCFRK1vW71Y8KSvFTtRMB1VdK/rKZQgk3Bkw7S3Q2jlkcIhU0RQ
ui7rbzuk6psKSAHLtqqjwxCbFxwGq9mr9bo5+KC9HYKXAlU8Eh7QVZt9n+tIf5VNrQRy2go3jSbT
b+Je9aO6H9wO7vFBSrcTf4A1hhoPQR4COcXJy2+rnZTmfxHKQTImtpc3UvYk2YgL6XJkuBkK9aec
XRS7GrLUYBpC9SzX8nIPHqP2msI6AsJfTzU/h/IwijOE/sB1Ln9OIZfKwI/FL621ITXJdRKMPGAB
iIlPt4/99UxfjrT+kt8WNWxJZOEyyAGJm3maS7sHgZnhdxXL+QmK2I/bw13vVANYFVqIiMsQl209
tloEGPK84MNWaZA7pw7Hk1CK+oCkujN9isHLQ9mQPI8Q9fKj7LYA9lI6C+J0bXGfGCIKCgC19+Sf
R53SnQ8CyIqOE1HZertsXtQWWGqnlsYSLAZqzegb9x7InPQga9pZJUahXWbTAV7jos0HhbLRW6a6
BEYb15TmxXOYhe+UoTXZHPMRdOr6m6i9gR+BhwGpn6fucrSqD5kybVKDXtXqACUVgWpPK32+vRXe
1vryWqYoCbf+DWxr/C97Z7IcN5Kl61cpyz3UmIdrnbUAEMGZIiVR0wZGSUwAjsExOManvx+YqSwy
qFK0lt1WVouSUqIQATjcz/nPP7ywKQ/qtkpLvdP3w9AnVjTpc/J5rU3HitsJe6Vw1PqkiKcyWaln
ic2+EJCem33ayWw4569gjTVgKVRfIKAt13DQK+Ot4ZH+GJtsFjFM1PRWiKWezpJ6bd6T8uDii9YE
+XKrB90f0E2bO/KghBEmzbB+EGvSTaHqBgSp2aiZDCfEVJavM39y27gyRGvAY9JYSkUHAXv25J1e
TsZAPtwG483blCX++S36wYOgU8ZPDTYIrqGHMIVO0nVtuaO+n/tKnXRzrtOdZtmnn1/lBxTWjVGD
v93mDENeyQEaklHLo5bDJT6ZNaa9+ZRd1/Xa4U+I94S4dJpFE9uNC/I46Xl5Q+Qf3hIJYTonqUzs
N7mrN+/UWiSIMCFWHVn8L49v6ByUPxg4UXG98Cif9CI357pY9tbs1hebNjW2pqy67pQGKwI5CDLu
vn5NOMYxf9qX958rM+QHd6Nsdw/xcyIVmSUGzHc7MidOTQinseXX45Hv94Or0LORIwrjCCHFYTQA
JZ6tTYKXWw1iwvh1xazent0j8Tc/uIvM2jeTQYA9Ax7g85dadqRT8lqve6y3u2uL2OgBluKmHNTN
Oqr9Xttp1TLEVjMec0n4gXx14+Ns/oAQgVjI2x14csi0ZWeN7WIyYLcH2uNsrsoPHX1Bd15q5tqG
vVa2l/2sp/WFVnQoiDNrImsj1RephcLSfHenVlvdN002XtKtZ8mJnSztXQDimkVdo6EEa9DEYVzV
BloYdOswh62szWuVILKMx9YQxyCzHz01ZtoUaxBqMT85uJ9Fm6jU6kghadd2iKt2kfvAQoP283fz
2FUOCiHDaT2/1dW6T6XKL1zoYVHuVv6RFfjyvOT58IQc2AYwmg7LrckvJg3LL1ZgUbeh7HIrtIt6
jVI2oCOt8I++EOe+g70q9Axop8+XQllPgkQTwaVSW49Lgcxd+LMe//ptgzWD2gG8HCr3wW1LIYd6
+eIve9oQADunmmLNSo4V9y9P5Y3yT7f0SG9wDlumTu+q2RxsyP2Llb1fnVGdQHYrTySuPVGFCv7I
t/qBZB98jYk2WxEDoxcknWl1y25goLevoE5flMocZWTk64fUSvDnZpmEc9PU0aw59ceEV+s15Ryk
5b7RvnT12p8RfDKSRQSRWRt1LNpyCSdmMttTu2t1xuXim6307I43uT6y+7y8VduLwkZKScHY+/CI
cfvGG/TWnvedbUx7gd7hYjBL613izCYJoIN7pM78AelhGwXR9VHF8IAOibCQA8o+227V0jbBTSXy
9Fyf5YfBqvv9bOp37myJPaYi6GHwJjyl1q9wrW2O+a796HOAdG/V7jbp5Sx/vt7bJRGuPqsJwmPd
fIT2U6JzYlx2I5u0+0PTQEMYMk9VvbPaabmtDa/zCKTy7mt7qo65Tbx8z2mqNm82Cgq4yIeF3Vzm
zgh1bfP2Zghndd5w6WAMF1dLaR7ZUl6+59BNwBI2gTJA0yFy4YmMvJ+SS43jlH4mXmeIe+gfRwr9
H91eYGNKFqY5DBcPz04ijAJ3dMtpD7L8DuedJCpHxpvLisvLXF6uyjmfvcmONHM8c5T4Qp9/jEj1
g96RHo1uZutnuKeH7ENzcbyxXLJpPxV4HjmGtImvM9PXpW21IaCaPM3zwNrP9VBFalr680QQuiDz
VEVVPtpHNokf3HiMW7FgYtaOvcAhC7ZowBxGzRn3Ve5abxpUNPE0yPSI7OkHKwn1O9Uixzkzwcd7
8uREN1ofen3PVbCnaXHMT/u3aoXJH+qa1R/5Ro+zzeeNwkYoAK9kNgWv4NAkZcWaouwaQzGAnEnu
cZssgvDik+Yx+escz9LW1tDRUKWdtGNJ/rZRkmseOaOGHr5PJlvFAeqsC+ZMyb3Td3lF9m+pyrPG
Tazq1AsUaJpQrQWZNe93Tu9hwG+1TX4PM3AMTtLc4QIZ8Qxr2FuNUWCc4XsilJDt6xDYvzZCOKdN
G9m9TE4txZwbfyHTvEZNv17mXu+90e2ZdGO9VXUfJ96ipyH2v1kd4eM+7AwTN8DISJxgDoXURzw4
RrO/XERTRgKPGPx4qqK+752atPZe14xPOVDeVS7JaDtdqsX9WpLfY+58knUkHGE0cFEiSPoI+6yz
57j0nWG8tIKqZzZhZRgSZvDP4FYwxf35wfuCOEyZh/AYRsNmlMt+tx0ETxaG3tSajXkZMhUYWDuT
o/BTloztCR5EwTWSYdIGVObflolTfva1Ij2z5eRd2cxfQwykmUflOG039thddJVnLqEo9OB9x7Z4
CjFVXDI5FL9YkWyfOIAgt9H9EU4cMtS7ptEQlw/tfrJrL8rW1aOMnNYjhdyLwR2X2bwTGOfyVWkr
vOc3ZpowJ2CNtXtj0k2CIYXCSU83szzE9rHGAIrWlcC9KVdZ7KebVml05XBRGu1ns6oG0v5MWLPR
MsGeD9PMnstQNRaBXqolqe60YYKGTF707ut8IIIUy6ZsfO9lcvpWjpJcqdqtzsSos/2RQOb+agvJ
t4MxwB0EN9gGeAcFVwmBLBsp8vcyc7Nrb2nzS6vMgltTud2ZoQHEO4q4PhItOvkG5evyRnhymwYs
cE6ELRozWntp3a6Bfcxe/XBD3D4aBwRAGoU6UqCDG18vAuyhIe97Jm4a6aCV7QuZHguhOGyvuAqz
DK4Cbx7g6XDde61OtAwTh322dOU1arT+Ck3YGA157Vw1Se1eYWVb7DK8eY+9clvJ/HR73C5NBA0+
lixe+uSDEiOpTMz8CGvZl071vnIly8PSpzrsCn14OxP/dJ30SI3tPvnUFC4Gz8U8HTmHD48Dh3Oe
6bnPcYNk5kVVT3yvY06eNe7H1ZJR3rn9edtl2skwU1z+fIf54aW2CRaHgQWhaHvcTzYYLFW1XPl4
t62F/9AXi3W2yPyDWzXHeP4veKTbl3IZRyOZRlUANfD5lbAbl1XjVeO+TYhy1TPifbyisN66S0eW
V4H/y4z1X5xMZfeu0Ot1Z1u/zJXnM9BfbpVjQJeBMvX5Z3DT7W6PwbBffYgFVl6paG3VsS3wB/d0
62IJwqEJxCrp4CpIgQI0ocmAvLYu4An2SYSmeLiowCWOHOY/uhSaI4f7ulFaHmkYTx5f1kPn86Q7
QK8o9djAuPBcyqU9n6djBnuHb+R265Cd8l6Aolt4yD+/datjzVOWMojPPL2G3MP8ZfCd4rSzSKK1
Vqt/Q7qp2vszDmc/X6KP3Pmnb+R2aXydgKAxn3ppoo+40uqmphv2ab4MhI9ZRug0A/YFARbdRrbW
MuTsb98SSQ+moa8n7gCTbDC65mLJguY0MTMv5nVz9pZVFWTl2eu7NqnFkabsR8+CJnxjISLP4lfP
79DIWCPJMOLe6xNUBReX+5MubcYdXFjnyC3Z3srnd8TYOMSUBWwRoI0H7xKtxjIQK97uA9UQ+26v
uI9OyXxkb3ikpx1cxuFs1eHWbyXjYVnaFmmRjLls9kbXtk5cLP3yxdJZBWG6eP75TFAPog+iOK/L
ue+7cLFd2LHCcqYgJHy4kWFh9U6+b2rXjMvMtjp81m1vl8OfJXHGII31JJE6tZ8wFuuhyetWhr3j
9JzfJDqcMzzSrqbE1h+QC2uodcos/Wwxw+GUL9sB6F4nWzdcgqmHZCS6vI9Kt/a/jVWhPzj2oO4a
20rTWIz9WO8GojCwSRwd/9on8xhjciebP+Va5iRh39jiPSpLAu5MdxyzfZA4Xo9g3hhundEgzzW1
is0eCH9/PavWd1WRwGmiGQP1s6qIbOP1bjKtfC/s1vRCDa+9NAIi9OHduk1/YyfoYn6x1IJQw3Bt
qxE2hSPc/OcLrvRV6XS90+ydKmNbXYiK7oVdH7nKdqAfLAKmJFuyPOXWBpg8vwqGLQvk5KrZw2rt
4iowkxjj4AJWDtPtxtOSGO7jsfP/cab0/KobhWTDnGy6L9Lgnl+1lyUCOfxTNpWFPYYNVqRLXNu5
ZsdLptk3jWkUr8um6qdoZY3auCx2+lfHy4ydvy4IM3J3ST7jD7ROu8XNl+t2KKRzYkvVZ3vbxFI3
6RK3YKRFc7ObMeZfztygy98sKFUJRM6QMe/yViVmWBMgsUuCDIc/C4BhjjRhzSQWbWZSMdgwBgNe
pVJkwamrhj0ZI3mBfYWhY3dvtYSVEkM2kx9eL5NxMjVW4oZ96wEpLbyx9qZSX3SivbiOPbzTeO2d
0J5wSI7YiA115Gm+KJzJikChhTjtcRr1Ik2zbpVeaU1fgNbwOIUmmLZWw7De5GtTVMgqZBGaemfV
fAh/9G/aqgA6rnuCcdYSd6wzfR3lgzWsOfw4hMXhUPGuRnauizYSLanYvGJrSYu49monmgZ7WWyp
1AdocMH1wPGbh3TCwRRP9SKrmyNnxbYan60bJs6QC2jZSYVDUniwWrNssFQxdPleEcaMPGe0hzW2
La29SZZAIwTIz0ibavwA2X6JbqyLx7kJsITlpkARcsX7KSA95vFT/dfX+f+lD/Lmz+v3//xvfv9V
Ngvszkwd/PafV/nXTvbyD/Xf24/9/dee/9A/XzcP9VvVPTyoq/vm8G8++0H+/b+uH9+r+2e/2dWw
E5fb4aFb3jzQfqjHi/BJt7/5P/3Dfzw8/ivvlubh99++ygFnKP61NJf1b3/90dm333/buBH/9fSf
/+vPru8rfiyWVV7nX+8Pf+Lhvle//6a5xiuOLkRUsEg2Vc9mKjk9fP8jREe+jrSJQR2MHXalGuPc
7PffDOcVIloQb4hQ+LyiUf3tH2hD//ojwLjNnQVXAGgnGEh//2zPHtK/Hto/QIluiL5R/e+/PY6B
n64lAh5Ah02wLsbfJlTe53uQoU8iU7nRxqaqdMzafZ3cYNvUwkQrZ+iKLLU19Bosa0K7XOoAnUHZ
x/iVYkBZVF4TTkr3H4panNsgdm1UBs0NWhsCKWbpk/dTSf+MQNggNlEJkDwP2NSEBadiErH3GSc0
uPprkTsmCgaR2pedPw2Xwh+XD400cejK7LF6jx+ZecfsdyB8sVjPgzafL5K5kQSsYbgsosr18O+u
qxsQn3b4sw3/z8L+zaW6O76w63+8eWiGL2X+9dkS52e/L3H/FT0yRAYWN/AtwSR/L3HPfMXap3gH
7MR88nH1f1/iwStOPBvNPeNFTK03V87vS9x7BdsQAhToCpppnE5/ZYkDqR7slwBbVHgwqcDSka2+
YCFpAHyLVcJFVoBwF2Lo9GWPXnZe90VRincmM9tp59s9GV4AI2Lc957q2hCJZXnRG7o0YwvcSZ73
TrnwFwN9PBmMWdG2Dll+v+KMb8VrKa1vTZU0VVywHxNY29jDXS0QT0eExUAZMFXKUFy2eVefYQMs
3RhJhH+X1wY5Qjqps0uE8zzisbz2bWjBWIVWUe0tWh8Wbu8XV3VZ9Sk43xTwIg0eyZq5sBdyxyQ+
7pFH1tF1bUzzO6/ozS4yBiTfRNLMGvPOtecNSaQ3PgSD4zFO0Or5XafnXnVaQF6cSedy7fG6zaoh
JaSoB5jUgkz/kgVB8k3UWTkQoqBMOx7NSb2Fnla6V7XRN0FU6HK4mgIaznOhVuA3mNgUhFU3V9V+
qFeY1j1IFmm+ab9UkZEqs9srqGfVNRvxZktTjdYQLvoAJcwgvykgdXnobkZnTTk/1SruDUb5OKe6
/CTeFvXc7zgVUaNabqKZkECw8IzlrIbsc6Zq/bVGwmhD5JEvOfVtvxqvpwVZ2EmfT92HvnLGfg6D
GiOQHaVrG5y26C7fmcFc2NGYB9Ulam2sxpN8rq4StPr3k+eL117heF+KOrV7NB1LwS4pB6RhRio2
78dhEWD3gXrftEHhR1bj44pRz0BMcZZo1pfVm1N8Ymax3qWBM03h5CWzHhounnb7ts2kEQpcSkgp
kr05Mp42G+a3FgrcW+Ghr9rKjdE5WTXZWuc2hA6TKNUJ4wgJF440Isfo32iiBEOFMpBcNcwVKdua
znvwy2Ytr5nhmm/UaOn+pbBHQiUb4piKeLWhh0YBgUJV7FcznKcy8bzqQkK3ns5qrevaaDRRvsYa
74WKezU3aVTitMoI1mhVHhlji6WF3lKvxkPllEXcYKGanGitb1/ZbiVUlCo8lSMCZB3rZAa+rMhV
ooyPMtkPb3rUCQMMeG/6alQTjhCuBpU9TPWMsX2tgvaTMBUBavCakzkKFBrZ0DM734k0rI3PBrvv
8fd0J92LO9cajVhBycsjFJnQpInplm+TCQemsEVRjoF/uhnALbgU+p8GR0v8nQFCXIfOXGgfVN9l
JZ3ZrL3v8nGa4rzynPeY0usfgnGqEoKyzNrjiVeOzWuVsFpzzwstf26/BozqmEkKnSOuFvnSsv7H
L15djDfaPFNILyPzXnQ/VfVHV8kxiJbCFDlClcB4O6nqYUm6bjiZ3XXZTGIwhQrHAEoYqWc2/BGn
q6KynBkRF5hJfVUjyGE0lat/2aQEWGAw2fLaeOjS32VD4VyDKi1TyGndGjF9b7X3NgUaptCg7Lue
MeJZVfJtY0OpLWNdzUMVy6aAE1EJrZGx6XRMnzRDFQ1Dad/GFo+sdjsM7LJL2XrWftnJufSuOn00
MI72HFhlwcxcLarHfJ7DFe6qdWGmjh63la5/rcxkuK872113zpQFZejb8Hgx+VsHg8x5T9zZQtR9
ZNaO8dZhETbX7ubeiM2/M3zQXaAXvPoAyqPOXGY9KhnjN3E+snTDyc6EyT84AZTkPAIjdtI0/YJ+
277SVeFMGGSbxM13YwEVAl6o3oa+1GS6t0ecAPH6sopj5LsXQKDLkUa+KVldVH785qCsMjs9G/AN
n3YzdbwKebqaG+mKZUobIq4yoXeRS7zz56nInAtjrX3YZ2r91ZTNx4+BZQD2UQzeUGI/r+6sHHXC
iuBnt1I4sV9a3DpSXY7AyYegkMu/TukIlM1clXN++/NnAB1z6Na12p0rK+PcH8T4yWlEf9fmtU1R
8XcJ8lf9+rRe3fClp+UqPj3YJrsWI2lyBiiQn18Ki8fA6Mu82ZVygK0M6Ylco8KYeMrARL5x2bVl
EMRZZbZYbuj8L+oxANR3/2l21LI1O5vp498PZOulnjU7J91Dff/tWa+z/cD3QtB4xXpn7Mo4h5oO
Hs3fhSBtkI/nEesD7wT8ADYZyfdC0HwFo3NzetoeLTol2qDvhaDxitYAC19oaDADttisX+h1Dpcp
xHDLBRP/0wie4eHztbPg/Fc3XitiC0QAw/nW3WnwYU8hhHpHsMsXkenbtTydspgvDXv5ECc1ZJWR
YdSLuHUC7aocRhqqxHa3ofJnIsHZ6Yoy22UQZpcpbW66eVInkzCg+s+4I9hOKqKCuJJpWFG+FLW9
c6u13y+pNpxMldxXoxSctKSkLKZGuIpf9OGK41NkYf3DdBBmShnIlYpRWbdPHvgP3sBDjJxvhsjX
2azEYebBU3l+Fwk7dIMi4fKrRrCXouaPjLnfEgSomC2NXb2EYBGuVAN/NmLPAIan7/4hIPznlRnq
b0sMEfzBnkq5PpIpU4vYMOp054xVHSPOOKZnNuk7nm0xXGajZjPdoMMGdGR9P93N8tFthOwgrubp
KL41nakR6eBrHMk6jvFXKm/yJiI9JvmqEpF+Wpr1QzuJxYuMQnPfetp67nG4nzRVpbrQoSv4I5v8
/BbLRMWArdIsOza2YiToCKhpzIFZwiCrYoeuUHZhJV3rQlNLfVrYATDSf/atv/YtHuNP9q3h/tsD
R0Lz8LSH3SxW/rV18byZmG12l7y42xjgXzANGxOS6s3oY2tGWZffty73FSMVrIoAYhgZ8WP/2rqc
V/Cit9MfHjAdMMYXv7B1vViTBsaMlPK0sFzohajLpTsLFmscYkDcD0lnrhBJVB5PM61MBljz5N78
4BV/HBE+PWXhnm1zvcdhKXyMQ78yeqyEFWmqmJhxN2Ra5qsd4Pn0OYXue75OfTuFuS+MOXRSL/sm
h6XZlFGWcaYXq9JD18h1/Hi9wfzUmZhK5nWivRHFWOgQba29PcghVFWbf/bIEQ4HnyxhgULBPdEK
uzxzyP09wckFemHS+maYt/k5ga31eVma5jtCYoGNZ4VDaUAUbThX+tmyrHMfuU6ihhhqVbtP3SVL
w2qFgY5IcSxupywjmdUKRnFkO3wsoQ7vFbAH43TQDY6X7dE9KX40lMYkyW73Kijbz3VXNXfIoh1j
52q6FZktZ07ozqMnqce1z/zKxlnELhMVavQ3tPYiA0RfMb6rvZnQW48RTM05IdM70VR+FBQ5Ix/c
zrqFm+droSoJ3ooI+tXf4kRATA0ypG/9OAqBKiJwz6dWIHdvhdOGqnZPZ105Fc2z8C/0HJX3tFja
JVF3zIfRRkDdt3r5oK/du9GtoZeNWheuSQ5m/PM19cJlizVFVYCkFVspxvCH4Trr2uGTwMAw1mcs
u8exZMDpp6rCvMX3x3AxRHOJWYJ2YkxuqIzBCZmy7qRf0murSd8c85Y0HPsBVX2hY0SSlGHiStyH
CdL7s7z7tyfNC44gH5b5OcgsOioIIIdDQQROE15MpWIKlIiQD5ycjnPwMe+IlPBsB5/lDeK3Zj2L
65yJcLUGzgkeh+MRf8rHCx2sLgTNDL+Z2aOhdrcz8cnqEqJtuQNCxUUKr7p3ujn2586IS4CIqFfW
fIpthbtjGIIN+pom50UvUOhKN42MMpFH7suLE3i7LZRw6ErRvKF9e/5pGMXRmzqpilcM2XY00BYD
ThLZjiyVF4UarRO3nW+7VZIwKZ5fxqmS2oOV1sclYTiXpiybs9SS+G9lG3SSZFN1SzHFGdt6hQXq
BLKWyC/6sDoxkacSTgK2AVk4jXVyNQ1de8xf8+VuDHkUW8Xt1lIfPIpjnjyUoSY7FAI6rLxE/4ix
86UCgDgf/NcTBMs/59O/hD7/bxuYPPqo/vvD+PQ+V/nTc/jx7/91EHvGK1yg6Fi30Qa13t/HsGcD
CrPR4hS15VtgafP3MWzqr3hVmaCa0F14dbfX+XsH4b+i/Ga07wNPI734tQ5iq22fvo2cvPAz0G74
7GP830E7vfqdhatT5u3qEYAIy5dcnuSFH5zJJbcTwoMDeTUnZqpCFsRyMoIuFkdejsN348+PQD8P
exmpK9/n2YZgirZA5doR/FfLYt+1lhXZWW0QZ5scoXocvuzblaCH0WrjyrVZ0j2/ktN2WlLpk7ur
DMZDesPblYFAH/k+L28p12HIj7wD18oXusvML4HXB5s0YqqD151cEBm0ciPbCeASGxOuUp22wHfX
7jw4H8ZZmvn+5/vNi+E/FdXWf0LnhPTHoOD5Fw28uvUQptm7pWv7XeP27hXWRQHa7r4CknNqBsbJ
MWsM8iBfLCY8cjlaUBwwBqElPrisWSUtWkZnp9cNNu8yyzP9TLNLC75WZjbBLpiNLj1TnTEBlgYt
2COcOZDXoCnk6xQl212z6tOCh3zpXNaNWxIFN7rtfZGrAMqGTEnCEAB5F62xdsyDxVosnGXIJcPA
Wme8ULJk3WL86jQI+aQGekGijN7pvoSzkjszHI/OE7n9DWY+oz2/0WoEfwZevJmVi488LPHGKy37
i1+0xbhfiGZSp5Uw7DJy28B9ky5B/hno23FvlZOV1Z1dzCX2SM7SilOSU9xPqbMk9rVVBtlwV9hL
CXdBwNPz68IwI+MR9tPJ0vzgPYKBxmwHzXUylObb1PWAC5cNOVwfQUSgSVpPQEPARfkINNYb5ui2
wvhqbTik/ghJykd4MnmEKgk3V7i6P0KYtjF6V/4jsOl43HZy2jIygwb8zVLURmUJEMqisPb1I0DK
xACwdHwETs1HELWSU5vFasNW6w5UnYZ9g1xRAFUEFnoc2fawELhWJoNz7W9IbUogUACQvK4B9vtg
ud5U5QDlxI58rR7BXmIdAH7NDQNeA0Oc6I/AMKApILHLiwIWUDYPGsS5t+sjnDzOAq6ouaHMbZDb
GRSmDXzmdo43NYC0fISmSyHtIQRDp0S2N/Q6IeQjWrXeOO20acTThN7itlRedhn0bvCxS8fsYYIC
TzKupgdExfmr9bGEuntCdqU68WzNv6iKxRsvhBbYn9pGI5KjxaQhzHvTPq+HABa8xzTkap7x1AWp
MILbEcVSF7v5vHn9I37Yp4XMgaFNr9/hoNi60VTr9hqNILvXs5HBhLKruTbiAOQvDx1Ty943xZjd
NmVRarvcboIB007fzaMShfrORyMm3lfQa5gdpTll9fkwZGAU0J7tGl6XSNbLoJhFFTdmFbzJvaAd
okwLKhHJvlhPgG+1MTIX30EOlpBOTyaitq5xn0lXntpTmX5h5O1i1RmUognNpMHPXo3KDttAiq+N
JzeqiVoRxW/zGBmZiImt18KaVBItNWSEXQFwcg2bSc1RXiXrG+ZI8pPPFO1rqiRGt3OrJbeklfuv
s0J4pDbA6LprB481Liajf/CkX98EuW7rEVN5cbvkhkp3ItExRjTzSvR739Gc97amV587BLF/MPbS
/DAgPuhzT1H7xUjxIGNzMTKq8al20VXaRaWf0m86yeux7BY9xNsntyLdS4chEqWcjZC9vPQjXYeA
SfJnwXtieCK4cUcnU7E51rSoVWIVkVEPKWuwcmQV9TnSSl0Jqwhdn/I+LoYtJdNtNR2zR5MqLcRj
yzD3uS4bOzYnIMNtHLd+ajVXy/CAUfW9k8q5xphKSbGvq2F22ci0zXF8BAXjZfU7M85ha2dxMnSL
Ea51j7YT//8yfW01vegjq6hwKXH9ZqpOhtFqMpxIScUm2ZM4zajMETLvWe8yoSFpsz5UZprw6wRJ
ROiO/nw/D53mxYX0Gn2nQ0FAn+NZSD0oHFIovqKzpngeJz07xzazcKJmElbNsM6v7/3Urm5WVm8W
Jm1mWqip5PraXbTawFl2TL4GQyPs7fLDpzLV9HetxiiEN8L3COiAqifCTjcnoEvRGGkM8Iipllkv
FpHIXVcEMTZIzrtKCuWd1tISXVy7/ijPp0GxMueic+8Got5F2Oi1X0WJ2xfGETbly7kH/GcIiY+q
3a1I2dDDJ6UxWMKQKzq6HUMHLUXc4gXGFzsbe/a4tQjcC47h2TzDVYzymWngRqhcTc3ZQ+lwj2mx
D+t0TBY4XjdyC7PFP4vJpx8GJ7NVur1wdnkptZsJI7B4mjR/P1qlzQhGPfy8jvjh5TaXE9TSIN2H
ClJfsv0OdenstHZwbsv+ViLPORdr2byxPRbKz6/2mLvztBhFZI6UFGO3jXqx1cTPb3WHPLNjQ7N3
45oOt5mf1xkio8GbI70jmyR0RG110ZQJuA1CI5f8zlTAmDHTQyV2jFb7Mm5tt1liXCIZlQ1174QS
v8Yk4oCoH7rRMpYTK0ghKkyNQ34zW6FyQwrkoni3ZEP2l8v7L/U6/zcpZOBpT57ui7HK+X11f0Ah
e/yJ7z2R+wondNYxwxAq5EcE8i9w0oN7w5xlA582piS0wL+7IsNnroKgkmkZljAIEoA0v3dF3iuo
aFt/xdAOyov/SwQbcMHDUhbeNGIORjsW1h80Rs+XoqkKNQRkkO9XQ2+Z4U/mpoOzGdpOvCmUnrJu
NvQiMN5IKKMDg/C6JWO40MYlLPWlVZGtj7MFQ7EnRQe1GtvtkK0JA4zMu1RYy1Wwcl2x7maL0ffg
ltqpl5dDHU7DuNzVQbAmWHK0gxkt/Vh8aJSX1juspM6zJKveLKWwmqhVnruEbuqXIpqccrYBCG1q
1ZJsck6V1kP6t8LFS0KcLa33ZNDrgHJwdy/LxJQf2xIwsW8Slw9oWslrv5T1SOT5aINNuUMgTlqn
N276Sa+C0wza93uXrHHJ6arwK2hR1lRRRcCdRlVErRRSNV1L7NVnODXG/JAaAcy4vK3mOwMW3uls
FGUV6atRnPFb4Dp2euMDGb7mF28jzoR0FPn9YLo4kLRmkRqRkzpmvlODOYudsQ76e3Qv9ge0yiQ/
TGy+X7y8bS/saXJgp3s19qV6g1d2mAwzSlQUFskXTQUQ1XNJbCRtuA0HRCyY8K9DxsPpUUF8bLye
0w7Jge2Eq6n3ZtgaSYLXoTJkiiDA0D4HsxgxSMkTxyYofvR3nYU4WSK2hPKOEuejWVnZ120c5ofS
bZLX5iSNPEwWs7PibA3UZ4O21oJEYEInbzwbQeQ4FeIjpg5BBHPZH+PcKATVmlTODA1Ayz93ttYU
oVY5vR3ltJwPYzvAX8RYiODAMe/Evoel/3E0E6vcuSm8IY1kPTekXZ/qva2KCsdaLZiSaEyyLtsn
w2jfur01VyeZyqZze7EnBQ+iWudjFo0vWnqG2ZvGGkwBV3Y67udvj5C9q/Pv5nvHzOodVMiturXN
PZqDY+FLL7tttEGQhxkXAK+RJvD8UiWm4WlHsbZvnPZG81YBBW3CKNbptF2fBdtRkI+XDb+8MYQ+
/Ylm/tL+/r8Oy9rYDP8ey7qS0Gofuu5ePQO0th/6PlkyX6G12ybciMLwDd6cTL5Plky4wcC6qGkY
NCJzebJ5u6+gUkDYoISBzb4Z+X7fu91XDIJopfmP2KZDmPqVwdKjyPBpFcGJstlEsZ4Q3bMCOSSe
1kijj6xkNtmEBtfq78TYrJ+yYj4Z7BIFlN8ZxY2cgv5Kkiv1ZV5n94baAF9j22q7rwgI58t+aBci
5+3qzebLcmKlevCfumDjrm9sC2K7XOq2f7++3kLb/sfV/X2nHp5x0v/6we9rzHq1eb+BTGCRCAj6
dHppvYKExFiTShgLH3xAnhYIeAjBo4GhwKzy2fQS2BSjYHPj58KXRWDxC8PLl2sM3wg4HKB78C+2
McbzNdYmtDUIU6zYKYI6KhkpyrHeF2Qe5ppi9JcYu0KOn6HHFmEi63cDKpIYTIzQvzIvo2Uoe6iP
3hj1RXHMLvOFpRj2aEgKgZORs/GCHlpmTxhOYCM9WtAp/j9757Uct7G261tZtc/hQg6nA4AzHA4z
RVE8QYmSiZxj4+r30/SvbXIok7/PdqparlWWTCJ1f/2FN9DSHSBR7axOPRsL8ZTQyQjVInpUhkHb
JMV61TTdFR4sgGGL+l6s8GmcYusUlhJ0jftF0zp1MwPAoP9w7sVrcXBQK9sYY2RtqtK9WgFRBs7s
FKGVT4gAduiJBDEjT99zV3CNuVn7/ZJsdRhatosEs9KsImTyeIa9aRG8rKP/q4Mx3+mjzXIFG2So
/3OT/qhfR+OXn/q1U6w/pIw4JZpOOKbnzHb4FY2dPxC6hQaGaNovCMCvOT+pNCB21CVR4rXIS16F
Y+cPMEsA0ZDxADXCofpvtoosC95MGMC3ySa4IQHxoFyOybtVOsUTjPwyrCPktpt1nAOzL510oztF
uhkBYgctdJK90J1bVx1vUyOvwsbIEobjq7pBDjslMaaZkgwuU9ZMcQ92kTyhdDvukwRbTxLvM23M
F7be5F3GgBf2bSGG8NV7/w2C4Lil/sLT5VyhYOGEw7fk7Y6fG1NLIy2FflRHna+IsQ/KKL3C8bTH
Q2gq6dVo8yeoheM0ivyJsZwG2J82EZhLWZ6/aj3ElqIMFb3sMGpULBi94ll3qkdPRcjp44c7/kbH
FzoqvEdvWVM3osVI8fDYZXGJ75N39++vwdOoEuxETnis5jlgGVbBy4lDpaFhh+snEOyhaz75TO/m
3DwKuTD0PSYR9FuPhQ4Aiqn12pSEL4SJA1D9Z3XpfUXLceuN3cPUjV+6XoPCPmgIMGnXpbt8wmU7
7pm83IDU3WQKwmzvWNfXrifNa7JUCby8PhT1nJ+vgw6tZxq0gBHbvxY+eLkexsKEe5QAoF++XSSp
BZJ4raIIQHkrfLgYTwmg8E0fI3+BU+Fl5THc7ywTV+7smWHK7cefFcbX0QbnBsj05MDLQPNAVt5v
VqlRLYq50hoMU6/Zk4VfFMqqh6adPcdjs17ntnWd5nO1LafGYPpSPJlG9gxz8tBgMb9JSrRkc4GE
eq2uyYmBy+PVaLoXbWpdl055cBX7Ys3yZ7U3L6rUzYNaMHBBAGTZ1GOLyk1uRfvS65OrXAMJzyj1
51RAO+hUyT2IENMwcmNTrektIk+PeWTf9a55jWXFtatyZdMBlGLMjHes7Am+Sb9p1w5EB1ejqV1t
5G2gjghWu3Lu5ro2Ns2iXZtj/BQBlQY4rn5zReZtJvlXVq5btyo6/aGtF9iNJ263s/tF95OMS6HC
2vimgKRA62q9NrvaDdKeX91M5QFL0Ousp5x8eTI9M8/F1Iozs5UxL1XysMLUba86bX6e5v1DzqjU
YKKzAIhcS39eZjdQsEsO8Ry8aI2Z4Ydlf1Ocvvo6UAEG2AR5fq3x5pQSVzcOa4Mn6r2tDu5xAw/t
yS6ci2VyL5BkqXd5D9KyyEfvRFjunS0bBMTw9dxtzMl3kgSSq4HNZZVWU8DJc6FZlbHRhYcYhOKA
lXeMa1ipT+hS3CP9rAee0z9EZVKEJcO1jZZW4ov8rpFTHWjtupsCV/PL0YvCInM0f2zcHsBHqQYT
opChmXQo8WGkDkGFl/zyGheT1nHmtm6QQN344sSGHqoIIQXCqD2kmStvKxL0f9zUuYAY6m2tToht
K6jPmyR9MitcrYwcuXLySAyTvFkPeyVZT+beWHd1bV3jjmxBGmEpUCJYZzOvIQGwetLlXClbPXEe
xSBnWsXIyQFb3Wc+AMOm4ohr2+LZnZsH5AtOX+4d7E21xTnitCrxmK6X9fs86c8wfe7aBcNlSII1
QEwecmqTZ1vEcLjiWffjXng+DbLpT3TIB6Y/ot3lU3Fd2szo3XrRw9TgvnMvRc4y6h/WrFIDK8O0
OqXxsimKuQ+0nvfkJWl8YmSV2FY9W9Cphgdk+lgKVvqsxGa1rUX3MCxOHi6uTf9JYTTolHzMCs8z
v/cAhxaedu1p6NNAI6HPkLX8dFQd5KZRJ37xPPIf0a3C05DtPkpxJTFBD5kU2EUoVfKrR/A8osyf
rYlNVqzlEwIpF8msnevRfNmq3h105mzD/Cg/b+GmhStxe5vilY5GgnkNW9zz2x5rbRBOCLNqc1gV
qQMezLtAhOC6yNhIuh0/GR4vBvNnrhF1DxY+obRRHhSFNyWc9Cu9njFQZz6YRhfb171EucsgnZ8n
TiLQe4RpY01yizrrD7rFDBlc9w6UbB5EpXJH1bts5J9gUPA89MVTFbNl0Ua4kzJ7oQy+w+DkQdt3
D1mpX3dpw6ZFskhaZxobbMGYDHYRZF9l8Qd9toK2VqqNYRIyVqdb9k06LPulxGRWTtY2a6wOTKLM
5MIYxjXyzZjP6fR8GqvnJlVFyc5VxtGbucDaemqKJ9rZPAHCApIuFiNMxgSwm+ryR7kmp7nppr7X
sOP7rHvonOQJntpDV3YPAE1592YNsc9G8jZxWCduwn3XbvJcpO168rJPlca5KwukOhhMQfURWJt1
dVfv4L2yK2KL9zaxSNxJuVtEzuJSvL2XF82JW4v8ZjKz4h6FFZH7apSJLR7gfyK6kQf6YqC7avJT
kapfFzmSfxyZ0XcGHeAxZdoXeTI0tot2MJxaSTd5aWlbnMxaQNrOfKkNfEtmBsuVaxAEmSTmITAB
49SUQIC5Y2lH7UANwkdRdpibuUHRKd/FEidXhlvqfkb83o06AT+36gcblgfbBhG2g4lRKxZXq36j
rSmsqwkn4rPJEURaIwdGPSQKDmswXvhJbVR2pckta/YotrEquAkxEelL4xqVEeLigukmDKTcppeY
9V8Rxkguc6Wieuqs7xS8OcIEJf6TXu8GemKoDwt9mLN+aZuTqFWbb5riLlss7cW5gtiUFahZ8tRT
Y96kqvJda/MxhT8pv1+mFiXd41UJ9VnTw2luzZ9M+BHh04zJz2M2Cy4/7HAweOEidIBf2uyeOO2k
PsxZ8YST/QENPXRxa1awwYENRo8x29Q9vByL5K3XONbpYcXkzu9VeS5iynxWymSjdK0LY2UdVg7b
oCFgGPRMA720ujNTGxS/7+dL5sfpI9ZabvASI/LUvlD7prpVquwpxu1138RMcAeJjSHEyzOluEPD
izGx7cSBjMcLLFWfCfvz2OhXjTGed7Xzw0yKb5WTn+WCCeu6kiVQfpJbVKV3gvCX7ncpG04nxJ2M
KQTGGuMa3G0RF2COKs6WVs0PYnEoVCK3C2qV1jmb7lTPp9usn8oTvVDHYFis5UqfOUP6uV/2FdLX
PhnlA6rIPCYtZC7Kfizydn0cUw+yfvKUxry/vEufGxrIvtbKTSsTjJd0odK6B2HnT23G23TTHiQi
Y07/40xNVihv+mJ0P0CbYQCBsQyclKOehVFS6lXLmoSFS6yyHeVu5koEzex5Tjukx1KH7jKaFp9c
951yIcAyKkAoMiqYcsrAowSRUUQ/9lqsBI4zXSapEwxDsjfM6TrKC4i7GqYvuKOrG7UrAvKRc3tQ
7jWnfcjMZOvkUhXO5DxfTYOULc+YBbZhhVJd1q23MU107NZ0zU/6/jQa0BJxB2VjRMpXmo+3VtMB
FXIRQVmsPdbrX7R+/JnpxU6LHZAiLOupiJ6bDk5nUqZ7rH9J04ppucDvO9+Xgr1cRQRu2lGns8zd
Z6YMG7nmrAyQT0XUyQyhhGVBhOyH/FK4gJY2Xcq5CX6erLHw2JJzv+K3IcpN2eTokDSrEY6K/on6
2LsC1ZbQK4w7qbEtrEuO2p5144DzQnknwD5PCTGYIUnT7NPViZ+zhujJwfr88YJ6Mcp5s6K4JL1W
h8ui62Ae+xjo6MgOLRK7QSXfFB/HPEWSc702Eg/JyX79NroOg3FOlbIwt1PkXsh0Ul8J6CVId38Y
KAA0sNm+zJnUmRRIfuWOZEAY+dOScJSWxJCpck8FPlg4/3WntV48t033YGDzFYwrdU1mXC+YkW+8
HnJnmjZkQRz7iAoW4TSY17pJ6ijTTQU91KokCe9VdmeKFE1IW0tsEsbHZG0ULS853dTBAV919w41
8LtZ4XzK807ZaTNfGzjCRbPyX1JIPSyZ1t/VHvJBm36WCPdYEpAjjvG/TkZqrnjmYJiFqmAVn4ic
W+xAM80NgbXkLAb9D3HbE4pM7PqAUuUJ5m8eyHTLSDHUszEfJ3mO9jHyZH+pl/6rdtldXfK/Y8WS
N0on/73x9fbPWoqH9Me/St7N/1JN+d9D/ISC5NU6fze5vv0uG9Rn6TD0//le/fzPxZ9T2r9tvvHz
v5pvMP3AlNoSyE7blfHG3803/Q+w9sguM9VwmHnIDfmr+YYahAZ5ECYdIF4o6vQQfs1CmGNDAnVV
CxD2y2T8XzXf3jUj4LW59MMZ6UrI6zGPNWtSAfguVlEMGrJz/KbyG6MyVMG2ivWrbMmLbeLWyd6q
Uy0ONRvfZNQOxvZRE0l/Ug7z8uesDAu5xKz9qJGGOFGZ4t6nICxrKMeWuNAHrWOJMygpGY173b5z
yMbgy6g2LL6kzX1UvLs/0TX6DAvzzk8M4gXzPt6sQQRiEiC7Wq/aYxjTx141L2uAWVL00NaOdTmS
yxeggbqfhZrPycZTIDUjjaCdKphL3Xq0tTTOmah6Mhv3ez0PaBW/LJZ/tav+T5sIvghyfzCxedkR
h/FH+v3NPpCEmF/7QP0DZDuYdA8g+wvd7O99oP2B+iDdKbjsnP5sib/3gfkHHSPkmlQb224GKXzB
X/vA+AN3Ng85T9BXOrvE/Tf74L0mkG7wOyRZl22H7PlR7tMJyDUNNj9BKowTBBJSL+wXhfKftY8U
uPWjxDThFqjtcCi0brY2wuiLbS7qs9Ryqj+RDDeRpR0ctMnRDDY3Vmmu3wc3Tg7DPFeH1cZ8JVjr
toW5gcv6pb50B6P0zKtc0b3v6DekV7EADqmkqebH4FTb814kyFy41GtYZ/bKddT2yaNWCvWkBENS
hYPVTverW9E8U0cqpiIqd8sQB/8PLFepjvbPy/WuQ73q5/efL9H7rn76Hr+dncif/nvZog6ORh59
S+bOb2YnELUlZwdkAdwuAzzD38sWUrgpLdToyDOGJPT8vWzhbYBEYCMwOwHEZv+bVSvj1+v0Cqkg
IhxCpCAoICQeOyuAeoiXNrY8P5nncTtNlAXzsgx/rYB/ZIa5cu2/ugxSlPCRyNGZFTLNp6p9G0bt
SV/XscebXGHceu6s0yLCop+sbuPiSf4tT0wFx6BUae1AFdmihevEktxow7JcCqtKxcmKNCwUyUad
0LGRAMUTkY7o4xg2eip9ourLoTHM8bKkpVmEpH/Lk1lGw35WaPRs46Uc7tfexOOXTokK46nVBalW
ofXfVjL4q04ARD3r7TWCLwCV8rpIRzrqYzF2AwKCnoCUrCkliFy0s63TqBjc8TSjlr3K2MWk41Oz
XEjmih16be4p28UWbee3kVkdygr80SarqhGQPbIq4G9NHg/7Km99np25jX3MnWuq9CS9T/nkSHf3
9njf6gW27NBKU5ADSiUOY+FkqPD2nXmqZyh6CUqFdWOX+rQy9LLaeVOCUc43boqiqV/nyYRKfl4L
CQnGWnrSzOquXN1VCWrGdRcJI1Z60VjwXtMDnfNNvhbRCRLZLZrpixm5vjkUdPhTJMsm31Ry/QK6
if6Uxy4wZejawJRfbaLfDMCOVqOs4UDWke0Tp5miH2N68nIZdEd0CsV87+36ZdWBKif/JU32j6tR
kxycN6tRXoZxJCUMyqVUFm9Xo6gilEnx2QL1hmdVnjo3/aTpQT2YuE6DePbTKIrOtKwefbZtdlii
7DP2zFHS9PKk0oiINAw9Qkakb28hzhrYFGWD/pSV9OfF0hm7tE91apOkwRMSUdSP3+zRmO/legQZ
HlwqRxM73l5vMA2EmtRM8ZsSJJa5WkNQDH3uV5WjbT++1LGOpLwWoEp4vdSJvGKZr77OmdomidLe
zZCqm3LtJ7oGCXwRPe0fFDHZOig4gAEbfJGslXlCZgFnt/qrOsZWd0Y1MD8xwB0ewD0nrr9U9XTZ
Ttz8NgLi5lFPTynE1gGN5siIW0xkRbUOGxg47Vdwv81NBxz+kFSec57ZdXfx8mj/KvH679Uq/8el
Z5Ko9s/nHe2EIe2T/9ynXZxW/zntC8qWtxWL/AW/jjzzD6BZMt1CSRu+n+T+/4ILmCC0QO3JbFoi
SCT3/1fF4v7hYMToIm3HIcGQj7/6lamB1wUfyyFKmeNynGr/5sw72nsMb8nqwSzgwsQIF036t+tT
rF3XIOXqBb3ZsReQA/ArVIInWs6FeH71mn4T0Y723cu1aJYgZQC0E0E9nun1XlD7Yi2mHmesobJG
eu1xFtp0WUMv6e8/vtI7ZLt8LDQ+ZIZskiDI7/H6UlDUUJ1Leax1TvzK8M4m974qlznQhJmflB1k
tmWaTu08UpBSbx6Es9BJUK+Y3NSPpfE8xTcgiDMIykzFwKb2yKKyTXMdvSCjDJPPBMpliHsVhV9e
DYmRpKeggIRU9dv7hXZSWvOsecEo6G6sfav6xgz7yZkxhmi0CO8kfij8+C29aBK/uSoQFlYY8B+g
J0Cnj95SQZpdjKL0QEpxRrptfR2303Ohe8W1vXRISicSbjvX50nK/GQxtNAUtnc+kZtDrGKY0mRB
mrrXCeBXn7XsG/1Ub+L2vJnuFyWfT1JNE0x6bfL7FQSKVcKToXP0KCybbm1T386dfb1M/RIOJuMX
wTDax0ciCS0n3eYW3PiopCOsNZEA6wTzv4wbqT5WfO3lwbhM6Sd+zu/Y8sAX5dEgl6hEullHa7Sb
l3hO8wH9J3dcgs4pLd8Q+U9Yq+kGFh3iW338UA6w/rQ+OqiRty+QY0WpMbY/OTp+U25LQCVTfs5E
WKXHngOizh2TGb4XqF4KAHlmUCGaRc5UoN6sbYZkdqGivqwHeaJBoOqHwRcmfA2r/TpPdveJW+27
SCHfzKvbOYoUHpIbTj7VXuBJmDTKgnEwGXTXjPG+m9fPYMZywR8tTSArhEQHaKuHy9LbDZEuccnx
5rlBS8Nz483DFMaNPX2yA2y5wt9dhiBKpKAfQSB8e5nSbEShIQIXFEqBxF/vmee63u8td92KxTX2
Dar0m0iz9sKB5UJ+6STWrrcLFeC402/tpbxpsEiB1TbtSB9+ojvJpMc7HwstOl9nNfYVYzyJKn0K
mzrdKqZibxDCxS1wYmSTTn6beF86S7sk+zTP6GXjKUhXddPG2OgwCK5D2F+I3JUDU9fA1dLxtI3L
MmCwici44mx1NU82/egmG3PpO98pou+Kmv3Mq/lbHKvtwWUupQAkRPNBJW33CCd5+gW1+nXj2i0O
QjW9ci6WhDlujL43VZ8pPvx2HdN8R/ABZwSKq6OFkyxFO9t54QWIiIsQ4mmdxbDdKqveDZZyl0xJ
faZhdEGfIFE2DJtQOqyB5Od7fSiePg5572YyLGJiHZkf2RgtOrnIX7WwHK+ByRZFbuCQJW2MHqGQ
Uq0Zhfzw5k3DdAm4wqD+1aL6xxz7txeVpnBgZGlBHrPD1XVGbwZeaVDFV9MweGjLTMPG7NrzNe2c
jQsPYRNn3z5+0t9GMmC3chiE8Zr5EvxfPWo10zma2oyT3RpPezpFoStIHaF6g52Fqaj04yNeFApQ
GudRYHd6Vk7Wjh588snja/IDH28ydhdJkCFFAF4gZK/uJBqstW7GGHRYN5u+KNXJj1TACgl0ZV9t
QbespKt+Gy/dPuqyhXH+4Ia6o1w0JCR71yY1HuvNwkR09/FLekGnHd8ay1KqO8gweywpk0NmgPJC
mPHKb4bTFpeFuBA5zJjZPqFdprF31GZbm8YpKgmrzSDYHJmATVY6hllJ4ZDHHE+aivqM3nWbuvG+
9aVhwR/GCyEzblK9w/Gwz7wt4l38NtQ9fKeyfcMdN9GUneOH5Yag574tqQhir0PoJ/9uq0hxKoLV
wVQYjPMORFEEcTqu/LFOs82gtIhm28l3qkcVUy1x0tfaClL4Er185l0lRJQq7s8UFY/QuUSpruBF
x/GSBRTiTgBQAWZtW9DpMj9RfPjdIeFQyZHq0ujlDb3dX/TZmmqMHDeYM28KjFGh+Ybw05B+AZb0
X37t/78C+R+6RRn+zxXIl9sPiw9+9u/iQ7qrgorEB0X21F4VHxaKJxbq8Q6aneTisnL9u/hgSkIL
mf6tSw9Cdnd/FR8O1BHzRUFM5kfg+v9N8fHukJfRCe0OiYdmsRxjR0lp9TlGZAHo5nSip2Ir3OiT
E/5d7Dm6xFGtT4DEFWvmEkvC0d4gSgEg356821fv/+qviPFaWPDdun+5DM1JDC5pvB8r/g30guJB
xSM6whWyNssD9kJBbnn3RK7Tjy/1ngvBtWiGwsCii4qvydEe8yzUW9RVRAGiZ2eJNgCbk2AYdHIj
IHe4OaTGdFYj6m0m+T4txcUgzJ2IjZ18u94stioigx/f07sTTt6SpBRRQhJ0jntVGgrWRb0uMM0T
hYSo2EmbdPA5Z7H8sCiUx8XyV/vhv3+oHl3yKHMz9VggjgLUslTjr5XgsvQ+cbv0qzEDMBdvrMX7
pDj43XJ9/ZRyrb06xwYXrF3X8pQN9M8Mfn5i5p8cSL+DU9Pjpi0AGxtB++OFlDliqtE04+NG9dWq
Vo8Iue8UrsUs9NwuzfPJHs/6IUPIur7i1P/s+rLd9+ZA5LWirko/Ajg35/VRL64zrVFn/B4F9vTY
mN3lOpSB6ItdXnkHN0r3Ik73meXdzF6xa0v3S9IPnxwhuvG7WzChFZEwMjs+BlZ4kXBjYyoB0Zbx
ib1m3/SuPDTgR1BJ/AL2J8DEdKOiSGzEKJlrABZdPd278BpGDagfALwY1iMNy1OWwqHwxjM4Q5tJ
zXcTxBprrK8+Xvxyv717ZZQQukwq2ZZHJWPb4dtkJjWfTNjnQ89pqwDs1+mXzt6t0vdndEPOK7X/
JJX9XWRDIcBgCk7mgmTC29VYRg4bbq5YjdX85HU4V9RT2NnJzcdP99KhPH48HEaQwIIawbFwtCKM
2NWibqBrk6t3dd5cVaYL5AxITTPUJ2qGPMFk7ts4PlFz5SBDTFYnIRCLA/jkw1wV1021btfV2ijp
GixOfG3nc1gOFmkMQnwGMGFVALLLAE/Wxc5r2ksQWwEKNSj3l0j9GXsVnX0uLqzkkxIb6uRvvh1t
NPpoknsDoOftS1wT182VwfGCSvPuEqe80pfpjBHQud1HQYFDCeMijH7wGFzT4XSxscMa8u/0AEJE
XvaZYW6UOv22LKjymBEiLWiqL5ctyw+Mvt+I6QRDKwQRBXodaCg4XbmrnOkEZ3oipL1b1+xGdKzL
rt7AZIclgdY0igkwdXYLJeNirEHcx9uqtDYA1EL5JlVQcJFOZMXHQevnJ6dHIby1dh1vNObPE2++
sNr2MiofW2dhrtGfZkt5QOT3BJL2jZgBCFMGBshzjpAkEAmOy4PnTGHUW77XZt+A9oTygmZZX7HL
D6OIfQd4frwUwWAX31oxnJWO+3M2lJO+X7ZtigBUku3XRd+DUZaOZoFq6LtKjCeW2n3XzXSfZtXV
lMaYXSfdJT2wczdG28xOttaMVQCTXyeOblev/a405NlNt1zoM9vWdO9LLb0B6neZtoUVNGt+Nwn8
0rqquMo8c4diSqjESTjGw6XrKqdjnv50gbdxGG3rOA2LZoKnrn9NM76o7d5n8lywUKEXXjg4PtbB
obW1jPO8c5kIRaEMJLX9nPBuZdyV77oRDWOg0GwfaaQCd6r4I8P6ucTmDhREyRBr2Tl2c6Nl5aGL
iqBcnVtlns+KVDnpKuUgf1dNOzVe+0svT/ZOEoX9UByWKd6X88CU2xJbWPZ3uCWFU5zspTKqhEWX
yvolMqxz22LhKeupkU7nQzxCOgcq6i3bSvcOGeqcqM5cy6ijpOo21oxzt4D+Z0shGWsX59LmPLmZ
K/pyRgN1kgbXkyiVE/xx5D8bBLk4Nnvmd4V3S5PkS4+o9AJMg4DJApm18pC16rZBTLN02Ldaf9oj
rKRGpl9AGVPwGK/ybG9bcTij3mTUYC17ETTRcFpMFrQj1I4GXiyAvjQebyLmeW7bXWIIENamCAxR
BHFbBtXMz8QsQmcefEbHP/qqzAGLopCnd6djb+7lp04K/t0msXKVe2UaTmdzDkHh7tR48otWupgo
J2aM+3fiuJseTFw1jacDHo8kx/tcrAEaDy9rABDAniHns0CkqdWhQSRr4OjxrZ0koVlwunCw2vqd
q42QOLK9Bfo95rV28tPI2qlLv/Ugd8ySKSPrZCrLHX5GX0p9+SRC/S7Ie8yOmFRBKoQheBSfutbG
v073cHDoLh10K+IKZrWlf3Ls6+/6YBz7lMCoZZLB4pd3lNpkkVk0LbQjoND5c8Iu7uwYMGV9VVgi
6DVzn4pyh5tvuhH1GLZKBYc1fpBnqmpFXxP0FIDgljfoMn11KFpRmfOzRQQfH0XvO0kvdwn4C4l4
Eu0XEZHXCRgkxaqMcIJSNGHRFleLjfDWH7Nl7jLd2C/8P46Ce+DgTytSYUDDt06Gs1xcf9aefN9d
kbcCGfolUQJkI/OoV7eiW8VcGAUDBjEnN1jD3pnV+jTmYjvQnbMdal5jOKvm9nvqDH7rECxg1nz8
On67Nl7dgjzbXt3CMpVK2TM9DixjuXDaGBh63XzPeufu4+v8bnFIcAWjUqCnrJGjRTgVbarogyGH
KcW3RjXPwTIDx7d2w+q97JFqikLHEfTGM781kgfRXZqecmIQhbyoO1XU6aTzvEPdpftyZNsm4ye9
6d+lzZzfDE9ehq3Qc9++CzvG/xiFPOYnNQobAjfRjsCjKGGWI2ZfTFhzRmCAvS9KTOOp5Hj7+B39
pv6T2t0WmCyGKXSt314fe0AjgQXuBaX2uPRJ6Eb6j5Q8qKg+K/9+U2ox9oP5h2YTadkxBlhpEILK
C6xp9OwUa7XQzvQgo7fY6CgtNSYR+S/Y6j8WWvo7MBfDNIkNY1ApJcqtYyB7YWPENKRcEjZamHNw
jBbTog6rHxLdTtOTjdMC4OcvZdUpaTCj4TZAGPOdXBEI1flmSwvdwGPSnFA61neWKHa2XRwQPd7j
7XPaD/ED7S7oD+p2LKewnacws8tg4WfKZQodsqAujs9duzyUqXJPy+x2yZMwa/tLTWRI/HmHNOfw
S6z90E0+8jvoGKf7voTP1mXXZTZvHNqbrZ3R66weoRzcq0V76Lhp+fPDgvgkTfChMXYDpw1QS2x5
xhBnmL2yJA8yGxu5Hsj6M6tNwqYYTqcqPl+yDJes4dIUUTiRBYrV3GvwdVzKbLlL0PThPOwuVSKm
V5g7mSwBLvLHPH6ITYXGpiQnZfs4yZ8nN98Z1MrmuNy03no1Vvg75ViJ2Q0pYtqfYgoZykzL4bAd
ponTrdhFiRImqnLj5vHW0uItpx1CM8sPUx/O1ni5kPFbdOY+0h/TNrpZmyIk4z3rUZVtIoSSZCoS
Te7ByOLTYjm3k+pRG+NtBJmzraN7tScFt90DbQhfTBYcOf5uHfy+YRV46XVM9tmS9To1APTBOwgH
84Yu2c9IkMp3OA3tpVrGNx5tf033tvLn0pXEkBNVXawdik3nisc/s3I7t+nzwvurs/GsdO+6SVDp
Wb6JD/WAXDmcPGghDGGi/Dqvcc60vZvV8cJuIH8qikDK5cpExsy8e9ekBWpHxnmvLMDEnS8R9Ujk
DZdOJS6mdDozcw78jG/KWou9CT3w8mDZ8BDKy9XJbrKOpLt/ZJjht3N5JXtGbkRaZc1brTH2czmd
NgJOBafQYK5BkubXq0j9uJ7PKorT2sqvKwpWfOehiXa8Nn44QV59vzbJreyFyDViL5CWCFPTTHhi
DcojFmLtqXCgxPTr1lRL1usceuZwahNdh4j1CRZS79Ztl1i+/DadMiITasMRVW6dmhekUHamBYYk
+U7ryOTmO7b0l4+D3fvDT8IF6CfigwLIlH7B22jHIDkbeXZGgbFyK+sB3RzPVrJKuQyqzNyleXzr
OCv272LbR6SBhvdJWfou4HILNC1tuoaQ3FF6fnsLtdqqnWpghC6FOqdqANqPDJVV7ARm5R8/LpUu
v+xNCSybMbaDwAlkRwm7eHsx2K1KhfuXG5hWtlcgozLDG7CK6pMbR10DYyWNR/XyWrGSECzdNmu1
+zZZHrFlu2lEO27owO6jRjlMqGRRyGyUZX6yzdR3l9j2zZqSk9igZRxNYiJTR67ykOXpHoNYXA5c
mebIl0uRxhxpO6bWThMUBUyFXX3ezvboy2bXilQjEonL1m4giM6oSePAsIui8Qxm3r52jHM4zHvL
oH/kpDfUHzc9W6fs5gvPZkWJOULyYd6gPEvyL0wEe+IqSEHooR6x+mMSf83cNdnY9opHoICuLSvQ
ghhl6AMszYoouJYHs7PP5yF5qIz0Wsnrq6Erq427RGFnUVQ0xMuxdIixrFXmIEKPQClFtyoUvWpW
QuLwy9MPmI8VlXKrcNiieprcjHoMWkotdqY5PCld8qdYbMivrrGzq+bKtcfTie2r0IqAn3eTZzlD
oym6rW3L1wy+QNwqhzKPvw4GFSGVYzVVuBm2U0gk2MdpuYVdto/QQh0sijqL4yqhWNMrauB6OgEW
sfh9HN+0gwqt7cTIOesG9wDY+Bb1tj0ts2stGk5UBFta1dgjeHruUk8XihfKfdHDtzQqE0U2EbDM
9oJi37DZotQZozWdDE2yb7L5JO/iGxlmIcZ/0WaYrsPoTx2DJbNRgpdf7mU7pkI5Djmp76AmZrXF
btA5FFdJfecvQJb6oJxv9caSRzDcc8P76dgAmUfXOtUSZs9D0ho7Zv3uBlY7A5pnsJTNpkchZmNG
yIAoOYT05cJwRWANFijP6nueu7dpN6KzLKEh+c4Z6oMsvDOC8koh1ajDU9IVLnR33B9yZRV7JuvX
kHPvkSS76XX3piU4h95YErDc8iruoy+yxE6yIvcXiHAKxvWY28FNZWZu5/AB49AuOClrPOpnLDMb
autaCfFfOlWpk5ECeLSBlct8u9A8rM6JmdC6o7NaM/a0/P8ne2e2IzeSdOnXmblggftyOYwtl0hJ
KSm13RBZUor7vvON/ueYF5vPs0qlCCY7CKnxA9ODARqNRqlLFu40Nzc3O3bOTWLBPVCTnZTT8Cq2
BqgpLYtWfakl3O3RZydDwFyDvLelRXIrbvoq81dy54XIIaR5abOQE4L9mtXqG8pb6Vij2YaSM9kR
m8nFa4ojCBY2pjpxOVS9NCdoS8j50V0BYIWw79mTQA5NWPYY0d5KSXsr8pOAV7OdZY/C04uhXzG3
cBFASwYQDfoPgep+nkQ8eYKMgNtAl/XWNifoJzywq9DqgM7KzBE2Gxj2vshj8K6342MYpIA6283g
/C2f8t/QBfx3hq/Ez/m/ba5KVMb/dZOQGdvHsHqiF/isUC24wmCy/dkatP+AceiZa5MW2F/cnj9w
ifYfzy0+iISQFz1nBFX/gBoMV5bxrucBrJ+tQYR6VR6HeDrEjoyd6r/SGpx7skl+wdUObkS86kDm
n3tylfiTYniqsq270tsZo+rsGx9BSCjpy2sryptdKhnp4WSDFrp4L146WAWnwEEViAB4gOZZxahG
8minyrZIG+VjYMK9CaXWWG+dyJGOTqrlr70pTmH9mBDfSsoP/HD5XaXr3nUdmvat4dCZZyLzk9fr
8ACUsd1uZIBiX/NaVlATDICC7HrkE93e0IJ93Uk9cPSp3U2Z3JCzx+ZD2/oQnfbV4HyOEZK/Awdl
PlkOmhHbtkGcqGkU5W6IbW7Z0TT3IzrX7timwZ4PAki/z3vvs1Ur07vnrflvOGX/cWhf8Z7918do
01aPXx/PJ1rEv/Gjw24js04E5AFkCwF2EXJ/HCPnDzjCGEcUeePfGN4fHXaOkXANmu8qHVNi5M9j
JAQLKbTQkxC1HcjkfoE37wXCk1kucRJp/KPGBQ5IVBNOAzTE7tCsgKCfLHjP3LSv4GIy/bq87YpK
ZgoWeWEEgLN9UejmJpvkz5OtRrcgMi2QfVPpTQjMltvRzhWQhnWn3YeSib6sUsAZq8MWHmz0oq7e
+UpX7dH8cmBsiHLrSgkcmoawkgOlhT//eqJEZCDFxHli8HvXRcyv3TVBeBvDFQGrSzh9tvUS0jHD
6WtrJ9fTNp604sqpqb1d+VrlRduIIk/AK5TCw9B47co49/xBIQIOLxoGIIQ2i4heZzul+gW6Dxk6
3bnXkQJ5b4BCozYBFzYEaf9fEP4HHaUqpkL/9Wl69/jn4/mNxP/9x1HS/uBmEcdIMzgVPLl+HiX+
SCDkQVbwbUCdGD/BKiBSEFsE4WKCoEetlrN5AlZB8JNxR4H5+1VivZe4CxORF6Sr4HIAoY23nHsI
6mKmNXk2Z6lhpkkfwyvNT8atSTYN1Kv/WvvKtWdF1W6wkntAGq85fNkuKBlpyTr1DiQ2BTNNvzOa
z78em//Toq4hwOaX/EQMhbuPYKf/938lT+l46jTP/+4Pp1H/sAT3G/Qa8CHgFj+CL9PgAoLGpffP
H/0IvrA0QgrC1CATFoKMkdzip8dAZY6eDnGZ6VnQLL8SfV+2zunKox8AuJAfgbzxrG7gNX412HGv
btXJYHIgGtEabKRw20UPWglFlY/+WGM9OZH33gzTxKXKKu0q+AxyA3nDsDXeetueWaA3faRa28zR
rrMxQue9bT40spBRz/3XRoN2t6Le+HlNTbj0kRcPwAZ1QXJbmqA7HXhhAyeEC0oujUMF8SMiG38r
CfxSdvCf5oHiQcYlsOaDd/ggUz7/Y189Zl+f/uepH/79N/z0RAArvHcoFon/EvHjhzPCoEu3iusF
gAiDQELr94czkoaTNZPh/tD4/McXIdBlcoUpFpTy/gqHv5AJzPNpcnURtRhoAKZCXj1LBOIhrptB
ho2e+zvgtmdgQMqG26yoQIan6kHLwmGlJ/KybyRIe7EIUk28ReezFJqB5NAQOdo2qqf+ClGetKoh
n2LAdaPlw8bvrdHNOnSKK9PJtkVDVW1I9jZsLi7NFv3QfA8Rb79q4snZ2jo6j3IYbPUqO1qxvKoM
LJAe5zU+wajIVUHMAB4+76uodmOR3mjats6tD348xQwI2cnRtoO7HGz4UHSyW8LQi0YWxDrllSyP
2SEaoKhKa1t2DQmep6KNFbfU7D/jsHxv8RbeFLAvpVYpxFdabavaUbmNGDmNqcTtByraBz+wbnjT
Dwy1UppHQAcmMriR1CLf8I2+pWbV3ZeZcW3L0W1lRlstDL+lHjAUfhTURaV3Y3i58de7/v/p4yxq
E//6LP+vtm6qx+ScUEH8K38dXsZ9/mA0jxcfzEJnj2HCN7cFUyhUfcVdIfL7v4+uxL+DiKCgHuXF
i5a8aIz+fZFIOnwKTJ7xz0GJA5viyP/C6RWn86dzYpqQAhaX9wXjsYwEzpJTP82txgl69Qi9KCRi
COMOm/5TDuFH/Nen/5fdPpZz0RI36umDAf1Pcl4Y+Y6xrbiI3gP3g+BjAgbxqipvJSQbTj7DwpP7
PO1+uTLx5ycPlEGBcg8dMPXYWK9hZ7jukq03RL9hRFQSoBBHfRQ6inMjha5HhlSOylFGBy1Kvqjp
1woxtAAWtcurEbsz/07itjdAwcJEI6ihT1cDd1I4jJ2vHrPavi6haCR8bOJi+8tWqEgKSjHa3dwN
Itaf7FnSgdvM01w/+shEvW9GD75IGZqvOKm1q8umhGPNFoQpADfADGm4zMF/FiMXmZ9U+rHsVXtj
WQkQPuglVzRqF5wAnmoyfEVDyPD5NXy6oC5XC/rdmn4EMBFutc543/p9sJsKu4CWtV4jbJ8NZT87
nUXZG3gpk3VMxsw2sLN9CVVoWz9CkwKnnQTv7UOOggg6vQyeQRPF0GTihkaFQq/dd/JNHPvVY1ul
Q8z14NTGDp4pr3fh4a2STUe1/rGN+sLfK0YjaPAQTHqfD83E01GOvgdl1SMFzwzYZ0Tk1PZNN/bO
VVTEsYF8G3+44oQzMMRfyyP/EMOvFnPCzw+ZE/9o617W/anVjxoa2rtGKV/pcehvA0lA2iZrM3jS
61RvvwDSmm5QZYD3oLK1FbD0jFjg+VdAiE88lUmFBKX2uZeiylKaDdJ7R1WTFMr6sqs7zV1kIz9Z
j9Ge4ZSdwZ2fOfI1YI21I7+0CdCMcETI44UcrAh0J5ug55bsNdpkHHXmTDeaX0Alo7ytq3ra6Q1N
7zDSt5RtSvrI0XUsVdprwxrMlaLCwq+g8kOTlJtAoHTnY4wNxRSS+tY4Qn5WfjLbzLvi3fsZqe34
iokYABHwJt0h69gepLIpdooXKnA9JNL1L55jCrxQSJA24fSMv6nnu1FoTq31di7dmvFoHkbHGt5N
BuD5y1ZefnPM8HAnNNGYJZuaPZFpStRarbbSbeVvLW+6Gazim0M3CGYSJiajgLElxY5wt/DOf3fZ
9otIJUyTQ8PMTTvCei7tnnzvIVfivvIn6dZWbiqFCqq5goN5EaTODeizS2Sc/EqO1V66VdX7dLzp
qk3rXMvGSig8z9M5NeTmovJtUHun9O7MAMl5YimtUzvObQMb7kYJjXe6VO2hi6T+FXnxFdJTwcqV
v7CwM5Mz36jtqkrr2HJurddJ+VlRH+z4odYeLn+eFzfjbF0zz+jjwKezbTq3vvylR4ZRue6T+8sm
FtYh3lEqsiOA1V6gEigO1bGkh8FRkqZN5KN7DwZ/8O870NuXLS342pml2Ufq6yhT1CkIjgwc7HPD
piU/fLxsYsEPRCZK0UrQATCLcX5gSwh+h7SMgmNftMGhm8prED71LvPN29grxrs6COWVe2NpVVz2
9HWowvEmna2qS8a2KYsGk351KMf+c2Vaby6vas3EzNUo3Y5lXmKiopQLyycquYWxllK+SGENzYIU
TUzqCLiaPTMCv2VbFV4bHDmont/d2NJh5Dqn87/PnFu7fNfY2vbyupZcD2AcdXYZ3sEXfdcW/Tk1
0TDpq3dUdYTXSf19CEDisp3F/ftp5wUQpXAiUGx9cDTj6qD3SseTOV17t794bIj9I69kABABEXC2
564H8VkVGh1GlNdmBkrbbcfkNcWrg80oOWJvl5e0+LVOrM0cPY1jawrzMTimfnpQ2/RGqeRvKdzg
OYUDj2pXVUOs2lsrQe/55j3LbGernOWAymh2UuxhtwreymVzqJ0WJDooDDdQ1U8QZzHaazDaC8wH
1do0vg2SJz+4SmtvE0pf+uouDb/2nQ6NSXPn9x2NNwCLUIs48aHWjMOQN9vMBiAD/XU1/kakO/1C
s2JOI1ulDS14cCzQmlXIKdjC7QCBhpE+Xv46S2Ho1NIsi+qhN28NIM7HoL2v5OJVOQXf/OqjHwaq
K7X15rK1GW3L8+1HJRfWYqpkdJhfII2dVuqtSQuODFgDRLqq8+9O/QXtcXca289aZ79HkfxmKD9J
0RYMr5fcR0XmBhVIwQlqjoxZpHszGjcapCG2tfeNZMVbF66xsx8423kvagMkcx0if544e5kE81U7
yDTBpnHtWl4662KcUihsooIzvwFCeTCVolUCNE3QYm4pTbiI3KcrieFS5Dq1MjsGkFAFzOcPHIPw
sW7hfJG+MC56k6rpys4tLofmGhSiKg+CeT4eJbUR8zgOjkxyBUWOYuW0YmHp2zAx/LcFaibncSuU
o6mvOpbSSIkbO9DpVfe/k8fQIBCtJvqpMjX9cyNt3kCZFE7B0VPu/VG7AogIxUex8uxeXApabAA2
oAaCAercSh4WmVaA9zwK15e6D8X0pS9W3iaLNuhdUxOBnQwIyLkN1cxlM4zMgCGiO2/SNnF9iNAp
v3yiXz6ACLNUvP+xMtsvTZtYYRmEx0HNZBocurqtTT+4njyYfBBhuTO14lMR9qDrjM9G3aQ7mr3D
yq9YimKnP2Lm5IPha56ustRpAP5WJjpjG0OoueEIKMwGxI6UyVqRZtEmsHnYJSg1vCS9COm3xC2f
8DodOzg24OuG3EhXX49vL2/x4gk+MaSef0djMNuqs0RI6lpX0h4N6kJcUhMCeP+eoVkKH4lXSzfY
wTF33jXoXQyAWwztxi7WNKUWPROlP1jORPNu3jbjbmNkn0LKMZMe/MjaVeODFK4lAIvbBikL/EKi
FjSf2IDQUusrKQqPkfrdgo8mjl45drLVm1X6k8XIZ1MkRiaR58kziO70ZdpmklXVYXjsEIsFLb21
00PZ32V/xgHlj+wKte3IpcUhZ3u0X1xp5bMt7CZ0qxCuQdsMDnEuzxn3SRRag1io89BoDwHvr7VQ
svTuP7Mxcw21kptsMLBh6tKBLJgm4xjuin3DmMdY1gcp+QbZw+6yPy7sK1RyxGKFEgtVh1loaS21
J1H1Q+bS+/uoNLZQYK+RcC5unmjbgUGD5X9+p3hW20iMIoZHrzX2PI2RH9pVXrmS9yyu5MTK7OXV
mlLUDHTgjgFcV61VutA0/YYJqlAQwsAdgR+Kn3DihHnZBYwnNeFxsu/arNr7nbliYeFA8VCluk7P
El5qc+YDDh1nv8nq8FjJH0L1rh/yt4FAPSQrhcWlT0JoYExJTEFxgs9XEmpeHSSlgT+bT0Iytn9o
4Jy97FoLjxKaLT9tzGJqXtP9iBI9POrB1N74sVaCQ9YLZp2Lm7SwPkZIH9zLdnnfR+ggXra9tr7Z
PjaTXEooR4fH2n7jdB8i43PjfL9sYjZI+Zxnn61v5g2THSoDrI/hkUkgxTwYV6iaT53rMUOoAcYo
XYhQ9RYVUiFMtba5S45yurliA05csVG1vg16LTzGcABDvF0aH8NUdp346+VVLtoRCFdHp6X7DCc6
taMXrR3LgUES9ckckABjhvu9LL/9DSOCwZC2MZQVc078fEB3TxeXomZd6fEh3CjWbbLmEosrOTEy
2zEzU6RAmywuxBEYuVGHb81KhZQScbRNOOj2b5xkZHbJXbh76X3OzIF4ldJSJbBaQYKuYbE1m5uk
ZBZEXXOFhSSJDoHDZCkMRIJX6NwVBl0v28ri3qhAx5JRq1G/McN2qw+Vm64OiS6F2VNrs8ihjJ5X
thHWpmprfRSDClVyr0yM7rhBfdtGQmvwoc8Jv9ZOTM6PkEVf9pbFuEIXTQb2qUGRP4sr2YBok2IR
I2GZzBkRtsxNO/aoc8qdvmV81XOTEs6Haoz7Q+4V9YqzLoaWE/Oz0OKUqtIg3c6xZ4SpDWH3lh5W
y7CzoYC/ggtMaqJdDWWIOudendLAluS2EgG6cSUJymKG94a7KP0UCirH6iOzLfk1WdGWftrKo2ah
doXuAJO4jsADOnOuwVY2KYoFbXj8MOa1GzAhlXQB7N+31qDtoUT+9XfamTlxcE9CWQ6fRJpUmJOH
xDWs+6R6mqIPl31m6aOdLmn2eGFKdLDUARtFd5Pnj2F7Pxoru7Z0DE9NzKoatoSub9kJE1tdvctU
Bvyv7PGpVlbcfzFP1MVAARUeAND6bL88T+mYKsL/6wCmkzB0c/+tj35Q1Erf2qA4yhmie1l33cTx
Cl3UsmnkcPEKkQXNTReM6yu5uNLTwteuzQmUjdND8RoqhX2w5KRzfa+sDtT30Lyr6v5gpqm/ss+L
9y7vGjqBoLqAGc42OpKQ9pMVmfWr97k55vu4hfCz076lYXWn8QE0iD5E2VAr5F0iHbr+OszklRbT
okOd/IhZTU9uKnit9SE8lsqdw2yZXN+vNssWzyG00iApxctnXqi2jRqBpSYngaoUiNU9x7w2TD/b
tclkXMdFq7vog97KRqF/vXxaFl1ZJyuE3R3ZYwGsPz2RZg9tTZdguCkS+Ubp9EOkKNPGzsxua/kG
CrDlMK7U0JY/q5D3ZtQLRuU5h34L0U+UtCVh3ZDu2vIh7q5UjQHBZq8gS0w9srU/eLG+C5WEaV55
132+vOiliw2JZ4qmgJSYOZi5VQ+laWt24pUSeXdWo8NmpK4c3UWnOTExcxobnR+z6nmiyPmHqSg3
k3ynmeVK6rvoNT+NzMteVYB0hRVgREoLRCGZgX03WC0Au/C+C78myYqvLKVVOKfgCjc0holn2cfk
eXo1OgVrSm+mcYRO+YZqc5Cu3LqLLokmlQaAjCb8HBTUKUzUeiYuOdijC4wLmYMviZFtlXD93C0u
SYyNAL0UdcNZgqEkUTUmA7aiwUaaDcm3/DvMEAAL10LZokMAlETGBIgJOJPzg+agztYUNaE8T2p3
8L4F415t97Zxi27G5tqxiw3NtrCBJMfcwG3smlm378dvlx1/7UeIPz+5fzMEgupQ4eBF0WNQIYYQ
3kzhn5dtLDolVSJRBACA98xue2IjtYtABsIRHmGUdw37ChW6TVC+8YO9hUrotGJteUU/rc1uSN+L
0S4BkXw0mFut4HiuFSiJ7y8vaTFenCxpnlJkegLzLd+uUcuN6X3xi986yScWZhHJ0oA35TWbBvdH
Y771U28XIPeM1OPG+VBN/kp0mlEM/51zntibhad2YO5i8DpqbEhtqMPrWIjM1K/z8Fq0gtrwphjy
2DXktxFDg4zAb4O8cX08Ml6D/Kzs7TyoxKbSR2HKygNBEmnde17sXv56iy4C2z8wGwBW1KXOnR6R
VSewkpEoGbbf69aarifT+JQNWr6SMy0GkxNDs9NV9qUxJCabOsSPShpvkoyUOkWbrqtXlrRmaeb1
EAzqYOSwlE1wtKj5Da0bYA7bLH+8vHeLX+dkSTPPZxS6LbSmJ2BMvuASe4pDhs4u21j7PjPfH2EF
y6sWG5P1kAYanDF/KsyM/ntGZg4PRhjGIRk3s/kosfcdxMFqErf8VYQuBBJzvOdm31+O9DrVBxwt
VZJDn00M938f5eHYhCuOtrxjPw3NPr/mZwH0buyYVZq3qfZkj/ZOgpLv8pYt3sO24MpkGNJ4wRFV
NL2VjyrJ9+AbFiguzXJBfudupBi7KgmVW9tX1njCllf20+bsrOZQ33fMdoQ0Zx5lZdzhcQWaQ5cX
tnhDgXIE4izmTuYBoZD9gJf9xKsi/x6jnmt2V3r41MnMVeyHTL6+bG1pSQZDkgL6LqhqZ14BW1Eb
OYNDrT/I5AN66jpMQlF/qCHlWTH13ISZgTRof1piho+uKwD981BXt3HV6mAigSRNVzV07DaXVpzs
6iA/5MXBafbiEdnH9S6GLcia7g2rfde0kIDIzSaW5NidoDi5vP6lU2EgvgvQjMkuQNHnv0m1u8nJ
IWg8huGwJZVTsu/Iy7tDu7tsZylUMZsGrIjmKXjG2aHoo7FoBjuJjgmcIP53mmCX//4lrzn9+2eh
MAo8Kk9SGh3zDGSP6WoKomf+x2JkcJ0LMou3l+0tvsDBdgPPhBCfTsHMYBAbejk1YkFOX+4Zjtf3
UwyJSzQwMOwXauzWieNvSjN23AKRuk+jA0b38o9Ycl6BbwMaRtnRnPPTa9BS5IbJohX/g+rLG1ph
kvnhso2lDwcTsFDghJsIwrxzB4mzqW0mNY+OiMY81Lz2XeBhxW8EM0Iys2Rijhxs8bmRMizHMR+z
6FjWGZo5ctBtZNBA264ovtZojW0Shzntywtb8hhasiZkuVTUIXk4t0lduBrlfIyOo3zn1w+dkSAH
/1nx0k2a3o1OvrJEcYXND78lkNtCh0eX51MbYeLQowigcLYj60OBcHr7OVKvhgwCHO+NUrzh/bni
HYsW4XJUdQ0IKU+18wXmmhyiA2NGR3QVyXngVefdMjabXPcpmVqQCA2fSsPeX95WIeM6WyjKGEw+
MHFAL5Om1rnZ2ijSIhh8GhVfrb2ebMv0Vkk27Z/eExWaQdk4w7EcD8gfMomAKspkIikBvMVfLce/
9Fx+CG86RGDBYIGlPv8hPWDCpPDL4OigryhvlWzFgRZKwxh4JspmsQLifG5gDOQSmmlwknHPk6MJ
t9OVVHlvUKUASf2A+PGIWnhflRtN8l6NrbniUYsbTWdSSLEwjDkfSSgLC4mZqQ6O3DWuH1duT0e+
U6pNs2v0z/QVV+y9zDgYASOPIH6LGUhjtlxYlbIqg5vjWFroKHZf6mLYdP3XxNwHabRyLS3Zgnof
0BDdcK7mWTEjKaQ0QJ+ZRlRX7NT03fResiag0C6c8Zf99WUMRR1YARkKLA0A1BwC5bSBFcQ5CYCk
f48jkqjkRonDFVd5eRR14KfAklRG/kWsPveUVGFOekopBTWMLlfpQzlAef84mo9S9qR+dPqVF/GC
Z2AOYgGBtRZ95XNzFcy9Rj3Ss8j7hK6ItNW8j7q3V+NrO3dIqL5d3sKlg3BmTz23J4FICbOaZ75i
JvvCUzZdYVwngXWwle6DBm7YH75PzRfpOgkbd62isVCvFJv7c7Wzza0Ce+jtkbKJFEhXlj0IJda9
ZxU3MGZGsXfntMauLuwrr2/2qpxvCyjJeAOsnI6FhICfIRpEzCohUPJiuEz2oIgUlRXTGa7VRt3o
8pcx+jAm4aFO6o2mfR5b3+20tbtzwYE5/hC2UJ8WeeUsEfFSWfGdPCHMwe1uw/5IC4c+95oLLxQl
gNEDdhQDCdQX5z5MuTaE5xS0+zR+kw+BvC2CcRPrwSbQFRj93Afj2jxMCIdJbl6vMOIuhAMGvSm+
W2C4cehZKBcBokSrgaqV9VUZajeJ3lcVTANvoujrii+LyHJ+T/MNT0yJo3xSILOtVrelHlNl/xiN
T7nxKkxz1/TfQgCpm5Dq7fP844pNcT4u2JxXWfTJUgqaKZzXuHbrV4iyhflt5B2GP5vqbQDDO//R
HSpohxXDS4ulhUTVhaInj+zZvvpexXYPHJ0gOerdk1w+xk81yoc+1P128163feTE1x77IrGarxYB
LZIuMSHJY+B8h71cqdpx4H08VDtR2IUCm4HcaaNmK2HwuWp7ydIsd7XjelJ9UUdLp3bDFKNUf8wq
dceTS3OYmd3kUrIZ5dugCN6oanoInLfeOPwywAcspsApMYnCOX0OGyf+NNTeFMlitZ0kKZtK6uEx
tACImFqUb1Y+51Io4E0iBrsFq8wctDR69RSkyhgySptvdK25SorXPvyP1lWp67GLAIGiM11reVu0
GHeiS6gm8TGIpl2leg+Xf8zClce6f/6W2d6bahdpbU5fLqNkWGSO6zmPsVW5aJa7U5u6URBuVqvb
axsg/vxksx3GssRznhisxA9OgXBXZu3t/uk3lob8lCAR5wE43+a6MA2GSByO66RcVfZBa50tGpqw
OlRPkb2ddBh0WvnqstGFbJanEe0dJr9INecd3xzyf1MOFGovCWMSHbLem1TT2pVbbOlsnlqZXSZq
Di9s2VN8UaXk0ATqVVvea+iHr+IAFg0pBG6hGezQTDr/UulgdK3XSrgHhbQdcD506Qzru84BhDjT
t1eyvMXdo+qANDAzQNR7zs01k2H3Za4zRTWCkJnu4f3fXv4+iwsSk4ekxwYTHzPXi9saJKVEDE9L
uMaMO0XOEfO4Wa0uLuUZquiG/TA027l2lLJpEIaUwDhaKRy9gYo8QXdNl2Cr1J3phtOwl53oK2WH
z//eImfuMWiGXzXiHjanq2iC/PdNkUeu4o8rbrj4uRAgoiRFHxi+q/PPZRfMCnpwCh7JpzYM62jp
tLu8koUUmdkKJhHF40mIUZxb0JKqTxgVYfJBzbY0ST0yZVP5lDThvqDdbP2a9IVo6TCYLwQHQNVB
yzF/jGtJGfOPmRyImt1oAomFCGZl04SHzW+7UxMzxxjhbIkY4wyPY/M26oZt7SeuOq6Noi/6+clC
Zp9GMzJZheeducrvOUuwrHvGOabi8fLnEX/LpbXMEpOCZBfGAdYyqBDwJuWuHG7j4dUQtZsiWnGF
tRXNXCF1MhrCwMqPbVHf2dF4kwdPQ/lRjaq3lxe1aAgeFcH1jYjp8zPq5HZqY6lT4H4ntZTHrV5+
UEYo3eXt4FcricCiJ5wYmmVYwLgqwxfPzVopyM0V8QJ0jC9ehrLS5SUtfifmU4FBOWJSVBzkkyVV
aaE4Wcx3ghdgMyJLQ5fwfRPRVtPz4PtlW4tH9sSWWPWJLQXg6DBF4EIsvZ5eoxUmH9LRft1YylMF
Bzi6UuOfpjzlh8tmF78arDfQWJKwMnIwM1urqR6gVHq05CbfWT6zInnmvctgT3fLIBpWTvFi6BNc
bVD8CczPbJX1JI96aWAusai1GnnMZc+M4YrPL3kIlWsU1+ABUPkf54uaKq+wiiL5C+rHGW60+/Uo
vmZkdrDC2E47W6BsYuWmMdCTRbYqX+MHWdovMThBpY8SDonR+Uq8ogSb71DrqC2tfKd0JaybUpSv
PEAXejc6oN6fZmafJfJbvRmzgVvXcfKrLCrhHlOSL0kVpfskcdCibWBDRwCh3Q1Oa+48NZa3nScF
2wx6tV0Hz67bJ6YGl2jokPxOCFuY5uroishj5nHz9GfOnHXwVfMvEFClbnKzBzXQ7AYfogr0bWz9
pvVuNSfe8NprVmtcy19bCAvAKMmI2GyHFJTNHSeko1XvGLS2x332cPkgLsUaKnX/GJitTTMgsgkn
qkwkPLdADO1dBSMl9E4p5Z0Auv5w5eQvploiP7UVgrao9J77Vj/SsvNHsmGjKJxd0Ur5Nu1lFA2y
Pt7FagXXa4uMcWbzqEM/sPhcGflalXlxW4kEZHwIQxAVzn9DEvVmG3gqt5PyhdlJJ6rcIP7z8s4u
RVZBLYlQLxwDtjE7Q5kPE4jqxTQBra2s3pRavZV4+SPXmT/69Up7fGGIkqN0Ym22q4qTm3KmEXtC
Vd5b3kYeRzLl8Z4m0K5rir1UfUm1kaSsRcGuvr681MVwYcDlQjUWboM5Ma6jhEWQ6cSkrDtU9mb4
nfDNt/rn758tzutgkUceh8TFS7eKihJiuJYci7D54oyfmJh5hDRM0mj13BB6icaCGu5V5bYe26sI
RUvtgwHd4FryunjyTiyKPz+5eRujjyRtYlGR/jUZJNt1AgR3YuijxuApUvaXP9Gix59Ym91NqSyp
dj/hjRHg5Ql5PXFptH71G4UZ7nQ48BSqMhyt80V5it3J0fP0QvxYRn8iZ/M7EyG4OkVh5ASYkIBP
49wGF0PcViMhawq2tODew4dY1u+HNdaJxSPFSwlAuCgDkzic22mBUSSBTKErQW2oyfNNlL6fTAC7
jekmlu7aWg+dQkCJImwPY2qvFYeXPhmFPLq3GoFfnxNzK2aph3nPa95QvycgnWiitJi+7BcLUYq/
nU8ldGJppc4WqWlpKGc5RqqOlppWu0V7SCJ4KHMJpebc7bOVWLFw0DDIWw00CjfAPEkCNjJankJX
GgjcJvKi1zoKjpEKjeDofDCM8KaVbxprrW0rju/seIN0ZSpfMJxCVTcLxpVkVmVrltGxcqjdmab0
vg7ju0YqvW0mW8mvPxUIVkDaAYTCWzJnNc31eEj0IX7GZSS0KAvlrrdX6rAL4ePMhnrunUaUMQTg
RdGxoUE56t5NDFVqMNz17YcqtLe/4SWiTwFbGs2QeZfS68nhNL+Ljsj3iD5+2riloQd71ZOTPRKc
j1Lpw9s+mE+X7S4cAfC0P+3OPluj28lkS0V0lJqN7t/J9mO9RiiyZIJlIWQtKJRevERy3liyk/TR
Ef2EO99DqCq774YVKPTCBcmLAM4zJgAoNc6lqGqza2XHx4ilgtJ5yq21CfIl/2a4gIFX1KUdkvZz
bxiU2mBA0oqOIkuEoiHcmyAwM+/t5e+x5HSnZma3ZK1lHg830A9hAn1Nslfta/UqrNKtHn26bGkp
Lp1amt2OlN1KrRpZkDXupa7K3ESWPw1GSbNPQXh3l2i/PtKoQw/3cwtnNyTim30B92901JxHw7oz
kSAoA5dBm39vYSI+nlz7jjU2NdlidIQKXu9hTpLyoyj2xB/isnKTolqJt4v+/XNZ81ZJ1GlGY3ka
/j3RpbW8elMLjsc2/X55XUvXJftHI5HBJcpxcyDeFBtOnEkeyJgMhJaVflY19Vruq1cosXwtu30n
P1VPRkBJcMrlNWKXRXcB2QAGFTo0QAfnu1p5XeWhoAVSDUUqqy6yralkjOFHiVtYDKtNcDh9vbzg
NZOzepBSOB5SLZjsFeV10pKLIBemRDB51PU1Wrm7wM9/I+YL/MaPVc7CIXydWdEhJHaMTSSmA9Pf
V+jNuHmvSG4VJFdp38UrJhfdh2xOPNThspn3FYsJwthKgIjVZNfSZo8oT9bmSiNh0Qgz2GI4ihnf
uSbVINUFgyq0YfT2Ecxm0D6sti0XvxbPTjH/BGESmilnxy4pUBHrZF58Ya9u4pHhMvlPD5lwCVij
eqV6KxnA8mk4sTc75rGUB1lWYq8Io3u/RDOvuLGnOyXcd2q9kz3VTbXrGK3ctff14l7+NDwfq3Ok
UobIQaNgrVxnOjOKpr2j+f/msvMvWwFaKK5MzttsO+0m9epwMMHeUA+38psqqaCeOlw2snRrQtUo
i0klrs754Dz0fVbYpBiJDOUYV8ltp3uPl00srUMA6ii2QnsCg/a5W5hq0FN1wUQMRn7MHnXkf9eA
Q4s2IFBipoBf/KJZnRlp3hphSMbb3EhM+qVj5UZU3y+vZCkDEJIVP6wo5yux/Q6uGtMnzlf3mTYh
0A6zXHpjSMbKhfI8KjjPpU8tzWKtOSQebOMNF2Xgo9ycGKk7ACS7atpg2FUhcgG+1lj3sgSjYqmn
5ptITe7rvv9s9VbgSj7yk7nih26h2/k2GMMSSb52cocABdeksj/aps+Yfc5kfa35znUZhcz3hWir
W0PTHhug+1B38hDq0ChaObbLn0ooNENmDRxv9rT0Cg0qGurPxwkRSitpdmTuobV2WT2jh17sIOO1
vF+FxtOc6EzzJt5jPjBnI9kDd75xtHGDHq2YAzF3CIw9qMk7VReoZ1Be1X1gRh+UqNx05hst+7ON
AlS28+saUU75OrWF0u1eVh98Sd0Y2a5JXknwnLk49f6yhy2VaxFSBS4EYBEwxPwVkEYwTMgB2bhZ
3EZ9eh92oHun/NoIoq08TkfUke+aFIx4VgaO2wXQKOftoaxrVBXDrWppN2Oooqg5yr/z2U5+2OwU
x5oZFbUBZNtsh80QFS6qzrp3dXn5i75xYkT8+WniJmQqEg3Mdp0gRfmhHJ4ye6V6shjwmEwGrS3o
iuYDk2U5lvhLRW44vI2QhZbllXC3GCRODMzWENRlPUohBvpkC/Up7qWq72L/w+WdWnolILj7zzLE
rzjZqTzq8qyOeGwP9nXW3fTDDZwOyauoWXHIpTv91M7sjVAptoMzEYhU45UlbQfQ1xCCVpJD3+Ab
Hnh5VUuFa/DAEAMAO+IAzL9OO9nIHpR4GanQ/yHty5rjxrFmfxEjuIHLK5eqksTSZll2+wVhtWWS
4AKu4PLrb0Jzp7uKxa8Y8sT00zhCpwAcAmfJk2nosz/YmJ8dCwCents2YI12hyRfKFsJg4wULi6L
E7OLM+NU0fg8oGACrWYHNJYmAlqvmiGWndhea7i+NWper9Vb2PrVUzyxuzjFdEidHJowuObpgwrk
ExamYSCOQE4bEfX1vV21JTVnMMQjyRkXj9fUYtJkIjhJYd/mXUa9TMNUfi4OLU1R8N2i/5VbdrGl
J+YWLxizSSrMBg7qxj/RVwLRwFdePF1f0moEiEEIUBsC2wmth0UE6DaFSfiI2QSdjpavQb53dnxt
/kkxcV2AxSXu9pCofwVpbtmwr9eNr+/nP7aX71g51wWk5mF7yB/p1B46s/WBBPIq591N/6TadbJQ
fXF4iVAaXtmY+YCibIK0JOf7HrDZpzKbiz/A5UKjA1xKcuIJndZF0mVqCW/4gELUXUVqX4eKtaOO
G72U1c07sbF4TeYe7ILFoOGiVyGt3Tn+VPy0GhYMoKVHu+/6Sa264okx+e8ndyU+h4mDSJtFhV19
05Q0pMT+pbpWcN3M+uWF6WdwqoBlQHUWX7PV13GXNBhJq4zGm0j+UFFyVxW3gvMbJZvvq/K2cv3i
bcOsPPuLLw2KVtDFQ2wKOMP58sZeLe1ihtmatlAAtv2i+gqOrU68jJAwNSBkbqAFuJ8hv33d8upT
ii4BCszIKzFOdm4YInoWm6GyAVWFwvbtdBxvBqq2+//NymJ5VMOcc6NLK+Cr9RW7mgKa4fq6bmXV
R4AEkTSp0C5YdhKB+uzzscHDY4OzVgpkg2x63ujFy/O/OKgTGws/NGtMNxQjkhSDJbqszRN/zlU8
clPij5hJ+h+XtHDHDnU2y2qxJIPeOsNPLciyrZHX9RWBSAudZlR3LfmZn3xZWT+SxJhgQoWcifGb
gKise2HlliDwmqPJQjzwdOhp287C0SbLtNNhwFuSdzOgCjdTYoafP/5TCwsn02NmZLreIluw/+Yt
EA/0oa43o5v1dYCYEbVwMLstcxIlHZVcGfDcN+0tJpHHOHBYFqC1G5jIxiZ/zI9acVDUZlfGz0V5
X9JmwyfW7l2MuKE5BBpSEOXIX3hyYFM2C6i84MBMODgY7ME/1pthb5GgTK1gJtnXP9jXE3tLl8/d
zoU0PN6twrnB7Lpv9NVR4dNG3rA2SoPRPcPElDI4h9DzOl9XHedpXoxIHHpRBY19dIfJq+pbFNXA
BChApJg4XoH8zSgDZQQ9+Qtk4P5kpf/+goWPpkytRDnhFzjla9+Q3Vy4vsO2OHlXPehknQs/5Vma
jXYHKxbZpbbnqBvvsjyP5RV1uo+Lt9+o5gYwA7mPzT2m//FGDkq54YPrawAmDbQZBEWOhQ8KXSgk
65DiOtR4S2LL8ZNKm//oOP41snA8BlaGksrBXBSE0lq/dcjfHS033G59t/41srhhM9KWxjDLGDet
DjR2gmrUDpuI81UrHygx0DOCD0GmaCffrCNqxh0VsR+3arB+9KDQawXILWdFKXbXnXj1esBQvRTu
AHzdWXxGlcarKWYwlWhWaH9XJsgv8gMZ4tD8o70D4ArOLOX5lpS+ecIJylqz7FGrfhn/kLDzttgo
eq+9TxLV9V8ji4/SMDtoCauI/Fw9tTxtHqA2N0z2zjCLEtxgxhYid3X/oO0JYl8d0KclA1hqOw3k
wFS4tqVAIDbvmI8JmmSnaFkD4VgTLZN0+P+qr/+nVuDa4DK0mv+1usiCzKSo5q5B+2lum1u9nX1L
U/eTBmorXoazcG/sSQT6T1O4ELt0f2E65N4mcWSxxzljt4byJNFKklHmujOt+i1mYNFvAP5UW9av
AQWo9dl1EHaj+pbZ+8aMfQcd0//NymLxJG/bidQuXjQVuR46pe5Xa9qqkq/6EXAGH9qUGINdGBni
Ui0Q6WYR150A7I9UBfWaO/mz2HDY9T37ryGIlp1/65RjMmlSFPZRK8+EeavaEBYu+J/cjv+sB7CU
czNIIlXWCqyncsdAj92DZWZBvkkxvFY8kvCM/2ybs6RBM1umSOAL2BGovkND9hFj8y5L/b47yoFB
zHz8wfMFWknwPYCtAKOsi+eroBlTlQzfe6Lej89agTX9gbudWlg8XtUwJPWs4tpKhi/J/D6JY59u
1a7XnADTI1IwD+M4aPeen47Oq8wB2TWC0ZIdEm4eMGfNSLLhA2uHA2wm5o8RuEtyh3MrimK3cZ+x
LErbyQMPdZgBAYBuhqaUvlLPHmMbh7N2ORKpYilncW1iymWfvGMGpn2NmXYZ5n/61Cv7if6KZ4jz
OrVw/MqFtIBOtT+5kYHrgh6JHMcBV/m5UTrmriOGIotM83tV7vCY7pVXkvhpU+2vX0Sr+3liaeEZ
0AxuxjJusoiKYSdnUBO6axwB+grceW49xAfV2PLGdZtIvzCJhgH9JQmOqAedG/OQRX0NzDQas3xf
dUZ+M7sZNKmyUQ2RvIdpxqyNKvpqrQO0Nf9YXtyIE6djVYJeNJqaCSO+WgxE8XTsew3Sgj7QYYmn
Q8mpYW9AdvvXN3rt80BwImuYIIbC0PP5kZY5RmN1TjKoHGTfxnKabswp+55OVrxxGa8uEnN3LohW
IEkMLOS5palOHJ6niFSNoQo5Rcid+CLjO/LWGtadqF6LwQ1a59f19a19JydWlxQS+kQdUZgIXbl2
TDpogytAGn8Z41sANTe2cu1dOzW1eAeKQQcZpuwiFICMtIC01c2xTWM0Bb9eX9OH2OkysTi1pJ9v
pYI1qZlEZzXcK9M8rFMAjMbiHQC3jKJCZYtdpuaeOaEPSYfvfQFR71s+/Jy5uB+2PlX5KV78GOBo
QHsAfhXAHs5/TG/HhZ1wlG6tpgqgbzUW1e76etd8FEoj/1hYbGyK1hjIZGABnKNBn9khNnYzMVj3
T8wBok2IWPNiiEmlNmLKdEQMnZB9jol0rmKYCDEnpcEwC48bo+51fX+n5Fsj26tOemJ68RE6jZZy
OiNTaPKdhvs7Hj23aEAe3/mDtUnNIw/k8sD+XejirXLsgiCUR1yduF+BX/WtON11bQbtQl3dt+Z+
GEFo6aoPHVM23vtVV8GwJTqnBkRBLwDClNl6TCS0K/7p0N9xvPFhrH6BJ39/ccVUKVRpsgaIOOjf
VE3zYJd7kvAQ7NAbC1k3JKUsgfZE533xELIpc8d8QsXd1Hk45jME67T9XO4U4PGv+/6qayACA2OU
ZItb4j2IyRBZSvRdV6i+bORCfTtMWyesDRI0WyMgq1/aibWFIyZGm6FBiQ1U3CN1gPwAl7714/qK
5CGcup8GzDYo4MBjDxALyoSLy8tM2qRteNNFeb4j9eHHlO3poTX8AVzSW52e5TlJWy5Afiq60IiS
lmN0hM/dOFGAMDJV8XLN9d0SPYOdGU8bd//Ss2EIQjp4waHojeaZsXAIOra6xTQdaI9evMbOVOxc
VzE2jHxkRoutw7WP70fHzkFcfPHl9vpU8bhv5wgTRorwLWPKYzCYCvMtp6AuDghTSuMeoxkiv2OM
9c+ukTjuPhNWbh855SaUwRrDmRFjkKQPWnO0fhldRSrZxEl/wM20F05VDWoRo9sB4dL25r0xDFkf
1IpWPxdNCQ7aruLuKx8T4zdHK+hv0unzQ86c7KXEMNRT3k1KmMcUNyeAGdUXoY/C8HqD50Bzzv3w
zKa+eBgKNnces12lD4Ux1H/rJc/eiommL4wmeemRsuJPIA42c7+aiXU0KrVOwkk0ieFDajn5nmS6
WoO2dVBtj6MOsdPnVrh75DE52RUCxb0Xk5cYCDBydzqCi1Uxd0mqK7cjOK3eLMrUzgNhrqEewbWc
P4lCmVEjThWtAA/4FHdhUlNT9fJiUF5iNc2+z7bgPwa7tW8YaGi+A72f5Z6oCsxZGJMyFl6KJRZB
C652LVAoYp0wF33/Ja51oe5Gx2Aa9B21mvldV/LUy5MOtfG6162v7WyAarEtGadQ53TdnxB5INmh
Hyfm+rSflaemUtAOAPlD2gYxaewmzGoG7uZZkOGvtIz5fIMUAGUZIgaju5nGuNgSOjCX8bF0O4AR
oTgFzBbYshYfbqqzpNWHcQCthlaimz8JyFGYmC9MduoM7mwom9rqc99wlngFiDG+dLyzU9ShDFDO
iV4OZ2i1K0CCNGnFT1rlo+vZGdMjvWbYdaKhrYxdAcwp0CvLEWEOzEnmV1Za2J6W2d0ReAYV+zxB
4MWniHJqsCvp6hFTFEXYVHP9d0/nBurn2ty9K1UMusdSOGnsEUIJAftqp73kSd/urXbo3xuu9cpB
6/Oi39mtaMZ954KSJjDyfCw9aLDbz2M7qGqgTCTOQzHOE+AnpI3nyutB+Zb6ZdM400Zet3JjoWmG
ETzM4+I6WbKKAI2LkrE1DdFgVX4HNKSByd/6XcnL4Po1fFHlx3GiiICUBcUkyX0oX56TDNJRSoFu
ZzyCijDWnmfFQtDhttZuYtBpKAuwO6b92GG6uXRU31ZwX/TUVnbchpSSStw4HMyadRsP68o9iuFO
9FLQM4dW9AWw1hgzqzOLMQKuTUqegpont6zf15e+fFM1gGHQAcQTBAoQjB4srtGx71vep+YcISlC
Esv9xO5u+9YqPD69u3Rr1GHNHEqyqDaDWtbWl5yP82wJk8+xipKzQx56ajKwrMODi2YSj7yALJqR
Irm8vsZLP8JDhEkUIIdB/Ggvn4rcae2hHZU5QsblhqTviwNe3f6WtCYPOCGf7Y/KPZV6dS6SOxuw
0cUDKNqR41ATFTxCqELEsVkdXaGIgExC2UAgXN5D8o1FOQ8XNRRHli0PewBGEdrxaqQSOkGCo/yp
d86wRzUWTw6d5/vSQuCca0q9u76nK58MFFIxKwAkJCouF2hLOdEZc92Yo3GsfSgPhaojDkPvPvVg
cULYFOjji+gyfzZuUt6OoGBxEw9Ewk/Xf8fH4Z3HAahQAxWOWgzyaMTi558usrDWFV2pRWjhqb7g
CLI8e7AEAJhlHSaYHgr7qrF83Jejj8nlyneZaHdF2qN0Q8bYA+7+vU5tkKxqXXlX9KpyVNV5/toN
7bDTk6IB2M7Nb1CEcQ/ARlZfyqnuADee6A4pUX3vxLz7cn1Rl1++rLrLzADM0uCZlad+ch2pVapX
rd6rkTFO95Vef+sqY2tCchnewkkt+A4SVZydejGIWU1p0yOuGSMIXHdHXR9pAH9O30Df6R6uL+fS
FFhBoV+C/qmFcscSTFUYIuWJUekgc6tNzyXddGiLufDNsdua1VozhUo2BhTl7CUE2xY7V1qcjQgh
IpeEFkRn6X7YKo1dxuxS/Aq8v2BRxcu0LNnbpptgW10DOohpfad37RSqgljPZWG0dwgLLM/qrc4n
oxX77jyJLdLRC25J9GPwAwgEQPCf1IQ5X2Pj5g0xqGFE2rgjGfrRFGQLQ/ammGbgTmHrVHtzxiyo
OuwEBvvKTTkcGdycf3L4Ae7HtJCL5S4H8J3CMdzCkjtgFkE/xiHgGn6u1re2Ob9q6tdaq29K24iY
4jyoQ+uJtN240VeOWeL98X2gn4iGmPyATj6Quof9SWi49nghvjaayW+ZnTumn0CCaivBXTlwGR1o
MIPP5YJqcTBs1jGzU6NCNVBkYvY8e44wzZ2dtcMrZnxp2Ooi25U2K3wD5OEbi718vjC/I4sE4EqF
0y3lcp1kVCi8SQVrsebekSkVIby8RWBr5T/KUuEbt8/lmwJ74JnFYDHmliFkd765VFPUucaYYpSW
zDrYWlnextTJd06si8c8o8W9QgfzweF2vXGZX9Sd4NoACYAYCpPbwP0soxE9p87gCCw11xOfcvdp
YtMrh5Af6wefMPcp4clLywBvMrdUHVZWDdOoZKMsi4NevqRpbCajo2DVtVrKoMCn4i/AFUxQiIIY
xk+30Gf/x1r/NSh9/MSHjZSCp7qHQZTwPaX+K3OyXWsUD06leCZrb9MkvS3ruvQGiHV++kIGnAXN
WqwTocOyfTZnuZFYSq1HVuEUgZ7Fmp8VooBXk2zD1OVTBtS9CSJ2zAHBoYxFGWpK06Q36lKPdrO3
BRL7QMIuLqLTP74E56RVb43I+/Vo5BypuFeO/S2UwI4zzX+paXsPfppAyeqbqk6fhzkJ9bdhEFLc
NYxVJaSZ6iUYZpzZbx1EG/FgPV7f5pUPV04+ISqTQSeewPMTdibLrtjY6RF42zD/wf20/sHKwc8g
ynbd0mVYjV0+sbTwpX6GAE85wJKdhJUSgLRZeUzyu6/XrWytR/77iceqPLXUmgx6lGUiUMWxA58C
JTeVawd/YMiF/ARuA4SXy4DBqmq3HWmjR2Xr3g/NDwYOFGcgHtE2gJMrH72JBxSTw7aBDuISVtHV
JvjTJkeP+uKdkPcCChTuKII0CQ1jCEHQfH1dax8D8kskdICCoj2wuFldatuCmLEREdaVh9guviKY
EIfrRlbiAyL5eiU8Ag1Y8GufH5OWKZYW5xlkDlsa+4PTDzdtrkECvbH03uMpmUPLGlvwdNrVzVT1
PaaWdBskB273FR0rsbHHl4v+6JprkrwLj+cymO0SxQQ0MFOjttVnT7Rzu9drsaU+IT38/CrA8Dfk
SJHigSrCXjJTZBnIfI1x1KJCMOgl0WPX9TfxlvjTpb8gisV9Ca4ccCkAyH6+td1UKJAcnjHQiDnQ
ruC7uiIo6M13kM35SWv9ydgimrn85gigbNg3qPUi/rYWX3ZhuoMrTA3pTVnOT1rViiArqXXrWP0c
KcOmBsTKaQEYAO47QJsw471kgVTxIBgdCqORmWXaXZPa1cOUt9pnSYHQ9kAlCvxR8mtwcWLnG5kr
TSaSdjSjxCxIkI0ouPC+2OpCXjoFrIC/CSky6NBtsvgSZrso6dgZZuSMtIbigaK94at0n+q2NcLr
X93lDfzBFi1Hv8A0jMv+fEFtAX0eljMSKVXH9lB8wIOiluqhyHVjPzExvSZKv/W4rq0PrBGYGkWg
BtkTeZgnF/JIbVqUvCNR2piiCNAWZJOnogwMcuyWx1uTN5e+AblPoItxJUvtX7J4y3k59dUM0bBo
LmoCxNXc7/q2U3bXd3JtUdADAMEMONxdsIOeL8qtMjHXIOaK7LgEcf2Dm8UHjenBdStr5yVlWpEE
g+ULwJFzK4VZdUTHfHKUOmnrC2HmN1ZuDAeH8uQAZDHza0fEG06ysjQX+4bQGm0fMIstlsZB4Snc
3iSgAKhE4CTJeIcErgIfpdttmFoJLzEwgoFl5EfIHjDCcb5AYyLo/lGXRLVj53teTMpdXmbWwdKa
PurtJr4pUf89TIpl+Oags7tinLStQY6Vt0iicqQ8hhy6g6ee/4p0FLEqaGlFrloiaB9vO1NCPv+y
cpCdaB7XoNJnob3gGcUXezOmX9tvvLRylArVDkgTnVuvGleNMa5LoiSzUzD/JWNgJlOC8VptCz+9
agqpMJpsGFpBCnFuKsYQtdL3jgWAZuKod8Rox+GRTWmue64iRmOjFXr5KWJ8CvVqOfiOIYWP6tzJ
l1/keVKbwIpEIJ6lL01ut9AdA/3n9Y/kclHSiqTaQ0MP0cQi4GtnS8HtqlqR3jjNT124xi430JPy
0qzdYoteXRHCMMg3o5eMouv5BnJbITnEeezI7ZIBosVGO/DdwF1rS6N91ZCFOQlZmtXAKXVuSKsd
UrYCJ4VntHzNQT1/UBW12oD4fAzOnQck8nVD2R4DVFAcWo6WtAxNGW6lNCLQovjuVoXrOaxVHpqh
Ebf9QNS7eJy123JUppCB4XEHhGGxb4uif661/MZkLPfVjOahzWq6dxRh/lC7rPvGqql6sJPBCkTT
Zb9s9P82komVUzccE7RpOAoMdFzIdgwNMvO0paDSjqnPY1Q7rYJ8Ifm0cQev3FH4OOFdH5NRSPsX
j2Zvj2iTEp1GHZ4vzdPUJPlu4a3OQ5Q10r9r4NKBdutrERiWSACyywb+KjICENh1R7+Q8tBARSdV
gtEEkapey14Lz3ULKJDEiajDWFBBn+ClURK3C4CX3NXMpgehKTTICgRczaA0YTdRyGC4zcOQDNkx
z5xXs2HGXY6LfyOLXDkOhC/odIPFDg67BBqqWi/cro+dyOmt6cWK0TrkRVw9zaiF+Ne34fJRRLIF
uA/wMKAJU+3Fbd31sghVVtlxcAvfKv42QEPR9JnHK4gVbGGlLtclgZMavkBkyGAikT/m5AqbjLjt
CbeLI3fuLchdabNn2RsJ14oNhCso3kmGe9QsF48gloLmV6Znx7lE97QYtV+mJgBjj1FSur51F3E6
5jLRPgRsEd8NJLoXV6WRuSUYNXh+pHhMHyC/Kyujie3nlLBbfDpiI0qSv/zsepFoEQIVL+wgoqUl
vUqi2iAmqTt+LAvV/DKhChIIs4eQRDK8AwtLACHBSJuWGO6zro7lhnV5Ry6tI3BHGRj3A5oHi9X2
Ne2MphP8KLLYPLJynsNKH8d9m3TvmZKkDzxRG4iYZdqX69t84aFYNsgJUPmVfTV0SM6dxugLI8YA
FD+OtXBnD7x2lQmAAY1B6q2jnbMrMLDwzqpx+uxXCMO4oFAIRhaGtszCcKoA1l5qSXXsZwiljogo
Q7hT6jn50G28upfXorQFBglM5eAGvqDqYEBn67lRVEdSD6A4bCo36kaEaRrXtMc5UZPfjmDmLe1G
MGTZcao/ai5k867v9MXwhyZ/BfSTpLI5rp2litLgxAngBlV1nLXG+mIqwJaoZJQIA9vABvTzkQ1T
uVNV3n8pSE8gt5tnE3QkOpCEudBd7hRi7zrqvukx4GCYatiNVqP4FCNaP6//1ovP/OOnoiGAvgjq
YMvbu0oFgcx7Ux0zysww1537ElH2viod4+26pYvgAZYkm6hkP8ZINFl0G9GVyTRLIfw4y+HK2hK5
h9R/a/BGfj7nnxdiO8xjgbuU6LJLd+7lqdPSOrVqJOEEsPagFqWO4mxjFU9dq7LBt8qOjDfXV3a5
h8AhgyFGBrCy4LC4+5GLT5B/QERZm3M8fynrbEy8EiCg+gHa2mwKP2vORNcW3E2YoMLA3pLzkPSY
b+v63IFSYA80lI2mqnPENLBKvFRN4vbTYAqJEcMXhb8AbRUQ159vaWU2ba1Mjh3FemakHlUdJnal
BX2cjcj8ch9NLAk2MIqgI/xbXBRwmbnJytSJRuDwfOJA4cIDniv7MtAEANPru3jpjufG5L+fvKGo
rSWkFIgNesBvPGRU0OUa2RZK9vK2R+oGpB2wTADHXBB8OC1P5kIodpTWQt8bcyNw2RJNeKmZMG8Y
bAQLpDO51xhWtoEBurzwEYaiFoU+iQQ6LDH5LWVTM5DEjWZnDCpB79IxRfO+fZmFtq+Vl0/vJ0Cs
EFwC/N9RL6qIcTfxgSFCxNhDPtneRNRc8TtHKtZeN3ThJabkYAJMHNANzCcty3qmU2NGyal4pFrZ
IbXxXuu9poSuvtXW2jK0eKmt2jFoSTiPIPQe6OVvPjzZVbrxVly4IVaDDBFUKZaJqv2Sr4GCpSRJ
6ciB6unYjnH+UoKjcgPqsmrkAw2FkraLDOXc15sEI+7UsTkmsVOgDUncp/dqXJZb9PKrdjAihbMB
9l2/uJlcaBLAJTlkxFN6MxRu6qPtu8Vcu/RrvOrwaYQxUqMBfdbFdZt0hdP0SI3urMmvtMzve+ZR
BnaeaT/Gn7zaYQsoOqntg0IMPszFzg3WZJMKsL+7XH10utGvA7vrgusO/dGTOX2zPoyAvg2AABRA
gPI4P54pn2SlwrXuYiPOAzVhcWhwl4azaZevAnnRbT258fcOCevtDBzdPjZmILiN1vym9lb8ZI1N
vi8HRw+gS88DMtqKPxbm35y7RutZzIytjahhea3JX4yhWWToAHHiDZJHdHJ5IsmjzJlL/OJXuwp3
ZA/VraP46/q+fFxQi32RzNUo0qB4j2BqsS+VMU+NU+TOHQB4hU/Nkt9oiasAv641e3TtxqCcmjrs
xtoJmJNm91bbjnuls8oYdcGe3mIytA6pzZN7u23p0VZS/tKpvHt2xSgOsKzeYIKUsqBpYzXoOs3t
PWvqSRuaNpDYXqIBertxfS0DFGwdJt5Ax20Dl4ni6eJWAQy6mMfZcu7MfEJ2uNcw56v0PzIUOa5v
35ah5RlhOr1joNy9E/Md4Ae+MRigE3zIxOsf2MFbijIhSttoPJ77wqyXXZeasGOTyVNmK3TL9Edl
1uE427vrpla+fOSI/5qSN/aJ201Wz9UicZy7zu0faWG92vWum44dUcHnNmxcmlvGFgeFEZC+1znW
lWFZcXBUmudDZ/zBIbl4FUGUhXQBtarzFel5nxoC8Oy7XMylPxhFedPyxjk4U39v2pO2cVbLC1o6
HyAaEELGUSHEWphThZFQjcPc0Lijl1klxgH1dItM4vLDRQNCIrwhiiEdfYkxylD4Yq4NsexBT6va
T0lMK8jydeJbGwu79Jk96D/boZUX6pQn4C6E5ETvq6PeQQWWu/1L76hlEjTxEMceiusGmDEnnpmG
Z0BC5a3SE/4ycJ3p4ZynwC5a9TzTsOBaXt31IJR87/QqLZRAn0yT7HjKjK2Bx4sbEJNkNp45eS9J
COfi6yoMc5wJI8odAPf1V2F71kHVfIXt6dYw/UVOi6gAsS4GyuS4ho3CxbmPVK3FSsfp48hpvG5X
39de+TY1wW3xUG29RBf+AdStKkHNLmDGgI3L0snJB6ZNfUptbYwjlwE8I5wn4O8PZkMST4USb6f9
EHUccIOhR1Z8m/F/MXzzZi/CSdkCWV58fuc/xV6sukDhRuPpEEedcluoDEFevc/1vT04nq2U+09e
LB/GbLxpUqDhAls9dHwiSTfF4Hf/lhpKKKbfInnJOah3x+/XTS2jSpym1O/DYeI05QzO+RYrXWYA
Nz7HEZhNA53ejphKmJKH60bk3XT2coKqEfUPvDHIhGVweW7EJVzoKshHo6Zwjj19pVq2HxLoqPUb
OcYFjgjLkbO4CF1QUkIwsLglhetSmhQYdzQ15Y7YfAgNZBxdbfAvQ21M+2zkY5hrJN5ZsZY9jonT
7qbEybwhccQe4zP6kzoAX841BNm1GbePFAH+Q18az1y49jOQxMMWs+TF4Ct+NMRFEAljxkoewcLN
TYpJD/A8YnQRgzLmjRZHI7lB57d4dKHXHpCf7S9Ma+7oU/mO33z9aOTfXhwNbCOXxiWMw1nWVa2S
Jq2GFgVwM6i++S2P5icO7Azbj4NXbwBILpqI/1npf62B9OncEaYUWPPagLWa/Uri+iYFU5s+m3tc
MzvbxdzQdCcyJyi/FflTbs8ba101jzYxIPvoC6JnvDBfY1inmVSMHWqF8MyaAz1G0cgkwsNgkVer
I94G8kjIX3HzrW/NIGGA0l3f75V7xD39CYtPgWtZRjIC6YZ++hmzV8gQQMQ+EJ3qG5+FRMnNxpEC
m4GOn0z4zzc7GW2zQsbNIjodhvr3SGcvFj8KDCXq8VcCFezrK7v8yCGQg52VvQCED+biCRpKo8sb
vU8iEMgLx/IbJwWfDQnJJpuhPKZzn4UlHYkQ4FfA1C8TFIemsc4QRkdiRzzdr48guPYT6LsEW9rs
l7cj6mcAMKAqDzgIOinnWzgolepwE1qtGejqMRrhYXS02DLykVQv1yNvYVmVQblu2ZxlWjujlxin
0RCOEb21/GfLDONACZqAbbwsa4d0ampxSCwvu17kMFXzd0Xx46fSveuajXTsYqIEEQjIqU3Q80Kq
AJXBxaNisalNwT0MtYJ9/Wx8V0PMznmNvXuq30BKpTxuqeetHdOpvcUxZfVEdNbDHtdaP6+CPEET
Cspr1x388qo8X9Xie8rIBLKaFlbSOUzDHdBOWtg8ue/mRt3xI4tf+oMc18eNbKOUu4zCFTs2bGqR
FEMj32yjeFRjvodWzbPTZLtqdv20bP3G/O7G1eg5XfMwT8pvyA14Sr9RDVq5MJFGITtEfg2AApZ/
7v81YunKltx89oP2YL06v6zgbx6oh8aP8b/r27vmmqe25CGfBHvzOIHgBcCrqAUHqo7JI/utAR/p
MH5WS1h6J75nRAjIOpDxylj6xFCe1kmdO+CZsBTml0Pq9dCVi9lGzHPRiP6PGciXIhxBcv0RR5+Y
kcCAuGxBA4TW8xN7tG6B2yyei2fxokW1TwOeld506Dee2LVdBKAR8n/A3usofp4vLjG5kswmZt1j
tfcUxCqYTvZQqBHmRqi1emtJ5J8UG8Q4+nJcy0Yyr8FN0+g72VmTN98NjxhrDNsb8Odv3Fqrfnhq
a/FqVjMbtVyBrcF3Pdf70XrfECV4SED8z2quymM7NbW4u9pG1UE2DFNtSMI/+uOAUKG3LLnfllLt
qib0JKYYRmhZ98i1AoQ8CMyCz39IwM3+Y2SxAmSHmjWPYJdPSOxZVfdQQZwmc5/ixtnwAelMy4sK
9TbwNSFNQ/lt4Wy6WY8uVADBTGEXzGsU9qAqw1a/ZyXhxImAWAE1afTQgAw+d+mx5lXTSGmwSRfj
vkk0PJPuDJ4IgHjRqHD+hjq4iu4pycOuHN2QDi77dNSGGBlgPzA74FNGDnP+E0zJHY5OIu7BFCRb
iuvcNRgaDxPV+D21FQlGE7nF9VNce9Nc3B4Y5dXRCV3KHtLZbEaayQ+ZuXtUbOYDkt/MZywVG4tb
uTIQ3QDwAGQfhqaXDXGrUvt6gE5qpJHfHPuHkMDIGl9OvH56SWeGFgcZJ31fmQxcbwTU/cCR30LQ
LgJ/xeffaZlrYk5Fk8We5RUYY6ZeFCnkmdLBrcOKlvHgTbP7ZrGi9dGWTDzmUM3rIG0bB3o1bIKh
Vo7u7AcsXzJIOyC54RkkytXvuqLue5U85JNyoCoouEbHvGeW8a2O68PUt9B+QDoamqzO/YJJ/aq8
UD3QRH6WfRYXGxq1gGghHQAUYdmKLjlQeeBiyKKkIZBRZWE+P9sV2ShTrjkTGm/oP6O2hyLRIpet
waraA80m194e6/pnYjxoenpwUaj5vDMZKJHgoIHSxFDO+SeZog4lFQOxHKMJNRNzvPZbW3+6uYNN
O7WyeHjU3rAH2oIbrg8toCGS8qvWvnMMQ3+9vhrp+oubVI4ESIAt5uUwMHe+msEQLhuaOY8U3S39
RkASKy6GjQ9jzS9PjSwWM5GuMmOu5lGS+0aol/+PtC/bjVsHtv0iAZqHV2rsyd225Xh4Eew41jzP
+vqz5JybdLN1Wsi+2chOgAAukSySxapVa5H/sL+h4IToClAiFKqoMDz1K6GuJXChRfULn/yIeKeK
vm7P05J7oSaFNyYLjB9qVJfzxJWpB+YHsJFF/l3qPQzxpvUMOd3ctrK0GoDD4rIBvABcO9REla0n
VYOEE1HIp+IXusxqXZLQkLxy8C69kwCR/WuHuqmrusiZnps5Nl8SRINMAHKsDOwvHmH9Rq9K1vZA
jJoUJZnGfaIEdxm3JnywdLtefAO1aHmdtIXC4huQBMs+UbqSf6mvxa5SDXBMBfe3J3ZeHtrNNYSn
UCcEch75ucvlw6swrCG4DJJUZj+G6XFIGl2unT4OzKBYa59acHckUJEqQE0QlyiN0W+rUPSViIv3
6TCRRv7ya8hXKtLKplrwSLTZAEeL6j8yaN9qTWdhfseUQe9VI9ZQ/WCTBrUZC6wxWMQ1ZOvicJAM
RgcXsGsgTL2cu8hX27IeeFzTbUX43NenaTtma+jHBdefK6lzh9LchihQG6wvs7COFAXHqirDG32d
rav/MGNYelSvgeKBuhfl9UlfQzesluN9Wf0Mp/uuC3E9lySuHm8729LKoHkO/c1wNQRu1ITJkQeJ
Q6hhfsfBQh+A1cfXhcQGs9bKRl5aGhwUM4oTlUXwMVwujeQLFTTR/GQPjTno7z1roNRRon9/2c1H
xYzonRlJaLR73JWdl3Y1jMgh8UG87h+54FAmaziTeVqoPYpS0ozpmotJwNpSg0F/yVCnsAPWNBKG
sVlV4SaWS6Op913ub4NW3aIlYiXcXXriwR56XOAWuNGv+sjSthqnnsPltOfv0TvQEhAVHlXQoBjt
ZxcDnLeyaPNZczXOM4OUexRshFareDbo8mZiME+TmZnC5rYPLhmZcWrAxeGRhNa/y8mMpYlN025M
9hN3iqFer/MFkH/Wp1g83za0dI5LuBWRPwTiH/lealdFkZoDxCgkaFshqalmD7GVxET5Mf3yY31c
q1ks7a1za5THZ2xRMsibwhk7H/jyD9FvScfW+npydP5J9DKdW5oPrLPzdcp9LpAYETPY7iYlcYY3
XI1ZbzaynsegWt2FkVUXRltuY+v2lC5cVhczOu/6M8sFaBLTQePR33Qogv1g1p91S9SP/z8j1G7r
/GkKfQXLNtT2W/Qev065viYXvXQ8oVkZT2cE/8Ct0DbYKmi1MUn3dRN95mjDqSf0Ncm1cXsoa2ao
q4Op2SEYmTTdQwTQybJgMyXjmyJGa2HTkh2EgDOwFkxQyE5ergtAb56QTXEKxV8ZLbtotLHi3p8L
DdJaNm3pNsT9AbjTTIOI0PzSFKAjgEJxWbrXhAjiYR6IUmRlrSS0sJcAvseLDIhSJIboCGLwK03r
J5wRyC3rgYSO/5rXURoFOm7lyFvKLEP1HIceunYBwqR7WxW1VJNWHZJ91G7bOiBSc8cnzyWUwgrA
L36yHaQhP1L/HaXnkpP08Z8pRvEIhXAfqkRI5syEN1RkHXkVCGd7uHvOOgoebUVo9V6o+2vB0kJN
FYZQU0H4BwgbuicvVy6AqNGE3+keVImWqE/GR7odyC8iIG+dmZIeo7xy2/2XJ/fMJOUsU+yPsdiH
KaoencVue5M1QxI05MRty81gZ7q0YnFhI2CM6PDW8BgC5mP23rMDiuNySetYHI1ekto5iLtQnWKC
0+1hLZyCIFIRZ5a3eb1oiqBWLtAB0njJPhZENPHaU8LplXDfeD+YeiVlvnBZIqwFxYaIThQQMs3j
PRtPUwKkI8XYbRlYakiX+hG4+6LUTkdx2BQt3pMpujEPIXox/8NMoisLFGhIyyKhQB0pSNbwfIpf
e0Xcd92vdh91/w4gQeMZkOuo8cMvryhvhc7Li8APgn3bfBQA5LMSmiLbbYomVg2F6NuLtuAZyMgC
OAIQ3NxoRl3PIBurZWYaw/0UFHpWbmsfStvjymNu4dxCdIgQGlBePMfpvCwoOVM+lkTUw8T7dGoN
VvqSNdQ0/h09Mnd8/bVDuUWoBAgMRZTDFOlB9hSjZd6j/AHw7pXTccHTccYj+T8fjfBBKiBUOWmo
wDIb7kFQCq3uPjBCiUNpHkq6Yxq/TV3BrSzT4gz+sQj08KXDizUnFOhAgBqgkuginv989JBBwEcG
zfl/cIgzS/RxmBRRxmUQAASTCKBUPYsByu9Dq6w8UhYd78wOdQZqbTnM3H7hPi1RwRMiQ4KwO0gu
bo9mqbaGSAb5GREAQmToqJMPrWxeLKngv5+QNmlK9Y4DerWNQ4upRT0OUhM6W4D1gVUVHSK1/KUV
wH96w+fgD0/VuBb4LDgOvgZARjT4AMRIL2Pc1xIEhGYNgOG5Hu/Be/ky1vfogTg26rCykAtn5IUt
aiE734/bhIOtmK3NRHwXskqvWMVhuANYDww8B/Xbc71kEK9nVPK/0wI0vUILMZbak2GwYiY9jDwT
elYOkFF4r5ck0BJDgxDIbZPXTiTMNzbAUDPMA9N6uS1A8OMNXIp7gCnAVx/EpGk+hrX6yvW4ZiPg
gZv5f4F0p4x0tRJPLXLt+7zwrEST7iLhKZTFXTAMxyBtQMuiOLeHdb3b0SiASwb1YBxoOJcvh1V5
jKgBDJ5CFwaq6bjMhpOvut2anMmaGWoLiq2WNEybp3v0I3CNqbR3U3EnryHt1qxQN0xYeNAxzQrc
1bKZJFJIwhpZyrRMSKX9uj1v19sL8/atloVjGaVmakC8xiRqxPYpUEVHLyx+NHlFiqHGsADGDdYk
Wpf8AsQFSMIjGEcRlfILj20ZRJaIxgNoz2chEmzM8KMUG72smi90T60ndq7cfT45UHZDRDy3PNJU
eYyvNAM7Fe1eTKLKqAHzhAxnlztCC8mC21O5YArxB3gggH3AI4B+aijAZ+VjwHX7OPTEQzokL0Pk
89akSK1929J8Al882xEWAFoxE4bMjVF0trLyZJ4py67boyxrQJHVCJKV1Mp8Hd+wQOMrUi+R66rA
WLBbGdK2bGvCYmVNWdw4AABGOlQyeUuUas0Y4oF7uj3A64TVPEKECai9Ajwr0Twh0H3hMgSy3b77
KfL3or7hIHy+yYATBU2mXun1ynivHPPbHlIheLehQER3TalpLselivEOEJH+FQBRBer51pjW5Cyu
thtlZ/ahsyi8K70ADaQ87AyWL0EXk3d9oxLu+NXC/qI3Kn9HRG01oRUj3tMwInh8+QMsspvwl2Y2
pDJD/emLNWJrZc3Whjb/+9nQfD8Myo6FwcP08xQY3PafMUzz3IHqG9lTVJ5xhV0aQNTv132JuZt+
5qE+6TlvmLfd7urcpSxQh2FeIGuZzl5Qy7sEHKZeLYHHFHTIP2/buX7NUoaoAx694C1fSgK2V/gQ
1UZYnUSRNA6kqwgkoyEH8TwIdix9rpFGrRqmYrtCKv0p8WFYOvJaQVi9t4JSf+4tgXWk7Wv1XpCV
OV30w7NVm//9zC2mpoy5gMOqNeyPWDiI/o9EWCGRWTNBuXruhewYRiJmUzh1w0evHnLhbWXF5tfC
1YF4NgzKu4F9nNJ0dj4EwAZIxLRAh6BZTWIDHWaZ7fErYdrSEQ/mQ7S3IwTHu5YaEyjRIwFEq92e
DQfCeriMhX/Vmcepiu7KvyaoIdUBmrMjP+z3/ED6jbwLjdtztjaE+cw9W3nIL2SwgSE00RvfHKPu
4fbPX3Tm8wFQb8pA4Ji6FIN+7yGDUWzQfFAGd8J773YH9Y7dPYXHSE/ubxtd8rUzm989EmeDShof
8FvF7/dJVho5V+o5MI6ZvIL9WrQC9g4QGs4ZG5XaNFAl4tMkw9J4g84TgAmqlVhl6b4DZdUfA5R7
gZKnT+om7vfZJ/AfeiS5dWp3nVmFNl4ft6dseZ0QhYFECgVDsNVdOkKQJR4PXqJ+P3Jv7Mw5biHL
RQLyleiqLr5hkVZGtxS94LX42+DccU0Z7OKhqZTZoF4IOhvqykcDzpceajLIsq24+fJU/jV2dS21
ca9GeY9k6PilETJ8vf+7N4BWCa9f9HQgPKZjdLVVenTFweeK6j6LoEdyGCP39hotDOLCBHUh5XlR
KDFITfc895onn9iuZX6swSZw4vKVbbtwyV6Ymo+Nsx3Et0XLqBB1gSxtjWTJu6C+DpAL4dbeoMt2
UDBGOfdb0OLSzny49Z2APQQX0HpVz1QkA6EFI2prHrAQ+WBEfy1RB93Mp8GNCjYThMH1GAo9YsaY
saAz3kDkldlbOFTBEK0iK4NObA14oMtR+ezIj2qR9MDJtyQTJ9Ijg3bbFxYnDmo9389osCNSh4/E
CVMTF3Dont2mpW+BgJGIsiMOqXPb0NK8IemNqjQ6aVDbpzxBLQepF5N2AIVAS8JhkxTPavY65+i4
9t/je6TYUeKfxSJmLMnltCV51IehkA/A2nduzZCMM4tSB2Yl/md4E2j5zi1Rg+Kj3O9ZsR72kDcA
r5UQBXpbZWsP6euK9GwGcAX8RvURgfHlgEAe5StS2A37RtCLPWt6uc0yziCTKbHLTb7W5rt0Ppyb
o9yuV1MlZwYsVSDEO/mT4X0jHJ953+Q4G0jllSaNhevvYnDUao3IbWpDjMFJXWSkOQtJyvuuNW57
3+oUUitVDUOvjUIzgLbxDg1qsq5oenfHpoegJkxnMivZ2+/3PxVCXoyK2le9x8l9L2EOc7Ozaj06
5k/KXWl4pCEcwPAB+QQ37UFb2WR0OheAvrn4ic2M1DCK1PR29hpZbttAGVxoBbC6Z8//VRvBmv8M
9KGyBt4OtiuTS23t30aB2/omNUXen3LPYtTQiMczgzsACyUaRV4i6++PYkh6EP8anjJOoAhDZ/Pt
Nf2GN53N8ZVdyk+H0m+gSisPbs3j+QaK8qy3JFwAondCFSAWY6tnnrnC9qEbrW16H3xRGgl5IveS
EcgvaQxoqNTroXdgst2a6jfd1fH76xSU+0CiKCOqp+KSRIWU0tRhKSoxInL4mRR3SOAkKkoTG1Da
KD1Dqq23mmWmSTZ/252JWuZcEXCdVKSfMCI6FX2shhR0ViSDJwScFLI3kkLNDE8biQ8uEiExGW9X
4VHIHYrCxbOUA1vABKnodBJ2ig8aqNOYbwsQ8d5etKVpQZgLZBLyZuCUoO+0Tu4z2SvU1q2Gu7RP
Ubd+gK8OYqjHXQbpN9cvSD/upZU7YcFH0ccjgD5uViwHd8HlEZooZQbNK6ZzJ/ZHzeX2JNt1XlpD
lppC/28R6bwCsAWeKzBaoNWLriZrWgo8vKh2rjgcCzEgXf8jZiyZR9p1h4YK8WFlSqnn6m97M8gQ
mAfQlNFsmJ3IZNLECZ07xm3+OEAE2ixgF33Aos6il8QUMPz7EIv5yPu9sk2ybE2hlroyfn8CUv9g
40SuF6j1y+ktxCThq1Dr3Ac14JFCFAmLTjvmM5kqPVlrvfwuSlEbHzhRAFdwxrFgHqSsJZPWMlkq
924sj9ndJErMQ6I0DLToYl8G2UaTb4cWHi8U1Wj4Dch5MxSHs1FrzXCc+D0zqZDMk4VRHz1wMiH+
KaxWiVS9bcp214bqU8wHgqHwo6xPCgiiO6/I9FLDYQbh0sYUKvW94urCZtqAs5geUo7i2IikBXuS
JbIjcn11K+C8kYRyWrlZlhwZZy34IpDkBuqTcuQhYEs/TGO8e5PsGXTd9yLzofT3XXlXC08rjjUf
oFfzDDAmfsnoXqQdK1GbHiweee+KnqmJG8hPbjQO6klBQYr+qwNHHSBDz2Pd66nCAHq6VmulsSff
boXuZLgUBjxjbSi36lp/Upiyd0vR8gbVbsvAmmU9i9wAV96umjZZuE1R7pXFn2z7mLfgwy1lEIu8
ZJF/uj0bSy4ug/4XyoMcmGq+r96zp4yUTVInSkXvMt5b2f4ctWNckEomSn63GoFRb9rf40ZlAWVQ
oHsBu70cN7ip0j7I2t7lm+gDWD0SKzLIYMOj/LNjCh2qri2/Ahmhs/BXNqm59quBL3K+613BY34K
qh15dl7gCvW3eVLbwEAYYztYIWQPvGwy+GYVUkUFgv/7AZjiuZaIZj0qTTEVDcgPuaZ3U3EnRpuy
3UvJIW6PUGBtzHDQc7RyVMWOi3CETkZ2mNY4exbvJjj6ny+Yl+VsiZkewlFahC8Ymdrh4tJg8Twp
5E3IDATiXXi2zipXgRVJJJXs2+71f8z/H+N0sskbeKUfRax5k1gHWdYLE2lH9cWcnh5rZyV0WvRl
nJ6/6VsxYmqgXoVsYw1bSvpask4TP2YAy40PgvdDWzG1PKkzn5swW0PT36WtMPAHPmSr3u2zX314
kEEA7OEZkxnoBUJSIPesr7z5+i+TibYW0ACDrw4NvJdGu7zJ2KaDM7c441Vwl1iSaCcFZGZ1RiOd
5Khts2kbJ/h12/A3A+zVkXlmmHrNQKVHTXKphxNP4DR7AAPg08Si7l7grMB5EcyqrXlE2BASXj7U
BzZ9fyga1dEQBPVNpEOMcROJblCeSvaR91qwytp49ANyQVq+I7HoqP/I8/V73519MnWb1mXfDG2O
uQJRS7JRkWrwe6dh1hrAlqYG+QWQB85UhQiLqP0dDH3eTtAAcCPtIFmBmbW6UBck/eFJtuxD2ddI
0GQNQtfko37SKpfJgCKfPALGvBPPHPLhUc4PLCdsKxThT8Nk94IzNGs9nAtbA0AGFh0VoK5G1E59
Jdo6A65g5tmw02k7ePeSsIEAtDGKx1Ja44xbNga+d7C44lahQe1eOA0xk0rYhxl4ZR1f6EH4TuT4
J4uG5qyLVgLT+dsp58TY/pqjzjfgbzkwZIu9q5Fq79mWMpLb7r8yHrqSHA2SBJlltneLpNZLVjbH
7N3f+rY0oWGoX+P7nh3zxnC+T56z47pkil6sRwxnJ5FuZaroB/y8K87nig49xEJoYiin4wqOHj0g
hHiltpNG3GR+aVRiY9TNkWmI0mxU7BRvYJFUEAFpqI6VV235sDnE41qujk5i/O83oWkJECk0dtC9
jaC15X00A8E32fykKV5xF4zJLJ7d8Iqu9mP82nHSLwTBylaK6goq6W32jyjW39+ApjN8AKCEkNih
TlaxaLVAgMsW5X3AP6CoCEFk2fd1kV95si3diDNTxh9TVKgblUOuVYKM3VEqxzJzmpcSiaExrPcs
sw1/VpIRHTyQWnhr2teLjoUI+/sVjZICdSIKsedVFcfAcJurhNF6KLQOUbPmYgsBz/w8/GNm/vcz
/62HrIhG1etddnTUcLS6epfrQ1GR9tVv7ao9tjt1IuB5SUbQ+WXv3MoEf3cCXW2gsw+g1rIpuKhK
pGBwk81gdS5UDUISm61d683pKFmC9caQyThELBmNuy5xGh0i6Dqi7dy5v31wLG83UUTrLghmgd+h
ogTfG9MWaXUkrpK7AerMKMazoGesjKR6iSJbRtBXiw/lS1M3RJh0b7rT2odGb73X2x/yjbW9mpOz
D6FC7zLO8ykNc6RPjl1OXjD/3EOdOo0Cznc7hZ5ighV5UCK9w/uO74GbfOAqq5n0Om6NprRApxAf
A7T7Zf/IzfN75yG9h4cQsDJIY1DuEkXIRYfh4Apd/hJq5efY7IL0/fb4F56XSDQDMw6mbhDx0kG4
KjSjxEVYh2zgGJJnoKP12NCQq8zMvQb0gWtAqsW9NldUgEHFhUvvtQyp3z5to8EFc0K0Feopfh+D
KFvBuS5utTMr1NwNmuAlCldi7uJW3EOq1d8VQhBYudRoj7dn8Fuh5cqDwDOBYEeDsDPNN6G2bFaF
DaYQ8VRnNda45W3eRgfyE2MFdvECb7GGn0a0Ybe1OY7H3Pb3z/FmtLS31vI3hdlanN1b2VfwLil6
3W7w/858DK1EXwsIloJzDQ/aP99KnQAgu0RptcAJEPEB1O3JwOH17B0gpRLzPFFLx/MfmsN/yVhd
mKVOdg/kBqHcwJWZ4hCyb7n32AkbNTtKwMOkp4LDKXN7URbX/2ycc+BydtTmscrFgZoMrtKF4zYf
hsrM267ayGq41sK6lLTA4JDqmUXvsE+pwVXgzU39sBrc3Oy3jcXb2YkzmJ/y47y6YBvfy1Zm187t
AS7u2zOj1AA7Zpgh3hnOT6b3dhBaCvWiysV9VQcSCXIBKOMYZKa3jS7f0GdWqYAyBTWZmgUYKt/n
5uBIzQSM57FyIFNVZQfQyPAesp8mk66dGsvr+WeO6Ucl1yLS9FDic1mpOfJ4N4y5qTL9ymH4f2yP
v2boyyCBAFfbFIOrakiHn2JN1Tt2G3qEVz791y4LiMI9Mmux51IKH+lxfibmQx+qRCNnU4+PuRac
ZG7IOn6q6Qpyi00IidDQwGG8kYZJbzwLOE27ynwDyAhD5E519qrV76WyYd595osfdiCw0mVx7cmy
VGK6+DjKvbmK6bJYwFZKPdOP7Lq9byJXFY2x36TASOuQbAZVebyLWpU04IvR/j0BemGf8nQm1KDq
y2Dpi8zXQ3AD72PFbIpKV4q1Qujiewn3LugxUE5B9uLy1GCErOvECreGJ77woyO3rzID6hL79i76
P5b7rxkq3PRkP5vmKrIbMZaInneUDET1sUmP6IYwS3R+IOThUTNXjQS+JsEhVOB2csQfqeKw+XFg
CpKEOy7udD7kVvb42hxQN2fIiKXKd83ggnBLF+NAzzxLYvL7FoH37XlYPjjPppu6jAYvV6Bf3+JW
iHMrCvexdleW0WuhnbTIyfxiN7GvwvSQstuocby2NUAiuGXUfamtIXeXBo3eb1wYs8LflUhqqAbN
IOUjjhelHN7FsJvtiIMxFDK379JUWpvl2WnpmOHcIOVpdaOJUVBKg+vf1fJJYBsCVtE2tMJ8m/Jr
afWluwIlOBYMuTPlHE3noI6NwA+5hx387ucfdbBhwb3clordf9xe0SVDqEUj2cNr6K+k2088RoJ2
QdGP7lCWxlTgEGPap6LqnSkPj6q4dlov1MEA90BSE6pms2wPdTKMMd7nXocS4pQrdtw+9UMK7atO
V9utoO20gtsK4ZeW/WOL4Hdcfm6WugR9rhFiKVBGNwTdAjTqy5d4rYF+yT3OTNC15EkaxjxjIHXX
1S99d6yqATJmVpiIRI3dKl67XZfWDVlTDtV69MOioZo690KvFJicGd0mQBonxrNPuedbR+1bJ0BF
7V+dBF3M4NHC+YeiMATMLo35ajVEQQBxQXF0xsrq+HfhLeeJEq/cG9d7+tIOvcXUOEpCH3YYbdso
b5PyUqCx7uH2YK5fM5dGqKO86RLo2kU8Yn+RL3Ve9Ngtk4+sddvKwsMdZqBJNVdJkE2l09vQkBvZ
DphhVxo4fVA/EP0MPAg+zYkxfABapm6Tv/DhJzP+SKWdMn6OyCAUAWNIqK6XYuQEzc8g/CUCAjBu
M7VweHHD54aPm6Zve3D3r0zLtf9efi8194DNhpLSTzhx8tM43TdObXQyAaZf9lfgk2uWqAVIAehA
3wAsVcomUDexVJqx/4wGJZ2NWKAaVsBLCxgUjAwXBNJhaLRDy+ul92JQTBAPGkYWJwehC5y6MKvu
cRAGUvbtYwbqFdXqa5b08UQAvohEVkfnIQk9u2E3badz2XuUgdytR0lpw691/F7HySAJACYITHVQ
c0F/zeXn9R04J4eaH1EH4TxTrcqRxAXIWrs4+rXikwv7a75SFFASgGj3iiRIyDm1BhyGd8UKV/Sg
c2h6yU1lfNSkB4iHFOWxkwMSM4+VL6EdjEj5fcHcN4DjhF+RtIuC6GeqfipoAIIUcvsCbT+m9a28
WXGQlc+kRRd8rsAR5om824kxb4Hf02yUMtwi4RqfgrFZw8V/N4hf3uy4/wAEmXkhcSnRWjfgs0rS
GKA+d5cTpNNKcpT1j48PUf847Z+fn19fX+/u3rdPSLGRr54k+uc/LwvsI4+DRqc5r0P3xBWBLPfg
vJTcYA88ApHtwZIASEsPvh3azU6wPUt4SO3JkTecmR9lk7WViCTb6GmVA/n6fp7FnZSZzBoaBlfd
vaHmq3ICKSlXQgGfWA0kfHwwBTGvtSObt4e9kCpH2zXuE9A5zJhJdr7izh78XBApYdUqsstug1fN
mhwwZNxlpgzC5RVL8/VOLzAaqEGNgR62GV10aWlkhUgYW012c3IcddAs6y9Hn/wSSWmc9q/bgPTk
x22T3xiPK5No5gAhxxy/0QxPCjDiBYidZdfYHaqTe7TerIOR6KOuheTD2hzRQ0pci+BYeahPjuPo
ztY0bRJh8Mb9buVeXXgQYqrPvoaKf4IJZXM2L2RXIaGZd0b9BMBb6EaOrpf7YZsgm7RdgwCtGRWo
fDE8GvqeA6YAD84f+tv4USam8CzspztoRHU/Ggj0PvqPK/M+X1M35p0GOrJhhCd4UGLejYPxdjha
x2NmWMdAZ8hbST7mSbdS6HeRfFPdGZj3x4jo7zzJj869dGqJs+IItEgHQs956sGygVeKNhONXfpe
lSWyPw617HqH9uFgVfsktPbPvKWZNhogdO7XPXCQX+NWWYPxLTr9meH5lD3bXpBUQXqYh+GJM3g9
P2iPVWeXMd7/ViO83J72hSwTRgm2ne8GURG9EZfGBnAh5CHbYIelZNp32lM/gQnhNPgH71kJ9egh
gJTTytReh8CA0EIvB/Q6wFtD1OXSJlhdmT4c0FVeYEUl86mwc2dlWPPiUN50YWIOZc7mMAshUNt7
nuKytrgFMNWMrNBk9I48P6Oa5ojOKhRjzSK1UwFEaIXEZxR3MDqj132Huat28RP3wBu5BQd1soO3
cjx+H39XowSvIyA9SKIA2nM5SpkrR95PaowShOPdLtA1s9Q/AgPkz3pCUP63cisjD6Vdbku7PgAN
Yc1zkNo+Ya2HxAidyBjISbIrEpnRPSiHSUzmr2/xt8IOjYQw+jNgfnq/kzbJgdk0um95erApgbN+
ZCx1ZUSLnnE2IMob5bRKQ0apFNcoLP/+KT+uNTR9FwioKQNyWwXXHdgWZ6HPyylTUKZv0k5R3MYQ
dWHnnZiHwooszJg5OfFbYEyOv61t7rm2KqLucivYBaSxGzvGInoPPOYBTMmOd9ev36sLRyBqNXi9
AIO40PceqV2YqUmoutDtMlvzrdoo1rTnTeK7Sah7z7f3yEJqDNiIM3PUHoG5NJmySHVbE426gLBb
iok8ENHM99wIrcgOTMTURDFu26W72OaD9cIutVN8rw7ESsAwZVvdNpv8LiQD6dBP/VxuOru788zb
BhfO029UsgYFAPCD0E1sUwV94ygZVNezI0Nwmh0W1mKdcuXMWTND5bMFKDAhawozCAOdYePfa3bk
FLryens0C9VcCF0AZP3/hkM9OxIo5ypl36vuS7bpSGDF90COPvgHeT/ZLeQGFFyRSGq+cmuG5x9M
bx3QeEGOGt0XIL+kBigjlM8TaVTdZl9u5Xd5mxiVKRqKPT7GP6XT7WHOzkcbA489shcisLEKTUPC
Rl7J9V2guUJphiLBCYUimg8Y/ZrYwVI0i+zzX0vUfPqNEEBZLNJcLTB7XQqA/9zXghG3j7LZczq/
EtLNR9j1wGRIBYBmBcf27EZnN1ONFo9mSjPNzfbRo/zIG2v6Ucsz98cAXe2HKhs3erMB+cA4QFA/
+HvWElecfXnW8NCA8JAEyjU6fQ9QiqZ0cqm54oF9L7f8Z/UFViiTf+BX3pSLlhAlADCExjbopVEn
dpt6Yqs0veaCR6B8iH4q0KKyUMwEVe70rqy43eLhdG6NynE0sdyFktdqSM/NcDE0k+T3/j13qHbK
HRvr1Rt0/CCOvvbCX7j45lDozyCpmzxCJ6fHczCrHdHg/Sh+cr/aNSrZpQPq3AZ1uWp5oXBh3GkI
aIOO9O/SnXqsvnKrWWERWKg1QJd+7pHBaxQNOjTsgAs9SNqkmecacU2SU/+04U+joUt6vefMbXhM
nm6fFQuJIhgEqIxDLgbdljQlX8J2GaM2MMhuFVLaAZ6k0q7F/RmgKgzSbsJbKTAAgg71R73d9R+r
dBCLc3v2BdTcQs3VhzIQvqAy0Ph0TxQzsISP2pY3z3e8AZaD1+QpsteU6q7PEuAg5uIZMCWgsBGp
h9qoVikHVhzPVdjJ8vhNWXHb6Ytpeuv2BC/ZgQg15ha0czPf/OWZVcllXbdFzbisVmwRh/4sJ19x
wH3VmQU/sCsBwvzTLk5IEckFSJUj2cWBlodushqFGJoJRcy7CYNDOO6rzMhBdW/yQiusxJvi1boh
DQ/uLpSjIEU0I2gvR8YHgMeMkyC5zHTHlVu22KnRptCIgo4tj3n2vM8QshDRgQXMxH+chpOUE4l/
QpSmK4I9fLL+e+so3mOR6NMThwo2/vxVvee5o6mPfaWz6A3yd+MA+SbP8nyjrY0GIH8ZOjQgRktJ
+wxp8aYz5RKBeYoa2NMQ7wR/BaFzdSVglLhCEVfOKnFXd44IrYs0m1+UWaB6ZlmPUI1UkEaM0EFu
JmFUOgFf+GbZjt6K5yxZVsWZRh2CHmCOnT3r7LYTpQE0aUwlu/LAoMF1AFm3L/DFph4wyaGkpbZS
x9m9pI1rhf6lpZ07eZCYRaiEYgt1b/RMVfqgo5cBvwFOgiOMB8GCeCtlTwJHikMaWG2+Beu0HB0m
fxupx0yL9ZI7sL3Ock7A6BOYZz+0cTdNVl0RXz5xLdCYxRvvO7FqCuC9rS0m/5F8heUhbTz0Otpt
8uqneieB5U9Xd/xLtpXEe1adrBBq671VqXsBf7u9Oa/j+G8PBr2ThNQfmvCogcoiCCCbCek46IKe
8H6qgD0GyV5bFr5T1M1oVJBDN+JK6DalVN83iQzSorF89OW0NXjOU3VJ84w+zb7SeYQQ38j1RkiV
kPBCKpASxGCky5Rhc/u7rwEgM9ZOAzIN8SyGQMeTQsD38uSryZNQq8kGXGfpHc/ImyABWXwIAHs3
QH5M8AZLK7DXEBIXlpRG/6oUjONKkSRovuIxOGeS6cOtywGUj6rJc4sIvPgNl99H2LJi1UNoHAUd
rGQsN6dA+RFyK6fPdfIFplW83MHbDIUBlo4FRU8WSrZi/ac0t71eF5yeszrW7hsjfOqbLeCYkvdL
XO1Gmh3i8oCFWYwZGiR4B0M85HJTynEusHGd+U9Rq6kmy6Bc1HusZ455F9h1yEHhtKtrByLv4pYP
mM5CX8n/cPZlu5HjTLNPRED7cqutdttlt2x33wjTbbckUvsuPf0f8pzzdRVLKKEHAwwwGMBZpMhk
LpERVkunwjEghe2afdmshZM3uQXk6sEEq0IoE2ILiPqvf5LSNSCxpnXoV0xBpY3WtiYw1Z6Vh71K
zkevBaTQYSDR3JihMEFgqs68JqZ0Z4zSGkLhtkiAXwPmbrTVoQIC18G9dyEV4gJcA6EvvhiRnbLT
+FsAQ9FkY/CSIs9SnL53s9iVg0dRcevQAzQnV0pLSB+T/Jd0lDAnXWxTiBclFkV37GPsNird56qr
iwdVdkzzVfdDxdbJ2j7O4Sn3aediJWZz8E6DJXh+7y78baqC6T5Pe5yo10CzohD5rnxMzy3m4xXT
qpv3vP8cD3TapNoaH+ZXhfbGNrJPdKjwbyBdr22Pci+BKL4Ifcl4gPMInPB5JIDGWVGxbw1b6rZM
eWpUTwgcyan+Sc7Cc/+quOPgqPQg2rqrSJb8pH5LDacPnI64JsjM15zO7YOPT3vxI/kHqS1VPSrz
0AdvnPlI6s0gu7K+D08q+obNo+gqB4h0v8vhVj8TeP3KEW1BXflMX40hbqvAIIBbOINYZ/zG9VbJ
mKDsW9UI/bpnbn4ey9cM1K/hJshtLfhsyLErNmX7PZuoJSvHaPxVCY4mbnTgggbVErMNagydC7E5
yBRbQuEmnaOQzTRiNOEhSVwaPEF1QKlcwrataYmJq57lD3RIgxfzuaG7qsbUFIq75FPRzhFG9Vvx
1O6n5rtuWgM0M+Nd/MJGaFtk+0Zdw3B+6e3dWzxXR1BI2ikpVG987VRr3kgw0Ds8x+HJ7Gy2j+lb
Ca32bcreMNKERxtD7N+zJ5pvmepM0TFsPE19kwZn/NDCXUieFSDD870+Oi08tlk/akFiydUzvI2V
DT7Gtcd5esSO+ydd80AOrv8IlJ3e+QnbldkjUIZQ+C7Ho6Z7ynTKikMCXGlsdWQXGnaBxnH+mlVO
obvlcKg2sX4u3jGkcv8lXHjB0WjSANBHiIbaisoVxEe9bkKBaKHfME8rbWDjy3AHWvHOAVgrsaR4
YzT2eMobjKu5GH+r7QzzXHvNsLXxpKwRBS89S1c/h3sfkgzKMH0dhP54ShWMx3o1c3o00SPByqPX
ZrQVxVUE5hjSGu3Ewu28ssy5rzaRhilVSOiTzErTBIQvhW3WuqVqHihmqiy1MJm9svu3KT9iY0T/
cPYzmSp4eq4vI8agZaWqwshvhAeCl4dOwykKDasugKfIZr44l9WjhVHqvYiguTNwHaNxZxqr/F43
eRZ+ifzvcNRcX+NHk1NaSKXSypGfG2oPtrLYfFBbadiUnS7a/Vhnx1pPjG+52D+FjdAcMjMcnDwd
wY4UidJ7rrWmPQoJc6RSzD8KEqxBvW9Te/xCqDyCsl0CGxh4yK73CvNIepzWUey3gbytYuqYemUD
yl7rm6L2orZza7LLaAdZrmdKXpPqaFYe0wFX/nn/ztw2KdHsBgURwkJ8OEPXOEeuFYo8amnOfG3D
AGkS33RvPMFZMcWWgp2kblEx/M4e1R3171u+BQjNliGNKuOFBYRR5WKVDlgMqTajxNfKh8z0qvCg
a9ucPemBL2u/qH5KayvAuIXw0GhubdROFgjvhfRtwGR9lM26BDmApu+9AGR1EthGEe9hCsJqjS2r
H5EBTpVoJQG8KS9xP3kOGy7CAlFJFIK4i/mSlsr+ADfk0b6ugeJJoMdQ0cxWhjxaeWsXTjP6fIhE
IFaAIi5fnSAZML6xUCV+BUjEsV4jgZmPGveMXP157hmJpb4CTh1/Xhwf9PG1/9DlffHQGfZaYf+r
J3RtCVUIzOsAjITaN2pM17unV2mQyxFL/DGZ9iE9KeNerPRT0B5Lv5wUt8+/F+O2sxFbOEQJvt0/
b7cFUJR3gHAB5wkU3ETIXF+bTyWitEEURH4lOpVk0d5iIyY+vS45ZRW10mojrM2u3J6Xa5Pc5UpG
gwRiZ0b+rMzApNZKZBEDWN+nSf0kKDLdX+G8AG5/UdzV0fMCqQ64xbgLNaT5AMo+PfblqE+cqJ1q
S8gFm/Q6s+9bum3qYy+hsQdknynDa/CRfV7W4SDqlPp5dhi1c9hNoMfBrJn0iYqO+g+IG5PMLT2R
Wv1RMx7NxptO4LGx2trKpANb6+CKtw8eaqSQ1ZndvTirwF1/W70pKJVIQv2GnPqZhkGyU/KsngOP
TFaR7dJHAy3J0aqfZN/UnqphGxYo80GjK1vZmtu+ErZGVma1cRXihzfpeCEMaZWDU8qvlI+i+NZV
55o8ySn0dSI3jC0twFA/9dXBkdErVvYBtM8QXkqtBJk/9/5nWjp+s8MA/hK9Hzw217vC8nLoRYgV
+K0sIxwy22xTybQBLjeftlQvEwdBwlr+smQUJEbgvsG3wMvCGVVZHYlpFDM/iQxjq3S1sOvb72LT
HYBCmpDiUXOlcrNQAfniT8CXh1ozlspds7EMoFowYlcn5Zcy7kZdBDk98g2lttKXAcF4Hbti6xpr
sOClC6eC3wYj+MJcHePCLKlvC4oknPq61k0nEUwgLMWsS1NNK75rflf4m62DqElEgQXkhPywjdz2
wqgbEUOBA1oyULmg/cojs+ScoVD+x8T8WS+etgC+GVP+lPlRLVqiwax2Qtz+IQO68Cpk30fZgkBP
zY50sIaV1tTSibk0zQVDWiibCIdK5huFqj/o2UBsmoiAJBU60l09N0DPlKabv78bOjJ8zC5pQDzy
EdgUReIkmDXzm5FiYPZbIJdOJIc2HQrcx3TtiN6+srPSjIKARwVOCC85t715x6Ipxxoxrip6eW9I
kKQeyv0kTs9QkJ4p7XXmhIhVt2JbABlGMaqrRG3sNKQCFYIxZS4Dxt5ra+1Dp6MMCigSH9JJWh1p
nx/8m8OGdhMK3RjvAtPN9U9tQIxRpJOIz5EeWhVlV4zqWYb8UENca9pjNFWoN2yV12Z2C7xVbBHY
nyEHhcoH58GFXB1lZVSZb6a1A05jiEi/QIMkzb6h1i1XXosMfTAOteBg5lcI16KgpQcEM3Rzb9QE
qQbPNtMIgVRMUpH4Qt7FJ5IbGKE2kuSJKpHPwOf9mE2Qw1KNILXHov/+12cR9Qv03YDQhFT3V4x+
cfdUOWTFUDSJ30KAcxwPsur0patA7Kb4cd/S7eg4juClKc5VkiGDmI5cJ750wszl7l1PvCZw39r3
2AaBgJt4GMLcF8zWoZuWPlKIIW3DR221G30b0wLxa8CZQddvVgfmrjy0TeWJxUnqozxdO7kkgpmL
Qa/37x/AKzOcgy6NPElpz1I/nSimlPfgZIqkA9hjhrVa50IedbUiPriVyjASWgOm5BdpM+WW/mZ8
V0PLgByG3bgogcXe0Fvofb2sfNHbki8Mz/o5iMRmWVoufgehOe2quEh9wM1cFNz/Gf36RL1P+lhb
HnUMgEt6p37SDlDSHA94P9aCr4XH6eoHzD/w8vSOWgwMYZb6lZCZ1qiZiRuyMfPur3OhmnK9Ti6u
CJUcyP0iT/3C0YKntndAsSZB+hSckR6RtvU3qdpr2XbF6sLbdLU4zhlqRl1B+gGL0x8/ql+phd4U
c5T3wUYleFfZ8t52x5/n+0YX3grYBCcwKNyQ8H0VWi42VAilEBwGTeoThowSFKI/8WiA0r/tmB13
Mdm0vTTYSpavAUq/AiXOCSMdB6YGwDLUVHkRbXRwQjSK2sRPwGL3SJuhEPEUh0prC5AjAROn0KCY
2Lcjk+y2o0r+ba7DvYYCGxtrSPJKPRZ53uR2PLL0NQpp98GIWXcfXTSAucyqQrnZQSOmmGy5awmY
OkyjijBVUoKI1Sww7WBTORqoDf0yLYMgyQSSkRjK6Zodmbn6MShJJHsDy5Uc9UZTdcVkiH7KQxzG
TjvQip0gmTxkdp5peC4Utcl65/63WbznM0MYnnC8jug4XZ92Ke9UtSzKxEeZoSGdY9SWGII7ITiD
rbc/quhmGzaLQRXV2xj+xdjr/R8gLbxU0LL68wO4+64oQkYhHYQsmm5bVQC+tI0hAsz2dWjJss1A
2/oLFI+DZwB7ir6JB/Zg9UBar9g0vyvyHr1ir5PmuQmx79j19KXUTmjF/IefCRw0OEbBz43yDufh
e0zFjgWdElCLfcb/CFt6JJECZtvKi1un6z2tsjrDQgZll2FrV+o7CR5SwLQ726wSe0DkznZB4KKH
iUNRsV037KoY4YBV6pawxjZ/y/uFZ1FBbx0AYEA5kbZdf9UW1XMyDWLi5+O21A5tySwWeSgeyhh0
pvJn28dug8J/R0WrY+8jeLqDfQydCobZIHQ3y50hv5qjrfUYdXsb6fMI7EPqVCWx+rWO/JJ7QIKF
LB/J/pzXXf9WElVxP1Iz8dHy75yw1QqnTMfAMrHlLnqtmpUkab6tKrJGnbWQ78wwQpAqzdM60AG5
tgwFmqBkmoJd0oRwWw9yDRTCOD2oaVmsvNxLAQK6khBoQGgOQjMuXi70MlSrKYa3l0UFpNDt6FIz
f0UPaC+wcq2Xsvi4IOKFXjIA/PiHu1QEwWfcguTFF1LMQImmR1urAWdW800bPTQL4jc2OWO09qbN
zoL3t5dmuaczMKI4oGWb+qVmaeWTrp5a4WB4uKCEHYphM1YrWc8txAsHHQy4KDujIwt0GfcJB7Ws
xQjCZv7YoUAB2BE0hX5KQLLXViu9oVNiPEUIlahLRqerbd0T8MwC8W+CEHr6LY77QFn5SUv+DGAa
cMXqwNWgfX19qIRSJHFLCAKnyOz2IHMFrqRRXyRSqyfI/UYHMS9DWyBpbLeA867knku1AxkuykRW
hr45iLSuzTM9iEAMzjIf0i2WRt/1Ea0/ZUv0vSxvsqHZJOG5Mmo3XhPEWgzFYVRSZrZ8FCY5D6mI
KSBGHSz3qjWU51rIHBPyCQF1WZfalZDbtfbWNUcM+lth6qlaDdeIRLFwMYM/iejyRZAyBOnYwxC/
GokjBDYo+u678YVrCJ1LxOeoG6KgxV9DMjYqFVMx86EJbBN5F9YdCDNO5hr4ZqF5BHgT0nFzrl1q
QJBcf4aybDWjYHLmJ8fqhexSq7YhMWQ9P4vPvypLWiN6XCoYXtnjTl0/ZV1TRbCXW6fIU37PEx3P
n9PDEztq1lsB5Wi/hqbc6uu9cOOv7HIPTZaJtTFRKfO7X0gSmHLIon8yfaPmBfg0oHVTGVagnkDg
JQwvNTkE+DmFkzB3wFxRe8gLN09WYKYL9+/qF81H4CLaJJOiBchJMx8d9HmEoHA6IcWpHywx+qyH
VSaRRXvAsQkgr8TEJ089NI5JrNcF7I0DZiu3qMRau3wTvQz45oDd24JlF6d5hMbtStve9pbzkR6C
2nq9f7K/YBSc751jk//9Du76pR3mkSMTJ+AAjhLLtGR0iy1wveLcfbbfN7VzzIB3Lay9/9L/PJ/X
arNLdeIr+9wzXmedXIrlvO8WsK4gKKyOSGlyuhn2eYDlR8gYY+cc/ry/7qU2yKVdnpYoHltQUMRY
d2uPqoUJfGTgdhK40bRx5N19YwvZ05Ut/lmFQHpiRFijoR86UMTS5ikYX4fwcxU1s1S/vDLFPaWp
wZR8lLEs+THF7A3KNBgb7g51j7zXqpQH+qMHfvEUrJW7lz3Xn3PEd13UMERQEeFGj+I2L602t4WT
8CpMe/YJ2M4E6XlwsuRu+SJpK8WcRed8YZnzYTg+fZ9M2F1BPmsicHbUGyDPtRocL/qsuc4NBlig
KniqjarXiKKFAHyq5DADIlUvFTEJARr5HYE6qz43fphX/SO9CSoyRcMz6QOKlyk6iGa1RgE+H5nb
a/vnx3DuKmvFJBpEfGdanLrIHZDXEBvSBZiRTwDqOaQOWSuaLZ/iPybn/3/hIeeMGMwz2GdZPYrU
a0CaqrwDdCyu8owshPY4xH8scT5JkqaKmhnOkpc5mHmEOsqjPQXb+5dyqXkHDkugwufmHXBm3Bb2
QlKIrFAy/9XLLfoYOfUJmn5Natn72e2A4mTbb19s8PyuNccWEDp45i9Mc1tpEh3KHvrsdB2v/URL
DiOlmTczlu+ybTbZ9u/klP/sCzf0WG079xe+/OhfWOe2V2v7nmUNFl79qt0itiIVj+o3W34VnD10
Fyrv3FtnVOGdNS7zZSeBBj5Aoijt3JCZxzKJ0rhHOpPIv0CtPci5o5V45CaMwT8bxmsN0sUmwdTU
Dl6qSkCvSlcuzgLcAiLAGDQCPEpC953HyulK0o+ZUKX+0FnU2ACJ09Sn0AWwC9fXHj9T5o3UEdhm
Unbmhp3AElza2UbxNGOXHcXPKXVRZWsONN5ma1NqS54M1AQoOsGdoePAHYuehp3UMyH1TbHBCGmO
+kU5ZjBNC9CANGvoxYU8VoEqB+4ZpJ8NUARfX+ixEpUS9MUoCw/jdoKwoQXg0hkT7Jv7B45bFmo0
CnILcDyABgfNFF5ncJJA5NQNOj0q9KURHFn+QWOQVtw3wsVTnBEM4F0vBpALLSqIQY9m+A+pTvII
iJXm0uFTBEU6QRksQUfrvkn+OP9rE3O/6LlDawJdyWubNAChYi8H9NgO33r1iciVY1Z4CQzDk4G1
RL90sKJKR6aSy7odNajblC60fep9ka7V+Bc3WQeXC0DwoETnoQgBoSJravyWOI2tZopPeUrtAZAt
ZqzxCs4P6sXb8++yL0xx56YY+5a1zKRHKgDgLVRWDbWx+1s779yNCRQ90AYDrPxGWnE0C+jFDxE7
yvVJigxHSwGr1CYb0yUW0V7/gzHIniP7hF8AJ871ZzSNtiNNAWNg4HwdtH2jVB5BxZWwnVG0axOi
3K37d/cATMEYCyot6LpeW0NRs2uYCWskPQeApFTZPplWJ5GW9g8SQ2glgnACaeu1kaovaqbqMTtC
JvyHSvXxSdDTNcaipSOH5YCzCIBHeHXuHERRXKpMLthRAK6RpicM7DRWF0a5lbUrbntp09CIhcwm
yiPzfNX1empzCgBtqdhR2YuBnf3I3/7+CFz+fe5J7NUUVEt9yY666AgTKh6QODCScV8IYIZNqHff
2vJq0FowMJ6AVXFfxyyTTs1a+KpBQMk6nyzo6tkdcEH3zfA5ztdRwzzM/+xwRy0TxpAwUaHHJDmy
vAbitrH1+g2qRJYYpJ5oVMhzP2uIXdw3vHgwJBOCT2jjgsqZy+k6FF6LJoIvyrp93dd2VL5FKQSm
6Eoks+SI9D92vtZ/EZFWHckbFU2iY5Y+VvFjHbn317H4nQBVEBEswL1/wVcv/r4Bdv6gjik7Yo6r
YJVrJvvIJCuLWHJ1gOn+zwh3tLsoZzG4atiRQfONfURm8iIyDXVIsu8bYaXKwaf7/x6JC2vcQcck
d4++1ezrRi8DLDpSMYkS2uL3AtOluXQcJ+MxEV60ZLLD/hw1il3XJUYY3SmSnDj8kVbntN0BkGKK
dp08CwD7CzqaXqX6fH/vl95zYINBhIUwEX04blviTAy0WsHeZ4ltkh+SRly1+QCIzyJkV8t+yM73
DS5+7AuD3M4Yfa3EWsvgzarAaczCoWAmysYVcOLi176wwl0NPTL0IRZgpWk/sxCMWmwrmN9U6iTF
Wo9u8XaAXwEEm6h1S190ZxenV45GiCGNcM+dHvwy2barh1//Zcv+WJh/wYUFGgxiY5RAQ/VF7hZV
Cj6MoLBpo8YrF3HRoWAACTkTcHxg3bg2FKW1EddSw0Bq/yOg0B/s933Q2nTldvDFqH9vx4Ud7kUT
8rgPVYJnJk32Q4fOZXcY4oPRl5ui6twxsYPkZyT5bZvZ43Aw++Kk0/DcFPU2A2p+yOuVDV48LRe/
h7sEVQkF40bDBg+OHtFtr+ovOanRZ2s3YROvDQws3gBNB3cFhokA0eKeC9ZVgUa6HFfOBN1Pua86
1OGLlQswXyM+sgNGEDnBzDKLt+n6U2ZyYfbTMLGjqvfvZaSc5bj2cnrUcoyYAkeux6tTBvPv5k3O
QsYzeByjkSp3syeGkUkgE9kxNGS7J9su3QflO8GUnVoetDx3FHT20cDGkKimf79/RZZOLsKwGVoO
KZib3CeHlG1Kkgy2ydPM9WnmjTskrZ0J7d8xgXyd3T+WbhIgTSE1qQR8PXEq91EGNqXq3JvqEzKX
//C8X1riwhdjpA0GKGDJTMBKaI6PSdicSIqaV7zKb7t0Ji9tcWfSBJQ0jkjCoKsNjg7yozKehuyf
//CNZICDVbTeZujd9ZFEzyfK0xS3rOk3ihIdwvoEzLCdTGujUHx//d9vdGGJa++oFSGhIHW4z6Nh
K/FgWrnuYlqaVKkjAtEY9uMpGaqNmaZP4KaFVmN21pMcvcjJBU5zW/9TA5XCaOeFoThaIriT++9R
P21HoTatRBl2EQGxPzr8SAGFtbCObw//v5//Bb+FbLH4NYd44e/7LEzSNsbPz/rJp6pstfGmGn+J
mGo1QMeBZm2rKmiDG4cI1Wbof63458XLBNJosDciIAOu/PpDtXlb9JDZxGVKA7YRqaHtujyVX+VJ
LB8qUqx13xcPHwY8MVCOMglqvtf20LUZKHj/cfiSunYUodW8JktBvFuU0vb+GVyM1Q0DPGIolCBr
07lD2Gmo2lMCW3nwBOHIzaQbuZ0nxQs0A/aCMfpGWLla0HlyWj/dt70UKFya5k5lAwb1YixFaPyJ
Zm7raqfbQycVm/tWFjcTaCGAO5Fjy3xAJ00RRaynwvEX5XyT2+YkyGspz9IJQcUAnf1ZiuqGxnwK
BMQjeYDwNmt2k57tIlZtWYt5C2CfVwiFl7YN5GPgGwClI2isuOgnB3601DOCRF5iLzrgTlJerzWE
lzbt0gZ3AqWGZFrUz+sJazseTs2UOasx6eKmzaHVzL4KtBtnxChTKVUTE16pGbwk/FGglRDFrUfp
2suxuGUXluZfcuFARhOfQg0MWJJ/G1lmCd3vvz9k5oUBzkMUpRKwKMR+xcIG5TiLxVA9Wwth1vaL
iycg2k4DQJLwXpCTjMFfozqNnScJa1jPxY8PAi/wQoP+CDN317ul9nnTCAUWY1bnPE2savQn+np/
wxa/yIUNLhwLQoNBNxiHOCN+V8c2nMF/iBZMHYQcs8IOIO2cha5uksoA5fYRel1uVYP8UD6DqN4N
tbUsgQclzu8Tch3M2qAKKgC/zh0vVPzDMjNbuJg6xsArZHltQljviGpnigD2hOzQhYFgR0lFHCVo
3uURbKxAER7UjsVODnSNqwPtBslV7e8P5tVP4w6mToaBjjWyfKGr7H7YgzbF6o2VFHZ5A6BOCbCY
CMphnXNJJOzSdmgJPQpi6IS5sqWh34PJWoYGSfBajZY27IneWUpY2LGG+sKB9oIVSWvd4IWTO0+f
Ax4HKikNocL1yY11sRP0HFUGvSJeA+oFgBfl3L9/dNeMcC/mmIWGQjsYGVHaiuXRjTGu0+jCysu8
cNvRjAQGCVyPeJb5pgzarDHmhaGAS6jutBmxosGB6okro79+f0FLltCIQaMECCDkYdzXC1K1rjQC
S/gdbklAvNoWnqgf1H4tkptPG5cRKeCKQD4Enhssi/MsIYYmG9Ign0ZFPHakRtnrGWgCJlJ/R50q
t7sY/E33F7f0tS5Ncm7AhFpso4qoRoxo/BXB+Jwo1Amp6Nw3s7iHGmjFMAkgA0fHHQpWiVDoEUd8
rV7qra6L2m3ZbaP2UVUTxb5va3FJOtotaFNAq5UPh4OxN8AJBf+sjH6zTdRvaz2tBecMdBACUE1H
vxLjwtfXSMy6pFWbMDkmEQa6M0gb2INZreXHC8u4ssK5JrTBS0HMYiDOMm9ogeWF22yGfCU9XbSC
rwLKxVlAkG8WqGVViuJEk2Mgoqw4PZfVyWjKlUh2PrfcuVZnnrf/b4RbipREcWqEKd6aXO/dqWcv
Asa6nYg2hhUreeJC1cZw6ERXMsjlxaHWbSB2n8UDrj8Ujdp26kxU2QVxiB2hrN286XtHb/8+AcL6
/tjhPERCzDDWOmwi5Ei3ZvYa6SApyTGF0a04vQUHAUPGTCQFKkSMv10vqK9KZYqrKjkCFbkNUmgt
SMqDlEjbjogYUmJrw/2LGwgI8zyki0qJwtmTzbaKdHCkH5sUeJoYHrb9XSerdJyLy4IrR3lCQE2U
lx1KimiSkhrL6ocQTlwMrQb8NjoTThFgWWMLHmbjZ0/19xAEbM20j7TOgxaNxb6ZokvqwoeE3u6+
E1lwWCpmv/73k7iVq2akBqifJEfoHHZIiVi2nd+xro1X0pWVtfPCRGIOppERcyHHLvCHQNmKdY9y
V25ng5e2q4zps5+9uYkqZoIALpjjcc51RVLdYGuL5JiPpHlt04Tuyl6M7A6kmzZJ0+xsFEb7nMlh
506UYUBLlP5ReoWeyy4z3+/v8eLp+oJ7yCCKvwHsa6mY5HTC6ZJU6RsRSjxAuuBkLFx5fL4CTH7V
IBCZ6Uwg5AKow/W1MSapmUyCPQ6mBLwKg93C8ahZZSnFuZICT6D1Bvyzm06R7QBc8ux3iiYwe2HJ
eVhTf15a9MVv4WUX5KljySDhYNEaWR1gCRHgd3m6EnIunapLK1ykB/5AKR8zfGeBvZHcUsDtp2xk
9fta13wJa4E8+39by2tP5UMaoTZfopFptZXdVJvPorZHUHwl1viiFyDEdH4HK2596W5e2uTcuiLX
aS0bcBdCIbspugDgC7TL1EeDcyX0WyqtzaryMygAblfhI+YGgsEhEfC1uhLKZA56pnBIk7oXMXBQ
OxF5IbrLMIXWvdy/Gkt1pyvDXMBUgGZNFOMe+zqAJQKTB607gfJ78LTmqyEIwhqrA0XCfbOLh/Ni
udzOgg4vCSOjhXugmkU6MNwEbD0fWrQCtBmkt8B0gvGr6+sY1ulYdxPOTDJBMavGnFXvk/6/3IAv
0lcNmP0bMaWurkBIynDnW/FHJFcbhkyntqaCYBJwdbx2/sW8g5mpiRFiALSNrt71ijCJl5IOQ6ZH
Q2ndRhJ3QMlsw8lrtBdT2AV954alq5Y/wG7x9x9slpA3FMwqY0hk9gMXlZsY8Xuox3V6hJJ9j0k1
Ch3CZM3IkjOZLWAIBnOFN+wAaiWmWq2b6bHStQ+QPXyri84bUulbMU+9x2sh6Y05eBOgt0BSgn4U
Zmi4NypjFIpLNEQjr3gkggjtr9Yy2SmUlU0DEbb7G3jjS2AM68ILI2DoCCOB1xtokIYZcdD3h0DS
uw/wdMY2JpBCpy6iGFpbRp+vuRQOrwyAFixifBZ6YjNxLY9vjcMq63MDFjGLXOJFArGFReO+3jXE
eNXG4aPooa83CVX30HZB9j2T9bf7a17aYDgzWcX3RBigcre8z+qxbUg0HNJWRgH2R5apVmKWG7M4
COjs3ze2sMEYWgR7rAjmGXTauA2uOpUVIdOHgz48yB2mhxQMkAjjNs60lVTm9plHpQnqDzgyErLM
m8JckoURG3WYat6VfX8ioAmI/dBnJ+WJPpB95UOq8+eaMN/C+mAUJdoZGwoxIQ7gKGMwM610YziM
APiNfW6bBnMlwqwUYoF/vZWI+oEKxWOE284ntuNUG22eNuMBiu+Yp9wnYK8vxFPGXu/bmT/JlTfD
PoIgR8ZwNNhjgfO7vhN6mmviSNvxING3sHyna2CL28cNBnAPZjwtRtpu3KWJXloqMwPz/hU02QOI
9WaxbQ7aowHeP5Cnudr0RkzB7TVjc39pN08PZ5k7+lGUq/qowXJwll7io/xx/88v7RxUM+ZoFuUi
VAi4nZNoL7ciDkNQB6JlxuXk9ERZi0oWjhzo9lFNROUUBQ5+0LUZxLhi0I86EDNBIar4HmESs4zy
GNyJa0/bTequC9CpQZENx26m9pl/y8UDA8x/NoFOazz0FREcvdQUJ1ZJ7LVR070SuaUH/GdwlCq5
te/v5cKnmivsyFKAxQPP7PzLLixHkx6PY6oOhyKBAIoI9TnxhFnw/2AEI7zwySjlwGdcGxEg0iom
UjQeBPC41KVqw4gkrcSriyvB1C5Sd7xsUAO5NgJuFhXTyPF4APuAIyLNMXu7aIqV/Vrw6iiwoYMH
MQb4Wb4qlUuhUrWlMB4S7ZdOPBUdtiTZK2ZsG90aJGU+x5yHwK2dUzZwKM+sQdcrigq8pw2Np4Ms
ES8a1bduSvej/Bvc5LYk2WLlt+Ya9njp1MsqIK1oUwJfww+kVujPT5VkDoeo3qvBqTKeuwBlFrZy
hZfMwJXrYC0He7bCX2ETACbcJB0fC2gbUUuBUB+Lh7bQDz1I4+6fvgV3MXcoBUOFiOgcGFxvYy4A
2M+qaTpgaj3bocHevOQl1Z/vW1lakQ547gyhwHgHT8FSD4mWU0UdD3FUK06hmcK5klX5sWN4RnKx
kVYGv5YOIsiKoKk3jxWg2XC9qpAOlZxGynRAA8MZyCMtwLBRWZXOvDYuX+8vbuktQUl+Lu4JMzMT
rz1Qg91cZ0okHHrWOLRyQZzlZlAkKeVXrd4k0XakNvpcK5dtYU9hFYApBVPZ8E/z/79wTk1La5JS
WJXa1K3BKUMGKys/5fLv9xKTJ5hEBYUbIowbacxJRzlMw9h9UIuFFYxU+ZHneuQVGhhESaIkj8IU
lCuP5ILPnxsqAEDPdAo4mNeLGzU1rjNdmg7xcDbq1guSAxNVywxUJKDgQ1mjsVnazEt73IEpkM0r
aiZPBxB+pO4UuM2Grr1jC4fyak1choa5XqMKchzKTt3pyblveteUNlpywmDTyvYtuHvgKeZOETDe
Oops19uXgZMf5DfpeAAia0Nq4JOhoFL1wQo3wMKuIRmDL5wBdDMQ+tpMM5RNNirFCN0REFnGQXUe
BJe23aEp1rqkS6ZA9CMIM/MOInnO3aeMVXGWZuOhBU9ow3yipIKl1pJjqOFKurC0eZemuIuV66OE
CAqmEvVZZDNT4j6YVhziwlkA8g8NPYxYzVBHzgYmHMEURIfxoLVg01AelV9QkY5i3SrWKo8LDh6e
Ha0HOIqZSoE7dSlWEKkMrjcoZIsAqypNn3/v/5B3YGQOKcgXkvL6GJAmksRBEbGYsDjn8ROG1o3m
WyHsKpDCdJjii/U9E77dt7r0lTBeBd+Hcwefy8W5OJNTmkYSnhQVNC4knrayDFahMGzP/8GQgobH
LKAB3jvuLlEoA4e9jtXhOIRBCQePMUSTuvetLD0ic4o6wzkgp4DW+P+R9qW9ceNMt79IgFZK+iqp
1Yu8yUvi5IvgJI72faV+/XvoB3emmxaa8NzBIMAgmC4VWSwWaznnchEtMneUAGYFEVrmUelvHr3N
fnpfueNxku6oqN9mw8GieIPglsFa41bmxA0xUnumVKwBeiW8WEbbawlIFXOfqaeO0hNA0wQKbhxg
CGRIdkDyUNBRdKlfJNdrUvTNGuiLgbbeun5JE7ReROjW8AEs+FuwnBp+jgsPbYb+A34IxB2QeSnO
VuPEHJd+DdpWn0+aOYPQAPVH18zn+YDYkThUz0D/0iVWkKcL2CvktLonZkEAREftIcjLVTTcu3EU
UcRHEIQGah2JR+4oqsoqUXUY1qAaExkRqg0K97bpnOuqbxwMSGEwzozN3ubHHZGIruK4HddgPskh
/RMJfn5rHxHC6cASRsO9xqf7BtmKdbme10DJ7JvCzI9zVMgYFBnyo7bUgkO+4SZtRqSJdyY2h/DF
P2mEByEmxYoRkFn1lTfRx7LCDdCv3rj+ur5wPNINi37PpfF1sLkbVb2sJpjoyXxtv4FLq/Itj75a
IF05qiJpGw8YSENYAYRHBibHXZ7R0sJ0eyxkZw5Bo8oHjCAe2og80/F3Udwb0QvGom613jNXr22C
Vt6pjIej9Ac7dkvjsZQT+ZBq+X/ZX8LG3vG6QtqMGfFZWJmsZMVILsxH0x519TabARO33mWlSH2m
3uUBBe0AJjZwLcloo+UJ0WILQMuqAQdE5hfdfjJR9G8x2t79xRPkW5bqrmXfR+QkRV9/OEIwwUMb
+hENk5aXCsblOuam0WKX+1+tPTkxolprconx3v1MAPnZizpPP280ukAQt+ByVACFzI+oUJksRd52
iC3l6g6uERXcETvY3ADRum3nY9Yoswe+U8H74LMfYGJZCwq7/1HWvtRztkHpbg7wgKT4LmkAEnxa
U4GX/XyJsP4WuFgwrrEGO24pu7HAgFoCEXUFVNbUo7Pm6DZg3lb0b9Z+9OVGYRBnsNF8TEcisQXm
4kuVRrPoJUOHO5ALVT3UOkrHeLgkP5UmFSRlPs/7fIgCbRWS0wwzmwvQBrrqC26QNWh+V221L6XR
G/X+pgOp3tAm3jzlfh9XmNBKgqW/m4c2LNcbvKHdeown9AvMrl6IaLy2DAkGa+G8MNi3D/91djRz
RpKalLhClfIHhlYckFWhqArMgfhmcLP6y2EwXrQ4omhjZ30zfAp2jVuLALx7DaL6bpb+YsJxFHUl
fr4QL0Vw+4n6TRfluoJFnpG++aV9/RmEaSKM9aB4ilFBVeOCgKEkpGrZExkt7L6haTh6yfhNMtOv
Ti7BWFAqhdNEmhIz9uqlXQ4jZrrzOJUDkPklZD8y4Jemu1v2MQmv31GfL8RLSSzsOTOBFWzNhtZC
kpqAoEEZfdtOPQwvBTROvMgWuJCt832uF3cX6PmYKnSCtEw6vaugZNdcg+4aaX9dqS1PhQ41jDsj
nQFAV+6sddQojcFiZlBlXlQ0XoP64UJFMLyfK+lsmzDLg3QJq9DwPCFLY3QIXZBUkOAySOogUe5k
CaAql6T15uRPZXdPytLcz3m81yRg4gtx+Nn28Jfe+RdwBo+zW0UIZ3AVDJkvJf0N85p2bJ9o7jNI
VHn4VqSNn4K4rNjlg7vIop7VzbUGwDXWGb1bYMG7NKBo7PV5GrAGcnMH+G6nNm6k4asj+WyddXSK
sgQt7ljuaWZIU9EMExIdZH6r1kcMTQmT5lueA/uIdgjYC6o43DmYZRDh4p5AlOJNh+7luj1+DnHx
/Wc/zpl9qat9vFr48UE65fVjk9yuBAOfu+tSNo8yetqQWUMMhDzA5U6oMcqfTRohtu0OoGMDdBQK
vVnnjiJS3a1rA89W7Dkb+EVP76UgECNEytBAEGo5t1Ky3hdR/g5wgG+aeoii6VnFo94xa0HacMvQ
kN3AsYYHYTWiS6mZVEz5LOdy0ACnKOtuJfUe9EQCB7Wp2pkQbg0NOUMjjpHJwTLZ35p43NXL5APb
wG0s1bVyddeZpg/uJoHD2vKLeL6xSij6SaHdpW4p7ZGgn1v4++6ZmA+kHQGDe4+VzTK8F7rv1w1l
ayUx94WaCsp5yBFwTkMtGgpjhTR7WF57KQ6kpb8ppex4XcyW1Z+L4ZSq7GRo26SRg7TaGZNbZkFW
IY397bqUrR1D08HHGAbuSt4Hx3auoYLdyUF8KJQ7sJ4DPnbaRZJX7ePEuS5rc+HYKxXVUDTO8y0x
tNVJO6u4vgwVKeMk3inZdxvXy3Upm+sGNlEUrBmSET+9Bs6YtsdsBWBp0wPFmNek3ZsosE25INm6
pQ3wboDigywRYJ+5eL6LtDjr+gnBDJyEnlRA1QZzfPbr69qcS+GMrau0sh2TGbWMcOzfFfNVonv1
y4M/uCAQWeNdjwQoEPm5Y5ui/3MqalkOqHqidD8Axg0o5qNgwbYcLAwMFRkM/aHwyRb0LFYCJF/b
UKrJGD29q6CDPvYuSCftie7E5Uj2ydzNDsge9CfhT+B0fSqwLiryWos0gcQZIfOw5JmTVd3ydH13
PoN0oBQD/j92bcASwBpwqRO+Xe4yCtjGtgxa83Wu/KgOqubGUn9Iyreu9cAHR9/1hznbl1WQAiuk
oDfWUyqdkkONyaYc5Ab6L230+sK//mkbCczLT+OWW6Z9j/4JfFr9Nh0L73HdU/+HfGP8EMhhF8fn
lf53Cdh5PNvWLLcrwEJDzgCog/V2BusOwOJMe1dpRyC52z/mPNS1Q/Ii9Ccfgcs10dxNmmPrtXmC
6K4+pvJRi/ZGhYyzoyonowcN73cdrVuvEkiMwW8OIpT0uZYeGh9YN51UOPbjSpBkjW/yA7jcVPt9
UPcduenW2xj/cw0s1eQle2xipxrAcyidKgvT36sTiXgoedZh5Lkud4p7FlnmPIGj2wb2Jwbn01OX
vVhoFVHnl0EhTo4Ci2k6GfJNY+Kvs5vQ9/q2L2sfHKhpts/Rgp7VR2t5NZrkqAdG/Kq0D1XlGR90
LDpG6rxizV1jdCrrJZP+9nPspIClEFHHfRQer+0Gu2rODIEkIK5ql3gO9OoBNUHg8q4aUMLjA0Ov
WZ3JrV8SEFJ0RzMCoWvljMCkvzdAfItdaIMCmGvJITXvAI4Zf6eWN9nHYQL1c/YNlHCAuB/u03A5
xid1p6MAD/RDLJqDbelOSvlU+/WDBChReq+Hlh2W2Usu3S3yvnHmp+Vbqzhpfj/dEdAUqcDcxMTh
jRzd26UHuBw7EQRBG3lL7Cc6pTSGU8XGtS8XogGJXr8g5RAAciv2Elr2O9K167EE/bBrLeCTy0Dz
AiR6cl/QktG6jgCAW6hoUv0DN+ZyR1Qwy2EsFcVANh/CnQ+lmFpgxKdzsMJc0MTpKsb0PCHNjcyq
u3ZDYL23pu50JHPqVtkVNtlp8tGmP3PDBmOXtlsMhyLHMjgSWPIKUBYDpOzAkr1FkjutDJJ0yR32
I+kOFkvoY9AWFExDTw6yCDpWqAu3qOpYq21jJzN7BNDENV8NQJ7D8u+1IAbaNGhbl2K3LAd79NIS
WF0JssWoSNbHXLnP7jXT0aVDukunPQiSI9Wb6j+1n5yQYDS1EBQhuC4c48sRHJYf3WwIdlBjwWV0
aQdJU0+zRso5+KkfH7SHL/vdy1/nFiQFFrStFvj1aFixF51fqvvBQuN77bIihqTc2RMwZmn5Y9Ru
wJOCR1Miyt1+TM5/sjAGho/xRJgaf/9ZWZfJ5ZjNaCSh6MyVHgAo5tRzAhpq41SloDJUO3Q/w43V
KBhQ1ZNbN4qKfa3aj6O1PiUT/Y383W3SgRenmPrbqY0OKNY8RnGJTXVTRfNiDD9Kvr0owFudd4Pm
a1Zgjo9zhX5qk7ixJDi/nwNILCy6vzB3CXaGT+0jjaxNZWFVc9BlgNluMxDtTih27CLUPK7vIU9u
AM9/KYqzkIbhenZxNyN2II9dXGHqF60qNQkBKwLw3tQrKgmN46Yna/R2movXKW+86nFI3ot+cABX
c5gs2Rm1t7k7aSUIcI1lr5YHwVd+jqXwlayxAEEO6qEGF+RE8WTVfbICmBpI6ODtnnyGCu+VMSFe
JQ3ZTQ0qFDSdw+fn+m6UjNYb9CnzpB6kIm0B5tu1l3QcvHH0W/SR+DpwLG6SuAJ6xVJVu7S1HHjJ
EnmWleDJOID0WdWHx+tqfHSDfbJVxNJox4d7BujE5XHE5AQgPWzga9dAjTRVoEaOjDqvNo76Ou17
42hZ+4W+6eCOSG5bO/Mt26mU2bcUemwQycz5m4ruzetfxYRyH4WmGtTuUATBUCLPV4CmPYUt7RzM
VvRY2fuhDpVYB2leeUCnazsFyToIIsON7YRIBmaPiiRCVvVyHZYWA8t2LkNk3rlrdgL+5H9RSmPu
CW1seFuwkPEsEmgGc5aGYpmDCgFAkuwH9c5UC7ef9gVKzeOppoI+b3ZOPq3imUDOQjFjWRl1DYHz
sgPZJIiEFmNPjd0kOrEbd7uKjk0QyuAgoCrH93Z3trTMxYLFU8xDVmcHUN7dGnexfNf/7r5NReTH
isBJMD/+Wbd/JXIvwKgAhd8aQ2KaHXq3/o3+9eOY/hchCFnQVIuiK0bBLndsjPXcIqAXD6wmckr6
044kPy0ftWQ6juXPSVQI2LT6M3GcgVR6uTZ1Ap2K43wrE9e6748SWC1PvcAwNnw5sC3/1YszDKrq
tM0pBE3ZiwpGChL/MaUboHwJztTGawt2cSaIe22NfUFK04KP1F7L/fge/Shd7a+OAVGnFxQ3tk3w
TBTT+ex0Feo6YAgdorKH7kGTHWk3+qVH/O6EC8QUHGXRAnI31Iq8a2MuEEbd8hE4APM9YCiuu0Ce
CYHdghdrx0UymYbagtmxtbtPHqbBGX5N30cvOcn+eEQf2/hdII+dmE8n6mwBuYsgT4yurxFLBIOP
YYP2pdxre/kmcaSjkTlCvoXPeaIL7fi6XdUudq2bdEaN4TCNd/0CWxQ1CWzdbedLyDcvpNM42KmM
8zsWTgvWsUOVONXqrYFaubCLxEkCaW/5suOZ0y75KThlmyrC5lDLQfc3pogvLVJa0qqSIrhfTCCc
ih6eflFAUSswxW07ORPD2aINTt1UknCY42DVvPp9qMFTAYV8sLPZSezSFp4/2QEgyxWEQCIFOQs1
JVXJMnZl6vnOyvaJsbfAzS0wy82jhowyqmFAqsIU9eUqNuUYZwNg5YOf1VHfZzdaUBcOcbP7bnDI
6NTHYidPjhTqnSDg3fYobP5MZlPgQDS5lDwAniUHAAlMFNmQSV0P46tt1DuzCqx8BmwsppiaHwBd
c2c9EmzqR6s5fxgZAg5GJNlECf9GLdahb4bIwPXWJqFe7EEhZRbTXq9uVvneAMfNGP/qdEfPAKel
3ipp6ulxMPb7uXum7OPsH7Ltx/rh6yiz8EoAOUDhBfNI6AfivESU1hMwZgsMm6SPzfxXWn/S+Ztg
y7fs6l8Zn3rDMjVNBvTdLEF2Y5ADwPn8IkjuiLMcgFcVkidnPmr76zI3RbJgE/BhaBPhgYdkqTLj
BiyU6BF+69W7pd7rZnhdxFbEgvb7f0SwTzi7oExtUtsRE11B9KK762Fw7LvllIhCsa0Y4lwKZ7QG
UKnw+MgXuLwn085BhSbt1wINL2Tfycd+OAjRxHg6jo+LCnULPB2Q8wdPOheKqc1cVoClWAKgbezq
Q7xDeQG0qrfGyXa7w3RaTuZD+mv1yT6+FzETbXmHc9mcdzDLyjLWtVoCsp9QPcG034m8XN+3z5P7
zORR9WcdRGCW5utoJRJAit5DRuehzfpgHdP9cMj3ptvs9UfJL31LUBJg4Rd/+M8FcnFgKef6MjQQ
CBZKRwSdtLliZ9ow4Wdm2GvlbGZDiRUrwd45tPfK8iuRpjvsoOBMfXQfXdODs/ili2i0TNBDevLb
x+a538VvAGk6To51XA/pqfXyEzm2x2VfHNTX7M78Ed3RoH8QhIabZxttNcBlAT4qJvQuNVazSB/U
HBobgAe/KyTDURoRwd7mLYzJGjR8WRAl8+VrC/2Ijcb2zPbTl+FJP1k7IFYf0pvurj+Oky+wSXap
f1raM3Hc1atlJK/rqlmC/i8o1p8GnDzNT3dK0Bzmh/k1uSvenpD/FVz4m7ZzJpVz/nm1FimxmWEC
73/eoV3SLdvnfBQk8QRiPl4VZyZayks11gRiJusgdU/Ter/qd5hOur6GW2kmtGX8s2Uf9/+ZGCDF
Y6zHrCGmPZSlZ+2bI2kdpwLXNvGUU/+kOysQGB+MXetq4XRSTtb/33rysQ2Na2CzjS3Wk7zKyz5J
FCfvFuDgCsKJzRPwgQGLERg0nLAFP9MUE6KyXffDErTrHk2kqGNTeXd9NTd91pkILgotTSD4Rkjw
BwtIJZP+TsFSXpew0RgFP3wmgrP5Om2mjFrQogzn1ql+GKpTVLfV9IiuuXciY1gUjfICoTzJ1v8u
tzOhnMkTMyZKMUAvZM9BzPxrvaFv1r47AEbPN2/l3wh4ye/scNJ+4DkBnkkRxoNAa3SZX+6dPoxL
bvcdPoDe9w459S75ozdOPyOZ42CS/m0UwYNetxZkxC4l0r6b5LTBOgMG35L2abrrB8ENt+2+YIqK
aeKQ8QTlZSwRvTPgviwMcpBvZfzUPgCs2BHW8DeDeJzifyRx+ydH7dxHPY5Y/m0+AU7XV4/NITo0
LoBO/pNTRvBlYiaWoSBzF03Ur4lMxhEORfXutckBM6j2Ot+t3+3YITfmaf5DRjf6XXt46YJTXHA8
WFTw6Uo4k84d8jhKKl0yYalZ6YIFpv5rI+V3jN9BbY0so/XU/ukrYTFn86ECtJ9/dObOfdo1ajuh
5Qd96qhs2vGNrHlaf8zuF012LTCgWTSs7GNcfE/ILztJMIfsR/MxHX7ncfU9Bv/fMt0NVDtQ0ezQ
ZiR89mWcu2iB3lXrDduN7ruuSgBa2q2mo/6u0jAu3Py/vVTPl4IztToFqDf4fGFq0U5rPQW3cuse
UYbHdYlKj1MdbprSS5/to2DnWZB7Zef5XIoS6dm6RtA0a4/FQ0djTNB9J50fT8+d8qctfk4KQi4r
HIS9Btux8b+LzGdYRsnGfFSG7ZfD6JaEYJre2W6zmz3Lab3l1DmqwHNs3jNnArmAf7ANGSg08hLE
Vq14rbRgGDGSNEHqZjMCOZPCReCpqhQUEBVQKzt0qqPgbWHnJ1340t3KuZ2ZDF8oNGid5/HIXG3r
TUd1+lHK96OiO1nkaCCAR1m+lu41OgluNWb61wyGc1SIeXSZFlAPwEu5a99FvnWgg9N+v26YWxcJ
RrHBr4KiCsFgyeVFUkZdkhXDugQ1TV2y7KcGUaMIVmZTCMZVMLMHiCxIuhSySEpdZb2Gl7t6shvF
bYdQBR/kf9DkTAjn5ZIa8CxGpOKJq32LR8uRyXGoHq/L2LJs40wG56+yRp/iXoUMK3qKsl8SmOKu
C9hyiOcCuO2YQQArrwoEoL/Kou4I8p5mR9ojBkWWGsNqggtpUx/krjDXiCI4ZhUvNyZremVUaohr
jpIrAoTY3PWzH+c2ZEmMLK9H/Hh+QEnwVRK8QD4GtfkTwoaF/t/Hc5vBspHL0uL31dvSCZf7BfxG
Thtmb0oYPw/uX/yHf313Nl3puUh+eyzLmgdTwQsyfQGuEBrzotNgtu5YGp7VA3GqfwdeWkWfmrZD
i6AMeNZudGj8Q/AdbOk41TGGwhRHks/GiPflvnVRrA+ZqeNAFWlpupOhNW+WlSanTKVFvNMLg1An
nWU0lSmFXD5FSaMDtCJTlOWYd6Z9mDCeXHiS3so5cN1K62QY1XIzGPYYo02sEfXxb30vGyXFbsHX
fJqBsjKrkIaZmXWP6eBqLKXfddsWezW2qVtFRhKYqyYaBtkUyrwNaKkw5MQXPBd1kVNAxuNFNb2o
85vdH9tGx7vnT6M/Xd+PDUtn4+N4ggB2DW0X7O/P3m4TyF2KuYCkfNF0T28TcsjUrnbxMLAFVr+h
FLDAALsOxFy8ffmdj7VGGnUZXbUgj5HbHPOc6w1YvSLplpLy+bpaG1cQml3RTIJUCRtj4Kyd2p0e
9XqExvtJ/o7MK1qt7Ds2kqfVd3K2esDPEORfN+50jFiBS5CBTWg2j6wNnnhgV+LOxySDHfvlmtue
BXa847jahx4EKfvrCm6KYwuJhDLGZvm3fVJZVT1X6B62gbmpoUgiDfo+l6332OxE19PGxmEuic2y
aJhc/wTbmlolSNnmQgn0OgL6cOcmy+rmGGAn+vrcDaKS09beKQDlQ8MImjQxnn9pkm2TmGRAQzsA
lFY/pYeh72wvzaSdFZun3qxeW6K8f301Ga4LVhJ95UAYvRQ5mbEsR6UlB/lfrdT+lkMLvorfimr8
/Q9ysGVoOlEwAs/neoe0M0GJOypBCX6DnL5hPn1QnL5vBZfjxqmG68DLF8jCCuuGvNRHUVujyodJ
CeI6eTXtxp9XwwN+qsAItwrwmB7GeC2gGjS8Srmtqvu8J2hIUgJVatbQMMrBK/EK85VFWXaWPZk7
ugz9u2VnEnB2p/g4GdbiXV/TDetkHMMMAQsEVZ8wFUY1X+IUtcLAQnvqkE9+YTW+Fce3g63uEhEs
1daL/0Ic51kUPal18F8ogZnJboOiZGO2nr78ggu1i3xPcAERPXaXivgJmEy/HmRBOogC0OKI3kad
S54sVInaCoCuQa3Ujhnhyluj/WxbaJe+bZp9Iet/CqkRDMFuHEjc14C4YXM3YPThhFq61vdYfVht
lTyDkrf6Xk3aUZKfa6PwNdIIhqa2NtRAXyNwKyDQ4M+/pVRJZE9o2B3QK1xlaC6Pmpu0zf2yj8HI
akSCBP6WeghcMeXLWIpkHgZXzVdVrkmpBnHirjIqoWgHjNvbKQb0dHeToYHl6waLOVucfozloPzI
WdBA6Uhq1JyDeh0dhpxs3xhFeijRlV2qqcATbNwTmMj5Rxif7CbrvFit2avBOGH2Z1JaDDThUVum
afIwTF8kZLSA44Oiso2+ReB/wv1wlqIVbQp6lVkPk+d0+kmwdLH2pxymXdb41xeRC/+ZJMxkM7RY
VEMQJXFxi6rHVLeWjIRxtHZHdIehLbkAB+11KZwpfkhBbg/XNmrSeGKql3606yylG4GaGsbVqAIg
wQgnpXNRPADYDh5RRhq/XhfIbdeHQKwdQxkDP/CnLnZj1XOSZ6UZNph78SQQT7lmawQYVsQwARXN
wW5KQ4kC6USgFqkf8/9nwd+Qz31d95BGByMpXTwQQTiyGMUyuou6Wr8AeJaIqLe50/Y/DUGJjQgJ
M+KWwVn/OKYa1VdFC6X2VsMs9YppkOqYVdZdHaHrIu4EhsJdhf+Th+5TzKbjvIGI+3IL2xJt9WVv
aGEEgAlSv5XJ4q6L6DW6uZJnUpjWZytZacPatrWthejj0Cb04cAzzzVytCLMVpE63PJl8pIbGWaO
Q0Vf0YGm1G9kxtvRjFrhRMWW8Zs4xnh+IFZBDvZSp1abk3rMYj2shmWvr6FE04c2ntBfWgDb+s7W
MPlROy0YGTprCqhxr82eFLtJclhLoEO1rSZwnEy3s6fj/7YScOUA9EBvCIBCLz+oUstOjppIC1cb
l3v0lxaqm94Ba2CNwqYvwSgwx4evn0fcRLiO8PZD+zK3r0tbqzkpGyMsgJtggsJsyp9K+p4g131d
0Ma+YuaT4dXaQEbC0+VSt76ipjwAKT2k0p2FdiNghhHBNb5hoxci2Cec2Wi20gaZrIGEybqme6si
x1zOJwzLFYYDbyMC2N7w0OB5sIDtA2J7jMFzSxdPc5KpVqSHap3GgU2b0tGqqN59fd0+cEhZaZxB
lV8qZVEwygxTboTxkDkxklpTlwJzUhR3bZwFUEQD2IJlAuEuOTE9ydeUTpURJvouMzG1g1a/FYQO
o/4ig5D0uk4bdg5hjFYGc+MqBvsvdQL60ghEyc4IEQbt63hw58kbul8VfemLxJdB6pB/+w8SMVOL
yhLArFA0u5QIzuF40mtIpLH6oiVJfhpL7aXvBhNdheAuNYs0OU5UkrwVyIDedeFMHe5Yg8cc8ZeG
e5boMmeXFc3jKM1qIyS6b0Rvmie58niYx1MmasLfOgGYNkAyB1sJsmFOzdZStEiWBpxmSXNK9ecy
Jk4R9W5uh9dV2jQX1MIxYID0AwDCLteT2POCt3FkhOjI3w3y+6C9md3jAFSDWZTk3xIFn4H0naaZ
QLvmHIfdA5EFLoqEKO7frrGzuMQWbBD/zGOOl9EG/iOD26HBMrNCySsSWhP1s7l9iQlmTLv3uioB
oJyA2nbZ93H0kKUil7+1Y0i9I3fCcgHAg7xcyLFa5ri2VxKWBOD4q2Z66hy5xmDfW0r69/qm8SnS
DzXPhXHmMcRpt1YZJSFRozrdIwUnyztQfzY35qTYv5V1JsAaS8mDnU+nCd30t1I/5j/pJFl+oliI
5iPYeOz2uWp/v/5tm+ugGwCAs/EnwuvLdciSWUEgX5AwauvfdPipxpgsjcufZSRkiWQ/xR9HBNeg
ekaOAuCpnO1mUdv+75oANZED2DVJ8aLKPAyD5K6Kk1StM9b9+7CUvqq8Xddy68oAgR5SI0hHAuOK
01JPK0qABkJCDD3ui1lwVWyt4fmvc8G8ERmSQgr8OoaVMXCfg8F6X7xc14CdBH7x8FCWFZxEwA4S
LvEyWGtPLaAuhlZ9F2Pyb1FPlil4H2+tEoDpTPw885afmneNYigquTbDqAxq6AKm4OtKbC0UYDaA
WsMg8HCpXhpbSpfYVNrWDLuEgWDQ+AA0diEywdZS4aaxYM/gjkZW+FIKJVGd93QhYUf2CSYCnsR8
n8w78LtxLoIzZapUpbVMECFL8d60UL62011kYdg526lt7HaLfEy72QX4nCCnsLWEAN7EUw6UNzhE
XLwwF9E6AJmHhHW06zIb7OWmAxpJdZwEvnnr8jwTxL/v7WKS8mlU4bMwLFdNGDa+kRTL0aTOkUtQ
H2iCAvnmrgEvFTkFuAfg21/u2qh11FIam4RNYzho+/JjK0JXmQglVCCGL4Aow6rN2QoxCTg97ste
mQ/LvPwGQ6wg1to6TIALQ/cm+COBxcK5HAmsWa02FGY4mLFTDpk7dyJQiC1bwNwasFEwyQneAc7v
0BWjNt0awydIjavOvbuqYalmziAkidiQBHPDkQUYMDaH73uizZIgySuR0JS/zYi31y4ApgGY3QSP
lY2Y40IOZwTRsKxjmUGjArgC1iPmP5zRLD1TDan5RfoJdin/Kwv9aVwEYM9jNFfM4ORBc1T06FvA
kdcPX/Z4bFocrxXkCZBC5hRaaTLZcoarAY5C92qtaoCJtnau0tHe6VRT1Gy4YXUA5AGeIKAcEdrw
QCn2oFiRpSLx0g6/Ufx3K+XpukIb5+dCAKdQFgOBJdIhIFV+5MVdr2EyKT5el7FpbTbKJUhXIW7n
+9Hycoj7hlZmaAxHxfiLal7ahD3qXtfFsE/lnDhU+VcM+4yzZ6s+aYrUjVClIGm0MzoAWWFQe3Kq
WkndvqdvYz0ax5bU9lNSNAJ3x6f7P8wPr2Yg/qOUiCZ9zvzAvJlEGACwQgN1NnWihwr00OsLXpwO
EJwOSfKklm+j8Tjpo+CQ8a2Zn0RzrkltpXZNTYjWIFPRhlPXrXslyT0TXup3BZjNOFp2saYfKru4
76NCEAZs6w6CallRgTSANpvLlZ9z0Ii0U47OLiBZjEt8AhX6CUkQ4BvcYCgpUEkSZE0DkB+rfqzz
1+v7vnVGcMkwkE+0UQNF7VJ6W+j5VOO2CVUQrztFoeZuKsuicHfj/kTTr40aKkwYmQrm6s6sa13r
oi7bzgoRGTpL9wMgIf6sP2YAdJhTfx7/Xldq640B+DmAFyFGZP3G3ME00FkvLZFsYeDcW5an3PLq
Gshfh0aODqA49AbSeav1LE3LS9M6nZ0AkkVEmrHlvhkLvEFAj8DW9lLnph9hrUNph7fx4EfyAZTr
luQVojrulhjgoKCSg5QCCqtcLJyj68CMKVL00kx2sz0dUGTdjfGuIeQYqwIvseWMwMCARz0kEjSE
Xepkji1IBmedhMXSAD2gUkaMvWvGsVQb4qtWKboCtxwscggmhhDQGmLwqL+USrGUpxoepja6wmWj
0Rzk9AG3k4loXDY1Y7B3yF+jn4EH5LYAEmbYEzSj04BauInZ0rlWnDa+SVIiuAf5fvQPn2OcCeOO
vDGALrJHRBuC2wpzuTMtyKExasAdSaDt8ADrNTlTq/eeFqf1TlnKnaFm6EMe1Oc6qmWMv9bUn7VE
defIVB7QWNTulqLVTngVVQeJZpiwTEXD2Vuegi0NcAgxDU54SPkkrQ25A8xt2Nb0BeSzR6yW4B7Y
FoHACtRyCBT4QlCetBW18FYO04K8N0r7k8pUNAywdV7Au6wxqEhGs8CdFzXO+2UYDKy9MbtFpOyt
cQwWK3JjpQOaQ/K1JtSPrUZOmz1SUEDDc+/yxNAiL1MgwpBwLWfl1tAYOBK1570OGq5fxbJM4XXX
t2XHeLaibQk2jKonp5490p5MNoLTBPgUBkVrR187PVC17Mq/Lmlrs3BegBANxRDScUZcSuh4mmsW
Bk9m6lMbx5KQdhXcz5v6IKjXAEeIpwN/czQ92mtJw0Ksat7nag3gLOA7NXiFFaIW7E2FzkSxS+zs
krKMNFUWgjIkOtEmL43SwbFKImrb3XJpCEaBJGuoBCUPLtRRs3QCYURqhnbUqI5Eht5JzHUCIksk
ehKJRHE7NM/FhKoqC+prsp9LYjljinGGYlkFcfBW6hLcMugPRQ0LHXw8Q1qEQZOc6BkeX9VDNv2V
zMEjxb5Y/NTMAVSV7+z0IRbNV2+aBvL36ONE3Krxr1eqAMDIziDUaOpTOeoPnVU/6Alw4kj/+B9s
HdEEmyFlLWacaSRtNNOpQK5G1os7LUFJUP7iWN6Ho8DrmE2oMhZAvmI7FDHp7HIxw6kdjrPd+VkU
f2sS+QaY47+ua7PlAs9E8dF2MVt5u1oQlesglyPvqfZdHVufNe4JyRe2NomhyONfhpfDg7AiTpiQ
pLHMcK53MfAxS4Bi7gpRJ6dICmfpqyJjmBGBZ6ioTrM+NouH/HVT+9fXbUsKOoLAN4i3MnKc7O/P
HAR0VBqlhMcDDdpNmp7UWHPo0rqSbAm83oYrQlEKHg+PZIZcwOkzmegXoBpSdUtXPRpjCggPSivB
y3LDDBA4Ii2I5B0Mj08yRXasUa1L7HDp03212gg8sIkulWp3ycf3UosKQeCzpRYGF2HkGjLf4KS6
XMAK3b/tuNR2aJDivU1LoHkskghJfuMli3YmhIHQCChQFrd2fdkZ5TwPdtiNrloAkxEGAYiztXWa
n3Wzu24SGy7WwD8M5QqoFghZLjUqFQQTVjraoZKtjSNnauz0JH1u9P8j7buaJcWVrX8REXjzCpTf
ruju3eZF0RYjECCMgF9/F/vcc2ej4iui53sYE9ETkyWRSqUyV65lHe4bWvtYqJ+ZeE7MXXL52iBe
Uk+Jwb1rpv1u2Nnjyt6GsbzUA8f4fN/W6qJADzcbAyeJrK2JTLwCtHf0rnEXdSxi2iPdIsxdOUrz
8+z/TMzLfXeUIHqdgkO8x755ZoD+yD4Ga6YaszAVycZZWts5vIHmZwvKqcisl6b0IS1qUWM1vfOj
z4xz+Yljom2a8fBbfbQ11wM8BW1lyD8DnixdEzkvba9HE+vapxAiC5J695Sd3RZEnWgk3f9Ga2UD
sED/Y0t6io3U5fHIVexgHhTn6QckY70oPaW9v1PA5LJFSbH2wf4xBz7l5S6KeCxLBVTLVwfT8M1F
rx+Gz7b66/6i1vdvZlsE9gRtan1pBPBXpXFH07sK8a1JXzXzU+GFooEgevysmzQctoiuV30DfDT/
NSgFpN4SlhvrkwcgWOy7NlhotC90einVh75uNoLf2qmyofAyhz/cH2/kA+9cvuxVbUR3zEMD/tqI
j335Iuo2uL+Ba18JGfl8aMHkhsbBcgMnexibAlRtV3DtBBq7WuUQEvPP32r8zskKAEKwAmQZqgFy
V4kBad9qDRydJC0NS6+rIo+rxSPT2eFfrAggVbww0CVDm2y5Imh9cTaZBH5nvAL475dphJJK8i8a
LnOAQOsAz270FaVLozLbUngqJ1dOQmoFnecXzsf7K5EpVv6zaWhXopCLruvtXVG0JmZtVGhxW1a2
x+42J1drm4CbLAvAFMoetDz7rOsu36GENgUCVINnVjrs0BUahGVHrQ/NKZkORWKoO6OngGQZ6vio
J6AbaDHDt7v/g+doJZWE3/AbqGFB3BbgxeXW12D2GlrHI9d2Uh8Jj1+Y8sDIh7zvDxY6UqP39b69
tcM440X+a0+KaCRL4rIH3+YVTIceOEnRnW7i7/EWif7aY+X9uuSUVFWwX5pFyDWx9F8e0aBIkRUh
R8EEiBawKWt4sZB91lCfm1vlgLUgANzZ3NND0fXm4LhTTkcKrP81Fd9BV+Ur7Q+32ipxrEUBkIHC
DJ4SKKZISYkDNlAjbTNyLUYHNKqKoAeNGl/b2gQBnWJvkdGsfDfA5Gf0MwjwQRc//5x3gU0Tukfa
BEHHsiI9/QNe5vmU2hC6YVvSlSsXBB5hMzQD7oh5ROkW8qoJYOAqV64UIllmCbqyYgy0/mGcFZez
wKQkmMqtW33lm6HUCbYsb37+4Wpfro8wNx/zypnPwQhQmJ8osb/llGs2MF05a9mgWo3lLW3UXBky
ZTSVayb0Qw/WcML0vUd390/YrZUZIYha8SxuCzkRaftircZAZAXH0HG+4sT0DYjS6eZfIyeWVm5i
KdE8AHjI1WYiIGYZJlt6NrcOPltAt9fCaCPECSSPI+qMRhSMXHNQYRlfiEhCpX0s+pd/s13/mJkd
/51jd0ItiJGWOEdM4ZfUM6ezRtixZN4WFeXtEVouSAq16dCYaQfBpqsDdocmTELr4B2Gv5zhwQWE
BhO6ryjTGFCWl/P6Im2QgPS6d3XF94K4garuHQCpMlB9UWMj21nJT+f5PNjSZoQTakLLzePG0BZa
VcEL2n3RPatjH1jmwyiKQMn3Nn3J9Y+xUPa5V26AQlbu2dmyPTMOWzOwU/pseLlUTWVhM8vmh5Z9
4obPHLB1F5ARP+hGNCX7pgawLnWfyQvje1XZgW3dG57VhH4xifuRF2p435FuwxZ+ETZDNQCLNNAN
Wu4FFCQsI0Vp/8qzbwzEvakd9OUZl8/wSe+S4C91mOfvjF4uZjIxKAm6M7klhJoib5FhE1BkICjy
XknCrKzMjVxzJZjMafrM/o7HPKTOlosSihqD3LnBNo8IV3SHlNCvh9e/3jlMn+BuQW5nIS+Tdq50
UioUBQF/qoe91wR5/4rBtzkRrMZwHH8Wzq/7Bleyg1lmHJRBJlAK6FlKy4LqhtmylitX1GAGvqsV
DXOtCiZkMG8/tcMPu+eZ7mPMo/iooB/VBTVQuy2mC1vv7/ELswN7Dq5wqOACeL3cYavpa8VllnLV
Cgs9+br+Ppj91uiSTHo2ewsm1me1cxfVaMzgLK2gsDl4Y2lgwW7u63pxMh0obCATMkY38Np9zkAd
9Oga9BmTCvtO8b3+7zGD+AkzgBdqTWBplp9GFnPsGP1c5Sr0c8Y/Q6HHbQLwvd//tGsO+96KtJ0V
H6lFPEe5KtWXxn0xoMZXTRs2bnNmrGSuBCFBQaNKPhSd0nKNxzSOUDpJ88PBEZ+yMhw/lPZGlFu5
AtHZBYB0HhZG7V1y0wnjrWLSijjK4gMwwyGtHr0pCzr69e837b0d6ap1GrtrWjuPoyQD3m2szzXn
O7fauC1W7r/FaqSQnU51E1s2ti3LJvREzmV/JJbtswTUBVufaNXhHd3D4TaBdbZVyQ/qoa46zW3i
aCq/5sYORG2Z5h4NRXuxzFNS5ZBdf7Hy2h+ujV6fuqHegt290ZksX1YoR737BdLHsyEQVsVNG0ev
qe0DgGD4tgiLa3dJHT+hQZWidBRwEjyAmW/Db9Z2GrfyXB8AEe/NlGmt57OgUR9Hsz7TuMua/5XE
GsaNk7B22sCXjKcOyqKoF0gP9wmzwhjgNeIo589VtXO7QyI2fHPtDLw3IVVvhGLpJZnMOJqLiIrB
fdt4cvLksCkBuXJ/41ADVYg7fJ7Mnf/8XSLogaDUSaDfHrUvY3pu0t8Dv7RVHaTx944/EzXdwgTN
MVd2kHcG5XcOmyAfytU2iZht+/30u1YyaE5hgWQenn0otcTXQd2bZ41//7ivxS/MzQOIZaJIhQfk
cqVzuxVKxDBMebWnroU06bNA93g00cp7dLstOpu1T/jenuQlZVvg3nSaJPI6TOiP14kSf2Y23Jrf
eBuylHcUKRGqSLjV8S/SwmqMJg8NE0mk06M1fq6aS2L/FG7pc+cBSDOkwmX8qEPEjEXa9G1gHxpl
Xxf9Ia3/xbl4/0OkFTtpomJuRU8i3l/y+FujvybDhvusHb1ZGthGrQkXqqxGl3vZMCW6kUQV/KQl
eqCCuKztt5pUa76CVpiL8WqMjWBKeOkrQ6cbmWfHKTRbQq38NlT1q1Ycs6h12u/U/XjfMdcc5b0x
6ay7icmpaN0E6TtYyQbzQrWXhPt60+7+/wzJt0OhAXDUOEmUpjSsxt9azgKz0VA40TcsyfuHwbNZ
LB3DBSj4QKtEvlpbnGaDZOJas52XqftGC6sabB9GmEw7j2xcsTcPMtmcdMd2Ggjm0pEKMJGbyO8C
nYVa8mNyfsZ2BOH10B1/jeneSjcAMPKFA6iQoYJjADM5qFqCXHrpJXplpZZFDPU68XqfKxA4M10R
8UEpAhBbnNpU/XP/A64ZxGsLNaK5SYuJqqXBQuO8t2mhATALiR5mH3P11Wlx21lp0KdbMlFr1vDY
QpEN/SpMckgfURelUwuj0q4DTVlgNc4PwtQ94e6Xrh+vaWxuPQrku2iWX5vnV3W8B4CwkXECblGV
TYXJh+uk0sDprQdmTK+qUp5R1w7ivHsxarJra3ejFjJ/pvfxUzIrYwbGFByqI4VZJBZ/PCQpntq8
3v9wWyakEJ0ZHI5kJaj/Uv1c5O0eDc+NIydHxhn1APw5Cuw4RpDTlb4Wr+Kk6pw0jry42E+Od8B1
cUz55/sLuf1ESyuzz7xLF0zbS3uSIzdXhxxKbWXADC8otA95TiEbiU6d94hG5If7RreWNkebd0ZB
80X0voVRo8MoawwAaLnzam3jNM8btHQDLA3QT5BmASqJVsbSykjNqRosWDFZ4xu8DpxGBBgizbMt
NNaWJckbiDcyhY4sjiCKh+rCoO7A50+32uqruwZJCtuAR6B4La1HWKwbmgpWLMhuMO9a93W4eR/f
1BTgdihUzqAeHFtU/iUrtVKprjkgFxaDAzR9DMF3BzPH+UuzZzR5G3WmGJoLQRVxve8Vt2cKluHE
SFtRDQOd0/J7sZyB9L7z8L0SvUByk4EmMDOd/X0rK7uIKgWyRuQaIJ2Qq9c2M+OG4DaLPJ2dQJ3g
t1p8ovaG1vuKRyyszH/+zsMhYq5TcNYkkea6u4R9quxz0lZ7pd6Y4L95IM6fC+93PBBRekLZaV7u
O0ODUWWGWSCxMch32kEaIHFDi12r4U/Nn4rmW6dq/midxIBpDKirFX/Lh/JmHwVhoFiwqZhuW9oH
hh7415iluCW1MIFUHhs+jR8AzN/Kvte+2wz8n29mMEtZ0hnT48JtvAQviYxMB9aDCrtXjo75ct87
1r4b5g9ndT1gf/D2XC5nQLXSzZMhjTQrBaGLE+jkuVEBe97ivF415EL8Dck8IDmqFAJbm3Gnc8c0
stwDRKtOiBmJConZgWyUPtdOFfjnUEUHURt64PKK4jqmDPzaETGSb5BzpL6mxjS8v203CRtK9Cow
c3BF7B68UPo64CaAuiyraFR0n4rx2jngZtbaU27uXVruAf8IJoh/4wmzNQt0Mz4xW8bzE91DCKbN
J3r5xfRuVN3YMLJIcUbfgvTW5B5UG7Poz4MyHWsnPThV0KUX02n2aluHPP/Csy2++9tNBm5w5hUH
aAdALll5iaeEVEpKaFReWbTFV3NTgsESMe+O6gR68W9uuVwiM0WlZE6cR3GBEYaTBzFVEg1d95D2
9OipO8oCO31yaHVwkwPUEp49qFpX+hURZ8OZbg8hBj3RDcarGx/ZfNO/ehdtuJmCU6cfi2jMfxrV
L8Aja7ER0dZMwJMA8wO41EL/dLnYVAejtQfoecS/1N2z9vjX6DTsJmh//jEgRcwkya0SfJZFRCzL
V+pL5WsjEu7HDIX6+6didSlgYsQgHC5SqBQulzJmpC06UReR6IaTIEe7ZE+5qZzuW7mNJO68VUjn
gTsBplm6NvnU8qYztSJKRvtsor+h5z/AQv9SjL/uG1pJDWAJZ2yuTOARLRdcnLRS45Ho+DR5E6Rg
suu+tAz8KvRcQkNeg2CGbSKJJFuouLUDsDAsvd6n2HZHJYNhu4oSUft9+Sk1z9VgHvKiCmivhBX+
QQMoIhu4eLrxD1JXG+VCL7q/BfIzePYdyFmg+Q1Ggpn9cvlFwUUF7DbkyqO67/w4i/1YfCzFyUbo
MZ2ZtHTDg1btveX/wCQDySstHEysroOiCM6bNn4yqxa8t3nFOEqtg30ShpYFk8byfVaa/fH+Suew
uUye5ylOBHS0l5BiyCjyvOyVAQQ6LErM7mzneAk4oauGqWt+HpRhw9haENfnBzeIbVHysmWJ5jq3
OAR4J4aTUiBZAezk2cyqNOwqEmaKqIKiTdu9VZhtiAE45VC6Tv4ApQV+0krIlcftSEMoeucbMz5r
24/mLM4VIgYYmKRQITDvyMa6Qkj32INJrE+FnZ+MnJzGijzV7JlngC/e3/dVXwfPIaBFc4MLHeml
i1nQoR261GaRoz0NXxJx6A2E96E+oPFbx4e+Tvyyf7Gds641/gySoa/5udL393/GyoWGNh5mjmbi
PmCqJEcva+ByYsJKqCFjjm0yanenQQxl4zpZC13QAQZfO5rAuFOkrKHVzELH26mM3APaQa85BJY3
vuBaCH5vQTpAhjVyfVJhIUEKkuq/kulqbph4c07pqKBwhHEfzHcALW7NXvTuUmxEqwuUd1g0qZ6P
7oypfCE7Xfw0Dy447lkVmtDSTlRfsB23z3n+HdRos1x4kBR/xvILewIrwzTsRHsQeHFZ+r5T0WW5
/z1X9gFbrOGAocQFoJW0D63SgeRRw1CunY2HsZ1pozXuQ+57w87NiDIiJLrRGGNF08idhdKWmzEV
Vqcxs2d42puF71QueHpVKDnXu846qz+q9LVCd7yyAkpCZRO8sOJQC+vzn7/7FB6bJsES1MVV0FS5
T5N4UrQzTb//i82cXzseaqLoSUtVOyhS0REAR4QFouChQ/0W3NVZsvXikeXM3Le9nN/heCHM88jS
8VAZ5H+VBKEgno5NBbWf+LlH7b/x/AlwK5E98uqQTQIv2DLw3Iile2AQwX4WQHzMT91z9ilNn+Nh
3w6BVnU+OL0PzH3QCD8rYqNVtxIv8DJCdRgsN8gQHekMpK0A5ZTusCgvwf5kuRiF7Cq6BQpa+7zA
goGHyJv1HWSQQeUN09DbJotq8T0e1ENKTm05+Yn75/4Hvi2KoSc+s3tiuAkUaPI4tKrl1KVtXka1
88ED4DVt/riEBiOAaN4PkV8FsTfOzcp1u7AoRf1saPMsQesjckEjV7Owhs5mRf/odRH2ypbK9Ooh
BZsT0N0AXgMIKTmwloDSejJFGY1jkJVQ76xeS+fFa5qQ8zaIU/uVdifem6hZmNc63aiNrD0WkVHM
XEi4XwCel2NEDsQdyjDI5crKZ2Lw1TR5JG6/rx3lRVTjN1bGvtn1H4uhgRBwM21cO2vOilOFKjhY
zJDiSM6ajCnpE8AkI6ZCX7tpa/Z5bBR1o5SwYmUmogVIG+8lXKbS6fXsJM/ymlbRUDfOTrjTcCoy
rh3/2lVRFUHyhJf9PLsm7WWj2LXn9GYVdeaXPH6CFueBqNpRS7U9FKMDRwAJ0X+7b3NtZXjszpOh
eKWBJWEZZXld2hxKG3VU0NYNbK00gr43t9hGV44EDMA7QJCDYt2bYsa7WJ5PCYsVpakj8KJ8VPNd
GvdHJxZBav/eRBqsXI8LW9K9UZmZW5eoDkTWiPbjZF6SZjxbntjw/Nu4AqeHzPaMIEKhQAY1WqxQ
06ZmPFLNfdcNxtHUa3PPh+ycZdWTnvJvbavqe8dNtiY2Z5de5iiwDK7bOdVyUKGQ3CTHQRghZ8Oj
sTiXGZ5I3hMqQUpGQ8OLVLI18bO6UDAooVk4Y6RuYCt1XZTAWfBIvIIuB1itCeMA0E5O/Izukr9v
M+GRPbMVozSBvpY8d83xKzQvZ22kifoCKNyz23yj6QUMkns0+76V6c7YTHRuz4A3+z4qd8DnI+2T
YojgQgeJdtZi8yprP4pMD5QOUM37J+32wvMwhm/MY4iot9z0gHqbs1zL7S7izk/PU6ApXgQ5fWX6
Vqli5YNBzAhkgubMwowrfHmkPUHr1KmsLsoMLVRTBXkrTc49NMTPINj/Q6sY2KMtxYqV4jVg6p45
c7qgnoC/llYhV2E3lLZtZBXGc9l6AC8aJ6+PffSC6sR6mNLUpzT70tEktEka9tlTljcbcXqlrDH/
illDb+784rGz/BUFNEYz0pVtxO0itIcd7k2/y3fN+NU0njRF9cuyD2qMCNz/trLkD9K7pV3pFlao
Wwsx1G3U/RFu6Jo+VaIK1D1TaD0lrxBKSHaQcc8M32OBs/VqWbmEF9ZlgYsinizcwbCupup33v8S
4hDHpj9ozQ5BfWyOoNQCE05o4g6+v/DbwD63lTRwIgJzOOsxLvd7QLXTyXoOy+yXZZ10caIVGpyd
PzXN7r6pt4KkFPcWtvSlLVCCUooHATxsZmY6VOS5NV+ZAJkBlHvADz3Wil/9+GqIZ9bEKHA8FN5P
9CS52A0bbra1aulFbY5o8zdx30Z60p8sD5wQUCG2vhe6+zCa6YaxlafDvMeojCM2YT/lN2lrcAdU
h0UbVXau/3INoZ5RPvJGSESq/E83dYIH6UjaaUdB8dD5LslUDWpKnJV7sxfdbiJZUb3ULTpWcWGZ
PxqWVbmfDrnzoSyYXoGegQprN9l6ejUzrjchiOqpctDUvCoOSWl16mlo7My4uApLnlNDsC3eeFkK
8u0AoTKD0qCJpxLeBcuP23QeHXRrxMf11V15GI7Zs3F0juSs7iAB5qe6L7qDfflQ/rBjCFGGzkap
ejV+vf8Bkien3Bi4xaY2ar9U2d7046u+K+hlGH5O6jGrO985cWhOaxv568qtgHKyDpQKRhUwOyA7
dSUy2iVYd5d2eVDZhPidzorj4JD+s1OQONo4RfNG3pyidwZl36Ws5B7IhqJsqCEUUR91wHIc/USd
MmxRhCyG18KcAqjR3je8csmi44EZBPwdBVeZwgnnFMotmt5GaaEbAY2p8K1+ivf3rdwmf3gLgO4G
NInoIYHxeulGitXyVnXyLqqLS5t+Jfpv3dhI/Faqeksb0h3jkNhR4xY2bOuL2kd1fu75TuzK+kGA
waC5ABfTfLL97qI3j7z+HgOPfX+Rq/H+/Sql24bpYoo7QTsk7eck7h55Y4SU/04oRqR37cU12gsX
3ceWbtE1rn1ElIPgrvMIPdiSlttbJY3uKbzuImVy1Q9lZpU+BgXIp/vrW7WCCgMK8+gZoXy6tAKm
mriudN5FllWqp1zn9cnCYPEGWnHl5YwiH/JZ8EEAoIluy9IM4X1GKmp0EUb59iaEme2gDKDw+2oE
7RMzN/xfnw+WfPDem5P2LjH6tqtSvYtEiglcKx0ouGOH7psp7CScqqx7qLgyPWOyEBP8hsYuhk1Q
FtLcLgBtT7qbprgNUeJQnzDNnaGhXbinfGD9Xk0msW8UjOWaOqlfa+rlT6U6gWQ9Trcmim4TLOD+
Z/g6mgkACtww8o94CZlN6vZRoVTJL6POk4AJrr2UItYepqYiGMs2chAdQLEBNDzV1J41cMr+vO8h
N8ccvwKvrrfJafDtyY+vznD6ZsxyATS5cUqLwudJfGrbLc6kG0eczcANUbKDJhP+sfQQJRmB29I7
gZNu5V9it7UHsLsIjD7cX87NJfBmB9VmsD7PtSopJhsKo7EYuYhqNKXD3Cj+sB68gGY+Wj5Jy/C+
tdXNA7Xdf63Nq373GNcz12IxEqbI9hgJPDtXdlMOrneOusnfhuO3haHrNA8dY4JW2kBGaz6QuhER
OhB+rZNzXvShk04bl/f6d/rHjHSJ1sAAZQbYs6LEtT5i0p2c9d5LNuL+6raBDwB0wvqc7ktRKVU7
UaVJj23L+IFBAc2u+Vm42u7+11n1hX/MyJitzjOp22PKNGr1321/FtCh7LMPtT5s2NlYjqyL5dCp
shQLn8bF4LKD5kbWdL7d6hthb45qi6iHshLOEKqTAPtgFlEKspVH9ZSSQURqVidfS4eA1zThpPeF
avc7E5DxkKT6GJo53YLIrqwQpFlo9oGZAmgm+VmfV9AycIp8iDqlgZo4HoI232kYor7/wdZWCBpV
RApoXIBfbf4Z745ToqXYNa0cUNvaVWakNxA4zQct4AmW1rlAjRdbgzwrPjIT6GOwE+gNJM3SpupV
AyZBfRoAIjEKv+Yd1OLU7HealBjVGNrxeH+FW+akm8vlhtFnthgiIcTec6bGb0En4FekGEKLuBv3
8sphxrw7HAa4Dozw3qCpWp0zI1GHiOXF0VT7A3pdf4smhVO+NyEdZbPTBVjj9CGy889mI8JGeaTm
d0K2RHJWPfCfpbxdpu9cg/EOIG3dGCKaf4Y0yU6jNdRIxr8PTIivSGSgygYkhyzF43WZ6zStAweE
mIzR/tKaT2SK7rvA2kre25B2rOqSQbBSGaKhGTEkRoOOo1BMXu9bmf1WDhZgzX4DRqGnIAcLplRA
evNkjPCYVT8kLRRpkAFmx7rSip3CU/3JJqPYqICvnV9QH6AqjQ4gAInS+a29tuswpTqgrWxiHA59
ugJnNqnHcT+lJv9pOan5uSwHyGwmCmlO95e8llABDALsIHDymJ2x5sP3zkdqZZqUQsHOCpSN3emo
GNALRJ2qP/X95As9izrr6Ingvtm1nUa3CL2Mt1aDXCezLbDbZCIbI7OLTCXfdWAy6L4J+yySj/ct
rQUPdDNsTOsATIcx2+X6UoqmUeIlQ+R4yBVdwvdQhrB9pyzUwCDmVnN87WuC9xgymkhT50Lk0pxT
0FEwxRijMTaayGvEkPpWxu1+7yXjlPs9d40BwtcjlE6IXcZb/ai1jcWNAw4pzIDgq0oZj5lPVGO9
PkVTxR9EnYZu4R1BSfA7V4aviKNbIUaKlqizwmnRvzFQVMZIjwwGSFASoo5Z6xdWOXQPnXkw5CTt
FN7/iOtW0DwFEfyMnZGcVKUN6RzK9QsAEsNBT+0/NkuLw30jchH1P2tBbXy2AKYq+VobaDZ1LYLz
pYTkXOXzNptemMrHF7Opml1SanRPCmsXVy7H5dPQB6XMhZ8N2bRLBhC4JzGoiCt1sn3I/Q4bJ0Z+
9v/vr5uFkmadHmC9l57lpgMmiXShX5JkwvSe7uuJd6C2dxIaC4v8QixQxafdpeFX1T2w2vHj6ZUX
B1dH0dnZuCQlN3v7McBtzjxYkL9GpX/5YxRFzQoFKBxIxARd890rMp+XBzKOvk03TK19exv4IZTT
wQpwU1JPUFxuSl3RLo1idUcKX0PbYqg2LrE3eb93sf9tReDMAOZ4Vo9HNrVcUc54VfRdDBcrcv1Y
Trp5FCTpj9aA7U1dpkYTpOXD0o0/lwTf2UqEehBGdzIJ/WibdnfqXLw4+Qj9Nq2t6z00LqEBI3oj
MPF/9jNOQL7BuBK6ba6jywPC64Zo+c51SyX0jMk+9hZUTxirtbAVyqtl0OKU9BrBtqpfmm4w9wDl
J7v7Ti/Fq7dlA++pIfoDon7D01w7Je3FZOqXGjxUx85VycWsKvrTTJqvoujdo61xNxxybvz5F4ZR
hoOeK/BON0qdCfWMso09/TIp9p6T6oklbF81/NlRx6MRj+cy35KtWPMkUEmCURmgf+iYSM9cJe34
kJi5cUnQw4Gc3xnJxFanWa6NvW0oUgcMqQHSiS6i/BYEiSRafQYkcdlhbPb1IXltvnqTnxJf/LJ/
0C1tULlwfGNQWhW6vFqnExjMcLHExU77oVA//25/oKlvfI9fYiPsiL/FCbtuFoVUDWrjWK78tDYr
6mi8d/SLIC99EubP9NF+6M292vnaE2h8XrsX3m5cAzK28z9rBRYMUccB27fM8t0wcxhUTORemq4L
4ukxS8NS7Cz1s5uhv5X5pecb5WumKn6e/dlE0K6GYNDp4nLH6AjQpVKTYCgJ5JwF0S+K4oKOLjPB
2QF25Ckw3bg4FSW0AXrVnnaTqzU/eazU+zp2ynMZmxik8eoPTNFi39ZaAK5Sxh8aPny4f6jmICUH
sXk2EoRHqOUjji2DWOop6McqaJRolTtFZdF0O91orUNpiK0i8Frg+McUqt1LU0CtMUDrY+MyGTs7
TQDXPnk6mgd5eUJS8KBvVY3kcul/vv3/rQ1UsEuDgo421ynW1pnVeaz7x7FQ90Kpn0Ccts94GVT6
RTPyvWLjhSDAI8G+39/c1RWjQz0X46BYqkoHDZ2xHlCM1LiYDYZP2rr5UqlqqDvTt8qmqF9M8YGl
dON1v+ZzaNhj3UB7AJQjA5xslQxKnLnqJTXOdHAPxIoDc9SfvOlX+zmGxI8RGsNj7FQXIOnCCT+k
dsRhRON7+/ituBfOOy5h5CDeXMBbfgISe4QlUw51+qLYp9ZH0iiXGqRO6S7vn0ZATfVKPavVc2wf
OQD2jLzE7jeVxBtXx0rygawTKA18AxAn3lQ8nLjJDVNoF1I+4Usj/JDdOBFgGn9TL92KOdIDYvY7
WHMxIwmoiwfy3uWioRFZi4ro2sWNuW9pw75g48Gt6GdhWz4azgapwhRCnLne+YN1cZw4ZEUMBuvm
JWXtThm3qsJrV8xcAMRjBskwepXSZ+hHOylKxdEuXK1fJ/1TYoI8Ii8+eD0EM0ZQPw+odnrxcGqN
zzrbgnes7f5c+kYYRLEYnrDcj47aducNyMd6RdkX41lr6I6J3Ad3hbY1IzGnkVI8Q6H4v7bwOl3a
MniZuOCk0i5acx5fW+YL0/c+2w92e043ESQr6cFMV4aJUfxtnulZGsvw6d28ovrFNKCI1I+BB6Lp
5Nc14x9LtPiFHT/a7RiMAKVyDCuR6wiRpPshZu0ngLB0HjVWURCQofKe3WXU7DwcMBT7Q4XZqI87
+VaTUm4Fvbk0Wt3oKaAyjjRFit26OaQYdEvxaOvJQYsxj2F9NHgT2LzcOUZyLsHz0pOwb+lJrZlP
hkvdTfuqqv4ko3bwEIFykYIF5lcJTcBhKk5alWCaQD1Bz3vj+N0G3TmJcsBQC2AUngFS1M/NCsKx
tNEvLe8EXl27Ov6UtrvGOKkkTGPn9/0PsGIOuShI3dDUwUSlzO1h2Jmi8QGPrCruvUCM4Dbj1pFb
ZZD2UCpu+YgLXGyhD1aSKURTEJyjx2Phq8uZqeYlDKFO08GM4u2Y/aMgGFPxQs/KHjuMzDiv2fQz
r3+Z8U6bK6603UJD/z9+wSwBizk5iF1L+wxyJE8RyqhfhlRkGH4qT1lFHjoVOujuj0L7kyjZh1hY
J0dpfqNgjnueBf3QH+5v/+15n/fBxYME1RrQNEmxZUhyFs/sVRf7U2E5u8SECHyx7wCI6zzrWNMr
cEz3La4E06VJKcQwXsZFX+ABZCldF6bUqPfONBmR3mZi544QHjQzk/1qTAxE89zIg7ZIXV/pKvV4
/5fMhpaxbvlDpHumzFw7RVDXL56SKfshT+qX0Zvyvcl79Xrf1EoAgC0w5AC1jOOPL74MdbaSNX2J
yY4LT8x9ZmK6wjbTVyiJst4KlOY5hVSB4ZfDsKtIGdjlU67402trBzZ5Loa9O/x0On/UAPhGz4b6
UHDa+iy3t+7yF0q7EccJBZRC1y9xSX6ZSepDTAysrbtx8AkZzlX+ATOu+1T9TNxTUTwg/Yu1pxTv
rG6rISZXSBEtlz9Fum4nDjrWCZt56YCB/gCNak0NeuMk+mNeB0UV8myjPSAzef7HIoZrMACLFAfs
mcvPAy42DwTUrn5RjUb4Qjzbwp/EA69cP7O0k+7+qrPqqAGmBAAEa/dc+ziCsKlNIANb78f40tHA
jTd+1Zswr+yg+Dno/MxVGNDqLH9VrVd1qVR4PkPhLf+oj2mzY3E/hOo4PXJiKM+TlaUzIbcTZX0D
5g+Pqbu41a4accCwaNpfna6dC9y2G9Rlkoep5/bHxGu+4z+6eHg2v0CF5ovWOvTcOjm7llQvnjog
XcIBqNbAnIrx1HeN9i+CzqxXN6eSmNGQuyTzlW/3vfJWAhG9j/rgeC01D7J1/0Pale1GriPLLxKg
fXmVSrVY8t5uu/0i9GKLErXv0tffoM+995RYQhE9Mw+DAXrgLFLJZDIzMkIvJa+0zQfNiUFQW8qK
44J5xv77Kw55JWPhYGrFFzgQ3c47VQNvXGAO+q5uAL4wXbtKIIbtSrPpQh1H1DLkoYzMwYDlw8gE
viXANF/x4azob1qSFYF4XQtys4fU9yA3z9Ngl7s+ychv0FLOoaYPc+omLS2OaIGAm2/RwpgqDeBa
yYzRjtj5OVadggGPOvtwSojNFllNQqmORNw1G5EAVz+qNkwmExOk3M1EpzhLa2XQAvCuHmpdHVxS
9+quh1aLpyaRCJZzmYIBVwLvhiQ86EOQZa+9vJgGJe27QQ+k7k3VE7cUEaFt3HEIGOiWYaIDc7gO
F05AxdTocTbqQQQqmbSsdzV6tJr5CP1RxmN0zKjbvl6P9+xPcicXNN5QYLAw+YWpf25NZV4OVtWl
erCgH3PMNTm9zdBAczViK57cp6lf9Wa1v250K27iKkefE6kUemo8RZRECgycZYkR6LPxFjmp4/Yj
jnL0bLX0VWvpzpFjv9dNd0lFTPAbaRweqkDS45GIigdfJ5qcwqmNwdYDp1GdUwf1AD8tDdDrQ657
n1AMurgYhfpoirgRBBMWBLmtZvcq00RCYoq38tp9IsvsbZCtGkE2OC4tczjr92YW3N8bPsrm+UA/
h4wYVBVcmgQcIypRaGQEtAFBYgySKteR6r9sZbEggQ4/GODBYQJgPR/vp1zCdMdsGIHcDcGoa55F
fk7RicTEr+YItVqhnBrbHH7z8KhEYQ2PS8wPcOsaJMXsu8o2ginexU+sy4LAI7tL7HYzYAxe8/6Z
i+qnG2cDKRBmsm0NE4eINOsPhmuh7asyNwMneSnyvUwPCcht5jj3CjoJmgxbtlC7BKM+xrgc7euG
PQu76lTHPbpIZmD16iEx0ZCvFUxbSgetyF2HvP39AfxK8KATh2o0hGXWS+uVtpY6dO2DTroFh7vR
+UVyKEuoNav0cejt0NF3eSnSf708eyBVxo5iHI6NVn7VcM8W2dR2Qow5soI8Gv24UAZvMPBgcEwI
mU7jztTy1HOaSSS1e3kmvsj9cSrgOpjo5A4e+HyWEg9WO1AbOu8rJT02NBWJUm+0CNdWuBrgLIE6
qdQLO+hr8qbF1F0U0BVJ6S6yy73WRjvIKj+MrxpGXBwStJHkDuTPkCZ+JWJ1vvQl/BIEdaQOsoLR
KPYZzrbZkupUkvvYDqpa9vPkFjXvau5d1SHoQwrKEpdX8NoW1+2LnLYeTFwWQUHSByjo4R1u+lp2
X2WLKOhs3BrMFuqryIgw982jSbJp1GujaexAYVsqDcnPBMqloPKs6K6PG+oBP67exLkJdBPgXrdm
TcfX6wdny5W+2E9gH61Wvjwy0XKOhrG1A4mAPFTuutHVKl0/XLeyuVIgqIATgLsCbsz5UjvGurwU
vR3E6fNUVS7JDTfT7nPwLk9yfkijGpHP3qXJ7+uGt74mIjuqaSg4GGjhrD1HtYapr2LscFnn9WkZ
p+nRiOVbi0zyrWaO8unvzYHHycZtiKEzXChrc1SCBOtAF/vrRpSk+7F5TwheL4qoirL12c4NcRHA
mbRyruvZDgYQueDNjDlM9/pSRBa4Lwah1Lkfc1iQ9UB1vs9E4BJs59f3H6gr0FxAARI30YVewoRJ
Gl3qZDsA3ZQb/YmQFy4HUL0ZoqraZQ4KQ0hzmVIFbna+l1Lk1MinXrIDp/wRFS4y6T7eZbPvFZM7
Gn83z488AjkYUDbIPwE0upi8SOwGe5aZdpBTEFXoZdR40Dg2BDHqMvEC3gbNe5DMoLuLIce1mw2d
2U9N01pBIb2Uk+zNdulls2ApIiOcL1cUYrVy0llBqhK3HWS3Um7/ayO8H2t9YUeg6wyKLPbU6g7Q
rR1IqK+78sZKkGnhBchEFjB7zf797PpwFDzd1ZnIwZzER9CqBglAdbXe7K6b2UgG8IpCpEEBF3qe
fKbaqONoJODmCMwk2TlxeV/FIdVBnKa/Lhno39tJAMXeCG6APUEDBapFiDj8cPJcLPmCgC0HlXUw
jW+WV2qN64gqNFu7B00kwLyQNGLgh/2Ks90r5Hjq53yRA6TOw9FOsh2VCmtPJlGvZ8sQYC82e8uA
Pufilo8lWe5U7B9GXd4bs/YK4jwMzSgIPJtm0FIF+gVx96LuioanCUp5mNEwsk6sW5I+98bL37sC
e1B8qcHgQc+C69mekYrKle60cpDXnTs3+2IY/KH6GIpXKEWKutMbkRSBDercIKhhKodswWfGCryJ
bPRB5SC+66Lbri53tWmiWHfTC6piG1cCRufQHWRhB/UUzhMgfLrIqdXJgWT+0qNPcMZf3zXR32cL
PVtIq6hUJyP+/jLf2eXP/+zvI81iBSFk7V9Jytnf1yYlzcx6gEKxXbcImmCgoU5zvL6ILfdCfQsy
mQwgjHGn9SJqIydNlSpyQMuPTKs98A1CpVGQ1mx+8jMjXGyODEUCnEfFSoYENOLDPfw4NshPTX7H
cJAgE9gKM+cr4mK02sYxHTpZDrqhPWjqz2LqXWrSnSFSeN4KoAjR0EdjQFkQiq+3TpsBFB/w6QLo
VpRu1H6flicMz2vmPheVLjZdDVEGtwKKu6BzWZuKuhjv1tZBrGYMbQtUJURghq1dMzAOAV0jNqbP
z3zoxqgseOHLAcaJf6qd/iRDWEVL3Sym++set2kJERp3D8BJiAHrtRDJWCyCxmdgavtcd40ar1Fg
mkXj51tfh0VntOOh9IHG1NqMDewcyZH5BEaP6tZdp/gSasTKYEFjjKBZLUilt84RuuHAfuJpDRpv
LqpVCSWlhgpCYEXQxUSnGv8fvxRJ32wgbb4AvbhtkBoCX8BF6jwFjAioc9bhr2+LeAoSasxuWtj7
zrgxnd7tkthVMB/ZlXE4ydkuWgTHa2tfwUsNoioIBSBn5AJGpMZO0ihUCeauc/X+e2k/OBSm5kNj
7srs8bqziKxxzrKYlYm5wRwI05y4jV75bSyPEDJ27Xi/SLNfd1opyFa3ghUqMpBVYYUZQNnWjiMX
NGsUiJUFVXTQQTNpj8NBdT7SJvMGffr19+vDKAve0/AHYIi4gy3XKR0w1SUH4EMCXNkJepRg7Hje
pbULDKZrJJng+20uD5Kv4FLB3BOemevlmWmsKVMJR1UBDFbBDjMA7q7lR1SdkWSKUBNbxwKQXURI
XMTIZrnvZ5vpglZhqwQVtGHMGzW6NVIBMd9GmxjpxJkN7qTnS1I6BkWfChImLvBeOH6619nfRkXZ
zTqE0Yoj+mFD8rsT8d9s7SXL/ZDPGJgp529o3Ki92mLElVXxFjCHlPHv0ZQ8CBch3RSEza2dBBcN
9I2RsrOH4fq7KWTQ+jmGLRNiChE1vhd15XVtLvD+bTMGaoMgTmc0qGszuILAjaT0aPqVj1qPUV3q
jpmIX3jrCoAzoFMJVDPqgWxfzzIblCFrCX0YJRjj2oMUbCzNbmM/LJPgTbhxber4LlBQRi1ew0t3
bacwq1bS2VtgyujiTmjXHdWyFYmmbKyGhQlWK0LBSOeLNouuzFNZTHJg9/nkx5re+tqiuEM87WK7
kgQRceMD4W2D2iKI8ZjALeft5VgaGhmRS+npc2rdLu2TUDFu2wTjyUEQRJeBO7QRHkx91OOGBiWR
48qxeVvM7YDZrlbwfUSGuLVMdkurGosNzOoT3N0VeZwNQZK+aQKNGMaYzKb5uQsTw5CKmrC1zEvh
2vMN7i+3EOm3bfoZptIYYzIOCO9nuZRICRmJEmhKBNHX2dFP6Jq+Xr8qNt0Mz3Q0DBAGQDm3duYR
8y0GVSolyPSx21WRQT1JN6Jjt5D2T+IAWnvd3lZcZdkmRG1BKHY5f7C0zmiUfaEE8lL3J2heLjvd
qFMPpR4ZtSKJ+FaSG9BxruHoQ4qxCkWtwGM4ihBQWytn5WYZlTFM/vEu3zkJch4pRcpRpm6s3rZO
9H0odqbUPwmWzJIXrsqHp4MNWAceXTbUDtZ7rGLyeAYVsBIs+waUBTeddiSZe6DfkDJ2As/cuDyg
S8EQZazah5i+toXRVWewRtgC8ss1qmM0I8GA0rdVVXtdf7m+so08iiEKgF6E7AamrrmFVeAQmOQW
37LMg7wIJBuQXPN96audrX3vbUGM2raG3haiuwpsIPv3s/iuoGVdkwZLa3AD5z6IYFtP/1M3O0VE
qLnlGrik/t8SF+G7LkXwz2FpgHC59avK30dj9MxC8K22osiZGT7pzUYnAT81kqbWfgVbmyeTn7kj
2DT2U3nfO7fBRd14Ag91OzB/cO1DWR16y7/rFq//M2aC1Wx5HlJOEHOCuBeHivs8i2PXAy0npBJa
pe4WDHD5hpkDNsWyzSKv4nvI7YluyYvlASOJbBPYWWBp0EXm3L0FP7CVAgMRqMviqlF8GuPhrev3
k+OcBr1yk+XPSMn3625/8d1QZmJhGTkGIHMA6a8dUW4SfWgGVQqkvLyX6lMq50+O0Yoy0IuwwcwA
C8uQI+zByT8ZwIUlOXokBVle7xTnm/kHGls15qQwehfv+6Q+TYWgmLqxMlwF6ONiYAljNfx7vaAL
hhp0mYQUECQmmYmJYGcUuKTICHflzAj+Q01VEibyiSQ+9EQ0++2vv9BqHdzWRRD/1nIDJojZQkvy
c8QJFomwXFzP7KF8tlec60m1g0fdOJPQvCn2zV/fGfjrwJTgNKHkzKb11j42JBn+vIUvMRZ3qOm7
xqtj/cimfTzddOVnnM+ePfy9W7O6PdN3Q58ZBai1ydrUK8hULgTa5UA/Ow3Yxy1vGgRh4iK2soWh
rsTmSvDDZS62jjFBK6gzSYgc25NkCshH6yr5zTx8XveBi3i0NsQ/o+TCNqUW4pAhWJfw+H3NkzAy
Dxg89GQRwuvSo1EJYgxgKDxhTReXbiRpYLU18jDBsanRwctiN/nr2wJ/+NwI93mGVkeBZIERiYCk
zoEFqd3n+V8fTljBNCxLazE9zwOyo9lIhyHV83Cxf4K90Suym4IIvswlqIIt5cwIt5RuIBTlQi0P
rRh4qXz0h9zaNRV9m+3h1klBaT9Gjav2uk9moBC1BiOGVR0Cp+hNTYVhJFH5YusDmuz9qzNmLoz7
rV2fkK6chiJJQoeElWGhTXWoRSPtAhu8Qpm+zHpKFJKEk/PeyI7HznDdi+rUIivcfa9T4pRtg5U0
5ovRVi7U+HpVhLYTGeEi+Fi0c5UwI9BbSyA8pczdzkhiwTvui4JxlbswOSggJQDxweFCbXD9VVo1
Scoml/OwHTKX2uQ4R7FLdVCce3ZPb+W+8ksw0YAZIFTKV1A7a1mzH9oceG3q0ewDznOUW/2kJpW7
NOPueny5DGR4n6PtjF+I+rnGf09HJmMFGFcZVnoL6LAl0X2vmLmXQOrXn7U+OVy3d3nfrO1xXxYK
TbFCLVKG0Eje6UsLrp//0gL3WWnWk6UbaRlONPZM8yMRvRcus7X1ErhreZCjmRgGloB+5tA3bpPC
jvShmI9Nae5QFvXNSXCRinaNu6XBEIwnZZWVoVYaO8W4HSxZsGsbh2HlB+zfz54lzlg2ZR+lZdgr
h2lxgsW4MaiI9n7TiIXnI+hiUHuyuE8zGwmJs6kqQfeKlwgat29DhRgSFc3H33sZu//xRMeBQ1d9
vRqayCUGXOsyzAk4fjEzn+h3mA4TYaE2Dg/aQUhuUAmCACE/t6y0wHFLGB0Oc2gPWp79NraYtRQJ
S2xZQZIBmgOm5AnGnfVi2i5z+gRZTUglP6/kR9C0f4IKEZh1ERhlw83wZRgfEnI2UKWzZOTMCYoR
g8iDWZShsxRlEJlE3TtJ+/36t9lwAtbuBOESOggA13DfBoJLdqXnehmmctyeJqWJf0nTmLodynei
EL+1dee2uK0bbaqiNAxbyfIi183JMH5MuJP1QsRHe4mKw6MRFVtWhkFWeEHE2w0zKieDiRNqSfsM
GYG30P5QNY2nadlukCGfXMf3GTFPbfdwfUM34tHKNLehKCrljBkCpwpdcRe+r+4ypKKk9LvsjwOQ
uiVlYZ/Mom7X5uaCmR2D6kgWIQWz9haFRq1Cm7IMW3eyH0G+RMjRGk7XF7fpLf8a4V+pIIgAl8iA
kyyDIDyqXvoUguKFNYg6W1uuj1IJyvoYDUZ9n9tEwESha9TP8MqO6DcaiKt2c1ZP7vXVsAPE5QIo
oYE8hI2GQBKaO2Cq3RhUj+IK2RP6glIeTFZ/h0rY7wRjra6jq4LX9+buYRgE/gh9SDAErT+RVvZ6
AfmPMrSTsvDpvJS+lDX2vpSJiLFwawNBbsqaMIzUj4+FLe0Ns9FoFTp1dGjVFmOvkdEDI3N9B7dW
BFgRggcQqBiR4J2uV3L8grIKW/thNqH+i5dQmw/+dSsbi0HxgEG/gJNCfOe+U5dkNgS/uirU5QNI
3GHhP8i7UBhBSgh1CFC68Fch6VIpI81QhzSpHuwyC0qyfOgq+TAK7XB9MZdbBmYNDNHgZQDSE3Rv
107QZzktFCfJwzT9KZWveBXo1uN/Z4LLcZnGYz+UaR6i2TcNiYsZC6V4uW7jMsxhGRh3QKEWOFO4
wHoZC4FkTWPCRjbUp8iEOsJLPd7a8ZOWHWTw08gCT2Pbsj6ra3vctoFSHG0zFfYc1Cvk29mjxcto
n2SRfOvW50E2BIVM1NRRimH/fnbpqhT/QQU/DyuoWhWxGWTJrQ5yhuu7d2kF6RBYL1EPAxMMDK2t
2GkZm1Ix5eE06f40Pw16sRMWky4/EYzYGprZGrIiZBFrI3WN4FmbeNyP9eKVk+XqI0YNhs+ETB6G
LctDW2aCdV1eQmuTXNzuZrWz+gEv/dSQPGX8bgGlB4cYRWX7zf0DzTBKpSj3AI6wXhqARYk5ySrs
jLqfY0DKAdOAEEO7sRogDxid8RdNBa9ZMFe4hKhp5aFaZZ4VKXiV5SgayM/CT3UZ4RClzyxxcXRe
crnqDFhy+tdkunVGkW7npQEgsiAlguQA/ThAMdcbptqSgoLSHAV1fixou58TETzvcrPYNBIDfyL3
AviTu9wgaqEpVVs6gdQ3PpW+x/mC4e7ihkkzXD88l2w2DIsF8BK4WzCPhOffejHzolRgc60jwCj+
FB0mAL+j4QHBjshVZ1da1OMg3WDYWbLnXxUqCVUXxs1J6xLfEM3PXPoh6lngdgdsi0HT+UG9KnX6
RRsW0J3N9hhW1pD5y4g2QePI+fH6qi9PM3jlGE0W+sNAWjpcyCBNCugr7SK0QrpDZaMQQRPPJMVP
tcDERT4fMOj82Kiv161uLBAbzfoSDoCpF2yGI+jVWrxspKDShp2qhUn8UsSi+tJlbMejEEPhSIlw
z6Pzt/6eUwnC8LFDVbXWo71jTi4iYjw7+5m899rPv14QnBPND4YZMPFMXNuyjabWqiFOQvA0/sqs
90J5pIXx/bqRjdOGoIHrEfcipjd5YsOiKwZ0mGkcDnYHWnwQnHkSSVJB23tj20DgjTsYnUv4Ax/f
1ayvlxkFaSDsbsHEcqe1d6n+qOQDRJd/XV8QyxjWty9euuhqQ1IRqkyADqx3Tc0h7kEiCcU5e9jl
pD2hIB1p7R4K4V5WfdamoKB/6Xawh0F69pVwqnhm154gTV6Ik0Djdj7qZAmNSgockGdcXxa/g6wi
jZIEJrUZIRf+53pZiT4tVkJ7FDaTfAjqVqrRNsqLvVxKyJfBFeql2A3B/Ca/NkzbodiCqQJgffDf
vGRznsaZjpdnGrbFjaS8sDZS93l9Xbz/wQTGX5l6MWNlvGgmtlFiFSpNaEgsjOSUU/wcG7loNPty
80AOy/iF4OgqmpZsnWeZUjLaKWRHOxpGgK3ZwFNElurPw/i7BEthConk62va2DaQd+IsoSoKuCN/
gyVQHZYNcLeFVouyLKQjUsyz/Lhug4+xbN80iIY6qCMx9VDOH6zeTtLGmWhYFJU3V4DhlD/N6QH8
Be7Uf8sbd2je/94ihnlxfyDVxIONq14uuZrklU0zyGYov5s+WR4gnT3e22Yh7+q2SU8kMufDVI/t
gdatiIWLP9ZsvbhKwOKEkgVYQrj1yhOIaRs5zULdAWdF2tnHqjfeOnvc9eN00JYbYaKztcPABZps
jzHba3G32NR0egKFpCy0Fyg0YchX86Kx2+tybbmZRFPPyLTSzxs5cnPwfwjO+0XmgAXj7Q08MsIY
6nc8Ylbqpd6ejKwIl95GgprUzcFQssHToQ+1s9qxOshdVftUrfqjUoHX342n1DkV09RrbmEWsw81
+uGp7KIsSPKmfMogoCgoIG0cXozkQxQRaS3DgXGxdogNKF1pShZC2or6maQ375khNYJaxAVX09dW
MEFZkJYAP8lPH4E6rLCV2oZq+UtZfab3wDiWB/MbyBejW6p6FURCPjTpeN3dN2IGg9ID6IgcBkeM
u+kdDdKZi4LPXymfzfBB7lTpJn9OX65b2XDrlRUuFdV78HKjx5OFtAji1h1o5SrWN3Bg1UbmyiJq
H5O7G//ZyH/XxB1hQ+usuEq1LOxyY/JGtYnBV2PIfpRpix+3Xby7vrqNQAh8CCg/cHRB9MInF0NM
KeP8ycK5BEMj7vubXBdcv1ufCcsCuxPjSsFfW4d2I6N9ixOUhWVfQTxZTp1bPITITaFk1kOpZotb
NangWtz6aACmIBgilWZiF2ubqBolHc3hj330MPtQlHaV5TepP9OP69u3EYEgqIFaD14pOmpWnJ3Z
JrVsNXh6t4OEQVJIDD5BwrO9raKi9udRMk4osZK7uZR+ASkraodtWmfsr+ydDFIRzlkkioF0UOHk
YT3RPclGCFDUP6wamOzGH6TmeWnJe0EFHrPloUiuUXN0UB7D2Md6a0d9rIFdNVFtiKjL+p0TeYya
Z9u/vrNbjokbGv0XJPOg1mT/fpYQFInRWSMkK8Osu2lBQKPFt5Wozb/lmRiX/GreYsqQhxKMmtGP
s8xsJK51BGABGiVW444iedqv8ZTzjJedasjGA/7F3iVATK8XA/UufXTyqgjn6iGB6mcRyx5ot9P2
UZNduQDHXrnPe+AI3puoc6XqvnR2keT4jRm7I/RsSaQBWN1ZGIZO7tvxTSFHaDzfVIvoNby16+c/
lO3Y2a73FX7+kLZFqIE4F01qd9H2C80F3/bShfCYAdcTE7VFzY+fv5f7eh5nCmyYOrzQJw3v7EXJ
jqAjF11Ll8tBQZ4RVwLXCoITPgx0dQ8EYyUX4ZSXrgKeJkn5VfepKy+lx2hAjBEYoo68KPTZliW8
7SkQqYs79MaeSH+uO/RGugChJIBacUmiKnzxWCxGDIDNZgQMTrPvCz+6y5xDt/xJ8hskCHvSjcd8
UcGTDU3J6U9lJI+11niz+Tkm++u/5AK2gGO7+iVc1FrMupJUqKWFprXTZx8op/veH/bDPjuRB/tm
OGlP5eDSwW2zfVXeLdTFzMX133DRVON/A3etVhowIOCjRll59zb6xKO+2791d6Kj9wWMWR+99Vq5
GJk0kEzJOwcx0u99ZT+E3Un3lW/OvrzBXXdDH5ObJRiC7mj5D2CM3UsHMAUfcLYO8f3nMX9uXIxC
HYdDuSt8MAzvLUE4vbyp8Pvw3sFZYO83k4tz9dSkNchPi7CmtNlTbcH5t63GU7K+P8hGqvktMSO/
KDrRJ9g4hbDMaiQq3gwW/+TSliw11TQtQrpIblcd6t5rMrftTte/9JYZEDYBSM9mvVDkXIeUXEJa
IE91EcpGluHlA6UIvbxtoHySiMoxW3tp4vUBHTw8WKEeujblIJbbToXoNTVg9TIAEO2HUIsCsKcB
g1P/MKgowLAfz3sXy54YPy7mE/gJiMXOZsCmSBFmEGSU6700flhYWPoeYXA9UjBEnoEZNg4N5TgK
xrwv5hTYCTqzzVdsMAAZdUDCFmGz/HbIoVVQtI5/ZHUH+TC3Lh/76Xc57ONe8KIQ2uWiRwRhRpqW
sAtxm701Oru8fSjJSblx4Eel5i09OB/n9xJ6INc9aSuaQwELbUjWvUNpeP15U7VcimFucFSkJvUI
LVI031EzUtpS1Ffb8iS0ZBnzCVIrx+Y8iejziCFJvQgTA9S+DiHSoQcxjmtF47IvnS71U9PqQUFY
1ILj8pUy8i51ZtrhaopjXi8ZsOtFGJuGp1H9xTHfu3GvOOl+0LuT0kFHVfcXcGs+O/MO78txuknU
16nJbiOzOczdA4rzR/XBrPHKvP4BLsZwmcud/zbu01t6olngGsGnd25Ua9cqx5hgNIXRd+3j+cHx
J7xZcH05gtviq1F2uSlsmg3UExBx4QyPZlc7dYFNyZ9QSDndg/c8+m6W3kfjKh4qK27nZb7qVu7r
DyiceHSH0RKv8pJ9vGf/G8R+O0wPCtIY5gQXPwq1I5TQGRDa4CJb13SmI9ERAbQ49EnplfP9ku/L
rDgQtwa3YLOImOEuTwCmA9lHADoVJT++Qw79lkntQdgWptliuFYTBxEYC12J1MfrX/oyaJ8bQsme
O2qN1qo67QDlG+wgotZrDAavRre9RhZson6xicwSgyYzUlsMva0tQZZoRBUF4AynJ79QXeq9IcuJ
4JLdcNy1Fc5/2t7sSWcOQHNZDpLAzlOrD6euPbzovLlcXGJAB7GHoIHkQ0qhdStDF9TmNj8dqt6M
zx3TXF+/8CyzNvRxkSa2o5bzgkJto9zK6sv1j3YZtLBIzBsjXqHuCKTweiuT2m6LSB7LcHy0upva
qwx3IV70RokgDly+m9aG2Dc9W4ut1kVqAYMfdg5G4XdSdRjMvfFNbgTHftPO13lnFW6saG1npppe
p72MPesMnKZXJX122t5Lmhsb5LfXN2/T489sse93tiYSdbVdxbDVgRFI82eFeHHtC4shlzEDW3dm
hv2MMzNp30h6ZE8AdFlebLoYlwbmKfbHXdz5k7q/vibR/nGvOTu2mzyflTI0k0+bpChMPmWo/0mm
kNxGtCzuap57mhdVpgLK1ZeY4CpuU2tqXFWdXBUI56HYR7NyP2uxYBpItED2s852sx2hkZWZWGCz
6LdZpB+tdNgZ4xE1CtfSBGjv7TUi6FoWq7HzlLWtMsXATBswNn1GyR9D7Vwjd+GMSp541sOkjAKX
3F7dvwa5z1csgHrMNTZVMX6lkdvatdeeIv3efLruJtvREYyq/7cy7uuZA1IrAq66ME3C/rsh2d/m
zh/T97kZDst4dJC3O7Q/4Z2OsSiBj36NnqxvUXYi/jXOfUMzczIFb/AqBFy9cJOqpa5kUFTyG0At
3dic3yxlRrMCuEvLT6kD/kqtTl4j00x3Zp4WN3YngdVTAnu3YFvY1XPxy0yQLeKVhCqCzp3VPHYG
KRqBsMvvkqD2JMuVXuhD/6zm7vLwn9hic9pMRgogBC7UGVreOsmM64HYh0R/00pXiybPfG5Hr5N/
qDZynOrwH9l0UMZDdYqNRK5Pj5PhFmkNxKJuP8uGHzlvQ/2sQvRde5LGl3j5mGrBDcVWwe8omN0A
qEbpECNj3DVcKUobDTmC7FIVD8Rxbjtl9q+vauuUov8FPAerOV/wRYxyBs7CwoYvW8cOYWDMA9KP
3ig/5FHmku691gW1Zu6Y2mAGVVCDxUQzmDDw0OVuDjxB6nyoh/6JINzNBtjx0QNqhl8S+V2IBJ+Y
y51t4D+20OhCBmGgVsC/cBVtabJWsvsnMxn3RaWC3w3wqyE+qarg7uULNF+mGBMovhLmSAH5WntH
ScfBarVmQEG7983xFvKoBz2a9n30J7MqN+4rtyfJt96UBGGP+4LMsKqgOojmKbYUnbW1YSuHujId
bSikV7E3Jb9scpMQIAOgGf1jiIyDUE5hY1MxSA3gF7wFEHmTy5sy5OpLWSTyUwNQFuRjIlI9qlOK
TH4QHPNtS6hpAwCD1jO/NJskTUPLVH5Sk9dKxajsIY3xapFEGJiNLQT+HvT90A5gr1duC2MlmSay
OPITbay7Su18BMoQk2w1qttdmobVlP4qc0GfZ2tx50bV9XdTYmIkPdqQT3GbeC05yfEfrX2atV/X
D/imGTC0YP4OkMeLwYwUd0Vfz1gb+SND2U9Nv5tq7c3a6boZLpmGF7KJKcZQwGaNoYS8Xk3Vxe2o
0FZ5qgj5oc46Zhh2ua7c6WQI0dHsiSkIXHxdhVnEbCarbSBCMob6tcV4UGJZm3T9Cadxv0DWCQNB
BztzvELN3BRiDJMN0uG+eq5lCk2c39fXy5enYR6PEkAvsKsMxaIynzrLpYYmkkrDXOynru2h23FX
lPRQNGid5X4pPzvJZzX9SJfH4lBrxzShvmm+S0A3C3aBRZV1gAPHF9Q3Gd8FK+VxZ9GZC62IMjN6
yqSGsCa5FIy4TrAXigg6cxm3AZoF9AfdJaawzVP+JPacKZmpkudc1l0tdKT7uoUMcuVF9EWwt+xX
c6tCdw43O3qtmIrh24QjspPcmvvkWWsz4yaO67dxTJQ7Ohfq3iik/NXJVFBGyNDyaTN5OdWKed/S
sb2hRRdopqT+3WOUYf8A8mKikRrGIvCqXn9ro9ISq1Lwewb7vh2+jcXoU0vbC1Z9cYRgBTILrLTN
usv8qing/Ar5WnW8yz+t+2H3azqmn4k3/ighjll5tpv51s5J3elByNd2eX99WUdYB0QDiGUe1Vup
SgSd+SF5nmzq9ss3K38m/WNnJwBkfJZV46voB80iaRAuw/naWeh0oBcMflLcnZz/yirUNYGlS55p
HfvGDEIuoxDlpSx6r7yJrezMBpcrYlUogxL29d4g5a166c7xk9IdPiu3erEET6ztfTyzxvmKlGSF
Oshd8tz74+inkmfu+l3sKf3OSneirq9o+7ioqxsSpiF7GJOm1I20PwlxBNkFP9r9v18IzGnoPaIT
99UcO4tzWuTkfTzCL1DlOdEgfnT84QY9wcGXd83teJS+YVRY1Fe9iDXsk2lI2lC5hQ7ql9TzmdGk
7CyTqlhXipvYA1HMjlgZ7uPOfmoT+p6ropfxxS3JGeS+WpYRPGFj+EhcxG7uxDep+qsx38xqEPgH
+0MXzohUBjVCHHSQd69DSZs0GVWNKXlOFB31eBP6AhkyRm+0ZREzk8gU5/cWyVTwmcDUnD3PEmjw
nciFur3IQTaPF6B7QGKzK4hP0sw8ptOiRjhe8kdcKgeTdI9trt0m002WVSft56jWJymT7qglIu/k
cVT/OOeZbS6HyiKtwdCDkzzrlrdkXmLvqr2Cvlz0q5Zua9W16CkeoOnp1iJR0Q2HARkueDxRZ2OT
ctx3jBsjMZUBx0K2yhOt5ydHnxw3A6JZ67tUsMcbXxLoHMbkiYIoYGmcsazsUDdP8CUb6PV6YyE9
ScDRHQZbE8TKjXPHGnPQELTA5oXbaO2dxWhn+CH4lsq90T/Xup9oqNj4+V9SJ7DvxgoEAMgiZwHG
mMvdMgPUrgXY0J6RkR8l54Vmd6mtCB6aF1k9M4KxWoQRcIkDKbteDAr/DembLH0G8e6ShknX7CTl
KVUOELtzp6rbaZIgCeaLM/+s68wkF0aoRtR4hsTGc/kJDC4p3bdiZ//4UP8olme6/0PadTbXiivb
X0QVOXwl7eiIw/H5QjkdQCAQOfz6t/DcO95b5m5q5tWpSeUaN5JaLal79VqQLNe39Vp3CZ+O+o9R
3EeBOUZbBt8HIeUTrogxJcGkOPRPcU1/q16/mXa6w9Id7RxzpZK6PK/f9jhvrIlWAkIJe127t55Z
dheLIEdx1BL4zM0aDGTNGLeIeTUKDVEYSAxjC1KGeP1FpmMMriEE1Nr1g4mnxZpYys+nxZfnfI+Q
W8ZOq0ibEYwwCntUDx9K0R5Slym9kymDl4afUe9XNSii+pXTYXUtuQM90zNFHEb4rPRetGTXSeZW
eCyjMSDNsYOmUgcVPbOLHYtct/Vag/E8l9zZhA3zPew5Opycuiq6CUUKmu9gVIXcy1g34Z5U5t7K
PZfLE/7lrzPIUJslqFGoODdTUTYWHclJkB8RI2zZ2EBxPJHtOvYqwe6nw1pieNGHTgxyUY2iGglS
bCyn7kxbEtvQw7SBKh+fPy6PjK9F/xgZdxyVIaTbZAmGkqfxDwuMg/lJX8EI03vZjUTt98xW9i8Q
VrenwcnvJUd6vPwBy+5zMlJ+a4rqQMYG7lOMdnQPpU3lqvehse6WD83G2Lkr5uZ98MNhTszxmxMQ
rakbYG5wIfT6W/68VW+Yp8TOsDlaty751FYsrq0ktzFZ3GgUtKMkqMKrTgU6NuiRapDmMnp8XzwQ
sob9WjrmoUA38y6CYB+p7XNfFaSuAAgcK9qz6wGogvxP9rsq/MvzuDyN30a4TV8qERmjoiZBWMrQ
yp30t1iuJCcZhzX5m6UL01w9NuasIfC+fJYyT0leQ5yJBI1GgMvej364U45t/ajp+4i8l9V2fIDq
FjimRefyIP/H5vg2zY3SqGX0c0PDMDCHmzD7rPWD0jg19FfLyB7FQy27VfmuP7SvpHXU+ilSYzt8
z8B3XZd3mvWsmj4BluHyRy0v7/c3cRGP0r4EbSimIyJC6Gpl2voUWjsuaPoCYeq9y9ZWp4C79iBH
TJPCKHCY1bFffXUEZ52dWW+R1t02Dcpiw17PHMb2w5+YSLve3A6ST9Lt1AJYmDjyhIP2TlF2bbZW
8l/eWd8zMf/8JPaDiwyEDPPqiPQg73VnoLvOth6jW3GtmXwOCj+Dxt+WeJolrTEGTS/mSdAqyR7H
KnFrNV8jqP4fofDbDBf0C9WKTdZjQJb1KBteeuwqO1Vs6prPZB9/Xl5ZXo71r8gP6so5D48yI08A
IsSt0ERNhyOGeqJ1DZLWTdE9zMo1o+yX1mO2I9VjXzsH9mHWh7H1M2GHIp30cvk7lj3s+zv4s1W3
0qEVVYSSXN8Wk6MBObtRp6tMH7Hbb6h+jSpgw2pb1twBxPxDUc/lEE81jml9J4TbVnjVqa3er3zW
QmoLePG/p4d/V5BuYkqGumnQdfGLYPp5vR1jiC/f4LFWZ8Wd2pYOSPz3Fdum1rtMXmhnJ9I9Ev6j
Qry8VQHp3rLRz0s305JdJl9FtHCnyjgovZ2ZI+Tz1soqy6Hy5Ju5w7xHo2Cao64RqI/F7yxI78or
uhm8/kF9ju/SQFhDiy2eAif2uLM7m4VCoHBMgjKMJn+sIdKnllDaAq5/VQRxabcj+kPIw8I5AMrz
892eUbDtSwY2R64A9VmA44xGO7G7VywXquhNPCFx/qBMvt44k9nZIX0YoRcx2ip1alz2jcam0Yrr
LiXO5hPp72/iYjFDa5rAmhLzDTnNenpRBXwWSdxCmHyleU8z02bdb9Qw/MvOubjQp4a5qNwr8qSW
DfZMHB2KPFBAx6okN0YJAvCbIvFRnQzRi+cy4wh938u2l97bp6a5qMv6UjHIBNNMFCA5ib7K6EiZ
ZMe/THmtEWUp7p7Y+pr/kwivs8oiDf4EVSHZqpjYw9qWWTpNTy1wIVdViVSj2EQCKo/bbJR3tKy3
UyE7ohGvgEsWn2jAm4LZFj3K0L3ibEWJPjJZxGjq3MOp6AmvhsM2zBmuuqtx5Zaw7JonxrhQME1G
U5VdD2MiRDMdaCB3BjswLwQRY9puhenXqK+poS7mEk5HyMUDQUfxulYQM+WO2iNztGZbyU71YN2A
n76IEhuZDLOFDvudITyBI/GyZy5Fo1Pr/NV+qDNDrhH9wtIsNhFyQq41qDi3elzvL5taPKpPbc3f
cuKZMcurvADHQhAVB31yqHgliRVoRK/M1haGY9cnTlTdFL65dhVZDIMn68qFQWkwhikdYTg2toPy
p0QKw3IGG0QPm8T4MB4uj3PpEDwdJhfgUsHSKoaXb5Dk15WYewQ4C7QwhR0yRdGE27B72d7y6GZy
KFTq526782ntBjStRM2IIL/TZpVQ4KEd1m9o45qBUq3mYucdx9/rQOD0tznOXyMlBTWUieFZ6DBl
XnQl3RsOVIdwn4BKMbLQa2+zxYCGDCJKhKA1RC79fHxVlbe0Ck0YjAXLVvpksicNSYTLs7hUAJFm
4qv/muGOBznJAQhKcC6T7CZW0BjpG+UN+lmxQW11Ftv8BHEGgLB6bhdjbCuyY+hraaHFyHryDdw5
MTALAGaCb+ihFLxRDpJki59F7rD6ufpQbpmrp9eZ9GCyfS3kKL2v5Rj5jryv++33JKBd5Hyuo7hL
hKyVcDiLKLLuo8cutzXzsU1dk25KKBGk2ya9T/ujeVc8p2xjCfskQyfQSJxOJhtqgAhLvk3Kl968
J+BL+X+tEeSUzz8vR/MPki/4PCpuMgD/2+u42bTN25T6OcjVTX8K74T02IjdToQ+BZk624Rw9+Wv
WNzffy/SD4a5KRzUrpd1pM82VuxSyDTcBWuc/IvnHrQZoDYMj5z1lc9HmslyW4qRnATWISWoeMij
pyYf1DjmzW9StXbLJLcyPa17uTy4xSB9apjbBlOfguuxH5MgTJ/a+A99uAYudi82djR+CMRu3+4u
G1xyeTBcgKYD5YiZPel8oKwZY+go14gbGkGXxo1IH+sITQpk7d69FEZODXEDS7KpERWzRK1x6G2W
9I5mPl0eypJjnFrgdm/YlZrR1BhKqjFHhlTv1B/T7KYnb2Xua92a4uiiOQAjwdOEjBUoxs9njkqJ
KmjzSjVS6ZQsd8M0s2k9giNEIw54ECVXIZV/eYw/8TDImc+tsDAMYgtUq86tEkkwGKTzYNVt3oUA
pJFa6N7SxO62pZt+KJ4jd872nwJBvwLTiVm+HyId2CROJcy2yM3b1U30W7kX/em3+Cz8m+vtqSku
yEgJzXu9R3GMZKGjdwfFcJvoTrdWrgmLt01IlSFTPINN8Og7n0kgX9RuVOZ0ddqKeIEIg5vISfGI
BtCjrOfVXTWmo03L0jqCqaK5VVON7C6v5uwi/Fl++gnz5jy5kVm1qQi0JSQwJFetGjtud10+2jkE
1dWVy/XS9gOC8Qv2gqYWPiPZig2IUEqkgyKzNPeUVZqN1JfgXh7QYoLGwGsBromGR7RHnI/IqLsC
BzneJsYYdNG+L5+w75TpT/mZA7IJ5qY2tZOPSfPJWyi6vbUNmQcqmLfLn7E02NOv4DZJMUqtUNd4
70WRqG/0ggGVKkJb4LKVxVgNHCqgWjNzGBplzwc7tXoX1gSX9yz2QMILzQfZA42YUNyilwLntlOa
V+Kxaz6G1eze1z7nXefUNuc6zTT0RmXhGqgPNyDg34eNsG8LuqPDoyzuO3GuShJnqF9k9p50mTNK
ftodRwF15l1Xv42a25GtJu3qwof/u1H4KjCySyWyVRMKjn1hR4bUS7rNv5ozPAaA3kWDGj9nuo7e
iGbEbbmnoBB5K8SradK2gq2C2W56itNdgnxoxXxj5XCY1+LnfKFPU0WXmgRk3flaNZMFRWXckYI6
VgGxySz0sytxuRkFKMReHuOi94F57b+muAeBnvVT1vUTyjVW03pxw6YtIOYPl43MLnxpPNwzoDND
YDYbEc9WJm3TfVyNjh6ldhyFQRi9hr3pGdEaDGrxVgQ24b9HNo/8JF51ZQjgEsXimVK0i0AGruXE
MRQ8V9vEjZTCjYGO1KfjUNsiGd3LI15aQbCZzDgl4KHBK3JuHA01edeDkCtQwVTkyYWW+0IaC25K
9PxfxOWZ4VHEjQi8fDx1qQCVH3TTWnOqitoN6u9J54KuxhM73YvylRvY4rhAAje32kMVgQ+ZyLCW
+kjiNFDCGKI7MSC2SV8nbptPa4/HNVNcXFTzEYAWStOgbDJ9k+I57KVplPgiNdeSOYsBamYg/M+w
dO4pE1dqpiihmgVxyrTIb8yqyezIqo3Wr5JuKq/CSerpuBc05LIcsVegOtUnfQgikUnSvBTXoMRj
upwoW4WEqbSjzOjBJoc2BsmVExK1h0jJoZHd9oZA74yoSKo/khiXyCPq8rAZQ40UtpZX+ngwexlM
t5E+1OW2EhlkJ7pOrBsbPfKF6YQR8Oja2uGwEAVmfv4ZuoSsAPiDz93VGmmWlLKS4sZUem+TXbqf
tZPY72hYtQlagS9vjqWDF7dCPMkAPgdcm+e4L6cUfUlmkwWV+SHp1d7AmRSqYQxEhRgIxWfNwNci
IPWcTcd2zK/6xFPTh7wP/V75HIQg1D5AvP9x+asWrsgKUjHorAHSFaRHXNDNrT5rBhbRQI0rWxZE
OxdzX89AfcR89FTbrH+5bHApQsHiV7/EnOXmdVlxcWT1KCQ0aPxGsnPoHzr2p/I6PbYBJIv/hTFQ
X86CXyC3w7X8fIlJS40CTC5g49h1Ad20pd09ZXuH3pB9uQIGWti5wHB8m5q97STyFjFsyd08rgzH
c2wanzGLXzWJroW+RUc6tTR/yYklrQ9DaBDB0rjv0y36JlGJCMdH8NOD+2dbCFe5B6VnFY1Z6DJ8
MsVnNDaivZGwx5XZXXIeREMLZJwz0SN/YlMTMlqMljQYqqtB9tLBycTBs8A78yj/qu7L0svvonyW
ZqbiaGfJfS7b8bDRivvLH7JwSZ/hM39/B3fuVEY5kVIoaEBpY4PbQCohmjdDS6I1VpilkHFqifMn
neV6j8Y+GuR+clesFeG/urC4K8PZQDgfMqJkHPMQE5qMjlG4pNqQ9IGAXeaQf5ZvRWx3nxMgCY74
PG7zR/O6x8Kv3ZmXKqdzxwHYQcGgNQuanbtXk6kxRCsauFd4W+1085q1zuCKtQ219Oql6hypf2+e
oNaWV3atQKfotuxsaWNUeGzmq5j1xW0FQB+U4mZSDYtbW5pPXSaX+Jp2P0BXeQpfOuFATRSiRrZt
hAMwAbH2ouo3Q9v4tKvB35jstfgf8rXMr2sFHgbOXoAowV3GxclmSgdBUjoaPEnqK4RQbNOEhkbn
ZRoYIl2524ZSoAovqfraK8ZKFFtcEYg+41YFHQUwt3ArMpRhWZnmAP++b+9Vb6fuprdyk2zozrjr
vEewQTnim+WKIEGqD+1KXFty+W/jPxKeYtxVOVMnGoAgFEiF+kDFVWj9vIi8389vURByAsMMLaBz
l9OysQYDrgiXm/Y6czLVr1HsgMShoz1Vjxa0ZA2vWhO2+cqIXLLKpYc0NCmCd3Qemdu5vZe7CUi0
/OZGdcLRHuzWTW+FveK97Job7Tg8bPL77nq4jrfan8JFBfg+ebscxr7yGZc+iHuax+jvrc0CH6TZ
8r5+Zf5b7NQO+bgq0XHQua2nBdYWGkmf5fauOFj4xuog3L/XruFFG+vRdIEV2DXb6CqzXxSv2Uj4
/ybb2LQPxF4Tque5wL52xOmacU7ZFGUTyR0+Fhx46DOjd4nuZEHjCK787En3mtduw2vxud01zvby
PP08doBkxuV/Rmaj6MnnuOW6NIiqjlWQCeD1B9ecFfsoGbcIT8iyhUj6XrY3j+R8WdDyBO8EongG
i/HlFaakeVdWrAnMRwy0270Dolk9UXct/7qQ75oZBWc5C3A9Qr+ZCzJar5oUHXIwlOxiAAzae0s+
9r1qGwNzhXRXtmgTXsGGz1uLH5wBbp45Wwk2WpE70Wqri8qiKJpAJdpBIujYteKPqlP8TmZ/Ls/j
z0gCGScRujPQfAcZ0Ne95uTeEg5UTUxAq4KoFo/oLMdLak1J7udN4NwE55Qm6XOmj2UTGP3gZzVD
jW9blm5iSsDIrJwJK8Ph+4HyMdVbLYGtoVHvoyz1lXANBb1mgnMIkemkkNp5OCM0xCLNJtHz5TX5
uZew+HiqgzATf/+hyBDXYVF2WoY1YSOEC9CcVcemOyWFq2WFR8r+jyVWK/2+aza5Ix14G1UMQ9oE
NCSOope70YTGPL1FPLHbDlgbdSVgLE2jhQ4qtI2gwx8cHOfHC1GIkas5plGbRt0bDQJSGF38dXkm
F3KN81R+W+GOkz7Ce7qU4N6lXT+CGchNj89ha097R0vc4fayteU5/DY2//xkLyVNXkyalTfB6Iyj
nbxav5sRzFVPl638vHydD4nbTtSqQKAdwsrgxw/x09oJvLRbv2dM52upUo9ViBrEHq1WPWEKNKvD
BS9Ap0arOpdHshTmTk1xO6lPGQBn0xzD63cGHg4QVD4K/5QZEWfiPF8GcI9QRECY44KppJZxnSSw
Mg2CS9kmkRS/Ushb05ord8Ll8Xxbml3+ZP0tKyZDITdNUORWbocy1Eql/ADc0ZNQFis3wEUvQJM5
Lr+AfqP799yW1jRDSrQRvlZGbh4DjSe9TbiUXV6h5f2DmzVokYHI/kEF3gNDz6QJZuLqKqoBypYr
T7DyHTNBsht7shFdg87WKSLlF7hWvSEaXi5/weI45+s1mq2hNsILsSURBUlHLjZBlr4UFoaZHaN4
DV68ZoTbuHoLOWUaSxilJfhxHx8yob+lQrISYxeektBowX0aPATwQ9R6zhctjCyhNdQQDkI/Q2SW
RBOkgJkD0jdaQVcxpXY2fco96FoVqAkNHumo1xaoRxTkRksLR8YTtEwe2BRvL8/ywsXx/Mu4GQBa
pUzaysCRg0ekK1RueF8B6P4nnDx6bWx7Cahg13g0rrXO1z/MwAxrW1ODtXfNz+CDz0BNHW9cGVTY
fEND26i5GQ4dmvtSy4nl20GWIEe/H6mt6atFt/lIO79lzZlqvKYBip4LmtyYBUHQxlpl7YxGnhJ7
pLsqfS0sT/sdla9449pAegr0U6DCyt79efQBhgRZIFC+4N5l8TyjJhtAEmKghTE2fmv6oUrfLq/m
QjoPBmZ+AhXlPLQpzyM/CURVq05FppIuaOq+0+2qiszn0ayMatulKPcfaWtayQb/br1JgtkqrkrN
CTLUaWlsZQFgLffyB/3cX+hwR8FvfhigRZQvg4vpFKVmGA8BMtVS4oKKQ9ySUReZCw2vNdKJn1EY
xmToFswvg5l65nzwrUClCJx2QyBk2U6lY+0wCYFjIAMekPna/XlxaApUQVTUWFDQ5Lf0MBWtWbMh
ANZF3IMRWr8eQHy5kw2RrFwvFk0BwmYidEDshEfxh4kuprnaYWCj1TtoUM22slYooKZFx+HlBVuc
w1n+AS+e+QUyf8qpA5lJV8ahPASkSGo7krdzNQLdEIPXauPkXTa2gCW1cLogVQk8yNwSwc0hyu89
rtRsDMRBsG6tSK87u9AikAqDVcianMgYWXqLzZw5aRRVvkEbo9onpZG9sbbDw88owmywi4Y1j2lC
xfDx8gf+nA18H2rzeHDO8hs8Hl2RomwaBnyfPmqN3QmyBZx/X3qxYkwOE4Q1yOmCPSTGVRFubAIY
aXJnuzFFhlAqwhiU6O86oCl/3OuwsmuKOnkQ1b5cAfD9jEczAx4ocgDJQVc192i6PFc/nfT8d3F3
OuSL5FCPVMzVnfKW7vTny79+IbSd/34utIHhJYLYFH6/DJbx3+khDnZWbaMnjD1SqLav9bZ/Hcnn
h8S5PW4tNEqUFsyVI2CcEC84ZPVGeib676HaDICOmur9IHhSY4s7RmJHZNAbGO6q+KNU11r6FxoB
zr+Ei2sT07WIDQqabSNPaQ/6q86uZGTnylfiQ6JezDUQQVrtzevKjM8Vx0szwMUCS1aFCaWcMWit
X6x0q3RbTz4NfZSun6P3bHPZ3JLvo5FxhrNKcz6Ce90oHYQqaJ1PQZLKKMYXyQiodXhjJWVod3Kx
Rkq66E8KdjYuYzPrL894kUC0G6TfxRS0iuzqyWcKtu2HcPcySdu2M8FDnJj+5REu7TYdlC8gPwai
Am+S89g6WlAjV3pxwitBr30iEuaPRrOWt5p/C79qp1a4eSwzKw6HvpsCsyqcSgo3Bdu0V6AAsMOD
aZGVm+0coX9Yg4yIqOElj5Oe25VZk+UEokhTYJkRvRbxbLCzxih3klArm1otgo6QYvcv5vHEJrcz
O6nqe4Rr2BQ7AswQGza0LMztv7GCijzyYwC2/mhZw9W7MZoExWBZba6gNvyrB3RpxciS089cg9Ys
YgbleG4oQwoB6lZExVluhugqkgxfDpX7zDBzd0w0dWXilkI0oj3gV3jQaWi3PXdAZDOFImRUDCZI
FNq92TbvmOb8Wsvb0rs8ewvZU/CbIbE4sxuCUNHkHCPq1EmtQ3MKgIJUdsOQQzQgrQsHjPCjk6di
9NQ1KEMaPZQpygoyrUZv6Sv3psXZRSldwT0G/+DvTXOfimT0SGVMSKPuSQqp60RpRzdFIsWJJ/Pj
8pgX9zc05PFchXaBYXGLOaUyHYwQLGtGN9T+RCXRNismOP/cCtoKwLdiALkA/rzzRdSoIJdaH4tB
YfR3eZqWdmu19/8/G3wMsVrBSDL4fkoFyU66JnI6a620uVA5B6QNtxwNEREJb50biZEauanQAVaQ
0N+j+bY+GOZo7cJhbO5bEXm61KyhnhOB7DtTK8BNo1G3pTAavRK4b09LBMvva4i/SOU4ua2gJw8R
UzMnzsZkpbFraeuAEgYlDnQCQpmUOwtRWS9zi8oi4KBh6KY4noKuAf9TS7I0uDz5y6YghgZ8kwRk
BmdKIHIe1aklBrXQjo6cxd1jUZuqrY0Ahlw2teSxKGKCq3CWWQUh/7kvDZqWJFmtwJfENrqeCJk8
VW7Ef+NNJ1a4UNBUFHIDiNggpW1VP25ZsdOzVl25PyxOGwRjIf2MFzYSR+djMeVs6FI9kgIQXYCQ
swOUkE0yuUaGSl/Zggu9N/Dcb1s85S5TgckhgikGFAkGFITMKu+OEujv+22kTGJ77MZEgexwPXWV
q1glHbdKYom1DZHqGhX8TGuRMctU3RYTrY7sptLQCV2oBH0Ll1d4eVYMMLGKBpJ4/CsVrOut0Eih
iH65lO2lxtB+jWJf34VtYa1UYOYJ5q8CUCcErg/vFwCmOb8FQs5gjZVKADvKj8OkvVWlfB9rQSSh
HwS35xlq0qxcqZaGB+6p+YyBMBSkac4XvYrVqRxq2OwrFoNwGuI3TIhjH1iKaMXU0k3HBLeWhooF
WC35o3rEdaCTCiYFMQG/9aHR3SH0oEZZ9St3gqVNeWpo/vnJEzwMw1QmZjE7cn5L48TJIrqSh1o4
GHE8AceB9BfYZXmu416dH92zV0R1tM+bekNA9mFrPQXO5fGyAy7ds1GwncWcsRcMeMf5cMauiq2h
w3DENh4cOepcvYlVPxmq4dpUK8FpkqI/NpWKQr9mXumtOT5TQWErs7rQCILECUoCuKvCVyQ+n8wy
tFJDuFMCakK3oyK7GlS06stPlQladFlyyr3agO8nkt2exQc66td11npt1t3QotgJeTSsbM2F/XL2
Qdzxx6rCEnp53i+xo6uJL2fFIcQstGNvpxABLMejuoYJXvAt2AQ/nIFwgDcWt1/MgUFqKKlhM6Ku
Sm7FfK11fHlU3xaU8+Ue8OSymgoW1CoO/QwFPmsI2j55rLoKyYzkjg3hsbT6lXfIUirpbGScm03I
8rKsaqRgzD/09Fm4Bu27XUzjAxHVTUESJIlcNiaOpZQeGmyv08JOrBU+1oWiCSYXSrYyINCAbKnc
BTufctypBcQIgLQUwFaY0DupoTl5LwG7mVOkIcM90Rs/lAbdzolyVIY16dHZbbgwfPYNnFsZNU4U
a8Q5WPVp+yoKIl5+ede1z0OHm9IE7u9jn3ayO9F8TUp3MaycDJ87gvXezKVkHr6B5gTBfMft1VGN
tylbSysvB5VvS/wBXFYliYBgRowMMghLQ/n5Gmls8lQ+9Dfq2xqNysIpgykFSRaqUQouS9yuqcIk
iTtSSYHeHFUlEGpfHVcycQuny5kJbtt0nZxlY18iOunvGBFIB2X6GvUmjrPd5YC8vEjfg+E2SkN7
rdd1bBQ6OQAMbTWT2oVe3GTDyoVs6X5/NibuQoA75wgpFoSCFpnaMt1V1Ndr1VHUTxllSyHuXUly
BKLcQprSH8wN67B4iVupoz92+rNKlU8tET8uD38xPp2s5Tw9J6erhLeZRDVMtCm9xIkrhsxWoWmd
/K6Fm1y6UeKVK/bSQxhlaKRYddA0z9ra5wbzliQEOQrcGzq7gq8qIE141T+obJsALrH7eg0VuxyF
TixyUYgWkzgO87zXceixEhoqk7VhkEgco40qvBbpsW/lDSvEwq67J61ZCcWLZ8yJeS4AtbQcIXXY
zghMCxKMpkTsOiqJd3kdl+7gmFdAmECOP8NjOT82igH8eTnM6KYjP+5U7P4JjF1H2Ua2Blwbztoz
ZnGLnhjk3BnyJAlqZtg4ajfZY1bZrSl7gvRCWew206/Lw1sMOSfGOK+J2oYlk4U1ZAX7XbdZ7phE
kmyaZenKY2ZxQ5xY4rylN0ajHwdYmrTGo9pdanqVsq31ozU6jE0OklErFhcj0IlFzkEs2lPSG7Bo
dPnGDLdj96um6KHr/MtzOP+eHyfhiR3uOFIrWcq0rwWrqB0HPdmIjWpHamSnSelKtF250K2sGZ8x
RJ89SRsN4xr0XQ2JBjXM7UlcubqvGeGe7FQqknBM4IVyb3kA5qTWZIfi4+WZ+x8h5O/NxWfvZCEe
ST/fpsS7+jV3y819+FFt38l1mTrh/WVjC+6A2r8iz3kzvNz5xwjtLaUNId4QFFWlHS20U9yHhSa+
xdBUdaPe0v55VnCGPKDRCm8fC0j284CsEsVsoPctBZ2xGbXDANohQc79UTC2lwe2FPrPLHH3ht4S
iwrpRwkEMp6e7UoLHTbQ1HLV8qXOboB7Qx57xQcXdjMykIYG0c75PczTE6i6JQ2FMiJu5FO/EyuW
3QMxnvsWXrVe04oTNIHUSAKpaSzvokFd09tYupmBoBkCFJjbWbN99t+T81WGkmSDdBOuF0/ko6zt
4UG77n/RW/HYXOdrT6iFzXBmjIuSQpc1egFrQZ0wIOErL2tSIPAab2Uh1+xwMZJaRsGUAnYAqnC1
OLppS9ONzGlfKnvWSE4KJjiNaoKNbt0b1ls7M033YpxuUjwnpfGfNgUDGIwe6hN1JO57lKlUZUJD
SD61v9Co7kgVoI2GxA4y8twFFYEXql3VKuw8uTfr+3gMK/fylHCx9ccX8DE8KpMGfA7FERk9qBSm
qRbbqY56rEEPkEl3J2Fz2SC3BP8xCDA28q+g5+W7LlSxAWI2xJDVDPW50InpNjTX1JK4UPRlBKxz
wJWD2x+NJdwtfJjy3Bw6UhwH7UMZDmERgf7PjrSVsfCb5C8780DAooDyEo9MFLsoBsETZMKsKHNN
+ZflZFLhSJotOZa8kd+6ImjiZCU08BmQL6uwh64OdM+gSYw7D8VRZRUqusUxehKEPTmC8ps8iLpP
0SekbEZpsMuPMPHLclOOzqC69Sql3eyXJyfyf74AeHOkm+eEPxcQxUlloSIYkLbc35S2Zc9/Kb5l
/ypsXwYObs9ek1/l82XPWXJViOJAAgA8C0j/cEFCaQellwwo02V4CTfZTYLNmrHCoclGVq5YtNbJ
u2QPzyuoZKOVF87EORHta60TIoUdzaF5LKpHtUiu8uxXjgSlIVjboW7uLg9waWvgvg35PdS4UK7k
ZlViGiusIi6PcmV21708trusN/ZZNUrby5a+xHT4BUSVclbLRaoXOPXz6C6lKPpVRlIe53WLts0u
2kbbatdDkj2q7XADfOjO3EeHZpdukc/bVvFVlB1FF/yUx3iNooM/X7/c6fRruJmWqinNzYyUR6V4
KQTihOYvEl6R0NjUuuCzUttDZsruysfLs7C4kU7tck+PWjWnEPQ/5XEYBl+lbkdNB1Rf4fCINZZS
xywF14p+RZkv3XfgGShuqqhx2rXttLCb0OgJ3I6E8hloNWa/ODlqO52EOevxGanVu8S4ItVgS0Nr
K1rkqMVKAeyrrsgtvQRYEpBuENNWoAd0bs2KjEYVdFYeD8a8c59A/O4Cue8XWw3//ftNsmeUfeTF
/l9/UucT+HEH/Z9eaEeO5oiu5AzeCB1n0VZW7nT8hXV2BQW1HwvFOTwGcXE9/7p07ID3GzAXajvZ
UJeF4FXyMmnDbW1MO5EIaL26AuBx16ejN2rZtimNlQlaWA0FZYFZ6QDtmj+Kzama5dTsaX1se4iN
QefSrsZdLN0QpP0u+99CgME+R3xB1xVwcDyxQ6LG4tSjufLYm9cNWHiU7KoWGyef9tUAktTdZWsL
ZyKs6WDFR7MGagXcJiNGL7Oum+pjndnyZkLe0KZrujo/dzJ8GDc5ExqdBlzM4GK0VhdxWuMhfcyi
33LWuenWNB0ra91MNmw81jrGrsM1WnrurgxJGBgFth1Aeg0FMo07DxMhzS2t6eMjABipN3VyfhRA
cOAZXZVe5VQunBp8BE6r1FDxmpKVh9wPf4HSyKzCLs1o4Ll6de6xcRbqUzFM8XHMoOrXA8LgpCoN
PQvqfvuoh6pwOrZ05do2R6azTQxqgVlceoaboHn0q+fxJGQQ5P/NLFfiYyGLThlKL0MN/unLDvPD
PWcbMlBVcBg4KX/ehmrdDrIBG3Hs5ZqHjkDD8kNf/T/Svqw5blxp9g8dRnBfXkGyu9WiLMnaLL8w
vMhcwA3cyV//JTX3jLsh3EbYZ2JmXhTRRQAFoFCVlVl8TWRFHcEcnpna/n4yHIO67uo2dhrBVR4y
gxF7ubPGzwoz77Tq8+VhyWxx61XrQzkYlplG1UiS5kH/kvyMR6jWSmZPtBU2kSm03m4t33jCnY9p
HNTFtSoNfpG/tIMNtedPDtsX1wkNiuuyXw9z83Z5ZDzAcNsIZya5+wyNo4pRWptXNPNnIEWvC1xX
2WwF9tL7bgKp7qyHYOh8r84JgdLHar6VlO4vf4Vwfk/Gzd0vY9eDVETBuGsnqLsdPZQ3joKW38tW
tl/5sAG2FD4YjdBmyVcjxy5fm0WHx3QpOBCQAs+c+5WuskXUJWa4wSy0rypgX+CY3R7YxX221sQz
lL2W3WfBDfr6qvpzuxIpxcaHw3pbyZPhcedorZeT4sWwm+pvqbuG62z6U4Ymk15yen28cN8tOfrG
54eqLl/t91b0ilVrlkXUNZMwa0z0UWgz6mtr/aDlWuaXtHpFlflH3YOAA/RAjb+k1aOBjhvJ3S8a
M/BdqGiauJ2A/zjfMLRN52phGDPVm6OVha47gvViJYrEjujshBogmspQxkbYxc3t4LHM7mo3jSza
dPuh1l+cyWSSA1p0eJ4a4U60vKy13FgsDKalb/bk1z8ak/qJBpaJDHSqzZD7lzeEcPZAcLcBVaDU
y0f0Q0eNbNYxKk+9o8ur5zTgifV7/eGymY9PXviLriM6A2kToiSVu2xdK7HdHGQkUT1CNG+v9baf
5+BdQxM1IIKQI/CVOxC2SDaiaDp1NE146J3As5730sTMqspqZ3ipekjnXVb7zvc29lH5mGqZiInI
P05tcf4xDWmMHgTYAkrEn0r810gOL5kFzjmSeNaXeYEFUMqCk70lxfBntZv3mwCNM45hopUGPBNc
btRFsKcX3ZpF6NwPZJVH0dl7+uPboXlyWxfjkgPeBxdQWevP9lcLtKNV91XiaNt250/4Uyvc/elq
VlrZ4zYEVLtfsnA8/HB3RWiTw2VDstFsi3UyGlVvLUVVsBhp8gSdiD1TGXENWTVfvOS/F4S7SIrY
K6rFXLJopRbJhvvS/B9XnPPa2LRrN68xXeha9av0vtMKyR6UDYHzWqPtARJfMIQB2gULZGL7TII8
E51hKB8g5HRwpyOsPl8KRdNS9AxgKRj07Bioh6vcDb3uK2vCy2suPE627BnKB+iZ4fEdozV2UImv
sMVd88rKs2fPuO2Mz7ib8LrXbka6SJxMeM3qJxa3LzrxslU3mdUksJjeKciqmAVpHorrJbAcovmg
9h5ryX0gdOsTg9xcTioa8m2krCLNeUpoGTKIqdoyIzyHzvs5gxwC0L8gnthQrufDom3VtaxTs0i/
twHpvVYLYj4lob0fQnpdfrXuzV1Bpsf8m3PME3LF8p0t8Rm+fvzPJ+gmdD22fAa6Ms8/oWNKOeud
nUXFspvu1x9lYLNrLz6uzb1VmNFiPHfIYt0qP5K0Ic4fKlp+sM5NQJcWybQAFhup3TcD7SZZr/oq
u3Gnt3L5m4sJaXO8NdFF7aHX5XykXlqnVhWb2xa3PbKpPQVgeJJhckTbHNEXcqyqDffn+QuteKO1
gyJ1BCzbwfPy4wIqhMvbT7TPAeZHiyvgpVuW/nwgACoOwPe5ONrBD2vWu+SLvTzPsySdunk4f4FY
oMIDABs8MwB8n1uZXCPT+ySGFVBvVATh5a43B79HZwvIX9Zl9I1Uxt8jfPWdGuWGRg1sc9OG0XL5
irrNFKuk3VsvtvZmJ8vOHtKreHy+PJuicULeGkTcAFCYH3qFe3BE2nHuZRGiLgXJ3CRcI/eOlbu/
GtyWn0RJEqBphJrnM0qt2K3rLs0jZ57xFNoDzeAsGbGRj1fS+3Q2SJ5BjVCWH+UBSO+bDGVIqDAg
R4pMD3fz1F3HbEg2Z5GBWyczOwiIl5BBsEBzmfgs+bS8KNot6LyOenwPjW/9O8TF2K59y+1Hx5AR
XPKd9v98zXv9CnTPtslzACiuV3Roc82iJZwfzOfq3v2+7obPyf302b5CFe2AiQFLyXjfQlfkOwoU
l5db38Ir3q/RC4Oy0z/2uaskcwEDUgzYL2oS31iB9WO+Q08Fme57AJq/avv12guVsJzIGH9KfLDc
XRUH++nyVwid7uQjuOtF78A3rzL4uT49MRsdlIZL2tVvy4Pu7FLUEAqQ8l42Kbq0N7I2HE2g1MQj
4Nz7miSnkMnI86hYjaOt+4Mz3IzANKTeLrkrv182trnUx0n+bYwLp7xs8tKEwthyzA75w6Bja8mO
QeFbykafAwCv21TyYUimDYNSQwk2GjfUdgleNrv/lcQjWUzUoym728JSw6M3Sfyaob3g8hDF2woF
REAGUIXG/84ntG6SNu6gxhgtPs5Hel/nQfWQf1l7Mu2nuzbZZbeq773WD8qr8jp5gcT89gb5MMXg
HAN6HSR8SEqfm3f0QVsTtOdG9v18ldEgfqaUsC/xXUxY9eWnxJpw12DvbsUF0JxZ3Iso7RqqzCBA
idp+PqjT/XTj/sgGotcuUaanvvWt4ElGhiHcJHBUyOOgbgkCFG6ESDs3FbjKo+GbcxieqA90Zuaj
O0oylcKdcWKHGxtaOqtmzKc8sqxnb0W1zg0qLzLNb8rV2M6S80d4xW1v8P+Oapvpk1DW1uG0WQVr
ffALaanHOBii9RMKltIU6uYBHzzE2cD18I7NS84tlWvvxVTB/NVQO5nTHQM6w2fpIXND+2p8no19
QUn93Dk3OsqksSwBLgpT0CLyr3nu2qmg0Bk3FAPdzd+NfY/D/LJPit3j9+9zBzl1vHi1Mvy+fmMu
xNuEjKobx3nEiwet4oRJzP1/Fu63Pe7MzmcXvB2ARURVZ7zlubOvmvKqd+/i2kbLBtr1PiUGSAdl
jy3JKvIlvVGbVd0uYdbY0ehoh5cnUXwd/l4lnt6vrrI87hhmcdwtYfyt35noI7zqnpUvXuDuk2Na
kEIly4/41flqakS9WXagF9XZ/vJ3yEbJ7Qp9HJt17PAZCRrQVeXrON62TJYT2aLHDxsCYTNKThqy
l/xUKnmKI3PbemuQHF+dw+Jb1/1L5sfX7X32wMJcMijhwXJijztYVLNWXbDn5hGt96V5v26skN1n
Y7qxltsaZB6Xp1B8H56Y4+bQUtoR9TWYQz8PyUewX5r7tQlY5FDfau5aabPJ9gS4NJ/b30+Osmbw
0FWSYD4nvwyXewQSxy76Cb4SMofd1R+21PwTOJ4Mb1vdE2u1YY+4I96tNZHum5CCG39Z/q/Lsyg8
tU6sbI56YsUYnARMQXMelQf3bgnMaykuXWZh+/uJBZA+VVVqwMLwbb5GLH4zX5dhE+YAH9EddLEC
kNB/hgD65XG94zkvLRZ3HKPPBc9i4Fkjc6+NoA4xQXPeBYCqAZdAj17YNSB+WII0eFH26sF4TX22
rw/qNVIRBysAbYK/7P4QI/9hSbkjfJ2YXRUuljQ2S9ixgBZGeVEGFBBte8QsQEW8x0l8gbtrUiCf
UiWPMjDqpHGDDINkowsnF6gqD3hPFC3RsXy+pkjxoD6ReXja7UYF8Z95nI5sP/4s9kU0PyTXVeQh
k9P57aGLmn3/q/7S7ctH0OGGw9UQNJ+SH81emtrZ9ju/4qcfxV1YRqxnSTHjo5TbdqeHTdD56PwP
wf/uN765u+xfwurpiTWe42rRs6Yr8JLGRWL6GSQLGPlRkdKvwMqCHmBJzGaIzp5Tc9zZuuooX9ol
BjeAI3k6zF9+arsUDp3eTt+MWzWEutxLG5ZHa68d4tsG11Z+g3BHJ+hN3vdPLpkPyr4EbOfyNLyz
a12YdL6QBLqAwYhVfFeg3ii3yhUafa6MwQc3T1uT9TGD6MrybByqb3j0He1r4GOc+zSEOuqb3ZAO
z9DH5IfhqwAK5yT+lEocle8PfN9xp9PGHdndCnhuTbFKBtBKz2z71/FfV6L5xzepuITEAXkmMjdp
CmbmMKYePZIRY7/7Am1bkoffZG9BUfhwOizu1LasBDCMbf8V5ttQ3BnNr1KWqvwId0Pi7tQGd24P
ipqbYHGDg+PUTG8VMhJoY+yWXRLMEOZA9mb//OuyNwnfmKc2uUMbCuWK5XWwmbjLrhkaP6sANYuL
fZ8shyZej8rQHbKpv5/pcOt66acRyhxNAQbDddkbGgsTzX1ah1tFVs2QzgZ34s3LkHvdgi/zHigA
cEtoHAaIXxak9hV/DJVg+VIdG8muF8bgp/PBHWnDNLF0WrHO6j77vB4Aybg3g3LHgl4SK4oeFyeG
+Go6qItiWx0wvCm0ovXaJN4+DyeS3l9eYKHfgvcN9fSNmpUvB3e0UxelTGhEszZoNShx1n4u60B8
v30+nEm/rbzP6knEYUJuzKqVlEZae5Xlv7Q5PTjuwcOraV7GuzlrSGp7EABs/Lwa/NGYDqnml/Hi
94C4FWv5OCkOqYZ+b8T1Dny1KPKZB8qUMMnbsHeM242OOWbFg0dBUtXJSHS2jcV9PpB3ILNAPh0V
Jz4P0GgTUL1ln0Ym+rCaHh1FEDnWk6dqkqyGyL0gy4icDrKDwNbzJYKynyESRR1A4Xp2qN3itmt3
GQ09da/TJ9BEdmMCJhJZ/kHgBAgdHMgA2y4E4T7EJ2iiwwuvy6IE4Ld2BG+8jei5lokxSszw+aol
MWk3lD0Sn/0RfbzBoqV+rxaSLSqyAgjjRr8JuiNAJs8jISwkdGhNJN46+E84qG/SUq3AHYCQ/G1h
+4ITb2aKV/dmh0JqsVbXU20dS3fete3yvA7q7vL23A4xzvNc7EuIuKDUCXTi9iknpuJ2Zeuioyqs
FyEds8BdNCMsZpDs5OFsd8V+TF0Jomg70T+atAwdfVlAJjpc0iubxhyPV8zfNIeVDjEFOkGK2iaF
Vx2Ad/AvD1C4WpBa+q81LorSnG52tBpYBHMKevsbjb/HsohINiDuVQosp9sNip5FvbPO+xgsRoFS
glPbKue3wUrRrm6asiS/0CZa1LdeB3B7WJwTamnbKUqBUp8GEZL0Zjc4e7buKllFUXBJoC722wzn
iV1jNnpSo3bKWv1zNYFvJYl9pVcO86qFrFGyDdujzDJddOEGMDfiEvSWgVGEW7RCh6621VkAQ+TT
j9la956eBhMtap+ijeWygwh3ADLcQCvh9IXQzPkOABmVPrEeQ8y0K+YbQMsaPuQ72C5u9v+bJW5U
imkvRlehLoMWKi15ahOiG1EeLv11JbEk9I6TMXEeibaEvh401E+3Zq0q7LKjW/kxfZrivzkLTwxx
wTYYKVvTpZuhXN3n9RGCPWHJJGgoETbChUrav0vEOfvERk+hK5YoNYd9plu7+ls67m030oyvRbmv
HJTT7JQk3eJ3rWQqt9/+cFrZ6D8Hk/M7fy3nHmau2BZDEcJY39bkfpb1mMh+n3MKx4i7fkSfdJRk
vyz1q/QuEf0+SFpAue1A4Ee3N1c5OeBHt3O8pS9xWzWgvE6N9TjrnqwBW7RfT41woXJvlUVtNfn7
HgLei6IDKDfv3OHX5Q0kOsvREriBC5GA+FAOM5d+ymyNZlHr3VD61uoyhWXRvkECEax7qJfblsmN
Y7HcDlLumCzkrux22auJQnA6EK08KtADuzwa0UsV0dBva1yon1IH7dAUCJw8nSYKvjsw1yxpgjaa
ovcIHfQxLFXaP9Z5d786UADDvp4+DUNlgV+77IKpmp5cuhaSA1HoMb8/i6dccde2dtJpwz5lieJP
pmruaKvK9LqFa4mEFTipAOhCUuncL9uOLf1oMwA2jdnHUShfTNHdhfa8fy1wO2scqrnvB1gAZvmh
hlCMMsck0ydiQ0zaNEmjm8f+D5VwtuwDSDANVP2Nd25WzqjWp9pWmsfNZYPwaqTXXdfcDYPqa/3W
K5Qmh8tOJJjGM3vcSe+45cwYgz34EYFmGNqRbhb2F/fxmRXumE/TAg8UDVYa78acb4rhV5HdDLbk
RSocC05ZtFSCOxdwsXOXACuPQVXQKkdQCDgU0BRHA9kfUvP+sz4gXLQcHfyd6E89s3F57kUJQQ8c
hP/+GDf5A4BvNjVxL3X5kO+qJLvqlDS56/o6XPIMfJq0qne1U/+iI6VRbjPgzozkZWmN9aqbB1mr
Ns9k/f8G52x6Qs7GYXk+uP/YiZWZZYHbOPGK68pmRzX51tD4JcvozkttYjdIwBto3VxJDlVDZFyI
W+xqqu8dSq8Lc3pVc/v75UkSHKl4l2tAZoNhFhy73KIaideXhYE5UpQgW0Prmo2PyFylslSczA53
mOYxa0Azi+AqbeojtAsP6joSllpXWq1dt3m9vzwswY13Oiz+xa4WdmlNAxBH0DMHzG6Mgzg+sk7y
eJFZ4Ra0c6DzuaRY0JKo8d0X6jzHhuQAEZswoQyLxrgN73q2If6j5VYfzy3mTQd12jQfp6Awvhjj
/d9M128r2+qdRCEsdVI6FrCSOWSG2m/k0VB6SgkuLqwJ3pQb8R/esryRzjTzYQX6jLnuQPLZcvyF
zjJ41+awXEB4ZoVzaOBk3MrUlS0IOTru5Jvgv47Xu07NiQXh715GSCt27N+j4hzbcLoc+YAMRXmr
v87t5okWX5viTrU7oLhlZOkXBwdyT+5WLrUWXM4bhCo3dKI5lGRFQdQvQ31LwcYvTUcJT3wL7fNb
gyRaM7m5RLLIQWoIY5saH/dk9zrlT5cdz9y2yIflQo8dImDokAGtce55o+nONUjkkMXtkyzMS4eB
zyOt/YVRhSxjlT8OlWoRc6BFyHJGd4nLvsxGNxEPIgREa7rYR/SSE7Nnv0CflBCIExn+mo2lj73j
+es8fbOKbiC9Vj2n6UIDp8xjEBxrLshXjAQkRAsYAr01W569oYn9UUvS23VKtKCu0XXasMIlFRvb
EEkR0GbP9hxpKSgjTLVyQi2ZFFKZrQ2qBsPYXZ4c8fT/nhtu+lOX0bXJkzxqQNHWpGOgJJKnm/B0
QeMYwE3oxPvACYpTxx2QlkU227rXkshYDoU6EksWdYnSmrhfftvZRnpyvthD4eS1Cjv2sfRC8Oop
lh+biJWP2Q/lyqglEyc8aU7McYdmveaoRDhwqvSODBKCQNmUcQ4L/v1ejzX8dg3EqHnbHtfXy6su
M8Ctuj32rV0vmKskj8EA9tROjp9AiCl//t/scAdXBZX7pmewExfHvt27QAR3N6ou2eCS0XjciTXU
g6qVBqYrfho+uXfZ4yzpmxEeib/XmosY/+MoUGhhQHqiDKtlpFPRJ3tIv0996MkmTHjSn1jiwklg
Fwx9LWFJK3ZoIx3Az5YQtFuqsm5q8b7/d7fw/PV6YiwoncMQ9N2cOSNjeoPNQy4vv3A0KGVY77R9
UME635JmNw1Y/W35288eAFaKPWBXusR5s2WUFcLxbM91/IM8Bx/DdEpS1dVcAfih7hH+EmMuCZPh
yITjcUCtveX8LVRrzsdTgM1AySyWR+4UGGj8qzqHlE5K0PzHbEm4JPQ5JD+RtQZpPh4Y57Y8Bp3O
ukZSqCvDPAvncQcEXl2isTZsZBgn4Vl2YmvbYCdHJ9LxU64MsAVlbSDTUskNIPt57jjT17GMzQkQ
5mFAVqijphMMiUy+SegAJ2PgjjRIKZWto2IM1fypt96s+thkMskm4fqDcGQjk3N1wMvP5ylBiQGv
ViSGkHFPV7QcFhppi5TUajQVkvUX3mc6xN1sE8BgyJxxi5I0gzKsCFsiHcWScBnXT87E1H3SVVqQ
LEPmozntxnQXM1iGuSGzqzWS01s0pVvJFg3DgPsgCX8+XCiOb6QFNaZ0/Zknj/Nf9IhCl+/373O3
g+2mTUVbwK1Z0gcVtYlTfWfG0+UzSNT7BUklrJaBxD76krlFMxi4WlIDFcFmui5Uxnxkq6O+v5sH
SGfrjFROBiZ0IFiwoLS8zwd3N0EAbLbunEwmNCWaUUSKaL16l9lUuRmFyqMdzym+RYMmWICcEPPr
orgdO9lTWGhoI1kBZB/EgDwvVVd7se5CGSMaV/1tjSsvNDJlCDLsu/Dy/G6LxAfXUGAwdJDyQGqG
r+tmdT+njTOg4aymT2MzRM1yW6lX6ar7XfelRivjWkqexKKjETMIRnNIDeKE5GbRmgc6t92MlyRN
duWhhQxrmvtLokM9PiGxjP5AFF6cmuPcNC37Wm81Dfm1zLnSvPKxaEqADDRGWjW7+ovZ/D00HpEB
7SswAowYmls/o12fpFNLKrB+zp8N/d5I10CV9R+IALUgH8HjCNUvUNPwPln1LMvXDO2Z1byzNHpd
gy2p+OxCmNT1IFWaB+m1nd2ybJIEB6JbwUG7qwUKdWtjCTg/XSpNt0fbRGIjZVnyC/l4CNhPtfYX
Z9ipFS4EUXNvxe2G0VljfmgMPHHy3do3u8vLJnKRUytc2FYW3qIOBaw4+vJV7wiCuCNoyfzMlMFc
RBsb3TggvkL8gTQfd5d2cI7UVPFcBouqegCV7nc0Kqt+ls5/UQMAvxWebejvRGDD65fOzC3HeHsj
2KsLsuCVpkHRMZmCmdALflvhkQD6AhVEw0TCRjHeTLzJQQsj8TNhShTIExCXAO/igkPo3NH6Cs2P
Ro/KlMVCD2j/flc/qconlhDIanr92zBfLT/RDW8tX/Kk8ovVL+srvbu77CKi2MFFTyR6TdEyC5Tu
+VcYqzL0DmvQBEyvsinZpfUVyz6N9rIzUll7rsgdN4UfKN4ZwKfwS6c4bds3LRAdY1zux85/LYvE
z6ARe3lIonP4xAy/dqnmlo2jbriKp4ESeyLuT/U1zm+prMlHdMecGuI28TwaFhsH3Gb0V/sKU3Qm
n1cltONA1l4g2l4oM+NUslVUBt4bSU4iYRdyGQiFcNbftg8gkPtz2It3+utcDaUFxqCILfx6CYzL
qkYQ6KEt6jXWaxsfLq+NaCAg77OQdkewiqbfc3crlRIsa1uHdjW3n21mfU7r/mApb39hBZUGtMxZ
lgm+zXMrS4pf7UEAFJV9DupUYk4PzjJK3ExYY0HNF2gr8L+DypS774eJqt1cAFwztyFD0cJgQ2B5
jxRk8GUFubDl4JV7O92D5YRUxlFRnd3lYYr2E0iWbfxrAIHAc05Qtc31ccFkOm0+oEnc2zXAZgW0
rFqSKEn6x+kfpF3Rjf7ew4+uNm5W10GJy8bDU6afmT/2IHpk02FLnFiNJNz4ODBYwsUFp3R1aARu
XnTi7uvgOQlr0XaFB2AGhhnQzKhZG0KuB6mz/eVJ/OiR57Y4j1w7beiaHLbKZ7sgK5ZRl1gQjwbh
9dZ+Do5U7qAvXaWpOgvPMzoB7ZlrRn6o6rIjo515xHWo+z/a47bzCgUIqxsH4EIUdLh4v4zqF3aY
lPFEPHFIjoOMCs9Bh3P/vmVJPZoLXudK8w3Y1buqKz4pSSHjTxJgbKDfjar1u74n6nTbFXbiDXHl
lm6VYDxaURGQe/tOqRIbbxOW5Ajje2J7+aHo0FrSfRuaq75xwssuIlrA0w/gRqqU+mSvKx6Eufek
WTdUuTHCSQbVEwS8GCZeRaj/oqcYWi/nw1SrzlQ6PKqjIgv7tiEogaYT2OdZiZMFLUBm6o9WRUwW
WjLsrWgpT0zzMS/k6dy423rJKvTiFXuANzRZskXw3kVZW0fUtpH2QviJ2wWQAi3VZu4xiYMSWu3B
fW3QB49KB4hBgnT5MS8Bs0YfvN0GVnSgIBuDTlGpv1xeSwGq//w7uN1hF83E2g7fQZ/fOt8+toEV
fY9f013z7B3ZTjnad+WD85gEErvb6Xj+ID23y733GVu0xargRMlzUoWV6W84j2bTbtaPah+i56yS
5TkFuRrYRD4IpBcbKazK2VS9sp5iqL9ESdWjC9/0O0jRzzTcsHB2fBxGRowhSlfJQ1jQn3Bud/O3
kx1rtz1UfTTMcU2UmtyO9j4NzDv2BDQmor3+M3OJnZCUkull+S6Z582PPswzqCSRD7PB0ML3vTQZ
BQ2HgtPWVCyitj+8IQ3TdN7r3rwb0vom76u7Akpn2oiBF1+tapGFhdt59OELINaL4H7D9vJUI20z
xixPVeSPlumT2qL9y+u+I8Z6YZ1y043mq2TEQs9CMhYwRKgfQ9T5fLaHtWSrR1fQA6h1AKT7MVMm
qNA07mfryc39Tn1p5ysLnK6EqpLZFp2M8C1740HAPcCz4bQOQ1F70FHCvIUvV7dGFRaSIodwNk9M
cL7kII6JY0fD6Z8GbklJ1YJ/yiZKNvhMBhb8+OqD357Y4mKB0l6NZHFMJLcH90fvmQRqO58vr9a2
GB+cA1p+BhAnWC8+V79U7YhkF5wD+sfE6JUQxad6BK+a9pYpN64ykFp2s4hOdwMrZEObEuRIfMbW
sNdFTVcb0ZSF7W9/BceTpg+S8024TCdGtr+fbPm8rRsw6zt4MJdeHeaenYSjp5K1ozlpnD4lLStT
iU2h96FT5J0XA0k37l5ucxf3R2nl0aw/V2pKXPrszF9rgBAvr5lobCBoxhMLClobm8P52DIQxzV6
iw02YyQBcJNjtMTWGJjrmPn6RH+C7UGT2BSe3VthGjxoW+zxIQaO03EpPdzJk33NXublzoZgWZsl
vlF5/lwcXXZfOpK9JppQExhAkOrDTeCd5wOlVT6OhovtnIKOSfHjHClo5Q5KnZILQjihJ3Y4Z1mp
PVuFDTvj3H5X64eOpnvvBeSVUMCJPXJ59UzBjgPJLtCWWzoYAcj5oNja1FTpMxo5LxroFWS84ZuT
8Rv69Oc55zAaXZ+rqaQRW79OSUwaMOA3ysOgHPU+9Zf57fJoRJv51By3RA2iJ4BfK7STTRapp3sX
VG1Skk/RIXVqhFufzoM4UdFuwMDRA0/VXTwVgTbfW3PguSFNAPmSAum3tOqlaeT2cqX089xCSjxK
6n3VHvLkGaS6ZESOWWlfoA6rWV/y1by/PJlCfz9xDe7mbEBtOZd9QZH4AB+X9hkdOUTTblfkci4b
EkZESNw4jgnNZjzVuazy0Ok07lfI3mXqvrXBO9YXBLpSEB8Z0ttFyfaZZYfzVPstvRrVeKeVa1g/
WKAKW9X6Wo0HyQ4UuREoIaFctzVYoZZ7vilmregtxWpptKg3jvmEJ6K0fUA0ue8pRZTSIFXMDxnK
e2Y2FxaNkJMg2vhrY7pOOpvommx2Re6KUhoSYFCzwduC2+GqXnkKW20a1aBwTK+SUbvuq+S62Pq+
q6Ox0sexlQCCRYcK6gPITSCBC7pr7hUxOsaidoZJo9aYSY43qRSAJsDgb/S3W6gAEBqOY+5gaVsv
njKGoqCb3KLb3s+Vm61LdAqm8ut6rTXorjJQmsCLVA27aTfYf1weh33EDe/qAFvT37mLsFSZm3J7
FNLBrXZpozxVXvznic1zI9wONFMIQoIfD6/CuNoZLSWtM/ty/leRu5+M5f2yPYlOko55vWvgIVR0
m+TYPXKTB7kfCq0AZLkRkqOjhY/tmsab3A3xE+UrGjUqDQBcVmnfFG+Q0TuJLh2kktAsC5LkrdHu
fG0ab0Dh00Xk0yiFPxXeHvrWEBEF7TDBKbQfukSFQEB6e/kUE+5oMK2DxhPuaKmc1SSzUKJSt/Cg
vYJU3TVD88eA5WJ/NbxNvAF0lJBOe88InSyXgeVqq214AN0fcsM5gEPLyvG4yYxdWS/QI5CFW8Kl
O7HI7WcVbbNpbSFGZnS5Mth+WCDZYknCK+GqOXhgoNkcohs8S4fVMiPuR/gHtb+gd6bbWfGVNj2z
BpdPK6nrCA+orbJkIEPt4lg895A+LdoSZR+kdJypv0tKXbmtSzaElz1COCIX0Hk8O+GMfErYsmsH
KC3EVgOyjFv9A7rhn4YOHDqX7QiX58SOfj4atXNotrhootfDV5VI7kKhW6OJZKMhxTXFw+hGKxlq
lrrIa+vostRXv59NyGTd1aUk3DBEFxW4fg2U7bf2H5v3MuzaVcejJXK7yX3tFWoFSzx7PrAz6THe
mlXzNUHaIFmjnOW6D2KNlJjmYF83oxIi924HalGaBzZrT6miQQSp0otd4+XFlbYY6JWPmzXo2rx7
yfrZ2oGnQiVuhgxpvUKDsWwn4tABqZhUb27HHN+RzIMGwZImO8zFlPm1DcidWttLCPQP3Y91mV4n
+GVi5ABHQfHIlkz9dmLwUd+mHYVnNyjyEBedrytInplbWyuNZoU+LL35gFSGfV9QowhYk6SvqdJa
EpPCexUIZ8A08LiCdBF35bSJ3diZMSMuWUgbaCBF8b0X7dF5oW/qj/Kn5gR56wNBd9mDxSP91ypf
lMxKjapGDqtNUHvdcXZek/ZNMZKryXq6bEm080Hy7qGlEkUUECqczym10O/d1ZhTkwFw2Kr0sY2Z
bBJF4TrKxu9UACCG4ONH5LhabVAWioYo/TD3L9Rr71TAk7x5z7xDWU1ELRgZssfLYxPU3HCvndjl
Fi/Dryqjh7grrZWGTCp9WrWM3TZWrF6Xc1LdJ1WSo+1lWoLJtZSrWNe+VIlmBPNSNleADKSSdRW+
00++iOe1c4GCYwraw6ChRJrI+Z5oO/3H+E0lQx24ncSa6KhC/Q26m6gB443ODV/pOq0fUhhLcrTs
tVdFiebfMhww15cnWmwIiB8kAVCK4GtWWWou1MOpG0FqR0X1Qet74nyTidoLNwUwi6D7gPwV5CDP
XbVbOrB/tjiHHPIdhHL+sdhfHoZ4s59Y0M8tLEM7jBWAWajuGdCgue8PYDE5GOHPlCyBErjgD/of
LXJnfGE5NB+nESTKzo82RJKvMIdXpeoPWnoAdBqpy8W9scaaGNAHcAoyVjLlH9GlvCFB/zur3KFa
JIO1zNusgrwiAJ3qFd1nj6nMQ97Tyh/O7hMz2519EqQtCivjvIOZGacosaC8CO2rfUaSr0jxk10X
oWErC16QBwxRBgjYVXI7hk9vayiD+onGi6QbCtIIaNC2wY13NEYQlugxblW2+jlYc1qwiTfseTHD
srPxMqslm0MUjSAERpIMTPB4dXKxFdKEmamVeYE2ZChieGr2Ew2Wn0oqS5MJ7ViIE4DtRns8fzsu
LWAEAJjATnc/N0fTvQK96mV3FZjYaIUxa/aWDuCzjE63FgWrJ+hjhtZLcZ3KGHcFO1xDBG9B0RZN
8biNzp0EJa+hyeq52PIeJlADBzZCI9LX4z9fkjM73JJ05uhUtjcWUdn8AsYadAhSNLrgSAScBD3x
GAg6gXnB3CSj1FXspYiawtkt483Wttqpb1KEtXBJbG8DN3sA0/FN7mniKWox2EU0aXuru5nyEECc
v1j1ExPcuZu4hQthc5gAcqWrjjABDvzLJkRV+w3jBViMvtFH8U0WyPH2SjEAgxPvret4l+9wXZPe
Xw4/n2T5H1FUcGaLO+WRRh+NtIOtPH9ypqMxgRUcIFHPqImaBpUdgLr6/0i7zt64lSX7iwgwh6/N
OFmjoazwhbBsiTln/vo91Nt9b6aHO8TdhYyLaxtwsVN1ddWpc6rc7JNnIfmzlsIQFjfG1Ugpjx/6
bcaU80iZgGh/1ISMO//Y7dmXyUKKVk92n5zTGMOuMUOrNdpLpCdOaeQvrQ3N491oiU5lopAQzsSt
FzDNrXrqhWDtZnooB5nJVSGk8/T84gzWHMi04WFN0WVS6Z7xmj+xoHn5pZHAfLwHFnfy1cRQhx+i
O1NUID7bJ71nV5LZs7ytTtZjI4se5soIdfKHFvrVcgEjUuEivE6ZZ3Z45fRRW9nQP2gq6r67mcX5
Q67uuyFUc1GaR8MZLSmP7Zaz1I2sC3g/5HqgRxvOiY+FNRnKTjZKnTt+1NtqE4CRzxYMUKcbrCFa
oHDT2wu0v3grOXPQpg2ckciYeYHERmitc2LOa0t/9VxqnFPPuB/pLGKheWPJz0BW6IhXzjgZj2d/
CbUCKB8uXaQZJVAAU0cv8NhWSRiIKRRo6BfIlFpejM7j5ledmH5JioQocnpKlZV7a+nMXZulzhwv
M3UihRiWEilWM6DZJR74PSe3v+UuWFMsXQgwMEaoac/Z+5nQ/XblZWxjX5AwxpiXN1FtI8vGZb6V
OJpk1cpKyLq0n/E2RVIPEQbEIijfLIaeJxVzX2pdVXrEZjvkts06P4fsAB7rf56RmvsV/m2MWr00
gXKD1wG2LQTjUVLqg9++y0pnhFVJWC62enFNTGxx4aAUDcqMGRuhUj5B9ZHzKzI0XUU1oH1jUYJ0
WUa/UlaJHInQG+I83qDL9pCQlSBWAUA/dWq1CFRkWod2JZ/bfGyiCPHaUKy9hufdRh8ypDBQTEGd
Fokkygex4eDz9dyRVHC/2KKwOqRt+PDCl2+BuOnbjc8HJEHrrxJ/laKTVq+Px7jkZ6/NU2Mcs3Cc
Eq+AhoInA7abI3vlTRe/rJ4f25lfl/fDRAV8Tjsj20MdugLcRz6QtWj9Et5FVtoJUeNU6YVXf5fc
UxKlZtes0UwsD+0/Jqmj5wMtDAAIUFPol6gNUKx9iQ0wfqlcroxt6dihFPHvsVH70hdSZuJSLOEY
VXYja0YxdudGLQJdkEvCQGPg8Vwu+eVre9SWmULGQ1PYvC/BZBSKz63697GBtZmjNgXbtxrnzQYK
V2oDvcgvorTihNf2w+w3r27EMkKLRldi32Ut5MkS0MG2uOXYJxDvCXECXaVvARivx8NaXCcOLSY4
yizUQql1GpHdZHgBIOTiaUAU4+tx78QCaYrfj+0sTh8ShEgH42V0x2LolWzsTTOELaqVz9HrYt3j
vMMwrFF2Lu4DAe+JmcRt7km+nUOpTCQ1a2a42vAitw4jXf4P4wC9BCuq0FyA7Pbtvx8GbY6UGPBG
PaimUgnIFeBK2W6NdmCpwI3OqP/YmffK1V7w2DFm5B61DYaDKc9KYzBNonn/G2k4u1d4wGZKUU8q
9R3dVQ3J6icpBqqbH/YpFtNHd+zjcS/5fR7OGFllfkZdU+MWmKEc436ukCFXKG2Qzp9ioq4JAS1b
QfQJATPQ8NE6QAw0hRlpwqiBDK6LzwZPQrF/EuOV2HNxM4Ja7n/MUM4i9eW+Aa0SCkdgTITAcTyg
HyhZwy1SxxmPf/h01OpBz6TJaGqgpgzdqKD/6CXuUvuT64tbLp8OYVzqIyfswgTg0Yw1mag2/9FC
3VmlNg6EsTJIGsNqn7RWI/uW54VGnPFW040rpqhppE3RVeCBySNN6Tnu0oAuoRenN6U+TqKy9t6i
n6N3dqgQroOeEaq2GBKbfqfKW1cl25ZTycTlZpjzpEwYJ2hEwsqTlTMiAYBXl+M16ZqV1fx5n18d
SKnOu9zvRO7CICMW9tIWT/6jGMk7qekMqWw3SQL+aGFtjul3/38PfuYhAt8QEm/zIlzZ9ctYZJSQ
4S7F+9Agb0w6Munbzs7OBfC+pHt/vH3oB8idPepslBGo+pCAwKIGqlNA77EIBTNPO30o0BEg4o2F
rGsKwqUBBKq1Flor9hc3FfrFofz909dMhdCaFktN2ancJWtRXhujQz9CKFvojhNyj53W29KIJ98o
7+oJSBhUuSIIOIaOzEykFVYK9ItrfvUtVIBWDVwzgDaLuwiJ1bOA/oIlyFBGExWRCemFeKXGTHm/
f0096JEwuwCX4h1xu9SgoCwTtJNyl3F4BzVtP1kchE3W9KB/OgOuws47M9So0PpWZ72S85csASU4
oBUgNSsqQEpFNoLgR1ugQ0qP+lojdR15eioBClE3RW8Kaq4ZtTrFW74ePDtomcHs+PE9VIZyp4Da
fwu9E9GceFRIlTifDEDku6OfFtHm8SahLvmfEYD5C09HFiolHF226X0Nl57o85fYK09NlV/8Vl3r
J13ahyjXgEd1zk9CT/N2MUI1ajvApDFL8jg6oeArG7Xm0LnqQSbu8XAWHRxue22OW6CkLlE3Rd6P
ItJJBX9RYuEjjmRLTuyeP/ICiMYgSRDyRsL+DspQT+LalAakHrJcMx9/BBUIIppBuRkMAogC8QvH
73a8ylBMXqjUtYv2MwQ0iY6Xs+EJ34XsGz7//NjYPKCbLQgmcjSk4XWHkBYa8pQxJmRGkWO62u3i
4sKU/DkcIP1aNC0p2GnDTAX2Pduz9mOrdM/MPEY4lblhds48oHXsdow+SFWnVBhqt55GS206u0j2
VXzGQWPqyWrGtwrZaNb1G7PjOruvNxPUb6TGePwZtNzLz2egSoA2fEQgHIA/t58R12CBHVWtdqfw
ZTplgg6UQNLZSks89Faao+0zppIBA5LPbQe7ULZSzmzPRWEG0rYZIVlIyn3A2aFAUC7ycpDWGu2w
g8p3y5zqy9oTga5M/et7eQG0WwBrI56h/FKglEIdl17tFhvlM/2C/rpeQiRrcjyj2bFPlSngPqqd
ymqs3mn3UKq59LvGmE7scXSilX3K3TnlmcX+6mso98XkYsyoIWaPh7I0Ujl6a/qE0SMD94DukT9f
oxGRb99wHq/awvngQWuJRnnwtEDwcP77q3s4bafS1zK2cbnQGKCe3fKvs+osl8Njwnc+NnbvEcDF
DjFQvADA1ohNS22Rsh57r2mwU6OucJSscrP4XasKOw4ayKX4+zzmjIkD57fcfzfMV6u+9skahus+
9Jg/QpwxFkgs4Yc6pZHX8B1TyLUbg+I+lysAuaKzf5ZyIxJ5fWyMnPFJqXWmV/ZzMwz3tjILC3OO
JyN6+VFSA0OhSs25F2Yhq2Zh44rRqwdNSWZIX2rhoMk1UYpTEQeb4VddbfriUCS+UwWNXguG5L+F
HMj2eHElGqCL3/M5EDgkhkQ8HdD8QXPVMz0vtWUqNK5QgxBI2OeVzvj2gEh0iEiuScbQfoeDLUdP
JTsQdM2bscCv9JbPc055TvSczKkxcGDhP9S1JPdZlXm4m1w/L5Hg0wAmUnt+rcx4HwViqMiXyqjH
Ciw03amZ76pgBPlm17rokqx9PY3NWP0VCkeltJLe9XIDrVFt+3dlvWdHcju4WadkhnuC4QuOkbaq
AUPFRoF0UScHme/xOA66OIBFUNppI0E0gNT+MDjT6kvm/ryhPoj+aBUkOnh2Ajpxe7oZUIjySsmr
F4NxrM1naKKpj3C6Lu9W3Mi986csUYcq4aVG4ipYGu1iX20yYyBfGYEsOeoeog5acN3ioMTUOB1q
GZ0Z2qohQ5OJM0Mj2KYWu/Ot6WmtI+eni+9m5qmvmqOhK++WS0IrSfABl1Yf9cGI/qrbbJNB/gyM
6ETYcU5iJUaufwGJgBKnAdA0yi+yxdi8pdg8GaGLFluFnaxgpu98PfVZ1GNkSgS2nhtRLr0ODk1d
MTNSAPuwJlpDN7FCseZ2+amNx4FIKc+jHzv5LwgdY9CZ4frkz+vvinik3nuEJSu7nRYP/5dRJMOQ
TwEkCGXw2znXWKZPpUxSL5PVY84FR3ImJ9S5bXQcjdRAtUKfhbmMLebVfnzS5vFQyz1zliP+QFkc
5GOU6YwvG34IO+0S5K7KH0pIakXVe1gcEhQRHptaWELkctADxePexOma//5qZ/VCJwdVhA6ecCR5
qQOT6aNnoUDMAplrg11T1Zq/nBrZtTmabH7igglbuWQuCmoEZfSZ1v946uYCD6jmwc0j4JFGTZ1U
DgJXARHjCk1BBKkmamGheVZH8KBz/lpfyf1CzcBDMB3OgiWQpqAOgMhAphrJD1gD0s4TwGXzzr+K
9W5c05VcNPSjFYVTjp0x//3VMiXi2OVZI4Qur5aoOpqpW6jolXfKcOUWvd8PmDMAKcHdwGpwt9QF
1g45oKtMGLnKJZFRqRUTM/caUjI6NOxDljdBhvF4B94/eAEPlmfuCw44P+luydQ4zoso9iO3gSxw
e/gUt6P+zZDolOroGrJjSLy9s0ZjF/gJzLWcJo1oxDmHeZCYAToOxko4mtupVcWGbQYhiVz5pdQn
A5p2Tm3p7evKKO8erJQZ6grruTKqoiCN3BTQMQkAstEsSaB/ToTfVKZviyQ4tkYFDFmCIvv7S6H7
xto9wt+lMKiPoE5HgoBFqUN8RPHmOwyBpobekRaue4JmomgM5tMEGU1QEJPCVgmcKxoRTizJVpZ8
aTdfTzl1nclRyvkyiylXyMidBEUXoW5Y7OLq8njS796xGO4sL4CeCgXRGO0ManGU5SxuIldCUlDN
AqiiiixPFO7cbyDQ+djYz7vw1rfdWqNGVbZtCP6BOnLr37GZ6J2lEWwnXTV5ndcVC/VC0lqFyZHB
mIzPZ2AzbRko0NDO99BiA2KiIfW7TNoNSyobMnB2q39XJHIYI9Kh5mwMRmMwG3VlLWg8z8/+V2Yq
LBZNLrjrqM8OoqirYl6M3M4SjG63mYjvKKQ9T9Bx5YFlHHV22xjFprQjyz8/t1ZvySTfsJaQ4O79
nRrZdhjIJTSYpzUJ0cX1w+0E7wAVezDj3R7NoW9wW4Tzp7UaquVO005GU3KOjDgjEkjKPj9ewqXj
Mev+seCGRLuCSNnj1VhLma6M0awib7Ip0XNvIzPKnllL8t0H8NiZ15Yob1C1JR50AyyxIxEsv7TK
1vKUXVLaosEgr/DG5pv/39ioox9UWiEwWYGxtRCdCJ7a4diFA2lWIBZ0ZQzbCXDt+fIFUynI72iZ
yTCNMw4dyJHLK0bV7tLE9RGMThvAuIkApGorIh6ddh3j9HZ84dAu/1Wv+fT7dcQ3QHZgJqVAHEWj
gNipDySOCWNXHp1KOXnhzisPPPf5eEYXhwqdhh8sNwqaGhU7DfyAVzcbx+5gaSfhvTTT7+IpMvhN
bCo2sAImGPtzUq6koVfM3iUfenR5+KANj91m39riOT/XRmtp5rRtLdYqtooBz3PiVwZ777IRIOIU
zjk65HZpOGiS+H0S80PsBozlHcRjHTujh/QCt1LIpAVE5/2DyAOnT5bBq3jXVciGePcWPpu4074+
vymkJAj0oRdggX6TPNtP+/2r/fX09eW99af4xBSkW6OHXRgq8srgyUbuGpwmP21NV7FWCqVncMyU
met9ZBbzmzMhOmusbJ37MAt1R/SqoQIuoIOXDrvHgiu9rhoyd9yKv9qP4OR/BBcUTxzmefzbmP3F
e4VjPcQsyQsjWjujs3e5valgfaYwQU8FOD/p5HnVC01aBkLmFsawR0Vg59vAEEL8ADd9cljDJP3k
bR+Zo9wqN0JxJJZkmNukTnoeIPiqsxvtWO3kDQTjHMEoX6RjbYHJ3W7s8JK9aK5nsk77qkREPTLv
ycvqAqxNAeWAWS2MmEKbvwkY0cKSoUAfWMBsGryRW95xTQdwcb2vZpzyvkXRhVWYK5nLMA2Z1LOQ
HKTxJLa6Vr0IvQ5+18cb7D7avF1h6lIvmE4ZQBWYuax35LvEEMpdKP5D1tD5qKIJEo2xEgqLyIRS
6xrK/igoFRu4NWgtuNdiLc21MAj0FSNsg+ofHsECNYgu08C4xnOBKyl/h+aJyezQa8njiVo47Ij6
wfKHFmbEiTSr4SCl2iDKeeSeBEM0n3lSrzyo7qsaeFtcW6BuCaQlM8YrYIHzn9EaQNToiUsO7Gjn
0l+Vt3JX9HegcdG7Zw1KJqjgPh7gQvLk2v7ddYF6VMrzI+yLH36p97/iL8madslnb/gHIjhjZIqb
sNgULwKR1zRfFy5izCsPzhpsE/BfUnlyMcuEVqhKPHpS0uO541RneQ3HMR+da+8yC/LMHSPYjFAe
gHTSbZBYT31Yy7mfu/7IkFg6qsiJrkwhfXppE9TpzVpPafwUJrJ9/838wXB+lb/43+k2uIR4LUlb
aFFP38kxfepddiUjeZfm/5dxNMVgJjFGOsfQVX2Vq2ME466wK14DPbjI+8RknnAcArJ2N9BnjrY2
n5eryy/Oh7IYZmvooTWGZp96E0nClSw5HdfPRhD9QuR+rhXf4YhAszKVrcjmcL6qbJUvcaoPE/oI
1phe7972tKF5f16NpuybNC3KKXcFAolof5e/JDtuWxxVZ+2SWzVFTZw8sYXKg73EZXbeodgkJ9/2
98FzRNYYwpZW6Hry5sm9HpMWw/HKMKRIeLN7f0uAtGN7ZcfPrps+VCjsoJVkpnWD8sGtEU5mhNjj
uNzttyL45Ej3WbxqL+CdfFGepIikKxvi7j2EhUK6E6pQSEUidSdSC1XhrinmoMQVTnxC+uf6rJ4Q
a+6E7/C05pQWdt+NLWqlGnBA+wGTlG68C7cN8ZzSal/XWMjmf4SawBsj1CoFsjqADBtGgk3yJDjs
id+vbbnFcYCOBXpxeE2i7HW7RiFQmnxclKU7/el/C8fgU6gI/+r9frwVfjqXqJHgkkdJF6JRaJyj
y+G8FCfAcualm7wF+rB7ti1r2BHEikePvOpnJyKt89jkwtzBosqx8HZzNZe690EDFrc+W5du+uyX
hD81NrbdCrvvwimaqeLxlsFmm5tFbifPz5i4zBmmclnuECUaYYHe9P2Vi2PJCAp0oB0CdoOFiNqt
EfT1p1xXBLULResI2DDwfqmAETyerfv7Dw+mOX+PciDeTDTkVUq0qizKDMgQpUDJMQHhfd4mifn/
s0INhW0ZNJaCtBUVxwvD5yQfxpVx3AVKmCYMRIMPQPEDTyLqIpdyNYxqDyZabjuJv1lGs2Rel2Uk
pJ6KkYxWo3e5rvlbRgDRzCbLVrbE4kSKoOrG3sPDiK66cLEcS4Kf1u7QQfUX+nSp3lYjtzbMZTPg
6wRZCaqpNMpFClpvHH2Aayq0p0ngvdXzSc86HYIFAEjyb2z80U0fgJZDBo5bo4OgA7J5joGxmR07
+hQBW7zdkROTAtjnAZ1RjJUjsa+eDNlz/hdkU1eGeb/1bw1RIRMHANsY9UrtgppKT9Hs0hWAQNuP
N+VdXZQezvwVV3chI3G5HOSAQEgEPfVWfRg+/a8MPLebzAFGCVXB0ChsR+nJYFXGmSfbgLREMub8
u49U+6XFbx9/09LyQoAFfAUz//VdqTqYcilNQVfl1koYPHMaqxnTFNQrLvKuaPIzciDccYmAkkuj
vbIyjVOgqkyDcoK65Xbps2GxemZxOwW5JyBQE0feoerLG7q2Wbmsf+BftzcC1vbKNuU727JjAYaF
bTS6vx5QjtYLo9rI2+5UW8gJW/nmd26lxi8WhAOJefn7eIJ/NLcemedvFz3pCoFrfb91AcC0VLs4
SUgSsXax8RKCLLsl2YOj6L2FMsYzvx+O2Xat7n2HEqBnnz5GfTr0rIAZ8FU9bz6V16HeespbE1jK
ayTqXIBnXm3FJak5O2MmO20g/WOw2d9RAH9hvgfjnqzkUM5hjLyO0Kyry4yRavjT6bn17Xz4kkDg
34MxOnc01no8gQuhKpIDQL7jUgLNJyqftxMo9ZEchC3QI36hh8W+9k2Z2TFO/ZodtP3aZb50HnDz
gTMFCa/Z99waK1qOrUqGbV22/d2JEFfvQ+PxeJZ8GsISlC6AvEH/ChU7hlEoKkMUty4ap5Lt0OTZ
BnRalc62mkYAgC9X7C0EqwB+AYED7JcIbWcacFePMXpAk7TF80Uih+giHZwLAG3fj4f1U22g9/m1
GXqTKYmSMRHMjDZ60LbSRfrD7SzrwBnyU+V4e1v6IDYhzx153mhm9NtkNuczS4KPcwvEx6XQR/K9
MnRhPluPvmle7SuHy1b1JGktvkkeSazuIgXAsmc2sDTUMVBPRC7xnL6grlW4k2S1b+D4BgcI8NiK
UTojqJhqs3kRoh333XCbmv/UDF4i1d4bjWAtA3ZX65zP6PX0UXdDldZN1tRJ6/LQfu8OQqGj9/jb
tzJdM/Se9Dv8DpzzJDIjs7J1/tk4J9zKUfvBMzyaL2pv8kPHMryXt26f2mNsA5aes59AbPmVrjmM
dq6lrZae0/5UFhMR+l1SbEL2s5ATPVEIKiZpqgvM26Tq8UGpDE02Ru25A9o9NkU8mMVtz1tpD1rE
72JT9WjTJRxjV/Epj81B1SHtzLXHoDgO3lNUgze1hjQXuuB7kkCO4StO7XavFuYkW8Im/BP54U71
gWgm/rDKV3GfQeEVcG/iF8pqc5n9dt/UWt2Bk7mt3beP0ydgMwxpNhB9e2LIJ6Q8UXyeC9DI7zPo
1/fB4zL/5Dr+H3/IAFZ0PG7NLUu2vxPnRTBBHIar/QKmc8CuRiSt//XTO5mOM/D4GC7kX/DpOOUg
pwAXE0QLbj+9rao0HZQRYaGySVj2Tyi3B/E1+q0wjqxZWdW4TOuwQLVG1druuT9sqA3wc+cfes3x
JLq1LORh4iFx17i91E2knsoPMdLe2Mg/aOHErhztpVsBZH1gX0b9CDldug4sRFWYtfIM3BWSXTq6
tVQbBSsaCtLT8lsknNKO1OVaenIpmLgxS52QUijZip/xwtoJnAzFk1iS5BJv/RfZ6AFeE0xO5wmz
YQ0OmTZmU4O7oXSCf1oRgbNATWfOMs8gmzsa/V4JC5EBR5zLs9uQaKrFR77RvIwXkEENAlAKJt6I
J7FYCWBnd0m5B5TUeIhEAEQEUURqhdMxSsWKRSjDSIec90nNrwGH7qCTPyO7MkHNLxOUSEsNXuOW
nF1gKdHN3/GB3flWzGwLPS8QAfefne33vx4fnIXEAeb0yjKVn5CLiNfSAIPDO8aqNqBtxWH+6sif
PwA5YDk5vcI95RsaftbAGHdFUnrYVNjBi342tUEAhOxB3HaXIoNb8bcB3AoA8fwbmrNA3WaNa7x3
d6hB2i71Tu4Vr/JVBtNdmxXwGoEu6xxwg/FeAgxeSPEm8UhuZefY0IB+4Veqp3cYaMo8/SzQUs/v
ctBuIgtZ7JmjctSeh1flqBwGu/3UnoLDWubuf1llZHFnKmIeuZRbJ1X5fCf7A06ON5D0V/xcXAJr
cjQ9/xNg8AFJwa3+LriX2mR9khreUTUf77NFB43a9L+/gFpqVgCsIBWx1IVgKonu2RDmSZ0YDHkR
8XjindjSZPu/K1aXbjR0qaCAOrfbgb3odtwqw3qZUCMS4v4MG1kGrp2IH6wpClbob9A+zT5x417F
+/IiJm5bAxbL6028st6zf7j3H//5CCoc62spYQMZk68mbW8GHHx1HwqoJcnF6+PxLnqqWcUUzwUV
XK6UJc0fND4vJPRXTF98fmCrRn9sYF6lu6FcGaBcoSYULchN2MYd9syb5Eh4C+2mF3llwhZvuR81
1v8eB+UOuanKFKHnGjf+Fv4wb/GX9qLuxUt5yvKVAS3vy6sRUSdjGrNiCgWYmlrCf0BqKz0kgV4C
M7xj98NBAz/U++M55OZ/kp5EMHKgEgaVXSRrKe+jsCB1AE9d4xagwnwHeOk93UoSmOmGXxCmqHeK
m776GdSkVpIei7fMlWFaUkmsWQZhhYZWELzDq71sa2/aDsIbeBV8p1b4tKasu+R25iwWLk3ERdiU
1DpGGdpQMx6PvqY84F0dyJUtRS+V+FKVk9MMZo7iEujmEyBXRzKwjijqVSYQaFu2+bZKPT2LMyfP
rHyNwmNpKm6+jFr2tq8Ezhvx7hAjhy93ElpQuqeAf89iKGgcPcYq35vDtE2iz8eLf+eQODTOAYk8
ywwiXP1Jr149zSo16JsW4dQZDWka0P6yjkvwuR2fSq8yud7Toeuxtux3/gfAypmYEyugguGGZgMN
/VpE9byozwFz8sezpzHGIJ6yBrCdaju+BuCLkvd5awkgSNWMaLTZ9uvxqO8TYfgEYAPQ+jaz7ADx
deuH80INglBr6nOroO+YMOBcYz8SvjGDnLU4idFlBc+tYzhuknKjBEaZPvHM9zSO6N0qTxrUF/76
DNgp9ZZZWZA7jzZ/GdqQZqoEXEJ0YXqSmrZC42h9FurA6MR9yXw3tduPb+BbcQRcl49nYmktIFMO
DlxAJQGAp94pTZ4yoHDs67Psx6AM32lgTpDrNfDZfK3deJh5UFdWeGq6JTVNRnmoz336rTQdaRow
JXelUbNIIrHPcWxFvJN5qV62Tja9gC17xa0uL/jVF8xfeLXP2TaQJB/9z+e21KMgsxWmMaMyg3TL
uKmn3OBCXYwLMqFKGb+/D+VejD+a5qWRatMLDC/fikpNtOgJDWicnzn/h0VAPhYbkgXDJB1/5XzG
hnI0gSkeKITWdwav1pNu88+NIN+Fzi8g5iGQSj2mW1UNq0bx6nOnMp91HVZOrEyJjbL6GrfDfaIT
yw3ifbzY58MFHPXtZNdCG4CAiGvOHdt8yKFn+sNhCgFVFm3er3XQScztR4KTpUYtPHftszBspdYJ
n8pd5KGFKm32U3IJeAtUIcFHqEdmj4bY1Dt15Sbv7FwhPaeDdKMs10Abi/tkDs1mFCg4yGmqmXyA
MumkKc05ZrgduFFMpu/IGIzPITpcREjNp+oTU3/PQoNBjdBU+cQ7nNThUx8CXgwxjTix+LcW75Om
MBKRNaAHurKX70METK8GDS4FnT4oxvzksK72sjiOUZlKfXMuewMk/zFupD3ayD2zq0h5Uf4Cxzka
jzfPwjVxY5Lylw0X+ZJcwST0FdNDC8gRA1nz8dzhoZL97lebBufNSDuMGRKMEjWqrSJd7grhIJF0
8ttz+9006I6Xifaces/jUz9UBHGqE0orXWkLjhAsDRAdQE/J3ItJvQcGAVDVTOqHMxI6k5EWPZpG
fD6GMpyyJvM4RxnU4GbvjjQ6eo/RakBFxWyuVQE3TsMZsCuj4CH8ovl6Xjqtv8I9tTimK0Pz319t
FK7j/apo2OHcNbaSFKSJtu3Ir9wgdzE+Aojr0VAxlVrXuGNrjKaPX/3os/B+Pd5694lzygC190aP
k8PIhwGJI5zidK0ejBZ6I1D5BIfkdOx+dSvx/v0Cgchg9mAsj+I4Bnc7byLfJrHiBcM5z8PcDqQi
3jU9knXqNOaAp/NrfNj3dz4qHOiiQcIODcBQoby1N3lSBFRGNZz9UHGaUyL6xPNqMx1bY4qx4f1o
rQ38ftGAYQA8g4dZpO/oJuxOFEYO9bjhnKgaMqcher7jTFmzcv+yABXCz8MC8sRwWvRFMCZgVVND
CRPZlcqmSlLVApSB13u2iI22SgtnYJjYSSq8Leox++7UdjTDQemID6J6kw1in6DPpLOA0vNNNR4S
W/CrtTzzPL235xFfCVk+Yc7kqejOv53+sJNCrQS541kreqJpoc4CeMj1qqH2VqSt0QAsTf21NWqx
a02rJX5E3NuVueHXkiPW2Qp6dGlAPI/+U3S3z+zb1P6FEp/Y9mI8ngXgvbyXUMI2OsjCL5Z7fnw2
+fvADt4ZB0VEOz9iF1pdME68UBLTdjwHRW4FyQdbWVA6JlGjD6fqSfHR46C+BmpvQI0Dx/YjjJ5T
3460HagOCjQgd3+k9yxUiDqTcgyfj7/u3v2BiOOnoC4hE45Kwu269lDT1cayH89l7O9DCWgQrRxJ
GWRr7MZLSwpIvIqHJVKyOMK3huS8VfieacbzpDZHX6wcPg1eHo9l0QSaKDHNKCnA0K0JhQFtoNhj
LAEX4MmSceDoLNlVUdo5EKePwgyHxaU0d8PS6LAxl7mykqXxnHug3PfgF2xf4RqjkvJGD1p1fJXC
unMyJqj0dBxrEyKF6bapqlqHjDxvPB700gLifQatZ7zYcTDnr726v5Kkz4sq4sazVCsnCRsnadMT
+I3sx2YW3P0sXMnJoONCcZtGdSWJgr0hs+M57IPnDLQY8ZSZVfV7XKMbWzqXMlRHcLnMdXQ6zp+k
WuZLIZ7OdRd9VbFmZPgPQanI4CfNLZt6rTxzH7bhTX9lkDoBTcP7gtr7MNg2ds9FOlf8ETM3YYHd
Jrz6R+jMx1O5EJvCIqpPIFUB9B5O/3bJpkhQ0xRYpXMabblWMHhu68kJKM0a4uNZ7Yt/x1a0xsk/
KWy0qTN/5Sm1dE7QkajhB5kjxMm39vuIK4W8qqYzYJSTXgl+YYMKc420+z5hj4tNAeQMjk9T8KKi
juNYBUxahgqSF0rscIXRjUYVEr4xvFQm0UVQbHQug4bLLhjNLtrSECZ+B2qfGtXZMP7oZSdKy23V
CJeV+b8PnPFhaM6B7h54g3GSb8ef8nVTZRI+bGBOMpAsvKAHjMmXJ+5FKKxQ+ujXcrxLhxQTAUwR
0Nlof6LelbyIanksChNOj28ynmABVrHJkrUXyNIhndtyIQslgGeaLnrx0C8cEnaazsPQJegwj0Bh
oZYVkQMwKPXB38fzuBCRIfgGmRMyVNjItAhVExSxNjQ+e+byhrXzMH5RE0bSWV8AuD2LUjutOMXs
xGGte2XhxMIwZLkhLYpsLB2LAPGsimMdwPCF31Zub/O9PmXb5ptr3x8PcWHdbixRcUjKpgJXRBii
lmabUgLvB7glg1F5emxmaUAodsxMaHNTJe0QxDSZtCbLx7N6SHSckfLXcy7pQqDnLHlsaWnNri1R
t8WYgf3Gy2Gpii1N/vov0s6rR25r2cK/iABzeCU7TOiRppWtF0KROWf++vtRPra79xBNSPcYODAw
Rhd3ql27atVaIAm9Wj4nNHHL9rtmSwZ7bVwAh9j0YM9fUqsFYSkPsVNPZ0tO91YYgMVSdpq9m2yU
X+U3eUmB1H/3+yPkUbKgMeHFedE6hbwycqiZyghpStDPE33dUMflMFQe+ngDr7c2m5e2hIRZGti2
nzrcvbInvyqA8sNVoT4WG1bWHCndAsCpVRk+BYiCrv2V3hZWZlf6dJ4cMIhd8boY8p0xxgc/Nu+T
9BRL+xoQyvBsRMMxn9sPEhkH/7tjvpINKKG9+jzZ37v52+2JXnE2V18lvAhGSRkkKSIMGgPanu3+
Xo1hx4EgLIEb/bap1Xm+mADhGPo2h1DuSKUEqp66TU7VRw0QWOMlws6NB5Z4SzlyJQyh5IrIMz3y
OBkx3pnyIInTOcJjt/LZD46lL++d8L5Pv6Kve3t0a05mYVqE9J2bgQbZ6+X1lTnpa62Yz+DrurvB
t6eDpPMUjLW5ur9t6iUSnOcsIg4Yov8P9yns2GIy8ZtzOZ+T9G2tfsiSH6n1rX1tx7toftXWH1Lp
Y14+ttkOWCVUdvHxtv21oRJ4AFakSRZchnAPyrbUDGE6Mav6mByzvPmGqmCwR9w93dgya67nl8YO
V4TNfSjsThXuPmdSuHGH0cveaG+L6bX2OKsRLAeHINzaoKvjWhR9/mdN2KD1OJeBVJjz2aioPfbg
hO1oX3XBxpv1JfJuyUZwsdNVwYuSJo7rrdJOBOiBLs1nvd+hgiyTbi/PjvNXXpdu1oD1KvexcddL
tTfE3+tm55MdSZ59zY2Th6q5r9TYhSM7LT11fmWM76LSdpPBejLzjUfJ2oEl+woojf5VmkCEdfbH
Sh9tw5/PgLZlV6u15y5OaDJIasVzwqjfNZlce4Xd/kGWiDYDMjbkRVEXENO+1dSUjQV53tn6BCu4
rjY7OwAlfp9V4y77+NubmSiLkjexJHB0sX0wodlp4vEnn0OYBPdKmClu2RbRvu7S8u62qV/ZCOHN
SZkLFVseRSTdzGXCL155cewMg2kNytm2gndmKme7widyTkcFYe+pRnRLohd5rCW6+WcTikpjVg5d
LWd3AY7sTR2NOWKxUe3OnZk82kS/B6vvh4MWRYFbp073FKt6vrNTpYbovLD3ed0huTKbvvJJ68du
T7ZZ24OFyJ7TSQ7fjGFgo8zYF7uUlq8NL7Vys0BwsTxoSTlREhN2edm1VRx2uXYuulPW1k/Z9Gw3
lAxse2ObrrnDS0uiP8rCqKjmPtXOmXUAvwCGdCYSqvdhXtwp0SsrhR4MRaUkdAs9OMSfJ/+xyyfX
GqW/bi+wzvoJ67vQ0PImRAKcrNTy94v17aj91Y7Dh8hKvmt0EuxbgLiXuC2OxaWJxYddmGilbB6d
PNHOifFoFq+smh4DYomhU4/WeBqbVxZIQJKq6XRqzclToSiK9xqon/jNn4yV5xA3Opee2FalJE3S
tGalnQ1ZOmlS76HJu/XEW57QL+fzPxvCForrTlbattTOk5dru9Q8Zl6RetaxfkjqfeXv0k//rzGJ
G0nt6bBKM8YUkXo3QGaBwr5t4SW+BmwQXSkcCTh76EYThqSNdTnbuaSfm/F+NH82+sfW1acfHRIJ
3yp1Lx1u23t5pWGOrjHKL4vXkYULtGnVuQ5h6TuzMw9R/nrM7uS02TDyctujfCijAmPiIim8CqEP
MlCNmUDleR5CutenvIWWm6rSxjFfZuZ6M8A/gPNcakn8nynkW6Qms4JCMo1zezAreOTnk+RJ0bk2
Pr1X4i185Mq80VlJGwhN2GQ7LSEUSJM+aJIoMM5mlZ0qoGPSLtf630bVoupkkTxaBGO55cT9Vo+W
PGhWw5D8sj4g5lq/MeIWKljkM075GEZ7U5/tQ5UMyt1QWvC9dVb4ytLa4lipQXE3GEm8sZbLwMRZ
pvGOhBKXPleicEXVcww9UV8a52ZvW58k2a30bwNwM+l4e2MuG+/aDi127AyTHBp8ei+opNrZhJO8
Uc5zuDNkzS2+mePBmLa6HF6uow5CnDfXIkBAe40wnHDhQJoyU+EFWaVHONWQWqs1Z08+rb67PaIX
PNMUmLC1nGuNOiBQG4Z84ZodrlDZaAzlrMwfywGd1XRXh+O9Nsb7+avUHZJE3g3Nvrcir6ve9eUb
WznQw9jaMyCsY96XOwf6yhQ+Hd0tivtI+h4pr6ZqX+u7JNxJ4YdqI/T5RRAiLgLEE/DELzgJGpCu
v7gyYYSPqGqdBzi2Wt/N6sdBKg4SX2Rn38rqk+5ZdXRU6vGubxWvIruZAzyEaN2DhNZVZ3pVXofD
9zH60QSM6lB3r+vqoxqTEYi+I8l8NKdX1akCblJq0WNSPlGH9MLC+QKv1e3Zf+kdgFfpzDvOlcKB
6IOUfhhqyBPVsyI9WFnhDlOBqoxn1+GhmD+MkltOG5fFyz471pvAUQZDwQbjVr6evXEIciXmL+fs
TSn9tWhDZekuN4BQze+dWf5KSqbs3+TDKeFVJgO8kmPb7V8pb/IPRoPUXzneh8NeNmLP7637YvLi
eBd0W0jAX2mn60WGRQk64qXDDCpk8aTZVZH0wxTq56H2nb1qJdmh8hVWdKqac6GXslsWkg8uTe9d
3y7MOwlsOE2vQ//z9hKtZMz5EhwLIuSwSSLXdD1hSd1kZiBF+tlSRtcI95b0V0u7d2PHrgJhcfqK
KXqskAa19rctv9wc14aFuExuE0trdKYgcUooLKeC9pqMN7OXOQ9S8tyEGy+81ZGSMCMpvYjoymLS
3LclBbhVbZ7DUxG+66YBrvGjdI5JdkqcoTZ3jcFtHO0glxvgjpU0EwzUOFa0JZb2aRF3nWiZLwV9
Z541K3KjTHMd/fPgA5fB+8ghuqIprJaHutxrjRt8sxq3qPcl2oV+eTfpT1F8HwTp3rHHje96ea8s
n8W1Ak0LEkwiEkS1ozaP9cE8S4Z6pzX3ZQAD96zs8sI4+L8Pt1UMDa1ynb5/na0m0uj2oaIPmjFZ
545+2+pUQ8u65C3j6RDHbyeQxq/r4anQ78N4erSUrbD15d1maAB6ZHI0rP+LRHA35BRjnN46t9p+
gFXT9N/2aEJ1b9P+e1q9sT6MsHPnY3ycl6azj2DEpnGjV3+514RDf/UJQkgm0/Rdj9Fgnc3SU6SD
mnwA5Uqa9sluH2MoyW+fr5e37PWAhYOt2cqcS9JsnXlom95Qog5llROoFbvYSg28hA+ztJSiiDiJ
Z0nbCmHgkLdz2Ga6dR5DOjjLDyFFPvNRmUGN60V7Tx4kBuJh7VL/Kemeb49zdWEvbAuzioxQDBmu
Zp0d6xiVz4X/JkCXecN5/DqhwtqBIdE4JnA00ka+zPZFHAFYwsibVIvf6JLMDqlSX492geX3kC7k
TVwRJiiUrNtKAz0StdADP1WNMn6MyqCs3Ji2a/9ulJvoS4U2zkfJcRCwoZyTv4qzEeqIvpiQRXL4
j4NdLqd0gPRRmPt3bRLLtlfO6WyjywFqeNcHg/WDPuio9CAHLjIvGpX6vW0M2Sc9nKQvxbzkHTgF
s3WMtYzowBhmy3yAnYRwR9dLEpJKBPrQk3J9+VEkoL0hadMv7dwggwS9CNyomo8iU1oDeTLDZPw4
yJ0/7PLI7OkJ1ZTMy2ONvqCirazcS8ys+BRbY8fbzyik5wz2MCjJKMUa3hT5k/081rwSfsCIrrEJ
hpFcCVjz6WudDU3ujplv5K9mfN3HrulSOOtpEDklCqLnXln72Q6iswE2w85OR/i4Wuk0y1qAThW5
vGZnMjfJbjDm4atphk3mNVlPmadT1cI5SrOhB18yp8TjyJ1RVIeo0KHznLKi195PjZ6eJh8s3EZV
YeXk2QQ9SAkt/JrklK73CjdQE6pZHL2BMPg5Jl0ZJF8ka/x+e9+/fOAhO2/w+4jemCB3hTOXGVnl
JIETv5EM4yPNW6/sITI3fMjK2aJsBrDGpFGdo738/WLX+5rSB/ookeXKYq8PH7PhwXbGXd2/uz2W
VTtYQqcKbglaK6/tSDR/wfKaJm/amFRbEB7s6FH3gb5Hv7c0QMAoERNz/aPSt9yIFwOyRn3KwwIx
QC2lZh5J5rmL8t61u5+3ByQEN3/bWVjwbeSP6PQQ7MA95M8zypqnIvOdx3hybE/LRmNXJVkE081Q
H2unse8LtdpJSv2b7HL/s47eBQ/ZpSwubI1kyhI/qKz41J+cr5T8b49NuMZ+/TpiIeRJiLGXrOn1
HMahmvhaNsenNJ32tdXeR0brDVQ4s/Kd2hwL8/dgpC/sCcfJGQO7siTsWbgPXUpo/yzczV4xIRZ6
YUUIR4uyUXJJUSAtMEdWyHmaG+e12bYPvVPexcnGpSUc3r+t8RzVKaFAYC3iJBZurAmhlfhU67Ps
FVkwetqozLvbKyUmtv42A2sOaQOwnWCLr5eqLIqspf07PlVGcdDlOwn8qOrV9nCcKUxMabqDjWDX
xFsZLuE8v7Ar+I2yDDVJM1kyM3vl9Mc2aw5O+dyVWwNcncaL8QnHzEgTRS2qRTl1dKe3w93t6RP8
+ItRiF7JIa7pl9lTG5LV0hc5kAGBbnErrVoBBbtohyGKJAvHaSiNuBoNicPqlMdBbVwz04lAfy/U
/3ssF1bEQ+QYIY12AS29ygfTL71W5QZN5X0x/Wi097fnbfUoOTZFOzJoAJkX53jhZCW5wc3CMX2i
EmG4mgHRpJZE8k6tg/iIgDMyAmWypaGxNo1QoS4OFwoN8g3XRoPcV9hmUXJS9B8tYsoUUGipOd8e
2aoRrlpyt/S+v2go9RluVtp5chp15VVvyK+C1ng1Qm9x28zaBKLYiBgh6HlyBMJi9VnWT2pSJSdr
OiT1F0s/5QGkI9ou2Wr8Wx/Qf5YErzf0dAVJKvq77Lv7cFE3OdweyqoB8JyAX8A3s7+FZRm0sStb
DFRytrfHozzRehVsbO41d0NN8l8jwhEyU6h65K5ITiXtUsm+CB6s/DhvZYZXh8KVSgoaLRP2wPVQ
NFDrcyIPLH69lysC99wLuc1vz9faUHg/Ld13PMyJvK6NJHPhwzVuJKc63Ov02/qeQ4ZE3d+2IiYk
frmDSzPCEZWJfRtLi9KTXMMykPbz4NWz8pcyFRS+Z9/0UYYmcUYyMtyPfkejYWvBu6BLnSu3aHIW
U+lp1pQfSR9I+7Y2IWCJxmDXa3PvGWOP4uCkze9uf/XaAlx8tJhAqJWyBK7L3Az9SamO2rxXzI17
eS22WfoSCK2XbM0LFEAfx0FfIykemI9d977So9dq07vkDRBN/TFo9cZCrA4JsKrDq5JEtdj2U8lB
UXTKEJ8yp413fWvIj1oNAZFTx8bx9uyt3ZWL2OA/poQlr2s9HuO4i0/N3tpv8SCujwNsJDAqG2Y3
4cKf06FT6mXeUggTKAqRSJ09Z9hwv6uHgzrdP1aE677WpmBOdaw0KgX1pHwwptRzui+Q9Ly9PVmr
42Eb0H7DpcI9dn0MGzo2yglulVMbfTGs8xych/RPBgOCbynQ0aUiYpPMtKumtCUEpAV8GnTXmulx
d86b4fPaU2TRlvzHjuC2dKdJJHUmFss6bW+UNJpKtC5Kk9fAtoQkn+coUKSGGxO4GnrSKgCw3QIs
ZIm5xYk6HYKTBE+TUXph+ppKwBHqtrEfUEKJvND/pgaWZze0P99eutV9zrsEECvIEXLr10tXFmo8
agOBQBrHXuX/dIqtFprVzXFhYfn7RXzDs1+vw4bH3ei/H8YH8vbu0H24PYpVR7RU8enINUxN5BUN
I9MczJgnnJ0f5cjz6fZW9k5ziJHS24KOrYUbvxAD/7MlzFgz9AloG2wlJaDxAt5J/TW4PEuvD6qx
hR5bXZ4l4wwol+KWmLYIzTmi+4gQyg5kGQbb/Lko0o1Eq6jn+ut646eXVkqiNXIx1ytkjUuzaB0n
J4rFjt24pFmb6OEw2l8kdd8WH/S3EB7K6UdIBmJEIBvNhWltHHflkLiJmh9ur+Xa/C7ssOAPl44o
8cHcSe08jWmWnHo53+fZWQXbM8GbaGdA6JyNAGJtc8KjgC7YQnFAHu966IVP9j2SiR3T+0LO3Mp5
yn63rvf39HKwFz11OJzF1+ukOKU/ouZy6lrpIY4zOILSfVnLbtIrNcNCuiFr3cKQtugC1jYPSB6g
POCeaa0SAr3WTFqlkknfyEP+NmfNhjG5/4PFujAhuMuk081O8k1M2LAw6G8V4ynW6kNedd5oaRuL
tbozLowJJy9beqxJ3y3pqEMyoN0J3VIdHci5nXrd3jC25lIuJ09wW1I3KmivYywpp9dGOu/MSHfT
Idtb/qsmzfepuhlmrm5GjWYYQqmFKkyIObKl1Vgtm+SUNeQ53JzEa+c18PmWnhyqAGLNvIZs3s5y
aG87BSqAWGnQAJ4K9auetVblRmEFDpkwtPuW1VbznE1JFO+NYYoOS1Ycsat6+BE4Nbggq/Hld+Fo
Rb5rdon/3KWK7XO4yQc/SUk6boSK62NzeNVQ0YNWUwh5FHtMkg4NQECf5IcUN2jvoOjZuMxWjdBw
B6yX/9Eqe32a/WAO5Il03knyE0r7RxpZXVn/cnvLr54qanO/pOI53OIulNKcF0fCI3BAdSqCpndf
jHRk3LayzMdFBeVvp4FKGW8amqPQnbweSmzPXW2jsnWia6Yb6FQCSfmwieVaHQvgcssCgU16XBhL
ODZ5Y1m4P1grHa97d3sMq8uxNFxRPYMfVsQGxTY6Bo3NrxvO+yR+ZYW124YfbttYHcGFDcGByzpq
5HnEi7lByvXeL3LJrSK72d22IpKu/b0cvGUXxBvQDDE1OLeSD5J1eTPPhyl1P9lPk9sHoJfvKJ+Q
iTfuZHL+cnc03t+2vObzwCZSAebBA3WhsELjBJ2FmZpcUFE27Zugg2zEyud7qZ+LR2mQT6qRO/vb
NtfW7dLm8veLiE3p5DxuWp29lw8HRC+e4IPZN/W4ManrQ0PyzyAtTqVBdAlR09TDYCWnUNd2KGrv
qljfqXL+7HTyguO5PSgRRPJrCYErGlyHbPYXeLhcHnq9DHr2OuLC/asQSaqHOofS5qEzj+2nO+fd
bYNrs0gmmSL+0nqIpPb1LFpjDgyhJWlQFc+pqZIShZ8kLva3raxNInqxACTpLSBeEqyUkZYbWS+x
Vsa0owF/aiAgdB57OTuVRf4H/nVpG4RQGlAIxZLrIVEs5Sk5a8nJjyF8rI4tovPdVhfK6ogujAhR
i2SaPtkWlXCpGL24B/0bHWZt9Hzf3mnd+fb0rS6SDkYQlP5ysIU9WEx53Fche7CXa7cYzku1td8C
jmwZWUZ8cZ7iwkkGOcdIQmU1nv0jJAYgBqON87RlRniFO1pKhVni2LadO4bHRHraEnXdsiBcSn02
T01QLyklEF9lj7IB4s6RtYEpXVyaePUh1vXPmoiJqykwxkCrmC7baLweXsV6/oMa2RJgkbSiioD3
uV4QY/CNwreWQxObruV8jeNkl8Oe9wd7y0TpYmlNXSh3r60oedU6msQ4DPlnXj8FUQdXxR8dyQsj
wpKUUdr5dmonp6iBmsagRQH2+a1yyFowQu/SPyPRhWpBUkZDFS6e2lYeqi+p/6ik+y1UzKoNC8Kr
RVBhkRO7nq0YhIjdZD7Bb/hR637m2nEIT5W+sfJbVgQPpkx2FNKAjFNWnvIddAWE0899v+FV1q3Q
ILkw8C/t1tdjqXtesGocp6fGyO/U8CFpHaR0j07x5fYOWxb3xUlBbP0fO8I+DuwICZOSxkvgJ47q
eHLZ8ESZXBtRxUj7mvaytxlwbY1NiLGLjkp3m2Tkwj/HzvvulQUZDRQ4twcmog9/XdYk9AkKwH8s
6OrrGQQdxXXJXJzy+Xm21btRgyG6uU9bT2t5r8huo/8o53fVDCpQ0/e3ra+5ObrXubeB6S+8h9fG
9Tnnle6MwBGQyIZDuH6yog+3Tawm/JbGcZWUC8wvYiutmchK48RU/UrdDz1VTo96NL2yeoiE0jfa
9LqDbDZPYx5kv9kSt0ytSmmJfMDyLwS016ND4kejVQrnNxd/SaCMK9dIH1rZo7z98/YgV7YK4qcK
eTlM0XsnbM8Z9pNpHCv6goHfk/rTu+qQJnf5VkZu3Q4jsREl1i1RC7iapTKulDo92br0ftSbL/1g
3edT8FDwHN3YmSt7gzH9Z2v5lou7PJCLCvnjNj1Z7YMR7RlV2G/4qJUA6MqEsEBqlRhTYTGcvuIC
zCIoGFUtfq7T5Ayn0p2DaNHtdVq5cOligPZeX+qOYFWux5RpWtUUOntRDj/OoJntrbLmip+6MiCM
KLXTRhtb4sZZImDcV+p0DLJ7+zkowoNZN8ffJV3/e48vfB/AsagXiIzVZd0aSoqs2WkIzB+Sajwj
IL8R3q9uukV9gq5LcGtilDI6syWNE2NqOy//XraPgXMXlBsh3erKgKCE/gthNvBD1yszNrKPsAoO
PqfrqbeNQzj+frDFFfWfheULLvbzLAeOX0UpZyc0XWo3tPH8yYm5sLCcqAsL5Oa1bJqxYKrnCvhO
Wn+nmPoHRqgKwTqkU4JiG18bMWJLKYKU+yKzHsuvnXPvb9wJaytxaUAYhTmUk57kGNAKlzbmIdk4
g2tHhLoWrVpUnmTILK8HINdyr1MmZgByX7q6EdBN69yltKhYcPrqw1mZ5LeGGt7dPvpru/jSrHAy
x6lNh7zM01PoP8nND0kn/01vbrBVZlq773g3/jc+4U4dSUHFpsr44tSOTn6uSl7bDukOOrfn1Hid
TsrrKXI+54NuUkz3tzjsl58XIqUr80KYHCh9p6sl5mv/9Zy+o9UGOZIOzqjJKLzG38g1rM8qBQUy
NpRtfhGxXWz5qG/CtNSwhhhSCP5Z1XdS+pAbW9ytq3ZUbbHwS2lc2PW8lJVQd1g9MBZz92AUD3n6
gCTM7T2ybO0XcwcjGxCeX4kaYekkS4/rYOYax4Q/nBnJZql6y4SwPGloNdDPYULXO+6fxPoI+P61
nW/1Hq9P2L9DEZlKE8uhTd7mak3yBfqCrs5cHZw/ckZ0ehLx8I4lHS2c5RIQYVX36am139uBvcMd
DWW14TBWHdKSEQQ3Sx/+Lxmniz2mTFLtSy1TpklSvssqiiFSbPwmCdqvi5TbjSjY4oSSqrseytTm
aqGUWGkUc8fio3lQKZCr9ztV2dhmawPiKqKGA7ky3EPCHgAHn1tZq6QnpyzQQbJS2SP/PW1M29pO
W/hNsIMQzgtYkjSrRg/KHj8UAZDX/L8WKo7Ukbeq3ms7jdcLx3IBg8Oqcj1xZd/ahZFq7GjwPsdk
cG3Ni6yNd+bqYEgN/6pGLGH2tZFUKeo2UFVOJmFI/wFGOrvZcGVrwSgEhv+YEAk0Ji01w1ZlVTJE
lev4buqfzOCoyBbSU1u5zLUdoC3IC7ogaf2RxeFoUVLNRp+dmio48PBa0s63XdmqBfKkrL0KLswW
npWpKvFmDolFNClxJTgm8z8A19EU/J8F4emflf1oaL+ex82XJske8u6nnL4PrHTj4l69UC8NCY+r
MLAiiDIYCmBHP3ig7Vg7G+/JM0/9QYfgbviDCOvSnrCh405zhnoJ45apW3AcNVwVGy+ftUMDMSn9
BvDicUKF5bGTbuoSk8eV6mtHqTbdpEFppv3sF1usSquW4GYB7c/5pPX1+uRUWVFbnYKL1uQPRfXs
kFWINGpg2ZZa0NoR1YFW8LrSwJKJkLXQaX0odMZf78Um0u7ZDMnmtba2rS+NCAcHL5CUcYtTC0yD
rMEDrBZ/sPoQbStLXZUXj7UM8+K2ifXO77seC0PW0LYFQMT4IRsbb5HVubowItybWqBIppoxV3qU
7Zzu53JAoZvZ3fYBW1aEkHfQ+yBpIqyUOQ2caW9b3mhX6ObBbbNx2SzzLkZO8BHiPR0aRkm6XM9a
Nek5NKz45/6T+TN9m8+Jeych0lJ/3Co2rblp+NfhqQH+xJtUWJ9URpcjn+Ps5NTwbM95PXxvAkiV
wlCWzlOef+nNbotLfPUMsacRZgK3Tn/a9eiUYEDDPk0yrlKf0ufo1Unjanm/M4cft5dszZJhkqlX
QJkSTwlLFkmhVBV5mp0U49SU+a4MzzBEu1K90be4tjWAdi3cEeirGKIC0jjUZe8EeXbq9n7lfa23
aH62fl+YsTLvJbvOGIdsPXbFCdh10D/fnqq1LXc5BOEM0ac15iXyxEsuZxweky/F8AhG1+u0H5QG
aGx9uG1vzfXAFgFgEokqetGE+06hJJRD7ZlxZidYmnS3+wNsH9HgkioFGUMkIlwKalM3Y4BA4ymp
fBowq31ufor+quGutgovS7bUClcvVoA/CwQHpD8e73pbZzORZ5kV2POb5yYLzwUlgkCm6Tg2JXdM
vwb5zyE6KP68sXRru/zSsDCVde+rStZguAlrmjGRQ4/6g5+d0y1g8No2hJRySW4vtL8ix1MbGUY+
OWxzqTtaxYPfHf+k5LnwXv5rQtjpmVzOY0M/1enXZEXe1D30wc/bW29rGMJWh7gpDkbY30/o7wzx
Po2erPH4/zMhOB4zDX2nhiN5mSn6JJgpvdg4QOujWNAxZMoXYrXr7aYZMaxtdZudVC2YDzzD0EzU
rJ/GpAT724NZcw28E0kXcFNQ+hSihDjISyXvsWSPLaQdldLzkDNAFDv1KKOtE7RPnW9Wd3PVKp/n
Xt0q7K+O9D/7IhyoTJHNMSxchSl/Zr385P2frZcNoyTHF6chnt02kNKljskRskvPLlDdnj19qzVg
9ZxeGBHOqWQPXMGWnZ2iYDgGwbgb+nNkq8/l8AfxENisf0cjhPip78jmROfykq1YOtDIvFjNRsi9
FjhA9gv+GxIYgmHRRgJbVWX42UkLZcjNnxq7dnNZcvcbUddaAo47YimHyjyLX6TEcnR6Gkn7NRZJ
dZGADd/a7/rwafNGWhvRpSUh6DJas8ntXucGRPojzN/71U897Q9t47tlv/UKW9ZajPCsRR/SAHgO
2a9wegcQ30h1YSz5WcBSSKvFo7Z7tjtv8t30s7kp9bp2hi7tCYPrs6iPlJgtoc3dyerNERW2wrNz
0zXbcD/RPgCieDwOzg/I7Q7hoD60nfHJUUevSswNz7U60WQ4FhpQZJNF8TPZ76HsQ57r1MkPQ6gd
usb3rPyxNd76g35/23et2OJhsPQrkVIjKyWMG1WSyaZzNTpJpWO+ribZdLUA4Q9poCHLarIC4b0i
3XCYoiLKkv3SFkj8EgbA+CMyMhmZ1UZImEQnmls8/wM8LxDGj45bqa+nsto7WvSsxE+p1MNA+Xkc
yCgrH5Wi27fhTy3vDrenYMXt8DFLoleGK0EVwVfm4Eid0ZfRSXXaQ34wGlhZpGNUFRtPvXU7SzaJ
K4IrXIh/csMI5VztIvo14upA103j6no07unHGu5oc6s2PMOydMIRQjlPXv4hwKdb6foClGDiXTS8
mOSOTvU58fNdNxq/qU7x91JeWBGcNjLGkaXFWNHofM7rQxgdcjPd2KUrp5N8H5lF0Et0PYpFHPjt
mlCvh+gErf/RUp+zUrr3oz9Znwsjy1G5eIqXWc7z3u4potAbGr/ztR+Qgmob18LqJlgmjdc+6Rgx
u5zA0VlCax2delV7SOT9j3mCiCzZSC7+eh28WPsLM4L7jCZjUmd/jE5BEnqJ8pCYryNdOpbG5A2t
/hZWQ1cNzkr+fpLvncb0nGbc+VWz09VXLY/peu+MJyv+AhmMZd/V2h1n+SQlzX0xwC+svDbuQc/u
u1La+82TvRW5rfkkgKS08GkARWyx+7FXh6oIFS06wchXS4/VffJX/6P8AxQZp/5fK2LKMkMzvG91
rBCCEtt5CdR6XatvZCpWx0KeAnQnrTCymOYdM4Uq82Il1zyfAs88e8Gz30Ls9O62F1s1BAkLsQad
2gQw17tXGS2paztKgAZw6ufUDr7XbaTuZj+TjkYwkcEuuUZu21w7llxR/9oUTswcSkPadAyOK8Mz
sy+j8hB1G3fF2oGhm54WKvKWBq0+1+My2hEanzSKTxR/YGZ7aqyvhXUMDrdHoq85S/qVuAHIwy2s
OddmlDgt1SDDTLXXj/1JuoNrId/59zA5eVDuxy6UQa7iFl7qZofwkOz/ev+x9rSH9/3euAuea69R
3eHeOsJD5NZecp/sPuRu7sXH9L7/sfGtfIp4ti8/VUix9lMXwrIYxqcoJxZqvoba8baBNZCYdmlB
eNBIY9+kqs9kaGZypB53MEdIVeV3qVrtR2jj7PihNhaGcsuCSXGrwV3kMf51pVyY/9U1fuGI/SEJ
cr1jgCok3zDVdbPbfAZ+ifzI6/6L/6n9Mr6qQjc8k/K7PfL1XQArNdCxFUpQRKt6OU4LOF4qpJ7T
NC93oaUYG8dGWYnZeXuQDeMqoxHFEe5M088rLuwa3jfpYMSf/SHaW2Z8V3ZuAu1U5CK641IQzKdd
O6Zv9OGOGqSJ/hsdngHcW9Nm0WPNeVx+kHDInAyt1SCgo9kKc7em7wGdslGFydMn9zRuXObrw1+o
KzhpcA+bgqsywjCTYf9mezWTV/rJblZDN/E/hXDVd0/aU/51VAtX6w9qHx/GJ+WNPB0C5bkgY4Pk
5u0VXx35xbcI576KkdQroPY6IUNvzd8GCVqu4q4w3TLZql6v9brQ9QhXFhVfbQkDr31MigKIYwx0
2fvyOYfvsw1bN1GepOrBn6yDH0Su3+4sBwHy/bgwLiI1MvQbmdjV0PvyI8S9V0ZUAxRaynnBD489
Xsubm6fAjQo3eNf+hFZL+Ry7Ew0P75p3W71/axfGpXFhn4XgX/RMo/l/CrLdaH6mZOVtCpkt3umF
fyR7vvAnM8lisOhE9VSNMyOs71MCX1V9aPKHIfsqa6e+/wK04w9uKPpQwJpCog37x+JULtyVMZe5
g2Yqh6d9qCIqk6A+o4K8zxYyYS2DihKnhrQVSVueBdq1pSAufQkIXnzKk97LwzeVYnlLNc+Hhc/p
aeLAS/NIfHP7iKw1+KBHANnMQtdPYlPYt5mWxFYW0u46ls6hmlNvTg9+/X2oXeWUxM6TM7+HdPAh
3giVRTrHv+8BIhmAz8RpVEOuh6vIYamlgxqfHPVbrI4UEou9YUTuUDzmYQCBsg6Wa3JbNInTeXbN
qLnjjbWRiViLP9hF/36E4KxGP4/ixoBAQLY+grjzBmgKaPm8j3+TiPbXaNlCwNRAiiqs8fVotTEz
bERVE0a7s9vD/KVN3aD3om82Z3HjfbB2z1FSoBUEXJxjinUfZTQzCRUJnjqR8QN1wQF5tNjacK1r
t5xFrzlNdiQx6EO7HlCTDHPGncK2MfZorIbVXvtShKcOtsetYvCaF780JfgVAHDUaUtMDV7xQTml
b0tQo+4fHINLI8Lp04twTpIBI5a6+9wN6Fy7vRfPrgpJM3C0821zq7OH0JkM9ZKKhLhgzYoLO7YD
rPmWfD/pS/nZRRp3VGDogIy52djma57Zgltx6dbiqIuvIQt1gwUjhNMctMjLK//JSdOffu3/H2lX
ths5rmS/SID25VVrKjfnZrvsF8Fll7Xvu75+jnxnujOZukl0D7pRBXQDGSIZDJIRJ86hHf5LSwWB
Gwhao6qK+Ex4BeSsfS1mwTfSCNVK4qByk26mxoEgPRdsoEzhl5keyntee4HIVNXbCSuv6s4IpovP
0TBLS9tABV0swMb4C4pFtx465D1bgf0KnGdCEbuq0kRW6NccZbMtnUfYZEDQgmQbXRdEBMnySRiL
QYy2U+c5QcJYWQi4flCb2gAViWxdl90xUgrKQb+0oGj24cH4gHsF/rgdG6hw0PyBIsg26FQDbA8K
tIapR+3SBF4bIY4+jstFrgeGfjtVx2J6EYOJsun4JXe5tkAskTchYSPlmLxAe8rl1vTQqC+l+ZoF
qUSmTHrqz8/qtGXWQfoUxTsGN9ZY0qMydoq06dHiJup45Vt9EgLGqeyj3vKTyRYFp+b0jKtWDW8r
Ia1fnvbVxJLHY8WgeXpe8ng75pY/qFBdeQ8TA2zjlBlaXmeFQ+Mtjg7sqtt1BkmEFOcaDkkwAQCv
FOoMUooJZz+ORosLDbA8qia4BaCh4dYKhEL4LvZgJahUAM1DA9Tojy0sjuPKArHQTM1Nw9BgynIO
QNVeNlTwo2c0eNKyFQUYOORhZ2nQ23G0vpikbY1doQyK2aH0M+ewhtF5PJal2A2ViL+sEGNJQ68M
QD4ArqNpx3uSqfV/UPTrqgSXUfAq+/9MqP3n5qDxaIgG8k5AFp/wtrwfBzHVwBUSZnvk89Ih3rVg
2QRSz/83zgZYFdLXPDoKJWJgYeXFWe0N/6GiHHFj0PpnnqMxu87fS17g0WzwlxViPBjqBD3ECc7W
FlbSQjQTCkKMv55q2nt/KTTPKUaIjKBPGZjfW3dQ5LhqFA8LlcghwklulJIhJb/QqlGIscV1FjKk
j11jMTJcWZxd5+qxEGaKzwQhNlKdd6bH8/aolb6udv4qb4LXyqOVWhZdUQKybFZUQfcTuWJ5nJbx
hBHGWaWhe7mSVoNcu1kG3Y0y8UOzhz9BZSyiPVbmH75bxCvDxCIGYMIcwgznvDy3mLc7XvyDRqt/
448QOhYBoZt5CnliNgGa8yYPbLmeJjhAhMbIotQy5Sa2uGRgDkMNF9EPHNe3RnwPfN5hg5iBAqje
CpE7vGodONbF3NHilnJpJgXL5s0MvRWUa2ZCjLm/+daamHld3TCIg2oR6gE3rcBXqeGl1aEiDsXf
3Ah27DrVrTZJHEW2lPL02EEXNh+QooBwY6R4QZPJt8AXGE5Kkhi5KaTfIVbwqwzAgJ73iuH5OeWS
smhspiiHIANSIipxeCltNSQxA8qXnh0ziNslnZE3qWCCQzy2cCGlETct2lMBT55JP1AtJ3dDrEq9
1DegQBgENLh23Doda4OF0DkfBp+PJ3JhAwBpDYUHCDnh3CQzymmp8gWLzYdyOboH/GRAWgnN8aZY
eBHFaWimiKBSj3kUMKDO2XIeMgBhq3NDpFfQTXk8oqXELDwTsWSm1AXzLLGnez8sRpQX0FsrnyAg
YuRmfIldVvee8m1hdLa0ZozcZdzHZhf2341VIkjjWhAxKTvfpIzAUPQ/ikPTwZn3FBGrIB+GoslM
c4cKI2GBScYubRX0aVZ9B/oZFrJaQf/2eBQLRw2ONHQHixreWRr5Gg6gCKQUEjonxTIYoMWsbFg/
tqYcWiuclYfp2ywpx3w/NrrkGECGiKB8QMc86s63wWTskyjPBRX3UPRlxdV7gjw+Q1ufhSMGxS10
oCFLg4YJEoybypUSNXhAbRu/NmKNt1n/JK0DxWCZZyr77ZIzAPGLYAHmI+h8EM/HdGxlKF/AWJ69
pJpkh+9C5Ol9lBoA9P2LyUMXEBDzMw/rHctbUVQs6EUwrigXdN9jWAcgrNQoqnE0H5taHNWVKeKx
xkxQrBALbOAQoAC2ee/706g+VciTlAXtYF5ydjSeINgiq4XiBZHNa7uiTdIew9L8Uwcx5zQXKafy
Up4SR9fM9qki/YOG+Fu3i+I+UHoBZwi6iHVfK3HnHYGnGY0YAkNhPTlh+iUh+a2x/6InduZaxFNe
VNHcSzq8wMhx70doHi4EvX7rSgNP+sdLtXSEQDQIAR3OByWWectdXeBQuw8iZNTAizUml6QdIMeW
r8NIs0JaGXxp815bIqJtF4RjCw0xMLs1FZR6QhlC2N7AG6qUsBT/o5kiAqAwqdGQ5+AhKYPvIv3u
qndVpICalucNgRxbF8l5mdi4lZxqSa5gNKwYGTmTGgDIZrlvhy3luFgeC0Bj84sYHb+kf5dFMlUF
xtIPVpevZvkWSmJ6eSh/WyCGogqFX4vwtK06Gr+BGfI2/6a7BYikv00QF1tvaqEtPdMnefxbUOhV
9zHRDj3aPBExB1QqWQAuQ3AHFK5oS9A9XD3eKUtBDQR1M0k51KzvygZyMQbaGILtA6oSVVtAbGsX
e26vHr8e21kKaNd2iOWohBjS0xnsdBASAL8qE6XOP7cAUmwkWDRkRxHWbve86klargxgzqo4E3iY
UXh5/Ps/IE3yAnJtgLjAaUXP8F480yokei3UFm/luYECnb9SpnMffk+ZG6H8nk5W3xVG8QqROHmC
5uL7mGp6tI58tzDBL8zQCECWfATE02gbxX0PYDJi4OPINFWt4rsUFYy0zJ/BP1LBuEvLh2oWCmgg
GcFZS4S5vhQGpVM0nH3QXS7QdiBKlP26VHDGzetvE8QwPJ9PtZyBHleTRiuf341Rb8iDCaT+kxcB
fS54rM4B9DiUl6ZS9fIc5yYU4pyci00hOEnhpipouJalW9OMaYFbAQWAx9atT41C0cVdi2/ylXzH
y+dg/OKicsNnwr4SRBeCLTSY+jzKOycDvGV+98y9ZsREJ+zEdyB0BF9EfuC40i6Ur3bOSKcbOX1+
7NBL+DNoKM19gMDtwXuIG0AB3a684MGepe7kdbZlV+pOMBtb2nQr3pSOsZFa8jncNU/Tb9AUmqIO
vTaTAaynMUQztRWH1en62Iue9vdHkfX3gUk52Y/xUR6PTSRGK1y7jU4TVyGrOvFYmw1IKMV2N4yi
oYbhMauHg9qor0D62o/nZwkKcD0/ZBUElZHGq0UcIcxTumJW8T5dezb36q3AO7mNnNal6WXPi0su
PlYdDZnoagdbMhEkRS8u+GE+s1p0swa9zg+vXQHacEr2YMmrr80Q51YKT+eZAFM8dGe+NMLcwiEc
rxCfGoqlpaq0iOIGqKWRt8M9aY5d1xexSuyESEENsy3FsyZVX5rfbMREavQpvKjQxY2tDLAGr1JM
rpIpZ9tSYMTTHg8RvOg4nAq3xuuWSfkSHL/bWHC8STHKJrCHnIZKX9qxgGYDygAgJFKUxGz6wihI
JZTbtggVuhyVDNCYkLDX0CJRdOJnUDOUUtWiQdRrQdz9o19LBCVkpppmkDGngau6UminRnXMaGmE
xbm7MkLMHcf3PoiaRaAGUavpQENYau+8StlhS3sdrYZ/jYTwjinoAMCWpXBr65Sl/6FmILfS9U8T
cbQtaiUu5p8ercRM9XgjOFEBhJpoNlv2T33MDtOG+yXYkSsaeC0ewIbgcMNzE65VGvREmBfk0bcQ
J5vGVnjsaPgWLTD9TfAVGNIvyQZqCpXwxPLWwpazcbBldr8Nms3gAFMUH8RN+jZY+ZP3mT41+9iO
9eFZA9jAfBzkFm811xM1B4urHdoFE+sFPrwJ4c0CKyzigeWD1c4aQyNF0ntdvGmNrsKhjdEN3YHZ
91+NFULpd6VQHgU0xybOI4Uf+XCaHTtFiip5Cc3IDShNRUsR9u/R4py9HS3DFk0AFSq4tdnuZLva
UabzsUejBnf7+6GU5KzEYKlZy/KNx0v1eHrQL3D725no9bk0rxRulZ+5ORmsSetnfbzrIdt+a0Jj
Yg8XPHy+LG/YdN3LK06llBBpMzT//yt/Y+Sp7ZMZjsx0a+xRveZoqhG0ebqLKl6ACs48T4neCeAF
hXrCVwz2HuQ3Hq/IUuEbhOv/F8AQq24Hw+HY8zsVpkwv3/PGN4C2b5EZ73nr4m/657DU/4Cjkbfj
A78Z8Zp24l/dc7Kide3S5pQIMBHriWIMSMh2Unf5gFtaQLucz37730MYLg+3A5041q/KFseBCLy1
oMcm99I4qGA+QQ1becqcx/NKc0MiEPRQUxOqBAd3trWH15ZSz1is3lytGpl8EKD9WvnzYJqvcc8Y
wzl2EmSiRp03ijMed+GqKvZ9vhtpV4XF3Py1ZSI88EGVj1yJgeV6YWr4Yxt1ur/i32q3dHtH26OV
rYdgHMVP5/l6sHo/UPKrPSd2AVpDPbjpBG5kVc9Du5b0zszGb0E9By3FWWjWiCBSKgPDgPA53FYm
ujZ/davY9Q3OCKz/l5OQaIchYMQh5OdAwphlUNixkFilTDkvFscC9RD0AKHQhzaKW79PlFYrkHjD
WHB0B2ugyQQrGIz0ddzQaNOW3fLKFuEcVZAFsh9h3lgGSJSB17WJ14dBcToNcJlqhEjKLy7XgyQ9
hq0CIHTiyKrkqHLa6U1MA4AvxpSrryFOG3Xgg2ZUcRQoYRcZ06CcxEKgoq3nX7nzzCsrhK8o4th7
7OyZ3i4xJ1tZsbawVbe4boR2Z9Ma2hdPhitrxNmjjsIgI1uM0z/UU/R8uEpvFsq/udReGSGOn7yP
OW1g5z2ecdZYPo8pQ/F82tIQp04rSk2ZarCgZe9pv8lZGuJi+dl2NQbiQEEXUiD1LSwwwkvUipYX
uWPU2mlsAUsS9msu6Mwckg8qMoaPdzVtwxEHTZ7IEVvPDpF+h+vUKSxuwzyLyPy4j+38l932g3Gc
4bVkTKzCoRo0vwUalY/B/5u1kswbYRu3oVEMacaZKpuPEh508djrEH/ujxGnQlA4LkoJzU0sd2h5
LgsdL0tlNMM2IU5DLRNoTGrzeO83yN+fSWyQoEORF0kKBCDPFgdcx6tCt3z+MPSUCVm8GYPGZBYs
QbcQWXGSuQnK4XM7URV7BhpsILtue31pdswfyswv7vkrS0ScY7tQUP3RB1i7ToxIRteMtouYy3Bq
0Mj4LEKfQkZAg9aWwJ0fm14cIzS2JREvdXClEm4t1VrCZEIKxUY+1cNI4PRO1SzZE9ZYZtp1fXHl
rowRnixMbN61A5pWgnB6H3tfcJVsmKtrAWuUHTqlRsib2epY0fLBi1sIcrmQtkUVGw34t2cWxE8r
KUiBEm683xqSo2H/NPJbv7cr/ykCmAiYlMfTujjSK4PzB11dLxKJY7ygg8Gx7h2QHQOutB9AhhNw
KCJJkhlM68cG5xB6tylUdFkA64M2K3IdpxLCH0D2YO9+R0K2Hrn6RebQDvTYyuJpAVlVQQTF8czJ
dzusPISunjrU0dZWIKk3OJC8ikTdp9EYLhZigdWYFwyN9tD4vrXTAy44KjlGk4HQYELjIv+Zh87I
JDpXHdCXquclkLQ0SOoPyRs5iVCegX+g7xUVOGJ4YRvkHfRS5ga+YTuu5HXg9Dv/vT8pvd4e06Ps
4hD+zTP6tClW2XG0c2R/23PZ6tUzMu8O7TG1GJGvP4iYh6aP1NifP2g0FFuzYksxcqfaRHb8LNrx
k/AWHSfqSTfHz0ezQJylQTIKvefBKIvxR4ffnllZjDMZ3PYzPdDeNUsedT1CIv4oILpRKuZnyjP7
D3rL9Mx67LM/+oCPxkNs/qkWpTDsYQK1pr0Gkea9VhtbJFo3/KE6lavCaFcIQja39t58t1q3Lvv6
+BOW/fnKschwkEI4Vm7xCYkrmaITrxu90j08emkvgKVwfjWd5DvOq3gvjTUYAotP1RyLYg0abOiF
vTwe0FK0uTZDnFfAFU4QO0N4Q56c1QWDhjYVKG5BXkU6f6pUOcM4hKdy1VoDajCeUbyJa13Z53vR
9a1pPTjCWTJ6ezRDJ8l00cp+R/a0H81hH2z7V/y95vX4d7DKDIlyM1hq8QLG8K9IQXa5RFMUIIWJ
7xuzlwq4v51oFIEeJlBcMsJ9ZrLKb0/byHilPJ74xWvotWEiRA21L6eg0UKIMnqD1SND2Yi6aqYu
r6uUjbN0hl2bIoLPlHVlmhazL1mSWx2QFbDmhCdlQDRXIqKNLzYCpJZgZTd8HWJ30Gu9szr41B+o
bLjaU0pJddBGRQScjmvGMgxgrzFlS7Nbcx4XTRSCtg2JkCOyhRpqHYxMnM7sp3UMG4/n7QfP+iCq
kVglCbQ/GAaakdG9iaR0AbZ0I1/zlmxKL8UT67ad0e2y/fCSI3y3Xx9QgHn8BYtjRE/nXJUFakkg
3EObQjZSJpzRWnVES6w2vNfCs9JSsg2LgQDsKeguRFcsiFRubwIj+px8L22AO5f0MmsNqLNFmjn5
BlVQevmwRX8AOuhx4wCi8tZUDiLJLBXQJCCcFZDfq3aPxhc1fBk4zu5U3kAFVm/ReqG0ImiG0Du3
k9KPFAQkj+d1scaKfj00b6J/Dkqt82Ph6u4Ysak8RB6GzDVGX3z5sl0WVgdRiV8h+16BSUmeBl2L
UiuVtpOwpsEil1gURDB7zwoNaHVDkufWPoJ7okrDDE4vRKONP8Vx0EVQRWb9qv9OI7uHEmnvcsN6
0L4oQ19cbVCPzX2DgJqShM+sGkhiEQBEzqudjrg65G8hGBPQisSIq7xl7SZ1UIOee/txbTQa8cg2
pT6NhT6Lo9CktOZT+W6LAXAAWTAQRINh43YiMgioSUUyt6LFmaonFXNuc+0cNpDT09BRaUVJFOg9
wN9g2IrfKFMxH6GPjBNHbNwUVcUUaLiADpkZVNxFFN46f4vmE3eKxH3dgjAt9a38O/gXIgIioL4o
4AJuLoFj83bYSHL4edOiLQfKL426C9VtXzwNNLLGpcmd+1fUmQoXO47w8iwPK7mRNZwuVbfxw2zN
Fy1GVl7KgMdrqfmYKu4X+OE+H8/rkoddmyWSB149ob1oglneadCX4BepxXiZ7inlrhlbylZeOtuA
2Ycna2CrBZj+diZHWWCKZsJMxsU3tARztNtShaOWzjPQHoFpdd6zPPm0rcUkCBjku+AZvpELb7j1
iXlmxpE1tiAHyjlK2F9M2IOPHaV2pH/RKECESZYv8/905hQSCqP1h1+C+7+s9aw6aqs2YewiQJEJ
TdOshgJCuCp55G2byVIL9aMIWErtbHGK0UgD3hWIHgAocjvFLcMmIhNgPQWx0hnuORbQkKvQ2u8W
r10g85GQCAIvIt7Xt2b6MSr4WGWwJ0DrIrhtE+tsrKAtsjO7yALnilgYYWag9PPYXReHB7qVmUwX
MPWfUvXVWeBNk5QGTQQRvE6d5RakQTZ7j+Kmi6MD4YQERSH4EQD3t6PjuYZPhKIFOD0M842asYIR
C3VgaR4buc3ENzbSn8JmLPCfcvVN6Et50yLZTslFLXF8AHwFoO2M3ANMnrgLNlUXaQwSjttuPPix
WYW9DtFEXZBWimLlkyUxwg46UeVUm34WvPHiyhN3DJIQ+Sxl3firfz75159DeDqksaUK/TZAmirR
qgXnyzQ8ZwzNt5YCIWgw0cEOsga0zBOBHkrCWd+XOGXSWrEU7X0cqk2uoDdYBodj7e8VvtTLnEai
PO+Lq+MFIHP0BoDIRkOmFBobArHkw+BnnAf57RPb/Pay56l6fjx3lN8nFSIB2JPlaczjk6bEvzXw
h2oyrahGXpTIMYjEzIEULgeKL41PqGbvKvTa4x9uAwUxvIzcAepVRini8fd4YORb/s4qcXB5pZQw
AoORye+DPf7xDqILdNrWe53eHlsi9v6dIeKo8mWmkxHe49Og1jabqGjdC1t70Fhadxnhgf9rCGCt
mfEV2HNiHpGCA6qvq+JTlBiA6Ueg79GrVBe3mUPPLi2P6m9jxPR1gZTh9QxjhfqUfvR7xtfrEoIr
ZqZDz9wYdhnSaGb7z7by3RDJuQzFke+ZMj61YrEdJyR9gIMDaxONJoI4jX/scLKGEx/MDDNY9TaS
emUhB4WnqMfE4w8THgteIeHAkNdjc2zSt5Dac7y0zyBujwMZPdToSCQGFkYgU4N6o3YU+jOnrkeo
Nz72wkUD8yVYhOY88q7EJZhnu1oG46B2rLWtqD5NPu0duTRlOOGQuIZKATrbiUjUgikvqRTPO+YN
b3jc00x0HtapDUAM8F1iyVJelOQp87NGeN/xgF/+Bxt/u0ZcAcVqvgyYI8SX01GXE9Fsw5eqfym6
0U0BByjNtj1rOQoRL2yo52Kqe5otlYUR5ZQoeb8ZAB1H9QHd7wjHYEC8/ZQ87+K8LAbmiF5hQ6gG
K4W2mxZR+uzJbBVGDBlMtAcipY5mYFy4b80kTKmUXhb5p83v8RT9kuT15EhA0rnhp+gZdUFNXN9H
FBnqYBgQnk0YFZkeQw07EwMpCU9ygzwrYkk5Odkh+Q5CzvYzO6TlWxaCMhiecX7OKGGoIpIgM4Vh
hwEPpfCUC5JRB6kjaq/apxSYEme0XLKelGA3oYnr8d5YMgviLMCS8VhGmyIJTY8UIQe5Rxeearw5
TFlFqSLVOsXyhKo/RWmZuYrW47Fe9IEbhyX3rOElaT/+iHsfwsUfAvYKXmryLFBwu7hMl0Leqp7C
UxGOqgF9aWyfJmfcQvJozLzE4wl+BFmHmS6MB+5Du2NTV7qx7zg2yk7K2a91e1hHp3r7eDT3nnNr
ghiN0EpeknWzCU5XGatpQeYMDiH1OE3JJvFXaAC3/rlFhE7wGeKFP5M+3c5f54epGrJJdqrAX+Xr
k6ZnwtbXzLw1OlHUZVqVaWmE1/aIeCdIGSfEEuyJSNuykx4UFi9ZU7yeQXnJhT89Hh6Z1vpZtCt7
ZGO8lxRTGIewx3CG2nzIlS61mwCt402xSnOjQ2k7dJsyR/wRjeDYAONKE437aRK+vW1CEFXicUaB
hgBdFbMPXz1j0jphu1jxspNcNrq0rcZ9x3x4/o5rL2m+aYvPuvitpbr6PXDHJletokHN4i0uWUMY
wk2c53rip+upYil7Z+EsmD8Mi48IiZYvEozfgtohRPcUPiw1GX8rq9v0jfsQjEDR2d/+uU71ypF2
vVvbPLRqKeFjwRNgHCh5cNMgQ0BqTkVNAuCbHOUnrtXwQjZbhH9nKHBpQENjslMoW4tI2M6OoMmg
ypqfeIA0/LwCrxYha1GDqgQmOwVidolPvIqLUPrsF7FD8biFMDH3ioNGBoS0GNp8pbgyVNdVM0Z8
kp/65kMUe13zNr2JnZVab9/AhXyHQDapl1rCYzoHqmFTUroB7t0NTbzg3IWaH1YV71niA8ZWYEO5
ZsVTaRXbfJ+44lE+8uvI9deqOx219+DUXyQH8BGzMjSXpmtBvqdVnAU39gl3l1SIXKfIr50yMG90
9TksQ1DimSDQxl8H6LQBQ/OkjWiG62iytD+sXDdbjbBNvKGrws8GxHDxxBuZCwggEEPNJls1K4Dr
N8MqdHxXttFNBi5s/igcYju3+RXvJA5Nqvj+cJy/BGkvsDuBQ4wle4X6kgXRso9ZkLmdWHyI/BrP
Jl1gXYlxhPzUSHYPIjGK7/HwLXL4aBBHK/XMlIR+jFvfK+WiGMqwlE6Szn+DRRNKmDt/C9mZg6fn
TzSYx/1K46qBmySuOLjniFAqvDXHjqpctzwjn34lT/67mBltpMtPxQ6PtSkyWcpF7m5jAYqEmyKo
QYGLmFtrbq3FKEnGfhJrJ16z2s5NwDEuGqPOCBJtGhctoQl+1sXE6MgdVHdlXbV5op26VbfpXrNz
uePfPHRjqKv4KXJqK9hmf8SaYpZmldg38ZigKuLB6hh8e0em/4bOk944SlDR4v78SzduMs/k1fiI
XZK2lV8PNWayqIBTf/UZsGGXst6eKhZYY0MbX/jgHcUIuOuqRa9MRkuj3r168NiGfMVPBRkNUuSb
2ytQPAP20ju1EsDVwiY2fN/Zy8+Pt8PCMG+szLvlKhJziVek/dR7p1S3X/9xIoQYAvH0VNucYVmA
VU/tHqhA5enSH7xWL3Rke53Hw7h/wMymFIRyCXxQOK6JcZQJaFSZXvBO7JFFmvdTs7Oz98a6cPwo
NLxX7UDT3iLT3KD+xEsC9LFg9wG7Gxg7bqfOG1lfbCXOPzMrfxN25rDRQC+9Tu1zu2J/Vzt1n79K
pmRSRjpvYcIxZfgDZJnAfMIiDXprVkImcArEIDinoo33Sm1AuEAAS7sAbYPSpom5LnghaI2RXkbA
nBVdiQ1XVqpW9lkYnKHZ4iip3gPz/+SlOkvBv99dPbByuGbh5QlsGgIXceeV8zgLJ/Al4dmApq2v
vDujQ1sfGxo09N5RwLarwoQyJ8tnrqTb6aty6FX5dZCcUdtRHflPxerBa/DK4DTYhnbwR/oa/hme
AFDTW4vEgg285wNL6ydn7jMr9O4Vuhg1anZ6RysF3AVHwhDhkGI/lD7rY2ihrw+6dFIgIy6sHrvf
XbwgbJAXJ75TEg5HzLk7aBYuoo9/nbo6hLuBJlEtIwE/H1zyfW1EprKP5VX7y0xNicFNUEfFm2Jy
/uKb/USMiAj0HXrk/XqCyd763T8nvAF8xNFSm7VnfB0hKvvY3N2NnrA2r+FVvNXYblKqeYAl3C/R
vQMQ4rjtTTvtINJA9Uu2NEQKMD/xqNuQGEmOb7WSq3msVa4D48UgyfI5toa6mvuPaKXw+2kEKgJG
wEUAiKlGyr8EgxBPvR/3Z5UJoqc26mvU/BQancu9FYQGkMmj2oW3Cl4Pt9PH9BB9H6GhgBp7YrDq
k1dfHq/PvX/DAN55OEZwXbvT8xSlMUkiphXPoA/hGpTyGCNU3x7buL8TAkp9bYTw8jSdxLLsB/H8
K/6AH4SnwE5esxf5s/uIXx/bun/p/NgCHTE6E7A0ZADPACEBldsknht7iN/F96zT8abWhM/UO8Sx
KxWDnsSbHionSHdzx5lZs3qpK1cDjL/V621C4228j1Lz4P/+IGIJe2niojHhxHP5ko5WDvWbSAQ7
CMi1BJcy9jmy3m5tmAJCBVXLOdtIZjWFYmprFnJ1501v/NLQM/YuWhOUTgIzNAbjrb58fHyP+rnV
aS06d6fmPOlXhuedebXL/VLO4iYQIEf0HMsA30UfvkujbydRODhXro2ASvjWCCtmk6JMPIzsinPh
/vbc2NEA9tEckD3bj6fyPkdEGCOOTST/kZnFdffcVSsWOaEn5ST4uqM3a7SM6v6h28ueydDmcXmn
/DWRdzSYST5pExthIuMX4cIbIvqsuaOyY3bIpVqPhzj73X93FhS7b6dTK8qEixAVzmZ5dLsXhpJb
ub8uEjM4h7Yrn1C4oY0bD37PH9PSiHgzOIyp2YIKR1esGrsyNdFS8TmNlkh9886rQ4wNp4AGhkO0
NyCJRfhjITA9yrmBdK62YFrYeNvG8p7gJ069oTEELy3ZtS2yYhFpeVrKkieeWWfYRqb+eZCMysq3
w+HxepHcN7P/3xgiXLJGi4jIhApC9bm62EKjNxv2TTxkm9psTRX40OoZaIRCZw61/8/vKbe2iTtd
Vw4C9D408VwFlr/xDgd9cph3yZm+BcMPdKrBhYByM1bCOUG67MdxhUmV9MlmrW6lORUaiikzunC6
3lghXDQt8jEtB0Y890bkZody55c6sP2YUMHonoN1+1pTrpMLh8GNReIkBHS0ykApLZ1VJ9e3g0XZ
03cDApkA3oJQPRKRFuGEeVqv9pwYNwPgmiI4iNA0zxWvICWiTNndETNbUDggYmYkJP69tRBqSTo/
DZVz8Yv9VuwowmZman20E9zBrdgMaFfkO0+Acjq0NPAgQ4IC0o7EkKowl9JQ4PwLSHa4C1qjIWuE
zQ3RFCWy1QogBwk006dOC2jB+C5AzpZxyQPyFBlihWztCYTQ76Z08C9K7qp44pa4s/btF2VC7563
P1aQEwarFd635D3S8/wAchcYn1QGthBaFdpamxqYA0esJ1dWYjNxuMZ3HptdmlW0EqEYiSQCqPyI
ZRSarGggtO1foJ1rTPIOBTOjgDZaHjhc9Ckkk/7Y3sJczgV5MPxjoAJYFW/dphKEoBJGPrjwDmv5
a+BVaTXshXnEJYvlZ+Ix8GOTRb+UGUIt7MTgErjietgOG9mtt6IN0N/q8VDuD7aZmv3KEjF3nlCO
SixKwaWyGTA+gd95Xe6qVWwUFhpYjqHLraGqRgMF3F9/CLNESIwh7dr2E8z26+AQrkQjO3DHt2hf
uqpNRTzTZpOIjFnQTgyTy8El3l98SJmdIRJtR7tyldNmc56tm6OaGBYREUue9b3Yw7CYleooNjjc
viRLWnMWuwp2jP147e7CL2GMcMM+VYUgyTCscP/EvWYfuf3/Hs/8CVchWO4GDRtXCC7orto2W3nt
r4YVqKWemGPpRpQex/s7AQaEMhnQNfOz987rkfHP5ViuwktuTTZvTGZigpltI5uxOxmCgQ1thjZa
9VYvjyfyvpSBBgfgeKEUPjORQf7tdpiAfcuKBzD2zyYASzDKKMm34ogbGiM21RKxZuLAVX7SwVJj
du6ke3ZhvQpWvckpZ+c9eI4YErFyQZ+H3jQPScDTaf/eHT5t1ZR2ox2c/DdUxWhH6f0eu51C4mQr
xmgCGBr2RsQrxlCsFr03SKdSu9gXDYHGCDBdGV0jJCA6TFKxBE98dEFOE9V1k9urT5yFtr+zeHrs
FiSjlgq0kgqV4r9MERfvPJyUBIib6FJa1TaxSyMx3zs71dMVlPBWfaGPB/5JfSpd6YcaajwNn1/o
UqDJmdK+Q56n5GoXRilO9rLBd/TrxOWwM5qtekTxizVGK7N9y3dCt7fbX7GbvER7zRGMBv2Oikt1
qtk7b8PbzYSQZLmBWqq4ZeJDCrMxa32qDebUvH6+gdV9Vzmh7VmeFdHOwvswN7M1IgUGRUoeQgfE
lolTPu8kyK1dOhvgBmEbGNNm8gzVZJ/KbfOxNqJjsStfORovA80usYPSJEPvDBRsLv6HuOY2PIdi
MktxsdmDyAm9Hhuxa4YiCAGz+tk16DrWf8umd05t2kExh687K9ARQRIROk+40d76D8OHzVhDw+aS
Sds6OozSlzfSbrYkq9rPZkE/yV9GiEO28LiiakcYYR1x7TmQiP8pyNd2CHRF63hO7VQrbj1ZiiPb
uZnb/YqWMrp/MEDKamb0nZkXJV4kPGXUGl8AU3lykUHZOgidHsfG45Awrwc5k9cWCJ9I2igqI75K
Lh2axcZin6qZ0Y0WE0MW9CQ0NGn2hRMRGsMgQ589H+zhZLko4pUIskBifKmF49AaDQOkneX3J0YA
LRVnScAfeCnr5i3vVODXA6ETFGrNHB17xVYOwLaU248nYMmV8IqADi2+C5U6wpUqPm2xFXlMsVe0
JnKsk5lClcOKu+rjsaX7VASi70xagccZ9EcRA269tp9UNZf7Ir203/We26TG1nfLT+452nEHiqkl
xwH4Ffh81AXBb01cgv+HtOtqbhxntr+IVczhFSCpLDnIHs+8sOyxzZwzf/09dN3akWCuUN/O45Zn
2UKj0Wh0OKeIo6ZowjI9T8k0ynTM/eJD7dtQoC2Gbz6MpskNMO420x5TOvXLKA+jThPf6w+61OQY
zRWsCI+dWkh+15relivO75uXyprd5e9jVBHq0ej7ZZOe43w3ZOPeAjpDMGFMWgxtOXnPcSeoWgZ2
1NJWnoIBXRj9/e2fsKghHbjA6BAGtinbJqyJodCnU5KeC1PbWkBRFWpgNv7PMgDJO3PCgTQHD0jm
mivStPWRC07PpligZzWSfWrlncWx4KXICJgvxtw/BKelsVUITEtoqjal2bmyO3uyJUS05ka3VXSo
W1tUu9c6p63je10MXhEMe2ADQsUZvA1MeJlJqSoAOSc7A1N0xprEnPWd81qs1sYdL8Bc2CeIMjDL
hO4oXJjz3y9CBc3oyqLxcjSA0TtejnVZcxcfZ9ZheYORjVWRnb267U+WUMkv2hhV90LRtjSYd5ZI
YqebQPE1CthkUUvgCkZfrEIHHXmBVWOmUoKG5GRuBQ+sOuDs7fd6iQZkDzQIKyiawUWxjYiNZ4x+
YRrdWSyoieaSADNGtJzuS/+jwWQreqGsh77bRHL4iKkyUrZgra7PfhvQEURGnq0IjqWgyaHcVzwk
ri/zvT7E+G3IZKFUjkZEFMGut0acxDLRhao/C+W69CW38N5aES46evADjBtP6zGrnVgrSWq4oRBu
vA5NWyADTEsigA7jZbBeGmGPnpU8cXXNCdJ1Eny2oJ01TyYAq/Cv2+oAuJawQ4/5VBCAtuljQ/LC
EZDVElHRK14EFTh4h7KobdH7nYm5ExzDj7RbVfGbHr1YPanRDX/7VH+/MjXgEH+1i4NtUmZ9K5xo
E3WS1p9TtCKQTO90R2wT0VWj8LNWS+Awy+Z71wo8ON+v257RN9K8CuYOkBJCbo+5q6UQmFqNaKIT
cPjhacNmEN3c3+TZw5g/iOGdYgCE+dkankMB8XJACktyipPypm9kYZvuxcfIsCPTpNEREEaFTzXp
FNRo49yoO9V0Nd2WDmMIDOfh3hidwgnvZMsF4QwpKjIccn3VhbRUnqwP2bJvK5SFBpidloWWcJxx
TOUjBcUEjZlW94ZXCf1ZjAP09wKdRj0BLbzWqaGugunQlgVIh23jXqP6TvMfdeNQVgMxopV5TMFP
H/MaXZU5sGJVffmLGNMeKnWIx8Drz12YEcntSzcu72KL1n5DCytdjTqYtW1URvK9vtGD1+7ZC0gl
3GkiTZsXobNBceeZaxjjYQycybDl9JAB90KwJfQte+s4KWE5dGx2vt0EvNv/W30F3fWgAQYjBMic
0bTF3DtxHxfDJA/xWSO2NzrjgJer8zgS7Y6HxfstemIkMUWPWDZCtcj6+Bx5grYZQGtNq2kw7V4C
dtRtK/n2sphFoakK0ycWQAbYwdnSM7uknCYQYRHbGN2OokcGgIq8N/K3+2YWo8GfKbhOdeCdXzu1
2myjBO3XEGOhoR4RUktls+Hdal8vlCsDgxi4DmzTTHoEiLFrMXISpUou1fl5Jsr8jWmvOCKFGHrx
Sir1XKP5aGCUJ2nUajUlbVvRRE1Ck/bxGFekK0U0PglTaBY0AwXRSDNvBBOZBzYg8Pw2ghGsQj0T
SlcNlAbRnCcEARkwtyMRRfHkx7JQLBgo+G06mupjnZCiBU0JFYO4h6+tPAtpqUDvXxNLiDy3nbJA
oVMmdL/CHOjoNLDMgIeI+P0yhkoUNKYiW4UWNswPX6tEVKusTy0pOQ9usymPil2vAjdEsS46vqrr
ZCAtx6K+hzGMRGav9a7tps5H7N+4xf4QKtu0p+EGbm4CPYJgew/cFuNvce98YYI3aQY9A+4D2xfY
jlVcKOiJwmvj2Lh97aLBGIxhrVt3TpM9q7v6PcA8A6Lh24fne5oOgg0kl2RQOAJHX2WUKxWmN0ph
mp5rxyDq9hBQfdM445njyucriDHrKzGMRhMjGNMGtFfnlqZPPx8/eT1l3HUwd2BtYVjfLyDAWxm7
huyPihMR+r93NTLqYm4k0eimoqjndTglieBsTHIM0JpBOduyZA+X28LcM1o4ebWVYlvQDuNiSa7r
E3VjEp8a24j8r2BMYN+GFeDFgxIgOlDAQH59xLpKNKtQmcXZvdNs5I/aJt1zRfQf77cX9i1GYgQx
5hYMUzT2RZieX4B2svNJ5KQux9S+V1xmGXi6wVUjvQ6rvl4MIiUUesYcMtwT1LbZx/vHe252dnGH
LqTI11IisywxWAYpSD5IxJXWGPJEk8nTU0E/OU/SJaWhi2DGKAagDPBCr0UNkhknUuhnZyEgL/kA
qPHIJ+v17Z1ZuEaR48OUi4jSqYXg/VpIXllKqSot3lPE+6Wcsk1HxGZFa17pY44xWE9wKWfW68W7
rUUALAgZ5LxMHrEOxD83Cdk+mrxZ8CWlXcphTDpPlEGxQsjx7mVaU/2EsorDMbVv0SAs7VIGY80g
kmzbQm+y887TCEa73gcequD33BAjgvFrQm0gMdDWUFeyQRGWCo7wS6GPnEGjpTv2aiWzNi92RZwa
RQslrCTa6Fu32s+TihujelAz8hg88VKoS7fBpd4Yg5akTrLGGovCQMJrHBL6ydmYWfE3jIwlGkqQ
MtQrHe/3ZqPa0Zbz9aX44FJb7EBQkYH7ECR02Vnfgqlac3RyrOj6faQKKX/cPpY8A2ATo0al+10V
lNl5pAg7yUyfUdrpXsK4DDc7yDmbFnM2AW3ddXlXzfuCQMCVIxK7oSvYHGvjHE02dRP1+iBUE4yt
sYdHMIuvKhraPPKT762A1yeHzZDkyTD2YwzFlZ+Rq24+rN0Gk5maEz+Oa3kn44H1fHureMtiYpw+
EjS/GCHQDh8+0v12zVsS59iw0Li5l4ieIkLAi0qltfo7oby6Ak8C4wb6ohTaScTBNA+7yR0Inty8
s8+5Z9jLLFD9KYk1bH4PiI5yVTlbPNQJ58ZcjAH+eBgM0V37sxHwTbJRd7Mlj7TbA5D5vXe3a5MK
m/fbu85xBkDbvRZV+ZOaVgoOjR3QyLrfO0+iSHqi/qgDklHeoMtioHu5MuaebpXal0Rhdm2urYHv
gRavqZ1sC8pT4VKAcymIcQa+7EueX3w5g5lQwqSVO9nautoBxbuhNKEcPc56+nefjUGeaz36tanm
lTIfn5j8UnaRrdv7p/jEO0S372xM9l6Labwy6psR+kPyUN3UIM9ecxZy24uqLHEMKIsHOaxge3io
No/mXbCjDjV50/dcQ5jP8sWVnRV10wvAADmLn4TU7kQp8AUJ76q77REMlfEIXaZI2agjjOopip0m
RS/wKaAhVUn3muF9any2e2GVObwH3bLcuWsR+SqMAzDONParwReEAN7bqexDTUDOzXHXy47ojwRG
f6kW9qKYJ9lZeswfBNpsFZRreXjtvGUw6pNKra9EAEEgqv6FhLy7Vu5uWxtPABNKifoQImsCAelE
EpIR83f0dFvCvxjaP4pimzKsFhMz4wgRh960dTodHSVztnTkdSvPuvjuAP7IYRwpYOYRV2VxhhyB
+BzZ5ukpcThnk7PnOuM8Z/oeFUyBszVbRMCQ2+BsiwNHyL+EbH8WwnjOqOi0EZTscDGuuUrRCS2Q
eFXb0TFZ847n/INv6YxxmklfpUra4GkY7XdAN3ZNhXT053TI6JqXFVt2nH9WxThOqWy6PtJC1Pa2
LyHRHzlL+d778xWv/fk+c+Izqw6lqsXeSPXWIJJsSxqRjsIRFRySuhVxEvRAPTzEHyE1BiIjuuI4
hGVDV5BCnjHl0NPLeARZ67QiaOeSItiiho1EjDVajgAhRnl33WwB37btQhLjFjDw2SaFhsqs/FH6
tEJKJyCWvRsOBV1zgu3lp92FLMZDGGmWpGGHVY0YgAHc8P6VOsl6+/msIEqROba/+PD6I4xFLUBu
rEc6GMKCTfBIS/e2K1p0dhdfZzyEWVq5BweRnZ9/TQF5SH8/3v7+ontAKnRGXZhT8My2lOgQBggE
wl97sO10PT5FKUFkdVvI/JFve38hhNmPoiirQhoQ55grXKSrJ0x//J0EhQl+KwHDSIGPEDt4mQio
OjDGLq454eHiRv9ZBUtnC5DN/496H1b3HItd3OWLTzNOWh5DdHPWUJD83K80QN+ra84+8yQo2KKL
0KloCivGfCtcGTrsGufRe/jLJTBu2UOvGzplICC562hvO9wn9LKvulAS440Bk9aPgQFTBdbOw1tO
73pb3FeUsw6OrbJFr8SqgDelQsp4//JmvSLCfP+rw8C63MASGqmVISA4T+t4tc/danVbwuK1daEo
5kyPY5PmGkpI52TjP4mgHuPcW8u3/YUA5jybeSGUyfxOUlfPla3szGD2GSA45ZxqzkJY12qo/RTF
JY5FeQSF6zmjvJf5wmaj6UgDGQ5an0T0FV6firT08KBolBxhC17mYIRxSebzLGpJXVdS5mVenj1M
lVtFBSm1o7hvEtmAKgGlmpEX3i+c8Ss5898v5Eh5mQ3ivBq8/zezwkae7S5siIYWJzTSAztHl9he
+lhVQOqnazle4q6coKl1KDlbvpTDuhLBKAt48ABcESDC+9U6/fOpcOunwhFt6ZnG7wHhnPaF6+9K
GqMyq8ilqSn0/PziHVyxpCpANIBeT6uP20eSJ4c5kpVs9k1Sz3LQaQ5y5iP1jryHF08Gcypxhwia
3kFzI9VX3j0yjTY66CtSnm+vZeEevNQZm2mOG6M34lmOXXUk77jJhIWsiCah13duD0VTHUvOajW9
JAkTdBU+905NTNA0EwXxIv/4LyWyrkQxKvOEHhBuMkRpmIc18GhxA9BnwwICZyTiD17CZ3GH/qzs
64a7OKB1pLRxNK9MI5Yr0I6CCPuTc70se5sLIUzEKKv+0LYDhMQk2uxGZzoiT/LEiYW4UpiIZdQa
ywhESCkddXWIdyX1n6TPp/EHRxBPZUzcMhRTjDaJL5W1r9Jaf3SyX5+37fl7zxVwYNB/LWJk05yR
6NVrv5n3Ul/1hjo/kb1DfCw24zY9equzZ4eH8IBWiP3P4Xnc5zb6IJzbsr++zYTGV7KZG8hH07II
cjkkMwKavFd2aNcgDLGrYJU6vrpugSdeYqa/6redjYZwMJZ0ChWdkQI2ZPiZpzNcSLjDsIb6mW4N
p9wqbpITsyLpwTzI2xgMbx9lTKqIpG+VAi4QEr30+8y3fW/d+ilVDkkKisK1+OqZK3C0qT/MmAbD
K3oPw+rcTKsuA1fGptFJ53PqoguXL/AtNAy9Y64AnT9MzN5lGVDAKwmvX8kudpNGnkKbE6nwRDBn
oTPwtFWsfs6Jy9TV96+PvPGLpaj0ahXMQVAEWR/lRszOeUVeSkemik8yDXq85035LnmrK1HMWWjB
EWjqFVZTO9GmSOgLABErWiZ0rrsYm5RzNy74+StxzLGwAlnq/BTiduIHWqGkn7dNf8mFXH2fMX3V
VJNmQt/oeTqhym+gryugGVk/52v54baohcDoShITU5ToXFB8CZLGlUwP9cr8vf47AUwYocZaFSn6
NBeRRPqm31WcBSx4wasFMOHDgO64LItwVJAa3qhOlZDX9Sdnu3lnZf4NF5dT2Ydy38Yw5BCTd+7Y
OqOy5uWbbm8EegevZYCLtdJBNosn3OchX6l28exx+vFvawoI3dcSYmVqTE/ETnhPOenOvUVoblPO
HctbBnPmvVIHj22JZew6JOqf+v8VlmzGz/jHMX6bw0mkelBKEdWUnBxCEtkPYI/kzWPwlsAcbkDp
Z/5Qj8j7iChKJjaYcTmzfQtvhatVMMfbEzK9l5LZfYRbdAu7Mq/5nONAdLbqNMRhLXseJAg7cXuY
qyZA0xrcJ9/mTcDePhu6yJxvETn6qTawI2VJTEJ9dCKUa65/n62fiQWuNMac8iI3NCVusCcveFvJ
uOUNWu6N5y0npLrt13UWcgaDaLmSqVjMedMQ3iOEoyk2xIVVq1aU4ONiZ7sTST/CQ1Nyk8kcTX1Z
xoWvytNUrfsA/rCnivtrnq7USXgX8Z67HGfyVXK/EOOpRqB5OQxMI64rPtL33OE43UUJoJgC8IcK
noZvbx3dBFZCp+CQGOimyiei3ZP+nRMFfSFzfDOsCymMa68zZQp9S8ZBWRvErpN1ieyDC7pWG5jZ
OfFQ3O5WIpqKcwQW8VFfrRsM5Lc/Pp1X8bTl5VEXXc+fX8OaCGLxUBFErDkm+a/S/on+ao5WF43w
QgJzCeRynvulBwlNQywq3O16HNfbN/6id7sQwVwBGIksMjmDiGdsmw4puUduS+Atgon2IhSHBLWB
jSeV7YbE3Ac6KSjHNDj291VJubDwpA1Kue8hRCNBR2q8PKyTi+GY/Hx7MTw5zGWgtmYdlg3UNdJf
1eRaGI2gjvZ0WwhPY0yYVw1mWOvYlfOu2rvoTbSr54qTnuLZLnMRhF0/xHkPEcbJ7XbRmufZeGY1
L/FiP2rdyK2yxn5g3BjEucAXfrytI54AxhVY2YS6Nvz/eXp80R5al9tXveia/xyMr8f2xQrUaAji
dEapB/z+xiIv8XEgKGsmW9+9vRLOVnyNC14IagcFY70CBGW/c3LCSQ/fOWf8i4f1ht/8Yqe+EFEL
bau3Ena7dBpbckWqoa4EpjgUmkNMlnYVNe6dijy+85rhOZbMUsdpatDOk5CzEiW7jsiPbU+099v6
4xxJFiYcRErFWJSQEW16x3z+La2M1fTxd/7lqwJ+ocHBbK0iMyCkp1oOAC5boj+r418KYc694pVj
AvAVnPvyGQ7smG4wekV57TlLVWXMOP5zV7Mzh/hTM3azwdmDtcJQbEc3zbl8iV31baeueeK+Yy7M
r4ALcYwriGqv67saxvfS7SXdCfeHM2YR7+IBM8bDVnmmdBhsrFOKnU/MkP7HzMbFD2BcRdT6iQY4
gNkID/4aUFiPJnk0bPO/vNj+iGFLt2o39FkwX9Yv4mo3fjWpYJ4wf7tt7ct5mgsxTEwwBUZWlB52
b8DVgD6491ePZivOmVqqXlxuGouRJsJZjEYAnaGXtHfAYeSB+hGYpoDmkQ8Ya4P34CHIcFfGBAqh
FxoYkYMC7SYjeURekUcL3TX4T/5Sher15RT0UTmqIVSIV2n6FK5+vGbUuONl1Di+j63JJaLgGamk
fbX8DsTfdA4PmIWrMcZhYKhySLUBIg7p2nWj96x2afJyW1uLy8A449xZA/5hdpAXHOLlUOUmIgXg
Ov/MN5Kjr8P/4vguZDAntIhDXZASyAD9EWjKqbRVX8YdL4m6eFH8kfLtRi81DQVrfY7dop/KPfrw
52Zfg7OW5df8hRjmgOomMCgMxG9ne6TBnUVAEU2kbXNc396Xr46Wb5f6hRwmcgd5g+k3OeTExQqk
nb88MmOPEeoATXOzPdbnXbQRXHNbEwMvogKQvZir5jzBl1O5Fz+CObM5UEP1AnOpZ1vOd/49OIT0
R9whPwIirFKbd5csG/yFOObkToGHgdcRhrI7yJiZtaVubpKRV7xlLQZ/F3KYMD9M8z7Na2N+2qEy
QV46299On5+3d5Bzsr5YdC5iiirtktAXIQRjaOXzTu4JXkYYRrktZfYBt8yEjfQHK/AA44yWHMAN
kR5sNP8p1r9Q1rzOi3WMWRqMZTcbok5UGyPO73+3AsY7hHKD8aYe3x8wC3LMuG0N80G5oSH24sYo
+DjGGjT0VaZ133wn3NDXyOFhIixNNgDs4R9XyjZeBb2MrJiAhcx9DTI9TQRdv+B84/b/cyyLvb27
Qfdyz8eKUgIIaNqS4P65xZCwcAruik0lrjpUhTG2Y5xv7xTHw7IT8ILZZ3MZen6FW4/CqTsDNcDV
A5tj0ovLA+TY3OuHJnNWj5g/q+BfLTid9rnZxZun2OZ68UUPcCGD8a5jH8ZC30PGTl9le3Er2QMZ
Ffr6396ZJuZ3rRnT5xsGAsCz4tAH5TX26jk5A3r52SchkFNwNd3enMV35oUgxqfpXdrWpRjNggxQ
umA6kNdmvGzgFyKYeAR0zpOUTPHchiQhOh2dmn4MFHe5HRBelnnR1i5kMX5taIYRNFvQWxfTI7D9
8IIIbYsXMyzfOBdiGOdmTeZUGBHEvEz2tL/TT+3+Puek+Zb1BupOTPHDmkFccO1B624aQQmRza0O
nZu/9q+IS2ltjzlRXdnmmtwcgXxzeH/EGbPtXzjsOgJjmCAWOR6zkzs+A6uQ3E3Ue5Eczg23rL0L
SUwsVFqZ1UUaJImgxT4FtkoKkmJBPGNYtO0LOcxpBe9qKyjgjzzbIGEQcM8JnBr/4koMdGiAf2Qe
UWeL/G2vdnGfVjA3YErqdI475nQzv5N96b6+FMSoLPO8QU+9Zj6m8TEEaVZX2c3+bSClLf+GRdT7
8tzQ/7JRl1IZBYpC46nTCAUqZHpJ8a5sADffISfEEzR/iLW9S0FMwDhInTCMaZufDeQFk58qrclD
RianOhZbTopw8VhdymKixSQS/awpsWeNiwhudKT5VLm1XcBb8OgrltzRpSzGu2pjCyPUsW3djJm7
xiRHbgO4377twyWedcx/vzi6Rq1YYPeGmAL1zhl7GOimJ3BWwOQ72jggIvPhBrngcDyxjLNFj6xk
NFY9O6jJrTaAOrTVV9VB73LjJMfhl/Ss80nulw71pUoZ1xsnaF+OgWqIkzDlpH0eHcM1XOulfw2o
j0KZYVJRc9I77qgR13AYfxx2ymBqFZZbQcsYYKPFDhAyQJAtVlwwitkI//1AfONYUdJElxN1NhxX
nlHU966012mqOWR85FnPUlDzR6OAXLq2HjyzI6HBmAyMNHmXHZ/87u124+3uOVY6f+fWmhhv0vdF
3+gJ5ACF6C11AvejcbKjDDoJbkzNWxLjT6wpLvw+h6jJVVH+B9UQCtsZuh7/U3BzqTzGm2iCKotB
iY0yzIhofecqyseo3lsoPmaiXSGurmxffrTa17Lo/mfkaiRRQZiqfkGpAd+YscjECMMqqMe549JA
QUjBTeoUeO5n9PbWLZ+5f+R8XYMX/gXhtib47Zec+lfvSk62+g/No0DOBEgWMNRN4EAySxFMVWgS
Y5iNEIOP84YJB+2Vz2K4ZITgfDVQqBdlzIQx7sPvLaH2AXcLqAKRuhlM405bPcXu+22NLTqLSznM
ejSpHoPOgBwA6v8G1S4JN6NrrSRUnn2b1+j/tQHs0bqQxm7QEKpq6smQBlJh8jbsfk/PWx5U0lfJ
5JYQxk9MXl+VweyTelDUpUT5jbecrY8EQEb26WGyXTxd7/yNqjrDZ7TeWhseactijeJymYwHSUJR
TjsRv2Dqtlq+e9rd+8eWiOTYbxBzmRyrX7reLqUxTsSb2tgQJkjTADmALEb70rzetpKlc3UpgXEe
gzoOMFLcKP4rGuu6gBqb2wK+cy7DQ1xKYAIQQx7FRquxhsqWZ0Sbyc7QBG4QbZOSl4N/H9KE9O6d
6tvDk2O/bjP6yXORS+/yy5/ABCetYFiTr83xFsAGYmRxZfLJg3fnyWAiESNMQekyx1nt86ZwGufV
t3nLWExqXq6D8RxlnTWjqX2ZgwH20zNaiB3P7tBq8iTurLvbG8dbEOM+gkSU8nR2H8rJncUMdETV
47aM+Rs3zjOb+W783KvHBpckskDyq0pSMLiBXoETXnBsnC1ky+Mkh0MIKT3MDvjOU0CPn3+3EMYt
ZOpQm4IAZdkhIl0S04nGaJfiNRUu+gNARpo6cAtBosPsiRUVUp53Yn7+pbjTJr5T17eXIS2q6o8A
9gVeCCBzDssJ68gCx9W3Oh2AABEROScVbvVjVlEua9rsYr4ZwYVMxqlHSuJHRol7F6DwNCc6JrXn
0Fa3Oyq6tDz97RqZvZLLvKjiFEpE8K5SAdyI8lPixlQ/d/Q1cISNOE+3diuOFS7fkMDXl2WcYUVh
jb3rCwV4mxJyDqvOjn7WNBBJft5GA7f4sRR7At32H0mMRgUVzmhUIEmTYfGNq5HDkNvTqpW5s0Q8
UYwye0PPBymQ5xvKjez4sN8CRZ9fgp0/891G/qyIuQiB6BuaqYI9q+M1csXgflaJ+ltyaD+5PPvg
yWKuRAS0WRElWNLkdgAdjwLgySm0Pt2HmE/hJYgWC9qXe8Vcj3WvZSlgNDHnA/glxUn3VoUsQLOa
nyToF9zla9TKaLC6fdAXHe+FhTA3IiBZh1zsIFUxV3X9XLR3ZrPSnsTkSWzdVCS3pS2WHpGrVFGo
Bfmr/hXXXUTvcWGIghgreKKcNi567frDfkDr2H8p116KYXQJJrwCuIbq/DC3SKsSaVf80t9453g+
Pd9t8c9iGN3FDdDjJR+LQUNfSYKXeRJ07xHjGdCGt/W2vEt/JDExRSs2wlRbePSITup8JGQ/vx95
MSZ3c+ZA4GJzKqto/XLeHDvZHzIbIPu46RWHd6yW764/i2HursAzVEEPICa7s93Bbp36qdyIj8Nr
TyJa2S0ndz3/6hu7xBbPhASsE7mHU/wyZaQ4FmjtzLgAU18++5sUFRzmgDqdaaZn93ihO0kA8mhQ
wuJmHD3JfQlt+tyGNF4r68CVz2jL33QPiePxjHDRMi7kMh4evQ+qXiSQW6Gc8at8uivv7m/b3qL+
LiQwjr1AC2Ok1ZCw8w6YPKTw65wd4q2B8ekjSO9RK4MEEK+ka/84eMCGO/X12u//y+gu8uN/9onx
6VpW+WMpQham92zpQSTZ6p43ajh7l2tbAI63igFxCbRXxrdxO1X1myS31PZsb3jX7Pzzbn36ertv
b+z3EO/6ZzIbq03tGPiT0gJOpXbTQ+9SXrWVpwhmY3vgP/e+CkW8PdzxmlJ532Y2Uh+aVG8NfDul
XKqwhffVtWrY+8O3hBZI2u1ZsR9qG1g9zt7H5fv4/vh8ew8WBgauJTF3SAFPKHSzimKyAWRxT3Zw
GI+6TVz6+JCtdr9snDfHdjB36HDaAb+q0LeMiblVPIxTxlUHAzi4v/qn8Ml0UvoB5OmD3Z0eAhus
7xu6Dh8d2tqP62Nqe9R3rc37bQ3w9pG5dEAeG4ldhR/hPiAxyrk3v18119plrpq2M0dxNPHxgXzw
TvlCWu3y499G7MxW02rf19rzc+wIx3RVvCUEAO7Rky3wSNRuH3t21u5vFA7O0uubSpa8qdLkWeF3
nK3k/UrmuJdC7XlhCVv+6y/Pki9u125qFcubXRWAo3ldnbcNUGcxG0dBTMN+xK/WCCGcrPhCnvLa
RpjjncVpE1qzjQD6/qG2HDl/uk8eGhcpZXv/vm8BGjru9spzo1HjELwFA4n2EQ+H/6t7/t8P+reh
ul7yRsOczxg4ralCYhAvuvs5r12TbF26L08jWa2dz780B+Zkj4aRdYIIxQ6Ecj6t8EyNOdhDga7P
WMe38SiLSxLf56utc9qP5IHa9y3Zr1/p+2O7oyt7BnbbKpFd8uJYzk9g8ty3z+R3xiXzyk6+QvML
Aw8DCbMcE9az+9USlLcj2z14m4rIxPkABcBtaaDauxlG6F+u7UJcL1uT0Scwy5JsbItsBlt4i8l7
jHppvRbIpnIxU5iSvCSqasfHA7pjtI3gbAJ3txmR3pZ9orydtONLk9FW3p0HIPqDNjd1DhoRfVI6
fuGsp3W7eqlXJ1N0lN/6vQRKkJUKLt+VtVdAqUcCk4Tgnxy2JWAtiHmQHgAJQvwAPanJpk1Ic6d/
Smih3AB7Af9gssPdALJOsH+tkv2PTyVCfd48Vrb0WGd2dNd54O94yPZF4+TPhpvTBj9X+G2+atFX
O0SUkX6luKAXrWm+95BcSlcSyD4Od/kMlvZxEDeNuyrcD4toGG/doFxGxW3pHHoIDeP1YEctCtpI
aWhvojPthlNJuseT6QQUiWyQkek0sAs3MsnLpiRgmsZtltPhhAZeV2jIxtVWsFQrpXiOUmAGK+R1
v1oDCOLBWIWOYzjISB+se39XZChj3Jvb1AGuZ+8WqJsnbxpI9CYy2oNErQ9jJ2/Uhmgpyr3Hu8DO
B7LRw7lpSt8hQXffgGGz9+x3DaMZJil7un8V39LV9ke5O5a29nySO6cjj2BQy+wUYE/KRrDvvW3x
ZJy1ggBuFXjG4A1yBITGK6ANS6hr6Meut8e16Gza7VP+ltZUWwU2NVuAxoSuccTd5zTUKADjhaE2
9GfARsAkEE/I3nkbp1g/9kQBIG72+d7b8mn9/tT/0BRCgq2tb8eN+YBpC3CAB2tSfeg9WW11GP8k
kOZASYbIg6pwXb/B0nQ2FOJW4K2IPgxqbaIj+lxOxHmsSOKUdmwD5qsDzfGPjnagctrG9mcrAQNq
XZHNVjnQ6f4YuiKRHqqnAB7wjMAX+9Edjxv8z25PigFKQ+aqw2+xfQrtr/X3o4a2IGrio9CEQF8C
O3ubVi6g2TP8p+TsUuKCbumHgEr/u+fkbz3wrRN05qqkt8PCsRLnuP5Bkw91dcp3x5ZipUCTMFAP
XoUgRzkXK+tOknYJae346QO33AjL33t7IMcWh3dMiRK1IO/iWib1ejLc7SrZ5uTBevczEnyG9vji
uU/GHbiri6cWNddtjnljGwdNJIODfP2aKKvtRshsz4dVBk5LswOq3Suqvb/GFNCxysOM+bNt7bqm
ZJ0QqPY3MqHC5pg0ZDzVu8SpYkLWG6cEQrxlY2Dad+Q7AfFOfCrIeqQedPMJXwUwUtLsnt5f0tNz
6g73wSF6tbPBndYiDkObHLY61n/bofFc8XXg8XffmmVduMZByeWoK+CJ7Yf17S9/f+Ze+3jmURH4
tVSBuWoONCwSO9pRAzp5T3hs4zJPDhNzAGcpF+oEcl5coEYRcjgJ9Nfh7Ds40mQNRpnnnSOSx+c1
D0SOE0l91RQuVOfHdSmlc5SGpD0vSuPd+OyUh2EORS/MYdrzrnPdwD5HqJdn5McZjtZ9IGtno622
zwGhwMN+H+nWt3ltAV9kXzfCKLYvwFPlpGwGrO/Ftg8P76fTuiQ/cYW6u5ykDjrFXBcw7TkF2bpn
g08HIFc+sScUgejn6n6gzqOzVXePOALkLrQfPuGUNtuP9cdRxEn8oZDDIcBVszad23b3NS5343ez
9QbB6mpMpeO2l9yTZx82B7vHT/3lausa4REmclJXIXuQteUnXqWSczK/4p4Lk4gmCby78/M2pQ7P
3NTvJYerA8UOjep9kA3lHDTZZ58cNrOmV9R5O6P0H5D/I+3KluTGdewPjSKojZJeteWeta8virJd
pX3f9fVzVH2nraR1k9E9rgj7oSIMkQQBEDg4gDvK7Na2f4WIeUe8XWevpNoWXAg1ESJycljfXOXX
NvnSBv2PXNBEiCV8DMjl7d3r/Yt/p+xeNyd7V1r6bWM6241lPuBftAegfEodBx9obbYPmCcILoAt
T1s5l5HNtAuBptNuPnTQxj1fV6jV8NFAmlPGXEjgwhVmrVIw+mmTYj4oArNKhLnvX/UteuEEuz7w
TnnNmi1lMfZYDYCfAW9XB6sZOt32p2c+zGfJWdGfqXwVU3l/r4ixzaMXpvFAVdDYWKf4/kdqJR+A
bHNprlf6nC/lMLbZSPQ6N1TI0RDY9s67/KPC3ANQemZgZxaAO8ZAR9N5+qrc6wvk7SKT6mnrCJWs
5HsXieO/a/A9D1pv8sA/PDHMky+IjHEKCyzPTjxTTk3vZwqlSHADry9n9UWLbgSMS5SM71Fml15a
DbQ49wa9e3w9iehQgT+otgIi6wAgiArRUmr7mIyu7ZLPuY285Fz2tczpUjqj/2IhF2NYztLb+/t6
lzm/ri9vNbW0FMAo/ZjUlVjLECCmbjraueZInvXm70jtGM+jZ+PoeNNZ/otMkOBpEkala6yDJZMX
C6OBS30ywMFC9xESgI0zOVb29K9W91vSrEULpyBgMGUrR1id7T1Hk13bCNJju90SHJjAycD8F1v1
tzDW+YEnOau6EMsqbNXsMVhPNL0dQTsGeMo1UK/wKpxrTmluoPrPNrIeL1aGyU9FLC55m7bqeWNJ
KDgFe//h+iauZpaWcpg0nugFtaeERveIB2O+VWy5cwWnOKBkLB1STCFKTh7iCrxf9hFqhfRcaibP
qKwAGWZr9nutzD0IMOKiDuaDHPEwjp1mqx9F56H88f/eVOY+eJEgoAUXhzhiUAhA8pgX4j7p53/R
rny5IMYNRJJUGt34vaCZqitFN3nvYoTQhrui2RKy4cJy6xhHEFJdGZMBK5qHIhrgB+rQg4sWofPc
IuQhVorwHgvRNcaVzFNQxhVkRKgMQ5zvuQt+vltqCxsfEsXb6wq67gp+6wbjCiIlyITA9zGwGsD4
eJOAWPYj5KImpFnFru0jY0taWTcwVwYnptz1yBxhsKkFllQUUgoEtobluSH4FDcdrOc+OQk7/6be
8nBLnKNkC8yJUKeSp8C3jlb91LYgxqB+YdPA6byvf7ynIPHEGHAJgReYPJmjS/uxqHIBi+3c1xpM
SBUQ1g8837rSwYE284UU5uRoa0yTj8HHj8+GGVjxYA6gpfRNTD4HGCBxQtd/GH9wpa4c5IVU5iCV
NJGVVIFadu53TIm3qugg5+LuueMFVg5sIeqPhobak0K/nO9eahI0AKqOZD/woIYyT8hlpfZ/REpL
3weTHUDkxiF7y9xw32wVp7wz7qe7RJ/7NIHrsQoEKvn2q7qTtkdY78zcPyEXZNvos7NB0WGTrcEF
E69FoRcbwPqOPB2zbD5h7DXRrdIygFn44R1vP4vDSwGkk0m3oynsRg/VgusqvOYzVBGgN0NBkwAm
XTOyM5X4cRTBLowWGp684/Gj4IaHK4OuocILIYxjSvuoB+4NQkonPRtn5aZ98vd0V25UJ7yL0bg4
+8Rz5mwPA1J+Xy2AJ1/ZnYBUoTkCUM5LXqwgay6/h/FfRqwOZa3heyr3JDlEMTeD050bAFF4PbTc
/WVcWCpoRUtriLK9Od8cg+j16cF4472YVsz7xQ4z/osAV5ioAcScfvj7Wx0q05vUua4rq1docYqM
uZPakpTKCBnFrXesHMW9wxueE8rz1sEYu5iKkU8aD94wug2dn8KmwhPs3/jci91ijBvaFaSoIlhJ
6dRO7rQOwKZw7yl/auxaGL8UxQJ3E18cVDje/hGNmKZ2kA8+Sgvn3G2eihNvXWtJjwthjJEzJmA+
FQG7J96IrwSG5LTTUOURbRcdVe/Kfjz5+8SmsCf2W7uzsg91m1uCdXRkxYRp80yr3O2Dk4x8O5L9
juee99vu7boWraW/Lj6StThBJxXJvCP6AFD2SygjyY+GTq13824b0E0rm7lsh5h5r5qReBOO5qRa
wWRVxEpSx4uQJAdAeCycKLCjaV8Vd3W5IcUD5zPnz2AimYvPZGxWhJ2kTSN06ET29uqLfxi+Kzwb
hxzAgrrFwHFs0I9fJVgfQveZI3z9qlFNBpgcw+J15iAHSkc1D3CQo9V/vKIm05sNCoOZHe77U6Kj
jjFZxWQ64aNyA8/V4rex2R8Mmzes/vt99Mc2YNAlRZijS3/MBCSSIPsCxuchMI46JMpFlPtQpfos
d7fDNkTLxhtqDA+RqRzQ7WPzmjfWLTUg9ZoiK+AKJYylzuTKM4IOzyq5teJPTFdMd7ikD/b1/V61
OgspjJH244KKmY/tJlb1S7DiN2TleeSf655gIYQx0Ql4byQ9ghBEEs8UzQghXoP9IzHvri9mJRui
YoTE31vGmOmWlKRSCsgBseq99CDjBbi9LmHdqC1EMFZ6qlI9bWb1hFPrbj7fkm1uc2Jr7nYxNlpW
0cJYZZAxYjyAuC0O3b7+ZUUbHtn76lX7vZbv71hkP/ygQ6zwrWHQ7mEn3FO3Q47q+o6tpQeWh/Kt
5wspNIg0QQixmsGVXRTDB/M9PI/oT07sJjX1G+rOU5GNHYqX+xC3/df/Uz5jdMWplqtEwT16fhdT
SzyEj4+IgFHEdmHnb/NdASyZfGsAWJCdOMaMd4e/U0LLtadBRDIdssvRfH80QOodWp4J3D5PLecb
9IetWhwlYywI8TWwI8Nkv9qhc8IQCPlcviKkU23wVfJf7rMRviaOtRp6k0y0wpkWhfnyJj5H5kF0
URLmLWv+f/6UIxsiQXqf/pneL7pA6jw4TMNE/2tGXGAGwCyd34L6KcJ4mPKWO1Dpv9y+3zKZrYzL
qE19HTJRQcsCmKonjLlyv3rO2taDAVWTFYrEsYLaBda+0I1QIWHWFnGPcgKIRbxnI7bkA7AieG7q
brK13uY8hQR0loLsmfpcbX7Z12/G+uNr8QXMKSpB4jeTHPSPr0NmgkfQ33cHA8iFua0uMskhO+ln
kFBi7HK24b6yV4OMhXDGJ4yGrAhDDOFDiybtXWZ6R8fsHIcTzKzBWoF/1qiqYOqpYSjMIsMoaOVA
rXr4HgVIhS6ErQOThjVkGMR2CrfKvjTVyW5e2sisHzFC8FCUcOckAlMkfYkf8Pe24KHGVr3u4qOY
xaMEqk006fCewMCmJLaUxyew/dcvnANeSbCBhFCU0eAiKrL4PYhmoWIYNJOFCaaHPI77CRXWN+uJ
W4BbvaE6wiNCKLoN2DnnHiYiDIE3zCvJXun7QblLbuhuuB9SM8Og3vc7HpB2Lc+moiVexnEi4ato
zIHm6F9XBS/pH8Ov+HkeOjtXXELr6L78PKO66ZvaSbybgLt5CDZFZHK2dI59WYsERlHU53SJqrLM
hBhjTvIhImmPEGNEf0X1GDsgrDwSTG4dNg+8TmVxNgLXxM0ufHGCYS4WoR6XPbhmMBiiPLsD+Ps9
oK8sYaPyuNBWI15JwlAFVdNwXVjiHj+r+jLToS+VPbjRY5NavmZRSEu2jnV8e5vwSMrfCDqif3G2
dU2NlpKZqL/xJi8Pu7r/ixMfiKrjnPHD/NtfkiuZJTLfnFBx7QYuBTJRgT/KXi60WGrgmSf5mJhq
YhK34QU/a1YOqmrImjZrDWXUpYunKanAHg40m27KmAVYZlat3KUFBhiTj0F3qWBYaLWzROBwxxsv
eUuF7ah9RIFkdsU+FwFvzLrOpPlWDNDMTzgfuNLrpwJi/fsDGQWrpTyUi/k24Sppbrz3Tf/06YEy
4823yDYp+Zyf85L/UOmFRCa6pVHWybqPnZdBe1fukxpWuZZnFKLgvVK6O08nA4XSwOrw9gUfBZfS
di14kWATiUGpoVKN+YAgFGRtjPABKsgqj/cGmgoG6yxwo6R1S/VbkD6b58Xl1ftqnJpZx55B646m
qNfYVBzDzR5EEJfvFWiCff6QDoXVZma0N26bEy/3u1adxvH+vVb2NS13UheTEp9wmMnMu13/WZ6K
l+wwbdLdB7pIMdt+60TONtp4Z16CdVadPw5aoRTdlaIm/cGGOyWelCTFiFRTOWeTgfXj4rxWmsOh
vgsZzFkqemJIYg4Zp+Y2i605x7hH4LJ5Qr7eBLRMsHmpwPUb81skW8b1xLLox37qAdBQDymyEzNY
1rkFW3twEmxxV/7gFsRXnc5CJGMdPS8uRi+Ck7XnmWb1HcZ1g3AMrcbQGj4ZzKo0VcaEVJUqhqIz
e0qmpMOIEgUufeeGxMpscB/Rm/7YvEf7kZP0XH0hoYb0f8JYl+O1KfhTagh71pCDBGZCxOwmCaxE
CS8SXK0mLUUxu0jDJAZRrdQ/epvmF9ijgrOk7ercxU/pBChTD0/qZkI6vm85Fcjvd94fV2GxSsbb
GG0y0j6F6MbVzJtIcprGBH4ouWuAVQIqnBckrT5ilmudz3hhetKsTGMMK5lzr5GI1DsMHDjWTAEP
tX/juVU6T/OTdU2iTCgbI1cxpoY6B4CgMgHMcH5DDNZPyd4GDh9vs5qAQYiiSHNpUFVVRjvlmAoC
GGhgVQYZQGC9FbrJJFU83dAUA5DNrs2Nxi5SDQyknVeGpdkklVhhCqLeUsdrpeZLFjTx5/VtkGex
f5wwWm71eUSyIX1DYRcbTqZYyMU+Hh4TPNkUS2xfR2mfyObQ9qYR5K4OTpnknYB9VURnjX4fTT/b
2CzluwSl0+RV/TASYNrV8kci3kmZKY0vSGk7dXXK5a9UKq0Ej1DpR1yYMQEw3Iwzi1absd6BqkGj
HKTKquEGQQ6ibHBCGexacjUiWi9HwyPmDUb0s3vIcnCSfsQP8tP1XVs/zN+S2IJ1qYl+JUmQFO0M
cH+jE8P/MQ77GIOwcHrvYbCJkO3tdxyxa+8iVK3/b4Hf7YiLw5qjNR/MZANaHUVgT1G/lq19w62A
rUU688xkQJgMDGfVmNgqGuSJCMBWPIaYYjqd61tejvj7tcFq3VICcxl0WchjtM8Mj1oOHLfgmXR0
RqfK0A4S7qfjYJjdLrspFEt9lYJdEmy8An0tmMwSmu2wBTdbbUmyTWTMFe1PBHnmCNo6WWOx0/2N
sMcEyI6eE91ui63BfUqtxcawiTKRFRFIQ5U1inJP4rSAI63s9OvUCRbdFRi24ljFZ3fih31rWr0U
x5jEKVP6SlD62QbPL7fTYwZKMM15meuFuvP1gGICN8mxpgFLmUyOZ/TUoUZersfQdOTXb8AGlmO4
C92lIO84xnZuI/bbqjxKntXAcymWeSJnRZuG0wSxOYiswQdxAwoFmCJT6RHdK/YcGZFtD6BvecgP
lR2dcgfVf056ac0izkkXYCOphtnhjG7mauulek1m2M2PxNacyfpINrx+i9Uc1kIKm8POIjzi/FLu
cZVL88eNYKK0aGFOX2M2D/ExOmglL6G8GgAuRTJxRN5ICSiisLDRUT6nR9t9t7ujYvu33UbZxj8D
h2Ot1uKxpTzmngxCRoBwhrxTgeFKYWF9TucYU75RqJzfZ794ZYG1t7gKJidRxMUkmMp9GTs0Qlyk
Y4eQTOm8xA40vFCHsEksYQJ34/W1revIb1HM87gfPSKJrY5S0EZ+rVWz1GwNTVoCmHwld1I40lbd
jQqKQ0UDc7QOaNnlyvyGhl6gYGU2Qtv6Pt97NtzLPT1EXNzs+ib+FsXY/rYbBbGPEBaNGLU57MbS
9GygblByyBy7fhB2ANPwFGXtYbtcHnPjSDkNIYD/88OWWO3Zd3629gRIUcaFtSizDrCOZyGKfQRV
ZV/LggxRSQq9aCxRCeyEWiLwidM+bu0iS5zk15Ce8jy02tZunH56jfTJ7MFBlu1l5WT0du8hQ7gP
653q+1Blq2pdr7WM99Z4TPKDR50u+dkEr3VxMoJfEwhMsu0YuwE4xnwnx8ur8tRjr9yQ+hwNWy/h
zDJdDdrn16UuS7quQWUutUWtWz03Ig9vZ+AJfLM9B+hiklwfXWvV3bD5un4V1tqKZif4tzjmmjdk
IhktIa6fGccG80TRtgccpiNb4jM5OtLbucJcw8q0jprlPM0lCTN1Yxsooetf8o2v/uNwF1/CeMo8
zzO1HxFin3TNftc/4zvDBRPKvVYcrKev5mM8orWSh+DgSmV8pZG0TZcWkGr79+j4rbczwaTkBAhm
vkw5sqQODCnBSeMEu+vOcrHa+SYvgsEuUauSgB7kcXySwbIm7OheCM1Ytwak3chrfjuAfuiteW6+
ytG30NwausbjpLxEZ5oANlVFP65v/6pNXHwPY35RLg3iusY+gEw0MzfE1VF/KHiTPJR5O68dMmML
a4PQuqsgprPjycp2ZK+1pn9GKe+jc+Z5B+pND1zD/Wy9JlOztPdwk56k1zNxN2/GBxjBNgDNWN0X
cXv7/EZc2brjkauuPmPnNx64/qmkUspoopekcZwRfw7UO5TjwGXtdMhB+1xKUK4kRvtCD0NsihGS
JtfGcwTdaPFtY8Uu77m8aqMXK2K0TVMwsNKLwuGxrcz3blccFLMOTbQdbHkdMNwlMYokj3VbqAmW
RE/xuT23p+lsbICpRBRmXlfZb3P/pzL9PidGmSpKUyOqsKrCFlTH04jZ+Z05SDtRQ5v1wxBss9Is
9mlqDZVZohGc7kC/Xu39yNVyl/Mx61uMljBkPikARMzHGBkiG2nOEBTHkz6BTbG+F4HUOd1qo5m7
X/oW8CU8nA/Vqd/yIozVWE39LZtx+3RqiaaU2IihsvWPoT1Ut5VilWDPc+hjfqe6TeAqUvevxFJJ
M0RJJBJhq1JDTOWujhFHxfG29u+05iH6lfryRk6drAO2+KgGP+XEUtRi199d3+7VZ9VCNLNivcjC
Shlnt2WcBYw9AxfCaBvqYSxsMeKsc10WldAWpCsEWe1LU636yFcMHU62cds9GP0bs9yl9q9/s6Df
Qhi3rxgexqVUWJA0E0SgER74hpSzkPW7SX8LYZx93OY5nWbrixQdfNsQW82NMm6adD+ORy1/0n3O
FZ0v+x83dCGQsaSTUYHnrsWqSqf4Je9FS+ZFn2tJFZjovw9HuTycZjKkKmkgQTXt8h7QbdhQtPxv
Ys79ZpQAg18kBXA40JoRSlVJY7YOvYPJGPdqdCw0ZMY6S086a3rWBtlM08mSJsO6rg/Mzv1HHoja
RMxQkiH1cl1jPeiNj9FDRyN+AuW8G0V7HdWpVudcpNnyL07oLzkysOg6BsLrqsKYLT+sPV8fjego
KF+BgJwLesIaSeAc06oUTGUxqA7ICVGZU/KVuG+6JouPeZ2c1PYTPLeuP31e37L5U/9YykLI/BGL
kGos07JspyI+KiACGcsvAjIX5XZK7ayvODdp/t5roubTW4gShLQc6gHrwcQBTDZvSc4RwIRjfx3L
Yi3MsWR1HLaYBBUfaS+/iODHBdmbM1TKTkNKNiDKTvcGJ4y06p9d2D/kMnbVG3Jj8DMszK+9X40W
m2o4/JqocJiIXHJUnC2N/CVMhdIRTUMSn9XxCtyBmq9DWNc4SnBHBovQ2yx19e4m8z90ERWK6aRp
gVnQk09e/RR0DkJvDUm0ua45q+q5+BDG+KqFIfVKjw8pwsgSpSeJxmYxcYSs6gzQKhrVkK3X/ggQ
4iLv/Q7qKfq+rWHSY5BQjtasGo2FCOb0xqkbqdBBa/w6OFdUtbWqdgNN+ZXWlHN4q1u2EMW8+r0y
V/puXk1Yf5ECpKLBZ6E5/+JYAKFC3IR2LJHN06uFIvakb+JjRTJLFz4rHbw6PKTo+kJ+C2HOPjGa
tGhx3476dCd4sUm6UzdqnN1aNU2LlTDeo09HjLM1IERKDSsvNoXwCP5ya+pyK/ff/s2uAaOkAx0l
AW1yaZsk0o1+U0EJ5vpTWT0VmmJWMUfTVndNl1SgnpBExxS+SyFdmPZdULTxUau93sTDvdvqQ+65
TRHz0AQ8UfPvF7a2zxNR9HLsnZc9Zy1GlpZ3GAbJsXurl1MHGaCOoiJ6ehkhYwVUpCf38bGutKd+
0j/B5cfRATaD+5e5Q12LEFXUiMHOXky1gCppPcbHVPNbMw66s6ikhyxNbL9p3TBtbhtcU6mLTmj2
tcrOoZkfOnUY2LHsH3vqcVJNqxu7+B7mDCUx7ryADvOa8UTp72r1s4ifryvjikVSCWC0REdTBfhg
GT9WZR3W2UJPsrbdDkSPNlQqUBNO8CrqCS+HzCbP5i2+EMcYwEIy8s4fcIxp0btZBXPR/xAn8qST
/iWrMIYg2cXosQfwR07xSCnQ3yFyjnklUFQxhY7oBAsGxla+VFdhQCtsNnYIdaLKJHVqqnifVGRy
AglJSPBBDf/cr1wIZI4xpgEZjWqKj40kY6pDqaFA4GU6R8qKBbuQwlyQGlOwlAwT9o5j/qVH4HkT
1U1PfbOInesaw6bL/zrDxQYy9gtxRhs1Oc5wbO8DeleEmIAln6ZtrN7GuCtKbnrVqcG0oLbjGIH/
IloGclcGnamhM2enkEQncS3DqdGHGN7ZL1wtNEm8icXQ0dXRUnPvpINBj0pnRIAc8Sv3EVsMcJgk
yzKQnkzInwHhOWaxFB+nLrXjBgltTElM7q9v70pgqeKlrgIfpVFoJ+O39SLRZVFvo2P4lWKW8Z2n
HNDHaCbTUUK0l9LP6+LYPoy/TvO3vG8Oo4X1Luvcr0jXRccgdftsFxzjbXDXJnbb3wA+YSZgyxve
a+lxBG5XzB1f+azqX6IKTKKVqbY/89E54o2wATnc//PLGMcvGarYxCp2AhnvSTLlN28DVxZug6Px
UDz6qFVv9DsRYzAMk8xICFMNHEJuMy+1tkCtvxm76x+04oLQSgHFV9BMpEH6peEYtKgxOkAEj4Xy
NdD3XOccxeoNVvCH4CmLyQOz+i1OQohaKF9AoqMyiIegfw5RVgDDn/qFKWA315fCZtX/OnXAUjSK
W6TAo17KKiRfbKQQr2URMCDhpU9tUXmWGhA4VjVM7yNmrNqJoh313AdLoZsNN4HqllVrCwj/KX0f
bv/NB+F1i55rhYqKynxQiA8NBgMf1JK90W1oAVZPTD9xfem9ze6T5FBqQC3odlZsQuVJsov2fVK2
QRKBsDLh3PPVg1b1OZkkGoahzge1OAiNBPEEzvfoONDcUtU3I+Q43dU7vhDAeMGpksXMGKBJXv3c
6uOmL4edrO/V8mel6G+D/JxgtMb1DV61XQuRjFkRI+hB0UFkljwpITKsGLKWyPZ1IWz+6i+1Aqxl
TjmCAeI7wlrsHGxmLkapDilFlDtJM1EnxtBmF2P/4GuNpnG9MJtMnwyxHaIvd9OJYcdxhKubO6ML
ZKRM0KXJXNOU9mUfBAIMaPEhv0CLHLxbMxIDTTxZunZ3fcmr0QTukQEozwy5kS51pSOy56ceVjwq
6g2slT2Mo1n3W7XL9vHtQBpeUn1VORcCmYvikTyo5AH5oK45+RMeEICIX1/S6gYCBSWrukx1mQVC
x2EhqrEexkdZiM0o+UhbS6yt7AeNHS8DCZjKi+3XBQJyPSfT0P7C+FUwf+GhJOPua2oAO64co2Fy
lChx/FSwItVWiBMovnV9lSzE9C9dxfNIgfNDzktjbnnZoAUo8oP4GDR9YpepGFraUFC7BY5jk7YA
SaELarKFRNtUqhFtJW2s7kfDDzn6unYzgakQVQO06XAv84Ev7oycGU0Yt/gOkOXCbVnSy/WFsmPt
vhe6FMD4FV8WenHIcZ50I9vph+/0G/E13Wpu8LMBseNjbkWAtx7BlnuvWrIMcuT4HO2AKaxvkn84
A/qPb2FiR40kdRIF+BaENHQj5sQR5a9O7d20uqvad9E7BgnH2K4Gjcv1Mwc9TJ2QeaCvPp7GxCxe
T1Nlj8BboKkU7zmYBXRY8aBWa5dUBMIPT2/kkoApvDzT3jMaZSAJchaxZgbll0Tfrh8q2wH0n438
LWG+UwutyStBpvG8ka0VoPsHUApMCzzKIXpYw63hyNvaM8Mx5JgGjliZMFe1GUlb6XWMRFxnRkr2
IfUOyHfa7i3Lu93Q3EiJ6Q/PfvbkJ7U5EbDXUI7BXT9OiRpIuhswGSx/hFLWcDFIYxxpU3zGXVaY
2ii6SQTehma4SbRkA3IjNQgtwUfRS9pLmbTlbP7sQpjssioiTtNlGScgse07Y5QMBahzkJMXg+cs
Sk0awTZOgpVSaSuBloFIg4lJLlYbCe6g/Bt7uRTPaFfSEWyADhegGugS8gqrVEu0RImBMuNjSWXL
Gq/EtmqkFitm1E2MIrUcitmpth9ZCJYTJOJ8MnLUa80RYGoJmmwlXVNENnwIsyYno+hFR38CuzpB
LwMwNf2r7L+T/JiqpSsrFSfHshqyyAT3FPlLirCWMb9xDO6boCawSFqNEOG1GQw7jl7DFCCwbLLw
lPX66S7teo7/WTMRMgJ9hUKNMEeakauB9KPEBAKkgmNq6gOiWt5zdbalrJYqGib8EJCcoUbF3NWu
F8c6FmCECuMkA+Kfhs/tUJqD/3X9Osz285ocNuAKpCYQfCTnMVsSxVcvtORERuAstXAr8LB4T8Q8
FqG1sGu5NibsaqaiInqBHOoUu3r5PPzS8/fWlqreTLr6X5wUwgNZA92HjrQRs49+hXF+fVTB1OZf
ggfmfPX9+gauXS68e/Cj48EBXsZLW24MQyVoE9Lo00NUn4TBt8Om5lwtFovx7TAwANvQdRhNgpVc
CgHhgO8bCZIXTdhI29DTR3sM88bODECsa0EWt2PvC86QhYC9d0kLCs9GtCq1VE1Jr4r3pIvvYkO3
c9/zrEDr52hprJwhr3TLq4XUMhJf5uz82sYgKEJMiK8GGJzZmBgt2lFIBIRGzWDF9U7XTdpRzs6s
CkEfGgo/uCPqN5R44UkFQ1W6MC6T4xSaRYqn7rvS3F4/4LW7DoeFOygRxAQsZDBsPcBOgzA5Jsj4
i91XlvNQPWv3Aa94WBIRR0zYNO5Q14USECwCuSJLwNsjrX2rpieY61ZCraznmM3VTVvIY7RJyfB+
1ZESOvrSXZUqbpf3Fjc3vbYoRP5QXRSYFCT/L1U2UDs1k7Q6OUYSuo1jmBRxclQyOAap3DaPtkrN
46ZfO6mlSMaWqZ1Q51FXJcfC/0Ce2iZ6ztHp1fhlKYJRaoMkagMcSXJsy07boA1fskISgKqoLP1N
hpedVeXNtCmIlgNxWCD5IkNd0gAdQGVjgIDgn+vm8nPky01OpkRoNRUrDvDai3WQJvEQDGteXUPS
TIHdmR37rEuLC6bqvVJqeZMcm/wO7scDAOhEj/lRUC2PMzFsTS0REuoGMdDFi9bIS1EN1YEN7Irk
qHYHSboT28CUhKfrG7bmVjU0QKF2ACIq0WAcdwzWiMoT5/PLDavLMBNS3rUiiKZ4d2x13+B0AGfR
UKxgrV9bgcS5y5TkiCtiTcO0Uch7pL4Hmbr3gtyuRs0JYt7jf1U94SbIXKeZp/8yywOnJ6hsRS05
SjVa33v1Ls96K0xAkiE/9t3kyONLqsWWFqFOGvS2Z5S8x9NaPIEBlcC74PlkgJ3j8hDhhjpPnLx5
3cEExOAA4r4pi6xm0PejljkCpulcP9IVQ0MxYlac2xqAKNUZazYpfZ5LQ4qKrAAug+SgFXan3IwT
Ji0n7yHP3a+sj2JhuBKYjg1kFPMe9bK2DPoE5xpIRyl+yYaf1UeRnydeaW9NjjYDosDLBpKPb268
xb2Ls1hDGZgmxz47KN4xpurNWNdPKsb0UEn8uL6Fa+kUBBYKCHkAwZPBFXF5arER6lo3S6u1FFR5
nVjYRQ1OuriKDJS3gd030m7fJ1pjYfQktUig9Js4qYTN9Q9ZuZ7oK1KoDHrNOcxhzrIsxIqIbZoe
haq0uuLn1No6otGWxxewcjvBRodKgCyhuxNVocv1NmIeZ8NQpMdKQZKzb8xa35U72bDEyVSUzwy0
tNcXtnqcvwWy794+r7MyEGeBpR3mDirs0wtp9mLiXJezVhug0BqYOFGbS6SMD8Rd97rKww7W0TbD
mKQvsFsqdhNYOjqL7n2kGl6mzfAFyLtqbRNMOeFES6snuJDPOMgiCtMhVCE/ong7kAehCG3R6Mwm
mjhbunbvMYUZt17BilFWuzxD2Rd7jIBTk2PuOQKJ3DhCj61KA7fPjW0WlYDIGhLvoswOlXkuUThB
Hbk+wO0wh/VSqDSzTutekx41dAKdh5q8iR4FeMLwAsPsk7yw9CJOXS/R1XPrT8VG0ofsaYizwDai
fnIwmx2P7+tnvuI3KapI4EEiABrK35d7YSqU3ssk3YvTY+Z3qTulSWuFAQyS1kk8OM+aGiNI/TZ+
gHKwKKsqLqoIYxiSozZ90mrcd2Tf23jMbTqBB0xZw6/BhygYpwvmGkw+ZjS5EOVQ7MIsPYpV1Z+7
QPMcjxAR2MPAd8AmFG7zLNedEIgAaxR7YD7gJZyhbwsn6avaEfsM/QUJ6Q/DhAlRpC5zzsav7gaF
hTZA5iijbnKpDI2cpWQcqxTV1zzfxHkhb9QsMNw4p4kzqUp4q3hetrt+2msXDEDPGU+nwV6zqYe6
CeWpARrzOGloB9Pk23F8rSjJTeLx1jcrM6vs8OXg2ZIVSUHJ9nJ9YhKGfp9B2Ytqr9K7JOdd4ZW1
aASlinmUMYqmbFdiJvt6M/k44kK978J79Dr3IqbXKdvrW7ZyTpjkgZCSIPOoQQsu19GEPhIp4ohz
CuBPdTQ/T6Y6COYoNbty+Hld2MqmaQDTEYSYiqxqhFFbMUsNnwYibmN2EzWnNONNuV8TANY8PKxh
3WFp501dXPehzuJEjLCaOi90J5ZFTLGrG21zfRlrRwMaO/Sozm9eVFkupcSg9FE7D1LegaQz0GAe
mQmvd3PtXJYymJXQrJiZ0ueVAC2EFFfspODPAQ6A1/a3YiFnTr6/F8Nc1BFqPCYtBLUoGcjDZInD
ExKY/9wcXEhhHBKp/5e0K+uNG2e2v0iA9uWVknpv705svwhO4qb2ff/199DzzU03LTSRDGaAPBjo
ErdiseqcU/2UBQWsSN16LHc1Jbq9nQs3KgSFGNG8cdFLoJqVNOgwNEzrWXa1U/k2TJ4pOp2LGw1Q
FgN5FRNpCfb3s43WT5WmGbmdHRwdlfoaj0QfVTRVMGtLG82AB9BMVOs1lAUurTTZ2BUo1xcHuQne
neAuCK3VkNgbmpaCLb2wCwDLQTYVzwTNsjVuS7daHWlo6IX1KStrX+sNFKxDPdtEOhURJxYGBQQC
TDDUP/JS3Lu8qu0RDSqc7GBLkACpnsvspDUx6WtB8nHpwYdiL2up44AYBWDV5ewZWV5aSalmB5Z3
fJD0b52Jnk8H6OCTQdrb7qy5Q3sntd5177CUeLcBpILztvFEQQh9aTccAxZdaNlBLtrNFCa+3j84
+bAfIG5mjvQYlIpry0fLlASWl2YW+G6A1+H+oBijXhqmnROghIVNyV64ra4RWryOaNyqPl8f4aId
COaBqYhEv8q/v0qpNsdKwQrSCmISIymaXVcfcxEeb2lPqphC6KCC9vLlaqINoNllF+WHVD1Vw9EZ
35RQ4C2WTQDj4OhQNwQR4HLGuhnxqmxl+WGU3nLrLQQubEjvr8/WgquwVQcPSLANGMqK24ZhNtph
bBafwzBQRmyyv1mOMwOcBy9KeazNuMoPtXMEwnueIQ1RH4XVkKVVZxUsnCmAUBw+lC6pUuaxVuaH
SjkCs6tZHl5ogcgRLVlBDkFH0Qq4AYDRLlckl6e+RmeA/KD0e7SaJnryo6cvUfFyfVEWzSDNixw8
ssrAil2akSZVrquuyw9AD68zv0FPgEptXacSePDPqJ+LE23wI/819Okszi6KyUqSWip67LDOIZrd
+jC4SpPoHkFj0+/ZuycaKpIaT3EKdfmZmge7cXYzJOj7D9l5+uNhA87zGR4Dx4RA7HLYxqyUUxui
cpbnb3r/GpgPknkXGX9+mVxY4S57WnZDoeQoZKfOsHN8I4GufymS0lhysw6em9DSAWYVqh3cPQJm
mRpZOqpXQFwUk4UW05jLSoaGf7ozIGwWoY2xlgvY8wsOA0Ztm3k+oKJ4qag4K5UqhsbgIZLXIYRz
Y+lOaQUX18LeZMKyyFIoBjrG8/0jUa5F//ZuAsVLn7x+QAuColglIFwFUEG5vh/YNud254Up7rQ5
NeDplQ1Tk3w0434fgWJay1vkvFwp/wibfEMV/7pJtsWumWSjPzsQgZbLzdgC+2+Pz5WXF3vLMkkD
RWJlKgWHTzQ6breH9YyeBhZMleBof5uq4i4293n3Vpt3VfIaOKVgNpdShQ4SzKh0YmcwEv/l2HAo
gnpSAIifm/tYVkktheheUfmzrnlTGBI9IkPhqhYeDFll/3mJ4MI4dx7wRs0UtcRaqvlpUBWiaPdm
9+v64i3FVBdG9MsRWm1ohLbNRoj8WeyZ75LiWtBslYkdEkcmkwQZ5HVlWIKlZL/L75rzmeU2Kh7J
dBpyDE7pC68vO4+alWD+mFe6ZoLbmFM7B1QOgJdoQndYA4BoQq+02YoK/KKRcJvSUkzgxKiSHIbd
ahSEM8u/zXTjISCPFCd3q4FB2RSBg1lCjlY9iC6PpbsMi///P89rVxaN2SsBq7Sn2+lZX2cf2c5x
00cgWG5rf1dI7uQ7W9Za6fqmE4zK4eLpOOuactCRSZTaurlpaND4gSIJpadZpuPr+v8eHXd4M6dJ
6zTD6IATR5MV1kW+cHW0thf1B15ySwy/a0C6ALk4nvgMeatWoYmBzOgRBR9pH6INSeOh/I/si2Dq
RKa4mxhlGi2vO5ga1IJozuDS0PaUGmln9aVpt0n3kE+izJjIJrcJJXmq66aCzQK17HpYAdRG6njV
TN0md/ad/OFI27/YIL8nlM9hUTWU4JR1jFJZJ+0aRN3rv7+UbgUMGoEGHiJMWp6bxrAsmiAPwM6x
NNc5PJT7ZCf51o9i3ZCfGgQ3H+SNjq4e160uhRrnRrl5tPNB6noLRmuP+g8ipe6laxhddpC61IE2
BA/60pGrEV7Oku4AbKi+KsVRluWNmT3j8ZPGf171wPvqtyVu8gIrVJQwBtbFqrwiGsmPCr5Vz1bX
Z2tx151Z4WYLD6weV0PALqbRHYbSHY393Oxp8qzm6DtbM5yFKKn11TEhl4nCv4H3Hd6iBjeyXKWR
jYZJqAwC8LBSlOF+qGXRNlgIKpgV5GZl9RNnw7k/c0qh/JqmKcpjo0lSaRVDEkgz1mqvkIb+nCC4
mo/Rvv8WGIJz9TUQhWWk0T+TqYCwc3OK+Nrs7BzYm15BY2IVFRMt9kIB4EZg5BPedRYPmk0ZIZ4G
skFXj0Oasqdroz0HusDMAgf2YjB88S8dIzmdVQB70kreFPQl7ko8LhM/Aay0br+r1bOCrIkzHqan
OFv3uQX8g1JuJqkU0L8Wdw0yeqjJy+BafeHBSbVm1hkGbGY3GoqPxvx8/SgIDPDENy1z6rJKC+A4
IAYZ5G+xiPe58PTCXDJxEAbxZGXxS+eR2FqX1RbmUg2hANkYq7K5y+Vjn9/FU0fqfJeOMqGTSEGV
nafLGxpmGe4caXfcnLwbngyHRSAjzKY+nmD1L1W6y6LMb2XbE2IXF2fRRMIDkBF2/LhjN8ZKnvQj
MxZaxJLu8JgWxLRfHTyGw4ovIKrhSfkp1Ha28+PAUMM5hIUkNBFBT6QDD7IoRCkIkRk20DMzSKAB
5snMZIBYMcGEJj9ORvdXg2HIVRsSqEhBXlqJa/Cju2BGDSlrGKUbdEqJCsLbBZI1xHOx5QyW3QT0
g3vixCnKnrqcYCg3ekZAenAaPBtv4m6tq29Go7k0aN1wSqBPgm4OorTnogs5N8/NZALgcRRkOFg2
+g1b1k1mPqpRxHK5UorW2L0nlZBL6d7s2PBbtdpYkJHOoC5KTKGkx9frGzOhIGOPxJIJjCV3fdtN
YQeZjhOor6v6J41q0Mk/YjDLxZP+NS6+NMXdciNNDSmuMOq4ztcBWpPQmylKVsUwuVnkFXZGlMHN
f/65DzsfH+dhysBs+2nKUpaYtfTnohfd3ewHeF8CXARYDoh+cIdzo6pquZDlGehAWcYKWn4VPVD6
TPWNuR6fJUlwOpY8l6aq8PfQ2oYOCzecdJbLXJ9gLaJ9uFJKqG8EkzTBcJNszc5KIeMOgr5lpd71
eRQY5rE1Vq3lBpqP4MSweseGDl6q/ByNtZE8hkCBXjfG9v+XOf09St5l2rVaxmYCY0P0y86OwST4
/aVQ4WwWeTh5nAJI2mQsHilsYujP1KAE7ZSJkguCyWVHowKox1J9JoBQl97MgnqNJY99epiQRRza
U0bbmzI8Nj8LaadqPyVtrWqBL0ObuNd26FVzfR4XF01j0R5SxzqyRpfWGWov6zp4bA1cVrpFMkV5
aLzWrYaP64YWvciZIW6YfSzpZWIA8VmPH73umoc49xu0JwMF/b8ZYiM+u4PibBq7ucWI4tdwFU7o
sBSBhCJ4pi1ddABjIG2KQqZj2Wx7nhlRKysutRKjGbM30Nij5piHp+vjWNyBKFoySD0uIF6mwS7C
sXQyFRE/+gijuaIrCnEWV+TMADeGHmCZZFRhoNwqaA5C3ciVBfHnJz3myzE9s8Fd1ZJspWOhwUax
M8mzTpIdgNq7O8cvNx81SdGwsSONX7u/crxuXdd2X7RV5Z/0jST4ksUFO/sQbp/Lc5zG2oQP0Yxt
3N7Iw0quHq8vGK+Xjs2A2+vMBrfFIX1Vx00BG/VBBX95X+2Td2hDnpoRYn1oRbHqXaMm5YP0aG8q
rxPIEfDt0L+Y5zZ+l9hhpsww36EBKPa9O5NsB1GCrHRnSKFKEJotVkDMURJ/K/2aRDgYtYdWyCtl
nb/P39Qf2Q/FV7Yq/nJ9ZhadDCA4TAYAEAZeC6DLEi3uJA3O+l3zDEAeD8rG3FrR5r+Z4SbAjGWq
Qq8eQW66y9BvejjVkIrJN1r1C6jav/EAZ2Pirtl5rO05YMByY6SkDdD8EKlcTVCeWdy1Flj4BkTj
oafE7Vo9cFLJ7mDECp9B2yOm9K2p+9X1aVtItGPfnlnh9q2SgbYdq0CrW1ibqPO6YKPph8F47a03
lF6r1nYhi5cAthqKikKLTs6RbRAWAbCG1MClH9WKII+kAEsWKd24prOmk8muFU/J6iqHmq0mAgAv
kG8xWJTg8Rr+vG85r6fbtB2i3MbbXJ+9rgKTCC0yoapuaMeh7AiiT7dGsG/cJxTFmwQoCl2wcxZP
w9kXcD5RgUgalTp8gewOxvc6wXnM1+kO4A0rFgWDy/P7e7TcBnLMcMBLIoBLmqFREn6MyaMUQAMk
/nZ9Dy2FuBD6QOtIsHnxYuJPg2UA29fG2cF4CdHH0PIa63seTXcGvVXb1lcraXXd4AIhH13McSsC
Og5cD5htlztnVA3oJKUhAChOre+aQctIq7WxH/X9ADmxJIM+lDmv8MSPtt1UhD7Ie9LGaZvudkhK
6L4X6AE4tIH0VDjBe25lHcrlyFgb1QSdBvBKSQ5hB7/POvCL8s7eJWGtA6M0OkdbiZw9YKx0e31M
S4vFmnqgxIzOQF+UIlNaSA0gpOlBspsVsrGkbCO3lRO/tv9cyQSzpxvIN+BNgleuejl7PVqvJybU
Xg8GLie19ik0pCVZsEaLuRuGjGQsHw2KkNyuYKTAoAnhWMaf3Ru49cUaBcoRESY0ZRuBq1ycvN+2
eF2poo11NGjAqUJiPq92RrEzlK1siFJ7Sy9UQGQRk+E9B9I6NyRZn02LMlz9TNXAnYeJeqXdv+r5
HLlOMbzHSZeulBp60HoGQcp+8q/vkcUU7dkHfBln2bfghQBlXnpI44D/8qS6zvf+BzTBpcHr/yaj
A2kjW0cxAqvI51pUu9ILKmO8GbqxF+60MhzRiBanFBhq6LGAVoui3+VejHSzbKpBgo+qPSi6zfs2
W6X6MdTu7e8JOhS8Xp/BpbCXQbb/NcfddvGYRsBzwyWiSP+rTp+VoF9TtfTNLPbaVhCUse3Ax79g
uYHTA0UW84vIwdi2Ze1YWC1Ncud8Jf1Mm/EmtreGHd8Cpfp9LAzBoVscHmiyqLcB24Ro9HI2p8Cq
+ibss0OStR6t9mYHehkoIKj+hYngJlsKT3QAjkA1gjyH/JnEOnsF1V2iTkoCDHxR1atKKn25cHYF
Wqj9xYqdmeE2CNo563aGzuEwA4ZQEa576JwAWeSpwbyLZrsV2Fs8YwyxxEiDFitZXc6hHAbQ+rTA
ElKLb2O7iSFgWef1RqfAq6PXVF6sUbwKq5e20QWml2KDc8tcbKCmIUqoZpEdeuo1RooOrZ5Bx3Xb
SDtsO9cRKcwvrSD02FRUhxEQqZ/JibMVVFIpVisd1Amluc/NyM2jY1SIJJCXtuS5EW46zVFGF6sA
2yS1NmGhkDguvAHNaJJ1l4kwfYsDwvWpg6sHpgHPVlHMutC70ADi18x0t1em3J0lyF9ahiwa1qIp
0/zUhsAIePk3a24Uq+sHbEutR5sjZZ68Qra3KgD7gjPNNjjvRUBjYAxEvARQqL3cj4U2mfNUBkD5
2iWRutHrwm8yJMiS0r9+0paGhE2PsWAvwGtpl4bQWSjswGzKDlOyKyCoK2+jvxnKmQVuL7Rd3tqT
BqB02ByLxO9rNwu2uSh7v3SMzsfBxnm2reNERptVBeOIjJU0J97QP8g6qZ7tIPftrn+6PmuLy3M2
Jvb3M2shFOE7iwHa8RQc/TnSQJTsLHcsLTSksPCgum5uYXDYB4qK9zRoNADRX5oz48HIYx13ShOO
ZJp3g/kDIpdqu8urmyy5v25sYWxI+gO/CeweUte8CJNTdEU5dMwhVZupOYAPHpqB24v6ay1sPFRy
cPsDX/npjS7HlID+QHOgyg4y2NCG7VbdzpBEB3bBD10Y4SYOxYXR0BgbIMn9rnan/gip7byC5IrA
iy8ZQp0N7ZmZfB80SS5Ho03GPDkJzisqhyHVfWl8M6WUdOYb0MaC3bC0QADZAvCN4h4A09xWV9Up
k2J0dWNxb5D4cbGDwOPcC+JekRVu6qzSSJRmhpVM2Rk5ZIWIWt3HomBzAfzC6iQgdaJ9KCaPr5R0
UgWtlDrJD5mKoq72ZNvIWHU6bn2rODiNftCakwTAmYxaNtXtUyLrazTeREkjVPZaLioCLGVGoCUD
vAXEhZjognq5kG0+tbkOAiPqUX44hsS2ASOV6qNSULRTvdNTV3O8rn+hTk6CVPm4fvY+5WQ4vw/z
wOUCBww+tsE5S11qp5E2AHTnSbQug90wbCtpX4cSSn79PW6dFW0m5Gcatx472TXy50Gu0D3gOJoQ
Vdgb0kdgrbpkPXQ3OTC9g7LrtY8cSQ1J3UfqOmu3tkjnZ0EiB3IODGwAZqQMTDE3ZXUmS104N4Du
W14aoXZi0k2KBrQg+IQuGioapKSTLymza0k9wVf1Mimim2Q4KiN6ps7WGs/V26ERvXjZXH2ZS1VD
PR+0bEhFMa965qTl0ezx5gVIW1IL6o8IktelXrWCsvHCybdl5OtBZdcY0YP9/cwKHfU6dMoIgLR0
J0PYWHvHe8mx7kQl8AV+OXD+SJyxdwzT3+YMdUrQ6EYNtQXnMRx2ffjTyl9zCOMU6HiTyl49zPux
obfOe1x/tNlHGPWPnVoT3H2WnGxATRc8BRYcBCuEgJIM8BBoXdz3DNgKFqDkTI8f/XbS7tTN6nqO
rYehFLnxJVNQeAQfFiUz9D7lvGsfRHNQsV4GWZR4drhV0eS7GGPXyUWoiWVLeNiAsIMl/SJapc+R
rZeA/b+0znqobkrzZRIBn5aqBlDs/G2EC+5QwpXyoasA81dtLw0cV0p/SHbuGtS4scZfzTo2kE2Y
+pWttY9h0HhhsGm1fkWRD8ZyAgkmHdo/B9JpwFYwLhR437j7ueWMJdusyxmAwLl+UYJVNOzM8nUU
0dcWzuSFFe5M5nJptOAIghKwLjeCDcm+kDvvNujgiGFNRl/nKfKG0jdzGwBi2zY7EEGzneHsa3t/
uu6iF+IWuDmwv/FIBDuXz19PkFdCbR8CdKgD2nNJgOUiwcNf2MB1iM5nmg2kNReUmzWQ/uhXgxy5
+mTMh4yCBSyiEyztdMYu/dcGd9NMcpoFVQ0bSO4CMKm7cbLCWYf6peNdH83SmrPOUhDrw+WA9h2X
HhKOoi/NEGDQqLjRI+iPU5H6zkJ8jE7xvy1wuypwgN/PMliY5o08AlDloBHeDrQBECMMURvFxYkD
LRtyLSC1gkdzORxtrDFxPWBC0YMR+ZOOZOpO1KV4aStDZQC/z7LdEPi9tAFUT61OAWwoL5b9o3qw
uueKgvEpiFoX5+3MDJfatHI8Pa2OIe3e0NcP/NEAavDyk2w9NKIoYSEthhgBjY8Y7gaYT267FWpO
7TkHbjtPm1tLbx4dKt+kJuovdmw+KZK8BncfBJZsFJzXheW6MMxFyxKUQdKohMdR6eg1uor8fkOg
QUt0uRY4oKUxIoxVWQ8CQLn5TDHVZ4tKPfRNZ8SMs7J1hl/lLZpKKM+a3Lipqa6uH6wFygS0L34b
5F8ddZyggKiBcKe22qHuxnnTJQqIEgHaPSUGSh6NU4FvMIfZjtb2hG7XBbq7oS/aJuplw7Vba0g8
ycmzeIU//ZxppG0gUD5uBd/JjgTnmS++kz8yUF3VbArlVTvTDqHzHFbRXRxAbjfYRw5pULSJM+p1
40Rs4/667aXlZz4HOxlorC99IRJQEhM1RNRk4AnYKhPplR+2jLqqKQmctsq88pdRItBkCurwCw53
moI8r6xSRZSiNdAWrnw7bslo2B5UUjdas9eyPUUTOhQD3cbO13FIFGuVVz/zaNMGjieXa8d0ixF5
Y6iTTy2JnfJF60RHfumBw5ob/e8rv8hytlND06DoQETJ/L55RaqMTNNtr3UrCeq4QIB/D9FcOq+3
TX+jdcnd9eVY8Dis+SyuaTz6NLzNLx2bOpdSFSaIr1ImGXZvBrkrla7SozduoHnAs/5He9zOS8sh
keYBa9JGB5CLiDboW+psyxY90VH1k/7KHOtYChgp83OXw4uk0B4TC5MLbVIi2c+S1hDTGoiEbh+S
+tTRRnC3fgLLv2y6T8UTxsvHhX5psYQXy40JXWWMAeXePgEXMY5IqLW7WjLROHxAHWAz5c91XG/S
QV5FgeXa1fycTcE2UB6y+VBqGtSQ49u2WBXOimr2t+tLvnQCNeSTcD+jOoGmWpdfaJsVteoI/Bm1
7wHMkMDoV612VaqTb87aJODZLflgTD2bfsTYAJ9cWgtLq1ML9Ek4JEXh66mGHl447CCTafSuagzS
NOrHnJub62NcCArZmgOZzJQasQ6XVts2hwwToMFQTHqSrJzM48aaX67bWJxH8HUZsQugeD5TUsgV
iPgVAk8rfm9bk1EZmEZpJGrNsGQHLwBowTGACFCCl2MJMlr/ox6rxrvSmYisUTfvViYV5bHYD/Fb
99wQ5y8ltdFyaiICbcJulVX0abTv0bqk19v1WAe+1tD19RlciKogZgXUFEjqDHnP7Q2gWoq+/YT9
Bs8j1Y+5fpR7t7StXaaKdO4WbUF+FaVwKCxBtexyFgt56GmrgIdhRzrE3YfOL6BTWjo3bRJt0LJL
JFS8VMFi2Yf/N8htwTpo0ykzAaSOsl+ztEpD/VmRf6BVg1d07kjv51j3AhxzyBD/xayaqD0yHQp0
L+EeK3nq9M3YgRul5+hRq2vuFHqZ6A2xhJl18OxCFgdkOwiVcmsHDWajiXVgPGvLoZteYnj4ppo9
a+501JVsaZ2bQbrPk4ruTbMa/dju70OFOo9RpRpHBaIIAte7dObRNJflYYGlAmPkcoUbqw+dKh0A
km9ArnBOdn0/UlFIubisqNOxLBb+AdPt0krVWmbfaQqgQ/pwM6ATYTFantFnO4Wa+Lddq5HjNZK+
M7r7pJ1X19d2edoho8OIF/CmPJs0n7XcGgcLLwSaouVbgGbb1RSlvlyGeDUOVe/C9bWunuSBF3ej
DbLTmLutiRdr35XSQZ7RU/j6Ny3OO8BrSC6ZSH7zz0k5G4s0MhiArENb+dgi8/SWdCJ566Xzi5W1
FSgNsi5/3Pm1nbzpioGpjTaVNwP14ctx6ZAg6uJ11WU3TXZ/fVhLBpHdwj5i+q24yS8X2jGhUtz3
IOI1sXnMhldFBuf5qM/1zowSQUDOPp73vOe2uE01O2Ywzoxh1YSsI6waSD6ddEtwKS7uXTSExBsE
D388l9lNc5YaLXQ7HaiDMxs7VbmCUk3sh6EdrCAGhxau0zBuDLmbfG1Uct9MZ0cheR7Uh8nOzPX1
yV26ahgXCo0DUG7Cel5+iVbUk9mDgH3Q5xICvD2QhhSK2KueJqObamGL3gXO0xC1ol7yS5cpwkAo
X4EEa+EVcmk4p1WoxwFmutdONTL1jn5sutiz/wLsjMSXAzNISphfWkCUatKMeoABAiuEIMfWkw0K
BJXXTlT0kl8cElJsJjCGMuQhOX8/9bgEmhI3m6EB11u3x0RDz9/khHe/wPssnXRkSYFBYn2p4PUv
J08v9WBoGFMhqx/AzicR2nup2fQX/gQdmzRI/mJnIMl8aQVccijE9iiuFojSj3guPLdaaG1mhwbk
+i5cmjnEiEhiq59YPO6Iq0XoUMNGZTVm7rwiVnEzpj+N8M+B70jf/jbDne5pzvsotaHtiNKtGp3o
YBBHVG5fHApL/6Pqgw4DPOUICP+k/QQuOvV9GJQe9PYsNJQLs/frU7a4BX7b4d+LqNLltZ3j+oua
mnWwDtH1o0wE3mHJHeLJjvotw0YavDwdHFOZ4CKBO1Q0aCRlXoDNdn0cy/P12wT7+5krHCYpl9oc
6MsyWOeB7enqHRiE8l+gx/Ew+G2G28s24r9arTGSFBAL5blztnXwcX0kosniXOlY111BQSU7KKFN
pKpyqWx5100sL/rvUXDnPgAkRdIrpomtWBBxrEPPBssMgvF/42AcBDe4ck1wHfnmHoCdO9QKYKjT
k5WmvmsJiDH26fpolpYekTmEzSDliLQHm9CzpS/MMKfJACwUjqNjvTWGRMDz8ca4FWxjNi38rc7k
xvD4dQCR5t1lZJZTMDtQBjQRGab3Uf8OYn2BFiOh9L0eqa+MfxyyAAAOuXsg5vD/FyBClQDeYQ04
nMkIbsd0N9sNkSlA/GqyHerXP51GMNZAtvnUqkTyiNt3yVhBaSQHUKDJ0eHyNBWHcnijEMm6buZr
pAAtZ6QqmLCwgtXinKeUqvOs1khQqevIx+b2S19xU8EZ+rpSMIJwHvwHNK/ReUkRubAyx6kBFRkg
7GHKni1nq7ovccFN0DsyXdwgaK88ba4PbSEeYzrVkHCEHquFtDF3rgxtmIYsRA4emrVxtDa0kzYE
MQGqzZWgfZPoCRmjwk3m6SAHf3ymYRuJR5xqTC3o2penIEplZIFSlGhwuW5LDfrQwwjOqOgMfD1s
l2Y4P6sXUavbJXuMIvEdZ6sWyX5TeTDt1fW5ZI708qxd2uEcrWlUSj6DfX2wh8xPKuBuh+Ogte44
PQ2yqD/oV3/IjLE2h9gwiB24iEup5jiWhhARV36bprdK00L+QCA9x9PPbaY6x5Q9WbWJpZe4BQpK
rUG6LBie7LUBPpgPGGWXu68q2cXgB30fiO3bgsiLZ+b8zyZajkCfHwBOmztsGcCceDjC5uBanRuc
QEYKXxP/Ln3Py33mpf7jH63aF3vcRE6hnAR9CHut8Qtp2efyDa3K+menrQSG+HfzF0uc0w/Bjkjy
PhyfXn5QJDzdO917TTfDptmIZP+5nfjFErduTh7FoR07w5NnfI/QQ/whcBsBxIVndXyxwZ0qBLOF
3sp0fJJPyXPYkpzIXrennvTr+vrwHuqLIe5YZXGNZsoTpi06vUCZerWFcvzkqWQv8EbLI0KJBr11
2MbjaXaTLIOHFhTjE2uYTDe3lvs9e4qJwOPy2fl/xnNmhhtPr1G9jW2Y6QxI2LlGupJIsTafvie/
Wj97aSRiHsBnJ/1a2p2A2a/2otY+3FXz5Qu4a7Ofa5XWBr4gLiA5N5IG1E+bvFPRhLK3y5lD/GKH
u1vimJatXZVsQkM3XgV3iHG3r+n9sBGVdAQj4oueip3EWtDAErqq34TuQ7BJtlCvFPgmkRXurTYX
aRx3Naxoj+GT6cZe5cmr+XQSbHjmB65MG+8BwTuIyzmBmeBDuy3Qmj37cHzbC1bSfeqXx51IH3DZ
Mf3ekTy0pMjKhpoZDPYri9wWx3ZD19ruZiLOdq9sr49ONIds8GeRr5zIg9JR2HI2oEVj8xn+QX8R
qfKLrHAO0IigsWCxo6wepY44hBL50TrapBBsce4W/tzhwEVDXRz0OXYTX45mUNpG06dkemrlXoOw
U1B7fRQV674cHEEQymP9/mcLMkQg9QDByEdquTH3qQxt5yeL0H1/V95CTTT2dGKtFb8ISEDMVUj2
NjoKvol6miy6RmS1/7XN04nQtUfX9RS2V+lteBuEd73ffZcdz/aDwr++QRYDgHNb3CkzzClqnBK2
umKvz29pQNLIm7pt6tuBl8h3JmATybbxVJw+ff0fjXPRRxsgAwpZRjiSU3DceyZ0OSkY8ymo+6hA
+Y7gtcRDnflF5cO4SY7TXs9gr/bwGnuJfMmVt8Z9vk8Dt/ZfqXsqAlek9rEY1zEsIwCNEIRClfJy
21Y2S1mn7Ap6OK4iNFlyH0wS9a7qPT6eRBrxy5vnzBoXKUToWYrwFNYgvn9TJm6zpuuA7OZJFJKw
UI13nOfD4m7WuqBxYpr5+OSh2Xjtq0Qlm80p8M0bIfCW7YNrpriDX8qQn4oajOklP1gkudHftcyz
Se+LNohoTMzTnfnLxIxCeBkY2q9Ct/9u7aNt+7bxAhcgqb+43s6mj1dxQ1NTCCJPMEW/0Yo0B8nz
hPO25JjPbXCHe2rCNEoH2Pg2uC/75OZN81ahFz0bflYS9/GxI9+un+jPhqBXVkrnTjSQTWba9XAn
+9vGTfwfPyqyPa7etNB/0r148rsD9E4eqbdxx6O7yd17Y/tL1BhSdOB0tspnqxgAbKQFClvFY7lK
qEu3wDW5mw1d/dr0IlWaxYj5fJK5O7auaq3uZgx5cl8skt6ankmYcIzliUqwouXkHIkRpK1cVbCU
EC+60T26tckvTXDz8QSIf5ykZUJkh2VHdJ4abA9lmla1gnOtv7e3qep3r/0PcJ0OeIA+aMT0N95j
c/voDvuQJNA8GQjmVZBAX17Cs4/gnEs71koBYVHsXO9YH8I7ZbXq3ivSbx++Z5lLRZXkxaDMPLPH
eZik6KEIFcNe6X17QYXVrX7euO69aFzsZ74cD+DnkfB0IC7Cz202TY1WZgbmFoGFP2xD4opSt8tT
d2aDm7oyiaOpAO3qycveM8vvN45vegfledeR/bGIXdHz97MQe21Q3Nw5rVOPcgSD8tubRdRdQleU
PDw8zATZu122vt0+hV4Fzv6uejxt7osf95vQd59dfzz1PnWfN+7jPXyfaCOzcV77LM6Xp4mNBHal
49KA5Nt+2l73dDyK759j8nuaP+/hMyeThoVhZSV+HgwPutYfd7vN/f29IOJdPPFnRjgHnvWWgn46
MOJllat7EElxsSuvj4T5J36e0EcXBTEwHFEY4+ZJrhVgHM0ZWz980BLFKxNVcNWxkOOLBQC1kanW
0OiM3/W0SEo9HrPpKR/iFZpHuEYFpWoTIBzhjbe06JZqoQEk+AfgBnB7MQaV1k57CYu+f5MB5gT4
znfvHe9UIoXsbab19blbvO/O7XGTF8ha0fRagAV6mXwUl/Ey+DYcU2/7sH2w3Dv/+6uFq8dw082u
XU8ky8mG3m5s/5fgOxhq88sUo1Mq46ai8xqvBVMkQWXm9jA9vbwU5GX2NK9xn+ZNgrbF0DEjB+K/
xwRNmNaPpVuuT9Sj3kD2gp30+TC58hV8Vh0CLl1jGviK4w/NXEfEakn28YDyx8rx9bv12vUf5e+n
+i356dbr2D+hZxIarvq/BKfmk/F17Tu4Y9O1Yd9VPTLBL96xIBW5TXYQWdIJPkWSXbJ2a/KIzg34
75QeBzL2vmgqFp4aJrgp6KQD6hsifz4GGdACtNeDdnhCiwhgd3b9AeI4MSn30aH1HTxugBvaAG0t
OGpfHcalWXbYz7xSYNb9PBgwa5AAC2BvDwAU+6JA5LNFyeUEwwz8Eq5MtAE2eCSkAqqgFnTT8GSu
0W0r2NHcd0j+iH2Xug5xfsRowOHpbnnIHc+EVNc7/ZlTUjdEr479t1jUF2HBGV9+D3cMpXZuof4c
4yGZOEbvFVblbJXOGE6lXOpQxFWssSC1UlVPztTbUKLTrIjIQ6dGJNALwEUHPctFFxBPDsAVwb7K
BGgOjpV1erlcjMyK1QDExeFJ+z/Srqy3bWRZ/yIBFBeRfG2u2q0lju0XIoltivtOivz192udOWOq
zVHjzkEwQPIwLFV3de31FcnITAcQX4mBmJ24r8zdZ2r8aLencJv9fKwKvrsY90QZ51eQMKLqqfPu
LDrFj8r29ic4ou5jGlNSdtuKCcR8agiZHnJd1LoZGmGplPVWZF1MxcEWG8ITswnXevGf7Zt/0WHe
cZzUQVXkoNMYtR08D3b5c75LljmpDV5aTv6eXLqnxVzWPOqxGTwDrW6Vbs7Y+rgvjAxOPCDCpOUL
1Mdq7RMF8IkNVsvV5mIlJmZvZcel41/M8NdgyfZgWMFGt0LPVA/dpidosTKhc7cmN0P03Wbf/1jm
kptrJMc95BuSFS8La3vWTNUSlwuyyh3P4KjTKYka3zajU0phUGJ0B9HbppZl+ys1uAzR02UVypgG
E9p4YTPoMxmnT+8ZWGIo+9auasy2s1Vu/P8zy/enx6RIChVrdLvudnoZ2ddrz7aA/MIJYb47PfdE
qKcy1sTFIkNDAogU27ljqEveENz0G1SxNw/ZSRVfuv9+7Hd1BxiC7gxJ9T+sX5/VmhPM8ygwx9RU
11kfXUFBxSsPzdzVSAK/gasmqbB+v/svTpiT6puFWs401AQVe/8SG3BgbO21fU5sbmhE9cUjSox3
6HsXpbzGN472gROaiQF/LDU6l5uCmH6gXzwxBqkShFDSsan0XFnhuSAIhToinxbEyI3Q8c1izRsm
ncj7UXn7myKbNMZW5FwJdZzic3UojI/B2CV73+S4F5OGdkyF0cjhRY5afYE6JJa4278vpvDqbebG
jwB3FXEMGZcjRiMHi/QiePS2EtJYNurh77uZ2bj/7uTorgO4axSWiVGmC2HmV4oY0Nj/zT/APucE
fVVIfhP1/1/ixyWNSDGqtEuvahHNb6SQK7Iz4/ITXdv2bOcvjdRJKqPgWOppEzqiyKiJagF41jxF
PTdcXs3f0fa6GowLMjYHXug1qS1GhBhtoXpVWskRcuuF9YIBYBKZAOpYPvY7qCb49n5HNFhNMWvL
INSjK7oVXmK8pnjFOS4eE4yCUDK07nk5ctrreDm4LYmWqMvxcHdu8zuP2GCUw1walGbW4KjSl9Lu
jbfLaVsZLbwE1UyIsBKM+RIrlcyM5MuBiO/yq2osiGxrtvW6aPCXyuyfouVKWXY+eXzAlL8Hv4xN
ajTzxSUrCkjLVl4NSGtQHG/ezqpbQuEREUaH6Ne6qRMZRJ7blGzfPCOGz6IAFnmrPXmyeTUEcrF2
qyPRrcARzmb6ETvcR8+56ZuiG5nnUg28ONJvikwnwnaLqiX68N3XZLn7YWSA4FoceZ75BEkKKIzh
GQos8x3WKb5WQEtuuvPLYKO8ULuVmZ04XsdE9g/VPDgWcAgA6wMUDdzwiC8VmAWBR5uIsLbBRjLH
btewBcbMia0L+fSM98cCwyJp0BgH0C4ghnY6usGaucwiSuVZn0KW19XCSBBybu2MtCYcUh9jrfbc
SMzU0Y5JTYTjY9I3WDlGju5IM6zOxDRQUhnKtPjEKBKSjdcNRr3pL3i5bKHLCyMgs11B8JeLqRqd
LT7Jp6vxKzpdd/LaMLLNSl9SyfPt2FGfON7TRAX5/mQYsyIqbQnMUpyMYBTGHKEDIIB2itWFpLFP
2s7aeTtlySv4T/S7UKoYtcZwAMYe2Km3VKkA4hxAg0mgCFByVMvsGAvGAFGjGihfr05YJ7WamYAE
QsTGk4YJt+eOOmNtlASBdumhQiE4orMVrbkLL966rnKivqVO9jPjiTu9Y1YGsN0XTUTwgmmH3r24
R17eNp4MdhVSAlG/cRA3EGU1W1Ebx4sbRGrDvlHD0DSF3oQhVxjFXcbNtY1UFJYQcqlr25ZscaWS
cF+uAyPczZzcstxD6lyIZbz2BPDh5LHIT75uOrX91w9g2YVTmV1qWtmqEXvO4TkkDpbVYV0z2QGJ
DrPVBNXXf+HzoS9fwRQRhtYBOMo88euwSC65pCHHKa4wK2TbSOztnlBT9v88Zm+i9LS4o8S86AqN
s2FAs6mRe0UnTgwTONgFEpiSTwLDP6ckehqMp8CyZm+h4ZuiTxISGq56nj9xOyOmRGvMNvN+lV7o
U7kt+7MyvyT2VU5/Fa2iPstRIROl6q/OXFU3sTAHfrleeXYrJKUj57nsel00cO5A/J7fvT8ZxnHE
vFrQ+gXuQDqF+jLGgF9LsNGjtRvFjBXbQ5rZ0EgTG/lzYuqYyrMBeyBAubXLx3c0qfDHx8I88UaU
1LhpVNSvCnO2ka9GJjlq5sqRsTCF62obXoy+36n+MqjXsSE6gtH/ViWT8ysmPME7SWG8zbIWMXA4
1+GoQCLNhdlaZONhoUZrLNbwJA68IteU7R5zzXieaVLKoYZBTDy8DJ7Rz9cW2XweUxPe1x1TjPeZ
Im+L6ABMSSLB3Lw4z0nXWsGyUg3swkqSiMjD01z/2ejvYWsvgmNQnwXBLOpDovA2W0zk0O8ljtF1
EQbPlDilr37IyDYhQ2O8BbtwuU2X4bJ89y3VylUzWKpOY6bkFfsKTUtLDJOX55gWfdRyMIILjDfl
2zyAVwueEvj9+fn68qZt39DBoP+KnZ1J4BVTzzhAKePfiNeIJvP2cy9UWyEETeGgQMHMT9vAlS3A
3T9dzNrtcD27EmkpXtpgyjWW1RFd5pnPuv4vsVaBr6ZW7kx31ZOavgEKTQYCbWmjf7VFq6qdREYR
r7XUljRSij+k+WoWEin5uUD/dmXrHRGGtZpXpKi3dbTMS8M/PT6iyQdIh5Kxp0+naHj3hrcSFqiw
FEF/lmzZmBn6asfL1vAoMK9hyCvU8bpLf07c0MQe4p2hvz/mYcqcA0Xqbx4YEZ9j9FUXSsoDkX4b
V4cnRpNK4+/vo/fr/oy8UMjEugcH5oBDyvc1eTW83495uDl0jE+CIVBawMWQL6CdGH0cF6jRICDo
z9VKdGRLAaUjEAqNjwWaFNsD1wWZuJY7eozmHeRakcUZ6OknmpVHlrxCb+5i6TudrTtAkrQFNKWc
H3M5oRkBuoEFDWi0Qchxq7SMoppoDnjXskdBrxEP6awisb6Tyzlpajf1kWfPOXsNJi7ujhwjekXl
Z3odgpyEZzjTVCKnBxSWjXCeET356emNkQfPj1mcSq3dEWWk0Z8Xiwsab3qkobLnxmm2CULEP9VG
+hGg8/MxMapHWKEZnedN547Os5/ViR5HKNRe/PIcZRez7C/u/0aC8Rrlphex+gkkkgYQ5+XvMF7+
CwJY/7TAEDTyniwug65mld9QmdAiOKRqBpR68zEF+nS+ndKIAmMFtFmgBoHX92cfIwMXs+M8Xd7n
6SWNLiGWtEa6SmAgAPibGJk6DG2g8h7s1Hudj5hg9EM1a3JfpfegxJh6b1IiegALTXVDx+BzxVm9
IE0K1ogaox3ieawGQzLvz+v19lZ6R+77HP85ZwZZkj+b1tpEG/LamTsjtVancpsa6fYduWOOAecd
LWOdvJl4zcIAP0MYWlJJfzrsl6wLXjzIY5ZRE1WspIsiFvozetZRGfQ7+7oQOUJy2wrzSAgZtRDq
ATbpIBZBM+PW7o4BNif5RN9dSXg6HqUKcdEmJStyClKS7E+f2vFzrZ/f17xOl6lsvPIlR99Qy9RZ
jXW5CaRVOFyersvk2O7nbvLuI1nOQ0ibPFcgGtMOROBH3Y5k9DDkIGkEUcTteWVKNOn90nAdrUmD
MiLBPG0l1IJF0oMEXCoU57f7YXlO7fN1jRyg41ibzszRz1wjlD/py893jq6fFM8RdeblXzCMrIQq
7lQvX5TiZ5paSeU81l2TDOL0kAhE3xW2Jt0rl2sfKtegDYYzwMr/iGFgNvrV8K/Ve1MItTWPAPvs
YcPrY6KTfGGl5QI5Crpznnl2coF2uyGIhnNZbL1oV9ZPc0Dp/W80GMaarJ4HWRUP51D7nTUt0cXV
zOetaeQxwjw6WY+9WNBDqK6yNSRp2eZzq4D7/5iVSd8NqNUY3QayD3A8xPtLGtR8aOZDNtyqaWvN
mZE5mRmenZKZk5nANOIQnEpg0Y12NzQYRFIsShoSE72qXfMBHu+2RToHW8k25Vl8/r3PDjYpzI1a
ktfymDyVpF+eUsM9POZ4KsNz9wMY+yAr17pI4mo4r1+uAfHhyT311vZ3btuJcQyMwrQaMy+M9Je1
Es0Slapgj+IsL7dzK45/U6qjc2AEtZIHfyEBvOr8/LzNN28V+d1nhk+cmeFgtNJ/2ololYvMC5qb
Q4QFnOc/+TZH1BkR1obZDNDx5XBu84PsnzqsQxDyH56SW2ILp9abW5xTp6f6iF1GnK+C7vVCDXbX
aOHorbe9bv+utley/AgMxwqRiy6N7HQ6zMwDzxJLk0/pi1kWP0RpoiYRdUp7/aI5b+H7m/xjgD+1
JI7VWp35uvp1WnXu50ogxmtrWT9CwiuKTNqTGxwkdjPRxfL3z6yWO/+S9CnOW/zIZsdSPj8+X973
6RGM7JUfdPIMK5+hkpK3SPux4EELTX1fxMp1qikwQMTWWMpQrObXejGc1UX2Il3KFz27/gvNDcQK
iiODpj5gNN2z0EXtMBQXYTh7RUD0ftkoz1lvPj6mqX44nP8XEcrn6JwGWa/CUBnw6hR7YQgxxmHL
0/lnIpr+U211Nroym4SoZw5Z+ttZ6afwlyjvyzpQF5jHLqhhImYNbH0XXmeh0enowjd8X68z4KfJ
hUdUIQduhpxpkUySLu5DZ9Hr+jYI51jcXV/Rx0maII/tIs6w0fHxrxOpjmd+HcCpsBqTbuDAuD3z
64JFV6ZoqJjDBsxE44KGLrvYJtvzgLrC7AcKsCFZ6auSlCvXbdxn9zH5qagTDdnYbAP8PPyFhSyR
tCBJ/HCYo4F5K2NNMHCTrdXngaPxptoQxmTY/QGFFpWaMoDLwkoIOnySN+w/fOX33VBN9u00v9hh
n4qnxJc+6UBn5sKr2+5/Xwn6sAfHgoojp4PLsyRTJhyNI2jqoGYN6MbMw5F8v+jbQpmf0USakct+
6UClbgTbWnFe6HejoUI6MBOKHn0sRhGYx6MBvLoIGgy/mnZF+teNMfCcngkX/54Eo8c8rU+vXRnD
xV8Na2JtVrtTzxH3CUG4p8E4AH4RDDNAqGKGF3XiwliSTW9anKOaEOp7IsybEgM4GRegcZ7XMyK/
7tBQYJhoeOHZNu6BMYZ8JqBlEb4oUtNbCTND6ZGHksC7dMZwe32d5U1JL7069C+nxZGjkjnfvzE4
0sg6FrQMQ4bvVwgoU2LUzomjX6j83z/Iu6u4ycOIQiC16A9oQUEhFJUgMC6u677zboLHB1WyIyp+
PiQozuEiol/6r8D+5M3hTBRe79mgbI4IXEJAcw/oEUYUrriZg6NaQap6cnA5NzLRWn9PiXnnSpgh
Ky2D0rDfvjTGy8vbxXD3mfF7v7VzDFZdMfm6h6/G8cx5b4bNIwu5X1YKffzzl7enlpCNZYXkB+dl
flfPlDnMRADkjW7QYR5MGi7qwCszDIigNQOKGWEGGV4fixyLAo/88D0R5tEMeiHOqnl605Q/jvtz
aF7d49HfNrV53ByiwdRzQgdgkNvlUOawJzMJ/0tLMQlEUL5smiM6YDZVQS524NSuhiOdHzfkp5Ut
MSr9A12n6uunj23YGAGRuO9homh2dwa33pmRvOYzUdVLAQf9rP143sJi2EvypBqb0vpp7Qye0P6D
Ivz7Xtmx30qrdP+SglxRoMaBgtz6YHIexvQT/yLBvMCrvMCUIU2PmwWJMuOnkRohb4fcRHH7/tiY
x6fX2PzXYQPZeWvatv0hPjlPG4uO3IXGc8LpXeHeEWNur+pFVfsch4bM3mDv7TkuySnd1N2gcpOj
H5SP9/Q9GLvnj7G+rRCXXY5KynlYN7ahnx/L/z9oya87Yuyu0qbYB5dU4Ogl2m0xAX5GgZZc3Hxn
crtSvse096wwqiRCp10oZjg9c3sFMkdoYwTCINYpQL+ZbvIMwEQ5/J4co1SyUK48QYZkrNcJMbe4
ruXyqTWcj9o9wrtcYdhbx7gHz7D9g7/095Gyoza9UGEyaQY2E99Q3lYQRQ1tY5XLEUbO62J7fDIs
WFMwMo98aEaE5WJvuh2vvUGkFZ/vrsAXK4yR7pM+KPULlXfzxa4M9LYi47IwiWUZp9zB9Cwv6OAx
xagMpb90UV8U/XnxQ0GsaS8T40M2HYzEvWL8mHeE3KtilIe0mNdqpkBE0oyEpr+tXlZAOjgcOFc1
0Vh4J4osovH8IuW+T+lADKEzUA1An6xjGZarL7EZkZet4tlThVEaoVoMuhDnsCUJ2nVvtuT8Qf4g
S46YynB903zn6JHv3U73HDJ6RL/IcrDwQTEiW7PbVjZsyt7kEOEYa3YrRughIdvkkI4XEx1tZ7JE
5h/j1ZjjXmsW7x1PZF7vWWL0RxVVYjfXwNIa5N5A72IfyYdnO1aKbkG868/D+7vAWcUxqe5FUcNS
EgE4+bfgdeQFYKSqgn8PSVEbkr14hOPNTb/o0fcZC5Z3fephGRttoHjGPMPb236JtJ5M0BKk4Shd
l/ei6Yv9pkJGBBlRvALBYY70P54YimBAjKOBvWFrFm9fPX2qj+gwAhgrgOJvGxyc4spm95MjefT/
fvR1xnTlizJRsRWLHpup/cJg9Ga+koyVqz91hOsKTirB0ZExgteofbXAsgYUsWOkDVAq5CUmpvXR
FwW2mcBv/FmmhmAnRw5pD7X+QdURkgeAd+HpvknNMKLFdBW0Uo9WSA8Xo9vhPndR87yQwzvPueC8
m1vObvRu6vi/1y+dANLqPL7+iRoIVMGIB8Ys+ZXQNjF1lp/X/+lvfYtc+1w4Swfp+M1gdKa12yVm
YruI8nisTeQb76kzVkrV+roWdZzgGi3MwzKeYya9xCi8XRtG9RvQle67e/ohrLkDQhypZwcWk7jE
ilIaHIWNEXuvNSmx9Eq0LxJH6XEE/qaJR5enp7M08jNoWnWvLRVkTTkyOO23j+6PMjoiUM6HWVRn
9ARNVDTg5e4RW9UoZ3SmsepdXvViIm1+f2OMuijbVPCjCPRqAAZubfs/Sta0FGNl/qsswIg3Rlso
eiqrqUahOjAzoBpz59VYHQ716+MnMB0vfpFhhxVLoCPnET3CAHulIQod0CMxES+qnIh8Atfn7uxu
+B2ju+r04i+hW5uCpbjeal+8/GjfMNTEtfCT7u2IJ8a9vQbzbJ4UVCwS8lyQemMrG3gVKtLBANuy
opcVN+ymn3xgSNjkcx/XHnDVcVvIShGzItd1edKxUYlukuTcGL34R6QYtVEVYpMoIV4Voh8a/HwA
WQ7Oi2W4n+sDD19gOgk2OkvGsRC0cBAVD4yZqBVs7cRCA9HyWJnO68pa9eTkIjxZvz9mcdrPRVYK
ACqyhgW2jG0R2+uizueIXiVgWO7z03mJ+ERcEgvX52JI+POzu2X8OGSnjc0XWUZu8os0yzXxRvbl
ZQ/MGkMELBLRDWVHnXrjE928ObrNBRdlGV5pcaJ+QR/IF3XGGAVo5Y/FskZxzKg34fltuyRXA/TP
ux0PKe0f3MUvWowMhdhY4SsDaK2f17VJ+8MCYh+dGqUG6E4Ljvfjo51O54yYY8So8OVCKGnwTCNO
qE1A4i5MB/mvw2LHocWVHsY1lRK9Amg8teqC84IJvy11hj37p2Ptflnwhi3T5XBHv/j9SX4dJ2OH
Wq0Nwyv1vmHJSQKRQQOH86t0XK5qm9YzX5QYC1QkAtbNzKDanus/KpHwOpZO6g7w9H9uUF0zZBsQ
Xhz2/sHMfhFlTJF6qf5KplZWba4v6FPRNsTB5GtjGO/K8uCb78+8vjDOc0C1/d621/VFbnXqy5am
+SIYW9Xdo5u6Mq9Ow+HvH8z6f/lT2X1q4kVNkoTGMm/63jOXREbO3bhF1Lx2M2laeX+RYlRMHXQA
PrjQ4NO0zT110Y+JYwfrNyQ5kYEBf5uN5c4N4+SawLxzA/MQ/+Cl0Kazg3+/RpWds4dKV5NSpQYS
b98+BwT5GDKskD/gnu20Lf5imNE07UydSWpJBRY4BRi7TF0E2NqOYzEWPDKMftEkX+rKDmS0iOgX
zKK99Ib0JyG1GQf4Fx2ExfhaRZaphp+x/OM4m9fVCnHRybLI8mJ75p8/PzHG8oKuWP2QbYx3D0Hz
amUhfMbeWU64Pp2gGl0Ao6JmC68KPZrdNgFxmC8x8zyD23DgqKXpEO3r7Bm1FGAm8+rRpEOGAVxj
9ibYxsHlQXxRjfPPuk9l14mp8zTTfBpCD8vC9AjFnX3MxnTCZnRYjPppfbEWqyvYiAiSh4cXdKxQ
HMMjZs1Ijae6s4zgCTCfp8Oaixg8neb4+wjZsmyYK1ioTiPELahWhm4Jf4yVX3N8un8IBb/IMA5P
pFVRiM1LeCXIJMLHgrfqtBQrziqNEyAieCUcjkrHOrh77Zr1V0S+IVJu67eCDmbDwTo+LYDnJJLP
FfZcnELn8S3yRP4WH4z8/ya/oqnpVgtcrLyOzA/QA0qHeMP8HwkxGqe+CHlf07A6c7xXmHtsmnBP
XMF47CuqbJE2xFpdTbpCMJ7XORBR9J3wGpxi43DzDR9zdIvHHzyxG8Ld6OjamegHyoxKx/N2O4fJ
T4Af70RG6qI2fDJc6VXlCQjHTrG9UJGidXM9xSGuL2jsNSrTPx946umx14RVK/cy6GOrQB0lYGtr
Bi5SH/vk5bP4iUUnCCm4UMQSVXaPDpHRIpda6tJ5Com/2ubbGtOT2/15eQy2H+d4f0RvUi+Rjw9C
jAqN5sAV0zfrU3TqXZd3shxXWGWTdGGF6DSlT6801y9ve/v81Ca4R6SY1GVscJxh3rO7RQIj2eml
YIgLyvbMtfML8VygcFKcYM5lcqwAm6dTghA7JGmVG7DErSlvtZwMsSnw3jaPDBMjhY33V8HFthUX
hXTdOBLj1wo1fLw9ngvKeQO30Hh0dIP/X0Wy3qLS7T0BPu7xw+Y5nmwirq2R5akWeGW9YyKhtF+G
dr3+A61Pxx14Hd8cjcVm465xrgzaFZIQrD4wMP7O4YV3NYyzoeTYKl7QGrqJJm5qTtBE7lj0ZlB5
e+YQ4zzmW2J3dDWXa9zBWoIX4BK8nZE39TabW5ljnfzmxVz/kLn62zizsLx9rgdSTmW7SUxBIViY
HipufN3E+kkqIOuF7KT1scfYG2+9KOdM2eRc2kZzoZ2DzXX3Kb6Wu0/Oq52Ych7nHFQ2Kdc0QRym
1G1Ofm3Rgx4ZztLeyo4NUTz6DsrPZGdhnKkjn2iw4kg/lzjjg+QzdECXFbjLrBeUK85vtrmWt/PC
7Iwht7zmoO2N/qd5cD9P8TbMoLbW/6N2ZNN2dRMuBg2dErT+A4BseMlo94jxh8PrP6RZ/5ah27Te
SGDLVJpfK5neZPALbWSqIb6ga41DhScuTBCEqC7MsLQOvT+ZkbsLkp17Xuc4RydKTODSX1QtECK0
rSAqD1aq4/K0FC/uv9nx0UnNUz1U/AoUXrbJTjDeSI6cFMDZndmSo0Q4CpFtgWskuW4WFFakM7CF
ZOOTyDk6T7vyiMo9hxT13x84H7e0wIgpP2qiroM5OZtmtyADesjJL2QyLxwnmyMAMpMziWdFUwcD
OEIwmQHkFsGKzKnpcLJrgFS+99qkGVr04x5J0s4AzI25v2BKh3wgniaYJd2FtzaECivyeID90yGL
hO14uoJROu0mOKMzFP25p/pUDevusx1Z54X5gUSNhao9zZbwe4on3dMRPeY1edfZpQpT3JlC1ldX
/xH9fiwU00HfiADzlmoMSMSYM4ekYxbIfvuNoA9Vx5iQ1x1qZYf1v5PCEUHGRKeSGmmNR0+QLJeO
Z6NrinhWf3zM1+SzGlGhQjq6Jy1P0msWULd+MIEax1PZk0mN0edZP96P4wtWqOMpLQ6BE5NbSYCj
SHmyxvro2O7xV7DwsgZmF22O/0A4vjFKwz0hM8TjaTLL8MUT66R3g6RdOpodv2x+42rU0ijXCyC6
6Ob8teJV4iZV+IgYY3YVQU9F8T/EzG1sC39ck8fPpLobkWDc9HgR6Xpwy3LKxvz4E1l+BKg89/wW
9n5TqiMq8r2gNXFbJYGEU4vNN6xW+rgCDIsApActPH5uPRZqLjFGGxR+1/eSBmLmy0u5Sci6M2R0
htryq6Dti6VbNTaHIv35j9hj1UORigDVA8UIuPmZQ5AdJiiYuMqSJ+2862L0AvafwZWmDb0oomNQ
By1RjoKS8wbFEoSl+rLD+OvzY+54QsgoiRmaR9Kspq9YLskswuwJt+TEOz9GUUiBnrc6FcJ0GWyv
a924on/4kzp3If7jiPx0juZLGFlXvRmui0LXQe15i7w+jhCIsuYRMFj4g8oTxVnAkoGGCChJPz7K
6RLtiDRjkSMxmoW9DkEpAVpKYUuxMJl0hn7K9z7pn/50drsaVtLWj+BCu+5j6tPTCiPqrDqJiqxN
aL/q+i35qGwFEnrQrGceeMZ0ImNEh9Ep8tD7YjbggCXiAeB+l3RYhLRyTwEvGTudoBlRYvRKINZ6
F8pUNre0PRC48hHewgp1NawL4ZzepMc2osWoFTmREkW4wAcozZfGQpkLhrkmWEyBMTmUgDjUOK/u
m/ee+VjGS1W/idbH3z4ct+URhRC0DuTGmqufOZaa9eSVheLN6h7UGmNbEN+aO1g2xHl306Ws0QEy
ikQFQ01BM+fNCjuhSf8prZWE+FieuMM+o0+uD8VjitEq18YThEAFvdsMdWzqb7Onx7fE8wtZL36I
JMoUSNj7xEKSqyV/0OKrkR1SvQdXOj8mx5EJ1p8HqmyqSR5lCMty5ruULI7cDAqV4gemjB1KaYKu
F2t6aOiyI8cPOopgoVvZOpQco8kjxCiJbKFXqpqD0BbbhJcBB1OH93VGMeShJEoaTVivF0A3rZaP
L4KnSW97MUaOcyzqeVqJ+HxjdCvzasY1+TOsiqWx5rno01pngUhK1umycUZnBwo6pIoQMZz20ZhG
ZmKzA2/75WSGTvoiwdyEN1uImZaChD1fi08xEbnqhccEcxvVgHnfxIPXgpbn7bZ5C00JsA0/e5I6
2IqHbijkizg3NO0ofTHFaGtNi7pS6kFSfIux0nnzZL2uDPcxkenYQ8aCLmDLAkaXnTOZD9pl3uYN
9fsS0htb+GPol6kJ5p8wBwgzxPEfJhXAiB7jPsw7KanpqON5+BNjcEdaQW8+Zmnaoo5IMPImlW1Q
tHpLrwqoAmgj22NWYolsI/JtMKwRrxox7Y1h24+kSzqgl1lEMoDCytlAQUIbIyFBRQaXgopQr+zt
YmrB2vuzOmFGI7DTrRSuD7wGtknRHJFnhL9feGnbXEB+7x/gomDJ1+MDnU7CjAgwsj+7LLR27lF8
UnLZbC/G3g7N5seSHIV3dAJenROGr+IfvBTMdBZzRJaRfxy26vfD4nq+mgNJfgQO+myrGl4th79J
kRzRWdxHdql+nQmJhj2Gz88qbk0z+33x8/ERcnlhgh7aYlirBXhZmx5wi9D+grK38vrOIUNv4pvp
G7FCRWWk1LErt7zIdAdkcQywuuV462FEyerU8xiij+gRJXqoI0ooV3WxmoChsAUyWV0ZxI4+fMdX
lrzQ6lYq+mdSItubJSrapVgMEL81mkIXH5EI9Gs5cEof2fPsQrDHhWJ+X2xh924e1BCz2WuFIyLT
jt/fByuyTVtpUFdVP8fBmmacE4IGv5Skx9OJu3yHIymiwGivHIgske5h9eM6b9eonCXQHa66PHAk
ZdK7GDHEKI0ujLtZBGywcxjbfuqTqo1JCDDfdikLZD5fBaa0WHv1y4/Z8FRLdqfx/I/Hovod10Kq
L0Ma0lvdCkb+WgW7GPgjvYocoWepOS9una5+jhhmtMmAgmE513GucrDUhJTMI6NxxD/lcyMZgkwC
bEx0VuL7dT1YyuVlwYvzJj2UEXlGyeid6i06GbDKyWcQkeBp5fNM+bTdG5FgdIyP5eBqFUJGMVcM
sKdoDVNOsNJGXf2SrJPJHcriscQom0hJfUGN6Q2a3S/se6bp8c68WiVxDY5iE3m0GHXT+lihowWg
9WzSrQ+ZhU0wZrbbvjWDoZ1IttxscquxF3ulBHhBZPISDxz6t1c7UndBuQDUdgXpSc36986CGXr8
HnkM3hISIwJNUuSdHlEj9PLirZaBBf1ti0sU7miKw8zctbta2K5hclMdVPIeqFe2OesKyOsgow/D
3Obvyys5Nx8+sXPXkw0AbLvK+TGn04HHl5iyrVlaFKLD6Hqjl5HOumBLRrRZ2CnSZBxKjw27yNZw
8kDBDl2q46hf1htYB7zJ3T8xoR23u18ZlpGbHO92Om80Yo7RMlm2yHI5wDPPrGf5s17lMVlxZ7ke
O3ziLXs8kpVYD6pGHuDwYQJ+9kc2rqukxY7ux6fHMRA3fToicm21IQ/p67aPn4+/PN3iMDokRnHk
TRcXOV1qUJqNavaBER1V2Sk9qy1I/qxv0RTVuBkPDY8reIwO0YpZlrY1ju1ygZNHHKgr9H4hsccb
muG8KLae00jl9RrR+4l+hafhl/v4+DiqiC3fSOkikIQeF7P1HFu1E46q5QgX21ulqVERyPSU0PcX
obD/Cmi2xwxwJOsWbowkS+lncz/PwIC3xPRHtXr8dU40BhjUe8903jZtr3b0dbxsuxXtxq43aWBX
sQFYSbSaHk6GYb3ujk6u8BTOZMT+JdhshxWWEom6UlOFs3rRDoiU8s58583CTofsIypU/EbnJ+ct
xr8SMAis5bn9RgEOHEAro3yC7TcGt4OQntcD+3CzXCNygA4JuiCi5xmbZU0MkeAckS1GYZLrZvMO
kNEM85mPOawZNENTEmy0Tk65Gz4P3unCi/l4ippts4pmi7psqHor7WrrIdlROnwgisn07ddNsWUa
cZ55vkR3pvRYu/Sz2BYtMQ58Mpwny/ZVpddK1BoRsVi32i4M7SkyWtTvMM/Vmzi5tfTE7W/lxUMs
gq0QSUKcyCCpusgYWwTTDK7h2++8ti2erWB7pnRFCOcVfVKdYmZYqrs7vSvvKKjROuH/GBOxbVNK
JwlDUUP6IhS0gucWO/pas8VisR4YbyXR6pUl2I+11c0HefC6bjCqo9cVBVHmezFoStgnZB5j8qcG
VBOghzhWg6N02WJM1kiiPAuxYkmvSeCRiqfU/yG+QhcJ9rVousxO+RRB26aijtUpQAsxU3t2jLav
BrbArU6BbXLxF6fLFoD2/C85Rss3aqY12PdOCwl0ovAQrc/aUv4TYHGhbrqrkLgn98Axjf9wWV9E
Ge+uyYW5ntDVJMN+bS/tmTEcsdr+k6vhafD9XSi+6DAavuqTVmpn9CzXAOfcLz0TLeMUkarE7jbg
6HEJ0qTCI4LU5xhJYQ0oy/zigWCJdkg6/4YBTQqgST1l2BWYFYzTmxzRn3ZkvrhklL2AmaRG0iCS
z2uQtLddh82bT95JNAWA6huHYs3bI/oPWv+LJOMCFkJRXzoBFwiAmYpoTxsKdQeQLw5n0ybzbzJs
tHgBot5Q0sDjOd5se2OwkS/Ktn1Alw5zx0E5wnLjeXR3ejWTFDGc0RVhtv2WnuVfUUQ8+1fWWBy+
eI+ODRX9SKhTmS6qwtyQv1ZsG6Pn7pKs0Gtw+rFrlhI8A157z7Qz/XWWlP0Re7N87slaBilJVNPD
MupLwOGKp7nYMFH1sIhabakqweZVkbzIDiq7z53mLGyk002OleHJBqNDMj3yOxTfoIjXGPULfj4W
vZutf/CS2diw9SQ/jZSbijJfxBV2amPl6G8KuXX9P9KuY7lxJdl+ESLgzbZgSYpypCRKG0Sr1YIl
HOG//p3SzFyhqzGsFz13cxcdoWQWsk5mpTmJiZPEbjFefnPeoLcnB/2Wk/uY+7z+E7jnyYBJ1apV
ko3QsLo5374XDjDkcnPzcgN3EPDaalef+IZhYuelibWnbLBfY+mqXFUp+kMv4C/DPgUPlCbIAF9X
aTXAWkhhvlk+Dup5kMGRKbR2rrl16WpYBZZu0mp3bjnmuNqorumKQXceYdcay9UPJoI61ic6Le8A
o/r30gZ9GfDfuv2lO/doT468bhd5+u1HBMJT0+V8vrX7thTP+J5Cq03UuSAeG1VLdGbFv66f5Wo1
aSmAMQ8pTCZQjqMCuNt7794vfdMGtKEXpc0CxvjxLHjXBa5m1JcCGT8jGedCH86oB4KnaKe6VZDc
B7vn60LWLGQpg3Es49iqlphAxunkOSP4qdKa82peTV8sRLCE+lnbDKlCP8xuXx3Sl/on+jOii/3B
XZG85peXgugjbYG4fSf1ZkLpGjCmEG5D5x4NQjm5oTFpoLucg6PmxOLVUhiNTBbCzLEblWSEsIuL
cW2X5z1WHyqGommg/5dQ32azJVLUSaCdFmmbg4GJbKklJojXGujyIFQEoxccfdYMYSmP0aeX0cY9
JJCnJCR9yUn8UIAX9bqxrV6hpRDGJ0ZSM4y9DCGNd9ohWuvct+I1ceXXi0WSTash6T9At88gFO3U
r7nEEF9ehP1qyx9Andziqw1Rm+iaMAMkMuRX9u+1T/AMlHwyu0EgcVqUuN+Qgd/LIGgobEBdCHP3
Drjd9SNN3k3QkoN+qyG+ocqoLUu6ocgmfdIvNFNkSZjrgX4/KHaS/g2C6S2ZXniY8fX8/+MUF7KY
izZhwOAcXiDreWcQ7626N4L0bkQtzmlA1+YcQhdNgAdb98ATCKfGzSOvH+ziBzDGmmWYoBsk/ADn
9BaCBxEvjADRsMGLedYu+fJQGXvVo3OpnCvI2YH7pXqJDtfvw+qdW6jBWGOZCWM4NvjzOd5J4qZz
3KDhcjyv5XKWOjBG2MVlCTINCWeFbq+3DUn83ladm5cC07R2R6TNwAkUV1MfS4n0VBemOEdlWYcl
JNJ0xMnzBPfikcOBOwPF04xxyGOiDjL2xFCKJ8x7W5Bib9XH659o1XstlWGcsGpMo5Qjb02jGoxs
Yj29SuQXDjCuhp5LKYwbHippjtBAACkVupNnmMPZLna++7QNIo8HFfR2/HF9EaOhaco0MSbECNPL
AnNWmgJhLV2i4UoofAYARM7JUcO6IoZNIlqhlaqipEIM7Wc6jY5xqxJ0l6M291fH960Rm0i8jLkW
mrNBNfL2hYNaeGPf2yRGSP0x/j/68tfRdiGQAaAoljNZi2Q63oURstO74qhOjs7TT55qq23rxkIS
A0HnXEytLMMp4ioh2xDfX8BqMKOFZHcvonINfE0O4g5yP3SXd5E5hsLmFUuzuphhrYNi3wnvZ//m
sA0+tY1p8z4f9RfXLIWBKDDQW9ncQ85u2FoeRgJe5gfJftDQsnjdJtcDkMVpMtCUJHJ2qS2c5nOG
PD0a7LwR84yW7fv+Le7a50Ng2tdFck2FQalKb8uxzmAqTuNoX419o6c48qZ4lp0t7yRXIXGhH4NW
SixHZtziIjg95TFQbsuToAHluQ3evMvNYIg663WRmsB4EUmHfiPc5rvLz9vPAbnLmrslh/fZVCa4
6QWpSs8jzrB+U14w96UqpHXJk+tXCPBbUGEEpuo/INEOqKm5GeJVN/19qGzvdzWmaiI1kP58cbFY
PLr19p2vnAk2T80Pr+LLwzOv83jd6yxEMvgSghK0ELFEmLaOATQfX4Gan1gD8cz9kJw7rjL4kp8x
K1pfNBytS+ldq5YIrvoSfFy/BWtPswWKqervIQFaIoUyHHDvasVPWl/APOVGfLHa/XUxq/Ea+rWx
dgz7HDWRud4IjE1zlk10HvvzbcAfDV0/rO+/z9zlrBVlvdfx92vXAX80XZbReZODOdTreqwHuAtF
mHucgISiDy0IQpO77WSP0Tbaz6Ktd6TZP6Dyf6sdR07b/n8Bqm/lmCtt9E2eSgpkaiDfJqKLdc4o
Qv80yTauyccHl1Vg1SZ0BWYsSjg3kzlMFeuc+5BaXoPI9L24Oz9pmKtokYptnyo7Ao01f+SS6vCH
p9Et00RHP3JvXwRpi9BUxlhCa4XYMgoyBfB/C0QLYsmWN2ODBTkTybzgIbdl8a98wEIsc53jZu6t
RE5nRKq4Y1JqvzzZQbcLFC4wa/S+XtOQuc9Ki108cgpRjv5WEsUrHCwf8R4xJPHyCwXWe/fldfIk
OyRP2+0WHacn+rRBCIPq18cHuNzs21e8pR4ANBzfu25fi0NgMCBCwj8zS/yyvRJoQLRbrFEEXYa0
4dwd+neunQATTXQiaNZE+o2h2r7cywqJNnZlfyr35U53OcJW/eBCKQZxBrXXazmHUog8T9h6hGTC
rYQDzG1eenqVFBEr2/6xXea+hHPcm/pERYEFx/RPCnZSRJkb3gSU2ScIbJDbtkQfMOiPUX8aF2Kx
FMY7uh3e49z81CrULn4Ni1BGHGm5iNW5J+dt3imdZ9lf7j9+UiPCnVj6CjWvfVQGnFrBaCVZgTha
pZ2d2Ns8buI7s7CRFUtSJwAohrYpBxVYKWDGhy3dOPXwzIuIV0OBb63ZXKY4KLGUJbAtfILBfbtg
Q1h4o/iYrkd9k+7x+vi7Z9RCJA2eF5A1X1JzyidoHmbEq7diSgTEIL6bYFtHoL123G4Czpc1GLCK
whjjNgIE7lQfwYd0Rs1lK+4SbKACX8UHL5u0ni5YKMgglppiX+jcU3lok08P010QgMyTgz4c4DcY
8MmqZCw1A0JQQD2DQhRlWm7+mQO9BgM8SNXLaddGdFnxzrM8TbRdODLwvvI4MXhQajCo0wnwncIF
2jwjHsVOlZFE4OGnQ++cY/tKM1+5d+yG7PNg9OjuDWnnwGCnNwbmkoA6yNhKtyKouy+bzweUckJb
d7mRKQfHDQZhtLC7iEKD48ywrMNJHpRHOneJ8RO7EMj/BuMGAy+pqke42FRWQ3anvVzY4keFEjtW
mBLN+bs34bfJs8naqihao8iok367+NlTtAcB4wH0TQMRbnjZnvUw6x+3YTL4kRTxuRpKQNYemOW9
F3jxFjtwnCaHYPeXEfJCMwY8MJM7ZQLYdWgTY3w340mNE+QNjvHs32QgYxwt2SwjCsNO9jAaqIug
QdJBvoC3fYIricGNbpBNuWtg/xix+kozgv/oBsWCHRfn6clcuWkmgx5GFmVKqsYzCkronQE1FSXh
RtzC65nh4a3JgIdcVLmQKrD13emy70kRVAR8RDJ3nnm162IRsLABfqiWRXHucXaTH5cEwVjiCq5h
2eFN0ZJqcqqG6ORyg2jpYxcnt1ZvX7/VX818146UQRDBsMownWAmSPZgRFS3lR32KedO4oJGbRPW
dgiyY29AY6icuJFtBvCoEWIJ+t7hMyVxbYkBmU6Sz5le49ZPW8+rbWvCwnhwKwsbVEiwVfG68usp
5e+byG4wzmZpLhUR9oQE5R4LozZgeN4/vpgEu8uszQdHGjUa9qhNFWswdMXENu6vB+0iSqk7Wetn
I0c4qDjlXsGgoB8kd4X9ke4/8MzhSFu7K0tpjAnPSOKVvQVpmKohhZPYLxOiE+4LdS0vuRTDRNxz
XvboSjl/BQ0CycAHGUzvvBrTqlkspTBWWsRFUgzaV/yDBv8EHG4gp0c1i1sgX23AXkpiDHCqUynr
Q+jToDzYzlj5hrl2mzY64v3wiTeLhXWjvG+19kJaCP36UQvLyLUinGKNfquT04vQ7yamPIl4IH3w
jJAninF1mjkXoFiBKJrcPTkW0hcDuZzUM6Q9f+Sn/80K2YkDQ0L2oqEfLvTjgzIT/Yy6Lq02pDz+
jtXuqOUhMg6vAQt6ZF6g2eTXGCHbeZgsNrH5Ar2OEdEsp0YXvS3uqHhjY6DFOPxK+nL5ZVbjweUP
YfxhFst93NKb5+ydtiWQjjXl+O8TOQMkYD+eOQHoahOMqZoWXneajm465nbEZ0FLhOqCoBoT1LDW
/zAtcb4l/d1/4te3GOZqRFbbCWZfAL8w24WBe9DlPdFyDi8a48hhb4MqzVJr0iuId0j0EGFdUQKy
Q4KDu67QqvNdnNvXh1xcOyNGQ0CkQCH4XY8yLY3BCB54ZPOoz0FaYMfL8a7OcS5FUtReiKw07LEy
c4hEYzOobN72infeavtuI6ISl8CvOtd1XO2KXQpkboXS94I5DFTH/K4GjXLwMPkcEbzvRf99odMw
qXPedRV0Os03WU2shxTREu0bdT54W4SkdSf6jxGyYzi5qmei2MPWn0+ALEdHRwDojQIwL3C0otZ8
xdq/JtcXWmmmGOlyUtP3oyPad7Fd1qQJ1KOx/TwYr3Qv7P9jMyxPO8abCpqsg8cJQue7Z+xzoCnm
1Kl22U12BK8Kr/Vxdcvf0jgY4IjaMilyiVrjyesPaeggzMPKLtSEXz4+P7nE/eshyfe3YwBEvESo
QKsQR/lITg5izcCwhyMXQFZjElORwYhuId4SGYOcLudRb1QTqWSwlw0Pmqtt7VT2cp/7/l7VaCGJ
eZB0cqZGJpTCAWovKQaoMDwlbMBTwIGqtWKXhg5YSTXQ5mZiVeXvd0yOz0Ubtiquseofq3frcXht
arQN7aL363a/Vkf8TRITIIyNLgiFqUHS7nTnvR/bl0fL/fWT4KUPEvvcHojGjYxX7homqSRRMi2d
FleYDxaKcVmXkTUfdeRqngVS2vVgmyDTdWvn6VDtK//fs5wfPPBai/dQAwM5gGwoqohGwt8PNpmm
s5SppQhA9sLtka63Jq+Tc/sDW0C43H5fE00MqPwmjYH/qCqafBo78StFW2IlGW74D8u7kPeIpN4j
eGzyr52Drz+aW9PDyF9lg38l2OGpdf0zrz19dBmKy2ChkAz9ywwW8Jb0WtUVQyyierbby26tohCO
qFqExODT2tBFTByJFEwY3X+TyHzkVpySccTqjmN+j8KwYYBvFelg9DxNLw+Iq5/5iZaVWPc3iczt
nHohjeYwFWkpcq844ZEynyHdwl1uvBZJ/CaJ4vriNIv8PIPkN4MV9cjP3s2zI3+8BHYXWMcP+EGZ
Egza6BbleSl1xWHosiRbqA6D4gkm/LvgppQVPPNyGJRGRq+HEc83oNNxsereIPCQqU2ro8jKYFKg
9s1XE10B7/mL5dvpaA+7AMtuQIltx8/Vo32+Ozg9L2241vL+2y9kPkIfn4cGK7HwC7stChNYVbGH
vc2N37rgCsTR2MQ2b84q0eiuTfMdjIw9r+99DT5/+xHM96kzNTvHIo4JdNYawfAuahKeSVJuuEXP
+w8jX3wPxoGnaWSVjVVAW7y6+4P8ej66T5/1O+95v1bp+k0jxnUP84zQLoZG3dZxAqsF8TiqteHD
fqcRhcQYbKy8bG9hqgARrY8VznvsKYFBCM9GFtjcqvHao+e338P4djmDJ9Z7+pkd5119nd91Bzws
YLtsSY+RR5oz2oUWJ4Gz9uZbSmWbXoRLKF9yiUrd7afb5EGuQQsYO/fqxo9uRqQJsJkrdieCxRFo
37vsPiJn2nXvPGhbBZrvr852v6RGFI+WiZ8xoYiILIjfBKE3YsuqhdVrHBilAfsVC2MZ94aozC09
r0X4Z1z3MHX6xwCJCe6g2zqmLZRiXg5yF6uN0H0J8pAWzxUiRUiLj7aAcQ4MdNhQLiq4u8a+Duua
ggykZSBjEsu+goIlmdxsW9pzEJH3Oy+uiIbWm9s8J6WDILXyD9vRt2/B2WR3CeiwKMLSRz1K9qad
vfxN8eo3a2OgrLqUsxXruHPA0xOqV5jxwm49vt/igMgX6C+8iZFmEVgmcPLhwyRV5BxGxAw/z06U
enH5YwhJNDtCSrBOw9pO6hvHwFZi2t+0ZCCsrCy1F0OcP5JRoi0knvqhJugSnUuPd2843ktlQAwD
h3khGfRTO3RxqBthWv+GPue6IPZ5kEl/9x92pSi6aJmSrBls45PQCd1lMHCq+eRZJB9u9fCHuDMM
92/ObyGHOT9jlEKcHuQ8e06YEmRJRPQOU7vkCFpFgoUg5vQGZRys+NLQ06MOPtt23msMb3BdzFp3
LcLD73NjkB0Zw1YLQ4jp7NbxpltlF4Lc8Yb83MCzFCRo91+Zi3zPTZasWuK3ZHbUNlXNqO87SB6x
Fu3lV+hFHymZRzsHAHHXsK1euoUw5iHQ6eDCkCwKd7J7sRP4rRAwg+VJB241f+V9ujzRr2hlcb/z
qo+xXgV6KWS/k9DIrrmvjc9LYPBOj8FvzQg1Ta0gRbhDdPWKaWj0u6D9wr5uH2sprd+0YfHaasAA
S+1dN2xH/hU64NNWK0wpdxvBCT5oq0ty9/DAkbrqchefi8FiUy7qfEjoGfZ2fmfedJ58am+d6ulT
cD5in7u+eq0E8ZuaTAh5Ns9SUxkQCFICybnsu44cPrt3YBV37bi0iosL5RgIuVwK0TxrVBaWUr3V
xNtEJAfX24GbH1wjYPxNLQZExDnFEMIZoiqn9eiW06S2MVhsEd3OXOHxnOxmu3n4nJ+CQ+F/GrR1
iOMFqIQruPxlX4vbgC1DsWVR+6Hv0NLWfz7zOtDWHvlLJb/+fSHCBAvHuW4horO/NgDjtS3MGG3/
DMCfaX/wqG7WQyfknUy8rEVJMpkrcc404TJgVuWob5uKDPvyV7Y/P/2Mg22bOYfuDm/eHS1ock5y
rSVWlxdymUsxGl0qVS3kxje7U3NEQkrZIpFhH9BEyLmAKymb30Qx10GMxia5CBCVkfwo3aLcf/jg
XPFVRF5ow9yCLIyayjQhonL2d/2L4WJU7hDkPi9fuP5EXQhi7oBZi7nWqRMigyZAYvJMsk9UhTC3
R3sIZbcxifTYuJ2THV23wgy6JzwMeOaTJ15P89pVUCRdxPo0FJCQmsFVWdhpYsRiqOkzTUZVma3U
xOEFQat5H0WW8RqT8D+VpdK/ZFl0EVuT3jbvMezdEE29jW9/PgxoQsEIMOcbrgVdS3HM0SpamU5T
CXEZcd7eZnLng306J7dPAbdjaPUJupTFBCrCJMCJX6hqeAPvT3dHD3TXfhioYDhB8pwbf61+re+j
ZB+fORK/ppb/6yh1ezwjGMJL+xj5owuK1Y+HmJdL+XrbsVC50JB9Z+ZKOONtYOB+J0R5z+atILkJ
drVvzd3W9THe94vchOR2SyjLkK5vHxyk8j70R9Ci/YjATuJwvu4aCCx/Dw1BFvYqm41QS/TExbPb
XHa+/xiDv/fnqz2hFfLTbmXvr4Z49aVMJqwRJiXV8gvOYHc6xUgSk5fbrRyEt5zwiacaA+GmIpyb
OocY3P5OwmqrZHxo5R+RYIuNbxk310+SZ7ssY7+h6FGEDjvc/GNE6CI010rtje8TtIDjqVfY6S9g
eM3l6VmLNBQZDSmSRJPBOnOaPWqR2BsS4rEigFmZnEA6h2nHciRjbaM0wzOYtZh0KY451XMP73S5
QByCqP5mTO00sB9CjLFtrp/n+tX8VotxhKFRlv2FGqbxeECDIiZGr//9VU+7VIRxf3KYJyDcEqCI
M8p2fJB8/bRV37H3PojuuMNdqzH2UhzjCqNW1lOTQg2W4uaOU6nB5EW2O3mv9WbbvgXc8fE1pkVc
s+8TZID7nA4mRiSgIArVhYP1P9hBRCkj/Xu6O8Cm1fGBmG5HdJd3tmvPo6VoBscnOYtkM4+l4/Pk
wx1jeWM2EJ1n+hwTYdvUm9K8KGWFI20PgwNyCjQYcCBk9eW8UMSgii7gsb4M1TRjzQsCGEpVCYJz
mw5TPpo3II/Abr4fB6xq/uB+u7Wa//Lbsd3pSp9MY2lGOECncwV8OWTtfF7YvlY8/k0KAx3FLGtN
X8BCnp23PCXY0xzdi+RJJOidiBy6HYsX3tK/+Kf7+8cm2TLhaI6V0lg4z64hEgk385n2aqCCgJrr
J+fjrZYMFOzNQF1FRWcNS9WTzo1ej9pZOnaT7YhPEq1X3Zb3tunx6PvWuk31pSgGTPq2lXvdyiXq
0hwx2iQYmnS7u+0kudxWs1UEXqjFIIkp5y32ZxSwjZOTuU2g2A54yziPg9WobyGEAQ99GAf50kGI
Y9ZE/KkHh/MLB4Cpp/jDFhYiGJDo1WrOswafZ4AtBJF7vJDaNjfGm2RvW51L/bJu7d/yWLioK1Fu
BhPfCPU0ZScF1X11tqu6cgXLic+7cXb7gTSelTkg1pcrTG4qqVt299fV/grPr6jNQkpRYGeGgqTp
cXdxMepe9UAVOjHdReQ59DHjQIr3x0cUk53U00AvpR+TE2bINlu33ugl6TaI8rk9OauAvTgbJgzU
z0XVaVMqHSuTZEMwzzZSTRP51M8ct867KQaDOVat4aoI+AqF7MQWxkqD+CHYPm3rinC596gFXTtq
JlbR8s44JxOOmuZF9vtNCrKznvg3N6/bLZelca2Hb4kB7GBMIsxnpHIhbT8mBLsuU1s9hS88CrnV
zISiGQpyE+C20Nl153oXtUqXlrg2dnSrOLUfbpTHIhgfVbp0t8GjFvUy1E+Uj4zoT9eNd90fLoQz
dzZJez1Ui1pCFAN64/2dbt8h2n1skdtq3NGm1fnAUR//ym18i2VJNqpcqltsw5KOWhUUwa09Rra6
Q1sFXS7yVwXgxQF/VSwXPn8MpVYJJRwwGln2vVcSrN+yegf5/x2X/GzVQnUVSSbw46FphzlPTQH5
RDg11G94sqvbePA+/iRYJ7Y9fIIo9frXW3eI39LYY0zksOrO00VCcokW5aLt+E5HVLPKQR8BR9aq
A1nIYiIn62xVs6ZAs/0+jRx9cFUZTbS199S+HTKshfF5Hms9L7KQyGBY2oSFNjfQTiG9V8j2zRb0
tu7oyhaKN87HfLiuIefTKQyQpU0VlrMySEdv8ItA9Q4iZ7s293Mx8JWcs1nIB0hoBGe6b8Evm2GD
zmbHmxpcx+TFyTFvrSJOVaUrcHIO0nSJiyIxxiDRLc8nR18N2ReSmDipvYC7QLuMEpJJJ4e+VI8S
OdZPpb0xb/wftp3dBYfcPSD65PXZrOPmQjQbNnXakMlDCyV3b/s37zjVBJsUiZ0HMRFpr/5DwIMt
3h1ggqg5O1eh2kJbnKsm2WJNkqdiR6f/D1NLDum2ey/fr1vlauEBrBD/QRR2u3wsGbFSWZAp+nih
oz1tcJO91diCb1+qbW7zk2ir8ei3RDaJ1ilDYcQazPQZ5D2xjX752a83l3eT96z8ulJ/+POFJAZT
0uY/56mVYKVAhcOj6Pzcv6IraV941qP2+OvxiK2S3dMYCDEahMqNPqB6xXvfUjO99kMYqJHLVm1G
idoSWB2au9wrQOl3+vqolOIUvRycr8q5Nyx/iRE1TZmnuKEtOve9t3ZjkQvS9rsBkYa31d9RpeNI
XH2pLc6aAZ+86RJLGTt6U6U7LLievlrQ1OPccF/ZCu84GfyRL7ElmjNk1W7j0aUQp+Jmsk1wM5cE
Q3SSDxK319F1X3wVlEKYrcFCXJR+LMfZ8Q6aZ8wMQGmyqutxhOtT3FAbe7/Y+l2DC8t9MVKdrpkQ
A0cSWuDPoQWdQWSv+qBNBOta+lLBRxau/b/aKwNEbShJhWJAWJrb+533Xmt2VfnmrYOu1NRO/oZh
W1+AkMqENSXlbtRFmOsO0SHedQmxbHjIIES26bqdfoW7V86R3ZBZXSZVKxPqUZ6dchvfXVJMfW02
d4VT24JGWt9GkLjL7XgPxs18/8Htiv3asHHtFzCoFJ3DVNe7CW7a2++w9WV/d7HfE5JtN5QU3s2D
bUVk7/XpwJ0644QgGgND0Xk0iz4CDO0d9ONeXngObI1mZfkdv/59EQqHvYTVrVKP79h7e/SqKV7l
lU+D5VouOqfwajsM74Vt9/4WLaD+z96+f7w/+x06Up9icPiAocOfffHutnex8Ty3g+dx8EfOg3o1
s4o1rDp9DaGRn+0KSi6tIdSTSJFKCDDAnG9G55I5WuIJORk21vO2wbr13QMvv7Rak14KZq7w2MdW
K0VfgsUHjRQJwcDHaS9OIF/Ydq9ivcdoPS8luRoVLqUyd7mOckuqQTZ0RGbwdLc/P2aRLZ3RTady
rtZqWLiUxNzic9LqYEqikiz0uat20do9znKruNLeeL1+j1f7QBfC2E4h8Gp3aplB2A4jSFHtZW/x
nX48x063sUsDPqd2A6wEOzu37q1ibws3wMXWDcLze7RAy97m5e9gbrMY4+FdNlTpJnaEx3widrWl
LEbX9V19SS/lMHdXiop6PFsz9MUY2d1dbT9i65Vv2C7ZwrfR+ezU5pWO1/BiKZN5snRt2cf1DN3G
zn73UhQD0LC95XKk80z0qxFnARu1mv3bRHftQfFfQTn4YNo8T00DkGsfigkazukc6fhYOEDrbr/P
MIuNjt3Yom2tH/yaJf0c16QxcUHal7Ueh5AWNgTT9dtt7/+otg8c61sL85YfiEEUK+nboo0k6Shn
G+ER9eg5tkOBN/G9NiCkL8UwEKJ1ltwXJrW9Z7Qm3aE1afNI7l9cUCuBUWjHJ6TmfSsGSeZRSi9p
Tr/VrnUcDcQPT+ivvqu9WEP/LTersha7LvRjmzDGIc8xAQ5xYFGyvGKHEQnsm0FzxPU7vFpC1HVM
PemaKksaG3tIsxZLChgMj+UcGDSNm9rz+xA7T1uU8FPEHtwMzlqkvJTIoFMrlUJcSgqixl2DJmIB
DQt4TCIT9vAgcAraq7a4UI4FqCqeu26gRoJTVAtbwyE+Xz/AVTxaiGDwqNF7AdsGZOkodKTeay9g
3OnsBAtv/8qTLQRR+1wAUjGLeZr00GWwnfy+tJuG0DnaHZeVbS2qX34fBpTaKDb6MMH32fUhQZS9
vcV25+zu4UDZg7iVoFU7X6jFgJKgCG06Cip8lfGzepWwEOIsOZnoIHnC5U3kWR4DTXHct6rxZQ47
7+1uJjXMARVk0BtwXw88tRh4qsXSAsEBDrFywFI0O6VvPAlbwASvQEhvyx+gvjg/BpZEEESXZqvR
jOG+P0qPW9l5op73upWvZp4WRqEzPWFllTRmUkAMEsqqf9q/vd1tMIaBVac3LiqST/Yu9q+L5CET
ywDZZ0LRixksAwyQ+wZPWdmNGy+93VUpwWPofzxIncGKwWw6xRIh7vkkEHWD7gJ0bFxXiQNHbJtL
bNRjK6UQEadk+CWia8LuZZ5FrHtGVIwNOlNtaBaDSNGERTIZGH/xogp9+MaNt/l1n9g+HCPIl2ws
JOXnz1YjzoVMBpywwVFt40jHLcb411t/M90KoPjnxX5fQdefxv6tGgNNYzvKcX2hYjC6CVq/mVQe
lmsjVxXavOYaCgbXZDHAdG6G3jzj9XAEGb/0GJIt99G3bg7f2jBwlMiNJsW1QaEPb5PTvnb3YwxS
X2Wvns53lf8Z8KOYdXD/lsngEnYcNeCvh1ZIN54ambQxMdz8R1SRA/LVHN+4jrffwhhsmuVWj9sc
ClJh+2Rz/Tatpon1f4xOFxlMGrshTTMFuhjeO1qpHx83RUCz4ej7K7HfzeaIWw2fF+KYuKUy1SGc
NYgTEE2cBrc65LvmGVwuDkfQGqQbKI5ScmQVzZuMXYhDXOQTujEwxuuEr/dnB4l9zC1ypKx5qKUU
xhJGTBFk5w5SUEqwkNRXiau42IfH0Wa1p3AphzGCNK8HZaoh52uPDMhGjhv0w2Le98cPLFLnNYOu
NqcuxLGOKpNn0PCfIQ7cO44XIZ44encG6dDDsp8e0KxgkDs6ykAeL6/TfaWRe3e6abA0FSPBQbF/
qF/Ad3T9qFeTLMvfxFjOGSuh6/hCP+jo7I+YsCdYB4umISAyyEg/rBvOvVPXsGspkPFl2mhkCmrs
MqIP2c8mor4hOjh/osIwuPs7kuwfSzv3jpvHR9Dpj3b6jByfZoOh/WyhkdWVXLcgtzZqZzyWvjVE
WP4wxjdV2ijITYkf9tygDcTi8w2u4dtSAOOIpqIru7GiR+3tL3YuEsX/F7Oh9MrzRqvpj6Usxhv1
1lhcRHpP0bSKwUFkQApncwThrfj6M33RSbmpMG7/XIe8FjTeKdJ/XzwF1HYYtZ7auIKd89Zt7l63
19Vs5FIxBoDkcx5fpq+vtDu9xVj+/Gi4N7DWFJvmuWmJNS9oGJYlW9hGB/YA5hSNVhKnESHLsem2
4HOSvZZ+NDO7MQ1OELsaUS5FMefWi107FRiJOe7AMfj2VjhgtXEt/+xgcpkDrzytmCME9XA8agVE
if7z/l09Zh4HV1dbdZbKMPg9ay3GznNIqA69i8kCSijBsYN1F/H9aRjotihBvxFBhENxAwtbN2jQ
4ffArj4uFqqwXW3jXKlKavXUnj1v2h/ju1/kJ+1wwszq5xQEqc/7PP8Fkv9Rje1gm8EBNIpzB690
2nvgXAQW+vcIkengHi/jsVrfWerHwHEom70+StAPxBjH8iEi0TaP0VxPUAv0sW7RPlQ1+QTxuXBP
u5k/OLa4mstcymdQl075pLMM+ZOPjgWAIppV8Qrg+V5qDmzEvBTDYK+htUY4tzAXzL1cSLRvab2E
Y5P/BXS/PxwDF7kJtom0hi5Ig2BrNsk6kEqm5Ow5ld/a20+M0T18JtgOwLkLa9HfUjkGOyrE6k1X
Qi7MBRhvvvaB+H5554nhnSGDG9P4H+jdOebDySL77kcbqC260lJ8NTAP+7R7hqPb2uttqRsDJWdp
jHM5gW5YerDHsr+SxD94ivHOj8ESXQ+zqqLOsiT5vYoKyNfgGs861gOff6yDpWvWmibrTAUmCDvX
vM17tsXUwHyDcM+ycb3jx9ut3e3UnbzDjATnFDkasvTNeqEJQHxAys6TdtHWsmsv8XagWuTIWff+
3zoyaIJSsdxJM05yh0rm2JJBoE0UDnJZoNB8P7eohvP3Ma5OYixshCVynq1RFK0O2lHWNPQefREV
YvcZxjF+3vs3r27sfg1jXLgPFc6VYMdYxUqbUJqm5zrOjrdBayFYNw7CPe3vB2M1txrP+44MwmTD
PBmlgvNFawb2xyoB9rBfbHT5v9JdDZGHzi7soL7+UXn+iKV6zmWjQnYDSmI2GDSQ8LXHXz4oc25c
jOTzjnRVmimJpqaoEl60usoEkFZ6FsKMqrifPaSI0G1AaudF87fQEG23hKPd2pEu5f1xpK2p5vQB
BCa8LZKHF3JEa7gzKUSzb0Vva2NQ0UIjDC+HsxaFYfrZkDWFBpea9Luecl7F/YSdzjBar3sz0KBe
8a79mnUuRTC3UUvrRFIuEqzTce7eB+/AAefV4GgpgHXesxXJWg4ByHnRRwbaMvB+xvyTi5kT7DPi
yFtD0KU4xjSEsq9bIcGRmQ3pI/Sa/+IIWO1xXUpgjKHT4hHjH5CAqjEqd+/kTCMgkAheNzquHMZj
g46sD7secvCyP4E5M7aPvvGA0Af8BRxR9Cezkc9SJcZrx8mUI831pZIDYMw9yQdrHq4SL6O2+jRb
SmJcddfUMfbKzhSc0C0oXUDRrrYU+WOyBbOvw2e7XwsOlhIZx20afdkgqYLPVRP1iICO79E415TN
2ZRtFWfaABEdbdBD7IhoHBnrF/RIPHw+X/9WHPtmqwpFVSupkYw4wMmNE8+U+Auh19HuH9RhKwml
cL6U5xDfSGtdsXnOUt8YSSzYTWLXEtgkjdyRnWo8XleMA0RscaFsJqsY6CGCrSMFLdU2sHnbHFZz
eQtbYP1GXmAaGfeKZjxOJ91WQVMJKLpxk+MttjJzrX21lLGUx0CF2mWZ2VMwck7SSfwsSbO5Q6fq
2VcHe8Z4UbAtJfJUx+Th8MG9arzPyOCHdpnVeZiocGfA7ibK2MjDjbVQbqkfixtjPeWyCEvB6MTl
8WLTtWrn+9sAq2TR5cyxfB4g6gx29FM4yXlMLeS0H0HN6B1N59Eno//0wQlnVpMTS8UY0LhUBbbW
KrhlYHdXgstP7fXjurWvxqMLCWzOYO6xMgG7paHMHn5XCRKC4eDDI508QdsCOvf8w4BlqzteZZcD
9WzioND+j7XrWpIbV7JfxAiQBAHwlWTZZkvtZV4YsvTe8+v3sO+uVA3xFmI0GxPz1KFKJpCZSHty
WhY9wSHGh3tlM6TKvMszs7o5pDXp8esvnvXtJjohX41q5PBELTfLAHeHNI+yqvZfvMFf9koeZ4uy
QFha+PqmIC+GlSYAgv0a7j4Bs+XLzm1PqpdZYYLlAVoT0OMTT1aPprmL7x5VeNIqKyUPsaU6bzI0
6qxyXsK/SHf5sXVunTh0zNChA/Di+xROgEqblecoGYwqTScTkBCrSGLL9XKMvHVx9xcsGz7eo3Pn
X6qzvPCJDFPOlgoaAP/mdq97TzX2DVvYFH6CqfquMlWKN1re8RRYo1Unxqu+Wfvbz9H38D69S5/K
E2zV/4MiSAakYkaY19NKzoOT+PH2hRw+2vtEd8PSCR5QEIuxdfK6SVEpn5w84E2wACL21Roj87J/
/3CgT4fd+fw6oKdEelM8L3K6oBaxORccHI5oqvl4exugzFzujnayu1ftv1C4BkKKUeq86xZqvt5d
cFf6SA+o6jqblfkLcyynBwZRouVgDYOAFo9gGYjqn1DbekS5QPW2bGZTL0lJEUqa19VMC6gZeroA
TIbYHOnbEEtQ74TvOP4n7EnBth7s6lkXA6mghFTGRV7+hG7iKDR0MApAiH3mNcfDwd2hQwoRzNpZ
oQhiXpGTr0QWcl5gsJLBSmeQ610kqpEax4boycGI5d3B+eAXX+B3Pc4fHrP7akXmV06cbYI4XB62
5KFkOWcT56CfOgU6cKgXxM5PBAEKPlUOg5B8E6DOxJpmrrYTtfV8F6HXXpWeVsqoZFNmpnFsWVpl
FCHGcjQPz+gc8ZSPuMo1kfc56Uh1xnoNOs3+I5pHEHc+ZahEB97DqXOo56C46u7cY6q5qmSESlxs
KeExAHN0SU2Q/rj24ey/nrAEDa/CdFw3yx6m+2B/YM6EnSm++w6DD057o/nfs9FRZny2SkcXcmNL
JgeYdGmTDa9yg3zWcMIY0ulpTTIBv+LTOwuzSKu4Kgy4IlSVO580U69sowTR6NR5Xnxufp4BWn+d
iMJltyXrMwlGE3NVCO/zh+P1n96s01wemhTu6B2P02BN9exvp9P7ED1oaNcKdgoyKhNmS37KoBlB
a1sg83JrIaX0fkIQ9+3OB8gTOow9xXmp8le2ZEG6YGkavl7KDYK4/efb8eH96QFTq9rhXedOByAv
KcRAqX+SLZlFytL6NWOG6dzmtHioYaPnxKmOO/QaDzvTfQbAwIpJpri/VbuuGGtbMjALJXNKmlU2
Bm/4sEDIRzVU5nUiXO56Ctj/cXeT+XgB90/QbqBCPNx9+zDvXVf7pHxwNz0VTOPCzguki+V8hmin
HjA0GoxKhwJm67x/AArTAYFW5azrqYHv9qJqf9+W0QuaUtazn8ciCJLAeCpOZDm8m/1PwGXYlV77
fnXHHh+B76Pq5N6Ojy9oSqodZ+Nk2j1oetHpthrcxaHf9XMJtN912eCKlKmQl017dUFQ0vdg7HHo
i726gCF1DBSeA6zhc69T2QxYL4hI2p6EJjC0DBChLrkLHv4qCrn4eUm9ecmKRDD8/Iou5aUAoHma
vs6JvyJkPrvN87pT4zpDmyA44oKkpN/mmGtxZ4IkZmszp18+fnPd4pafgMHiNtX+XimNKw9/6PUF
QUmvU7tvIiMOTWxq/378+fJXHfcXDMm5DL7MDSUxBO8G7kKLjaKle/hkeEghHz2VOGy7z7+ZkRMY
TRoSLICENqfO6GLRDdqW3iPfytAkfAe/5MsXkD2ve85Urf4qnZaTG5EWtaamg/LNR/TBrX1FpzvH
F86nEEOWKmCw7Wj8gk/JgmAWr50sgksDCi1AP7ELGUv47tjTocM4HBaZhl+VR7tpmi9ISgakaUwA
/hEGBm8w1P9+eMy89hB5RuLoiFiBT5KuBUQP7Sx/9eRdUJYsSSNKM0OdzwBK0MvtbXR3mx73cDnR
r+MdfH7wXd01sMP0qEoLKDSDS8YlTFNWpjlU8evTmoDrbq+ruvISJetC467JivXpuUXr5H4PWITD
nbOWvrDGUOWpbLtfF4co2RUu8jgsRkjMzef23nbLO2wqVWES/BclgJcINDebktcetYvevSVO9MTU
UxMcfUb8uEAoT3d4S88Jdh7dYzejyhXfDnvob4rSHekt0DvmleJNdvo8nDAGBcdruF2rU6o0wLaz
d0FLuq8m7oE70IEWxkS8z8hJ7R9gWb4BQDTbYXj8/rvC5dpEIsOcw6/jlO4soHoR1iyBafa+9g+Y
6cl7LwQGWz1hBcvJMU6O70y7L/HH8/ERZfufkZPdr6HHcblLHbxRijh2JffnS/H7c6SXwh4rqqct
+PfS4zw6+Sl/9FTZnP8ip7+IvCrNhQh1dRGgpRg8l+mx+mA1e+eI8dQX9EJc1z4FM6+ifEEH67R5
t5RgxvqKxX/r6ghLYbc2x7Mvru9Vni5IVLQJ8zCPTOS737NkneQ9e6NzBIidQlC2Exm/BeW11HRB
Kc+KaKkKHBp6DvAf+vcRY+mj56m8k21v+fftUIjIBaEBG+OTqAKhG+0xegx6YFsfw8f7mDiqDQ6r
MF0IG9d1oIXbwNAmlBqWbUmynwfZRJIwynxavjMWF0t0tS+Jtitzd36iXOGsSm7kH8QkyZ5Js1RC
DzO/SsiDWduO6OpbY2wVEqHgSS4F53jJBC3BU4DQdHEW4kCNgswNE6cpXeDgXBdxBVdyNbgetCAn
BFyxPnOy9rbS7xlXiN5qX+VrAiyagEjojBI5c94D9GGMljzzSXIkX9rPdo+phPnHdUZURKTr6dqR
DpkJIrk5OGx80PPUZTR1Z/svLohRrttAh+dY3SG5VTXYqYaszPwxbx2WnibhWMOPUbfOXLP2VW64
WZ4raG4xxyxuYTEiRvDQyPNWpfSG8WkZqsznCeZ6glMlwn08JF7LFP7GljhcEpKeL5ONxmjkbeZj
g7ObknMZfyfMVHCzSYQB8x7hNPYky9l421oIt1YiRhThsH50xsEOz9fFYYOGDvx+A/thuYlJIikP
2JqiT0hLcp/TZF/U59lG295iKbRn4150Q6c6KBDgdr9mIy9MXTPG2WzZNPeLUbtnU+mJVrjc+pRM
h+vs0D9VCIQ4sFFsTimVE3vBIPpC43bud/20slPzSkFhvVlJSbGEEohF1KYCiwwl/RFB1yRjpee+
3t6nY+WKsHGz+La2w31rKXZbbV3OL1rr0b0V52lm6ZAQXE6R2bsx2XWUetX4z0UZDOGwiA1aurl+
xMXdhECuHoLKzP2W8c4vzDLba81AfNoO4f767Wzyg1cIW7/RYkdl1PikIIVmDFnhx+TQdbnX26cY
0+n/nIiFAsD60pmWLR9aLCxhdkVS+GF839VA2113muvmP0uWrK+cblFOcXLM4OIVve3i1GiYswgP
W+F7Wnv8qqenv2ACOAs2pToBVK1084M9Nn1VloXfRDvduuXFgZZ/ofkwy79ISJrf8YTOaQIOxmVH
l49Fdhb9z7/gguk65sEtoZtEspIp8NhJZYJEXC2uRmBZKHOJpRDgLeNiMSwbwNYv3WZyRSgpdDg4
A6i0OvPG2HQ0496yPvEk/ps7t7GkGS0BBsMS3reago1bFW9DvfDncmfT9VKG4sv1E9uyLtZvErLH
zoe2pllqFL4dPlj0uTWtwxIzhwBmSdOq3XViWwe3npot4BfqtmyVMy4adEDYhT/FxSmhiQt91MvC
i5ZBofhbZvmSkmRjel2rlrBnha87n0aFvqu4WP9+oYkxyxcaVbzwrXin0ds22rX57dQozmrjYrDI
GiKM3cNAc3tF9bugkuiFsKNKy/wl+4yNyCe9OC4kPuaZ5SS6Ipza4OgNLUltyMyEFmmgNZ7pHHsd
cVs/01XSvEUF75gFOBes1rEt6dwao9VKbShyn3QFAmEtjJ2u/gaAEsPjJA8U5ycnaFaDuT5lv8hJ
TC1zEqWclSD3uY1ap0UXW97saRg4XXOg9ZM1fbcax5ydPNmL0KcHpnnt6Ntm6MKMeGQ+aqoTWKVO
esrffJIcFoVlkic2TiAabvrCX8b3ETteV7ENwQcJDh8O4+WYezDeCueSNaa9iCr3jRlrmsIHvXm+
TmCbh98EJC+7zAZrjFYCnLdOYp6K5m609/+OxsrkhezXvDHnVmtyvxePQ/g8isCBil2nISef/lc+
fjOyMnpBRO/pgO3XcEMMi/Wuocfdo2ht4TEL+NdTWXfvzSos9ynTox2g9NFioBF9H9MuPXWTnaGT
1bDcvhjSh+sfprpBSU2QdRA8XQ9YiMdi/q4NX//d70t6EZNuptgclvssW3a21d70UaoAN9qUEWFw
gwgso7DkuZhFa1PWE3hEU3cYHjX9fP8XLAimr4iEQCKwpKsbppSHWorf1yNMDEbnqVVp6uYlXFCQ
LmEw44IHcwyY0r5x8xiz+arAYfOM4M2T/4RBshds4nkKGUDtfS35Ek9nUnxuC4UtWD/yD3NzQUJi
Al2urJgbkOiBS5NXbm/syeMsWsV7uHVWJjGxjhE7Y21dxkSmpB2SukeAEvdfSPe5NScFga2juiBA
Jd90DvpRJzGCOZtWB23sb3NGAHue/rwuVSoykn/asjRMRgYydOBOx291NMZz7zoNxVnJy6nnkZra
tBhgJewdXTwZ4vt1Alt3bupAh0WUIJCSkLS7GHqLDOtZYcL7qNvGD6a9q3i4ON2iGmHa5MVABI+8
BIOmS9eiF5RH6NlGHFe9TANABSxVXW59D2UBBuToLwrSjWiVZU88AjPBUv8seIq64Hgq6/aJ049T
ervwSEVRxZPx9lFo8mHpubHylKUOyZ6zXvXsrN/8J0+mbRkWtYWQW1z6PAG+6MhzfwizwWv06Idt
NN6StqZjYqUoGp6I8JLF+liS+UQCsb8uH+v9/0keOPACGSuOmPgtg8VcLfNERQ63skL6MorO9UDP
vHhZRnpoyFQoQpjtA/1NTzLV4VIhfmJ4ZQfrOal+DIPiKdiUd+P3769/v3jFW6NfSqbh9/fGT/rx
k+LXN00CDhzZCuBViVc0k4tft/qOmshY5f6k7S2BJd/kJitVMrd5JWt2gpiUIFkuyZwZIuAqeVj4
+Zx8rTOklsNpx9pjhp5GVcZX7lB49XpMC8tNAMyG3Ly8EkNP+3DsYmRExmyIDgGdQ2eYw+W4iHlw
dUsLXJJa7BG4bRhVMMtkn7T1fZUknwahdehhWKg7hGHo6XZiH9Ogy4RbV3Hs2v2kiuE2D5/BlxUG
YJCBOfT2anNWNX3dpYizBstpfySkx8n887SHgQFM4AwYSN3YtuSRT1lJeZMX8CTCwNUXlFZBa0pe
rivdppBeUJHieLvrzdygoFKFXgckEfpuaZ7Ft+tEto/rP6wAcUpOQyW6rc8Zommfd+fO3sfjY5co
SFzjYyUh2WPCkjEN19NKi91UnQt6W1WuMiWhYkTWB+RBtTAClbr/OlfPQ/Oubw7/7qykIMZKNJOP
48qIcY9ajq2fl2X3FySEDelCWQAgMtJZ0aIsExE1hR+I4J05W7HDNRI5yH951wltXoqNYA+bfgmF
z/1WTcLArBetQDg50mavYzlSEekOQA2wpFLh1q9iKr8da+guONqmGPL3bymRpDOI3sF28K5wtXAv
Rk8E37X52yiSY5R/mXmg4G3r9bikKKlnJuZxqdq88AXRnNR+CepS4VuqeJJUUwzV2OQaKGjjdGyG
O+wxczp2roXhtA0GWHdp8un6fW2Z+1drY3FbRwgjnWIWJqRIbejpRBC/ODPwroRXfKbB03U6W3KB
JDsy7Nibpf8hgOZYLryqIYCLOFbJ++ymX/ZpqiCydUHIShvYIEGBkyQ/J3OeJ3m/UFg2/sNMMJed
/IUaIQEm0AiIjIb92jN28QK3vc4SXuFxnKIi/8SzugEseR75ydAvClGQO/1f30ZmEROdqyiC2VyS
BW52QactsArWYkdOeY8t8/swiXfE8Cui3y9Z5zTWj1yogs0tgwfmADGF3DvWW69/v+CxTkpetdEI
varnXZVErh3/SJZ/nn03UZBH5Q171QWTvXUeJSMgKqfU51bGHpsqnPbmZE7nqhsClY+74bfDwWUE
TUQoV6DE85YhILL2Yyjm1C/jYF9H8XszmvaD0XlLfZj4OSgnuBpkdDrz2ZiYy+3hng29U9wKu3a6
VM8dw45Rig769/9YJ9582CrOFyfNxqEjqT2kvq7bnyJ7cOKqdlicHBOusJVy/8gqTG9ISZcKOC+s
7en71E/7eV8Qp47O8fLcC9sxzfe6eQwqn02Zx+LdlCZ4fmLvb1i1KUIzdNdBe96yWloDyQJkSvBW
t84c/jRSggjtZKh6fjaEF3z+piOZaNQLZ7tlVurn4xy878Y8P1nx/NQOWC1znaNNSsxAdxqBhnIi
URLWolljtaS+GRaeZX2OosYpJ7a/TkXfsJsmTuwXGckKDDULssowUp8trsnt2EW2wVmKYL/ow9d0
oLAB9S7tmtshpO9IOe7batgPY2Q7OVl2IuxdMvLT9Y/aZB2qCzNu48mQN740jC01H6FQgLBH51gQ
pE6iKP1uPEsweQCux64PCy3Kks4umVZimEuHzhIRH5ui8TJremZNfZ+T/gWrZYlCQDcJCnN1jtZK
3R/jKsFYR4jcUj/UPkSl5ZHFKT8BM9pLp5/XT2/THF1QklTRtOAbsxqU5vnJAEhqgqVL2BnOBJL9
814bn66T28osm0js4X8kRTis7lvVS1I7iepES/0xIQv2kuXJzqoAXJ+ZJHS7KQuwPDztPD0KJoCE
ZcMJa2bqI60KjOZG6deg6iYvarAr9Pp3bQqRbeIghEktW87KitGYBovgs9rijDqzUy+NY/SP/46I
fNZz30f6EoCIA2+Q+qPuXiewoZ4Uji5HYQw+wR9bAQqRDVWi89RP5sb26Hzfr5m0sLqPULPcXae1
XpTk8IIWhSVHgwccbMmGFgHITxVsm1WYn5umO0Z9e3edhDzasb4ToMHhDMKLwqMpxQlJOQyEFziw
bqlPhcidYEDQzRy7Td3CQK9P/VKmL0uOfVks+2SMiRtOk8dRgBj10i1mlK061TdtSMqbbzLeCnBt
WCjUCQBd2qn5cYmXY4amCZoDJMR0xukxN7COR8cgUfeuaVoIM/mSGOVnCluZ0ljhTGyYiTffItml
LsBoNwnRB4d2QnpiQ8Ydks7VmfdV4GSLlu+nfBkP129l8+INCohyJAWwhUe6lCKOqrEbcSm1lbRu
FbWIPnSy/HOrTtE28ouKdMwknCrRhzZcsuhgJ+9ZeyqCl+uMbPm0b2hIxzfGrZ2JCseXj88xfCoD
vhdpforwZ0CE28ytG3HzqAEJ9jrhTTU1hG5b62JZQx4cSXujKXp0YfmUHFh+joYv3TNpFUS2LC24
+01FuqeqxMIdYKFkvhZbBtowpm6XZXF6bKpOz7x40JcbzuzmQzImzanqJ+0dslvpTtNqbHXSgsQV
Sds7ZRIECvdvW4B+f5h0tVlbRsVYJpnf7oY7TfGebarnBdfSnbK+nQMYQbRtksJprdqbpx+xCpJW
dYHSIzbS1GwbAcHpw3AXhsCpnn+2WChji0jxLqkoSU8GKTo7KjQ01i7TPjRul+OwHBvzn4c/byRl
/YgLz79r07FPQsjj1J/rsPJYcBJZqpDHTVuFAM5EpxZKk0JyHdO+Rq577dntksC1+j3MZdJ+tbNz
UX65rl6b8vWbktyuZeTdgsvHW67z8bz0D0nM/sY4XVCQVIuFyNvPBoyTV5B3+nBXqrZdr4fxx+N6
QUBSkTAfkqRLcFj6aMG6nnOAJeX8LiFPq2MS0sbBFtfrp7Z9PxZh3MIiO13OtLNSD5JoRn/rMuTt
YWmD8L7Ng0NoBxjOGOMDNfrk+TrJTV21EAWjRGHDYZGOsYQZhEAgmqjpp9S+aVniWJqqA1FGo/qP
E3FBRTrLhQkAVU8ML8kY+XRyy8Qbi8yZKHEqYyqchbaOtrSPPRxQrBOJnDFtnbSYKmdAHtfO251p
AQDRwuLvZvJMtGR1llf0AXIt/SPXga9w/VQ2PHKUOtbyvYkNiJacHB2mYe0GwvfGVeSwdvbG6Jtp
njPysbtlXBUKb94Bg69omchFYMPcW92PuwSs9Ks/Lppbgmfp0PWGW9PRVvRRqQitf78wMgOfSJeX
8JvQOuBa/J53iDTCWXF4m7p/wY5kyiIDzlnGwE5Kjmil7xW+jzyP8h9hwqUgAhYovb4OsV9wobXo
PEsacFEXZ70uXL04pUXvdjlKME9FzLyw2z3yQhUPbrNlU7SNoIkW9ba3h1dmedXC70x9w7inPLzl
g614lDelDkm2/6MgJRAyzifMIuAN6O3SmUzuGDH5HIc3WlVnjoj8iaoc6VW7/7BxFxSlB2Eugria
19GULNKOFYtyZxh2vC/g2YcO9vIe2XhKdOItUfahrVUZ4Osnav1REaJGRlIOfhtWnIwuP5a14lXd
fLp/8WfJBaEmaeH6TeAPmzQw7hzeiZi+7yhzgEThXTcZKmYkE9dH/WSn61HGqNfcqsJW1a9LLlWv
dWTJJhxVfQbww/Uv31YojFMw00DxBDWSt5I9xFo5Lik+vax7t0mGw1AyL5qXU7HoH+PSBMxS0D02
dv8YNZEf9aqu/k3mbLTmYBwLi1zlvLYYNa7p62BMO2etY2Bc5aGom+nrdTa3Gi6Rv0Z3hAGcT3Ap
WT/biHIzS4rMR+bTXVAtn7AvbbEQNYaGW1Y3aKHr5sShZzo+xd2ySweyD7LoiKFMBw1d+1mvT02i
76c69seIfbn+eVuHcPl1ktWsuiJP4glfR9rMCVvhVOnLdQpbDg2ieWJjgFbA0ZMMmNlzM61qzALl
2Sls2l0S18gLzg45wjtAPD8cC5p412lueTSXNCWTljJRlBpfzzz8kgzUDVMAlVZPAY4zbX9ep7Up
xzpmXdAQYRt4JiQlGWjWJFyH+8TNlxwNhHltn8pw+pQOlrsU7JYOO70Jd1NkfY7TUuW8ySBor+/S
Jfn1hi/eJVEmUS7COfMxR0a5SA8o3WNcrT4MNbntuodQi7yJoXG3ualRISrGaHAaJA+8PvKivtmj
iXNvw/dagsWlhWqh49bbr6+DGUKsjcdyEUePujHKLRyOPu/L+F3+lLYK72Izlsf2SYODO4FOEanS
i4l2syltRLtlnblZELlD+6BbpZuH5KEVwG8Ngp0A7q42KDyOrWIGyrC/KUsWTM+w0GMwCIzvuDhx
OzvR+K7ofkzVj3r6YZqLQwp0mNU3GtxKPaC7VmVc/gvvmO4jHHMQqHW/vXxihKIcgJ7o96RyeX1f
imJtyHWHeXEXAz3rdn4Ou5smHhTWe1PDkAGi2KqOPjc5L97l1jgM4YhDDww/tzAX05puXzYOF+2h
jlVDjJtidEFOEnI0cGQNFrTAYwgf0rE+aNG9rZwrUfEkWeolbphe0h5pE7Nx6tq+bfQven7O7eqk
p/nuutnYJIYZLIwUIu9MZfRfUY41puQgO0Zju/G4a7DHNSGfKyTylljxBqloSacHhHBRNGs+KC52
SYt4rv06a06P6IfRulJoxZbzo18wJp1ilU54U1ZiUT7sNX4Gwtke7b5uBl24foTblveClPR4mfFA
QqIZSCywr3lT3qTGTWBpuzAp3Zl/hes6JOiVr/2qGhQe3qY8UqxhoejyNP4YcF001jC7gNHVReR2
488mrt2xUhDZfDkRnRkoS1Mb9cq3yi0yu9S7HiepR+IgwnOb5F46wJgH+254QirR6XSiyNVs3t4F
zVWULl4Tju4yhoUKmW83p9z4XFBMWZv5ATvvHq5f3iYhHB16Cjhq4a+W7YIQht5EMXQ1nuhsmg/l
PAxwg6rFa0loO11fKmKOzQsTyA7+p/wsw11GXdjU3Yh3KAtzRzeeh7hxmCo5+OrLyYGNjuZV+LQU
Pu0fk2kEK7u7ClZxtDOvE21/CjjKsValu3kvnJZlz01CSmf5lrTZoUI7xaDvozw9LqFXzkJV2to8
YxsPlIHRb5yxdJlNR7K+tyGlTf+ubvPFEWXvULrszAROwPX73DpgQ8d8DRDHCMJjSVhDKyiBxEXh
BaHjFKSG4XlQavxqqOTzvSQiMUQN0rXxZGH6P6q8pjjn6Om6zsaWqbykIHmO+piMRhcx3GCZuUb/
XR8OWPjudKjzGhj+u05s634MKgg2v6LuiFbat8o224i0Q7hvaD4p3bpIztU0n9rondlDG66T2rwe
S7dMU3B0OP+B24EWEjgBIvNTlriN4RUtuqtUI4AqIpInnPNuziOGw7Ps52JonTjeZXn2LzmRHjMa
6COPTQ5ci+EsNN1lxa3WqDRnU9Aujku6mSLFMFDV4LjI6IpjnSt4WKXoDzlGozvDtcNvsyQelj5J
LHvBZOHA6iekV91mSZ/7np4ngxzasvoWom/iugBsCjZ6tYmFUJugw+6trA3GoKUmYlE/jmvfYmit
MU9xhcohOp2R5LxObPP4GNqHdY7KOp6Tt8QqkwZ126UYzicd3mLCx4NIzErxVm2KG9bEAOcQ4TuR
ZXrIzSLSphxzg6lduIlRU5eyXsd7PBaH6wxtaioTmE/HY4VpbSljNWmJbTUEI4r2SPcVfWmicD/1
qcOTd9cJbfP0i5AlOfQdOlZ5UGLMrcKyzWaYdvb4nPZMcT8KdmS0ibprETMtde5bPHDGXHxtxF2U
1buchbvr/GxJgklWzBvkF60/BujTucxaysLcD7sFHVcMGyK+YTJBJXBb0k3xtMMlQ6qFyMeWDSbt
e4bXZ5yHm1nDE1uF1Y+o1x9og8p4HjxeZ2vrAGGxTXsddUeXsSTgYszDECvjc79uGrcQPxID2ROt
3Rfj/XVCm7XcS0qSqcg5xhBG0uZ+AqAd15gjdEzbrXXfAjppHxKRutXcdCcapgPmMOwfPQtCtzeJ
Buwd20+0mrltboZ/oQ+XXyVZEy1O4mGaoA+V+cLFd518QTkvylXwZFvaICw4E/CwMZpBJeaNscgj
NCfCjqTVjnXn9TUZOxWm0JY1BkQF+nTR57X2cL+1ViwTApsvMBBolG3oCOCR9eVn3tXn1tB2SY+c
dKwr1GJLfqATmBawBFqhTClz0FhhV6COmGOQcjGdaLgzTOHqPTY9Tr3KTKpoGW/ZQ0NZJ6x1XAzd
Nh+LeNdniRciIRAEi3ddWLe0EGk+TOWjYcfQ5aYdeE4l0WYr901j8hNL9wOgWwHO7pBlbF9lqaIH
Zis+Qi+ZQO8uN9HRLRllqje0yjs0Qc85oLRYz96100ezt28i68ZECxD+1dmemMJCy2hurwk39LEZ
DPNPHLAjku7TKGOTFmHM1oqQVYq6+yBu3xdIEuTCPJgWMrZL4eZlckvq8YYtgROP7V+YH9tGRzZS
ajqxZXNnzEk8GxxzuPZcn8eaf8gT063S4chrVXVoU3qQuUbTMq4WLV9vpQcymZa6hemGYpn9yR7f
cTQHDrN1K5S+9wYpVGOAFyTQnI+wXrrPoiuw+m5Go7koXrD13m36yasLjn6B5+tyukkIkSAcIUB8
YYrtLU+GXllFzXGDtX5rCeuuyH8W81lj/J8HnRbBpAGARHQgMcszKFYrUqTFMEVBNXIK0daYkxar
pRS2eMNIvqEi2ZKaTlErBkxOVEhbJfw+trBoqfwLl/UNFcmKmEsXVdE6BTAM2vsBPZlMezS0bi0Q
Fl3sBbxzr1/Slp6B4grrY7++AdItVfM4WnG1TvBw1jsZy1w7vWfWy8zwole7EgvJy3BwavIhBMwc
BnRO1z9g61whHEjpI28NfZckv7QLbRhLAj2nk1PlPxFo/A34D3Dbf9OQws2WoTJi9KCR08pBadwU
1LHyL3/BCGr8FFkAvDlyf0ecZahFVgCzSYyfvEAqorlPbFWzxZZOGQQAJgKlcZTIpdPql5oMdZmV
/hLT8tDPrHKC3PxRkfo9ELUaxUuzSU0nOlAOUEEEubca3Cd0suxUYDYkXE6N0TlhXT/2ZuQVhQr0
e/1wKVazAB0CU4vuGEyISoJPLIA2xjQs/ch+bgJnyU8Ju+Hj0UwUTvmWvBl4x5CtQQrJlkdRamJU
FQu0wmd1uSuC7oz88G06mA//XBouyUjmYkqYjYJsWvrtgkjpgB2b9qiYJ1k1848ju+BEOjIDAPRY
J5aU/jhkjj787Ov6r84K6GUCnTKIAFf5uMge9m1ESt6DCVa/gACzn8nw8/o5bXgX6yz4LxKSQPOp
E0uMSVhfxwCyE89D49jdgvaEXRpPN3yinlZXN1rOXq7T3fL4kfPFjJCO0oqF1NBb3rCJLew6bgFk
o2zMg13l1aGKzd6Jgw7L5oiA6YWjdZgmw3oZTY4R5Iq7KZBSdyLh9ITSZ+KSagZo5fUP29I5jGJz
dH1j0hHN5tJ3NWM02sja+kY9HyybIxhZ9rN5Wy6qvNhW9zcWwAIDb3Xr8ESvqnJxvZM+tAgIoAp6
Yp1mUe+X9GTWYsdH2xWdS1BKHWP7CKQfN7yzO2sf8NGby/huFJNrNI+MqpqltkQawAQcEyCAB0A2
9e0XNTPQI8K4LP2itmpHNDR0IxoMijdvywRcUpEUpxlHoxxMyNw0tQ3sZ2O5RgQkSBHM1f76bW4+
r3hfMURoUoERO0m+gXxuxPpSlEgG/eRYczmizayK1yLlSIBgdFPpx8m4mQs0etv8xOrpL0w4evPE
CnmGQZPXkfyLO67CPGF50ZQoXZ5n45x/bqvKUejw1nkiruMIRTC8ROU8B3ZSYJVWX+PWWs2Ls8PS
BF40KcIQFRHp0qwpB3QEByMl2tvgfwksuTf+h7Qv7W0c2dX+RQK0L1+rJHl34sRJO/kipDvd2vdd
v/4+ynlxJy7rut6eMz0DDDAD0WSRLBaXhzxwvUUiSDbgKgJsJ94g1/pniV6tJMYAIsEJOQFaVoes
6//FkaAfBk2gqDZBXoznsfp0yhHyFBjIr3NiJNipEf2WNUwkJv8mXECHlK5ihlUxUTC45qeOAEPX
NGWxj6p6FWXCz1H+JaXhDsZ7X88Xrm/cEKoCs0IVzWB3JY6RGAJ3qcmBktN4xCoEV2j8rWngaRH1
tpb+uE9u4ZyuyM1+5JtWG42XIg9W53uzHYmXf2CrEtHz8u/9BCZyvwpNJgI7tn3WG9JSDDwReo2e
4KypV/461GLOLb7U3qCbmGGcz0fFxOTM6zdePDGARg9Fsa8Fc9Vb6mPgvxRteNAxvjrVhZ3nH2il
pVlUkdrDitdMoHHC2yiw4HhRTgOK7BeKKBo8rn8EBimyJGzrYm/mxSavqm3Gg95d0BAM+CEnjtbO
2RsxpoWqRZu0UVLsq1ojpXcM1JXvZ0RJA+INvKttgR0kqxFWoE6mGCY7AGLofmYayVggNSIpkw3t
L9+1IMCT7b4eLjGFqrqGswORm57uXm29aRpl+Aurwf7dUs42ep9FbpepEvEKzPmZU6By1HKBOcTi
qDCBOwBns7vvUtT9+g4gbXstKZx4arGYNJL/xeg7RKfiqObxSIV9ljUSdp9ag1VgAsMyV00hxNsw
sIStmg81xwIWhDifki7PwzSGxuLkZpXYIqmLekmI/8EdtE7ZqmUbEn3SFTfLQosYeaNwkgZLQgRB
ZNEMFIeAp3qt8ENjtULqZeU+8aoPIZhb1C1vdV87FrwUmu4x8I5MHSYfWTjE0NPEagjUch/UBxPQ
G5WFbYQY//h7KsiRmV8NluiSYkw31rwoy42o2itAzzWmF5SEK8H572gwxhv5g1wrUVztk1yhqxLz
f1LMacNYOhB0DuBVi2jJ0tkMWNONcm32YYVbMVqbU/U7jf7NEDegpzAThjY5nAn7yFQaSatapagw
yayvfEOwpdJ32tZb35fWrDvXDzMwIc5ZbhVPCwAaX+tWllf1BCRPPNJ1f1+p77pUkSptSBfyADd5
lGbT+nZ3NFGR4HYPcoxePBvRW+phxk5/iIW3+wzdng0Ygh/A0eCxdnM2dWTozah0uN1/SiNpeE9y
3ueZNEMBXCe/RUS0F2LD1gw7i3WOjfAoMCGXWuqhH7RgoHdqLAK+L51bM8dTBXj3CK9w6QAt9/oQ
0LAwNoWOn195K8PKSNO8mgHHRy7SQK4WWQMFisV2cYtlhsSwb+AEqpMZvgK6WJRf7rOxJCP4kP8l
wQbYclX75aBDa82RZN0rAOjuE7hVVqBQweHOZoELkzUL7KYNxkSV8n1cDxUJdLHdV1KBqnxRRHQQ
+olzT36FFNd2eE2QsY5i6DGWBCiafdVRc1wVhV2/dKVT+a6wDbOD1HEUgccgo8d+lqmDiHrlXs89
hZpq6W2GVHjLRDSmKlVacTzmrLS37AEFAjPcBkL8+UC/GX/qCUHWKhPYE5TezhqMWqmIA6S+cuTu
s1Qae5BygXhjz/Fvtxf2LFc0uIgIrzSMj18T7rwpNBQPryS07aSFm2a+jZ0AXh3QMD7d15klHuf6
wYypjgEqFu0co2NRm8kIsCyj2qdAvzPyrYfdDWbqyl5EctMgOi+ouzUETBcCUgi3BC5tnd3Dnse5
giBHrPeK8ruZIbY5rdQL4rv6PiO+TI6MPlbw/X4IkXg4eiTyH/KQxCZHeAv6iIsOYkMEgl4xFgpi
hui0lEmuEdR/9skRuqBhJi/lJpIWGZrJAFwbcQ67+yRNa82YBq/eB7q2LgzgopxbIadT2W0TjVMX
nIXDKD2ucBBCoIC3EtuGno94Pcti2OBuDUkOWBs1wGvi7b7WLRLBHpI57zljvTAhVZULk29iydre
h7zy6LVr3aR+vU9jQbNN8xsNJqQSJGBKtX7SAFBGpGYSbUs0tw5YEzGGohMUv5U+JkMjh5wXy6Jy
mwZCXsRasCxG+apO9fRxTBugjzxl2anveTnjRaXDa1bB55HJY7cvJWaOYbq8bvZi+ZgMHnI0gw2P
NMiyc1+AC5ygPmygLDtnCpUbTrJSVMZ+aPchIBwcpS+7Td2EFu8SmW9vRuHQV4M3Kyrf6IBib61G
aALPatV2P2YTTazkNQ/MQydJbh83RE/7p7FNn9Qp22rhSo+3kvmqd+/3Ob1VFbRdob1nRqPFu491
9LgfUdnUlQ7YKV7mBOgscCNBRlZY7j1SyXHiBD5K81htstGGMd3cp357oKCOxKGGpRbIJbHW3RQI
C5vS7PYYuKOdNZFEXOF6J4XOeZLdupFrQsx9JnVm5vme0e3jaJ0lbl+4PUZ7/IOg8850tt/rM0Wl
HRcXqo3AKkaQfn2B1aFXmbXe9fumj8oYIN5JuRWVzHQyAOfScAKCpWWlHkX3eUWKwZdcQazz1X25
3joZ/AhM0+DBi9cI6obXPyKUUj1qoMH7dPLswQeCRDQQoVI5Br9wfMjLorsHhoKiIZuAHjwvG7Ue
cIxm70SPtT+PSu6DIuOQudXR+e0OAFBsjcDjR5t/xrdgpEbtJDHiCqiCWinuCqWdDoGAWSelSz4a
A6jc+ijWazUZn9GIrnACEnZ7JBK1gGnFdA4g5tAUbrBMFlM3mUNuSHsNwEWjimVY07lIDslnH9nx
zpqeRiwbFTvqta4Wb5snfGg1eufuT6Y+x95G1EPKw2C7lbs5jzEDZRFzicj8zwL7JpBUzjRMFAfy
PhzqwhkrsTJOVhZ1JdUCLcdgXoGKDsclLgwqAVwPQD7zwASOmi0Pd62cdE0yYZ2R0REFo2ep1WK8
0SQANSVqadl5YjjjFDmV/vfuGEVb7AzB6CESYZjSu+bXl6IkrxNJ2iupgC14sa7t67Apz/eNZkGq
aAZCJxeeD8A2ZXNFZVJ16H/3IdUslDZip1cCyTGOR1oFD+0eUAQcp3RrpbjDEA+iiWzGHmXzYGU0
DaZRjPIe05UyIPt0YGn9TCqtSg/RkIcmR5MX3iyofllfeGGo8N+U//IKdY0or6W9qNtpSVUD29xI
odiAz8eCN+uYYgxn+GsPf02TCUXEyNOq3sylLzCMon9s7VwrKTDI75/dgosASiy0Er14QCkx5WsN
iUs8KpDpk/ZGqnYVnbRGSmmSVxneLUlc5hT9utgbYhbNZPvBhBG0VAB04/0fcXvJIPb+z/AIMCBu
cJ2xuMwUBqHDjxAkeYUck2kPwDxzpagyNtoUun2rhhyzXKI5x+AAZUP+BNW4a8YBlD8NgNeT9sNo
7kc9OIyoAJJcsSqs+hD3vhVxmFySNLo1UPAz0D4HiLtrgomg1GoDkMF9lvW/ggDDikCblFO0WAJ2
cp1FMRXympRxxdHeBWPBLQDzx+2KNhi2X1fCOvAqHODz0CUoOObQNx+5nFq0iepu5FziC54AAB64
xDH/gx5ZFh3dSlMEmthmAIwn/6npMMYel06rA4sIscl9nbmNNHGroX6KtAvmCG5Ac+NeKKoOgHDY
BKAGH6Veda4sVCJHeMtUkChGUyfsnu3L87UwnyR4oD36qkOSjkW7joue1ym+dER4veNDUAsUBmex
fruW+r7J+8SIlL2ZpNNeVNo/auA3tEQnJcerLFOaR4XReovSyGwV3ygVsLQ4ihNl7yXaz6HXnket
OQqd9/v+4SySwa2P4AMhOjDTrsmgHI3yaZIqaLSRAeAz+NZqzpasi1KcOEm4+Qq7DhuxZxE4wMBy
wRqxG/WeAlETal+XgQmfbNEYRZXyR1mJNO0eFUFY4e+/Zg0VOXgNCVNLhsqyVhqGHLRoxN+3w1s2
JcTCcJvMg425VTtUoaFx6MBE7tIwGfmJahJqAAjXAaKsYkS9GN8ifYg5DmmRCDquUGiZVxmYjEPK
wwr6PPggotataJdljrJfbxZm+G8IARwcRq6hmsSOxFhtXOSZVuozuGZJ5SxF3ONPWfP5tyeD40e9
FKtO4NYx93etdOJUqRGWfOpYiFqnolNbRleuuxEhEGmzUoqe/p4c9E5ELQ6VETysr8m1jVcB0y0w
9olRtaQzumc1MNf630N1oO/mP8HHPC2qMGSmtuwBQh0a+0Ao9zMVgLD9dfrGQh8mMmvY1oOmBBbe
x0pSPU8E39h3TfiCR4uHKp/xWSYmbxLv9nqYCQG19itJCad9LTI1QvnXM2MDRcX3OhbOOVYcpaob
SrwEwRIhDfVs3Awqtk2xG1KrvhW9IgCEs55b1O+B0OtjrF0EsjPveO5Tuln12aNFU2xFHA9gsxy5
eVfMwu5boGGavLv1NmBBoPK/PGEB5LXwgqa08CAFJcU7SHl1BBZTIdRHyS/xSOVkQ5e5glPAqj3A
dbNv8b6EGU8l5CdHYUAzXw7cqggf8zTPdplZcwx3wRGhuQx9FugyRZsPy1kL4PY2FXtEDQEq80SQ
/FcDnc6/7tvrIpW5UobeEURg7NR1GMual8mlDGSiqChJpsjVSkLw99dXH2Div9q2IT7EloyOl4XU
+EUKgPjGSBI7sjC2kwiiQktdGpx/wRFGQAC9gjkQ9Npfa0QeylLW1w0iOzXsKDCCO+B/GCanorEo
t6/lz3APcODzf/8WMgB2dzLNoAPURZRaT5iwjFw9C0z7Pi832g3kXjhtDLAZIhKIbIel0AOIzwfo
0b5NfVJ56hMWxtm1guvcUJ+VvOaI7qtL+lvYgCoCdABzYkgiIgePEuo1V8UABL4wwuZ7+3DBLjcy
0kvv5ORddN7Tl2Tnn08F7QmlyfGNPkectrkvmd2jzihJ35qpJ9YhqNsX993dnCcykM2KEIds6ctI
evzhCJgd0L/hmAn9OsOvJ2Om2dJXfVur9nG7hbE97j7XvEclC/x0Q2sO2r7pTD62ZRQXgXLe7UZ6
cAXiuptVR1aOo9Dt85rDGhMC3lBj7KAv+3KMLFCzA49Ip+Z1/YfHEdsyytJQmOoDcmwYhhNnjoCK
uD3MJetzsUNvYKYSjvPl0mI8vZbjaTpIoPV6cHXAg9H1M6qjZ153P5ugu+GJCS3GxtML/euULiPV
V4f3n+RMHn+8vfX2B6W8U+KyNSf1vykFxpswIR/PSi+5OTE/I0JDO6H26b4n+XrD3DEudqdwawVJ
JtYx6FwOxeb9p0A2mPojG2I4K2KSj4i8BKSgIzmtT5yjY7zYfySKeEPDcMbcfMawqKFxTlHUXDnH
pHamk73jfJ/JIdx8n/HFOvZzpIBsU86Yke8pooyGiJ/jhmNPbMbyhgzjHLHLGNmnmY3XQ7w2Dkdn
7dHP+6e07I6+iYpxgZ0ZenVsgZWUNC6cxMENSbczQzs+R4dgVdgDJ2nIpcg4wCH2PT9Ls/lw5FVj
XyyC9vKBErpe71453M0HcaOD37hjHGDYYrd5bKXKuXIrez6pYV8l9svz+vRnx5PkLKl7tBj3Z05+
2qsqJNmCju0Gtr53YL4nHlMc5WMDKFkV1UnVwVOEno3z85+e+D85YmNqQKzisf2oWpEZfZGCxOtB
peVLRxK0e5su15tzjufLVX1zRXJcYkGVDzrjanfRV+/pVhhIdlyvS57Q2NzxDUuMS7DMKs09Dadz
OESozzmIKnpS4soV3PvCW750/9E5tnaVeEIJpB1QKp2L/eC6A3nKdr8S4rxs13T3mq859OZr6I7e
fdnbNyECLBn7TwoIUSEpudgHd/P0ZNDHhjzu39YJNSn32OYL6R5FxmfE5TQ0HtJK5/BVF1YDddbr
k3VOf6DSQP5L5hhnkSe+H2HsYHYWGrkYBNxtVk8qKW3i0C08BufWYtcw3ugJ4zHK3AtHQQdBoOO/
7w4P7qYh07H+Rdd/Tqd/IUnkYRDLI3U2v/DY8dzOs1BeUBuEMzMCk2sQ9RSUdidv0etg/rgvy693
yPWxXRNj4pke/Q2dFJew6t3lMth2vdqsVtaJwt4gSA6x2yv4mhgT1FhCVwIPbSY2UqBN7QFtHdgb
4hwB67+lXHK3zveaHGPeZa1W3dSDHHbDNfZI5W1JAGhkG4c9+oiwUt7xCLXv88ijOXu3b4bnq9kY
R2GlnFFMSDMnR1t7Lz6jkHifzFeB9t65MWFAkIVpMmA3LQIpvIwwfxY69ehuM+d5vZ4Ebth76/yv
RclYtxQJltS3YGt3OYg6yT7EPQztPk+3d9g1Dcass6oL/R4Neueyt91LQNVHETjWlN6n8uVq70mO
MeaxGnKsjgUrPd2JGFB0cp+kdHxQW9pKCDh4Sj9r2T16TAhgmFGjCzXo2crDoTrHApkO69OJ66U4
mse+gsYJ1btK/jqi9Hf1wlO4WSx32GAzuAVCjEkvcTrxSC5QAhgwIqdfl85WnTR44q3e5rgKNrUq
WJaMXZLg5vAafgRu/5jxnDrnXBTGO3R+XKOZFgyNp8suOqu9rQtu8logsbDjaPZCeHul2uyzR9BC
I51M0Ho92AI5EG/TUTyxnnty4p0Tx1LZ9KARyI1uehAcmgqihrSPAejYr/eN6Gu44J42MP4gSHO1
yU1QeT1c2tf30bHIVGxbu9Lnh+OzQ3XylhByFN52h53wcNjZtHyg656s7f/2vmQHIfQwB/LaMCt+
qJN29RszuQis1jZXtDyNYTxHLCZmO424mHuaEruPNgbFuHGmE5vanGPk+EKFcRqtFPl143fKWSM7
u+gIyuC/4meea+IYmTrr0rfLaqqBzdD3s1pq5GCbK4u8vz+cyWqFjVYB4egMzwhUJtTIKi+IAbmg
nC+D72ik2tsW8THg42inLjis7c/7Ospz9CoTbdRyXskB5pbPB/shKLd7SjOD2tKjZbe8BN5XQemO
PbA9f2Ip12IySxKXiveOkDsn7sOGPK38TbjZF+SNe1ty2VOvD89ovcYve7Bnwx0/HEh66DeUG/ry
VISJM/y6NL1mApWW9tt0JEh6NSkhwou2gqdMVlyCHP/F1tvrcbQAmwYtmR5ezVPp2+uWmwpaePhd
+WO2F6IK8sbr+3oO6C/2hIzXYHurQxw491WQJzzGYUzYG9H01uwlUzLtMs7XF1JB11wwTiItgkrs
OnCRvuY6MbdhQWtzo6LN27XeLN4dxjkYFtwpq+sRYINfMuts8dVy5c9WJvK6Xkf0vth4qs3Ox0dm
gglLBaTsA4JbyXbFQ+2Wb7jJeEnBhWz/lQxZEJp2rEIU+kFKP8BqdYBp4M9DvB5rsvG34nOF3emr
Eub7h/sc4jkNtvZeZnqtjAXuEwVljoMrOwHdhHgRpQfDsVZtR6hMXmhLCzs7cJwx535hkT7lLG7j
dL7KksZRJ3oW5rXW2sR7DXFPknEfkoeQtK1AZ5wNLbDx/Epc5CwRYnE4+hrNv+OC2QK2VE9jqgyF
ci7s1wO6u9sn7Ti9I9nm2wizuLkjTjCgzbb/7e6UOzTFlfMDbLdzD8VPkzzPVBROroPLFeNCMJiQ
pqIGMj19vRgPri07feugGDU5zrrReJY3f+6eEBmXUsn5GOvzk/lVkxDf76aCiKueYjDKQfMbJRFZ
rw3b5JGdr/47ZFmMIT9RU4yzzsIEAHThUSqS2P7ju7wQbtkhY2QframoA7CVzDgfoqqPRwTHLQWo
oXBSa8oLqpZ5+YcGE+Z0ltSOWC8xO6/d8MNBioP84dVR/o+0zT9EmNimNNNqmDwQudjvAa3pJqWb
R3L0Kd1mq/W/fL/8Q242hm/KbsQ9xq9GRAG7w+WQHmht02ekETmim53BrRb8Q4WJaHQ9U7A5GUy9
FiLBZC7PQ8xCufd9xhl1jWzGUoXvx+T1oNjS8Yg32PqTQ+ari+AeGf1aWGXeDd4wfClA/WG50+7g
4q9LYzefFs2OZUj6PR3XuM1Ml/6JXjiX5/I9/Y8UGcc0GqmnYqO7cnYfXNStHTQnc0KBrwL8PQ4Z
pxRmpR6o2szhBRf0ZOPRcN5sHv2VQ94g0+ftH8v+w1EOFvYDSVjc1BjCmkd6vnYPXItViNUe+FMT
nkQBifbxMXkTf6sP7SZzsKrIe47W0ubvJYn+GuC7ztP1wOFg2By01PK9bhLPo1dPgAxX/Dc/brAD
LypE1PimUN7npjWuQ0sGTj66VI+Ikf6yAWxme+6VwvA9+jWxhI+x9CrJJE0QZPFc1Kco8YmSOWb+
4z6ns2Ex5zm3W2BaC/0d8+qUa9EaoTeKeV3K5yE+65JOQkBk3KfwlXa4JTH3LP2nj41hw9QGzNqU
lYywPiaXZIOs/btf0YcENUb/+LCRdk8CXWXr/Q+d9HZBwKnstvt6f3ReutUzR5kWGQb8EkDu54lc
FqcvBsaUlrWFfFYDpAyU0tZq3hjR0s2tiZikw5QNAKYxs3Qt1CRFK7bf+IjuGnoBpEpALIP0BYl7
gkTtdt2vh8jWj7xVvgtOFDPpM6yQohhAamNucN+UfbWtZJBVFZJ3627AAD83Qp81gjlOIBwAwwpj
pdjvc7NnZ+gSv8wteICH8r374e2F7fYPoAe1R/u+4iyZ/RUl5lKItd6figCUKndnkOhsObFkx/Z6
1xJsRHbvU1t6DgAlEisucWzo2mKXr+VJqSJAgGeLSUwOZeZ0Mpl8JEYUdMk8dVQl2OE7HYXDoJNu
9YISl81RzaXMPjpWxHmCZh4NZg9wxMLwSvUEhMxb+fhzWDchCdcI0A1xlW5o6GbUnh54E+oLDSDY
HokRbuDaAeYDc2nX2hppYjONYqqelWoTWeu216kI3AEaPRUrS9+3I22xgZGH3rr0EIes0ZgGXUXb
JNsmJ/YYWTE8yTojMe50O3lTbgIi/zjxfLm88OCZO5DnyVcM26HF/pq/VIj0bCgVELLHkdrlhzj3
F1SvCXnQNz6ZiEDSjw7/phykgP7AEqfSVrYiGckaI/PSI+8OXagpYtzk2w9i3EMkWVmTCLJ1rh3/
eEjccFvTd38tEOOYJKQ7Rk4ekJPGMaf5q4zdXlFlvIPXB57mo4H+nITEesJSUnv9vL5vQwsx9jcS
ALC6lrTUAtMhAWzWeezsLAC83W7YqZtQ44RZS/71ig6jsWZr1bXkg84u2rTOaNGud62jSuozdZLM
xqwB2WLj0n3m7quRLjLXWNSoqd9i+uAMmpODWcFOtHPvoxkoVkif79PiqMgNTkrmx5paFvqss/K2
/1DsviaRm1JNJ8etQh39ktvcNO19DdFFxt8GfSJEUwqx2tVGcAZ6zKjPUcIFYwRuMWYBMM6rAQSP
xXkS6lpI8t6zzoqtkGwFmOHBnlYT9V+Eh2bT/dBW9UuEl6dGDO3gY2tu5sYx9VGg20xPxXtCqobE
ydnXVrzhmFvugbciAk8XQ5kimGeUSmwGP8XggHeeSluv0SecbnLVAlisR9skcQ0ezs6tPoEegC4x
WDRPverMW2HIRGCmlrF3vojO+RxQVC4uvMtan4/s2uiviTC+T0fLp1VUIPJ6efjtujuT7pDrciVb
6gjWzK4Orr072C4S1vbh4K+Dh8e37dYJjh/H41HZpo94jZ8AzEa229Cl2+0z/eAlb77Kefd+4nwu
3x6Yfjj5uqfhJ9opef3500L2vLNzcukPJTmvjls0TU3brUQnZ41WAYCcEo6tzYZ78wMwaIOt3xiJ
Mthbdwp9Ta6wkhHVwMnFmiNtPa37t2IkyTp/EN54PSyLR/IPOTbhkWL+OZ4qyzurZkEj/aKVnLmR
BfeIQ/9GgdFkH3A2ed+BQuVmm7Am7yURnXJbUosGR/+tIMNrRWWO7194+2I4CmEnAk8Vjwl2ZDUs
C3PI8kw97+a+hJKo9CEk7hNZoe9oD3V6QccMT3kWmqsQQyAWnWelMJbFNjv5deJFddirZzwqJBsN
pWjPKW3v4fjRk9xpHQOx3PPHfYX5KtkyCnNFlLFctNl7ktqAaGXDamriYh3Hb8/euIfL7tOyPz/z
td136zKH2WwzSk86EK0Lcvr7a/Caeca4sWqqE5oSv0NFIsjNt4kdnvyT97gh4yVz9B/qT+F8n/UF
H3nFOWOrsmhqY1S2KraLk/dCIfoGAFG8KHjBHq+IMIGKH8l1kmsgYlsP7/rvJ0zzDSsU0U73ebkN
Vq6kx/ZaBXVmDJXcqWdzFTw8PSpb4fM+AZ5yspioY1gYnmiBwvQgvjdIBCk2JgowT6Da+2HbXxJC
X3qON1uYoABbWGCNCScsecAo5LU7jccUiDzJCOkdpHmGwXfO9eFMBOqTYfe0MuiKavRZ3I0kzMif
k7LhML0o1m/0mUyboA5Y6aUNs3GkaECcqzhuSc8IXg6bmD7+IE5Bji/PwTZwkDXnnOlCcvSae8Y0
EaFlYYRVaefuEn7oW1jmsEbDJZy68/hjn2+OR40GvDaEJdd3JXPGEPHWx3+eZR6j/dt2H7T1eaML
mB15MhwHTSXbP+PPWeK+bXOrWIvW8k3ejEkqY60jnQHaaMfwUQp8TZ43ZDo5Tvr4oe4jpKCp9W/6
Ia7lzNgolrJ0xgTEeTxh3Mw+w/mtVLRgvhk8fV54E4MSUnDYwYKMCiZ4r/VZt8Io87FE89zBfH5K
u80qIfuJUgf1iNAeCa/76Ct/cePdvxFkMmJ56BuNNIHgzj68oxQIHXoy7SfdXqHFVJ5jVooEBLfa
s+hav5Fl7DZHuwKa+0EW/SWHwpXUTXKU95/GeXdK3uehJ15BZCnwupIsY6nGlOaGNYBiS3e2G6+x
n3s9/Mip9fQb3UOrBpWmj5eX6hBDytbmpD0YG9NJHPXIcfjL5vONdcZosd1Sk4IUPyRGx8vB7TaA
wsJgyCrc7/fKtiDb3EZnkfj/UYddCpWuZMBYbgnAd0mLQbp0XtHPhrmKfFWNCHjF9Yk7f7UQ8V8R
Y0xV9ZRu6Gpx5jN67LJzm1PNIJXoxPqDHnOeqwvZs2vDYUxUFhQhL4qZ2kS7DH5QfH7b1mhzPM1V
Ufu+2+cJkoWBA06P4GN9F6zmgOeFSTpU2DDRM8/z9Gh5vE9tYUTqijd2Rt6ssIxJqeD0zEO5JfRI
yArTRBhm+wUbzZzQNjjX2kLDxTVFxg3lQRyHcQOKGgpI7+4q3qzv88RzdCbjd+qpSc2kB4XCdrU1
1gcdHee4xXMHkQ8v2bl8T/5jcibjbUJFqxQtw3F1trmtiUzt81d88GjaK2GVrFNXsAWbB7+8HJx8
I8u4nMBKI1mKQTYlu8MBwySIh9yNaRPyi+x7G0+97dp3P9e8YRyeizEZF5MA2ToZcxB+vewQkriu
BA+TvwgOWf3aO3hVbp8FO6MJjShPV+dzu3OfsDhTUZPUvdqDdE6CR51KBBMLuEz2aJN0Phz6jFTf
yfwXT8DvrobFAk1HM0IuG0TFeaQKZ3tO6dNm5bmro4yuKo7q8lhkXE0UxImltnA1u53e0woF4rkS
/W/GI66MkAW0bLTKjANg/p2Dt+BZ/tRRQxXeerI78RT1q/3xzqGxqECDJQm6GCvQl2CvPcTH3jkc
2tdqL9k/NzP0JHl6wv24P8pkcI46QTi/d4zVGyAGQ0rpZ/zzv5MwmzaL/F6a2tleZUciOE4S09Ue
U7uBoz7dJ7XQmnQtZMYPNZkm6UMLIcNCBSJ+uJuBEBJSqOvLsMKM5ukPz0Ru69bXJBlv1KHfKxEz
DW+Wwk0eAH0jbtDPsKaCbdn97jlZoZHHehP2Na8I8bVX7945Mw4pinytShowi6UYNpa40Uawn1wk
J9tV6RH096Jvea4HoUsWdrSzd8/rZ/r29gOhyUTfjmgxui/9hU7Za1EwjgoI+FVQiLgF9EPp/BTw
ctlIq86hyJ605PM+MV4EyFZGTLGog7GG3OM/AGNxkHBza/KwCVdSSuRfb/O4orFHMsNe0w/kg+Eo
7/+AWbr3pM8ERHoQt9kYqbhUf/6KeSiLCwWma1EyXqlWcqX3e5xtBLMlvzDlfvxw7jPAeSwAzPH6
dTJMTTiIEzyf5u/cksRA/HwMKMZKBJQNBdK3KzzCmqeIOKW1Fkn2wjGdWUI3EgQwgy4CvAzgGdI1
fdFr/TACJut5h6WAP9VfNDtwKCy+579RYAKfalQa9ASAQhycsB22a+1RoJpAXu9LcjmA/EaHcTsA
uzICZYIuihT1R2f1+OOHROfmS8SqvAf7smp8I8Y4nLTBqqn5uXVusNK6eDD/dOkLNk+RIXPq87hr
0VDLA0abDffeSTGexjLHLqux0PQc/rnUQMYVti0Pw3o5hPzGFuM8qiCqPSk1UcklF6ReHmb8iqeX
FzQ68XKPPL1j3k3i0Ph6PUKAuzCzp51qT6Ztc6NUnu4x/iGT4whAvcYcLl4wazSIJPk5OIDHCO0/
/dqyffuV24+4TNNARgVbClTzq4D1rRwhRhauIjXQMLNlJw9whLiI/vQ7PGLWn9yC/2w8t0rxv8TY
wa1K64S8jyMNrwr7YCfAHrVNQoFdwaW0eMUC4vD/scXOcJXmKMm+H2p4XWAQySL5Zc1LKCy/OL/R
YFzFWGG7liZ7XymM9y4gaJ5YyWS7FuxkxXMXPMkx7iKfsHVn9EDLWh9sBX1ZrrwZnPTt2PLafZVl
y/1HdIyzQEsI4LNlAR4QhzSXpt4fDq1TbOyauuenp6eVRQtnv9q/tfsjUCy2f/6cEsqdM1l+gX6T
LuNABssLfK+CYlpuNk+Rexu33cg7XhPhQocfrs1vdBgnEofYWx95Pgxg19kAscIDbUbpyHbIB6F2
tKXPGT2dbN5i9eXI5xtdxqVI2MzpKSP4e70cLobbHqbT8WVWH8p9HS15r7nNB2u85n3V7Exe13al
4vWJdq63KIfmwFtGekR4DTfqBYEWgs3PnX3/ept1hDV0gIsC3VFGbhQbnq/vaV8si6pKFe2s6jlg
3kMy8Np45miGpYANDOgSRP0N2HeMemiZ7+WGOPNEColUhH5Iv3l32GK4850IoxtdGyQCFjtrmE8n
9nv9ER9Fetmlfw4XbJ5SkOqxx/2a8hzL4pPkO1lGNVQ1171imskeGjsI58H/GlPP3rkhtb0CGJTT
0C2U8vP+oS1mSb7TZe4fNW8noR/T2Wka4PcLLOn34+PeeaH87OCSUn4nxoSrYm42TZUW2nlqqVke
U287fQTJyrJ5iBSLlvYPpZugtam1zsOeEIjzgl5o5Ue833Yvf/jjmYtpuu+EmOi0S2MtaGdCMSpB
dme7yKe7GDJ8xBSD7Gp8LKP5g/+3EaCP79rMItVs1HY+sJi4ydzlTf988lEouAJkLh/sJuuSGg9W
kKnsi7kyUO420MZV7IInPyK2zQtYv4Y+7zHG3EETllNiQy8oIld/OWhIVV+EtViSybL1X9RevxZ2
SsYt/ln9D2fXteQ4kiS/CGbQ4jUTAAHKYhVYol9gVd1d0Frj689RZ7ZLgjjiZmZn23ZmzRhIFRkZ
4eF+Rqft5bI1RvqWxgBlU9DbrH3P4lV/vbIzbyMIRd8OAr4HVSczMaD9+9waltCtPguWVhRyPeBt
QgUIAIPZipbgg2v6pIMhJiUH7Z1nSGV6qA+8rB32pcDv2tJsUcWWUbWwgaXxBeEzE1OFaGYLTwMY
KNzplMgm2EwrLmbp1F9bnS2sxg+J0he95IQaGSI92bA1UmfjE+o9ExsWj+zvn7V6y/Sb880ECk4V
wGQJUvJzpFMLFbe6HCTJeX/nQLeUAfBIOOKbkqbnVlHqLjEkZGLPtLESV7f+DJuVQa99wGxRoauC
MJEXJQd4TPcTski801qsT73kE+qdwNdm6CQYio0QrFhevMCuhz5b5LDsGaaPMfS00otXVGjZD43u
9w1Szwg1iLJ5oyxwkf55XBNuW3zgXpuerTQSsp4c+zCd/+aNvnRE3pYBdW9c4OA6nf9QPzSNsu4u
Alo83mboKVuZ9aUNrkyoYiw65KLnUH9WSzHw0VeQiAap1+nwmj17Zz8ml0v35qOu+eexvQXCNw1v
s//amw04SdDP0SiwtwtzxOc+R2W9JS4aAfM3wJmR/x7M/bYj2l56ioDW8TcDWr8s4V90tmmAHPKi
yENlYorCbm8Fr2OjibxPcWL0LbEi8ZVzZ0rbeqqtDFb3dT6LIwFwZ+2cLZztG7uz8CEpFd9Fd5uC
53hHUXWQ3gu0tDpfI87as2iLzu+UGMZ2/LWtDxZjfyurvWJrXzCLKQoQ2w8pjy/wLOkNbchf6Gk9
v76L2/ddtf3jmYO1suhLu3zqDFAgFwBqafTs3M71kINXIwFMzOmip8DhdRR0hl1iTmmcc7XzN9LH
4132w9Uxc2Y3BmdDHOI08OKWwS4DthsiCT499Xpgsa3BXBL7c/viHl+2BvFff+pLAA0AMlDr4QYS
5nTlU6ZLb/YpEIcH+biM3kzwps4+pYK4Rq91FeOonhn1CREVR/0qmU0ZPEnoU+LybSd8ZKNCpO47
ycyoOUPvOdB6ErA5yfnPIj9IYUlCuMAYTKBWFO47sNunp1albW8zcUN51SmZoz8ahU9iyH6uDGGh
FwCL998h/NRFrrIfQ55N+owl43Av1bdQ27zmk8RutIPLGfmZsQuXto3zeN6WwsQbo7MwcRhlrlOT
gnEYVi8RO5nhH4YzpN2IcMakRD1R7sA6FxZYlvMaGnPpWX1jfHYXxX6i+LGGEacNwMYvUczq3pMs
PA9Qky6gaMQ88+lK2nsB3X07y7NbqBDUQuzVnHEknhaV6aqU48FY/7fdfcmhIfwtSrv57ZLfikRG
ET6xCLm1y2Blr4oz5zzGDDrfeMy5wNOQp3+fT1NpMjd6xkAbaUderJVFnubx5nDgVKAvSYWWCQT2
7qjN1EZlGUj8uo6nUvOQHfMX0QhNRSEx6oVHg7YGED00Oa3s6J8d+8jubHOVuRpKPg+7FWfXb+UO
HPfEfq6oYCGRojsHFgW12CSbytw4qW5uvE2I8Dn07ZfY0GSAN9NNTIWnx7Nxn4D+mQ1022AiQM40
d5MSm/Wy7PKuU7xqAVGriLRfKD59FQmUj18YtiFyvhL73O/0mc2Ze1Lb2k19UQDQWvkt7LSzRLeX
Ncqr+5LSrZG7jGYG7lB03rkOkmSJhUtPIe+7XG99Q36KNmi2UZ8U15Cg6QRaIBM3MIp836CR4Md/
vMOnLwG0HmJX0FvEP9zeRFoxtDGfyhiu4KLgf/o6TYTSYaWnLjpstn6/stPus+8zg7P5ZQup9JNW
cp2+tOoaYOv2T3NQDqNRHo+JA5dtBsgO8taK3fs469buXNQ6bfPUxYy7zi763r1Hx4wkBnRsol+u
+RYFE1gOKIPp9aI9nV/i88t5ZS8vnuz/TrQyO2FqnMWcUKmuk0mErUjNktpgzskToho47MfG7vtH
psGiXxUSM5oMfaRZBqrxGq1mRZ9xduLGPYdP6d41BhIawDRRcQuacOBMe4J+5BH9QB9JO9Xn0cv1
8v34O+7jnNl3zGJKyPpAvJFjXNAJbKICuloGv6eRHuiB+R0adUG+d7Lx2OZ9I+3M5mxHqz7DQcnI
Yxwd2hm62e/N+LdjBhFx7APpfokC+ZRNi99th7ezZcWG8vk56J8XRLlrke20ledOFWJ8gBdDGADv
idntoXmFV7kDIh30jrx6SAKOTnvy35OjSKOtuukOHUe2sVHhKSla2rb+FW5Lui04oq91tS16tetP
mWUiBqEvGbfBp1SxJdVvPUslYde9eByBRGC3Z+zHi8BNQ5sNXQM1J94u09jR6HDrVnK1q4VOxSlH
nNIc4UeNfotjDa4HFIj+PDZ292KDwPR0WyrQyobReUCZsEqSaTI2mVTTAfx06Y5R0Qt11JzHdu4T
nT+G0CEJpXdol897X+sgbMpCCRGQED15bn61EdKr8kn6/uT12GgvFlL+yiqZwH0W6dbsHDTYRkqG
lCcUR3KkzDCXYkj2hSmbCNrp6+MhLjmOSVEMDzL8wSMAuV23qO+0LMxgq52wHefWMgWru0S/nMlf
EIB5csIZL+JbdkK9CrCaLxybbtfQNXzx0tV/8yGz4C9TC6XJUnxIIRPxGGpb2TV42qvnRvld06Qh
ebeia3CfPZzm+Wrss+Ma5QPbjxFMvu4OvZ7/Mc1fvw673c7KwWZXnVKcYpmehr9OVZDmYiQON2UF
ig9cz+l6knbxBKGcJkoC5JrQqXS7EhyXRSjASIwTe0aTg79qx3qnvIbemtloGzWmcn8MPrSedu2m
0szH++A+9p7mAlcI0qUATaD/eGY910S/aTo4UYW4hxQ9SgH1Qr0zeXD6/snQ7EfWKM4XBwyzMpp+
eciXzqY/DZkoyhoFwjrcqcXUslm6FgPclXfx81DQxJggTwjSgfmc5q7XD03jX3j1CJABTUJbiM45
8y6LIL9NTYYmhgw6ANd7TYUPdSeMFBM85FuJ30mhMWruSrS5eN7QT64I6CwHJcGPy7l6SUJRr8wC
YDouI3P2a7svzmJ36fu3Ctm9nKoZ5YtXfqiJUL23vB6OitGOZHwNu09FoS16lBUv04WR5PFfpqOB
FtAxMzv5oAg6BOzKoF6LF6fIYe7YJ70yqNeJ0DuZQ2k8JXeh79V6F8FUXGghxO+igoCxTsnYEBGK
i4KRlpvCowOeaMlT7K2EFD8B6fwDQKggQYYNapZ3SoRK3SVVXEj+JUlRw3tSwcCvI45L7e6zFvXu
cwTztF69jvmBKz7qHEQZMpjlla8so4CuhEWoS2YClgJTrWkjTLlN0ciYz/G5uEBXkPMIKz+LGgmM
djBYyUgUE/o33MbdayrVzD6y5bd8pOMxsBsXcuGEgwTq1pdNFx3qf1wkIpz64FIPtfaECAxpAt3/
7Dw9dP88PqKL7koTNFEFpGna1bPYyq8aV2Jd2b8wIfVPBQnfeapufRrrJhjhKQ6QbgCPmJKnk6jH
VqQb+fM2Mj+VTwu6lHptalbnraZ3Fi5JqDezYDGZ3mzgMpk57oT3RcUbRJyx8cDlJBhp/tQoLJFK
zyqKQ3sIEsrEJHtRMz1lLMl9KXvSPtcybcS103XvUvAtcGOQrdSQxZ+HwQOqXOk4hMGlRmdybg+c
Hn9ihYu/UmgOUU/yyCk9ynM6I22nOKgjVdiSASUFLzD42GRsTaJpZHDtW8esRYf3zggJZvyFs4S4
BdXoWxeb5BCKzrokuPg28+6bmftUhRb7XeHpfXQLkqOpOiMR83v8m0S/QvaghWgWYC3+H4OgNXyH
iC2E9upJZ3cWL2d9L5d1VwaXeHjSXnB8pH1yQZmhGc5ME4DFxyz/ysjAjzqrbooXpV25dxdeZiCa
QYWFm645kf2Jf658YMAkY8n5THgpADBoaTXSTKHZ38p9ywxm2HUFGEX2LSmbI8JVpnzuM7PwjE4l
2Zd3iqSDyyDsM6vwFD7XJZVWkhD3Qfzt182upbL3q1GYvq5Gu65PwwAXE1zweNCyZ5clba0/PtcL
D2QFNwIqAgJEniZml9t9UZRjM9Sjn1xCfp9DD+OTdY0m1KGBnR1c14SLCRy2tDiB+JcspGNBvDUE
w32CEyJgUDMDMQ+LChg3DwPdtAzZVojSS7NJoXbz5H4A4gXvqndvjR1fWG/lWlk4qDf25mdBhv6X
G8Jeyn5ruO6AnHw8q9Mmvr01pgGJiN0RScnQNrud1D5JOcXT0vQC9kqP5Ei0f/0/utOmqOiRldle
4Vx0VcpemV5a1W7O/U4w6522RbLaK61MF3dMs3J2pr0wNyhokHBF0YZHN+ssqQC8R80Igp9d3PK7
9s2+fm2z/eOZW3g6gkv0ysY06KvjmQWC1rgFbOT2e80TNtzJDrNhd+WAqtRjW0urJOJxBXetQHhd
m82fqyUeX7d1dkEs0QwGsl0peMcrg3tlVjsJl9bq2tbsmOVtEcbSWGUX5XdXwu8Qduf7+yh8ZeqT
/F41tGrNODMeD3Ahz4rAc5KWR+c/bqUfJoqryQybQki1QMkvPuTuRgQQynuU2i1j5i31hX1b6Ulk
sE/CdxGPBPnsOnK8xmLOnrZnpF8BFxKeI4VnqYBjdUQKdR6C16mlKO8189pU9lgZamW3AbIt2wGR
CVr0BsSJIc2aF3ctV3q/+5CjxOU1HSuE0/P3cJ4KrR90XXHxA12SfmXpQWxWHiL33hcmkENABkHm
8eKewtGr+YrTymVcbSwuYPsmff9SAmYQPLOdZA12epafHy/PwrNHBcEbVBZxFfIqMhe35oCGEwaW
rYoLkqFtQxSOtrZfbvzmKNuVXj5zzxIas7UoQrz5Ry42zNphm/zQ7YHGB+A0a8jeIV6Z016EYdIl
XNBjvD3AdqBE85D+B3K4I+3Braj21Fi5uHLj3HN6abdGZ15E6TsW6E0YPfQOf/kyv8KXeNTjHQfG
mW2Nxg7ToMoGJCcvkk3D1no86UtLrE2vCZx76I7ND31eta7AdXVxkUY9d0nXq5uoB6pY0/T0M6ip
VLH0scUfJua7WZZ5zDQIQDjwBt4uc6wJtVs0AzSadKE3M9QV05QjHG+o38VrA6qigmhGylCX1ePU
4AKzyUgn0vEZOBsS7AaZpqi8fRYhcrj8oCMyi9FqVEI0yKdlTEePVk/93zSnPSAjjZ2D/TagzXjo
fatMLPmLr2jLWEVu5HibrDJn3WsP4CE5kc5hYApI2uabiOv5QB1bqbz4AmHrmMblW5hQrzDLaKBC
9yvINqz7qvlm9DFIz72oi92L8BdFJkkCaT9NNTC4mYJqaIkVorxTAXBd2i1gVLzO4imKUphiab3u
K7uG0zPNxL+UkM9+vEg/zXezRboZxWxXckWcQ9FTLi9oaQ80XQHgSDkIYOUa99X3+AW0BEpA7ib9
m8XE+xhVOwxNTtm4A1VUqwppNG55djPog6yHtdWlG218itm9yBhZbpYu9Z8l4ZQ9Kb+CZyE3AuHN
66AoicLyYHgn8XftGkq2h0ai+9Yzu3IjyFtZOyt41P0twk2Z6EzwGmmbKjpFnDkylhuZvETLY4Y3
d34cwtyI2oKKPhk3aJTw8Sv+lpFIKFMB5vdVYbClybV06J78r8bXC41HKgd/P3XAvvrSynTe93bO
NsV0H1550qCuBLlUxfLCb0P7wLyfmk1SkBi5tA2rg7zTJzJCWzL+zWls4PVqpJtyE5hr5X9pWrb5
sspoGkB0CSIU7uc1cPUdRcv4ICZTy4tw6r6V39mxONa2b3IggfCcZG+m0Jo5DXQ0o6NHlIO0CY8s
2SE9f4nJGwXbJSSJWGiQodeQpa8RUHyWtOHN4BSuvB4XUpAqd/2ls4fRUGZCVDFKeWGViqbV99Su
Lb+kz9IGqxqZ/pq9++jn1t4sZ17kvSCUHmaGO5VmhXqNQFDZBi2Iqvuma7smdxRPsRVvmhUPvFCm
ubE8L0cKKSsn8BnYG+fo1du10vP4IR46lVYVkZuPcbARd2R6GG0zCVuDf3l81PmFW+96poXZUe8i
2cX2x0xrFk8Dj/ZIOgMN9O7hJJDARE1OF+xsl1Lpw6XVNjOynWBP4JTH3/F/7E0ZZLJoBgMx32wF
JFRCuySZvmNXfMrniva7VC9Hk5fx+tzhuLCT3mNs5ylpvtm3/Kkv9AKJlmP9hw2p9luxkiQh0rbY
ZK0RRsQlTEW0gjJgNmrMaddEp85huE037l1a64neHj2eNF/huYUT2Ua6q6yMaSF8x9oqAjAFQFNM
Wsu3557rhlhLlKC6DJ3u9wgevydZcTWNrYbfs2xBw4I5lso/fjXDKmIo5BQgYI7cwq1VlW0TKZBc
7GXRcGPSvPa9T5Rf/s5rX+Q1RteFatNkTUGaWsWjWfnxfdc+ReQByWHC6uIju1P99WvelOtDmb0B
GCTm1hj+ltqA1MImgGJBQ9OYX4koFo/u1QfMcnGh3/gdm0XVRYzsGCBRhN12HdlqtetXvMRC2u92
rDOvJI9p6QsqxspuD8wpdEaT/TyBOkimiVVPrWzI+NVT2z59a0Dlk9h4q5GYprQ2PnNSmN+xbUE5
AVcV9cy1V9XCi+BmIWYHCB2DwpCI08dFNpdbSSgSuX9+fErvCaNwkylIL+JBgN6Uu1MqpzLSnrX3
s6PD6qOQnFiypFMSgX9VucjDrmg2TG4qYBJigJg4FDXytEbdf/TgRRw2bHB6/EELGZvpgxS86fA5
qNhMmb7r7ad68dDKWH0FV3jjH3uzQ9yHqKmGBiizHyHhI7FU1QDiIYz7FFPpT7xN1wCcS3sQT0uw
MoJ1E5H07PEMtLKcF1KNPQjO/qYwXf91zH67FQAGbr/yTlmyhT5aRVEmuWBxnrss8ijqOtmvL8Bj
178RyDDIcCNZiPoDMt8r0zt5qHnEoE7IVIBUFAS1szegr1Rtn41FfRG6ncq9q98MOIcVBeQ/JPI2
glRR1TOKKtry0Up6Zek9yF2bnp1rTs6TPEjz+lL+5r4iQaDCoIsSzWoV5FEBrUgj6tmLLG36YyUG
NAXKICt36tpDe6EEDETY1RTMDn2WdhlEjav6AmVh2wlfJLi5D2XzoiJZfFJ0fuWILTrUa3uzc9yK
uZezHOy57BZigxF/KKAxm4eouJzrzlYbykWE5ajSWoqjtSvedDHy0jhhwt3/XCCzFdeE0c2Yuqkv
TYKCSr7LRUMsqNsf8loySi2kFYc2gIK4srOy16Zfnu+1a8uzBR/SRuYqtBhdwqojTYqgWEloMhoe
i0rg36jSx/ozLX4nw0vV7HjN9oa3pKb9x+PPuGeAmUqBiJAF+BSWFX4CpiuPEnF+L8UKJmBAEPwE
FnRR51NaHIaQaJf817d6PEuo4QQmRy+SnexUIzQaUlmSza8dgWnEdzOCMpuITPDEWjmdzqtP8aOg
EYoMLr2Nfg2HtjCQZlSnzMjQQUxz/GSyXSTaik+Dd+6kdnqWW48n4yf6u/sCsI4iQaDidldma8JP
sut8lVQX7j0zpKcOCcGaj4nIGmywwzsFEKdqA7xw1ZvDDtwiGzdGST78W+O1tS1L1MGCdwjuHnyP
Sj1Vgg3gg213fvyVSx4ROb3/fOTshOZuwWuhhGkqMzIUNMDtmuyKHGVajyJqfGzsvrVq2h8o0KM5
hcV2ned9JS6BvmlV4gqkIMiSiT2iXwAPTX14j5zB9g2k/lbqVYsn48rkbB80ShqBvaqqLnWEbCIe
rr57TEM9VFYeAwsFxNuxTY+Fqw1XNmEG7fGfsWmgGsn3DdriBB1ZewN9ETaYS/cCiM5iIwWl9ON5
XVzECdH709IOYshb03Eat0retNVF3XKnzotpOcJK2JxiZeUCnS7juz19ZWkWH3Njl2uxD0t1CiL5
LmUk06uKt8fDWSjjTFP53/HM1swTQq4VQaZ2QUrtwnzJ32FhpcBwCHs5JWxm+4fKXUkmLkSA4KoX
OU7mNImHLsftFDZd4IlKK4GeuvaNEL4xyj8kYWWP/DxIZ9N3Y2XmEhq3VwOQZFWXbjtQ0Wj+FhMX
dq43VmHUevzk7YSvHkk5jrJmSwP8KdDObg3W7tEH2x+jlzWE/MLWwa4Boe9ULVPRg3c7bq2UkLkN
meoSd2+BAqnt9tyiLTUwBbyhu7b/N9N8ZW62f7rAj4uRcatLkf5tMoirqF95FKwch8W1FNEQNC2n
DJ2V2zEhAg/HGtK8l0ajkfudCOimiNYAwUtGOFXFzcJySPDPZcJyrm+YIQybi+cangjF3Bpk52tt
ZYsbBrAftHOh/MKr8zuEKWWRQaTYXEo9tnud08W/PjhIR7SllmiTNFQ7oImtniIbT0b/GSzjoDek
wgnQCkO0eL0k34/P5gLyBxB/5PlZpBpQ5Z3nwbTOVbUiy5oLl5JiU1y4L7bRPUOjlVkjx6VQJKXR
cCyyoPHQpf0OjVeKKdJdi8awnhS7eO2iX9rB1x80W20lGrUmFdPmonDPgUyzeMd02yAKdDUknugR
wNGQzjATlfBCtx3f+Y0MsY1XeVhxjUsXAASMNLTFoQAi3z1keq4v1bYtm8suQaEd3GF2exot5Xk4
DeiGRnI9NhLS7vV8yx3KlWt8wS/f2J5269Xl4wqF2kYsVqVHUX3kDnWfrdzdC/EUD8mkCegG9RJF
mfnkYRSrPBmb5iIkAJr1hzrfuY0VV0+ia65ssckJXHtJbcLhoIcRNQ6g+PA/bgcTtJyqNKLXXbxO
r98BZwIkawNgRQryxwMaOYe9BzYalXa6hcLiY+N3eSfUH0T0bQCZBBSpqsxRq2OfiWMeF62Thfb7
iCNWf7knkH13+2zlNphv3B9LMqqEEGVBDkicP1bixs3ikG+cJiZ8l2zzjj34IZTE/PocDjaQsysT
O98k/2sQBI0TbAbNe7PbRw5YPqxLtXEYHvlg9A22YrXi3xdNTLhxlN6ByZmDciAlHqeRFrROnKDS
y/tofvmHzv1nEGg+BPxI0lAIn82arPlMmgRl63CjbDLaUyFExPOKlXHclR0mM4CQYGmmPkdWE273
YCM3XDtOZkpd3pR7daNu1W33qm49i9NTnTEUI4CmTWFzVNtkdn5sbN/iSQd/t7Ih5xfN9CVAy4ms
iLIYWL9nA+ZGtRoRLLUOCi2BhReVCjoCkjCQS9r5rMXu+cxuvrJdherHPzetasjLQMQCiRl8x2wS
2DhUSy3qHRmVhMAYDhnU4cNj8xyJL1LliI3d8geZf5JSIzyCaW/F/tzlYOSQ0oFdXsAlDu2imXkt
94swK3onCHxaMMA9qhdUoyrRrpSVl6swreetz5lsCWjsAI4D+NDZequdyHSe18CWwhJcrVp4FtuD
iGIdg55m+HNUv5Q20UO84GRlk4g+bes/bmXIQkmG8s2vtlH+2lW7GL3uwi7iNllquCHJaypzW8Bw
X7h6K2cGFwHtWIhrd8+9y7z9/NlKSaXbMaWCqaoVm0cPLEdQ8fOeI+07jogmkFij8a9/szs4gGpF
gCmwQWcbM/BFN/L9tnciVa8rqzKEZpfv2i0vGvlbxr0M4EnS7DY6Sh8N0IH/xjpUZvC4RiSizQNX
9PrXCjvWvdOUz2Lf0BL9x4NLcJyJC9ijwBE+t1K1RB7GZkKDy2jWvXJqv/Id08Te7hsNvdC4EuEl
EG2Ksz0qAzGDh2XPOmweMTTnxQSx5pCuOIHp9XFjBQgOAK3B+M+iTwRVyNuTwHiRkCuMyjrhaIpG
4ud60FfEZ54fT+pdry5O242d2c2LbeRGAUr0Tn/SXrKSVNverijKwY67VxlSeqTdJvv9R2cPO38b
cCu+/e7A/5hXcPECSDWlTG+H2SotlPUymJf2Xn8oKwBsORQTuQmOOxqPx3pXPPwZq4gYFt5VEoHf
vDU2NHKPtwiMcblTcJZSWFVqJAJUmEISVAqtx9zyIaFcJfkhbJrPoKg+oX5Fw2FTrDn5xfUFalKW
sY3wjJ8dJWGM0oybvqUvQV3cx5sxPJTMUySsjvou6MAUAxwpyDy67ODcZ1M8SoWIsmnAOd03QkRx
OKeOmFKVeU6e+am+7+MNUw6615zAqCByr5UHktas243/FNk4TT+6kQCg4ZGwAKfA7fS3cRQ3YxRz
zpDstIYB/X+rAOde/w7LJ75bw2PdZSYnc5hdFY0h0BqQ766ybEij3lVYkA2CE4W87t4npreT7dgt
6Kn3b40OwDd58dFIaZ1fH2+1pdW9tj2b80SoeM3zcXrj/thUr+WuAPC/HjePrdxh9H6GqEqAtiHA
m+pMtzPahEnQ1UrKOQeM7R241w3eOpC4I2ZGNyD832wisETbDkciYyRgtLsIBv7+nDrvB/K9SiN0
93j93w9CHAVmH6z0HCHVKm4YF7LLOnoLWuWMOr8Ov97fDxEdaWN2m0KPj+VmZ728HI9nMG69PZ6P
u+LDZB7+Esqkmgr5w7vO2Q6A5D6qOEepjOqS9PDMckkF5ODDtIDkoUB4RJHndvxIlHSrPa2Yn1Z1
7rMVoPJwMYKw7Y6HKxlaD+FlyTkC0poxIN6lVfoxMEtnrf3VdwmalS89Lxm1BMHCSBc6p0gmNbTH
nzF5jruvQCsUDx8niAAH3G4KBa1JkS/2nMPLZhYbRYfK9mf+ykdm210CBDSPzf2U5ef2AMeHK0Mb
JSp6M09WNpJa5RHHOXJ2jDgooW7GXsONfIRGfN2hC2CULCHWe9fUXL3KL+GrCNU7Odr0siMkRPb2
skR7CBCFo8G2FBpxSfkFfFdsZ/1hrFIyJEa+Jv53VzeatgoCTCwWHBLe8PztLA19DXaPEkcH8YL/
Pu4CFMZEiwPL1ss32BAfz9HCxlBQDQQ2eVIAviNRAfYtihno0jrCO9Dp4KH++/j3F5b85vdnSzDK
XpEKQQ0e9T9IgUjo17XbnSptrMdmFi7razPzmERDeSVsBwzjF94h+qA3K+d3ZZrm4JpEGbyiYPD7
nO7q2oH7ePz5d8U6rPnN98/WvJaGlpVb/P7EEangv91R3LY28QOardhauABuTM0eF5rQ5UquwZR7
+AoM6RCeH49lbaqmIPUq+5MHriQM0+/z376Jev1qr82agen/vzIQDFHTSNOWigh60si4V9FypDd7
9N5/T9wD68xwK5v4h7b1yuLo+mkH/JoICaIKSm8aOXEErzAARH4DT2cMZn+0vteAVAvB0c06TVv+
yijaFIUySTBMCFjIlPm01Oc/j1dq6VKCj0GKCSlCvJrm78yIkauonwS0DuwhfeFotm1J8xRCSG7X
rVS+Fg7ojanZrgiDoFfEdICc20e0UwwxIPxujWx1zcZsY2gtMha+ABtsQStK/GOzNmHTBTW7UFS8
sPAoQPcL3uWzs+PHClszMTdtPaDqKIADG9DUDmTNzt0Lemoju7Izmy2oQfAig2vU8VC6Fj9tzxY2
0RNgtMc1pofplx6NaDZnTJS7ZRpgRGDkd1eeo4vrcTWKWQyIZ5KURSF+O6kI8LHdfjUntDZPszMi
ZlKZV5OmkgNt12fAx0VTQG9B+rx2GBc8wM2CTIf16jDKgLaXow9DO+/Z/IqoYHT6SnC0cN5vTEyf
cGXCk9CxEDLg95e3B2/n6q3R2ezKNbng+69tzEFWIRhS5RB0iE7w3GziV01fk+ZcNIAQG3RDiLGV
eZirhB7vAlyFcIJwugfw82OPtfbzs2cydIvyTEzw89V3+JRtxgHy6I8tLEVfwJ/9dwSzm1h1Ob52
4QCmpv2MYFc99+TvVtu8WPHKgq8NZuZMlCFL2x7ZTkeXBrNraOasDGXxdEBkFtVH9ITcJWriKPHb
hgOnPXhcMxKQv5XOr2q7LdzGUwL8P0ZmS1KnQ9HGHYz4em5o/ziVODnCq1+frQarFFIxNPj1DC9l
npqg3JEgVLUWBd8V+RF/3diZrYUXBm1UpeB416EMfH5NbcnkLK5bJURe9CNX45k59m4UOjgtjGeK
XRKowjv5Rl9Z9kW3e2Vj5tKxHmwWhBjL6ytS80B/IF6BnnftEX5/Pp/X4Kp3+L753E37/MpxaXJQ
uz1udyew7IPyTC8v0EnavR/1/eX78dAWXeTVyGbuPhvzsgsiDaHlOTZFez+Cx21tOGuzN/P0oh9l
oVpjNKFdkWC//T4/HsNSqH+z1WZ+fkBrMqR0sTyHnXdMbcd5rsH5QFbMLG80DQRooIfkgcW/XZQx
UtOylqRJnTRFh+RfNMdcsjWmvSUjnITMGS55MMvNEXYtmEZCNfNBrkvVzWBweBmBCYCUK3HEkqO8
NjM/NDm6zIYGqgjqJrDwVt94K+DjpX11bWB2YtzKU5h6hAEgYb6LC//+O9wOa8dyyRtfG5kdEzfr
6qFnYYSNoclYEeGc2fKJ23p6ZWX/4p6/tjU7KGEBviO5hy1+w+1dK7PXwvnlJUEdUEE9DOiLmdcH
9xGYnXtofIwaekmJaIcjYqKVk7K0vUB+ISGDiAyO9tOid+VYarkNo9IVBLyA3gW9fEt3yMbQnCIn
Ci+2gzTq67+xiJyLCvw5kvDznP/IekOdQVrBCUh2IN426zf9tj1SC+jDs6T/YcyG9qe11brTwZg8
KNh6/mN2tjWGzA1dJlQF6FHoEkvClxTtb2C407/P4Hj7/kb3If5TWSrwqRJ4zdai259s7PwVcP0B
s/3CQhe1VTJ8AGZ6NHEFvr7WenRQ/oe0K9ttHFmyX0SA+/Ka3ESJsmRbXl8Iu1zmTibJ5Pr199B9
By1RGhODQXWjGl0oB3OLjIyIc45NjseHB+Hu8TuyI/t78/X7fIvz9X1ld25TAVx3Rp4sTnbRBX3O
02S+DmEZ+Mr8SQVvLgU98/bOtAUsd3BKULNDHzFZHfWt19xPo8p/rS+OvdKJccJEWH9+hvWdI6Rm
4Kle6L5tAZV7BO9tbBXuWpPbzVjj3OxitaFsITC1gdkA1GD6V7GFaOms4vL73N48PGdTu1jSIaYy
H9awwqvWYWYiHQiekUK0EsTezCGcj2ZxX2oNa7msg51mC17Ekuz7h3avZBb6q+6/VnyofOtyPje2
uNVSljJOyWBM3s+Jsj4j0iY4Gg+fYBl77+3kJbAQrs+o7wEj7na5eiyFmYeZmjGFkBMj3LH4CxrQ
0Hr83j59PKHUsHLxKnOoeLWnUYNFKRgFHkVduEYW9KqS6v0/Id7ra+ZpSFJpRHdnTtBhMy/FyfPk
4yigDZ0309wmf/6kICyHFHC9oTZDy2VjJbaO7b/dfH3PCa3QKcxv6n5/f636vNvOB8l/tDUo6OpY
NuJIYpiVY44kUGOL99QfIIhzKt3IiV5qz2nchoRe8KdwJXMbH8CxaJUWYNve75v1qhf7xwOefcRi
FyVDXqZTho+QDpkvAdCaPeb79MnYV7AWOtGuOq7RK86+5Wqd0KiAyiMQb3giXUZIVa/VEq0mpHRp
R82ZHMpEIEVXjuHNcE8SJB4xGCSpQAl4aYb2egkgXwX1qFcAYL3J62W0aFhosLJXdt7NQPzc1MKx
iD0nqblWyie0qU2e8lJ4kSlUrvH+rSVoxBQJqHa+dSe01BX6o1vx07nhha/pdJCyShOVT7Uf2zh9
pgrQwJpDu26Gg1YULikRDWoGj36oxRutbpIY/UfadKJNRZTxJWGPY+JWsuK+DBnak4WayMVayerG
0AAZQhUcTXj4fdm+WwzymHSs4087Q7EbN/gD6qDysMbSfeMmurCy8GuZzGgn4t12SpTv8INrzQ5K
L5OTDV/jFwNlhRatVpmur16c9hmPAuZiRRG1xYlL8y7TJDxHTxSSI0EmOcb03ESotwNyFxYm7epH
NFw3shkoT5HorJz36wFfWl8MmLKqHapO6E98Z01AQFRMcoIyJlT2KJNNVdvUqbgDLdOK3esLBHZ1
BXRmEhgZeXkRcPTZ2OqjXqI1aXSybstpDZnKCZ2b1JbTu2j8rg0nCUEhNuwUBbodhvaAdl6XlWbQ
fbF25T67EQrgc0AEOKOK0cv6c5ecRbhyGIpaatTDSfvTyPdTfV9Nm5J7777VDtQLj7hD280aReQN
N3FpdDEHsYy4V5DRnsXxzNaFxq5b0g1+pUGgMtmM4yvHQBXk6WX/WVpjcugFUBNyMZmKj1Hes+Jp
ZU3mC/HSEV9+z8JD8lXXx9j9w2mqrLHYaSkuxtJWCwA+70PhOBIxKa3VXqmf2PLaLIhqQKGAFNMS
fjllfVkJXT+c+K0Ympr8oDWDG4qK29D3RH+TNKdS87skAy//owFM4lDuaeOlkyd1eykz8+o4CD1h
0UkaXVU+6HG1ElrN4/7tAxfr1EWAtTU8ugCTXnqlBhe5cRvtuEKcVk7jFRgY3bHYhv9OxWIFtHSM
OFB6Dqewfk6DRw2cz8iCAoufUodTTxoAhKMlofkJU5Bv68oUgz3XPCTCfZ09CqLDh28re+KWd9LQ
ygfQBIrhAK1d3ppKPFFdCoXhZGSxPthFTlMzlFP5wxj1ySmU6i9Df/ihVqrA5oVhxyXolEQZ+6PP
9HwlCTnP83IdNHnGzGGboMlv4SkTgxuKpJmGU5YWWG2lkD0d+jorvuD6olHkcysLjwhgWBZLGUas
vCa92wW7XiC8hObWD65/XZndWzvrzNayDKAmtZRzDWylnM/lb3r+dwre1Xex8GPJDAG4jtJNclcO
j+J4h14rZWWoN94MGCsSRgiLoGAChObl6kaxXklToQwnC1RUwmTlnU2Mmihesh+JrDvPv4/3xjPz
0t7iJBVqocU4AsNJdjP2CIqkDm7OQTxduGjjd/vN+Il/NzFEakao42SutVZmu9GKcvkJiw3dYT7U
RhGHk86/ZfqB8RVB+t8ukw0EGfpkp0EYshfiQ5syqy7fVPYxQqZoKjzkR0BhC6mmv2Vlq7kjDztG
AcafHqbCTRvlTueCTaP3JuWODas8hg7fXu7NcaWAe2N/4tJEGgYNiqiO/OD3z66qus0reeSqHh1E
nK1kORmUwgmOchW4bZzeaYW8sktvbNILg/MHnRnUUaVJErXtT8ko3A1C41U55Jvatdh1PldnpxvZ
ZAVEJYYMRBPQU4BQXZqpBaULG1YP/ljt4qAmRQc+1+qtrogUfOlIM7drVctFDDJb1HjEkyiSgalL
5RfR8lTV6DYs+sFnVrWn5GO7VlhaOKwrA4uZA0dRx3HxMPi9tJ+5Zupg8/uBujFnFyNY+Cqp1DNe
bjECNR1siAqbLSVBaKcKertFCF+A+pWu+IzFbliO6edxcLYbhr6a0paDSaGS8FgDNsUscnUtPJwX
e7EZzgf285g7szKGWWBQGcFQDVZm6RXUk5++sh1fZzBZYJYvv0/j8un930Gpkiyh4QvNCYt5ZLXM
crlvsVBmdITTn6tOREaXVOOAH8mK7XDXuLVd+ncT8p4+twNM3Sqdr98/Y/mwWnwGAE+XRyBBn4NO
W+yXNPG6MQS8QDWrurE7gKLTxOJDkPghvcurK3553ofXs/0/wzeump4zvk7DDsMHGdCptwOoGtOH
tZL3sqB7Nbo51DhbU8Brkyk3msHXGz9rLKEFvim20rR7r9pXKS5tflBIaXzKqULGTic6gDMptX+f
49vb99+hLrxMAGRopSDC8k/H1UzfyjbC2/hyhEFZ1Hjw4IeHoky4Xt/LqWip0Z5hqAlnNnjSTZoV
5A9VZEsIswungQgYeMsgAphZIHrpKqfsAk9OqTlNLgIsZtwhPFg5Xbf9HpoCEG4iGbJsCQagqBuZ
gSPc8m4zWGW4bUB8AmCKsDLZa4YWDrZWARSi/YhT7PQc8bYtKB1+X87/ZVP9O5aFi+UGsevTCEeG
WWDyw6kVHDQ3g6W8y6DOYYE0wVyxuHgx/7ONkf1AWQdRk2IsLOpC2MpBwg9+DKzrkFFSs5pk3d82
V0wN2AQoDTGnhTby73bVW2f0zOzCRaF/c1TyCHM58I8GqMSyl1AGI1e4cqMsE4CL4eFpfrmHIwA9
+VqGHcn40DM3O3KdOz6lzc8Ojt668L2xaCeRiYn4PTbXWHPncVz5IjwEwT+lgZRnyVogUiVMMhXT
q8e8L8Wc3dNvSVJAStiYYtw53PDEBWu76OZ1c2Z0kSrO2p5FfQajhZjf61xpKpCKSsotkNOKApYv
UxefZS3zeJzXqEA4uMZHsXz5/TPtc+EJMuwSeuMXrgP5tKoXJwGuX8mR42WnVkptZJzehcqRIWzY
aqNXgYgplKwoZWZRU6DJHrsInFBR6aXhrp7eNWPfZsE2D1euh2Xq9OrjZqd65rn7Ogk5aFzAr6mK
owS5xYxj0LrSYAX1vseUPAijR4NuZcvfvJbAV46MLchzgHK6NFvkZR5M/Ww2CIGUdplkZnkICIzx
MQ2KrevcSvr09kDPLC72AaToRXQFwKLyyG1OwVHYDlvxWFmGF6+EHLcd15mp5W2Yx1lUAR3uN7kt
OKfAUi3FvbNVMGxmdxC4+t173A4tzswt7r2iiosEL/zB5wRrnEy89VSf++Zyi94X5ir5401ndWZt
sZsj3UhjwIEHnxaKN03tJqxMkPGAjF9N3AhEHbKAP3qW+BLcs0DqAkSWet2E66iWrN9HfvPCn5nf
ZyFY9MItllSdNK6koYhPaV2x2yviiUor2+Z6n86YYPCKo26KLJa+cM1lA67LsBRG/zUD2wE84lrG
/donztlh/HQVRCS69POmPTt/09hI8UhhQAuLE1eb4AYKwSYQy3YFDHohv4m0+/p92m6OCelH8OXz
IDxcIkSCke/YFEqjL732KCQkkMLmju0BNJC/21myZcK3YEhnhhbrI/JM5scRhnC6RZN9gipa2ozP
kiWQeKvZAwDVjfO3tjWVQDqhtoxj//m49va8PVqUvWQe06v8pIfPJhhFMXUAKGf0RdUMwSUIcntr
jY7n+kxgoKjsgbwAXFjqMs1pBFVTqBkIJnIdOewWgG1bSKxmWJvRm2M5s7M4e6nUT1MtK6OfoOJM
IF8Dvs76pebv0XO6Egv9oC0uL+vLMS0uBk7IYsp4bfQHB9q6NnOYJYPItN/q5nhHJlOxjfmXWdsF
OEBSl8K/bQsCYbiEIBBejcCvD/vl98xrcLaOVWqUqZDr+B48lbLECdSGaGujvm1E10EAgJ59pGIW
RoYuk8IeRlTZYSChHKHQM7AVt3XDYc9D+dfKInY2prKiKgcrcvJSaA+9WyDlhBgok957EKuAyE0a
1kgXr+N18BwhDYhWVBwFnIPLkcmRPnZiCJta6iTGnz5xNXZHDRMMVivH/sYmhS4CDhveQyLQxQuX
OQq5LKF6OPhBSuoTEPHZLjjUq3C7G0sFtBnqajjXINxf0nYwQR+NtEknnyY85qw9UMOf4sr+3Yfd
CBuQtJr763HHwMjyAmgpY0M/JZOvlYfyofYpRpXTjdRC5fkAfjnGdVi3tVthydQJ1wmzAJiDqROC
gVc0QBoCRi0tMDp9z5FD4TGHt0t7wiOIs/+2jhSZoy/Ya0mt66W7tDr/+dkZU/MSdF8KrDbgjhTB
Y5wQeYAA4ylMEpPFm5W5vQ7NL80tdgq4PtBXyWBuSkECupfrjPT1qeu3wUMK8miNs2XJ5mQkjCOQ
xXaf/z/zyx0UpirXFyyffPZHfwK5WVJuOM3ZMLN2Q4dBxnsmZV05HNfH8GLI+uIYsmqKaFkUk1/E
1JT510p9GV/Brmj2/ffvw7ttCahDQECRFtcXrkxu2gy3BYdt0j4m3BMfvEf1txT8Ldf475eVhn/2
6gxGUNHgIsDg5a7Rja6N6RhNftJq0LaO7bSKCS5cDolEaJNU4IEKMqvj/FHg7ul7x5qV4pEwj+Xy
rsKs4jt+2nCRaF6MdcomkY4sm/zIK20WWWW0oQJupuAxejC2gfnYPhb30d81wPF17DabRc8kMNg8
+pAWZsWcZ7wRYv+OALSqpEUjKNgaZMIgZVBpW/Hh9xW9cW9c2lvcG2LesrzW4YtGfs9Nj81HaSJ/
yltqrBM6eciXrAQBtycWEwreHVmCes/CIVBNykuNlpPfOZ2j2vv6ACXR+ZcnA8n0lZg8CVdux5s+
6MzkwinorTQ0YU8nnzeFnWxpWwXNXWuZiGW16p89+6+VJZa11sK0iyZYae3iIJqgo47MaXN4+OzI
W2gJKFjhQeqWEACWzK/fl/HmZj0zvXAB2shnLOXhAtgE+k25goZFDaayQzR6vxu6ke/BfjmzJF4e
THC6MUEpYUnmXVlES1I+WQr0CvhTmaFj/UQjkNR2rsiHJqWCh5eCOTYea1cc7Xz+r07n2Wcs3qd1
U+jNYGATGcFbbHymazzbNz3d2c9f+p9JAoVjVM1rmdMHPXjOpINYWam89va9kcnRkBjEUUCYj0q1
upjQolaCJquxawYnMuXnCR2QdMM2maU5h4JIWwFNWapTbEEo0rysWr91XZ5bX8xjH7ZNxyWwrm4V
CLxWZm5GTryvN2CmQhMvPgA8o7Ul75M958k7pNjJSn1yyXj3c2zQpzXHkXi0qkspx7wIhDJsMNUM
ug/cYXB0NA4qVmPTmYRIsNTeZOC3BYwoc3pSoKNnLR675R6gH4Z+QgEqabhwLvc0yl9j00Xd5JfP
rDXTh/pUHMUPrbOKu/5F3DFTMju8SIpdf2Dm7+fpRxFyuZHPbS82mqZkeiHz7eRXdkVGV3Rrrz4O
XvDd+c090i6yRYnkhubHGzWfAZu2WvNrFjN/cu+ennQI0xrmQ0Y+QvPNPTXEi0lDONKY9ocPJQnb
v6vvREcxmfv41O/Uh7WY8pbfOf/6OaA+C+7aKdPEMsfMQfjBZ7vcz2Ty+wQtW63+2R4zHTdUoUDW
9iOJemaCNkU2Zs0E3x1me6WMAIiCkvyG4/nMpuLE7fO+BSijaDqzVKmdaWXl5eDRRXkolJzfP+aW
1wFzEl4g0OkF9d3icmZ8J4xVLE5+XP3RokORrXjXa6+DQRoC4BmgLoIs1eLnZ5CMCeRI0X200h1T
v/WL7SrT5Q0bkKaYFXd1sMgiDLxcslhs5EzrE1AxPVXPPAitS2CuM2cATazojZZKwACX2f3L7zN3
w82h6wkNc+iXQ2sQqEwuzSoR3xWNWAe+QyN7eoGciNd9yieEVFljupSMnvwC7UM+sCZIfR7Xmudu
XM6wD9EEdEHMTFvyYthcHkp9m7MAXKJQj96Kz9xd+l58DUT0jHdjD+ruU3VkLto6NoopHfm7Nf3l
aycDAhlDBMcZD8gEhOMuJ0CPhCCgohr4YZ5aoMGqxqPCHZEgQ0KzF1dc2k+a8tKtXFpbBFkCo4IB
vGKACnVJuEP8wZHBMQ6i29uKEz80JHNSV7UGkCHE5PSgWmBav3tRycudYObH3hts3hKdzgWohUw2
FAes3/fD9Umam+yRwxUNDfwuy1y9EU0Qdk/DwI/AoiMzrx0ffjdwI1C5tLDYcDFPs4ANnOHLLuco
r40LDUcw+HQvxhN0qh4LVzhGa7m0G9H0pdHFZR7kOZphBwyreWC7ycVOB4U29PLMtbaKG6cY6RAI
x0I5DsRXy0tT72mUDzreP5A7I211l9vQ8pYBhGHu7/N46+DOzEs4NOAh0iCodrlvg5L1TIsEzs9H
iKFHx86TdtkjGgp5oMd4L9hEd6OvPMm78BDccX61Eh4sB4qKooS28RlHBuIhcUnjKuRqN1RUQr8b
UnRh/FVQyIqUI6mlxiyrlcHeMoYgAFk6jBWp7MWeCfhRVMspCfes8YojbpdNHk5ELyormlZax5fu
YB7XuanFTmFjXYs0S8O9FARePOgt4SrOqRok6sIQtE7IEvDh2hNl+bhcGl0EOsMY0rrIMb76dNAT
K96rXgpviy36+fuuuQrq/rEkz+4eNUqQpl3uGqQipYJGHPZDBrZi0aROZiVWvUNKN0PQopLBrknp
5Afj2GxWbC8r7kvb8yqfRQxq08qg2oNtQ0IfdnhSJ7fvN+E+9gb6HU4CofHX7yZvzivCd+hmoZ4D
MslLi2MpBlrDYV4F5oqKVQ084V+TEhJuwcPoafHKmbg9u3CaqHjDh+JaubRXpr2YTSk2zxRnj9lQ
WlVXEKGBxIPkSU9R/ijGYBQng76rykOS3WcaNZvO7SDpEYF6gf4Vgf38fQqusos/s/7vNy17U9EB
W4OeAXNggK8X4kzBtgUQaOzhJVK/9JO7DOy2dB/zZE1MfNkYjwuEl9AEjXLdrKmHnOrldESsL9oo
peFeIUK9T/7Ql+CNQuJPM0N/2E6S00Db0JeeRmiarwnlLdkur4wv1l7ooaWpUxivwDCU2+jyPOQf
YBA3033sK1CkJx/jDuT7j3fcseNIvyaHMZ+k85seg5cBrZuVYsGiCizC5eBLGe6x7eVwHxZu3h6a
6H4IjqIwrqzvmpnFgZaKfhQq8Gnvm+9uC2XU33fPMhz4GYQqa5Bo+5FPWDgmXhHiAgESHK/evQVx
7YVtupLQWxIJzguFGoUmI/2N3L60xPdFsijgnd1F+8TTXeroW/Qvb5u9stlztvrV7IFiybaGNe3p
fUKCQ4AszQZ0hjWKVNneQE3/9yHfOjAX37O4AbJCr6C306K6XT93+jvqgKRsLTb+qd/06mlsLGye
ure5+qvxUyA9KhLnTwpyO79/x42L6OIzFlOvQ5CZi0VMSxaAsDiYQPR7L3NW2m6l1E2UFWtX9Vus
goICy0xbJ8wcyYt9VOeRVoXlEO8jwEDN1BReGOj4RjIBtCuTCRKDkDqRD4ONhMP3uOOtqCLlDlCq
tVtivssX5wYfgvSu/COO/hP3nN0SvZaNUqT28d5Au7xCCumuD2sI5Awk2qQHJD/3ytoT4JajUhBC
KXiA4YmHnM/lWRUGQ1IHY4z3eeMDpjKAMs6ptW0iO/H9UGwkw5ErSw1OWfwVAs0d6T7eQ5Cx/n3F
r5Lr8xqcf8Z8Gs+GzmV52ofqFO+l8KMXGpOiXzRoDvkxyFG937X0JFKLFrYqt8DyvPxu/cZdqSKv
jx5qUB2jxrbwl0MdhXDVWrJP1Rc9As+yYipCQNL3EmDHWAjsgq5ROPxcABdrjb4EuBbQss08nmBR
vRywoIgQbcuq4Qd83CA9oprQ9jRFuzuq5vSK//3+eXwbrRQbciIvNUmtiEDZyqboY5gQrfzlzI68
TOAcRUPxpoUkZ4+HkWkBBkx2oUWRKEuQGlt7T8y+++q7kQ2AGDdKLsqSSGGiBijz0AK77+gp5iAC
VKPTbOUgXLneeW4Q4StoohdFKK1dzk0G8u0wKLth32qU9ODGTJO1LJGwxGxpePPPuT3gQHlonaC4
cWmkZVyfGVE07kfzfb/rrI35WlvTn9YON8h6iubnQF5i8p5jBl9lG7Q3heWqHvp6zcPpYBCBEO/9
5P0BwMV66UhtP97fS8Ta+p359p2Tbe9AapEckRrCAzYzN3NTzZ3g4j9r67szP75be+btycze/FYP
MhGdWV32q3MU/F2zdh51YF91AvlKcockm3JAit71Jfelt94K8uRnxG7N/+MxWMzIIoTTax6dqGOI
GXGn5qRwFv9nKLA1IVepeUaxkg/4wTotd9LZAizrklxX9q2swdxu/w7pYDBRPJfE23+9e+7D3tof
vNrGP7693X64/t/afd1Yv49Xnpf4ty9YvK3yeIC8u4AvUN+BlPFV03s/OH8d52hbgM6DNdnuiKsS
l9gb+843nze+TciRbIn7Yenm2pacT/xvX7O4fNVRlkNtwtekpLJfNbNZGe51iH65vvrC1XeRGidG
DwOs9oDOzXDJfbd/uT9qa5c5KbDpvcludtA0ju85CsqQ4lUO1xz92igXjr7R9VjIK3xESY88mnPR
6yymoMcmiNHVEdSuXLArFeSMuV2I3h+UjlOI+9K14G7tMxYhKthCgrCQ8RnOTNBF9q+HEuxWu5Ts
DZzwE8HhM7EHXh0HlEqM+K593Lr+44tkmrune5zAr7Xlv76JBbSTyHO5AYllYLgW6x90nTHSuMv2
uYj+GA/Kbk1ZWNV7XLyATrdsEivn/RA0IuO+D0weiGIkmRnSZg0E77OVdfqhn1zsRkOYqY4BVARE
awmo0Dgt6RVuyvavHOksi3khpJe5u+wwWIVOlE2CmwmECm690T1MEHP1kARwllaNUilUbZM9eyrW
2v5vzJGIVwXiNBHdimCuXMwR8hFFIxRRs48LyFBEZRXucRlBppkGvGuIAbNFJaxcAcTHNqsn9kcu
IApZGGV+l2pZZmVjETmFLsZ2YYy52zclt4dOSmhPMb+GFrm+KfGtYBvS5/QqslWLnT6I8qSVYtLs
afnWSo3V5Y/JsKYac+3CZiNYKXD+IkW0ZBEF0DqqOgNG1DlrezJAJVuaqJOr5Yr3gP7E7B8utwTq
C9gTKmQn52rD4n4YSrGspJobTohqIhniubIykTaIxXu5DYWPUO6SP1M0ZLyp8tAYCTiO/R1HXc1c
QJMCMNCPeeHXPRjNrLjOhfe6qIS7ceTi7zJLVcjFlb2Bp7E0tE5GEY73RhkcJqT6nuuipxC86pVU
JF3doYuyq7ku3Egoqrg9J4aDK7RTcYpaKVHMRI0GiVRBhkYbhU9bdwT/LQr5Q8kJXqZ02Qtg4nph
ZVINEeykl9lXNST6c11WkQQtcU6CnCrr4sQStWx65qumaVJTq/JypL5Cm6EKCXhO+eQ7krQgBMZP
DwytQ4tp009OKStF6cWtkY9ODPIWMSFR2yafYB1TEMxBUp5ZidJNiCTiEdovasimEVIrqRTXyIOk
ckMENVJBIt/EiXInl3qZe41RABAn0Jgic4usJGoD6OoT8Hpv1crUMJOgr6lSPXfFSW3jDT4CjTdc
WLIvFmLfoD9ZLqFzHDQCGux5NMPpGn4k6RKVvZR6MOA4KyxWd3LPTfsib4TIi4RieKiytM5JWyrU
jzKVdVZHheZ+yPnwZYKa4Gct5yK0c/pa2YtJajD0L036Y6WJRuUmPF9yJBtl1lvC2IFtqkw7YK9p
kzTuQPU0hJRjX/8dBMUQLEUr68wCVLPC1SRBgc4ZYykN8OrjFRA55OLfSjECzgWHAofKc8Gldlzq
AxDc2rzQg9RqCtGznEVmA1a80IW2XX6CMgKQSC1TGORtUl51taIWDAtAlGYiDaovLRBaWlI4FSDi
+6wx4Mb6OqWHooiyR/ytMoPYWizFTl7TgJFpzOr7MoiFZDdFco2B0Yi5cU8DUB5zvDhCb8Ngu37g
RzBOAWnzN1XLmPOkMsiRVK2Z2DglgCcJGUte+UrKWisJ68vMsEVOyiRSD7x0X0t9AKW7TgmGTVu3
WkvqquHBiSen0Z8y19s/htQBjwR9Q1aRVhmApikLHVwLjdAlZFAnLFoYspY3Q1WsY6Tdpi63Mxq1
6JqXOwOJajmtn9IUkt6kQuVvtLi8icGMZqghiJu7OAAyqG+r+36QxFelqWQ3ifjoWwFSEgKq9ai4
NIkEwVTKpnhRxrrBMYixLA6VWRlZkiZzIpEmoR23fVy33F4DPFbfNxyga7ZQxCWSGMokiyaKMd3H
0NfGaQh49b7HVN63PDPcDCsFOdWkG766cGwSIsbIkpsCP6EcF5dMep7kOHnKuQiZRUWNAiIOBtJZ
bRdiDsoAe41oQ6u+8HmvYVUFrfoLeESBZ1ItTVvwdOL0M1yAKZEYYEto4GdNZkLquGQEGSwjI1qT
lYANDX36LABNnZpIV9efQzEMnsDlY0zCXIl2hRYZlU31LjTMGa626ZMigUEgckLTiAO8yDQlAvnR
yAXinch6mpG8KHTOnoI8svmqnu/3UuEgJywg9ZCmefVEqZK3fqeLGSYqjTk4NEPMvzLWV7HZti2+
MZ7UTDeZkguxydEYzBNyyRsjejX14IS+jgrlkADQAQKOc7zUNDlXvmZBpcYq+sjAeFU1RytiUAtP
GsCLo4UEhPpZawxR39SARMmM+Dg9FXE+fNC+SiNTj0dJ2chjolf7zIhRkdQS2pC8ryNp3mNwCobI
6i0XAINC0kKFu4I0MGS0Jm3ipU0ClOZnO1BDA+wr4BVbEqow9tH+2mz5dAxQucFrsCc9L6WCKcsj
1qDrjV61BSEZFQuNpD1eyfLEqMkHufSqCqyUzVpqyw6o/5E37GIIxZrEcaPft0mBCDNJw9Yr1Ch5
jvJK41ytLfIXo5C42tONBsS//NBSN1cqsHslwcSlTlbmhr6PIiOGVhavhKLFNbnYAief9LuhDZM5
OwQgF6kzNds3U1WqEIPg2KMBqaQ7JITT7LEXuSbxOb4tBfQJypIL3FQIkB18/ivK0f1IJGFin02r
GcxGgiD+gKR6/zhC2HmW79CV+7bVWGXqhVafJpahJiLRQVFMYIoloJe0nO9cqDIak50ZLfLJcTi0
uSfLQQPJTj2khcvFmdqRJKzKU52i7L4R1JZT3UYZg8Mg4J4x1bTDoDk51z6HpqjSA1R0OmbmGRAG
j7xSo1YhS0FF90ND9T1VaYI+/ErD8eZrtMxBmioQUkvslXDccayPIivihU4lzSgVhV2EzEApPcDX
mwL2JzVV9C9hGpMkC44tRGtOiDNATQFaDmXa5VE1wl4t6yOQ3yykpiAih2xGkB5+Qxu09lDGffSG
F1uf4HoWpJgoRjzUftMHVbtJc264T9GimThVzCMCyhSjRE1nGjmb51uWOnQ2ZtWRLuJ4pzqkuUNG
e1MSE954BlAE7BR6KHahpRR12xEdNJ7vIVRpBhJgojXCc738IXWUk8wC2P991NFcdKICWVwSCHww
eEpVQ3sdxcEYFFJNO4aPSMIbqZW3TdSbXSTx6JYZSjXbhmMaavddDEVBQnNeY2ZH+Q4uYu7NtuDO
FbQ48RrkdKICm9sMjIY+gymEp2baDBwapLOQJS64nuTCBjdf+D0o6UDtPFG0A9qJ5ryJpPWplfUc
5Osata9wQGP0ilkBUqG1xfWlCHlGqoG4xwwlWHHbsEK3g8ghoBnqOmJbrAV/4NRkDHaN0ObRRmnx
p+4QGJ3qdkLJTlqsF4nZBbThZ4abtNqFccztuCCkX0WiZA+j0o2DxaIMTQVTBAyQ3Uz/oehKtuTE
geAX6T1ArFeglq5273a37QvP4wWBkISE0MLXT/Rl5jDjchVIuURERipKgSmqfLtrjjwXXxSJn94I
o6wanEhsjmkVzVx6HkPqXmBn5cY3Rbk2T/W6sfFrYW32TViFdRAbmLPtvrRZdAeWO2HZLGbsdDK9
SxsSYLn5AJIJ1QfCjQ06+j4nqFG7aA8LWYdd9w/l0+Tf4ZZVdhFzL/66jiVHJjNszc6D1QsqPVSg
0PEI6hh6ZFW6887T6WaLRDYnVel6xeCx9cV1zDI9wkmjyVhfr1qiU+N7urwNYUjHPonD/A2DJsr3
YzIs+ZfKVcfcH9u+jpeDGQX9Z46PvEM7gxY4DdzJX2RsqvFtwB0SLSEQhfV+r32CKoujhkKxUFc+
vimuXPYo8a1U76pAPyxOx89sKNP1PBz4h2d2FC9qQoPZNhDzfqcpCayjGKd53ch4/C5sUrNTOtTi
RYA3vClXo1Nx08LfxqGY9R0sO5JXGmpQwJ/5FqXlktV/ACewn6C5YnwVA6/hLChG7Vq/m4KdEyaP
tWN7ir0jxarGuZukgw+mIlvy0IxJ+J0vrq5bP21YO8bthJ2DpERcwcFvIm2x9y/Hf81G8YcNKcbK
hdrNP7Go4ZuuHKymNELj0tGpqG1La0zrgWsy43QaRIXFyO4QIHmjdOKMQJZgzeNcjY8ztEYp7Ad0
9owcUi4tr6P8oWKMDnI+h5YiTh73KPADhvBixFNuayx3btB9LC7+TW01v6R8ODDqZ8XvBlFtOOnN
ITBOs0aOR5XRfGSyKJH/SSl3DBbQ+NBMG0PnktBDnGASSi+rZc3LHirxvoZ0uHCZgc8hTXHhR1J/
jISLL45I95KYZBi6JR/S/ESdSX82LAFuw3Y943XYOu+Tucj5taaswgtVe8ku1Zhoe2JwRZO3bE9W
d5oKD7u+kBzwHwHLn+f9llvjH/GIUINPtQGovjSGgGvSK7mNBdriUxG4fh8y2DID9Eep3x4LNoy3
hAVM0202g5WSDbypTtwohuZOC4fht2LIp77YVaJ6tDKHRPl+gCYCnI4ZrqViK+vgr9Tov9FXeOZ0
GxlWHM5YHn5xc7NZhC2knwc0X8pczFyIu2I0E79S4vKszxLsaHipoMwUuJjIWcslH4mbe0x7u/NW
LTDTksk+PymXA0hJxs9KI6MLyrMk0ArT7QZtdKuwLnFqkTvL77uUxQe1M5qONfeZbkk9a/RY1vlH
sptGtL7kvAADAKEd1P4umC6qsV5aNa7HqUCkTrvMgG5vS1ZIlHpeoxTGMrz9fiwwby3QaQDcyr36
ku2TaFBZpfVNT3uATrKEzLY9arIeLU8a7B6up+r7mE1UtZuMO2S3IQrU2LlsngJV+doueixBS+0F
L9t8E1irVS9TFlAT7fH3MFZL0lLXLHPPbInN1LNa5YvinPxJ6r0CwtY4EXtnzSK7vaxlg0O5QL/a
YBPpG+YH85dt8bY+5ZuptlaTMYytEVn1QFhTTF3MQZO0GNkGO6LthErUQ8T+z4C4gQtE7nJsgCPp
0SWuWJ4wYYamXVAu/rrM88eUs1Ge6tXgSs6lrKduQdWE7dETp1UP97oCExSzxHcqchefk4TN5pxk
CDSIKLr6ipPH3pxnNZC6hI2kT5tFQRgoM/MUghrNaTkwj9wHhQeAz1D+WYw5diyPmk/ooFw93+iR
8aVLylX6rvS7fNxLUAtjOhceH4oCFq1scEXLnE9Yiwrcfli6zK8V9l0BZZpQDicK+6gvAlRi1rI1
0fCUw22Y2iFP8bBEtvK/szBpcs6LEWGQubqJp6Y82O+4b8ernXwOA7QBAAf+yDzf48maEdUg9oqJ
Ao0rnnpF3mK25L9SRVVySsxcYsoy5bTsMygOxjZ14/GOaB1Ez8eZ2+tQsVj2NRq7H/Uy5MnJz6V4
EtMRylNDFvYjolkFKLQXtmj1inKoXRisozCWK+FHsERE3cyQqXn1xU7VJZ9gIdZjECbZTx4Lkk55
hhB8FeBRoas3asES0rwef6R57uQNzYRKewQfoJZTTdCtQlaJPeFqWLQ6VTEd4btKS35d/Ryrk/cL
+60XJ54V0GgsF9ac6qsWm17f1mZcIKyOfOJd49YGFbMWYvyqUmmmc80OizXBCoaTdzYV5nvgqkZm
3IrmfRRiPWC9l8iqzQ8YQSPerWhZRpGv6RV+sJpf1FDAGzJlqHfrKaRLp2AZcyB50LToNpKmT+U4
I3IHmWxPJksVimtOMtx7WMqqdlAkY1+USc1+X5gdvSIGBMGOQB7boNYHfH8tvR1i57kJn5Eyw4zs
ynKJItYKurYljiCA9jAPeFxZvrp+YyGvOzOhD+iBDL/j42AcyA/gTWws9o+jVip0VhuFZoyAqHwS
JNmAwliAUW0TMNtxo0UaJlRU2IDdp7SpMNGFk5B1qcnHtN04phLaqpo31Y7onDUi1JbJ+3LGdpVe
JX55pI1o1hbNEaLdkcicdp6O+dzRaoTanW+jqk6DOjgcVoTUUGcOcYdv7zhhc006w1tSeoVaUn6O
tLSRDgQrk5YSDALwddD2NdqTv8mhyI9DFzY9l6iuLZImz2k74Kxj/LvcbfO0srEZAPXz6mk1o28A
EoZUorrk+BmKMviRKDNm9XWhhfjZpPp4z0gWMe/hSPiXiSOgl6E7OpI8D3VXD3F4bbBduUARwZH/
Kjoije/QE3zAIB0+vWnBAYE1gK00brKEi1uNEN02sL9B1DswZXlGP71CGrbkW/mww94LBmVxqZaW
ZBNi7M7xRk/LTGYw9LHat85jY27dzQPcPzoWSvuDbjLAfG0eTd6ivQbYw/x+/Kr9Tv/ISEugN7LI
3pyOm2/Zhtqog/0ZLrOCTyttY6k4cmhDxW/Hy0Z25WeFD2jQCATwbaSfYgy1y87aFLMAS7MgjvkJ
zdMgIiHou1yF+Z6Mq6fBw+7wVCdhHftlFpQ+pWEItuMIB3+XlTdJ6/JEPSgjKeDBSW0fWVos9CKx
jfihrrWaerjLYyB7YlsiHxrOS3YtK7el5yx6mp1n4sAGMy4kLlk6UHcG0+PhRFJQC1eQzCRjT7D4
dr46xPbnppgX0mcTdn60lFTV1GkseZqeikjm6d7TWY7tlqbwTzFerVnLYz3lXdS7/U2ZTde+WBNR
n5oMctBuTcVUn+CNnP1XY8wV7+bg2nUTqp3sdNBxM50zmf+osYv3UUTlkAWyVe1dNmrzk+ykQfW6
7cXeO7lgcaVkM3yAfbqW333xCUMG6CDvVEOUv1tVwnS3xpSqE5F7cW2wEDT2AkMBaStHgZ27OxqQ
U9MsYrrIKETdgvhpEEtHUj9qS5q91QxVlYJZKkJDX2EeB9OhEQmbROAz+2iWVy34AsDYK6zlni1l
2NCLwqpuXayDAdivaDjHJJlUGw9ciS4VYwJoWYBXPTfaYCpfoy9j/TI2mGfTBeE9pJwidtGw/H7L
dWWu4/jZWmgecMUGpAhI3YFnQi1XCWNh+Bwq3e8yCz9nnDLVuWXhKHrXegLu2WBbs3fZfAMGLQik
MoQChMFD5LeNIwOizMrXe+U4oJwArPQRexK86Rp0bVdT0mzruQqJB/It1BfL9gRfodghJ4CFBMx5
DjX9rlmNGDjG5B2gDo99qiJFwSQx8olSRqu5bTBsaeEhiqoNSJGt/6VTU5qWKLcll2ytkFrnCKF/
DwuPRF5RiAjVpTijvx1eF6qCmLPqUkU6s+87NcMvVGSRdWwOExPtqtcMGzVCOk3AdRNBbnMqtT8f
Dv9qwSOBgavprjN4+wCb+nS7qQELxT1W2Hu61+ZcyK184zrlNz8uJYaM11wXcOjHhOz76AJfX+B4
P6ZJ649kytp6bjhEkhzyaR1CjCCs9uF+PoCqdMBXKBY5LModveFDWPsKCPH3OAVUSErN/nUsxfC9
YEfxWw/zIb9ziTLzeUMKKb5mSNrx7hh4yp7xLQPrj2QrkNrgUpfdJ8WQDT+9MgdemNTrl3T1wnWy
WUbsF7fewdqMVpr3I3xCfhiMTeEw5LL+qn2NYYEhcQLFSRIG+RZX7hHWhNgAr2ZbHOEnuVglYJ1Q
byVg+AGbZdWTz8Om7sbMqhQ2V6rU8m2JJMW7WF05PfF5nklfoMzFmzZqel0WNUGDhW7J/VnkbGvg
4yAM0OZD4iHKL4bCBBTj1UcizsPASNMh73l4i+yuGPebnUmVIWBLRnqCatXfYA6SfgM4bh90hQbu
0/+yYafRuLl4iIc3/41LbSLGwWVuH+mSwCOBsigAXqNbROvdqBocPT5J3AnunL7aMoSl37cquJsD
V4Uw/ekugcot3R/EZuL6vsVymYA8qBLDuwDgMfe5rfl1CXsirtYpqJNbskuWwczUA4cXlBD8n+te
o5GEYQK7rfzAS9sdSX6g4sWCi7nmCdw+alH4Hj7nx+c3y/HSRs7QDIHhKKt7IHbbdhr2+cACbF4T
zGICVN2uTX3ItOPWleurQZO0nKYagbSnIx/0uZjTcbhgPIR+yyuUKXhu9UT6yS7xJ8POWRSR+zoM
7nRAQmYvqXfLfGexrVPeh7Tey57N1Tz3Jbdi+vAHYuLdPKC+gfE/sBqWAgOntvhLYa4NUd2Rlnd2
zG0Jw2Za/8CQb/odxrJr/DPZsRp+A6oL1QvyK0UXEuWnMNEIVEks1bcjV6oCgTUtKGMloBrU9oxc
tzxXQLoMU1/SeQC2BUYAWsUYgI6ZvDmuCFUm6Y5GKph1O3WIe1Iw4c9sreTTNqV6ehjK6BOUMByM
TT7uKfgNZrKlm/Qqj1eOcuSdzKjzuliWy1cw6SB0Ok5UJLdmalz9sS4Z7JD0gZLigDvWchcPvJ9u
rROx9uOWqOpSCq+KpwaWrTAUWfn2XzrRErLc6BferliJXV7rfbFPld/mso2bTU/lnB8PQzbJ7LQO
qPxO6M7EvdGlBtU3NHMB+3oz/8kYT6oHp/SO37ACD0OtWoayQ9zZ2I1SZ8xrobIApkOJBFOWM0fN
O3KRA5kOtQDQaWuGjiTDaIWT4rjLdD1/ZROO7WkhJTSgu1vsq95VfHUosqc76BqAMkikyLJdV4XG
iA1J9o5HWj+j0QgP3Pryp2vwylqVM3eppmOo26oU24+jaCxtRbGg8mK6pCPOQqWh1F8nGAmv3pQv
KeBMAdigrDD6oTWsvIEFRHhM+5J85UDeSQsp54CoLwekBA/wP7TNGisBbHrKsQV5UBhJqZCqcY10
Fk8VgvZXH1f5ywDFe56dRTlGEqO6HEsn76YFENRpjWj4upRbfKcpX4zuRe6Sf1KkFBu3Vp1+XxhR
v8aMk71dXRCvOeqsvN/Re4fTlhnz4mFBMrTwUz0+9kWiYltrWZwOFnXo1GedCRqj5O+sPNCbi5KB
8SkzNrzzZSsgd/jE6y3671OA8mFCSatn37PgJt87vpQNbkVu3hoQ0YCq7BQhJwSeIruNrc33yCCv
vFvQAzwemCR8GycHFm9INYFfv3fxaSEGSHQamfs1DhWqfjYtUG+kANBum5x5efapnO+GzUeQaqCG
YFQBRBPvEf08zijJmyuYoAJ1zYxFKV7b4T+37PsHxD4giGpQ4mDZBmzIIDOSPBqnfX2neJBLmwik
9pYYQSKQ9yn7Ve5b/bgtegWRkWrNO1Jbh1BLM/Num2R4SXOYMNT2aL7GeuAJGB4XSZtOBnj/si8A
7sKUmhfMthVYfcKRtoHkjcXHnnk2XXQV2IVhy+HUGtBRX4KXB/5+HqcbDY0FSaPy2ZmuRCF4F5pc
qPYASfNnrECFtMBAsVdoTLFVCXvR4iv8IKQ/Qf+/NR1XMYG3XQqcuysW1NJoJdyAN80ivVXwfZtb
HSb3myUSw5TIzcBr08Jr+EWn1OXA6sFqdxiZF+DO1jzM53Ubkmc96KRqfQDcBffmgPe754m3F7Mq
IBV2wmBQ8JkAo+yW8I27Yf7n10bLbpS2Apk02/KrJFJR+LRR9Q7i/5Bt49EKd3JbanXBr84eR5ZP
YMT91FxmisIBVMSA6WcxTa9GHxksk7nFocqxMlmhV4T1Gy55VNdVzwsYjjjwN6a3Q/Qpa4I8FTuc
orqExvr3MVNMn+1i8K/QCvBnbIsIT/tYeJyI7ZPcQG9svyti1RfgA+Of6NiGDhLF2y8Lb+8HwTMg
OXUsbyL9HGBxtineKGMFxjbkUv6T4ciak5v3Ur4FCsYNZzCud7vFsTJJnn2gxfhEzl0FoZkbpbrX
O1uwrKHONpRFSXbHljhUp40WEXK0krNfzRLsC18BL7QWTXM8A6YMQxc8Db9ILqU8x92s3yGYQPFT
Y91q2aO6JAVEAvt281mEr6ZHAtdAIyet77iIfj3PqHzfKkYP/QO6051gYgzsubhQAiFtJyqizySM
Rt/vWwOuuaTx85RhAdsBXCFj+RW0RcZAmCdC3O2ri/IcykDphVlyZNd5acTHjKuWA7A1Bf0PkKxN
v2GylpofKDFHCC08rHwAMeNPHjOfQ4fAnf4ADi/Liw3blJwWrJbDAzShJOim8FcD06+gMNv3FPYN
0EHb4jlx1YSqcBpWfSsOFLR9tq/zj1KCHO8HxKjkJBeeQzgBgh96cjQh0xXt2eC7OvihOR+HhT1T
zoFSXZo5XTSGzKIGVlF59bduwEMBgJvte4XerMZpL/EgHdSLvMOFsL+XuhYCCvEDM03N7kl60yjx
zZmKHVh4K2Ytv8kRXM3vGv+5ul+nhEydWWmDxAkNwQ5WYhS0P8y0YhdFBANS9ebAB35BTMub+3XY
5m/LDhgd8WSonotY5v92HZPhZOt0TcHkT9XPWqZwAFDJnoAUBiF/LouZ+OvMMCwCTTT6UiiaEvgg
xy13HMypVUAOasbJdip8QJANBCjlGTPK5XbCsQM4AMo6h5juiBJT9Y7gospIxDNVfJqetkIBIi0B
okALkUNoc0P5msMlbFIDXFunHDKiASlXdEuRT7KjJosoYHVdvCVpczhwxxEdJcQcnDwsotIePV/D
gKjRhC9nyj1G5WMO3RHIz0py4IV1+o1n6SfdscBo5y5EP2CVbe3KFHG7KWy3sAY90I7Cvm5JBaTU
N6B6O6Dy9X+4x8G287pbEJPBbmMPF486fsuwiQ/eyMJbcoJ+ap1vZkrmumUHAzvmIKQoT65E89oh
oFY7RqXGSHuYp6PV3eMsVM9FRsPT6LcURK8BTXecSLbNx2lfRWTPwYwlrI02EFHPBYX6jyGeump/
9gDVfC8LdbCbWp3gT6ZMWHJx+ZL5u8Z4oPZimxPyfMwhsOtULk2FrjPIh3pTo4WjNmnc/A04Hnfo
d1ajXqmJU/JpuJ+v09d0KHiDdScVuJd9IUWBJwy0+WNkK7YnyVQAqm+O5NP5/ijKlqUmfjrwsm3p
Q2x8vDSDqgDjzQQj6Iqs4Q8EY0DFEjpX7gxIvzI/eHLA+NhRsu/nlAxS9VLVMXTkMAPrPnfCHm3E
90CW1Yu+gnBFlYTBe7QGDt6tyErSD+EemjsrOsjzABaxwgGLSIA/AbYUXjbdTquy7lB1eIwgiQwj
csIemOirrVnX11EwwPRIr/44pbzAyISemk9RUeLLeOG6tj/Q4owvVRhBhmTVtGXdBhGDBuwB562T
5dI9GJD8WBBI9DjCPwHlxHfJsdmyTUomyBmvFho4uYD6bQWmM2y/+lU1kFRkR3OGNm3QX5qZYZlK
XlM/n6aAXav4kjSAUXCoFdEIiwpPAtK4/R13e9Uv7pOJhQt/TvW3vZnidIEMdzouO0MX1Ye5yY4e
oYXquzoswj0ZzA08aCIm+5Fmh1thuFRq3DSHxNsNeoJ77Jhu8LJdR5iTNu0Q13l6EwIkTTfkmC+A
Xzb4XeBa7BgeolQ5GKOq4hh5DKzEAi+4Puc3uUFnewJmPYXzujcYBgXwHdIzqtO6PAHHkZ9LNPgx
3MVpNE8EPJa6RsyzzG97AzzrPalXlt0k0g77s8uqtvdpxNxyiz0mRbhGz8svqaosu4xDEEcnWUxh
U1pCi/IwhAVD2pBVwqxqP7CzsmekPtByg1eYvpGkotuXDBK15tE2pN5/5CtF1iD56LPbgRoHjq9D
bkxn8GNFf1g/g5GEZmSHMRR2218PPlT1F2hFquayB1CM12WxDQdcirXZQ2c33J0LyOBtb6nI8vQM
H8s5njQthgZnzVbQZBRbzm6y9jibHhKrcNEqKeXfVCfHBLUWhdTNrk0jQIttKpBvdc5FcZp3MswX
CDUC70nh0vUJEXl5XkWKFKjSavXPC35ec5UmLMO73ElwrwkM3vHVkaqGB+4HlLZBuPF3SjCY/SXl
FaJyCZia3INAxJ6CBZAvlJgrS+c/PpQZtj5siprTGFQOAhVQ/HCHbdDIXnw7AkgpBO2wnI7gl/Sc
IC7brwSsjv1kbkD5odasoUoETj2wu33Mxt8AI7wkLXQ3NPbSxKFsHWi85W4HGQBCuREmOxPZEH8u
kgIe7DGb6/FWEmWzS3Gkx9dKDhP8ezi+9qUILMPADo7OB9zotnDaMXa+gChBysZ68g2P9VP1gkYD
HfKOOauKrHsPchxyfOJsidTRIFFDn2ayTzXJVtkrUTsx97js0DLUh8j5f3JBL9bGTKfFyTcuK/vc
7QWQojRbS/imYQHOfakqd9/oGe1ftAS+TDY/8nDnwow1SInIyXQmkUMzQguV5122FZD8IkMipSZr
REtgBtTRmoOIvSiIj0MrUPCYNnG1JT20dXC93ocM8rsJuA+YDGi0MGLTgP08zVKX8w+ubPJT5tpp
oA5mOHpIL8A2GV9VP0AS59WlqFX6ht4IJkdRzzkC4Lzp6RG8ifCXIMH23M2Sft5lmwTc/VmEsrV7
GZCiTQ5VrubGFPfkSLAaK0iMgN/ISDIcgqMAvp0VfD7aNf/srcye0QhHVRnLuwwKleRKDjWDlRUj
ijGSF/SzetjQh2L+umh6OUA5gRZwqeFHtB9j3k7rtv0TKjv+jZ+bTk4C9MrLoUrgNc0uE8wBD9Xx
jsiBUSONHvSFNuBDL3rYwjdPGCb8GyW3V2D661NT62lA+7PFtwmOHv4yaWmwQA6N/QFBoaZ/5Zyx
ogXQg6pmSmnMwZoeJfjF0qcQGDW1/VeQLebXsdxT/HiYfnDgQ3GCcUdVkF/gUewE4d1avm4RZFu3
N7MR3SBthlc7Ju4BJhkO9iuoTrA6PTYNzAptjLrlwbKPZGqyH+jM1kcnIPJud98kvHMQHadXk+7F
H5Ll8wrleClMl8SCjz2o1w1DhdWsH+ByPIauZvM04pQq+62CFlBdqwiZ0H8GiPcOdWCFYwsBuZhu
gChyDetL4ZJ2D6qGsGzEmT9BNoYVoOgecOC40QmQha0Mfyu3HBpDcdtKznZ0EFYEtqXHBWKy5IvD
7eG9bAqP8hXvAuRTQVG4mm3KLnAAbaAOkLXITpICXet3iHaRZ3Iasao6UUYBeuAWe4bUBPM/XFeM
VlelnQHn1Cy5O2hNMNpe0cXBr6Eu7pOkgVTRrNhEglyApAWRQWDjudznOutchoIDF2yT2BOaZFAk
hhIcLtqrTwlhme0Bs2kKCRPEgk8jVncMOOCDi2h2UBcl4bqJ2T0yCMYlwDjUEXDDmmGFYYAu+xPK
4vlKsO15fQCL3nxtIAFYTlW+EwjlN1EWHXa9HvRuhiI13EAe4DaQA8Lqk5g8KgJPtYSUdQYk1JXT
qKE2XKvwrS7RG3WAONPx4ssFND7fGjOdTCnytEsOl4DoE7t+NXOCcqOoavnDl8UKVW10Q3nN9hrf
2YTtkVpe/y3UTN6gyqme3WAgN1g3CP5u+DLAvsKcLUu3lt5BdK5rmDmhBYi/baUL+T2YNVnbSsZs
a3k5j8Uz+ArK4KQniMjAtIx5mt0toOlw7MAvpxDjQ2l8MslWHN9YDey2Bfo0wZPaUtic8nzdl/NW
HsVjirfTdGg/xv0EH7bqYd5qG9pPZc0vAOQC++IOPW0dlWp8HWaDwl7gkN1Am+Aa0AKt5VlO2/bG
sLAHG2AiqMWLtSNg37glw/dylEd9RiV6DL0YViB0ZsNl76pD8uRBVjRe6bGNUN5GK1FxTxYwMx4C
J9+r6jBoQPmEARrnaT78tOCFrp8LJQrINnCa46VIxAbVv+HhjZDcRuyfBPLxU1pq0LasGmZ88LQl
KZz4EZSBaPD4IoYoofgqDXZRVCtmTM40zUy4CUS7r2Bl6t+mgNbxbqm3/aeGooL1ushx0TKojf11
MpXAuHS1RfeisLIofMlY3NhHlXvmz3jMEhHRUvLuNl2Vp3lESO70Yotw82ocTAWlR06/eEx2OEiz
DMW441RghyHAhMOdKz405dlNXH2iM7z5Wa1p/Z/cs7BCEyzpVyLM9j3XJMG4Fmiq+STLYY/dPh31
y7bymUEtid74vJRzSjDMPsJvCnKOFWStrDkdHiHPnLbeuhq2ZahACv0GbgVr4SqF8Zqu8iXs5ZN1
Bbxto0h+7rljz/PGaNpqGoE4Lgu6tsesOVbTr+MUoI3xRMNpXNo66z9nPzSAjGDeMy8zzIuwOHz1
fgCHatg0jcgOiGknNMjiXlS2Rn7LR4DRKLEwkhFUsnzIZLV/MPbDw4PiBtBN5d1en4jJFLub8Bb+
2mLl/GeeYEAE0BSCUO92D9CCGoNs2qzkwArQYmT2VLJt5L/wAhmE2mhU9z7ASgNOuEjMoi9pzn+t
yJRPiU/CTyhyObaWHQXUTDp1xdYdW1L+2gPVxdkiiE7oD0tNvqX8c2IORDQStlRDE/+jGGh44iuU
Z/8ZMwdyt0EjnfRQ7036fobH4PF2jCA2u6mcAS6A8wUsfJoDF8sdQOVh+4OKKE/Oti5DduMhyPWJ
pMYgxIXDf3ZTHmRJYQxNoXtIB07vbSy2oYdccC/hlWNd/lqsIYfFx4x4cIUCFss469FPUOatmWMX
c2yen1m+6eVabKOobg7ZmtwBKgYdmioNVr5Mc5v2SJQsOY9ZAbZ8RHcG6KMe7eu0NWjakyLX756t
WPy2ljX43xQKqreysVPaIy8uMFDNMOIOoQUDOWpFrRHnj3J9XCOBsrwEE+X+J+08liNXliD7RTAD
EjK3hdJkCeomN7BmC2it8fVzqmfTDXJY9u5snt2nmJVIFeHh7rGGkK3xq70RkjwdOQbodpPOpUFp
vMs2ZaXkxi3b0fZXQ0M67/oaePiiRHJhbLgSp9ZN0dIqW6lqcPoaOGJ83rhoXV/tlTcMHcqHpGqq
9k7WiW6s8l713q0a/kmYmIm37DMv+OkPhqcv/EYPw8Ngjwq4DPKs4FZgj/wOwCHfu9wmE44H1XTu
E5J+FeIJ/LZ4E1M8g3BM3bB98Do0hKskSGsiUdMcOIuT7anrOmzGYNebkIG5p9Sgh8iul7Rv7WvH
u1VVj/hY9I4ozrRKCcJlW9UXNl9k2bXzZiikDWzSZHzp8ybWNppW0cbV8Qqp3XbWRBFoyKZRP3gG
dJi1ZouJmAPTvs4uVhmSi7KF75NAdwMMy4ZLQB6OZgG9IdcKYAHDtHF6pEbHSAqU4yyVhnLQNNBZ
n9OrmUiSKUsXjykFyGydggtMbll7grtBpvHPkP0WuA615+K5Mu0QMwFkEWQgatTr382o65LHrKSq
6QZ0aqGYbhKK9X1XvRcUwn7J0cgQEQqMDe+VYcz8gG6lTgKCUYzVYxw1qiQGV4SS3zRqHHMtJX7x
UiF6o27UqfnrVAzdY6WOrX4vB59WUNQts2+iSlvD7dKmp6lmlmnWNzoLFHBHQ/i8CxEMKZtu6ktQ
xIhYSrj9YI7OWncwwkCoY0/5ehjr4UYYFdkPRLUpOPWAVNrKkQPGRm2q9OEPo5jAjBsnbxJ6UVEB
TFd170zPI41PzylKpYpwWUT2QQWpTPee4TX+bSfI+1fwuML4YKhV5t8NejbpFdGTDFO4DERXIxTK
fHDuRkjO3ROlce21VikOrfDwUJJV0MB24WoObB7XycIdy89afEMyzQwecZuLu22nwbOmwjMM6Un3
xEVxg/KuJ/+jV8bKSxReCi8Joh+U1lWQPWgDrTxbFWZxD4mDYSQdjGveFAjWzmtTR+ljbFPeQUuT
piCypK/auo6lxQ7ygka4UGGb27y3SV7r3EiPMKAv0uqhFv1CaKP5WtnqlJ4pgBI8DRgt+0tbq9M3
ICudl4syJOyf1szRTmhg7p0VyWhhTqGFaiK7UJzVUOudWxgJVNmS1q7hR5GDJVScw1jyFhdU/z2T
//Y3yK/v7yygpHwdWpCViDSg2nNzNRr9eRWKQwdPSwJtFRLwQoNxkg5aZKLqaX/yCRjDXW9HU7tR
1ax6iwrS+KU16WNH2q914cKOgvLXYA7WW6CWBVdDpkVu1DnxOfd655uGGOTNVqIKKqKvITHUbKc2
l1mbIw+ttDx+q/pW0W5CU0MpAZk97FbClzTm7RvTWXiw5cxbvenD9ltUma234Nja9PSgjlotbSuE
49waCvzfQuo48kdZolMMLwfnhag6rxYWsgRcnjwfURqcfxiR0hsHVshuveGi2hiDBZ+eGKuLG7N0
kX83KjG6WY3Lok61/rWtdZDBJM0Hf+sYhYFmVF5kd9SRiOddhepRgApyTAXiOKe6M6tOPwBWNC3w
atL8yAbHRnFjAoKCNiGkmX4RIw3PA3W2du0XBdHo2rdh0GYLUql+KawgweWN9I7c24iHFsmXR/uJ
uswzsfSCCqFFZgTpQy6toIA8klqV23RRiW2/1ik5jA0vu0O9yWaTolP3xOmes1SVMnigw4Gh3Ewi
1aplNLTeeKxB+gh9q0IaSwm+7xN2WXVKC3FY2G5Vac0LrbRqy21tin0eVjUdxTlnePHoXty/TMME
Dl0JK6TJeXXZpr0fG79Aa1iHCAGmt1XbtiT05lizSsOkC5e6oclKGh1dRQy4WUu7NBS8NvoLvuFN
l/Co9HWUurWkoAmlPlRvxlAibRdpaDyWflnSv9ERUHEs36+B03xFaWlI1LaP1HwzWDkJKgSg/9Dz
lrao+hvaw0Rgo3zJE8l5fLIaD1ERQFSeuias2XblTJGK6rK+qKRNRaWaG6L3NBZUNMUN0Ej71sVa
1y+GLhoPKTlfyKPnecMm6y6kTQrQ6t2g8lGOXUOxYkdFrSswCayzH9DnC7J008yOfMBoAKSD3UoF
JNSrtSbjnBJDZ2hIjCA2opLIp+pcK22RLP0kJ+FXJD9iZRqV813XWwQHIKHw0FNDtITfPuazdO6c
0HxzHFK6ykYXcmevpGSPqpOpiHihCbqgmvLFsqX1nqlRzr8H0H5pElW9JYsNJzen4PTse4TJrtFP
OeKB1ovvamRs2oIm63hqR2BzCwjlwCs8SrB+C7DmH9y+pb+GS49okCUZ9PUQeoO2MPVk5Lz7Eitw
IqTWPoST2pz9UBnPgdAydQmDKS03ViqH32mJJmURmQ2lQ4cM9YkSRvGECIlnytGT2NxqNTz8m4qi
5Y809tAtTLHemavACuJ7bFU7Mv5Sb49mQYX+wgRoqXfUZfpgDFUiVrikwZ30pyHae/RpQ5OXqfi6
WIVpk/trupdlXMFhIQ/cwQr0L4+m89AINCUs3gwYSTjgoPOpo+8hnEgoi+yIdK8ZdNBdVqYpkY74
9Fu4U1XS8LNRZk615+7qfuM6YJS3JFdtsClTM3sZ6IJmwvCK8voxKoxcWYdZ4hxD4Ene1lBlYZkI
tLpOBRnBSkCHhVBEBrU8stTGuNFQRZYInpLB6FdpBpD5PKWmf+4Hanq3IJ3qfaw6SXUTSQtQu9EL
PTz2dm1WN16mX6jZrdSCVTIQsSNFiqcfaIgpHZHbEMyQ+lFzpkbsvzo18RL/C8/8rdvAugtFTZAb
OPx/ErAwaIfbauod6WaJ8E6YS4Xtqhtkfdcrg6bvTArF2jev8vRHo4nq75Oh9SVEpbYIFkZSkKbC
VZCNDXcijZVg0caSPoS2Dd1nV6mJOt2gh8mdOwTW44OexXAhhqhs++UlGGv2dWEHA8uYIPRD70Eh
bUgiR1lGRVVCoQx73VsJNeWxgEnlbakUdE+NyPQXkJeIvkFtE2GsXluO4/qBX71NjqND8+7UUV0g
+wi/V5NsXmUWKxzAwUCQMkA//SmIkKgg1sA4LgTpoXvplbilitdyK64pAunGba0N5MKoiprbBPkr
Ijnpcx2RuMdLOeaDsfCdFNJ0Bw6R8yZMVAdb3VDRTeCOaa0Nldj+Tva9lGcb3RA8P7v37xVAw+40
WL3EnEEnnckA3RUot0g6PWyplAw+TYpMtXHVMq/0raEHsNBi8gh7OVLTk25p+PVjFpsdCroWoRBF
X9tbdYauGruyzgvcAALKW0Wl1PWmSxPUrEHbJkutCi2L29vLSvj59BMk3FJfi25SKUVnRQ7eGunp
VgPuvQjZqnQFGmHWnJ9hSt0uEuRurSGCbZ9wWewRxHsw3MNY6b8R7aTYLlHxCo8x3JnmF6lbholG
4mEOtAAiTWze9WA8FugInnvRQJ/NGmKJhS5EXz6MuLnB6JtglfJzHTN5DqXdhju8vbqfcYBEaQFX
qeR+KGz91cyU8RirI5swD/MiXndlWzwN0ZA+2GEyAUP05fjW8lj/7GCoWBepVHvOglAplnh0jwJ+
vwqv13YG88H0RliEZuXoL0lQXK6C0fZSF9ldlrAehHpuX8CuXIRlg5NOY8AIW0p+p70YuYueTbwm
IFtVof/ceEEcPuhQuSj9c68mD6UYgqc4dYYRtmLTngGHq4KtOCGnaX3V6bbUg8DhTb9JzbWqIdhd
FOCPv+yROHNZ61N0bEYPje7UBjVkF8RxjwkedB4sXYF1C61GR2Q2Y5i8NVPh+Iu8VyCs8jR+Vzne
1RIaafZmA7/jPoUasVsi58DIIOtV26U63b/gEDcaqBGj6IRfv6T5nqMq6qYhxDxAiwheICLBqTeL
KcJeFeuOF0ReXbXGotgvNx6EJx+qeB2X3yfecWIwNdYfyC2dwE31DHa/GtbVHbSTIdxDWfL5j61+
yHYW5jL57ZSk7bacqopdQkUpZO8aFlRo6gIvOPezBHbddMd4yo23SkA7XdjgeZjoVj1ItyKR9MAl
siBMgQzXjwaJ+Q+0HmmzSb1K+417RylWA72fxu1IeZ6umZ1/WY1WhHDsMTWbWgp86mQiFykKar1l
IXLdteNixD6dCShHu5ryZ0AxcSn89dkLl252HIgJVBeY1iFaqsO2WthGEP7gBmi1BbKwQd6O2Fag
yROR3AMXo/eHDJvG9wa+AB3TzEEAq7ZxCBNl3B9sA2IWV16Bi2hYElItwjjhwukSs7aeOnzZgu8I
V/xgk1lddAtzSpdgijgbsWmhZRSAlMMWQKWkVB20eCqYEfxJ1xIRPbVGQ7WFOxV2jzrAzOTPC7nq
0FFEUDcTnepNAvZyrG4uUPL3UNC0EXaCrT/FppBA5wNqsVOu9XV5T7EKlVnqXMwNlDDWqmOiZ028
au3M/NZE/ojpMNHZyaPwRCwP5+lboY3IWjqRTf62U8Ixo8XxSIosu7ijAJD7SQZadKFtAMKzETgK
JSJHtauI9+2SVvNZPfknnHui21azUGIvuOCq+CFFuCePlt1nGlFaE6H9dlVDVTT1iBULacQ6j0rT
c1y4Kmb9PqX046uWILbwZRepY9j9sKbfK+YvdxDytVI7O2OLwmqjBSJMUfWgCEz9eznisVDeODqs
YDJF8i3dX1lo6k0biQr68HBHNz9HoW+zqSUKcWoVlN+twppUMkAIT8s47Aqk6Zlle+vQo31Otswr
IbAljRyibxygOjX7XdR+CSmTonXfH5RcGvIBlvrkrETe90ReaoiRgp43trdodW38pePgku8nj4CD
CoNRZI996KXFPuAmJKGn+8SbxLxJPdcU9S96bS5556fSpb1/FvYoKdw4IpY4VA5h0u5ihTr/JtN7
+j9fzEQAW3o/9b9Po1Wlu7HoA33bgHP6B9kL1drj+sedKeopSJe9GtnDQ8OZphFxZlsW6gw8EZ7L
VkTTTe3EpndAY4TiSpCgouOiJAojQuP0N2IBFw9h1iLjdJnErYhIViAflXIPeIJ4Z4ip3+4VLDaH
hYoJDKdnwqUAH6MEXo7fyJE/SyW9W5B59xdwr6QfZp9msOGkpp0x8Y3h1reDNiEmllQJIF9ET2ZX
Wd8FMhrei6KX91oxZTQ0FsCcI/VF5EJJGhHZ8O5kJOLSMxex7Y1nwzON7kR9ijeME2k81bpDC06f
M37slK7D8oDllnvFrOSPISj995gPMK0CmOEqQAPIzqqtrPpHGvSEj70RAn7aKUUkT+/5m6E39Wjn
DDG9FpOveFsRF0q1pYY3PHeZ3a8zyxL1pqm9oTtmQ4XvigOp4KGTgHtwJ9ACbwevQHeKB1DPXrFj
3E87duBxynlhbwIb7g+8SW4HbIMib0W1u9pO6dSUq7wp8/tx/PPe6drwVOpU4mDRB5QykdBklhsw
ru0GvdQG0HEzRm1Stsaw9fI4eMF2JCRraFN5i6AVz5PeSPJVYmimvYBuAU01NGGjLwBt23zL9V5w
Zxkd9j9TENwBdmnVgrQdiK5WycAuwJWmr2q0mA/U8alP62WinMYgAKyt/BTxutfJ9nffWw3pKQeo
WEWQKkjVwYhzgEGUaUcfkaiH9UOutbsBDOXGmRpY0wM92mmgiomPuGn1woFn7dcQKFTqsyUHKh2i
VaAXNVPzvWa6FTYAKPL0yuvcvgaPXohOm0hIauyHz0mlD+HGqZ3gItQqS/VWdCgLKBoo4HZFNXTD
Uk3JuFzyXxUCxRhBxrLzGkmJ32G1QFkuWvi10POliP3+F7Qbcj8PxikmmYHdGpu8tn2kJLzXm5wu
INMKdzDzPihxTVji3dHdqb1Dnbv1PBInCHrsswTC21PjlQYVY1nXS9sAZYY7p1Z3WMCE4Fm4NVS3
NkZjz2PeD94xp+vsi6OO1TIWou1eR526Nwj6KCPiXor2nG+KtQhmMQSF4Fh1ckFBR81cbEKxeNEi
oMgVxBNIrjomA7AuSM00NJuV+VJc0p6lZ+ITzC+2inQnjcl7qlQb3TPVW/PBLtRxibi8O5Vdlawn
mK4+RHqr+YmMHwIPChGQd3z6SDYmAF91RRavnjCckRfFMsXSBQhkjGYdEbe2UtA5Yd4BERkSIcQJ
5KXFRLVdpFXyEqd94t04SaIMkLwTdZlGFoYBUnP4Z1mYuJz1Zj8dSpL2Hzk6A8TqSh/dB1NlCsR0
yGMWUJBbnWIl5OJ1pFHmZ5/J+iZXNU/Q+URW2X1h+OAomZrVvzOtK95zoGF+QZU5JOkgBuN7Z6aV
DQ5bDqcUaKtfhJmny1+WqlA80inQb3wtlrRvGrXmARsJq1h0gZOSFTVFlkIXKPX9YFRUT+rMDPxd
btXOtJQUn4qV0wr66jjQ7m+0i9XQasyD7sTF2sUrSkwQ0jSuA2Vz6dymH4u0HfsbpAAoJno8SLRd
GaIRkyTVEAHVun5vufvb25aaqHfOayU0yVMmsVQpAyQLqJ04x6E2DJRoa6UtYrDQsIPvSAYiKMG1
7JtT4A9WzfIM8L2iurXWTYEs94TRu+gPaucNlEpQtITxGjKDw8btY6SBGirgHyEY8Hd8dNp3LAHr
eEVA0dkYBUk0j/yzyA822gZlR9bSCfTBTZ6sSupPOZ4QKGkAJcIOupFHLKW4kh5j8bpKSJw4WSH1
QDesdEUsrcRzvD23HE6epq5cmESY6+FH0019e0acj5E5G79wMDXxJ8h/jWuGRquf/FrJ4LGgKA57
HrUAcUblalzW6T0Y0IRGk9Zj5rpvpJ9vpRkjUKTM1urrCW9O42bsKbddkGDB1+H5XZKaToEbJlrz
s29L/Zwa+FonrmxBeQ4jjQYxo8os1ePK9MemvIFpkxrfNCwlKP+aitLfAVEF1TN0ycBH2w6VwFhG
cF6gxAgKg2CDOKtkz6HdWT8SLhooIDo1CnvqDCo9vYX5I7w2O1n2FTx06OCUXNdpETfeLunhUG5w
66nqjewJWHgQIXJIV42quIDsbEkcNYcqavd5lqJKDrpKPwyDr/oSlDrQ9PcpM6pbkYHuf7NhdWnn
Bhai6lbT2Dj3UdGU3q1ELAl6USgKPumwNftNifBW+aYZdZfTz5e/9pDY4P1bWVaU8ZG/CDh4yMRj
I10Kzy/vGqXJxK4FW3AwYRLiIRKhjxW8Kgiuy7iH3qNcJJGl5jfqXoFoE+8GVNv+mgsZSkBTaaSZ
smpwG0htJ3gjwxzqDb6Z7bkTdlmvwt5qO4jKjeLvEBf7qlt0+YiqCxmCptw4oPf4dnky8O68uBA/
okLxy13hlIUDN12ShqDxtd64UxoshhrqdBg6+U4XgzbYukPdrIYYU37LJ17AAiFdGsT7IIjU5s1R
CbgBB5DCr/JwLPWjiT9dsM0jSAh0qMBAamGC5NEhOIn8+AWvlt6/sHRN9T4v6yI/0QSYHhOVbtT1
uZYlpLeJNVN3KIV8gnahmHr5aLSFRXW6rUE9uj4Kh2VaB0Z6Bjcfhr1uQf5ROt1CC2AbuYecre0M
QsXB7A+4Tk8/DaczQ4i5TfT+tfOwdvH+nFtpwuumQYIqeH/FzHk47lLNgf/UHGAOt+GDSNJVChOP
AaE4qYtJ8R/9KVm3ubZzto3rslJX7Je1z+xJHQHJSKU7CG1CZj+htDK7GCQ/gbZ2I37X/govkSWU
kEO6o2OF66+vthe4uLN+mLUu6LBEkxD0ijNHVIVpdYntt4c+KcdVV9ECpYKIRSm4p78gSgL4FLTo
3MRD2a4Vy37NEK3t1C4QJx+RgnfF4/ZD/whNSDilNLy3VTxU51bmZouhTpDn7YH6x6obt1H6S/rf
cOq6stgfvYYv4+D2zsfG/seZfemp11qBOqk9OHdD85i747CzD6ayalxbewyzQ7XU/U2KI4Ob087x
lF5rzfLJSv8z/sw0FwQkENgsIEL9TkpdNLQ0NVcI+saf5qFfQy7fUjoJtHUgr3xg7dOZg2JK2mML
5j6fuR3Si09tWhqwFO7UHieMM8h2fHWDCYHkpTQLNAW/yTvBnVfFhXjc7Eb9t+iVdZHHV7b8x+8A
Aqeql+W+tJr+0wr+rx4DVYPQs8O87EB55+SXa2poh6i8/3q1Px1Eo3km+9u2tPmmokirDwkShoNm
pHcw+m709j4yHv7DIOSq1AEIzcS893ic+XpjGV53wM32WVraL+Trd06gX3HJns+FY0EMgiDQlgCL
pjM7r5Yia9UxC+yUwpdKuxf2k1NeGWK+QxhCU+GVWJpmEjRql8ZJf62JVnSS1uIiOsFGLZpVhaDU
2lbJFmLF159sftjnA822IjG02TiEZaeouGvi+9j7LeR71Z6+HuWTL/bPdGZHLaRpwZRUWnSqq3cR
/nTkabrWpevaF5u5uJtBnFCs5Islhlu3J53Ha1xBA7eqK/fGtbnMVr9QBi8YQj062eGTZx4946eR
b7/+XNcW5fIT/lp93NgGQ3Z8rt47m/6RRVGj+7H+H0/LfOln/V2CTkdmpTIKZoJuouUY/nwzrLuv
p3Lta12W7a+phKgFCL7M6KQjQ4mVXw6keRbp60Eun/zvB/T/zoTIUtdUwcmZzQSCQKEUqhWdLnZk
Cypne7VBivv1IJ8uikM13uRRtCC4/TsTMjlYzXREOQXFycFUNsJ1VAt/Vn1xZaAPz8NlOsLkgtFt
kBRdn50Wu8s0NRjj5BQ2t8AbYX2L0H4VQh2citfRBLaj0IVR5noSJ8/+FuPwraeOO1CaCaBdSvzA
vp763E19/oNmZ2toJgOPXn5QMIlVgg9aaApqvf6yUgpEdXRTefl6wM++9d9fYHbG6IHhWTWo0KmT
G/E9w2IydShsXv3S8/5z84nNDtpkl6CmcL9OMUamKcxltHbQg/B9kxt89STiy3hY2yggvp7fnx05
37GObvPq6Rpk7/mObZ1YU1GHJCeZKSekk5DpzrjsoQfAwU95iO/td1LF7jbdW7cpvk3g4NcajXz2
jR3DoSh3CfYMa/aNIz0w2xHa3qlYBu0qUGimgrbfzK5N9fKCfJiqqVkCnYEpbH32jUfN8eAbNsmp
bO7BfBfYpiVkadqrt7DvjDXOWrD4EvfKB573LrIFrZsIZyyVAMsS1uxKiOF4VSBM41nQrUklka3x
haBDc9TdW/2jlt+ADEYgNq29ccT7UCbny1rAgBnxCSu2II1rs0uv/KoPb9TsR80uwyYMxwHvt/Hc
Ir0ch8cQKwSJx1gLfKHl668/wYdL8TIYsbWOw44UNM/4974qsAE1U48vYPv3QD+Lqvr1vw9g8fcv
vaFwYppnSmCWcIzMYjz3lPF0Ha9u5fXrEf6EOf/sHebw9xCzOSjdYDqk5uOZeGhhObeB8ZM5H414
1ePfTV18hwlIV8or6/T/GJdMzLZNAjA5OxuAvpggZt14jrNjV7zii7hULuI9eVIc/JDehxbfyWvt
3T4cSCbLZ7RpEUinE0LYfxesRtBSUtSfzgqu0k2KQIIzCXXlYARXzuRnI9EbWyPbpEcGnUP+Hckp
Pa/q/VI9G74gu69cL9phIA5T6vD1Al4baP4dZTbEhp+o5xZ/gSMyUwW8EgtdDm6ya0bpLP/DeLYA
oP+TzDizN3qkTQIZ8aCeRR0vkuZBEj/hkF+mu6/H+fAgCuuCERhCWGx9IWZLZfqQkyC+qEjg7VNj
xpumfPTLCm8lg/qMOHe5+vD1iOLj3cGQNrENqARJx/xCS1G310Y/qmc7x2A1MZT32rOcp3Si1pNi
/HVjGnq+r6nb7Y160n6KbhjXViMd/Iqj+phG1LQmDa3wwvOj9GZoILhj42bu8RJZtE3x1iB2QZxt
NtsOa4pFQ+3DVXrlmDpmtMPcM3hFZB5cOWmffUgdAQzOWOx4Yc52ImyaHO2JUM9a/5C9Rrhbau7U
LZvqWFzZip+caXJbzCLBWbgOtXknVuA/Ja8LyfHCPjwutHVhWatw2uvO4Bb46wzIc/oJf6dpXH29
dh+X7nKN0NTc4ZK0Cez+PW55HQu6dwzT2baUNf4H+H8o6y7dBxDYav3t68H+dEP89878d7TZJ0Xo
r/HyddO5+gEzvXmdfmoP6l6uo7W3NHZi1/lYIS7k9/TWf2wfi3115d350+/mww8QpN/kraZp/ekw
91fIbyiY98BGnc793r83XIjExkI5mvfWctoUz8fwnNLcVe7qbXSAkvX17LUP0YZg9obumFKa/Iu4
3Eh/DR5jjARF2J7Ofo19E7Kqm8CiNUOUftNSir8YPmMS17zn6KWRiy0bffr2X36BBGhlXwsdkODf
XzAIEzo8ziPnulY4XNUzuO3OG5Z9ZO6Qq78hloaMbznxoiWu/Xrwz3YaEQ+9t03tYs86u5fa0J+i
mrL/Wc/qR2df267Msod0+u0Um/+vkf7swr++c0DZHc2K9WdP5wsD5TwF+X06JTulR9zkZM9fj/fx
JbnARuQEAJ0mz+NsXTMd3pOMffXMDPet5a1xg8YVorh3uisjfXpRAP+i+uUx5vGfDQXoHEyGmnIn
nUorR/nxI6ofaQwXoXNTvGJRJuqqzO1r99OnM/xr2Nm+wWRQT+OKYRW7XlfdJmwqV7GKQxJ5j54n
IJWvAr8+0Bccs+glPl+t0u9DGa8K0PnqWv/xS1Q+P8S8NiCUtok9mzXbSYPIuxyjVvWc9Um4kd3w
m65DPYp5bAK+XtnP9iwZkKlKjX5G5nwnpSIzobMyb4MCXDzh1LyFOVn0TyYa5q+H+gNlzmf191gz
tGuqhqI0klg992aL1IvmMi71562hZE+wKo690BU3MobbqazuqGrdpJPxkCbTbYSflYvVdLSqU9jQ
Jj77C1viJJJpOjou9eTjFx1MzZ0fahgZKtW0zEEQcbigMONpPwPH3Aj4jW4pvJXV9bCyRX3l4v9Q
PKEls80jakH2FaCfcjY5u4xC+KcVQYkwsTbWm2Mbty+qOUVummR0e9KzdzyRd3lpvFEcPIROsE+q
XKAj1rcQs6crb/vHBITfo/MCAJbSRVjOgjFCTxBwr1XPDbHEojdF5EKuNa6M8slxdQgQTAciA+ke
WOW/923RStpuxYp2zhdYu+77Td6vohOE4KhcY3v39Q76eEj/HWyWzFYo+RVd98XZqRBQFOI2tY8T
Pdagbqvbr4f6fGL0DrCoC+mqkLMLQccMUi9Q9JwRhvTWOlrab8ERKy4E80/Df5qYqUshVIJnqc4m
BiN6ClsQaU4G+Sh+igEWqjAN0OJ8Pa2PFwtfkBCWm1xS8ZpHfNgKJZM1MtDU1ri2iHLaNPS22vi5
7l+J0j8dylLZhBLbFEtcgs+/3ihFG9OiJQE6VxTAf6MZC10/7LMfVmj9+HpSH+8wJnVJB+D6Cak6
86XCmdqUPiNlMDLgbGC1s7fOGHzSziy5UhrQLgHcv5cYg0nHdKTlaCQis6s5Toy4pnOJOBdUjxD6
wvh4or/U1rAfG/sthUUQhs9IH/Fc3caIO/XgSn/2jwcbrqhFFsJ17VAinO2VLEBCWPb0CnFGuOyE
OOkyU1PrP2wUsjjbIJTRIG/ORsHeTKM03YszQb0KNcaAUCgyV9x/vXSfnei/h5m99kaFCp/ezeKc
J1yCeyW8w9cVMtjXo3wSl/LNLiEMM2Lfz2u8RT0Viocd3TnSf42QI5X4scFSNUu3cfILxtLCSGmv
Dsn77uuBPzsDf487+4pjAf6u26M4+xRwjdS4sfutVjTrr0fRxCd78u9hZl9Rtwq9n1JNnLMcOwPH
02nECKOtrkD/L7RQmno03Y4sqDri5x3uMZ9MD7Edh7cjvgRXfs1lsNkBoWe9NAzeHp6FeQ9xo8nQ
+ve+fR6h7oA1kPnisrPwK1tf4ULcrr6e/OW8zYaTNrm55PlhZefDeZRRrNjAALCL3nSMxcHKXH+4
EwU7tkHa47c3QVlfOYMfB5UqKnvTcCzgPdIMftRfdxtamg4dW2yfw1LbKtliekj0cz9qt3F071h7
aV0Z75MVxqbCkISCOoks7/q/A+peNECq7OVZaO2qxAGkDu/KeIeXO3Z01aLsoJ20T4auuTaiXy6P
K1/5k7wWlrKDJvNy8xGXXrbgXzOWaGicyBiDu7T9bsoTmtWFEW00OHHx4LbdNhhwYOST0+hASe8g
ME7jwUY2hSFUiXlYa6W0pvwpzfIK5vTZl7EdshKp645Fzjvb+znSaag8mneO0dzApVJr4sc9zPQO
ZnxAa1WAIdTG36x1eK1f8we2yuUhwBdcu2TaxFPzbu3dpDdQb33/rm/Fc1Htitht2jUAI0b4B7sd
VhJz1krBhEpOmzw9mOFZU7Z+WF85cp88ShA4COJJzghZiET/XR3kN6iktNi/QzS51M1ndQJVqR7y
HwLuxgEGr5r7Ll47y754tf0rz+9HFOnfwWcPfZGZTYdhhn8XZ866HHE6x2lBGm/4vrsFtD/Nu9b2
97Lb/z3zfGz89nXeJ1Ua1uw0hKMKLdbU/TssnFAehtDasJKUW5xSrtVpPjnpl+CCYwe10LDndRpa
eE2jPdr+nXXAWNIId9lwtHu5SKx4lZevinPloF0bbzY1I6KdCt3a/LuivRSjsJTJblt69SHnX2Ij
+vXd+RHW1CGewDUCrCHfJsr9d99A5hMW5ifR3TQe/W1i7Eb/YES/OxYwjh5bgyo71vjFerT8Y9ID
Ibva8CNa4s2kuELZSOWmxhDZw0O1LBS37DdIBQM8zZMovJZofFjzf3+qPstn6KqIRX/cRnf5c/DK
gjvn8lf5hF3cLtnDRnvy4Kpf+TwfIq3ZkLNbvqd1LA0M++iu7l91enq3v77+/B9eytnfn92pmMvZ
teXx940OpxGndFEKl+H3rn3938dxhAXKa/E+6vOQ1emq5v+Q9l3LrRtNt0+EKmQQt4PATIoSoXSD
UthCzhlPfxbkvz6TQxTn2LYvdtWWrcbM9HSa7rXSYRzCU929yGV1WOQwSYk6nAKv4xjndBOLY00L
GfcFgSP8Mk8dU1ooXc1FLtakJemS77MY8KMFcuAxz1bV0LRrDH4yoqzbXE1COxCiDZgDWGOU6K/V
mB+QmAJAbtw3BuhMrG4J7Vxj+CFgtq3dXE9IQnFVmhJqFGjosDhRMKkYtB6/R8Xa7NfcAdO/Nr8K
GF7tVjOuxVBObdA1Pwk5kF43m96MVmheFVn57a1yTyJ0PGqgq2KKn673TA+0hOfkgN/Xa1SnTUwv
kcr88h6MDXCmdt//VAOvhNEvQ6hXgjpvxLZFK9/UDXEnrO8LuFW7awHUVY2n+Gjgf8+ls4A3s0P7
AONMxFsLdC2Duq4FrwMXqfP5vfaEwZAEUy0YwHnsd9i+F/cYGC5W1pnBA4reh+5LP7mkW2MIxdZ2
DeOS3XjcXy3839ktpOuzq8H+WyRdyO8rS8e7gm7om8DUGOu9TZooKZMGXYR8HcZrKgCNQkPMzgJq
nb0w5S8iEtSyGOuZv1V/r4dyekA7S5o2xHowgLYNTc7QTuKKM1liZu3Ehc4vqGsF+GKMG6c4wcpC
N4+JgiDsRPrRLlnqKLBOiLJIAMYAonALSe5JXzXWdIkxYHKKnHyrH8S1ZBS2+AL6L92UGE6LdROo
aAw89gBPEyFZNHwj30qWx95H1uoo2zEWbVRgoIvfj7ZuJ/1K+kT4baRbmQgG4EoN9aA/ALBVb0yP
ub55tURFEwEZmlkRtVyrZZGGcqD48aSWgCLcxKa4Lkz0kdigf2JYldvkYroCF7IosyKKLrgIQdaw
nw5xsKKVtnLNdOWvJCszY+u+DZu1LxfCKPuSKgtpnCan9uvHFctDTv/vVcRMLYSyGCWKVoWEVoB9
C00MrAR635m9ZSAvN4OX++uYv2aqqqF7BEUAvIRdnxAAcRKOSwsePeTRCpAtVr6NHvK9a4QMu8GU
RJkomQMavS9B0nTBKuKaAADbpBvXYN0qpiTKRAkAO+aLaU2d1a4rEliIB015Vy4zRoPrrC282DzK
RuXgpYm9IZ9sVG/KxuQutQ2Gu/7r1tEWKm2GbKFgQYBEXPfr0KyJ8GMA0evxP2oDZZAACKILoYQF
lTaAHEhF9ENkCAYIphhLYu0cZZUa8N6nboQVNfCKMYZGEAMa9YlnLGjW+P19QPTDiptzjaTqWE9v
Ts5XXOMR32BZnhkrjq5ABOwCjBzesqnTQas+nkcx4QwhvhFCyLBL/sU1vZJBHcwYggu2WfyqNICG
TFITkq25NcvrzuzXlRjqWHIdFFgYNJmOBeS9Bg/nBz4KxtnfPr+h0e5iw1TKK3gAQQjGACTeBcH8
vlHvQDVqhrDVAeDHMUwSGwuWSOnWpl6JpJwDaLpkWWywMOmonia7yhkpkORJY/Lm5odlF+b8Hp6D
dWQ3qHmga4zaRwHggGHWapPf69f5W77tcYu0j8AEcR9jabfVvmk3/5ZFd1t3oB/V8vpXVnJogdz8
2MEaVShHgEdsJz65R8HIvkUSb/it+8g0tpPZprzVlXhqZ8HSV2I48lf8ZNZjE+2jv7e5sMHQYPjI
8xhGavqNNxLR7IhOTewvWoPx84tYVxRUIQZGHzY3IBgw3+aWTHoDrO8GgI0ZFn5WV5Gtoi8UBURF
VihHX1cov9dVJOyTBFPW/gSEf1KQgr2O3UnxNlVyEtGhJJ3Bkks6zHxrnMpa70yCOSXM//uESbcv
1iv4RRABYFaAOxON2NQP6ScmrLs3d4V3VWNx4HaukX3yPEPu7wghvc+XcimHPfYKB0wMyK0s7ghk
8dIMzIUx7roD/OpOfA6MBBDaIK4z3WP9AVAqs2I94M24CTyc6SryXjyF3lRDAP6CvUevJ3JrBfS+
pn8OHoPHycqCbclOduBtA+uY/5geShKZLEM1e7UuxNPug6tiFNzAPrr3d8qxNvflTt7Uu2Bl28Jh
CX7eDzC6/YxQvXTJ0PG5W6XoqowRTww34E/qzJUuE/mhwpmfGktZVXsfPt9dTWZEJOKWnSf81uRu
TvtCImWyeLUdPCmohT3A9UBVbHWG9tQtp5AmXVXGYCGxRMEGsFXbft0tp0TWXY2GDkD3L3ArYgLe
ZudH4kwojFaX/22DQnmKkAswXDxiG/SVclyc8Lp/ajajDS4YBFtgqk8/qy+w0S9zA7wWSOgLJBaM
k5iJ9K8+gbJvnRuEAEfDJ/RmbIKbwMz27oO4Ho1wle7BTW1wZ1ZAMZfKXMmkjA7StUrlQJGNY8hz
Eq2k30QbQ/Mm2lW6J33FWOO0jXfOnu400EpJ6aRFKezfpa2PuLyHkuWGbjIFsc6TMik16OKTmMfC
JFyn7FAZnAFQWAPoKJ0JOu01Y12MW6RQiUAJNBZ3nNbVWVNe7yLISDYtlpc8uLAX3r9KQq9OjsoI
kGdpZRJOJ4fLMqWh/a4ytMd0NZjoTWdF0UxFoULPiR9G5lwop79rzeQAWqPf0+tMgBFtcpZDYG0n
ZZT6eoKK12AiGjiido0xNTCxmbUJsCpLXLsrF0aAOykIsXNDg/KAJhy1LuapzjqFC6NAWaqFBxyD
UsWpgpT3ty4EmCmjPU7GSjaBd21UD5Md0E2OWcyTJl9756bQoasK1kI9mW7m4uRuigNMoQWWzYP3
Uptok8auH1HmO6LlbaWDWZa0m/hZLc3RAF19S7RNY8aH+ADy1n9ZA7zUPZWyVGBKX+hKC2XIrOfK
qlDjfFgqJ56w3OJsdIuuYV1QMe+BsJpSckzZR2ETdcJe3Y9f2q/FAGGxBY6QFbOQOxfsXcqiNLzk
mk6tAH/yWwYUnnq7W7br1pzsf7ryHmqiLePD5BZDXGhgxpD7JmRS6dvz/nuplMoDPLwBvQHENxsA
YRooHMPphayGVtYiKY0OVckNgO8OO2UgcjfSY3CazCK4C47/KhO62FDapcLWCwCZhyy8uqOu2p5d
s528J45PJPK/S/bQZomRBbTIormM0spYilFgGoS/bmu4W+xHE9VVC4e3bnEfFrZv3T+y2agNIaMK
PAYZoJYqdWZJp3lJClLHPYgTf3pTfJbq9bkwhWWx4wYLeEurfJ/Z/j5DosktFVbMOneYsE6AhtBE
IPPRG9wMwEFKwKe213EzFtBQ9L0aAMsyEaWzspM5x30pi9rcolnwcQ3wqf2wRMa+143+sSbp5v8j
D5ruGX0RLiVRIQlQAftKDrEq7Qi0+I/2rK1CONTFrv4pP9JDYct4BHCN4fH+Yd62bUxDeRe7SSU/
sDNAzW2xQhCDnrJDi5hU2bpm+aNtPEP6w5MaSCMMmbMniD66qSsKlJ60kXddV4hKpRHh5zjSHrON
Z+EUl5iT5rf/xsDoF7KoExQAIRMUYw1tWU2PocGfao2GdkYQO+cxL4VQh9cqSilEQCT8vfOT6URY
v1QQ4N3fOJYY6qyUsuomGphp3yLU3tsN4OAJurgZF3zW/1wuZ4pTLhLicshFPFi3Ih5222N1krae
laFS1S7ll4AxL89aEhVB1mInaiMIvH/fkEGrXZngSoa2s06IuSbKpwbwcQs8x4vwqVO871mTWe4N
lwj74uX+Mc3VxzFj9bd+Uz41AmNmJnhYVGli2OYQWD6eF/wVgrf/qBCUJc7SEUhLk3IDr3831aQm
u49FsczgdAo3xuliQZT/zDKhUidGSXjpyadFK/ljOExJKtAUTUDrm2O21L//2y5qVG4qta5QVz6E
Tk+uPAoziTFuAOFnuAx79DsGRi0PUC28hFL1ArwAdM+0lgACOZYHEc+E3SFaoZlhJ5lfNboAOhOz
4R8OLppVPD155unE2tqZAOhKNnWEFZA1EwxGiPvta/4gWtF2JADlNloDghUD8LVWYsdL1t5OluLe
iqkDrbVCysUeKx53ePYFYC6K9+C+2SUP/UFFkCmdGYc5U2O7XCZd6amAbCcqMZapkb1getvcPq4f
rPxQPTirb8aeztiUK1mUyQ9H9D/LIRbXWDIqWQGqtCFpVgrj8s3FQVdyKKuv930AQF6s6RXo4W+8
waEtYFyv/6DRl7y9iTbgNkHuB3VltarJM6cn/Db5qBo6/ek2zyqIalHvC2ym3BySonSiOFoyDmzG
R4sCupdkTCtg2k2evuHCBwTo+xGkoZqu/F/PLtE+39aH6ZWe2Vwxv56/ZVFOABDfEnCWJ1nGbwnW
J8C+niK7qfSEN1lT55hJ1pxCold1apTW0e/HU+trgqFsGqEU96FaYQTS4vg3LflRNSboxJwgkUdr
LLompQlW7Xojm6SJEiGUxb28bJHJ4xUTxbX1I7pjLdFGrdHk4cIZhzdnVC5lUotTIhkUMDFkCkf3
lDw2z+matyTzDMYko7TS5/iQnOuDZHWr+4LnDvJSLnWQSEUyDlRD4h4wo2BssCvlz30Bc+Eq5oL+
3k3KjYMyxtPkCBI4gDFOgMia6eZb3gU3S2al7aFql2X+2aTcOldeFoVZggKY1X8+Z18uv4Fy70DQ
FNIaEwZ73nA30fYzsjyL30/+CeidMKOdiWcM0G6i24R18+d6aa7WT7mLVmzAJNdK4h6EsVZ0aNfS
TsBIc0taEhOACA+maktWacDcnRlbz1IqymfIQi5iiGDyVJ/7TyDTkvPjcvmAh4F++dQR1ivU3OvI
5Up/re+FAUoyKBLIZZB6GepyND8LcnyPzTUwUeAcVXjmcsqntx35/q+b/PtpF6L9GtDUwoBNBpsT
3mk5Mq6P5+XDVAX5AIESircnVtmAoVO/hfoLkXIpaj2eTydz20FkaANZFNV2VgZxC+gEIFKgbUwY
ABg1kmikQ63kAhBFKZP+gEoi3LX20T4G5M+f0iotcDV9eMYPQ28mN0jHGpciKTcp1QBCDzzsJt5q
0V6RbQqUeepN+aiucoP5ojVrgi4WSJlbMKLVjV9ggb6PirS9P3u/V0N85b+UDWfm5v3VscRNP784
N1HmtCAJIE6JMjLyBzkLGRJ+vfm9/aOMqt6GoJ1w/08bZUO2AiszcF7TDYhXpfEDIiKGzNmrjilW
HXxrMoYLKAvHocQC3ABV3KevXgJiCzN/QdttIVmgEL6/f7N6fyGJsmdRk3W6VECSBHKa0VAV1DwC
+MSv5jtgueJZT3whizJgvFqWJVCB4Z0A/7577IDXzMhmGftGpyxV5Y0yRjrFPTg1MewzRAQoQTrx
gOnJMlKMjaOBO5XAixXN16Z8NkhItQcjRD4QyTOGFcgo7x/SXEILs7FQdR3AnMLNYLMUA5g4U0Jp
n4Su3fo7TBTpbWq7YwZWuG89OCz42pTyxGbInUtTLuVSqq9WXaonC8itCryLq4Dv9owCU+32Av+i
ZH0EyQxD9eeefET0xfIYL8MEHZD8rm+0AnKdXIh8ad8NVrLq4GlkRE3VF/itZUAf7PU3lshfxNGL
G475QKCfYZ5GURSM1WDM+lqkNESZ3Kp16qh41/kEL1zGPWDeBQA0/DPAyQrC/6lyIMl3ICnaROvS
t7nSHmFEv/p+iVkYLTRj1xoTwNFvvAA8S5voRdzJj5iLBYu7i9fGHy+xxsj0u9M/O6GbT6csBThK
ItjbJnUWqtn1CcZewDVJYuCtIwbZcuE6LUi26o6syuwvesrNnmnTDKuEKYcbaJcgApeSp4mp46qG
BmR9co5gOVrzAchxBsCqhmUNvndSfAfLypl4asAcWSOj/gKWdLUL5HWjMFIm+jH9r724+CRaW1XN
99sen1Tb5mDJ1vDHXqsPyxQO6Cv/kVdwd4mNmaAlxrQe75+DNPmZe9tBqZAv1JpfCGPqhGv1FH28
yj/H4FHbqutkFxjl1guXtfWD6pqxSZ4CW1kfMBh6RGMF/t4WTVZVj662/W6FjnIKBtAx+3qDSsVz
2VAPRZI5MtAjizVIsgBzD1LF5LVtBf65DkByaUrAFUd6LAbpUzMm/DPQ2ZPXTNJjz7i/O5Th/+tr
FrjKGBBH4E4HV4OPn4G3IHOa2h9tvspSsLknX1XNK09tybMmrCedp84CIMaAvpEl1AAxm359nfVe
A0F4pWUOxrDl9SIQRDvnC8HUODAeSQWYEeMylhnaR2cG0yIBVY4UE22SsrigIztxECIhb+rMEWNT
VUgZWriSZbaSHkt0tiyF4VE2i32pbiVhpaHpocSLAiuKpcPLvz4Cj0IysE81CeA/10uXBn8QlbzJ
HG6lCnsRnL4yKXYFEAwHgl1HN+C6kq0UxEONDQzN/Etb3z/qOc2DEcUID8AW8QxHI1zJvidqvlJk
zifyssJI3rMzmOTt4JMhZ0anIGdCX5VBj8vTIGh5Kkoj72OlLporsNBqPBc+ONyhTUUEBln4KlC6
CQrQUTnSlJ4xjpbyHAGppVD+6Tzg77ajfUsAAsKEFXSzaBBcxp6c4uxLu842zuaJMzfyzid4Fft+
ZpTX6AHbv6RpQHbhJV4FxN1kiy5i3rL1g95ThsyJyBiQaF9uS1CFpIZyAPFqQ7TUzjnCcsvUS9xf
QmFOgJUN3G7MGF8LBWkBJzTgz3Q6Pu9Mrhg0IjaCvMrBske4LB2I1oI8K/YX50733OXY8qx3q1+U
Dupi43LhsHUZ03w3cPStUIQubj6+wXX5lz7wuO+0l3TJTEFYCHCBMgNAuxx33Zkbx+6rbkFtb7qp
AqJ2N1J0UHy6bRSZEYZawSrXxx7YwYemCXcYCasiM42y8LXhR/8VLKOYJOf9qsNkuRYIcBxaJuy8
LuZ1ooud/+zmovJcplWLLj2Nkx2pTXPW+O2cQ8OEJKglgWKIAWO6SQ5RHyi99YlpFR2BqgUqNK0F
nFBEQA5jcMWn+IbP4TaiRLKHrgA/kGCon91rYauusRAMwIwRla9ZweiMqwPMAL4Ho90Y2KOh1UVw
RpaNL3jORF+joWMuEtEuqGrLHvRbGw+zHB14zOLeGqXD/Uv/m/dcKwAmHRWguqNdEoDIv+bvQvOL
xpMXEaiZHfP1fbDSNd7a6zVH3jPyjo0gxwpDVIWR4QFwsYbTJ8R4Mn9OJ2OD8Tdzt4MtxKNTTN4M
Y3XCP6uBPD2lxlNugI8cPT2bzcZ4WjFuzq2hwq2R0E2C7k58O+38gKeYFCCid89C8QbaNVLV68h/
8HuG/7l1etdiqLDZdzMFxPace0aByvLiQwXwDUDvYNZ1K4EF/f5B0OOHsAbX0igT5GUFvE8EaV5n
Dka+1ghaVn7y3X6/t8HfsP7zNeik3/QG2Y0/0QOrB2HmZlzLp6yR0NZlB6Qn92yqS3RJ7+3PygBn
D1nLDw8vvJ0TFVEViIIMoOUzgpnpV9M6eHmeVKS3EKOFFk2iwfgn5z9CdIzAQ3p/f2+v2PXypsO+
0HOQwXgJzIp79mOnaAoS1IybRBc1/jpARZqAaFBkAC7JtQQOhGDdKGXcOVm5D3+W/abdHAAF+Y13
4K1iDgx9ofLy/5OG0BziJjYDas/4QvVaqWy4M0CnSF+vJ9ayAfybxWetvnQKowowe0KwTZOv0kAg
IV6vzRVLeeSGFtIU9OtXy0R7ltBIff+IZgIdnQc4FowgLjeP2PZayjDi5XyRctw5syIrWS52C7L5
8dAvy6o0zBkQ7IuMDnGAPyDbuhakou1Nq3qXO/deYvf5JqwkUlX7ov7ncTNWdCGI2jepkjOwqkKQ
nnZI4NB8IPOgYNVIwH/FIL1nbOCcxboUR1msqmrkyi117rwF/SJmOsQT+iwJkuwvwbBSy9ioW0a2
PHetEJcCsgZBE6C5qJ0spUKKRxkLjPXWUsEzpyB5v7+qGd1DFCignICpLESmlIg8rmoQ0CaeE6vl
SxmUOxC+NsQPEuu+nJkbhRdI0I5gOcg7fqsoFxZioYVd2I6V56RVtgHkzNFVolc9DT6lYiBF0tqC
yDOu1Uz4pV/JpA6sl3vflxaZ5+ztI1DqMaaPP3rUrtdkuSZwtsZm5R5iJLZPjJD3d8aHMrpXoilz
JZSKWtUdRL++8sazaj13BqgSVwoxbXutW/iETxSaPYKiQwnqtK1sqhh9MurlqSPVapub5s/q/gHM
aO/VF02KcHEAGifpoVIXnhME+kodQdOt8LuiF8ykrI2qEhmbPysORmZKrUDHpFJ6FQr5whUTz3Mi
8BGLVtAoQLNaRfU2zxLGxZxzrniZFWQJQ74SIAeppYltVNW9vPCcZlMsjMrDhkokXRAMZh7rh9RU
XKNywXAPB+thitIlsnsG8OtHV5Qke3MrxvfQFcHJe1x9D+U9QHQLYGpO9BzMWAuv+xBNBTYY535C
9NsYLsMzUnXdG2GU6wU5rRK1YIR3qnFZPLY7Xth+KKgmKfvhn0I2/SULZV1MPwHDA6XHax3i+ppP
iij2nW1C9iMRBGv4/t4+xyhQfXcriQXsOBe1CcKFvMmoXOhs6PpKy6PD2+nCdVtvARYYbf3W1kBW
zJPAXaFIEIxAgY/N2JdMSd62wVHgXxN9LdZb9AChxM1ttNQCubTZp7vI1Rhxz28WSd/zyy+kSjeD
H48u34a+g2lj0APamNIFxipBePntbYyD8C5Os8G19ed8PNqPOw690cbTyXzdb1dP8mdwDMzUWLnW
t2Z2pCMrVmfZ/NX4ewfp3tdU0vJR9iPfEZVtKJL6pQJ3KiawVSPUNkB1zjYD4IHFci2a8WlQ98W5
Ekj/UT9yqTFop9x/uG+FZqpOuBsXH0TZBRRIgqCrcKQKiALcN4ETLEVfSW5udrXuKJmdAW9VQgGK
L4F2valyE9S0+p9ysQfJO4ld5lPFjI8FmQBQWJGoizKA6q91DPA3fQEISN/hjcVGtqrl+CI+BAb/
2pmJ6boYYeQZN3bOFV5KpNzSkIp6UvuZ72jlSi2MocK8dTq8oz7vswqZ89sNpjYJVBATzB91gxqU
eVtlwHYXsi0BuCAx5afy4GNSULe6Q0xSU/OPFY8XgeUIxmUSY4LszDjyaQdv7oiiTgxqoI1DSHi9
w81E2g36TBx5vRzVEp0z0ib0Pjo8zYgo8qbhOllES9HVQLReGYrLcHxzgS/edwEBCLAzCa6IslpK
q4LdOYX8YamQ4gfc7iEB6bJgGJHN8Pt0u8mvhcRmo+ADmH7A6lHq3Y7glC3SwXcwpWp71TPIthPX
N1v+JAbbUJ2ooo0ATJjiW5ETjzN5zVC0Z8aGz8V0lx9BqfSY6xPE2+g7jfbULAx9sRLQ59+TRWYO
p8g/DUNlClkASDR7WItI8dVSZPjA35YH+tDRGQmyB7gLAKFR3xDloxCPNb4hD4idxKZQkzeMZR7S
g+M4iR2ZaPgnPzB5p3+z+KmcDORhEGHS09d9pSxqj1dh8YzE0gDOxGFEZNla1odifGefCqN+POuj
EOT8Tx514kGlyUWvQF6zQRtoeU4fIqveaatsr5r+R7mSDuOGWx7AlwC+qY1Pmk9MYRmsI5+7Y3h6
B64L8lUFsLLXd6z0ykZM4ioA++kTKKODk1ZaoEUTvY2mH5Jo531zG4nFQTUb5V5Kpbxf4CtA3Gsh
1ZcM+/V97381y8qoiD35wVdk5ul6MDT0xKiB9aASlQwBXtQOzgGMWKQkztPwsm0YmjdnXReYDAeT
AhTvBpVPByewnmiu7wT50q/PZbNNxTcNY5R9Rli7PllqWskno4LaniaAsoEKPEHamI+xxKO811kB
8TbDPiALcLseRKKBYe3f+E4YlolpFZMQwFC9PmS9ROumFHGBkzWepchfnkYk0cp7oILodqM+8JkR
YDQ8+6mB7rdLQhPc14YqG0m5jHVW8j0Jo9aO3QWnnLzAm+oNBBrewooi8MTQ0eulGq8E/tS5y1Bh
BFgzaQTGrRVNgIAJopPSsF4KJQlU06HT1htOMmrJjKzBf1iM3/fNxvR7qNVIgPeToTSIBBDfXm+t
KDeLRa1wsRM1uYk+XeCzErlZB/tSWgWiR9AfbN6XOLN/El4WZQxhAToBqdm1xEBoVT/q9Rh26lhv
Bps5qDOjnFcCKAtcVuHgpg0EZIdxm5rin3wLVgLEe+jI1c/dJ2f/mwWh0o1ICq3xNBxmkSIEqGXI
kwfSVi+KdkjHTZh+3JcizmjE1BirwrYDgeCG30pIklKsijBxMFKZlaQ2NRKe6127A4zpDjn1SB5b
klsPKfBY0tSqnwWUyZ8YMcVM0Hj1EdTF93M59doGHwGydUvGHFLmfd5f54x64KEQfXc8YlMJFuZa
PTqx0YSuKiJH6OG4x3UALNGuOHkMLZxZCJyGjFgFAKagOqH0vkzdOB8yLKRsk2eNr9ElU5a5dX8t
cxHYlRRqMcAwkn0ZbOFOrB/bdiPt3CA2wGsTC/she5XGZdWDu5AVi92+AOKJ+2JtlE9sSpAQj7mf
ILKPtCdl/KnGU1gcUu8sVMiH1mHHiAVmjAgiXBlGBOCQ6DChKqxlFqDJKYoSp1NIU0ckjB6H/q2s
7V5Ey51/YuXjNzoCgwhBgPNF0RiZC3V4rSaCkU/NUicYQmDLxjnejpcgGAqMOBIZinJz7ShZ1BHK
izLphTBKHaHSzBCUdj5vJ2ieDkAP1PBf9xXmRishDEH0VJYEgBMWd638WaoNlRagSQgsQ7rXfrZl
9X1fAg0jg8HryUah+wEd9ni7oJ8q8wmxRhDa1HlGd4WPN6H29VUAyJpiew/idsuxlPEmJsfEAK4X
+ixA5AYeVuqspBwUJ6A/yPEGDoOFgWkOYF4e+aNiXnoEUAaC4fsrvE39KYnUieExXu0jTsqdbd5v
P8GssGzRR/sntFsCmjDj1JDvlRF9mRnrts+c3lT0g1MDHh8v06F/FrhBFHpB4SC7Md/1LUB4XJt4
ovlRL/XQZLZf31w7LBQdFcBWhyNVkGxca4sXZOrC7bvCkZcZHrst3waLxRiR/E/PKGrexJaUpMnl
XtajEh1lRg2SmuA7Vs2nhidPw8C4aazlTNt7IUQJOTFtJyEJkQcjlVeqTpyFazISJZYY2oWpXCSW
rlA4hTW17IYoROtW5BPhTTkHgX1fGW9bQKadA8o6HhnQFQrE3OtFIU5UQBurFlB/9X3xbifvenVo
1kAPxShA3LJU8Cb2gTgZ7/08xoVlYP9Ti1Nrv6pzuSydOkb+sQ0+isyuZPNFTQmG8tSEOR10W2iZ
JE6Ex+gFRSOoSqkG78p5BUTo0sHr2kBGZHtguwEVzVFD1Qrt+fIZw3mZqblGGz/V3GP8Z2RFlLd1
Z+obKM1pA3CYVeDecjCH0EyQ22aekNo3gG6x2fQKQ0+nPbwKmSlp1B7nmta6hd6XTmkD/XzLAvSc
s9BXO0pZTL7yF1KmVqVTBGvca2Lu7UVB+Oqtj8yV9KCdmex/U8h9b0WUkmKsLBIzrymdVN8r6rJ9
5URoT5icCnejV+idJaxSIFNtqBgl1HIlqiWojZTtBc4cE/SgvsgWOqPDrxzjKhh2B3x9IhYGaL7A
jMBFhvSGVhmFeWVuoiUc5zTbNnEPohKqUD637iK0IXJJ5QjeYwJopUVKNGEzukYNwMHuNFqsN3aa
bHFywQCFQA4E5iHc/d9a2oWhQww/NEHkVk5fvkboiXPiFwUlyWTdiSQ8LIi2T7egGxs3C1tCoei+
RZrOkjpr0CvBHoG4TQayO3VXeL6VwljXKydvXsPGaE21fUpyspAZcmZcBkjEkMDi2R04eDQ2Hjr+
koWQJbUTho+jtNIcr9xDkTri9wycC2m6EPSSkE3iXUbH6wzYQvHzi/1ETaQAr55UO7zVoAbziT4j
zfY2gXPehyVmkz82IqovwGUBTNfSO6aGYT0+lX+2mEbF3BlrtG8u/gC/C2pR4FAD2AjdQzEWg664
nVo7cWP44M20k8JKd8FW639wsitAPS5HfRvVa2VciT7pUG/nTPmw+Ilfy4jhEG7LkdC1y4+hrrY3
BmHblYsaTrX9xggeAPPQ60oAwYwwDC8ehEToS/MtjXTActuySjeTNtFHo4jQAQSa4I/hqaMRqlxt
uXxonFIFX5KrS6OR5KCCvq/T4ozbU9HuiKx4ajdEgHetAWWXSG4DnDKnHEsCbh3xOS7XEwUiqRIr
BODlygfokUa80ZK7ZYGO6grM6SFpPxbdi7/YhvK2aYzMf7v/Xb9V7+vlC+hqxqT8lGLiT8pVIJkP
Gy0Re6cUiProgkl52ZaW9AWAoBV47kZv6ctkyI2u2I2i2WWWIB3jEKz2Ky01u2iLjvBmOQhmXn27
JoiYZR2MlpY7fkfiaNz/1pk9vP5Wag+TOMoiweN7pyJ7aCUKDO94NZg6B6ZB+8A6p9v8oBhPsYFI
4psh/DYouxZOqSmqjMEiK8YeKet7bOwHCzXLCGQJn1Px9LzXyftLQN4+lKVgOMbh5YMh/7YdeyIs
mzgNkBxN6RdVlOJ0uU8XhdIjTAM+f2SNqwTth1FppoDi90yFdJhOdw2G2FvDdS2Vuh2JpNcLWdF7
p+4Pg4L4LK7AQblKBFZnknR7D68lUVGaCA5HOaiwPjsh9tF8H4zebqzRHEmN9gvL2KFK/QkwQ5Is
MfiMWeuSGPzWgLUmrDr17UAKtdfTt16Yaz1NerUQ3N5JntOd9CIDgHtcPcYQ5cMeFUYNhfO+9ZCY
JzwbAE+C4ZnoIS343+vNoG7lKKDtSGjwAV7xLdTb1Ce1vIsamYjpWxTmU+MnwLQJQ8VvbRSkTiNh
E2U2AHmpIgkXeADSFDgsmwhftv/08L7mvup1aKsk//iQNHTDukf3IJF4yXtkwnNkfMCtR8YHgGIU
5Ui4fVik631XvEAXx4U3OBA/xGSPadZztPHI4x/5e/m4jp+W6WhgZvdTPnyvfgBiy3qUvx3fmjYe
rUng6cWACVqvrr+A4+JQdpNkcJ63r8d9sP0Ec83hiKeqgDzm2+VyebCeBrLZfFTrg7OJLZ+g6fe0
er6/EdPx0kb58iuo4xfiWsxcMcY+ADuwfNGqiABbjXHccxcOx4kTn1Ah0Bd+vVS0HuRaWeWDE4yW
W2lWLOjW/WXMHeelBOpKl5WbqX5ZDE6VAKxNiYkk4eJGS0/QTCVCujkw+YVvY8fp+f7vRVHnJwxh
D3TibHBy83m/x2NBRrbD6fV1/+4bx3OxP8PFm6lgPPZkPZK1u/bIWdquE2NJiGU5mUAcH2CQaF99
WD2FZGOlh01InJ/U+Dbvb86cZZUmXjMZzxq3FUKZmx5oE1y2LplobE/h+J5jHjhZMI55Vg5arJE7
oF0WzGLXxxy64xgm053KUQufSp8LBFe8igaK+uf+iua0dnpYxxwNGr1AlXgtKXelvB30aHDwH3VE
UTA1qIodaVEB/U+CbgBoOuxdPF1SPXlzxW3NO5Lwel/E7K79vZYb1uOuqEDyGg4gcAZmsrdLkBgI
0YuXs97qGJtGNxi3jeLp8KaD08hglk9S3MMURJ5F5K/vr2juul+cjk5dRqXOBm7QIMjtkFPpeOfP
6n9xLmCORIgL04luZsp/NAtRzvi4HJw2akwhRvOod1BCRrmWBl/+9Y2XUign0Wlgby1SSEGpaJdM
ycnr/shbR/shX7Xksd8+PgJxqbXePmSRfPDExHzG/a38fS+j7fPlJ1CmE70TrQuK18nKvG4zoukw
M3vbPj7CVS3Hw4N0SsnuA1QqTyv0UcQGw3TMHSXK72CGxHAg+huoKz2IGB/81f+mR5N4lpJF9H5/
hXNaeSlhsuwXAVCVh6r3/0i7ruXWkST7RYiAN68FR09KFERJLwhZeFPwwNfvgSZmmoSwROxsm9sd
reibqKqsrLTnhB0WWEboWfAN2XvOuaUOvf/lJP9Zx9RgSAmvlDGkBOEqIc/7bOxOOK4fJWTEncf2
9CmSFr5HA3gEQJPo415iBmPBPi4s9dcVu1qq0oaYH1fxEdVoH7VvyYk96/++myjiIfbDFCWAGCb3
gms6Witej3uBEe4ylSyXqmuqLfWLz0TSKBaipwc4T0hrYLDk9tTiKBSFmm8G9LsAMRo62a0xgW6s
oz0xQRzm6cVGec/11dJw2Ux280bwtLoGGrRUBlnm4Aik8G35PYi25Rt7og1xMSgnrrRT9nF/S+dc
CziJ4KrF84ma3kRBWa4IKyErBydBE1OfmiKaAsL6EXHyWxQuZG/GbZvedsjBQD/mUFkEybfbmvbg
xylbfnDUPiV1fK653MgFwr4w4YMm5JuELs3szAZ71yInJxlWaZYlpTAg2Nv2QMdGu5Durd4A+2R5
DklqPUXfw1LP0GzUgawbUGBBPorZ6vGqXF2Flk+jUG3UwRkiS4st2rGkizIjES4BQ1p2V9cmRlbX
909ypv7AwWX4R+r4FF9J9WqtSzXqDk4DegSZpI2JJmJF1Jv6h9O15ARuWeAAJC8uv7ovefZcrwRP
zGgRN5TlcwjmtVOw4cD6Eb2y2asv2MUmWQIsmXNMr1c5UaJMcUFdn47CvIcWZOrSd57Zcfew1Fsy
Rd3+fR7Hzj4WVkCBDzl55yNM13qJIA3Ofl/qWwtZpFXzRB3GtDHFqAcWazic/tlb5vtDAhNRr3L7
JzTr7cPCIzW7YKD6ihhkxkX9jbSujpWjrhC0mjY4yNQLqlWtBF8He/JSZWX2EK/ETPe1zGpR6yEm
zffNsaekhSFIgfKhas8VqD/uq8xsCkoGYDI6g+BQAxLgVlnLmgMhcO6zDkfWa8Z89Myn48ebhKHR
48d6/bgmVWl5zGJf8t8XX0EzG0pmyNGhjDplHqN1ndZ1xTQOO/AOI+W6JCxZOeHvQzjKwFgpoBXg
KLITxckKz6dFHbYOPBq8xLKufXBbvMQkPa6/09XnBXTg6J/blBU5rxyX+Kv3zaolD4rhXRZ2+a/3
ffspk11Gh0GuxF7UOs8CEY5AACGchQAOLUSJPVK8sWv78ooZuUN5PD/QpT7Vv31MuIrXOzGxgyoD
xNw+gnjVeel/AACgHzlijcLh38m7z4t4BCrk4VDpPfHfgNn0dX/986f9z0lMLOIQiaUcVTiJvL8k
1ZEqC7XyGS2+XeDE8lVtGyueiAXmBpDNrRdL1Idx+qryyMlMUebZbfTV6ks1F0ktRiW6fUtvJU+u
q1qzrVJkcQvHsiRVwiIiNTTPSLRIj4HmopQrLbZ97lhIpzjdJvnitPHSB0xe1qFS2aGNsLcCeYkO
byjG+MaTsFqviWjYJmtt8s0ZFnHJy5zxzW4WPvUBFX/oIm6Uu23gmlmpEVtP34/hBVDyG903V8xp
hWHZ+3o0k9y/FToJlRJGCRM+g9BWl2oCyLa3/UdzfooenrLNem1L5iVG8joFCNMrnENSc2MJviWL
yGozj9Lth0wCpl5q0yz4tS3UHK9za769VU8aacYEzV7Wn0Lj0U63JNntXjPJPMCGk/M4dgO43IVX
f+l2//ojVw8Tr9U0y1IoP7N6fgHoBYVvJevWGgjIAKF//FbMnalgyh8AUc7mQTMeFm734geM1//q
A+qu6ZPEx6mMMHoJGb07vB/YhIAAEtHOVydG0S+mucEOxPsH316IoP++zLeHMTFvfa9KScNAvo/x
QrfdqrnDAd/ETfWQLsSRv8iOd+777+z41VpDVas7bTSl1ExQ0tuL5nEN/pOTyW0OOo+HxFhS+sXt
nRg3oczzus4hEl0JksUZa//skWb0CxBXPqLdabdLDBjuDSb6L18Pwpf8uDTXP5NGvt3iiZlTIpcB
We142wFqsB0bFdCtwG6KHQ56hIXutpGu6KfLBaQOgJAwhZ6YYNhLgWKXE7So4+hXq4Vjn0JjwzO8
/aiJ6YvShHpFM34UOH6OyDXibUf689H+JDB8wQk2H6jYX8L6vhX6DRvu6MCvjlzpwKD5TBKNcgGh
t0+IUe32loJZW9d4fOwed4R5gCqgyw5x6cJVW9D0X6N8JdkFvI4bsZAsULpGvsrq82wbVJ4eRoOV
Nbx5f6UzbRM3OzxtdyuKMvOTHPIK44W+74Ud/EFitxZKdCcs8exZxsKhzsRstyKnXpvm80wUQ2Ru
uHvXlqxg467Eo7vtl+zmgn/4q15Xmxkn/37Bxlmt/b7ZDRk5HlNA5XrE3dknpNxSmQCJ+Aw1WuR+
WDrKidGqNKAWauONkhO7Km0XE/cJSAyHNRMt5lHG23lPYSf+V6S6eV5okNXbRhiQFzxRlFgoP2Gh
68eTon+q59cMdsxwfh4Ab7BdUFth9gMUoBKBAmbkxZwcqtrHZRim8JJEQMnXSG1S3XqM9o/qU9Dq
oG5aRw9r36q2wiOqFhmuTmDp6cP4WK3UYezZW2zknGkZgZ5dfdLk0aJeoBZViE/qH8QIQCh7mHKy
Vgb0j7rWJzkgRXfWEQssbMXssV+JnRw7RgMTmgg4CmBUGbKeq69JkOsutRNOv395f7uo/pz6lajJ
qWeKpMWNhncDSMEPzecYHLNw/nn9I8UUKI4ef3PbpwJasMatPhx4A8XfDBVATOlaxfPuIqCNlwVY
UEO+i4o88utLbb2GB2ljAiTIeMCYALCud3K/tEnj3t/78smLx8c+34li0jq1yx/qiHUYTliqz8/U
xEcFQDcvWpjYsUZ667VQN6WBpo5uEzJSyuixIBvl4vYr5nBARxqmOkzMsKxSFM+23seKLo6P/dUF
leVZTVYE5FDHgdXbLxgoXzZKhYJlzcZGWFXr2mUKnXWTA68qJGWV2LivEty4ptuNvZE4LTTRtOHa
0E97x2B4En2HIXikxe0DY0AZF0T9ta63oibb2wOnKhp8LK7VWVs6breqvt0DCws+i2/QhVv1N76G
MBRJYWHG/Ne0w45rsqpoOqzL9fWAEsy7Ggu3aaZ7chQhow6E0wKW4STnHZSY9usHFGIBrzEO3b+9
eSvAEgzk0h/Vmhz0hyG17u/hjI1C5zxAxIApj/lCjFveKoiGml0XVt6APQQnJxrGPo6Pw0o2Sgt9
vtma6E5otuQnXOQVnnmF0U0vYjACMEEjyO3kBroRIgqmlnonrDd9a+aKDGiiQ1mhpQvgr0r1CcAG
kuZLScW/78St2PHnV09yw/M+H1CIRebUxO/OwMnchZ7OLLhwf7EUpFtBk6sX0kJpfEyrO89IsqXG
EfmQaPsEsDzM/GnbUv8o7WMAGj0O2caR1fi43pn8FsR9Tk8q28ksedXYm01jgw7oXOn4a5NZZ5aw
pMfs7VIjy5x6A+II6bJxyhjgI7fbIlfhEOeSPzhcf063lDpaYEWtv6DiM4EGNuVKzGiWr3afE0uq
FS3Ujd/UD1TEFMdnTGzTPIyFqp9zbOqrylqdV++REdv3VX3OFCIfCFMsqij3qBNN52me5ImQDo7n
enqlHV0B/WjhlhESjEOqC8JmAoeRWlfjOYQQQEqUJtG75oaoQmaoC6Q7ZpsDJA8qwCB4eFT0D9To
LipOEXSOe2RPCnupF2pUrakNvhY+OUzeLYuijpHg9eKV/JzLcHYUZHn5nxJmq6BwQKpF4Ik5u38t
c3KyjeZrjZdgwdyuwwhvvlIUPWAAglwIpEc19EKVh/sHOmdBMIAkgwgPXRoIRSaODtemcSPEXOMo
F5h84BpnFhUNUds3jpus8abflzezqzfiJs5OXYDXyuvYxhE3oYGZOABvconOlCfPt91qAVVjRltv
hI0/v7ooYjxIVVxibaKuMFafGrR4ocfKW6jTze4hPIOxkxclWwwm38rRmkoGvn7VOh0bxydZivZq
m1Hiu71k1rRg1m2YcEQEjHVS+5otif0SiRc3asZEW3FRQGQPfLWxo3byjKNDFQTNgtY4QWewoS3l
I5Ils0ku/GP2QT+EliQf909SnvEcbkROVp0EMpc3LkSKrJ0Xr/UHw32IgZ4HWzYlHDWCiATc2u9e
WRxzZ0j5nqYPOcBsU7vT9rH7nPTHCu2UEoBvvyMNLKHpRgWhZr/P3EcR/7cWmzK8Ehye9NC/AbpA
7ix/MJJMB5R7oNpxatfgWD8PGwFVyeorBHTuJmV1Wl38+FOWPtP2Ua51oV1LZakn7k7OzU5ZBxsa
NsA4qXSgu8r9ErPLzCOAbYGxwlATZvum2O9NV6NGUqBkIubb4VxyOmPV4jHqx5GqzN/UHdCcTUEF
QPspxQj2pVvqRZt5nG8+YGJEkHjoYyENkPZoDbEnyU/v/6BEnTR2LS9o/sx8AXAVQKM5DofA6frV
kasbJrB5xVd4jByeWhLJQXCcg/bMCo+NVVipHa+3qq/71rBNHNcaYqQVBd21EoSwZ+Xtl1MaOBjM
wrsx5wPefNXEyMR5x4B7BV8FeMsXySV7tM2O7bOM+cIAqK8MtrVv67mzYEtnzA0wdVhVBma5JIMS
89YMJHIuA1M47px0kKGirJ6CGjxFSplibC98uX/9Zi68wCmYhkVRbgQLmLhgKMCqcdbSzlEqJnhu
EJ0SUe7cBW2eKR+oAqcCow+Al0ARmc6qSFrm866KNn0FVC8FJ1oxWOU73wBUU96QQnEGlFdRpXfh
4SZGIKApotXjVtHF/iwXm7IEdl3BrHLf5ATr/g78xf8EtpsCBll0/eEBQ5PL7X6Hqsf10aB0Togp
qM4qkp0o5eSB+t88sDBQrASiMGLp0nAZnVLbY8n9D5gJTW8/YOIiNEkYwCCjdTx5BsKX9daaL4b3
EZGHnxUqKyvgulJP518bliT9Fv9lKQc3c9OBAjA2TI8ktpj5vt0AnjYItgqEUwV615EtclsDxJTW
cSDsUT62u+BUrsPNamHVM0/4jdSJ5lXtADwnHo1L28qK0TFBogMlAjiAnh4T+7siu9bafSo62lrb
9abbO/rCB8xFxzcfMLln2Au4p+IYHeMd4CxA+jRG9857aNE6G/cXO7fDKHyLAA3AOD1AMW93uM9Y
RvZ6Fh4o5s8kFCq653R4GpJVr60VdemyzbyoAmbt0EgMJg/o9MRyy3AV0rLjBsdPdOGlfo/QRoHk
24nIxuflcmhMjMcCOvH7XERY6dK2Lkkff35lyxWfoWqrQHpF98DghN0UMPhDNHcgvaBTuDIAdolW
iq/zTz49LFFCz/TjAJkJPdTyeKlG1oNb+XEUyVFe9WitUiy69zmiej9oBNj6iGRjd+dJx6FZeSD0
Y83/8yHfCJ4uvGgV4DV1iKfCFc9tPJnw6k4RG5Lxup8tRG8z7gEmaUA4gqZUTKZrk7dJo3nNqAXC
ikrYNR+i9lN0T5qysCJp5ikS+TEtoCoSIEOmcRpFhMhVGl4HgTz3IESUXsIv+afbcRYg73XJouRt
sBqDBSOOarfvHDiubLQ2DHr+jlea7hpz94oxh41p73bme7/mTNEHq+5l0Hevm83PEoPpzDUTRQWI
/DzAHWDKJoZUSRu2DTO+d+L8AXCVGjW0CJM2FVhn4DTfP+2ZshD4RK6ETfSswFArqwQQtt0f5ffY
ANy6Q5THavVp2yamogEgyQBznb+0iwZ7xnTeiJ5oWqMJNVowud7hbQq3KCAf1vbreV9iiix+1uzN
O7OWFizYnLW8kTlRuLbMU7eSIDMh9FkhL+F6zx3y53DBfMwF6yI6sEF3BMgkNCpN5MRiVTJDg23N
kABLjUyXEXMAUppdI4At4X+5VmWqL4lBj8xaOX1JT4C9eFri9JkpheF0rz5j8iY2buj2fovPAGA8
BxzfQ4XN5TfDiykeGaf5wKxlh+E9YL6uzxzmCaUF9Rq1ZxKIoQUdf8oYsQDcwOSIRbfMsAu4eX32
XYaHUn28r76/zbR/BSC44DGd/bcDdQgHFFO7snPQzvEG7kZj2InP6ga9+zLaCWJwn3l2YUZrWhiK
7ZxRGtGMn5EkAOBqzKnBAGMFCiGwPJKlWzy/9H++bPIuIwSmbNJVnRMobLmNPEk9SGp8vr/+cf/u
LP+3t/vqlaparRK4vIAQl3/lea9+pim8S0wtpfv7kmaXg3E3tLoDhv1PbtXrMbhQU2y0H/pnqmLW
Xlh68JdEjHbxajGCVEpN6Nad81z3egICCBzpMbd+e4J2yRrjh7Kgv27OqFHfX9vsbZWuFjc9K75j
Bu5X8gu/2VsjFWdmPwY2HHeDGuYriOfI6kdbx6iqLGXWZo/wH9nTdLmcCmpD66ZzGllatewzq32w
8mDeX+HcO3u1QGXiubEV0wGfCMroZd+VayjdhQus0E+M/0IMRk5GaBFMEE7hj7sSAD6N0HVOnnu6
Wn14gtXk5xKh9305c8EO/IV/BE1UJRki4KjwfeeoXGkmKaa1Jbcg0KCMpBjc9tE4HIGTkAv5HyFU
9BzIe02D8pQriRZVurXHi89alyxo8Cj1z228+qqJGgkSmuE1Fkc5oIj5xJdqZPlxgUbJCv0nvk+j
h74RPwpGFRZaCeccHElC1QMzhJjblMabdXVzElCDuBKDqegyrx5aPjApfeiHZynlt6y2lHGfaYtH
dQejBjwiYIyHThPRXcog6qfIy7olmmUCQy5IqqFjnJRg0hu+xAqjfZv4UgHJBXAd3Y8MmnkByIcL
+czZt3wExhjrZ3hjpzdHkhoNxDXoAqY/ifficqIRC2bW7EPhXRGtsAOJDlh1Bu1lQfnGtP70mEcQ
s7Gopoqo393utu/zDeiRPRbNHqyeIU28Zw45SU7uxV/IoczlUgFjibyZDIoD9CBM3Ii07xov5ZPB
MbgLB1CTD7tGsTsl5aVesIEzzhheUBDxoEgowU+eSBIieSjcFLWMcF2BatMo0QEH9uP4cSmyAXD0
3/1D9zQmXiWgMIhItN/uXx2VYhXlcPo1MJbstW5wZbOskAy2AG/MqSSmFe/rdHDFzop5hfmgnei+
9FnXMDarpp1MvDEwJJGPK6Fngi8BRraRmey7E/wqeqpTsBtiRkIVPcJ6aH7XQaAdpY+K7JVoOioo
8hBBnOXxTq2UQDblXNQyM0uQvf0C77vLWqCUY1QkWNUs0FVRYnujEBs2PXZ+Io28Y5hYNseR0tRK
a3SyEh6UvIypgRRCIF7U94HRtV4or9uh1R6EpImFY6ZkXbwV+4z39oUfFIwh+4wrELBe56w9ZKij
bAGswIfHJK2k4kXJlCY7NWFQaGvKtDljezmQ5fWyERtOr4c2Fi2tiwVum+V9X2z4RHbHGgLvynvQ
0FMMp7SuwFlpXHpPsIF+d076IC73viT5il4AhByUdhIF4GxWBCGiPE0E6Lkmi0F16qoQTftVx2TC
oY/dqtHFIe8xmtEnoMALXCYCEg8fs7Upubzgr7hC7QLAOlE2cjIxbtJPSUrQyQ7+bDEIPuAf9wCW
ityM8Q+oD4j5g5y0mrhSOgDzPyi09jFT1hcCQ/iKp5kZl0rcY+uLLhh0tU2y5C0FYpVsBkgYlJ+V
ynvFp1jWiQf0qqFk0lWdiVq78RhGCp+BaOOHpo8p2Pgpi0I+oqQoMUkHRoMklA9No0iBA/oFD2Ns
qAFhiF6Luhz1nqLRkJT3vFoBI3Ypp9yjl7X1YMT4d1oRKtX4NdfS1Ik0LsrNNvcab1sWSIz8xB4X
xO2mbGLJPzB1LUuv+G1ytEckStu8VUJVVeCwS7WneIj7nnRgNORNWidxZrgUgMwmn2QavkgLle5Q
FQzYlus+5GXby+Ig3NW85oMnjBfdSNohQcMEW7dw2XTPxEiI2TAgKn5TTJhvhUGsGZI0TdaZfZCl
oFLP3BJkq2WRSZGuUswDA/6qTPviyQPFoRCCOUVr03Oe58qwSxUKwpGY72JGFxmMR62ENOJBVKxg
kziSI1nRgqM2q7x1BZLVFGjdacqZNVMIyZZmbIrN89tKAmUqvBoOo29VpHYEw5IaQ5qyTeg6SVqO
noBAECto7+1p36/cgCnZs6R2aJkZNLlQ37xWUcKPIStyyfZ6Ri5R+JCDxmzcWOt1ng8a3+JkLxJw
VEInHgYZKElyUNR0w/m9DNCKHNTudlwWcQrEFsppn0yagBCB9WpPMgbwvX1rSPH4FqgsPf/oF7nP
HLgi5SIzTjxamYwadJnFBTybF6RhmXgwPAyjqD9tmjIm4FqGSwdoHw+sR233vfDIzDzpgEtGxRdY
aZgFmWI/iUMT4RXOBieowE4datsmdFh2rQQOapREk/Zd+taoTzT6QD8OoX7w03W5obnfQQKcV+1n
4XNm3rx/IV8JQHBDwXvyPBTJkKLRZCx1exZTEZDWcTbSySrhJEOl9n1p4282eWBRVUfyDzUjrH46
JJ1qnMsAd5V1UllNLIFRnyU1sFK2Do2Q7Zc4kWfCDjx5oLGC1wJED2niGwvF6IA3GGLsQ4kaaRV4
JvpmXu8vaa4kCRcF5QM0xACq5bfZ8MpFE6paDVkf44sxgwFzhON1fuBqbF+F5Lz0JA0YxKgIAq/K
jD1AamiFkamqIS/Op875zjC4PKDFcKLan54glL29KOLgviUH+dkbc8b1Rim2mRUOa8wToeufaXVt
FxWkXyrpzwVa42DsyKcK/BwE7LdPvxLHsRzSmnUa773jz1l8CSqQQVdEHN6TAOwH7ckvo40fiecq
aNYh49p0xFl7qVGoSipdDVYU3W7VO/UzQ/J+pAHZ/aVueX5G/UACholWDo4Q2rNuP3IY5JiPRGRA
xf3+BYXWt60LiKHPznJzEl+GxwxoPweUMsBFiE7t5wVFmblpoMn+j/Spd9R7IOOAbR6crtzUj61C
EuXCMlYnPAQlGuaLJQ6ZmbFhoEXjSEbAdGHMFd0uN83UBhTCMtz5jvRKqHeeZrqBa/bRgYXFFv09
anwb9inhTR6dLfeXO3E7kdwEHqQIGggELUBmm4LqlehpEuswEvbIcqoxYUUjlUjw1T+FThcuyJoG
DP8ShvgMuKtwP4Gqd7vSLCjVuE5zYV//AMJv1ayYg3DonqOnyEJj2H+xsP/IAqLZray2qQep1VKQ
nksEOsQ9yXANn7yvzFA/7kuavBSTVeEkbyUxHjhblBaSVFWXGgswjD85xQNu3Rfz++JcWeU/cvhb
OZFYyHw0ymEIuw/e1HCkCQF+ZqNHp35VOOWHsoa6ys59ubMacrWRk2x4WbCuOgiJsG8SPQxSkwrf
CUhCMbrv75gQHsfl/ydvEkv7aCvJ3RjLBHY6cgpsbikFiU7hY7FhTv8/UWOgdPUmsIEW0y6EPjLn
6BEIS6YLTPanniVLiMNLezi54i7TsJxXZb9rUp+5CwCHgwATH5ync8KC4k+SIFATsAQAlPqXfwF+
y0Tx/XaIYsAea/uuUjHhwZI4zk0+P8ZocWVAHu/RJcUcNeBWMQGYi3AcuABjjPx77a+2MaJhrqKZ
1t1LPkiAi8qkrrpOOSAV9rWR4t6hlSYqGsKEERiFTzVYZXpGXAJymkS147pvvmJyPXImrL1sSNy9
wn/3kZ2lmBhd8IuWREyuAsMDBodBPLavRd4K4zUinlZcmpqaFYJMEiC44RUBE+BWKTlN6+HpNe6+
9ErS5KeK7mptoVb/Vx/RFoY/gDkpIhUwNY6i1DMgvxn8gxptpBfumAsmG36V2jHG7EpZLKTlJg4e
TuZW2sRA9hno5tCw4x88wdP0Okk5wpRiod+/zNM+G4hRUamWQRUAaHskpf4ovp+EuRKEh2pI10l2
DkQUavUsJghwjDB/RkBMwGhhagMphnUroCUOrPHAPD+GTW6GcmO6/RKW23hYt1fj9psmS6d8zlQR
UhGHUNQ2ND0Lrbb24ocmXdL+ab36d/Xg/gTMAPCr0YMzUZu4HmHcMNJ7UIPKoMolT0HajEE6zze0
BxZuJR+Q7luTFkzoFL1mlAtKWDQJACwPPe5/vPchANFKVseHGpiZKBuYKF6mRmh5tmdyBmOWhmqg
tYoUdoIaKtpWbRncSpXlcF/qQkJy2v/151smJmDQwgrIHU18iHnS+CdMZgUVRnuFhqT1tuE+uCjV
0y9BskNV0VVwA/QVYeIV2vF45qUC8ftbkBhqvWUYs6VECi9xek58gwtD4h0LaoT02EskfhOKdYRA
nr1oixyuf+8K0P4xKgBiSlCU/wkOwiHqeVrI8YHG2RdweeEYdef7F+WvgbkVMdFJPwfsSRUr8cFD
Z2TWrDvZQP7qvow5dbxZx+QoRKXxAJIJIRjjAOfSUBE2NLt0JewHU5P0uiJ8boLx/r7YpaVNDLTQ
BFLP95AKOsWI3ZaByfMLqf4ZJxZGBn76WIgb06cTM8O2nie5ZZkdmIJapXLiirMY1XqLFtG0N2Jp
rQHLuC0j268XRP91NG8lTw7ObbtaGLIqOyTq+U3IClON9VF92yVutGnae7xIN2ucnF6JqDXNvTo7
5JGlcIanmjREHwJpVbva96T1F1yI2ZWBhVVVMSwzmpLbNy8XkiTUqgwrE1+ZCskeBZnI/BXZOhLw
Sw7SjE0GrMU/wiaWku3EJOCSHIurGz0Mj0L9rmR2AQS1+8o4Dez+tYsKem9BoYQiwtQkKyEdiqjG
efkt1UtuLfsbOO0KGvWZcM+5504+oXXKHy/hgiWcP0AV6Q4ePK/oYxmdxCuXTBvSmssYmh3cYV34
jAFiG5YUGWZGHYU9Fe6uCxcegmlValwtegyA7ow6J1yxaYYK6Jx5q/pyfgjeBys9fTB6exJBJGiq
sPv8Vq9XsaMsc3n8dXdvxY6qdbVStgxUpGmV/NDX7+J30qBJyo3hX5glg9Hcldya7icf2qK6b499
pDmNqnfdqwK2atkz7x/4NLvyZwsmu151HlLrspAfmBWrC1ZoRQ4PdOtuC96KWK9CsJsMOlI8ZgFg
h3ZM77Dg9DSzi7jI8PvXw7vdlvHnV9sy9DkaBXOcRrgegN2KfgyOJHq6wmjmi7anu3D1gxlF5qSa
3Pr+LsweCMqgI5Y2JsvZySaEPFVZJU3zQ5Znei8hOu09PeqskF/xHiglMeT/XwiUR347jPZjLmci
sO0rz0dUnh9K6QUQ9zrb7kPXM1BpKDM0/Sz12c6YD6BPI9YBHzkSxNNpeqoMjNvXfH5Iev8QuanN
uJRkiI1rbcmjHZ+SifcoiTCII+EBcjR/Rj0FNuGCIqAjQItrRDaSM8TxjvxCa8mcD3ctZ+o5e7Lg
c0MIOY0VP1VPA/D2ORIeGZMaDYi/GRPO3B55esO1Ov29J97ZN9VVgpZ6cEWetfUSz8WME4Tv0cBR
Kgmqgk6CW+Vl5TSE8UroochDPctCvS0XtnZOAgIfUADBRAp/ONr4vA47SUjpoQwSbtspqm+GCgqg
9zVzOor5axDQVTmyo42cSlOWFy3LG66gFT3ka14f25KjFWuKprTtyM7T5dVgxo+57rRjb1SsL03w
zy/yH+mThy7TGNTf+RrS1bJAl0bOnXg/6Bes3kxeamTU+0fM5LREqU2KusAi+U36xLwEK4R3LMjs
AQEv7lQrAJft60L8OrsyHllaXHdci18U9SvrVqQNqERR7jxEA7Cbki3qhwtGZVov+NfRXYmYuCSS
J1G1ijp60Fb8JvwEpJr7KhuFWe44093K4EhdGmGafUGBrvifVU3Oayg5MchKrMpfS5/CCzb0OTSK
j3QbrFEl1jbho2r55siNeF9N57wFpH/RTIH8rwxXZXKCgRcGpa/h/ktpRoRSR7LINVhwYdmpt+cQ
JaghXbiA/4tMID5LmB1VuanLJ6Vgz4mQfj5UICbnTesUA9x0swQ4Nb+nMrx0rA/FlmktIe4wHS/0
LQVcu2xHq9hiTHhCvquXOwFEI/VW+Bqx83/CxbT+GGtMjTfM9r8l/27AtY4CPC3hBkiWjp1RANJI
ekT/wXHQ3zWj3ioLZziq4400EfiC4BMGQw48MOT/bk2mlGd1XgLa5oApnUwvFL9eyaDVNgtEYsZ9
dZnipoFL9lbW5MH1XU4LUy+ih6R7SsKv7/7NB0u2wVTbXvOIKh7LxNPzBxegKBWRqmP4hn/2H0W3
aRxvXfZW7PFL6rS0/om/0xa1x1EV3yQLL4AD5pS1z50Z/5UOvs76JFo3kR0Cow/TnT2qXLrCLdj6
v3Hhza4geXd7AoImdAov4Auq9sddue5PAm40ehyE1igHCxza2fDM0SVw+fFcb859zLqgQIlZT7gi
6FefSM1Z1Onkuj6gS8PM5YeG2/BKqsfgEq68r/sH/2ePwVOm4FnmYSTAjDCFXwwUoaZUlosDTeKX
PPKsNAcTRV0/3xczmrnJklDgBswGWHURDP6+N1cXJ+2kVopBw34oe8/MhHOA8dE227f90vDD3Hqu
BU3sbVRia5MagtC18xRmua4m2n4Qs4Vtm1kP3scxOTaiTIAc+faIFLHM0YwTYD35IQeNqOo7Sm5l
2hIMwowqQBHgZ8DJRfp4asW5QATycdsXh/5ZjImoFycqmrVm3T+dmU27kTK5/LncNmomDsVBYVO9
DE+BOSBnfF/G37skQacBLIp0Igtq9ikbERB2cvQJhOWBkxkM4DZUAOomVzQG4hojCyVZj0o30vMm
orrGe5R0JROZTRUt9SbM7amMC4bJlfEXeWJW2KQp2lwS6IFVGhJLos0Gn5GY6q4CcnptKYn717Ji
3XgygDCEsSO0Ak5UJUzDlo9VrzgM+evgfWaUR6ePIfAotGE2RmizFZOf4sx3utzS3trKsyuAuHEH
n11JPJrEal1WanRdAvzoqHUACLh/LlMcO+Qyxu9DehIYvigyTVU5KqImZVuVHupCW1Vpqv8PaV+2
GzeyRPlFBLhmJl+TS20SJZVKm18IS5a57zu/fg6Fwb1VLE4R1wN3t7vbgIK5RUZGnDiHfPnKJGjx
S9qHlRGdcsp9ZSuI+zgKbKbs8v6+8umGoZqt3pfQZI1fb3+Seu0s0NuAVCkoKEATxeTLw9U0Y1T3
jCLGHYq3Qg+MOlJXgs2FHU9lwKNQK1F0aJTN9gD6mvw+7YrayaXRlIN9j5asiKw4iYWNhq5lBhoL
yBpNZ/hyHEFT0WKMqtrJor00/i103QxD3ZD9kVMlXsnOLnikC2OzMxxnnkRSUtaOVjJDbh78/KvN
vwOyAuSYfszMkWNNcC0pKuo7uKEux4QKS9+WftY4pP4UgCtjOppgPEi8yfey+KKhFHN7L1w/t/AY
ABsI0ogKKhLYEJcGlc7LFZV0jeOzjVKHqD94ialV73Utc0V3qh2QWwG1hq/sJB6iXXYCXYAe7bFT
HXKo1O3tz7neNyqSbwg8oTciAaU6bd2zeyxO4kGI1aBxkvSxJt8suQtptnIil2wgvQhFLHTxoZY3
2/6+msUCGFAapwS6MoBkXoY8U/u/5p0xhCnfgUWc+urnrZB5KpIqbPLGGe0a7wPQ+IE1Ecyga8/l
6/1yaWca7NmEofFbAzIZdtiA7JlosXATJpt2hFbLypG+9hqTJZxpPFsBQ/nZSGeWfKVTcxSLGqdR
iG/UUv8gg5l1ZW0WhoNUtiQiXAZXGLiyL4dTFZ43AsLfOqlpRwZSzVxdSfNO+/nygEH24szCbPUb
Uugh4MStA4gLyPEg/rZj9tNavnzeWA6vD7Xkqa9flCfJvrkDDKielY0Stk6sJvfdiXSI4OudXqJp
MHhJ/Kexyd/FPtkNlbuPIcMJBsZetSuiGtCe904+gLroxI/vs9RQiucsyO7IGNvoLhLc4+0jt7Cu
+FKKAFUGwu2q0ZQNjYTHSdE6LquEXR23gdVWw/dtI3MA3/+dj/9amS1sXpZ9mQ9V6yTjfeNBANmI
fdzP6m//UU16Q3vwOvSJ6tljL6av+V/iA9lneXK84l8WBvujZQQxDaAEpB/a47NN3GbEzVlaDQ5A
ylxvG5Dp3x7onG5hGigswKciogSx1xyv1aZKJ+ZJOyAhgY5z5T06hqfmtb+rH0FgsiFmDELP4JH5
pj9a1U7mf4h1+wumEz/b4JqIoBkAXISBaDi6PEKCH3WRUMmDU0HpgSS+IWWHuKrN21aur0MMEw2S
Knp3cPX+RGVnE0niLMnG3h0cKe23BPQNGhgj0vRNXkvIXUMUMKEyxjLBOiDDrE5Lemapq1Mi1lU5
OoMxmv1OOeTPHniAe6MzU2s4oNf30TP+hpvx+fYIl+bx3O7052d2gwRS9aJQjM67+bj28p52+3yN
zn/2NLtnP1uVw1pGT8fo6FzdfLaHGixzmvEU2avci1cZldnszWKkoaQCiBFgaTA+k01oZvdsp+7S
7bip3ivzd7UdNoJNHGSloQJZmq6VrZy4hQOBsBytrqg2oAELDuZyrCMbaVp0mez0QxcZQNpzV3gL
xYCr35poQZAExUuDuiCsPmbya1nZWenbUdo9BC5Y3ZGkzMm4bbM7yNvLawpn19cNMFiTYh+qE3hm
/rypztah9EGBJHsSgPgAyhvZiHasUSb+Nu5zUKOoCbEFIjYowytkc3t3LVtGjAweARCjzXMQlGXI
0CJ56ZTAmHTAXqQs4WK/8XZZ9R5AC/q2uWu/B4CLwuDhEfDgNppFeYyKoTCGoeoEJbnXhNwG5cxK
xLMQSYLvQkQ6DQE5stvKbKtJA01QU9RVp/at/DF0UbXdjYyzTfIdO8ld7sgCj2Te3ZWJqah2DRk/
6VGyA1My2tVM4rV/uvyY2a4LXShxRi5TneFJBD0AOUggoUIUFhhBv6uaLYNw8Wl8hXDaUG9lW292
tyf8OokKOSXAqlCFQpOfiOD6cttnrOgGsDuoTqEKAHwaivSE7heavuShzEmzj/17udlHbK9JnI7M
YLEdap8h0NOft7/kulL18yW4eqGognT1PGssaAUtyIhWRvrFYlMBy1B9jLwHwQgeteAhASuIsEmK
++Ig7/296oRP5KHcx8fxW3ItmctvEt0CeqVvFWaAkGdcuUiu4zFwH2kMRXAdlzJIOC/nKSorOctD
fN1QfzUgoqz1p0T5+1eFknMh4Fn+dns2rmsUmI1ze7OTIIDDrSMJ7PXthu67O0cHYf/Lb+f5z8rA
lOmivXTysARmH8w5lFGvUF5eEk+ySJHmKA+Q3WXolXjsR9s7oulMs9F/Gm86xrv+CHxfmXHvULzq
ki3ftx/jL9reC/aoWnJtj/RJI9tU6I0cAs+FLWwCdU3a4vqqu/zSWchQR2XdUpJoAMm0nBRQZx/3
mroGdri+9GAF2RBAu+Em0IR6udKyL/UerTrNcQcjKkeuq3hFHAP0dfV+yVWfqyqaSaLIXouIrkEl
05ojxgXTljQ1/84s62ixHhKh1Zyg+NIOwiTjaaaV2YLyctjWwcMAUHgjHsdgZciL83pmd+YDtMGV
Gq2qNXi+1zI4pVjx/J/Wjsm4Vymbgs5ZwqCsO2GIslFzmqB2RhptW1ZvFK1fef1NzvtqM5+ZmcXv
KBb6RO97zdFibaN1MTHokH+VSMrGeptYQdzkK1fWwg05XVTImWPtZCS2L7eLlBQudGVFzYnzj6gE
975dRdoRTeO8E4Kt3wvWbc+wNELoJKF5cmJHhZDwpb2MRFQZPaI5XZ9y1XvT5G4Tus8pGhj7MlkZ
3LTy8+mcALdIwSF4hlzrpbEkQJcoiFM1B4yPhAsj+IOyNKUrLmghNwpQ6w/tNsqFeN3NrmS/ETQ0
FsuqQ0DzlTLwKUfHJH5VtQBdKxbBRuktHVJtVgcGfgqWqM8otQt96qZG85qufIQAW9Vgf2wSazWh
sBgwECaxCb02ddPMJkFrgrGRI6I6aRjv64JxyCebAtYXDRo+kTn6fw0NzG+u62bG+BsyAugAnejb
FeXk6dtce9Ohr/0MMe22uYuDtdTYwulFXEgpGBsAjsY3Xq5RWKL1DsBPAoryZ6U8hvIuDlaSEYsm
NFQekO2bUMizPd6lfYI2Vok46vjQec8jEIMdO93e1wtbjaKW8h8bs1nWPbD3oWGNOPnYffVS/SVk
1crRuYYzwMGiWXeiV596EueYjXIYa6VjCHbA2cg1xZChS1xWW9cEu+dv1wSIvNGOwSPUd81BfKnW
WvQWj+6Z+dkQexWpTTgGhPE9GklrHzzaQVgUZuUF0CPXCFAk+qCsDHphXgkw+hDKo4AZAUF+uT3A
m0k7OuB6d+Wq2iAVGIKrE9qHt1fvp5Nt7img54UICe9tNCDMHC/N0boSdQqi6hPeQpal8qNu3B09
bv/Suf21Cfi9aECL2qaOYBqWdbd/s77577vfL8/NAfzYf3ww6z+DBexju33abt9Pf5+ewXVoHkzP
eT/sXePwtAYuW1qO80+eHZycdW1dDTjX9VgbffhCh0NHC7uVHiQAW27Pz2I8d25sdre7iTdWbFBV
R0EzQl7uAQ2V6Yua2tKnUNiqaiUvyp7dhfnBBXn8beMLx3dSvfvP2kxb5Oz5OGl0V2GKtVHiDxVp
3q400Xl/28aPHumtDTDzEZ4r5nndU9U5gB+ytyeWIZC+gTpKBjkrnTSorMjqOTOhCuSBi2Bf3SGR
AJl0cy2ZsBSqMwreNbQtIHc+P+WR2ihKHOFG9oZfWb9tp4jG4/X4EFQHUbPLdK3RcumIoXoELi7c
kwgdZ3u/qFkhTDwPTuGKXEOzmb9Sbfl5hc0nF+ls+C4JbzG81i5XENiLFIC3mDg2NBmN3Wnk38RU
+Re1qPHtmt+PgVGYhFsh8C7PW7qL318TDpWP45+1lsHJR936kpkPY0OvymM7jVU7DI6rdHir/gJk
ZGU7/SzSLTuzkACcEv6QUow44cMenKPvOrQOPiuu8/Lu/dM+7Zj5/aPLY+rG41f3DmEpnnOk4sHk
Z/+eqMci++mQQfbztTHWqO6WDhRIOiUIpoAAGynpy+UYC5+lQd6A7wIsI82wb5VtlrQrp3Zxps+M
zGZA0OoS0kcVcXr4CgYsKuhbGrCgZr9vn9zF3XtmZ3ZBVBR59brGYBqvh2AYrdBSU0TDSiS5PGXo
z58uIvRWTF9x5oPEkqX62PbEAfcRnlR37bCVwElyeyhLsbiOJQFCnSKDpMqXRkBm0np+mhJnYACX
vqJ7I3+hPXpqkcZZ02deXJ4zWzOHLovguyrDhDiefhi/xNDMi9KQqrXnxZIzA8nsT3Eet/ePbsXZ
vElt05XELxAWgYA8VHZVJRqDX5h9/4Sws0fZVdePt2dx4V7EOiERgGtcB1JjtrsZmKS9PFaIo2vD
cGCSX1h1IG3GnNxXyKeBPShYsbiwBSFwC01vFTQOE/L6ct30QYWIiACnopTgYgqRC2ur0+1BLSzX
hYlZPoUGmQySC/gTKVK5AgC0igTTaCfJms7Nwkan6MzAc0mc/tZnGz0eA6+OJBgqij/A0PgFiKr7
la7LNRvTn59tirEWqUdL2KijXxhLQ7dSvwIcX5wvpH1VDSkhDcHbpQmdDG1cD9jefQx6oXYcToQg
GaIK4CWL0PBye3WWthza4vCM0cDhgUfWpTXZSxNInXfEEeTMt1o/A8/2yCLuVj6azJLA3zSZ/3nb
5o9m++yKuXg4zVISTe76jZTg4dSD1Pqecspfw81raXaQqywg/lEYDx6HWObm+Pj48cjMIx+gc3cn
QefO6LgM1sKOr8UuixNx9pibTUQiAH4Zx3CThV6f6qBnRsQayEmgZAURaN5qucpvTwORMbdX03D2
8JqtdK2IZYNMPloq9sP+tbLwpjZqzAhe0/gV8fIdSk3N/h3K9zZCu9N3ZgjTdIFUlaN5ITOO37sj
NsWOoCEoMKASA+FHF/xU+NeJHhSkUbiZ31oDIkUi32rm079MGlGQEAH9BMAo873aVurQDxnFC1jz
VFv2YhA7Jdl7PpCd3MjJA0HPlLkyawuThpwpZJgA/AMd2WzSEH1GUkdj6mj0ZYh3iOszaGfJWfS/
X5to96eTzjn6+kE3fnkwkqEZulIKKC5ntDCIqZKZcYvqe1exbmUjLG29/5pCsfTSVJxqZaFpAh75
Vfkcqu2r2stvNJBqDmJyzfCh6mrfnsS5vhCK0FMLCJA0QHj95DwvTXoxg80goc57DeneEs+EV6Rz
zNgI8XpAt5cRP1QcPCl2bTKrM95lCyrVpNyiGHD7S5YcKkIGKJ4j63vd2JRqWtHHakkdXdgL5EkU
v3Xc6LdtLM4vYCkELdyIT+aiDQKNtKH1MuoU/hgaqIE9QtkdCQcNOWXlcQw3t80tDgl6O6h5TypR
c6ZrAJdGOXBr6oCYjWvoR8vY73p8uW1EXromUDVFnhyNMAAQzvwVHXxVCIaGOiX0dfzu0IG/CrfR
8LevH8WYt8zWGZojxceCIEOnbsCdF7uHdKx4ug2EY99GHHUO3gseH9zu3vNz7kJeq3kU16DH110J
02bDIQLsFIC/Ky6Xrq/LqqwH6rh+Aqi4Yvv1ocPzxdvJtalJBkF7hlHJ+j+sA8UiqFOvF+qN0wye
3dVlpzCwdijUkTpoQVNaPwngStu4SOStVDZ/KhNzT35uatqBF6bQJyCEMNUYrd3jl4Zi+QBmfTzC
0aIEFNkx3fUQZNZxvz3gcut5ZHigYB/RuxjzR2/z7Vn8LsAscF83/P3TU2Po/xC7UMA+gOgE9kic
5xKRQE+1GAwiTjCSE672EylpYbi9LK6ct5+g4Wo6EMJCIAXoUYj1XU6HP8Y5SBV1+GjcVPEu4q0p
2YNV8QeUsbaS+RDw75Z/xfwu2+WgWwNJBKq+kgVfxzHw2yflJ2q+9TWz94I0kUfnHr4mJgNXG1MH
6+Yfodto9cZNDyRxQr8yFIJMlI7+HEgcAX4PIZRqN2SW2snge+1tkCxB7wiwbOGgKzvgls2cHIZq
q4QHFuKRGBl1HYGq913y90kf8CZ6qBq7EkDSizedQRgXnQD6YmpSmR2B7IK30/LBIO3aYDGzt8Y6
i4GFENzcY0/hFVo0G4IyF62bt6dzye+gVIx69fRSQWbrcm2rKMpxxj3m0P6xHsGeGZyYAi7CZuWK
WspDoGkL9OoTeAgAjNmZQtHCC/wUy1bi3GT8HZxMJkVshJocx60EWgwdvX/EwGY6QjrC+v5i/OtL
5eRH26C2DPFrCn8GzqynyMT7mpuhsVZAWXj3QpUFehaTbg5RyOz91BZyTRU/ZI7i/RaH32lf8cT7
XaS/da2wVJas3JbXZBxwpef2ZlFJWPSFUuewR9mn6N27il1Auq7qHOrj1s4LLhZG0nE1NvVDEILx
Dvxu6c5HUEiGp1qOwEPTG7FkKYOCDQh5dqDukQtMnqvCjKWPQTJGqP4lAs+LY9y+svY5crk2RttI
WOusWLrBgOBkwNWgwx3V3ukePXOarIlbIWtrBhIV4OBK2W6S8VnFK6SOn0PlQXbvofHjhV918ldT
TmG3G75GsPdouKXCDzEYjD7nYJXjpQyy/67ikvyn/kie+zWljcX7a1rgqdsE4JU55rRvuswrtIQ5
8Y71H66HXB+qYjt120JvXXX6laLwUsaantubu08aEd0vYK8Fu+qYJW+a/iY2vkEetMzw9Kec4UoB
i8MYWCR6UiQQgI8rIelcY+EnQDz/hrnT9MGoMLVNOL37IPqGmz6DmZwHkKaRTF3foE1FVp8QahkK
tccE3Ki9RcXfYlAeSx9SUC6XVtuLp709920oMIPDCdUaIKZn93kt+mIZRNj7HTaqoxRIwGRfeW6A
xy/2tkW44ugW+mUmQABqvXhmQDlRnp21AqoaQublzIGAhFJZ2qMGkJzj9R+FUScVH0FUku1uO9el
iue5zXmxHknu3CVehmkHVBtcQ7Zv9FvBAssQf2T8LYVDA28bGBNdBx3jZrJSxL9mmIF/ORvzPB0w
kKLyq8m+1tt1RQ5t3gMi2kJgzyTVxh8qo64ewK2bpAdVNqtsrYN1curXa/yfOf+BzJz5hKb3wlrr
YL/Q870ivDPFoOJOVNDo6fsre3xxPyFEh6oYynNI7l/6n1D1tYG5JY71IHHQXBl6ZcYInUN6EMij
rBRGtFarWXYlZzZn93Os5GBmBcLYURRL3XQUEteYXFSsAdHgpH7LXyT37+09tfQcAUgA71hQH6GB
YzZMpoUFyGY75gSaaNbpuwjYUBadbhtZXDekSkFvDBU5oDEu53IoG0nNSkadMEyMQN66XWxS16rV
yhDWtDh/nvhXmwR7BCTrSJDheX5pjAgtgPUVHAHa1M1wF+5EKKnjQHKPqyjSePykI2DwQVeFItho
CvwTRagtuXvM7jrzYwJzuTzZ3b10/E9spIg5weKCIoZsv/y5PSuLOwyPTmRIMDFXD3tfIHKVdnDk
mp86zMUOHqJD1Jh4LtnR0P+KygKs7++3jS6FJFAyARwauFVAR2ZxkyhlDcrRMMoqhacRwqa7ZNPo
4IjLEDxJK+/Qxd11Zm22FkVdRmGhYUMTuMRc/lTlPwOelbeHtBQqACWFpAUofgH2/nFbZ25h0JMo
lQUfrl94TZqKx+SzrXZNd/K897jexjVvgEAUA9xG92HqJNK218AxK2YArXyG+v0wMRo04MsacqtU
8rfaqzdlsMnZJu+2t7918YhPeD7wjElIjM3Vdj1prItcaJkjeZavWVm2SY5NaWhIBviAM0vHau2m
Wlrxc4uzi5EmqheG/nTCA7yvvVH48NLIytwafVlfZdS9d7idb49yzeRskzVu1oTxAJNDFFmjili8
PvXxQ4bOYi/uLFXQVrrr1gxOf362AxIMb6zafjK4d/dJFdxF7p/CO0LqwEyDdnt7eEsHdxIYhI/B
9XBVM9MaWalKZF2cBDIfQnmQ2LYTOAHyEKS37L0RVmKNxXwcuqYn5rOp0e4nJDwbXld2Ker4wJbJ
AGuwfY+XjrfNHxUbbH/8l2oVnOyn7LjETxEIj1p+qoyR4rlqpfHK0k67ZeZdGdJKOoaNnlSQrFzO
tOS1A+S6kdPFRrao9ynn1bamjGcIsW/P8sKlcWFptqaxkMfgx4Cl2P1ViyWf3i8Sa8w4QkZLWFnS
xWGpUDlFxx3uwfkMe63vQRPYpw7KIAgmQluVIXJCMkMS1/K5P5Cbqyn8aUoBEgLFtclpnq1mlLej
VxQBnXAQQbgDeH+kO5J9jWYrfES9Ffm5Gb1Az6D+HKS7oBoMcDcAmNHslP40kI0crdXGlrwS1AgB
wkL+By+YOUqoiPQyFRIkfJMOSrXjSykdVWb55FcuJDuaPSpe9qoob/+wwGdG5dk8oB5A+hRG2whE
tf030IZmnX036O1AJW1lN00hxtWk425A6Q+XH7K9l8ZEQSFpAF0KRwwS2YhjoP6EuFjj6VjcRmdW
ZqejGYNYbMccSTRpPySoCaGC06JzvYMS9rBWul96goDLBeWHSbwS6MxZ7NYpIPDDLYbU1Xstmp8j
NLBdEOWEd+zovcYrWJfFoWHqcEbw2AWH+eUEjlIRxmlYIRUffrAaTlz9rKo3WViDVywtFLjZQdQP
RA2Sg/NYkQax0iYDdXp2CkaH1StR15JbmVCxP6Eh9Npn4yhp69boaKAO+JO5Vnz0IG7Q09cCwjmd
9vv2Dp9c1HzToTdmmi60z1y1sRdKF4YhWtPQxWmNcskz+TkeUTd5qpByXvPMSykxgBj/Y43MCkWo
YcQyMM/USSu2U7J7MQMbVPgB9Xkp/e2DCMs1Sg2ezY8PYeybeSmBl2fc93FpQc6cj9FbX0Ftvdox
/5X2CXf1B7d78jPIjxgCGOp7JKaDQwStEXE3te6O1R5cETvwk7MWB/eItl4wevBUQLdHegfi6Wbg
QnKkXsDlwbw9swtX8MVYZ3lG0DW7AQgrqFPJ/rGrN4wIBmDs6H46oE2n29XSWploaV9C2BK9mUg3
wo/MZrfT4xKCUVjLBHoBYSreMyHf3R7U0hFjuFfxEsNDW5xXonS3aQZQS1InylSVt7GsG1RB876Y
ILmSex5dufSUyUFc7U8dxVKoA4Ccc47LoaIfJU3tUuf+XeMmUBcABb5OWfn3X/efofkJTWv+jn96
HGVkY8rFq/i1IbHRvtwe+kKbJnpc0OeEdwmKxeDivnQvvt+hQ1zGp6i9pTQQgDATcoj8LWl24rhr
+8jonLoCO/deBOxq9BHC2yUQIwOv1yg3ljwEfByeEkgtywjzLj8lUpXR76D65HjVwEn/obpH0JDw
qHsswzX23J9xzZdAh3tApw/iO31edol0OmTYWkgzoGqA3GGx9f3NSLcDBhf2PhoecRlGZoSKf8v7
Ef9T5l540rrTygJMUcetD5ktgM4CxZNYwRyh2JI62AqFRTDw4ZiBhlbfIN+Rhn9dxSjxvvoG68mw
VlJfyi7hLvvvVMwuz0Lqoe01YCr8+FdG7apqdm0AYjvNphpvu6epSWX8zuOIJ9muX8PSL60Eal8o
eaM0JQKXO7mcs7CsUQUoWxUVc1z9Hc9DL3HNFq2GLC3vtSExmBpxPTxAkMV/VPTUyN3tMJronzGl
tU9ZcDU6OAaghwJPgP6G2b3eelIS5J2E9yykXkDkH6/pPSxFDrCAnwwyBB0MwLPF9j0ly0kFedaa
bRrow26F+knS7ic+meIpJyovqkOwxgCxsMMujM7Wt2uCqnBTlTl6etL0z6nQVSv2yjZecGn6lGMC
kRV0jYA1vFxFZPvbnGUCDq8YQl6FNCMHQ7XMhVz0Nyl8ndH6fWiPQPVyJarRvKwn9CCGDXsiVCBc
yvV/yFrCswGVihWlIMGYPWQquUgTqcZy1sK9VGzcR0E7xEiNJ8fbY1+INpBfA1KPIrUAPqPZ/FZ1
EapFhPmNkGwR8YiQo0NTbVEK8BAa+mseY2k5z83NhjVI2eBWEJIC+/19Lf/Og3sNfNz/f0OanUld
iPJmHDCksEFWHdpbuS2VCpcLi96F/xC8o8McyyQpE9GSONs6TK7jqFEz3UnQTxxJJ6VBhVB4b+S1
DbHUUHhhaZraM1ejgt8qi9IU9Dhy/hajtWWAqGipbirXpl11yHROi99Vg3ehWa9hcRf9HKSHKOpq
SAuhc+jSuJQpld4Ehe7IG3XcRNFjDPUAtzEU+SGSdJT2dlpzrPV9rpwEUPqGLwo6rdekNycHM7tt
ftIEyAfLIthEZwurDqoSVFqlOy2a+msweowa6uSlZ1RsJTW0cJsDaQAMo4YQHJS+M0tpJgd1OAo6
+mxSyGfdDUnD63AnBU+se729W5dOxH9NXdERppBC6PXWc51E3FcuGArQMw5kwG0jC5ESHJuMSAEN
m2gOn6PqMjcIByHE5gni50Iz09jQmnepwusiuPe6XQwoQrDrkl9UAGansHQQIzYbAOBqYUtXMCPX
q4h8iYSQDb/hJplnTWIg7eqW4MTEufiRScU7UC6Qo6GdHSvV2gt+IUmBFm80ACNzOkn+yjP/JhYS
+tA6CSspaQbopfJyCpQ0xPssyI0htkWu5tbt2b5eUthEB8mkGzeZnb0Wuwg5dCiDuk6NMNOr7QYq
rd0KPmh5YGdGZvd9VcuDGDDfdar4bxgedTtNORgzCZSFvwRFNNNx7ZF9fVVATAGyNqCOQDGAzacS
nfSD6KI04fgKGhPdjywgTumpm9b/E6d3AKb877M4rRr4n4AnvOJgadXcB+tDqDsiGjWHcV/sxCJc
K05OYfmlS8GYzozMnGqlgAahVHzdUbXGkpS7DDINVEdHk7xJw6defyPun0HIV878QigFs7gvCMSK
ka+cFx9S3MdVNOIMdKmTyeHehaobRDF4uWsmnBC1O7/dlF5grnZmLrRNXpqeXVh6ktU6E0rdKVEe
7KOXpx7SotvehCSUG25Sk/3RazAHtDbNLEE73V7T/8fAkZNGwR3jnvshqkIFIPan+ZbShqfddwhI
070ib9MRt9mIzKmheN5LNaoru2mBGQEpLwmYUBXUgLipZ4eSaHldBikuD+jHHE9gKALY+YsaBLI3
gtGj0geVO8vjv0aO/0Q+fFMezeGgmwBbGcMWyG379lQsnabz75md37BIFEhW43vIi9aB/xM6icRq
kUmV5A91lRBnGt18n6ugrAZJPYAOCHQv728vAP6MsBqHiUFoIQCyJdA2hfjeubpdlj4UhG1XhbOS
mFG6eENCIle5p/2IZ5NWGdBpFps/YmnTGIko8F1WG7rGWzDtu+svBCcy2k2hSiFO18ZZeMMkJfKI
P+oORKkffcGHynDpHW/P+fW1jj2gwPuCrB/YYDbb+5kU11U34DLQwS1dgeoj7I9VBlVYvBlXmY4X
FxjZgKnggyY/OguZ0PGfMUjQ4KBVihFJOzwJPSBqGct4Jac8RJuyIjyI0SYQei7IvcHIJstHdAJF
VsUoV9nJg/7x7RlYuHzRTKXo4EVCjyNwrJezrMalr9LAxXUInJt2cJGlkyB9UdUrx23NzuzabeSy
GgsRAZTQqPdVkG7R/bZX8XYLV7rZ1wzNHhRB6YN/toShobc0ndfJxveNNQzL4t48m7VZOBhIWZLr
Fe5a0ka/mR8BOwOBltsrs3ihny2NNssgqXiygCUfIxldwwXMTt142DcvXzQ0veZxoPZtews8DTgM
DF0I+A0h4RyXo9FQjKUhcZ2IC88ikI/+qTcn0MMJHOgQmuV0Q0ARdkf3TgummtvWl04iKOsmlgMV
9Cg/oKWz0x6rvTrh31yHaj5PEfuhGVJJ38QKYOV2pftpKRw7tzXztGgLl4Q2SRGOdRuq/iqSp0Jb
MbF01hHuocwxOTB1jpwPKjd2UVZxHajHU3ABhxJv+oOr7CRlT9ZWbtptc0+JbhVYQhkHutmz3UiK
FBQRYwW4ViLeITgx0LpiCr7wTZBVL5l8J3dfZbfyIloxOueIraGunZMhd51mSAFbRo5VP5QiXn6g
x67HGI29FCBz2V8LOhftQvkQyWbwmaMh6NJhuTgSWVSWLoA56r7OccD5OBiuZFZ7be19ubhRzmzN
LslGTfMkFDGxXvo3j05M/VMI/xJwolj8n/HMHHDiVp6ghhiPRoDr3cu70oL4Uj/8CqN7sE9mnrbi
8RfyBnj2nVmcuWJFqcELKsMicfuHtr5XkY8WmYfSzL2XHXPkasGxS6S7vkvsUva3tw/6QoJ2Mg8K
MBCBT9iV2W7NEpKPQwLzDGUtLhFrSD5z6bfiPen5s5Rs9VrhosLjaB8Nipn+w41/Zv3H6Z75mXGc
ICV57QLlI/EC4B2tp1vamQlEgMnKnbd0S4BuH3+BgwFx1myrhqWaRpKHZx/qZJAw8De3Z3LxJKC1
e9JwIWDUm90PAxyB1mhwYwGiOYPWldkHGjWy1t20rdW/15kBnacVowuJHyzf9KPR44EpmQcMVVfo
LE8k7J6gNjKQiaKmIWz70YyhGqUW7zWzc98IvF8BWsvsMDOK4q2RVjVDF+f27DNmm1hEwToiHT4j
ahSIOPGGPI+55VmDrW16E1R3LoAs4PorMCvCyh5acu5Q+0bnCZDaUyR36YIqFnh9FsC5D+G2jj4g
bgXsLs/jkleSkWlrBBSLJ+ZHhohOsTByfpf2Qp+CXl7EQgMHYvQkeWnVXaEbqkuMLL2r68AQQdNb
ipGVo8Yhglmz+YfrbOrdltF/CdblOWQ4zYdQFEY4e3RNGlJo6/kGvSluYcryHctXbpYlr3tubBYn
M7ltOk2ajI0vUwtXeQ+dsH9xgudG5Ms5ZfE4eIkA145wwy1LM5J/xQrYuKW3wE0MqfO2CWiXeNON
dp6aaR+vnaNp0eaXNjYP5lOELgvINy8/wG2UKvYT6johcpexagDNY6IJAhAoJNySQ93aTfzJ8vs0
gI5RYFPh9X/3Hmf25/c3yETRKhkTF2qYVlzhsdnHx8IYRDvX2mcRj/9grRljoedgQp8BY4k9BB6m
eYA5iGEotLKOc9ORTRI5mvw1lm+lexCzeOOqHVwXNaG3J9WfhRda4Oa8J/pq5nraPvOJR4yL0AGM
C8gAzC5cuRbrHKTXAtwmOiyGZ7/ZsQKsY2Ad9GpwS/Ytp2iDL5TQyTLp+fasL/Q8TDUB8LxAbRH8
NWR2J8isKyr4dMEJ7ya5xd4GmTbSLVgACGI40YbtAktILLmzU6PYrr1blt4UDKEGEtiA+ePdOztb
ftNVZSSrwrTtSRyZfmAn6rG1ogcdHXSWKz+ujHchnwaDYJdFO6AO5b2Zr+xdmsRRLAtORUWjLgQL
eJlmgCR9xZm7oflfUe8MZfV0LSzyhdnZK1BKJDXH6glOFj/30qPcgNWYMsAsOcgbbPBYIm6tzNJf
o45fnmCg4FDzl/4PZ+fVIzcSbOlfRIDevJIs066qu9VqmRdCGkn03vPX34/a3btVbKKImYcZDEaA
ojKZGRnmxDnQayyL2VIQBspUtLz5UOpKoc2gVDrtGhNUtt08tCq0q1s0fvOBXRxoNIRQXQHrRN97
mTqFXLXBrDA5CpCXI44VIOzhaw+QKtzd/porD59JzAaPA2zyOnTt1z6rydtejwQe3S4370yqFGb4
kKbm0dRDR1K+GFCJ3ja4el1mxhcoNwDiK8uuZxENdTmqMm5aoA1CYwlWNQZ/Bv0uNFPmyF4QXHdQ
a9hJOfRuBhzOgORUKjhE1W4kf838T7L/WdmKANZiaFg8Z0ZdEOMz99b1TgS+FspKFgmnLkGqSthp
Gf88RgqOi5xPyux6bA9+fZDTflfm/x5bgoLLhfXFd9Ak32/rNhBOhjeldl2DVdJOemGXnQb/1xau
c/WrQyGh0i8BYbJs84dJJaMcU2ANLdAg4lin7XFUQsIMkP9JgTCStFmHX4nvGA2DOYDOwlwwW6Re
WdMKLd9TYHAPCT1Zbt3sbDX73DtnXmEzfgCXLXWzAArV/EEuz1n6kA8bT+TqwvWZHVNnsAJJq+uP
rMR90gphJpwG/WCWzd4oQ9egZcxtrpRfqHVtnPaVwAcmDnQt4eJEpUddhAS1DgH4QMUH8WZddK2C
Bk4oSJnbGfkWL8iqn5LYXNTKuceUma7X1gyi58d+jS1qFQ5n+SgE4nDXgeVyzSR/8i2G9uMk1+77
PBidAIzexmpXd5deB6kLSAMaZNe/QBiDZGwDUTh5nFwroWoQ0LJ6aCFCiZpvQfJlw5WsvURYk5Aa
YryVtue1vcnqx8FL+Zp1+uBFsVv/UXVHa7Qzkg+GFtuk3+JWt3F+3Zau+dLm4ovGsCK1ioTNtLL1
qbCLXQv+KvnpObcXt7aXaEXjhwjA+aKLtfVV1zWCZgmnSve+ZWW+LxKYIGH0Sb4zCaI2/kbLds0e
zXAgIuSePHaL1DOPJblNY75dazhREx6Ec32QWtkRy7chPd5e25onuLS1OCdxGIpePp+TfpjssAW+
v+VO1x7QSwuLe15mjZE1xSic3oNG3ulOHQo7AeTp7XXM33p5FgBL8FpQ4KRSt7hxeqU3UmoReuml
/jSYR394M727ooSAXip5QHbBy22Dq8sChjYTwNNg+4vbvCh1aGoe1TNo4ZRNaFIJltN4KMEo4kHc
0v9Zc1w01JnjoMyhIIF2fbXKVirkLCXIK7T3Xn/MjK/B1oTh6ot7aWNxlcqE01hRuD15EFh7u/p9
Mo9G7LCFmW24ofLb+m1uteQ21mUsjvlgNok3ddi05D9J+8e0zkX37fZHWnXEF+taukFdESik6Bxv
BR8kJg8SDMjKSfSO1Iur3/6XqdoiDF27UIyigkIGT8as5iIkt8q+CVtT9M9G0ovupGijPWXZFiXG
Wl+Z+BeAvEbBALHYxQuehp7sV0UBOMct7cChwwjrlrErdt8+F9A3iscti2vn/dLg/OcX572svcKT
FCAtZWZB0LzrrJ9dJUHvbm1crNWlQfgCyJiqO5igxQ6aRdCYZqjTqrVaN2ZkK5x+lPeMUGQ9iPzi
Pq6eAms/8ciMEhV471GPvqXT68bJWXtcLn/F4tZpeWBNQmAAwUp/t/A03DdfK+sz6QcA+sGGD11E
OMQd8tMQOp78yC8R2scp3qIuWNv2mdsPmR9dBqC4uJiJCLF4Lw/eCRohu4jBgUZP5WTZXdxseNC1
QhhFqP81tXx2dH8y08ScgLggMGrCRQYu4T7ToyPjoefe6ihHvcYZVOKm9KSpr1W7gbFZuzkoRMxk
P7Nw0zKZraOi1rKM/KcWn0YhgKJhwxusfFIu5owymzFmPLDXR7jTjdwwp8w/1xZ8Y6GPQ+DNi78H
JSldvRkErnw6izQOgDok8AT2C3NJIdV+qyTBOf2j3jPEfIZ84j7dxU/DK5MZ3icfHtaIidv97ZM7
n4irlxCN01loA+CQCFfWsgPgj0mklJ0RnOGDHxR3Rh2oNYIgthY+Fsa+7DeilQ17f13wpWMYp6xv
cuxJYYaW5fdATmxhPFv1OxKIbpXdV9Hz7RV++I6ziivFPdZnafCOLK5mKzV+3nuqf+7qZFdm6rHq
D0n8UlrqZ09wb9v68BFnW+CGZgXpv6MG12cmLYv/awsUFlCZQwnvWGMIh03MyJahhUM3h7T1o9j0
z633XPYK9I1IFaeyXW4N+q8aIt3iQM445CUfskmFqiJj8M9Dp7gRA0em+hxN1l0u/7y9dR8dyrx3
XAGV9wmdP22+8BcnI4lEGGX7IDjD0FT16E5Go0uRw1XT/H5QwockAdvGjD9zQZwRMf++uda1s3n5
CxabOk/X5+0QB2fwF4MX3wndfa2jBqimblwjPpikruT/vr3stf2dZSclUky6F8vGkaEUdaJYaXAW
SS5ha1B72KO8u83e5rodA854AHvchfnPL3a3q5ng1oYiOKvJUfR/z4QmkEIE/5rRlo9Iev6/ZhZe
LCqZu9UbzHT+uCtC5PRiqNHi2qlL+E22DufHgG02N8ONgSpQyl6OFhYlotBkYZhrRkfCh32Lwt72
gpNvdjvt8yh8jSNp445/hMnNRpHRI3cghf2AIM3GsWySEU8NXdhBOPYv0WNwF9Qn5aBvtdZm37T0
zqZuUqKflUGokF9/tbJouiGQ+gASXaZUHn0uwpMXfhbkQ7B1EK055/lgaz4bcIfMkNzFp/MFzezG
pgvOD1+/G3a9O58l+2zZv/b7892eQbLz/my/7l5RFrBfXyN3//sNpkOHcNJ9+717fvv+fPryG05C
+xGmmvuT8+20e56cU7D79efl3bp7eRido2G39j20rt+On15+QZ7+4nx6cXb3Gx9ozeHPdZT/t5CF
w09ypgiNeSH+SX1u7Oqo2tNWwWTe+FubNbuSi+sUK1OodPmADT8i9tFbnUDP3woK/gZRH83wNBO3
AxBfzgPDkahXMXykZ0mLbD3/0amhHcSg78Z/kIee1NCR0+HQFTvqcmV/bKbKgULUEeO3Sn/NUODp
hZxBK8UF83W47bhmZ3jrpy2OJiMw4K2ECsd1j3bSjw0oxur+Qt5JuqziGZflPl0YkjCSpuAcw9gX
J1AFbETsawaYgUVVdg7weLGvP2Dbx2rX5xY3K9Fw7SWuKhir0r29SSted9b8JOdCdYcYdZG06nkM
vN0zCepe7WfNkTeC8LXzcfX3L+sxXkg9r5n/fkZYpyCFvV7aGc2ZhoFtHH8XxpspuXr4LqQJDNb2
oLrFaMfFnSj9CZKEqOE/QEXpmF0uWb7e2K5ptdIc2diuS9WzWWjSneL1G6Pra46fHgSdCNYH4YC1
sBJ0WRfS5OKpjgOGh+AIPKIeGykvKGTHNlnX1mj+R4jyvK4Li4uSUW8oRiJ5WJz+AY5sv5nu28/z
c+zETu18FRioJc2zm/svj992g7P7ZTr39o+jMmzcuo/MOIufsbh2sKI0caB4wVmJH0UTCQa49CYK
mXO/qUx0sOFP6hi5idHaRms+SEpwGFBokB4E81cj5Y42/izkb4H/1g8w7h26yG01KLCC0MFL4IE2
gu+VB+xq1xbXLEr7vvN1gQNaQj4ouhFQwhbqDyv5kiclA+n57vaNW3H+VwYXcU6c+rWYquwPLb7n
wPLcWnywvMAV8o0juBIsYghBcjpO0Gws2eKUvpbDoI3RihO/lR2QzMxVJHjaajdV0ELTvmnT19tL
+9izn789532WW5lHnxbeRNWrLKryJDwr1VfJxLNLDYLYgXyQBZjCPesO2q+dJQx3evhZFQSnbZ4n
GWBQv8V5tOI8GfOSGPSam0IAj67veB1WYp37rH0wpAAeyRHOyLT413Qx83IvrCzOTpOJY9ag2HTu
ou/qIdIObfDeZDs4s2/v69qXhJcCa8yxwIGziBfClpykacfo3ExMeZ1y/97rMpgzu59ZGthWak0O
ec9tm2v34tLmIn7wdC8UUgGbFvEjU687dee3T3mgOWgN/HtTIGyZPkYRkFno+cZchCp6OYZkiHl0
lhqnm0XHdyA1S/XZa56EzbLQqpvUZOoYTL7TF9UXC+u6ToL1oMFaKu4ENBy7aO4N9m9CcfB86Sns
EF9FSld/EYJ9CcaiYjLKCt+GiC3v+1PZ/e4F5Z/0p/pY1041/EDitwy/tDQaB4KfqL4L9KMBiU5z
F8nfI3WLy2fNfwASZL+IukkdFv4j1Kd2EqIyOodTc6ARBpBNTx9TCQ7IrQ7+2i2Cn0fiyEFvCfLo
+sN4TRgngpVEZzn8RYE52irTr51rnZYtCMG/ZbLF31+X4ahZMZ/CIjAVuukump7K5BFJHRtMYt+g
rND8a/FJbhHlJKbt6U8T8Cze5ciooQpDteic6YwMKZ0dRfcURjduz+rOXVhZvMUqGRE9oZ6d0yPL
ThvzF5X6LbW/1e27MLJwcmxapktWG53F/M+QPmmWK2XvonkM9Ng282/R1vT1WqwI9/FfOAew/7/5
2cU9lXplJJxj6yTfDeLHRIxsQ4VGKdviel074peGFgtrBq1GaRJDsvFJ1OqdZPD+n0Oj3meqe9v3
rJqiDUXcNJdQl1hFpoSHUJhqblNTuXL3arU0egXHqt4j4fdtU2tpOTRmgPeUWVSc8vf1dRIh3kCy
k1xJ9rXndMyOZiXas8SNF4+72JtcRYPZ2DGFz2G4heNe+XbYNsjRiAlwfIunSk3UPhFkbHfKa1Ec
M5QGcOlbEuEru3llZeGbdH8QLCr5wbk1pdwuQJ7q0aOCYvUw6a+xerexoWvm5uXMYg0Mpy21t6A0
VCUEmMOz1vfTYZDKwvaFzruToBJyZGlU3WSMm32gG96eWaqMvmaev489qeYgjpQQshYoYZyUrpgY
kOMXWbvzxWSLJWnlnqICRBsAbz1nWguXg36Z5BEUE4hZ/qGG84IC+69GTe0hZShc8Vypbr6jrP7j
9vbMn3SR/0JTPg89UL6j8rT8GALS5urAs9oPxVscp58yeOYUZSueXct04ESfiexmkJeyLJhrcu03
kREnZzh/xgMs+6XdThGimv5JAE4gNz6hX24j69MSgxZbIrgry0TXj9v0fxi8lu9hp8hKWqZdcq6g
vY8HR/82oV19eys/9pP1WTzw/xuZT+KF64snwxAaq03O/WiXI4zvqmDD6lna0Y/chZJsH+xuW1w5
2hhk1papS+iAlnWVSMxCz2My5lxVZrzjsIhPtSlZgOey4Ksh1eWzr6ZbzEBLoxQqwSHOZNbAUHgm
Fw4q0EUvDSHAOPdyB6L3YPgnDThaqRuHSNmon3yops/GGGSBB4qx+hlker2lihDoU6NgzBe/FS3s
0pJgywXi9hDdmGfLcDvpW4sCUyraniE5sb7Rnluem9m+hgiIDs+7CoHrYrGD7llDVnnJWfESm7r2
AGAk1v6LkZmHhc8IXfsSxpHSBrFisOPnSqttXfsyVI0tbCqKri7lwsrivfQnlC3EOEzPI52cnv3L
ZxYPqLFvn8kP6d28ZfwDCH1OQ/h8159sUPs66hspOcextK9N1PSC7DOjTqp3lO4N6SBq2Z2UmntV
aBANqSHSQ5V66youE5O/PwIyRRCGMzHpEhcuSZXQtSZbCpbRdBvPhbzLaRxw8LZw/+nXrz/puQfj
cXvpazdjFlUgUJ3JJ5a9ZBqsfmomHJa8CV4hsKPkyfn09lKyy8Ut7M/q1ZiFdMigKePzsF3vsxHL
gahU8xInRDsKtyPQovw3t8sTyhN1PNyF1mCXZCcTagtF8CeFSfg/rFgmgZ45TABtLX4DuixeWSGP
cxZ5Qxyzl8UHn0BpNxpMIXtF7dlJPoTH20Y/zAvxcRHWIAWkvs+M8bJdAifE5PUmVjV4WQTvez4d
5SH/lsiO1cPyAa9+70IUqlg/RS117bFBQINmt6Jt1E4+fO+5oQ4MatY8NMm25j+/8Pdim3tJAGr1
RRN9cV+h1YK6gDuNk0+lSoNeM0/rw+21z5f08rmGiY3YDBgrjzU1m78DtxcmBS0Qhlixwpe8GQO3
DmQJgL08bbwrH8/WbAZGP55LBf6PJZ5HrWZqLhUzMLg0/e+mKB1llPZZE+71Ar6C/kvZPARhB+fm
KSxPTdJsuMQPJeG/C734BUvHC7RN6xszfNETKGsSVxgfuvhRU4tvtMXaTrLpMyYEcLX8z8B0AwO+
920B7ZluN/KT4B2Zs1G2ftOcj11t/t/6Aw8t4ZkBTHtx2osJBve05Xv3qZTfhXnUH+JEku4Vj0nt
0q8Ue4pqCXSr1EDKp+lPcZE3blOH8l5E+fNZDcx5aLdp+vupkSbbir3EEQpEH0XebrdIm/dAU38K
LTrxpRVGuyCgKnb7AC1D/Jmpht9PoxGfocnLL4vYaZmMetI8tZLX7jJV1N2OB+gQDRG6DGik3t22
9+Gy/jUIMgwvzEwS5+b6kmhTEAhCUzZPAX2sLH01m1eZ4KirXrtqsI3ue9VLd0LWH7wv9V0fPLTa
T7zXFBgb79LfAtHl15t/CIQgsHJINNVwHdc/xLe6zOzzunlCO+POl+6b/gsCQChbl4Hj++FOLRFp
8R6sDu1pAQGT7tkPdt5z0v70tW5f+E+Zqh/z6htDiAH/w2egp6vP47suSId+i0b0w+T831+LtiU/
hpQFUqHrXzuEFO+aZGieqO3cD7lttSqEzIY9JsgtNm9+3KId+1tn+oQ68b2STbu60VzELVL9ri/u
02qmbj8FteZkcNVq1idtHGam1A0czN/Ud7mrjA38RWoR1y9FZsSqauCRTdqnxEiLya56rXjJpFl0
Vp6CFjCVL4ZkWJWeWHbrG8GDPCahZ5cDouViSMvbZHYWAkO1ksO3sgBPbeutat5HpTdkuzatpFMU
twx7ll6UAY8SzPSfKfLBsRd+G/1Tllrvw75dFU8D+cT3IK5EqrhyFQ2umjXmtM+UWAEqMKVbrGzL
eAoPCVs+JxvqVTr3S2BVH3tx55lWcYpjC0qtJNVt/d1LNH1/+wYtQ5n5JKgU2AgqGAJiaPP6JKhq
CM+VRpmzhnu18EJX6/5k0vcmGGEveTS3RjOWj9pfc5C3qAyFMgj892m4eGGkaWx138Ac+DCv5Ea4
e5sz9S/XBEM77y3zgMCIcUiLWFSXBoi0g1x48kPvKU08Tnl1b2jTQyw8qXFDiuZJX26b/OD4MEkL
UyLIhYeCnPd6G4PJVypayMKTHt3TXL7rm6eBTDRUP9+2s3yhCQkUPsi8MgNoxVK+T2r9ros5oafY
sc0NH/ZxDRSgGEIj7MN5Uyi4XkM7WNDOjyRcwlTZiVkdq/IegaddV4wbMdbK4b6ytOjIpkWfVXWi
+6fJnBxZmERb6JtfQmNuNNY+nDbCjMsVLdxcUpedT2sKO2r7SDzrFpn/oPkps8fRP0m11a+YX+gr
b4UjJVad2QUJIqHHut7AsVBjwy/YwOKRoOlp8FzIXLTPpCCd9G+v7cLUIoDplFxpgxZTQeLd969K
ufPapzj9TiBJlLJxuD/4iIWxRWQiSLmh0idlG7Pw3kQ1BCZ/u0g1prgBn9WTDW3q7WO+8uEud3JZ
EtX9doL9DYtq+imMacmYnjvBt8C0b+D/uW1r5dhf2Vocxk5vBTUuLP8kggQJe0ftHjMSmlHfyN9W
Dv2VncVhHMLa6NQEO1P+DTgCvN3yXio2zsWHKhHvxpWVhSMiZh8gccBKL3wJdfNL56XvmSc/yG/J
S6m6gh++yhlDd9rUorm4MQj/0TtdG1843ikvLKWSPE6l8dnqf4/pv0yJ/i5uRhozS0iE/Jcj8uL1
0HPP69NJ8E+JBVfEIGnhp1aXe8eXqmLflUV+Ktthq2y99t1gMQBGAb4TotSFW+xSYRr7sAlOfSL2
dgSU/j41xoynX9wyteZAqNLMQSSFGtpr1w4ESfOQ5KMOTo1aRsIOMgyi5rxOARqTtD0ndepXEFqW
+XAop7LdeaLfbZEWrlyHOStDMppJO5VZ/+vfkCa4Fn8M45Pf9+FXJST6SFqv30lDIzhjUdUbndcP
tVs+KoLAFnhBxoxodiwWnRuJNQ1WE5+GDv082YNskgoqiox+1e/iKT5Enue0eniSYXm7ffXXbYPi
Y6yESAGY0/Viy3pUtUmT4hOMysl7ZOXiYVRKZNwsJXYG4OaQU0jCrrSEr43U925Z5v7GW7jiXEkX
KHpSnEeHZdkMbIwikoVBiU+51ZXpfpgm7VPdVQCPTCvISzoHqpg4SlZmoeuFcbA1MrRmn2cSBRR+
BqOci+/dGF4m6NkUncRRQXwtKpOD1tbdZ1H2mXqhDvAgBkJzMPRU3prrWTlqTNvQRJ4jexi8Fjer
nMRRits2heFe8s85lHEHq6k8N8vNfVeV6uH2114zR3bN5YJMAcrzxUEbo1aujarMTv6UQX9G2pyn
rVPiihlo2lKE/VCo5FgztIn6Kd9nnt+c9/3CV2WdaFZ9MOUnuTFdw2/tPtHvvDA8xvJT6k8OPEa9
YNqtpDupJJxVmtt1qjy0xtaTsPKBEf5gnGkWaCEXW+xyXAdNoOplcSopZBUGLAZBfrBi876ohtaJ
ovZVFsLd7a3+0Gdk9X9pM6CbmUnll8XKaK5A1HJbnqrcPHb+D6F8KdMvhne2EBIGoqBFzTEcP/ny
Fp3+ircGgG9QVpf50tCuXm+7OebMuUtZeZLU7E9j+LtI6xlljZKNh3YlQqHaMJODcHQVZnSv7UR0
nlGdzcvTWIe7tGKknLqc1od7NXlTtI04duVdNalwMPSMujDIgflkX5wlP2w9gcFqSmF+mr9IQpYd
fKgwNwKUtSVR/rPmG8lo5DK3yIG7e4YVVqdCcaBiPpqjdCgj/6mrP/fiFlRw5X5wMmbBbZ65+Xld
rIkDJFi9hS4diuxtbQvMx9+PLblZc9YO6U4vvnvTY4a2amp8j6ytY/JxrWRpsCHQYZqP6HKOQhT7
fNSVqDglHcPU/ndR8alB3uGkXStU7Nu34ePnuza2eGXaOBfGuIiLU9agJ1OB9d9iIPow4Mdk0kyK
yksGGy9fcGFCqMImNTozPiE6t8/vpQcIl35rx9rJwV4CQe9sNLjLrWbdR486W6UdoTJKR0668Kix
qfdIFGNVEpPdAJdUzPRXVHuPqVG83N7Dj/f62tQirm1RjZxlRGJY9OoodE3jNU62YE1bNhbhq1BF
QgW3aMJUZMZwfVeECeT+qenqedO8317PygG82rrFB6OT06eFaMWn1C/tKb8rEw6g+SAquTOZG2RY
W7YWV41yu5aFBp9JfMn1vTa8Nz9Rs3WSdGuyciX7uP5K8y+5cFQaGIsiSrHEiGM+OQPELlZCfXFU
gk9BULmF8CmNHnt62D5YtV7aCmZWV8prB9YU1KWiLL6g1XhtQPOBA9lnTuZXX6K634tjYCc+yXj+
+fY3/BiuU2bileHckfYzLXq92sYYJ30Q4+SUlAhsPrXFQY3dRjsK8ZNXv6jir9vmVnf30t4iDzcS
OR9TDXvwndriLnPPr/8U9rRLoV7aMDUnvdeljKulqYugQZ7qxKpipskafyfmD2nwZ2jQSx0d2K4Z
kma2s7EtysPF0G2YXvuEFO8AyM0fkDG3602Nq9FUJgUofjUIbmj76sk0qUVm/8RbJACrTvPS1OJe
BHFpqFWOqWH6MjEaICF3K3d7L0cl/pjH40ExXH/qoTYuoOgpndDb6/Vg18gh397uD9qIs/u+/CWL
exN46tRqeo7nuStP/a5z4Xps3H7XvmZnsFrf/Kf+udlBMI5IYFzYTjY4wPlv/4jV03yx8YvTjNBP
6SORm5xU/yvvx/QVqjd4p9q39B8x2ygUbNlanGQvoardm0VyMvxDFhRMlYBm2Zelnf6CbFbrtmhN
PvaJ5g2e54MAejAktqQRmzlWPMlok9Mk7Kd9zSCC8DMFNJhOR2l6Fdpfyn03PYU6QrqpO1W7sd3r
W+XBlWwTj0SOBxZKm4vFi0pTjVL7GOnscFpCYHMYHtKvTKOm9Ct+TYPtb9Xa1+3hniQEj1BMXBal
K0GIU6NJUnQqKkWyScIH384i9CQcP+qkuQBklA1dsjb/k9L1QOJKFIHzlpVR/ofnjhEUwsY51f0w
WVlHw9CIJQdcU+u9mB5l7vSYPKT5eUiGjYO89oxf2lpcplKMaDHg7U40i/z6cyI8C9ZGY2q+C0v3
SA0AcMAcdfBJF05K0Yu2rfHEVty7iHtTFnADE840KNqGb2a0VRhaswdrKvsHFx98lotAS29Edcq6
Mjl505M/i3n+1vU7v3sY9e+9dbztB1afGXQ/DDjWFTDqy4QxDEIzH0UBY/X7GNkpYtnwmEXdAL+1
ZIugznzdEUptJ0//jFslxLWVwrao0POD2Jty9fXO5kqVhUEXpydBhAU9DZ4Ef58aiFS2sSOYO6Sq
b692zd7cZAPyQNigLaE8la8o4SANTFOH4r0mPADtcTzv1VddI4OApoW+57bBNdcHDdF8D9hahEiu
F6gmnVi2qZryiBd6ZDfey+8x4L/f/frNV7YgNGvLM2eFDs4O+eNyNnYw2gniFCvF73m2D3OP7sP3
kTlaSAUi+5QH3kaq+gFawbejLom4O2SVzGQup/mMxAceVQvZaZqAV1A4bHPlNJaflfahUd46q39J
TO+pV+xCU3YMrzjyo08zHHBhMXVMQGvuFP4jhPftl9v7/hextLizDHYwiAQAdiZzWNxZyy8mz/eS
/GRm0V3YaQ9VU/5UrOKXBgoadsmeA6cx1K7W4qEUZKciEQ1sPyB8ldR871W6I1bTsxAdqD1v/LaV
oEc1gFpRoIEMi4t+fSgUveoVfRDyk6H/HrzxPMmRbSJUkU+uL7xm8LJUL/oUu20X2IN3VM3WEagK
C93d5KH8QV369g+a7S33CoklupkaQEz26/r3RGmlekLvpyfP9BxNZUZWNbKnsI9kt/A/3ba1uvYL
Wwt3XXWZqHuTOscCrtAeaFA6JRtfJ25qbBFcb61rcflSP0xMyow8DUqwU5gIlj8JYrPP+o1sde3p
5fgz+QY6kOLmcsInomZk5hZurOrR4YnVAiBFjqAkBDux6LSx6AaJsp+YuTPSrYH/lfcP2+iKgo+k
jL+s4EOjMEZpF6Ynv62cPDTu4rH6bG3Sg32Acc033RTpFlO/sSDTWrhqKe4Eo/bq9KSE0VNVDzsx
7B9b/1Nr/Ex8y210e9JVt/fCo1/3P1T1c7KpMTjf2eU5hUJOnKHfzCcbi2ShbCtlmrwsPWWiFDrt
EDTO2MT/wWXT0J2ppMH26MBRrm9DF9YALBsWGkz6L1EqP9VjgyLm24i+bziKT5ovf1MybX/7Xqyd
VV5BXkIggOoHIlq56DS1TMqUWbvMMRoAOsgr+UwM1f644bTXTgwHFbKGeVSYvs/1AuVM4Qv1zYzo
ESXbbC0BhmVL3kneuFUXXzX192lAipqa0TIGZjZFZyR0NpXtBl8hDKzrx5BKwYZPXTc0fzbUieGY
XayJ9LVsQqNPT6GiwpP8OezBI8cbzas1I4zsANJk/B4izEWarDC7l+YW0YMA4+iuM+RffZWLtt7o
W5CttZNOa1cGEwTuGcT69Sfy0rwQC4+woRJ6KkQveThsbNhKYKLNV5kxfBEltKUqstZ1pjWUeXaq
pi737tOhoSni0Uk5FMLYeHeBoJAgC95oRa5AO+/A6ySmu9uHfmVDKT/TO0Dmau7ILa4aHNZjFTRd
BizrVTUpZba2herxbSNroQA0kPSQJQB7FvWi681M8yQwdXp5pzB1v1i7zv4NhbbzfPr8Zcfkv/3e
2hBJbDypawXvS6PLkopVmKkapRiN68qFDR8FkgF1pDGvd1V011jO0MFEtvPUYxG/V+G9AF3x7XWv
BIMQssiknkCKZXG5uV2eMKijxNkJGJu+N8LA21WM50D5zByWqRT7Ske4bVKKrWr72lMBWokRznkI
CGj14jKm4ZDLAf868VwVP0qx6e/0fFAdVBH6u7Ax5xMlRYdiDAeGpEvd6S3a+qEUpS/MFwpOomT1
hntd2wyanvC7I20OYGt2vxelygHNxqRAV+RUCrH5UOWWtKsJhu7lohTv/dLyd1VfjK6mBuLr7c+w
dsYZFFJm3SKavvL85xeWxWDs4KDOipOgTXuv6I5Z5IyleLhtZSWsolU0A6DYcFLGhWsSrWAaminP
T623K8sfcnf80mt/Nmuga2aYDgDSh6OlsrL4srRQB17Him0sYr5iEhEvDuJdPynnvJs0l8rD1sj7
iqOicURoM+c0uIrF7Z3SYEizOC9QQ1LupYwhami9EuMpVyRXS47dQUTR5/Zmrl3eS5tLmGRWKA00
QzRRm/6T6T+F4vfOfG0T8S6lFJcoZxUN6Vp+nkCjptlb5eeHYqu4vvICzP2yeVYI9nSegOtjY0me
UDE1XJBMTY4wfK/zraBV5m9YRFNIhEAnQLeYeGP5xojgW+Ks7OkUx0cp2olA8QsyxV3XvffJuzS2
tp+8JfFuSwl0JdIBL04sQKkK37+coexGffA8hZSxTeR6l6rNDwWRFCc2QtFOC7Nwb3/MtfMDp808
ZkZ5majneiNFIc7bdBxzAqt2Km09FJnZhLH3Repo+nTWXRnrqBp1UYkcsiBuxForfodIlbgO8Ds8
4cuZs5xqthGFAp1HC0R4HTioJsXJvlKOvZDNrnhjrmDl2DDHTBzEFAlqo0uQheKNcacUFc3H9ovU
Nna0pau1siBKqtI8o89EB6is6+2MEpAhHdCvU6So1dEfoVfPtWF8rpUkPlm5DIRJkH34yH1jo6+1
4kjn8hQyiCbtxw/g/14Z+tqspuIEUR5FKqt57NrxGE3/oX+Lr2HyEvAIALDlVAMQ+lbqx5he/zQ4
ga/bvrK7fSTXam5gFsCO0keaW9KL1wgqjTSXLfASfibcmziZbmqc0nBNr7L9Ln8NjBrOHqNz+9K0
vSbZN+mWTv3aQZFJ6dABl4ABLWd1R131EcgGOeHFIb2zt7r9fXuRWwYWiX5XmxNzV0l5qrOHQfwy
5N6Wl56P2sKBgb6e8TbsI0HOIiPVCiFQUo8PlSX7DPnZO6htVDevj/KeUS2ptM2tpsnK82cQShFO
UfUCxrSwmAVlGoWjX57Smao6EJ8MuNrVXa5AY7sRsKxtH7NS82QWB4Ws4/qepVMhmkVel6fcqKRd
Xk+i4yfhRmNmbT3EJhJIApWcfnkIdDGW87pQy5NaVE47ya6ITIVeRzb0VC+wPm7kHCuen7wdjLYq
G2DPlpBzGCwHc+zyCgloOl7+cG+06kHBQ9vBxsLWfAV7R+I015Y/9F6oJItkNXF1iiOz3KlWee7j
Nj9m4cYhX9vAWWtshurM80DzG3sR3E1IBAx1q1YEd8m+F4KTVByYV6S3X7xu0pivHAk0j0hhgDuB
JpAWN0ovqiCO9KRGGC9/n6zByaLyfzg7rx25kaVbPxEBenNLskwbVkujlr0h5Ibeez79+dgbOL+K
RRShAQZ7ZkOAopKZGRlmxVo7nY4tE0RZ4HRgVKJAvgq2kmyYBhqDALmaHrISw48PfZfu9Tc2zoFJ
WMMqqCYReazcn+Xj/1IJNJVcm0+9EdvCDEGTnrl9dLrvhDYsEawCkWHG7q3Dcb0/Ak3WVGFw7gIh
iqtGv9rikwg54S6V6O13Y3Bn0QEBH0Ztao0Pk4WszNUeRLI+i+bLqJnDt6Cipnl/NbehDFboaQLC
oRKHX7hejRjJ8SAFhDJ52D+rQ57DH4KypBK01oMfw3owjmaJRnAjHMx2sg73rd9+S1wtMSloYRwG
COlr6wySlwUvZnFphhIBmTTW3qu+kbp+MY6PyBSGO6vdQBUuvp2aKvAOypjrQHGUoUYP1bK8KEMA
NncWWum5EWPTTiXBeB6bPH6ZG0IBs87ADOuNr3/R+xIBp5zBseP9xd9edDYXj88v4iCxDdeLj/Rs
CHWfLC6Spk+wJz4r4leUmrqmcgxjzy1vJNBYg6cIemFaF4TJ19baJgkHVG2WcTC5yNymKauveBht
sNU+ld+PRUFBW8grCHhyIVK/QHKlys8DM9OhMyQ1/JZKL1Rohc1GufPqbp2CZUoZjCkunJrz9U9r
rD4zokosL1D+TMH7Nn5fR0497MR6W58b6TOwZoClyWZXnzuuAy3uM59Yr2n08xQU/knzI+mQJrHm
Cn70AT4qecfm5sqoh3KFwcGb66Svn8Q8VmPCibYOj6IgZItW4qNRxaVT6c33++fpNoxeiq+06Ym/
CNSV1Q5LWasVuYyxppjspQliQc+IUOzkJ3aXWAfK3DuP75bzIFyHMYXMC8e72riC8JkYAKfbJB9k
8VspHULjUQngZ2zUX7G+5+NvX2AW+Ie51Q4OXWOJ8F6Bb4nbdwglnUf9K1CiPUGzrYMC5dRCbGsy
wrCuZatxUFZGTr7DH5+GNDg24+SNPfmBnIJxj3dO/6Y53vuF6JhRw3VNrRuFqCsnTr+ZSKcoBNg9
W93vWTF/iNPPEC6R+6dk0wWSbuEFgLNQK18FnAvdYK2qUnmpn5Pk386Vj7XpJj+bDk0rR/r48b65
rT2jk7v0VujkMo16fbeTpBOavlFLAJ5MUzdA1SHTsKY9Ct+tiwb9GoRavGJs3ersh4FfWUY3kXqg
K5k3YulOWvB1nNUPgqp/ur+kDSgQE8VMqTNvwIwLczbXa5Iaww+FRMYYdVg0sc7hUBxH2WEKMVKc
WSPFK4/y9MmwPoiJilAZwdvwIhreFB3v/5Sts4NXYQ57kZe8KXbn7VgoaWVWl2o6yPqliZ6a+tUI
zpq4Y2jz+fjT0urUJFrqF35oVFR+bd1wukNhpz+1yGbm+aGACxzxzMad9zjUNrqgfGooLKh1kpeh
oXD9qaN2TkrCh+oyowMrUfSFz/EhrYcH0dfs1JJogI4f4zL9OJd7VYkNcN/CPE4wuXTtqH6s3E2d
wUyXxnN16UH1kVwwPlNXXlt/zQzVLmIvlf7R5O8iU+Wt/5QUULxmwjv0vXbyjo09XkbHiM8ofBMs
rH6GHKUVPSK+fMZAoXSEE2zgpiruTmi0cVFx4sAHFj7BBXhx/aVR4ZjT0BeqSycblxaUYCQ/odb6
ev/ALvt1nV/j5P6wsnIHU1HNcsQM2iVO00ddd+ALtam9HNp858BuLocyBB+MPjYBz/VyhqCINC2q
6ovZdwfRTGHfkB9aZfx1fz2bZgxd1JmBh6F1nXYIXVCN/sx6UkGxmJuVQbBXaXsKqS3sOO6Nx3bJ
A/6/qeWc/JEXCiIqtZDB1pew5wAknhYHThgLH6IWitrKiu2kgjPJ32vqba+Q7qQB/RM1stWHjHrD
rxUtri8WQWp6jn76eyjazTMByJAOClSgoB2uF6b5BWF3FS4Jb2wzVnEoiH7V2Dokxc5V2rJEHxfF
ODJ4nOay1j8+YVc1zTTFdX0JgFNEqe4qySMTyceq/X3/WGz5LSQLyC+YhkGkZB3SWg1C3GMw1Bep
kLr3STHVR6mc5h+5JrenuiyQmJHUpz4y5uMsyo9tVOzpJ2y5jQWz+YZqABO0fIs/1hrDsFozcFhf
ILVz9QyV5fE1EI6RoB6r7j9ctj9trY6mLmR+l7U9l+3U67/NF6P/cf97bm0c/S6E98hSGfZbPe9C
URq+n8z1JU8+Bik6L98AZPrSx/tWFuezdk5vjwwzlATQa8aMINXKoVGk+gInbVGeFOXr/b9/I0Bn
UBWYlgzPDLzSK0+uW42gtwlBCrRx2UvIOr9mQvEoxvy/yozMQ9qmoo126t8PjtOipD0CvoChNtZ2
fRaCvhFGfWD6K+0OpfVVC9+bzU5TYss7/WlidbXqPu3yUBOJD1K6Hjl8ViLd2Hz6R7Xagyi+S8WD
XJ3uf8+tI76U4sjlDIr46+JV11Bx58+qCzeo13q3V79Vlj33naPWwQ6fwOaNhoWbIJZ0BzjI6j6J
fRBJvanXl7qUvwuRKB17wwycWtUqlzEm6Sgp0AwUWZC7TQDKrUsH6/vfrxfFYwAc5Mk0nlc/wcr6
ABYkKoNt81hG1jMJzIcgik5SIL20+k7Zbtmw9WVgDJJ6JypBHJ3VlYtpltR9FLVI+6bIY2lQWKW+
tPOmbd3rP42sXH/Q5KBl5bC9tEivD/Fptt4Jg13O/8HvIztP65PuEgiVlRkBGpzQ70oCdmsUPVnK
nGwyHpvYUt2wUGL3/jZtLcoCLqsvCj3I3K+8od/mjHog4nzhGFTwhMBa30r14KZadfb1tt0xt7FR
dD2Xvtwb3mVd1Rdjg1526jeXum05e7pZObSCEmBz4Z7u1lYWQJPeYiCZQ4Hu9jrzUfzECuuuvRhh
WTJt8W8eg+aOAlVxp3G2Li3jTEdzFtRz2onKsZGz/GUIjfwYZqEJ+LXsd3Z2Y/E0GmCbWchsgEKv
3E4VmVNjjHHDKwfsLDBtpe9cXdlxNFuXnwYNo9hLZYVMZFXosOSx6sI67C76yaoeffMQVU+t0dBY
eyiK4igbETf/4a+PETZhqCZPJ/Nas242hhEzHZx2F9jGTHrMl7T4/vdHh7qiSBqLpCNp1sqh5H42
4maa/i2k7LR/Skmx4050/n4hf1pZ3YcmDSqlnuv+Msx2OX3qWreQ3g10yu+b2TgKGvHjgiclK2eX
rh85eYz9tM2j4aIXv4bwMZQcpf1538TGzX6j0IV4H8SeufaJEJMUIr2F4ZLNXhx9LMFS+4l8sGBc
vm9IXTzSyvtSDgd9Q2l+SchWUXcziSPk681wWXjKHiNR+TWF5XNdfaY4DrGiMmSMRTJtQ6k6dYvs
3Emxo6vjWYk/lPE71fraB04no030A7+tDe8z5OJLt8jh4AQY7TtZ8qVWL2XsiuIhQgy1Pen9Rz3S
ncCiavJFeadq3hCmB1Ocn9rp9f7qtj4j8EDaTUgFIrGxWlyUQWMx+9JwMaLYzS0XIRu70T5GerRz
vrdqXUv1Fc+P1yIUWEVc05SWqW50A+lZSol/QBT0qa+Uf4KoeNeW/0I0442KcSxMxTajZMdrLAfu
Zg/JpKGppPgLxff1gRxncRyTRBku0ymIHwZdO1GAjfXBrnfnw28jS8T8uMIaLCP0QteRUNSn4yjG
cL3pPRAbnpr2KXaj8Gcl/VsK/97fPfVmWRBBoNqw7B5N63WUrCDNPtM2IoXXRnvE/Y97ZAW3NxkB
XaBZJlVRKrDr81HPlR402VLITmvZpf5mDyq6p5L6tyqZHD8m+tClgvkRZMb6pY6bWSdujCmtpHpr
i2EDctk8iRE8iknmzKl4GV76JN0JJTc+IAUlbel3MEtISHl9LvzRSJt5It+V1MqDefCbZOU7/mPj
4IMEWXRVleUr3nCyjGJj6klEtNpBB+Oms2Q4hZG96G2YulYF4SwSZ7Wb1DS55NBs3HHOHB/qi50L
uLXUNywuYzO8ntbqpndlWpqFSBUG+fRDIuQH1f9x/zQuf8P1JaPlywwd9XPOPgDC649Jz8Xvw4bq
WFmWdhYpGa2OnhpZ7XulKrVuYKr/+jJwULHaedZurzdZAD21ZWHURdbqPEKvaZQIjfoSBelZoyaj
h16w4N6S4FlRP9xf5q3LBLYH9wocpXRKqcVcL1NWAVMzWttfJnCRD6WChIRshrEbtu30YCiFuLNx
G4vjc4KOBB5J1KOtAj00Fgop6wvsFe0ZuNnn0oe8R0CSyFan/lFN1OP9Bd56MBb4h8HVSamTKQtK
ueovuWWcZWa8wso1AGbNnNDEl09Mn53uW1x9UuIE4HPkwuTiUF7cJDiSGijDaDaFV8USvKX6mD9o
Q2o6qhTPT2mr7fW6V17tzR5FZOZpJCIH5kCutxB9SVPzxaL0DCYCVfquEb2Byvh2f1VrHNibGVg4
mfVcqsXABK/NGGpjpvQcMRMXfEJuziNMupDDx2XpzMag/GynNPmnH+CYlKbJePIldXTlfBgep8jP
drLI1Tlafg04IwCZqBQRMK2rylZJqzOS5cYT1Kk5SnP0MTfiV12DrMUKMvVB8KHouv8FNr4zzy2A
ApppfOd1sSPPmgDVSKXxFE4ww8pCCJVuOMDINYc7R2g9BvC2PF5ACszoDfCOrD62WmQKrM4yEk+h
lBhHhIB8YLsdA69WEgnkB5HOLJHW1PXnsEh68yBIyHPYhSIEP300W790TS+8T7qpNu2sm2vIZdHC
ViBKT4v6UMPhxVR3nouhzURyuVOyWfex3n49olvKIiPLe3sTzg68G0ZlNl4tpeVgJ0FcnQNjztyi
MJAxbPpBoLUR5Mem04tTIozid9CSrWyHXSUchSqGwk4Uusc4Qlda9aG37ku/3tnOde719iuXFszC
bkaxZ72fSTKHU5gbjWfAAwJRRly/b4QAXNmYzk5gptVRaLrU0fTQokOkoxGIOuPORr/dmj+eGX7E
kl9TCnmbuiUru75VxeTDykkdzZv9BK3HTPa1wJXHeRko9o2RFK2Imk/cb787huAUu2MNrLS182kM
fgy9r4BNG9qKyEzqqxczmzSn1rT4ERKXPKDVYk4l6esIbbAZhnr+I5rGvnVy+OtJMfpAeYUPl1BL
VPx5PqRj5zfwfo3i699eHQnIEVx6CsXPBdl8vco6mic9GabWK2SpOOR1IzHGTMbRa9ZuhXwJvddf
lHeF+BgPTONk9UW7aslvRRFbsJa7fpDKCCA0MRKClm+6ReD7H0ejAH0phNO5Vjougjx/RcQ53jlg
i6H1D8FbQPiyEI5DW3W96KCoo1LQOF+FMVoHCLhefT1NzvkQUSWKEZ2Nm797XN8OE7VsZmMXTWUE
la8tGo2q1Yk6t54+lzBnG4Rd7awiAgCz8YFzNpxA0bUP9/d2FSj9zygQSZIDHeaIdQkj6gPkQmOp
9ZD0rN/TcYygQcoL16i66UA02Jw6KVRP4TSFjj/r+X8xT7jNPV7mWdegChHKpazr2G69RL5Z1bLh
K9oMEgob6q8ka7IHXRUaJ+lr2aGsuwdUWfdyl9XTiSFW40VcgOyrRFAT6ZSbvtB7uthEH1K9Ke1a
FeGdNUf9FMGMeFDGaDqMXdE5AdH7sWkrwSHM+UcBM+S0lVyRPQ/BZ6Nv9xp7q9Dn7beR5ANgBe0n
U9q9Pg5iNzLVJQ2lFwQULcyWAZBeNRyyE8muqPm9N+nBvStTS9mJYG9fSt5IasmM4TIyd8MQThuq
7Okq1l6PKuBo10HDnKgl6J148lUu/s4RuA24GCWCIJIaGvVwtuJ6nbPRhUPMCIpXgJ14n6qMi6l6
MzmmVjIYkpRa9Pn+kV/+wtXNZkIDz/imxgEx6LXBKIjDeI6s2hPkeD4Ky8GjbL7XaNtc1lJ3okxD
yXc9LE2/ZwDBFjReN/p65rRSr9SJQ8WrFN5FfjoT6Qm+Msw7WeSGWfro0K4vRFWwz6y+ph7NwAeX
xcnTN0kDwQZuPBPg/QnanRRr43wSRmnL6QSpeKOubJSSVZNNNl6Fulybao6htwcd9dsOqFdpFKcm
32MP2IhiCUqoMNC/Yb6N4sn11pVDnSd91/Uensn6HGjp51FPi0OZZpobaijNWaOSOj1hq52gh+ZQ
SqOnGqka+pW9v0dxv3GQkE9hvplUGn+9Hrwc46L0G+ikPSaB1X/CMZiPad/sFfI3PDRVRTg2kVoG
XLkeEi/pTVRRJPdeomYvneUfE0N0JwE2o/mhqKEgM5TXQQ13IvSNc0TViCFnwKF87bVjHqU5z42h
7r066Ho7BMsjtdk3sQnPlXq+fx83wmWmKhaeM2SkeGvXnIlZQRbe+FrviVIbfVB8odPPmRD3lhO3
fvyix13+T+KbpWWHCn7aFcsGyGlbV9kvJVCT4yAWhp3wjL0EZTS+o27+tUoa6UyM2zzUiSC96xW0
Xe//6q0PhLgn1Vi0fJbJhuujGAAt68YyGLyWgZpBs3oAK/13ZaxKp6zT031jG3eN4ueip0FMvpTz
ro2V+qBkdb68U2PdO1M9G3aapr/aQP4W9q3blOA51XYv7tuyCqUUk6yMoGhk/NdW407vjK6MBq/W
tQ9N9jxXP/v0lPjEIe1BQwTj/iI3Djo+aym5vQ0LrpNCc4hLYWyLwWt6/TwGBlSkn3L4VcvkYCn5
Kf/lI1B33+S6c7U8svQ43t47+reU/a6XaE4MCyViOnjGbMKVk03mQ5/qyKRAentqVbE/QSpbnINo
StxMM78QZ7YHiVqnnVnhSZvMvRHyjWO1PIK4ueWfG+C9hIZFEGfN4KEUFT/Bp9qeJmrVJxnH8CCk
897wz5Y9CGDBg3D/eBOXM/AHHmTuRknoeOY9SZ3dAoC9zc37HijFF2LR9u/vDMBIohlKcgtmbXWg
stZqddQTR68L4q8VJRxr/rfUpo+BXu0grN+Iq1aPPLU34Kz0r8j414SNMY9QLFpR5026PL3Cv/mx
a+KvYtWXrhjP81Mgp5Yb1orxyohL4aRDU7+gAZYcDDGK0J2OtDizpzL/rXf6VDHuYJUfGhZ29Kng
2mHsy3ZcJOMJthX5OFB12Lnxbz3T6wXwxtHfW4YSyELW8UNTCIZZN8ngxaoRQ1YgdOkDqYP5IQiU
Y9L38TnI2vp9GpnBOTQgWpZkAOuDnpPpRplxLENlhB5TV9yWRsqprmLr2Flaey76fEJuTWqRstN9
W0zNf8IsFtzQ6shzGIJzMryQm5TpY9T3AFf7do9CY2N3EC+n+2ISfQHVWMN/R0bBrDprB69KkIAD
kxR9iPsmeI1o1x2Goa8zO2yUj0wlT047K8MxN6bxIE917PbdMB+6CWTp2PTtI1TY/qOJg3JqemMn
Swv0Uz5pvp2LEfp1SiUe4q5Qdw7y7cvP718IuBd+DnzWEkL/cWtqUU46X9MGz59Ln8lXoYTVCQXS
+97p9m5ihQCSRx+3CJv9tRWTcXQxyfEFaiu0bp5I83MgF8MxNcTeNcZO3lnVrb+nHA82ZqkREs6s
R4skvVGaeQ5HT8962UlMY3iG8Gq21VDpD0ZShG7bmgVyBdoebeOWZdipqKKAQAeatorrkh5OZb/E
CzVj6Z8iOfgYz1C8Dr0GY7QoT89tq5zKZtyrZ98+OTRclGW2mNqNzKz49RfWs04XzKGevb49EYG5
MAqN7zW9eZSE01Q6zR5r2lI0WF1q7EFt8laI1Mzlz/84NwZNpSmPo9kbyuEkR5GtSCj8Be8rSXXm
fI8ZZHN1dECQQyJE4ZW7tjZ1ywfXutmDGKJza6sCAmIJCjdds2xpMi4C2Et3qpaqk67PO6dp4/RS
SGeGacmuKSOu1jpSmwHHyLcd5OM0PsSh19ffzP9khCyLKXEIqdYIwLZU0iKfYNispfZbI2VulH4b
9N8hamj37+LGzrEaC8oyiO6BRKwCBWbeDGkQm9ljUiisX8T4onUfxWRyYBS7b2kjyVkgoiyGr79A
e+XrbQtHX9DF1Jq8oCZ3UYAqH6LQjROnoQihOu3ntk3tWgZTqbk7ppd7tjqfi144aHJOzTJieG3a
94u+lYN59ui09g5lunZweIPMI6dFe7LGsLIFLaI4p4WZOxlwK4VVH+2kHusuJUEZESC4ftoDMKjc
8H+lalePjcGvyGVX+ey/UvlwdVt2TdsB3Hx/yVv7+qetVWQdNF1oViq2umh21dSeqepIj1oaOrwx
Ozu74eVIkykTUdvkPqwpIWdplMexUEWPusszDQBzIK7T+LcCSWD7RS7rnYj6tpJDXQXftqDD+aRr
XBa197FIqknyIi19EMgaXtGpjuwyF/ZwnrefEUtIxaDpCoKDrbs+OHoZlk0z+JLXQH0rvzerX73+
KLZ0s6Zg5ytuLQpnTc2QqI5WzipilWulNqw0kj10EdunvDZBspiCcuzKVvh6/3DcPvOoxvzvKaTN
cCPj3FZSbQTapHhxn5cHuj2dM87m3oJuHSUQNWrrIFGWS78eKBmNPM/EQZS9rlc/yGhoiLVlR9rs
1OmeUsmyDdf3G1O4FEa8yLJAEl9vE5mFrk+RIXsQsL1TRFcSnxFLOQaTeIKj4VRTtWFQfqckdbth
C9qR1I6iIoBcc/UMQRk1JFbbK1De+1Cg0swQkLPo4c3cORkb2RyWFvZcHgJC4TW0Jq/nII0zllfq
reRpffutb5kD7HK9PGZF8E5SUYGtBHifegMFpESqZhv3E9rzXL1UUfuX3Go4MpoYwG/ocRLZUAm8
/tyU+vpB8UXFK5PcrrPfiv/p/gHdKGC/tUmWGJpPfCOHYmpBbc6NpKCyKMaxLXVKAyGKD8u4OuG/
xEauP0VVNOQueQZ5jaLVKSBkwHet00RCNx6Grh0FJ5S1InRSMYQyyurabOcibXTroMIln1n0p5j0
WY9YWNUYlvGoK55RNqqdJqlx6pK6fyoCq3InZkAcbebUK4qPQGhl/uiEbto5hhvXDH4yjiDtpaWl
s3JRg5YY3VB3qheb35VuYeI651Z2zHx5x+tuXDKolNBA5VLDO7AuZ00+Mldx16jw9k9AW3oUV1ND
0O26TIuTJpbxoazG9CikbXjqR2WXDfzWa5EtUJaFwmaJu9YEXYFQxrXUj6rHrNOTWkR2LMbvprY5
j2L0FCRwHygPavQ9kiL6CDB2axIavu96dNvuH86New/sjLCMcIYpoTU4xfC1saPyoHq4a4ZLpMxG
BOaJGfTX+3a2NnbRE1uShwXquYqXLCg061guNc+CMNtq5tOEaMjQB3Da71jaXNEfllbuU45qswjM
QvOSugZM9znKosdG/H5/ObdPKfkks9p0YOjBENleO426LGkit6PmwWiOauowDg6Knx/h6IGOoGM4
bpK6+j9sFewvIKY1cMU3IFk19xveEVPzxoHy7jAZQD/MVD2WbbWnb7SxW/Re6DSS2DK/uW65paGi
N/yP6gVl+U63wNOF4rNW/6rg4r7/IW/DLXWJEeAWoTy/zBpff8ipjEKrQGnXQ9z2UTAeSyVyQxEW
eumHUv/O5eN9cxtFDexRdII+kj4ppq/tAbnry66dNC/TZrFzeyIHmSMvTSepm8faGavQegog7/1i
ZjnE5y1NyZMh5Ez9T2oFmdAgTdqlkqxItHsdNVYn1ZRFAIpJQgi8tDb8pcpZCITfSIfCFoJZfJ4M
o9RtJTaiH/dXs5GFsBoicJZEDE7xebUaX9LRDJc1D4UmuYpsw5/sVEhOJfPTpujEEqIr4ksHvn4a
RpuV7+zeRhaw+GrqhVjnP9bFQlUh+loKO54RxI5a+P8MKeNxzWcljC/tZ0N8zLrBbttjGsp7GL6t
54qKKPtIzIwHXzf/xyoBcAeplCeP36NZc8ANfkuadxD50ipkYF0BVi2PJZPrp/uffePtIKuiAAxW
nXh6jQbLkmVsQat0z++B2vhj0B/CrBXOeW8hKCGLxcGsTQmZlnKEb51u1+G+/Q0Pp1MyJTRcMNhA
W653vYL1mPiqJxaFAdkNxiJ1NQDEThUpzU7m9baWVTDK2wCTJOwUzKGtCwR+OGvKFBKtxXN8gPHW
ja2vVeS/JEA2fcWZwoZRT+Ttgv6o16+ButCSn6f8XGqXMvidTicrjGwJmvKGIgrEqxRTjkYLvYXy
cP+jbB2HpYpBnRIYNWRPi8v+o2zjG1SPFD1VPFX66leRWzXWLzqRrik/LzWHruyP9aicm2SPS3QD
i7V0GN9mlZEQ4FOtLM+FYMYETkS0wVlWgpPvn9m1L2Y5On4KLOxZrNKzmmgnQ2ldvzuHUXv28/FY
a+E5DfV/7n+J27dp+TlEmrzq/Ki3cPSPDxEx2JqF6aQz5nAYTFe4XOTpc7EnnbBphbtE/YNm1211
1UhmLYRJ1kNhuXDKGdL+JK7VA8kruQqoXyoh5l8/7QvZMiDMRaIOH75KUiYlNkvfjyD7bObh5Dd+
6caynNlZP8Xn+x/x9o4vlFfE6iKMa6SwqyiiFktdr1tVJ4qwnDJVoLVpnCErLvOoHM2gI+/TiS7a
d/fN3j68mFUYCFiiX2746mqXoRaCZNN1T8hfp/pdOP5MA+qte6/u5ur+MLN6N2QhTycxMHVPiYsj
df7fEngVJe9e4kG9+ESi8By6g7Az8LW3uNUN5eLmWUcI4PGuJufR8IxHc68lvnEs+YCw3xOzMuaw
bin1YVdXhg4fbFUvhZtQD57Csawe0jTPXFMo24NZQrt5f9duHfKya/9ndLVrLczwRpjAcNkzyOjS
JqIc3xdfgspvD/ctbXg5TDG6Qd5MDfCmXJy3/qQNCecyt75HSJUY1hnP5MipeM7lp6R+7MNzWO6d
l80F/mFVvvZwVdlrgNixijMHNEys29vBHipmcZPXT82ytGXUmZ3Dh6++YinpQhhkmk5nw5Xm867E
1fYi/u/vXx16vVRBLPX8/aR4dtq+BtIn3d9jBNozsjrjclo3udAtN2uU3NrQbT/Wnkv1r1MBPhV4
PHq0EhD4dSUvsGIdLjsL52sFwaGheuh0Wf6L6l9/vH/gNjeFaIMAk2NHynq980FfjpUshIYXawAr
dSmunBKwxn+wAi3j0m2k+MD8/rUVsxLrZCEh8oZcKh7MgXk3qjXxzjW9zTVgwaVhT+S/wBiV1QFL
9Bmgsd+aXi5m0K5nleikVmqiBmY1j7D0zPZQVD9SmHJ2wuQtw0BG6aIuD7K1rmqgZDJNgjianj/M
aJ3pmX5kHDFDGDiaD2NspGeplZuTluTF4f72rbXlqG4t02XM0RESEBqt+Y4UZQCBLgymp5Wvs/gJ
NeBjFg3nOYPOMfo2gshNpLOqCYdee+yXug4NUibl7VidbKspzgwYPZpwaUVi9Gg0C6hxt8+8vNqr
e4/mzVvIRm0VUr3rzQ+yNC6NSODet2n8G/aX8rUTRJ/Aza9eVEEtHLNSEpcyinoq9ZliKMIi8HiG
DmyHgmuGSnespEF7oQ8qOnWsmh9ja2AcUtcrt5OEH2M2J/9EojDsnNqNV5SZEKg3SX5Ig9bi3WVX
qmY64RWNWXLiSXPF3C36z6H4MBc/2+qdpH29v5sbl5GIhBCIZh3DGWsc8BRNVjn5OWRUmtAdpNT4
5reA6u4b2QA1kItz1RfNaO7Jmo3YqPoCollf99Kp8grrkBlPFPLbLMzsZLYDKzzO0w/d/53HoZ2F
LwGDRn77FOgXhbablA/HyByeGtKh2k6GQ22+dua5kp+LhnnRQxLSUO31eiduehPOWh0iPgooEqCH
TAWu+dEFldaGj1f0xFkqONtp7X+Q9Np6jVq9zZwxUcST3Bl9hmCbygVX5dAKwAbn07+dGjF5WdHn
m48wnUXAGsKq+OrXVhTYhuyLsIQbaQ7KeYBJKjQSuXXlDLalUMvan+OszYiiDUmkuFIyqz9jAByh
KytRLjoNcXgDjanfM7BXtF16EDRIVd0yjLsMnGm8SAHlk/VNqxrDtDUhqzwID8oEQK8PAYGcatB+
tKU8pzSEp+aRmNH/B+lE6YsaJj4liEamflFoidThy3zBsLtUSmIHRlXrlJqD+jmYlXqwrVGrP7Zh
JsZ23Tf55xRJmdYOmiIgadGsjgHboExcsJsAOnxZCBzBingcm2xqOncaoNJ71HuD/LKuKdIetK7Q
oxNkUHr50LRN903sBUk+CJDhqCddm6pvBbXwr3rQZzmq9pofOEaXz8MZ6VlDsdNZ1soDVKz5B7Gj
VbTjb9dBIJMQCLLAdsATuQzdrV76qDGsdm4EKmWRWJ4KCT5UqRxj1yp6/yka5Pbgh+LfRp7/MwrS
lGoMEszGKmMQaykSiz7SvSk5d5/MQnXn4iA1xzb62/x/sQS9MK8lvp3BmtXyajFkRE0pSRIsxfZD
/ZNVdQ8UWv4yXKe9jK8hEWEYdRlQXj3KWVSqpZiJ1FcEboDmyj6cX8NJUfZmKm6qSIsl7iz+meSO
0dpVeJnmpT/3fat5U/xrbJoXJa5OQ/8c5Znd9trLaConMX/fJtb3ZNhjjFw7cWwvrMNMenNWWOnK
tlZZszD7hFL+tFB/xUdal3aea49GXNsSM5MSpHndTiSy7NCf3mptdHVWFABQScrknaeE38P0o4D2
XPS3Sclig9PPZ4XHk/9Y2UgtvUlA1+leV8V22MZuzZBGgODLznOxfr6xA+US+EzqCiTlayRE14W+
JNeS6UlFbp7SxmTyGji2w5yXdJS7VnaDVA8caDga8CXm/KXRm/Jo9taXxJC7pykbJG/yCT3SGpre
SWsVT9DRRhTaJH5Qe5jufS3Xj74U7jEKr9UKGWuEk4oWK0xzcBlw9q4jj2hGnVBtYt+L0sBWkjm3
QyH72AfiUfSfffNUqU9WbTjiwhbiC8/DVB/ycgK11jll5mrCB2MIDnUg2TUgi9jc+3035V3qqdTd
4EjkpwECkle/r62TQKRA7XuS9DtkE+PqKDXvk4NaBW4uzmjUUF1SeCyk5rmo93Z2HW0s1kHPIcqz
VEK0NaZdbhHfUZrU9zJmyOwiEkQ79PWdkGZzjRBgUoxf7uANa78ghUYJvS8P91D9qxh08GP57P8W
fEcRvMhvXrVgOGqBdIQAGOHaPfj0Ol9jkUiBKMiEUeqBGHyVE4SFTDeF2NAz1dwOxOwoMpndMARy
/5bsmVm5bEX3w8DsJ8GTYexotZNQ/pIiY8fITXFgWcwyDIAiAekhUdz1eW5SVBwS3xK82kz+H2nn
teO4kqThJyJAb25JylVVS2Xb3RBt6b3n0+/HWiymRAkievbMYE8Dg+1QJtNERvxmJ/edjfCt3tPP
175VHSLdCeohZtE4yZiswYEuj1GU0ejj8LICZw+J+Tx0GjUCjI7IP3oSGnmGK6jGnuia/uhJ2PJh
ZDEp2s9E6V6EtnnEAvVXj9Zwo5LzDHdyplMRfgwTxxyfb0/8RTY7zwmfmGyZf/FeXsxJQM051svU
P3b1Bj0PnDQcBUGeMt8m2sGAPA7vxs+eU1y+0exv0GKU8+fZ0AdHNFdK9xIw1zZ6i/KNZT231VaO
sk0x7KOoo7BbOWFxZ9bqirHctcnkyqVVMM/lhSQI+K5I8eSC3yxsRwDSRKKX1IbIK0aGY4pMXWHC
TIJ5fHu2Lu8lEn9xlq4hraAfvJysIFI1KNH+0QrlY2/09og6A66ImzgNDv8a6r1xiiCaTM0cJOv5
gkkkw5cSvH6PpWeabmNE21qVpo2ffYc5sb0d611D5fy+nYMBCyTRAN6yZC2AqlIEgYcmtvLR1Nh6
7FeJ7dWw1xxZjqTBjls66wpqnIMtCOQ6amAlj4YgwzcIJmu8z0v0X8TJlLdKBwXCljqp/21Vif85
TfN6ZTNdfgWUTTAtJCNBwY2KxWJqqFxIqToluGoBS6C/t/cz745e38y9XNkfl0vtPNaipG7ISVFC
asIafUxmBrvXu/k4uhZSBNssML9GgjptAzEOD74Y1fvb3+XqQC1yS/DEtGeWeXrpsfqpXCRHIXoQ
/a2ePyRV6FrtWhfrSoIJonculkmQNkD1zT/kQ0uEanaVWmmUHnmbOa2PBHD1Vqh/KTxsJjq9SWf3
wa7MBFfLjZUs+vIW1bCbeKfLzG/qpUS4Yg6JZzWY6fLLmhf0gKX7VIuVp9szuawwoVCEAD9rHKYM
esNLFlCJ1IZpDDjOap0X3g106BzgtQWAokEOGZyovKXUEXG+rypvZXddiz1LLXNcYB1ER/J8chGX
FrNBwCDVQ6+qxzlMLWMnENCpQekqlpWnQim+/vtwARNT1mLtzN5T5yFLqZUFq1UwucWNOZxYs8rO
iL4yz9u4bqAif74d7/JBCWaFjisEHo4r9PnP45nymGfKoOE020F8p+zRB77gFvnQZ4/VkEfyzorN
qdqDNorN37djX1tAswAW1rOsXiqI57GbMU/Kup4w8U7hEU5jQ/dUUTP336PMIFQoRhwIUCbOo8jY
ooFJEjEmb7KUo1iUTlYhjSvlyCvZHtgVgLVwFQGdc7Wdh/HTXkzjxkuPdBZtQwucpoc61e1FOARB
MGwFzd80uh2k5ovgtZ8Scy0Ru5Lzw/0B3EtOPUsWL1eraNBisLQRZ1hoGraoR822NNKjaKQ/ZK31
toguBXacGxxHQ+M5mTr9MMpmH1XiuPVwn9hlTfKKOFjqxLwd7Rmj6PiN3G4MJVW3Ia3Xf78oQcdQ
gqeuANp7yWEspyoLYyR2jo0lbBGGOg0kJHX1WK2KOV+7C9DGZxtDaQOauVgDpWjFVqnOU1Ntdemu
3vmbsL+LYPVtsLW9vd6uHRrgfWZ+MPoy4BjOF0JUe7x/Ywx61byNtppcYnwGb9bFpXR49LteOhXG
gARUnKxsp2tbmVc+mxkNIRmFxvPARqtYmZ6yncTkj2XFNiCglCSkv8v8NbfjdxfRRdphWeB4eWby
Br8QTtBRzwS2LjChWP49xR1KNrIviXvNt9KHAOK+2zXw2sRUqDZWKnBco8TrAjyLdpFe5VtFSa0H
XiiRA/JYcYw+7NzEr4Sn1Pdh3Uu1uR+txnDrOtDufa2Md/RxT35ZCBs1yopdHyn+naj04PKbsvuj
msHIszpPHDw7S6RaleowyjUP9Nwwt5T3PDiUcbP/L740cBlo6CiwkNWcT3iXAGyltoi/ozD94dHy
GoieLUnxls3kqLXvjCLg3tsxryUWKNwh+6nRl71wpUkF05OrocqOSAbcVxIiicKDGmSfjObb7UCX
q4mjjIOZNzIsVRby+eDipgkF7IWw6SZ7wks+lRK34RSJJ+OUdtPr7WiXG5TbHblYyEKUqpD/OY/m
TbyFLb3Ijor+qzP2M1Uoreyq/6v6yT2g9Wds1m9HvMDLgXKiewS3cfYEJUVbDNAfmrAXJQxVtAAH
NbDLY5PbsRBavxtUkSY7h2fLA1OxqtyhVgKZoMfN7aQEQ/5FjHPtTUalaLSNrpha28h1pbULMVYO
U5PJ3/LWK16sQCt/+MBJOjdKlLCx00wP/qL6gE7O7cFc+1jwA4DevINWlndc52cl4Lg+OwoNRK5C
tCmKA1YbX2Ozd7Q2Wot37XPx8qThx/Txz+KoGQK/jnku5iAq9MMIQfuTn43bBH/awBP3lhLD9Vzz
qr08V2FAAQ5Fjw3PCfbb+RIZOx0v8tHPjjq6YYW1zfTvpZnfgU2og2BjUQC4PadXUmsCztRzCCwz
gnORWpupHBrAtLF0F4WGhgQiAV9TUPp3fl94b5BezM5Jldh8CYCc6yRqCSXcocvRiAu0AeDz7d9z
dfwoerA54H/BMTgf/zQlFo+7MjvKbRw7akSrMMg6DBm7OKOPaOVPvorEF3a61krk+Rw7P+yZiNkq
h2OHotkyckurRBRjNqc5qG6nC04c75RA/OfSANNMtk83iqnjTjkfnycNOAx6Y3bspT2SCnYSPXf0
e/p8cgyxhxwSbyjFrKDy53NlOTRyewg98DXmpXweVLbiLhHHiXOnR6xEPfGid29/tmuTh17hTIKE
3k499jxCmfmW51uz/TxKETkJYPwpWe3/X9v/ygzZBmUAPnD5rg4MT1JI3LKjj4dyDNGiFJ4H78UD
juRPz7cHdHkDzTIJCBfNTAre8YtEt/GHUhkHhSlTks3UqWS5raNk00bu6jXZwPmbLz8PoDCkuHhD
zvtwMXnhWDXBbGgfC/m957+IxZuo2qqPDwxpzY/R/F5ba9Ju15YEELX5ekDoBTDseUy4xzWQSAzG
aWd629rQJjdCIWR7exavVDQpZqKIyJZC+4DE/TzM2MExVOQ6P0pBgTsLrePHICsdb3zN9pjJu4Wp
2fFa9nBtMULuZAvDQOGqXRxpndLExiRDolaN+yJ9TbS7SlwrSVw7pz7GWNwNFHOyLugwoK+jEfXa
w1TAiEeTHA05BVbjymq8tvI/Rpt/zYf6B1q5laFUPrZoWrJpY9nJjMJWis9R3ew1Zc2q5draAGMD
YgiVee6GxWYW+zaKhI5HnqaBGIkacjzk3de6hld2GCQ5FIQtEhQwdYsxJYNUNlMWF0dfz7JNPRlK
Cf69lXfjkIb7DI2qlUm8MizGxBMZliEEliUvb7KipMiStjhiaRJsfZrfNpI//2g3TU+KHhoY4vnN
YAJlWGyswTTDaDTxY1EH2Tt1LXpNZiEY7srGurIiZkI9TH7kcYi0CCOAbI9xOphdWagk96/FEDzE
4qta9bxyi8eEbnmjjIf53whxbRQkTgLsb3CwsPO029J+cL1AXamVvaPJzk4ySo2UdCj68aPgwy++
KY/PTqsZ87Ez2uFbMsZh5BQRdGe3H9V835RKKDotrYzIVcJYcLtI03eqAo/Oldq01Gys5I0fMQCJ
H83o4Szil41sswqr2hmjUX1CU6yCqFBZwcbDrsjYqE3QD05ZQWW2R61sYEmgHPxbaGXV3wowynWH
Zm3/J2rNYdgmute3z3mmN/2+KqpYsUtEjGrb6C053PhGN5cvMy/mj/6oA6ooUN5d+XLzkXcxR9TZ
KNGz6C/MvuTYKnqrCHSy2FI56Glx8MSUSn3di4cMaKNjTI0x2mEQ1LJdVwiRdJY4GxP24YOJKcGK
iMtlAsitPVOSwN2ArqN2cn624P7EOxTozZHP1Nh5ohzytHEVayclChq2/h0K1tsJxpcfR09T760k
RBeH9Xt4Kl48LYHFLtWOwyyRzNZI9GNf+9us1CXeKKETeHm4kulenNhzICoGsx8o3cKluEBZRm3U
TYV+zM0MRAzCM0nFCyK1qwbmffPQeyt7dCWgsdiiVmkpYL1y/Qjdw24R9bQQBq4LV9JU24j/CNbn
lZU15ySLlcWFDgwb3DmX7bJVFppG0PQiuw90eLfhpMrvlVD9O7WQO2AUYP4Y5pP6WpfQFrpMybdF
3+s7YXYOuv1Lrn1ToNt8VM5C4iyWFHbdaofvFoiySnJba6dKGyp2K9/zehDgOnxUktplakGCluoo
S+rHBnRjTVeWPj7n/sp2XYuyeI+kFuUa38uIUt81VDaNbKdqKwng5UJh6VMNp7lJrYM/nu9AVF4R
eMhV5ejBG4UQKEt7Lz4gcOYoyWcpNFfW5Xtb5nydsNPgmNBKmXfDsugRiDj+VFqkHkmhUgcw8IQ8
9aiJmzR8kuPHUf0myp9F6tSimjkNNauqG7c4YX/yVThEydqNeW34H37O8knU6P6g+DU/R1EeVA+t
T/2hsT438naI7vtspdFymZECrSLpAPow22Aw2+eTzdqPI0MTDCzERf1hiDPD9gswkR7Z3BbIaXWU
U5+7gCvlqdOK0SlxTd/e3h8XmQi/AQ8nhE5oBaJqtyjKyEoQAw81jGPC/Ui7y43Tr/8egTYAdzD4
OXTA5jn/kDCas56VNdXmsRAF1YnZ7K6YFGvuMle+HCUKMKbUYxBqWh6pdV63OWa5HKltvxWUP6CA
H4Twk3rAONPlmf7PxwoVEdoogE2A5ylLYZ8uxPi1E2KmzRTvNJk6eobfq5rra462l5ueVh8PF/4v
8FmAtOezh5FzIck4G+A43N1ndROCKQifJM9a2YkXKTAEgI9xlhtfrulWiMSJ+8k2kUOJw88gkjfF
mv/2lUt+jgRMhg4Ef3rv63xYDyFL3OxmNaKMQ2FrtrVii76f2C2AZNdLPOHQNZO3R5kYeTNvELZt
m2kcP5m5ub0wL8QUeE6r2PDxvtCUOQlf3IoiapOC4XsY5o6C3WPblqafA3mTpeqrB+e03BmTWxbD
KdKyl2IYXmkSzqjXJC5XfslFdW+mh3FZzqkHh+CSGaH7JbDYWraOvFFoKktZfSgTo9+PShZvSLw7
GKietC0b3zh4oywdbk/EtfCwwZH/5YsolBnO11igl0VkZYQXegtdVb92C4M0MIsMvOitw4TiuJ7h
fautDPvi4fCOBeMIpLA5o+YW519d5aIWIV1ybH+UsQ1qxrsfVDtdqThdHR1z+n9RFtdmyOYP/TmK
+CQ63WP71kUOPZI/5VqPZt6Ki7sMaNt/As1H7YeFjdpPo6YTgZTcplT4Oflz+zNdTheNAZ7BFDCA
BaPvc/73R1zMcD609qiOJy/8qlGUDKc/ZnbwtJXH0+WUqdTn0LcBroci0xIs6I1CjIxYNRwnC01d
ocVMZXAE7wsl1rJXqX0KDgLaK+nN5QlE0Blthl8eJvJLZsvYK0Gv+fJwlLRnMG5kH0j9P2b6uJKs
XZlG3sJzLNo6CDXO//uHz1S3IrZagTEcSyiYSP7YrZnB1QefL71IYbmSUL0fIuerQqW2RaGTgidN
6mXPHQ0tL6ZNMR47l9P0m1nag8kZ7pSq3ap2rDuI09i7b28v7ZdqJ9wl34HiN7twGwx28Wf4UzwV
d5mz9vK7XKr8KBYS2ijU+S7KKoUvtrXXR+MRltJDD6yjEHCnytb01q9NNbVLSD0qnZKL99xgRpVA
W3I81jUU9v4xCADwZ3aDAPe/6wfM7/2PwRY3WGvCwsC9ZTwaU8DydMS8ci3R/6Qk6d9M/VHVD51Q
POTFPhRWVtS12STpmIU0ZsjikkssCqLaeXEzHgP9EBrCIYttHRjSP+9+ABX/CbLY/VOWQyQWy/FI
9XZnqKGd9ON9++AHm0lY+25XtiKIcf5LPWwmfy9StgFyo2XE1XRUIoC64Tellh1R/GkoK0nHlQwY
8QyyAIxHgGyBFTnfi5XBvsv0djoKFZg4Y2d+FRtIbW5Ojo/G+CZLVvK2S9QIqtofIy7uuriXY4RC
iGi009ZU8+f2cUKRzaEehffykD8MZrHPBlvuViK/PwIXB8EssQ9sEP3dy0cihJw2FOV+On79+im0
t5+e7nP7+ym0T5ad2qUd2p8GlxTfDpzS8TeHeBPPf7CD7c+fpV3bkg1havP4/OXhNf/qmHa3+ebZ
b4E92rJd7XhA74INdW07dGX7ac92cw33ZWM/7x4e7v4+3Qf2399/b6/Id5LjrREtbtbKMgej7hmR
Zuf2aXt/323lzbgB9OxYWzxS7sG6nKyN96C71vf6AclNzQlPzZOz7+074Pr2XrFXLvvr3/fDLC8u
4SiuBl3359908rJ0UxW7lFLWltq+Hv+onsDm1dPzWoox/6WLicDeSJ2ZrYgJXORvSM/3YynhExdF
1MRDYRMX8cqV/L7nljGQpIDMDDYPastiYHBNxdjTcvEo2bnzE2ch/oO5n5PYX95+BLZoH9Xnle97
5RiAHvifkPO59+GmTEO1m3qLkKryTXfifeIKDj115/XrvGC/I8Zh19v0q8IUH52/5lE5ANqz9U2L
dqO4RaRDz23uFnn7rV8TVr1w4uG0P/tti9NeGqM4NCR+m5goG00ojmJqPo0zG7v/jCycKwut4xm9
2wY/LCTSrH1dgpjR7itU06Z+2xoCoOeQ5BoIr3VEoMgG0mLT8nZkztYw1DdF161kOJfLZDb84jLk
2Qh87/1l9GE+Kw9137gsp6MuTOnWDNFiMAcl3N/+bJdf7TzK4qLIU0unjcEO6LCDfDCwv9jg6MV3
k03hYHlqv/J6uHx58yUAl2OApUDeWYLKKO6oHYBF8ZhHd0bXPnb5PksPtfmzrD+po7dSNLlMTd8d
LiHKztcGJgnnaxJMajVWkS8dkUSumwer6Oy0wEndHeXOySRlY9S/b8/nlRoVRG8F+1AkBYACLPU7
0klNGinWCbkbLFudUjuqJSfOv9R/gsa3ESzK7vX2zpy2iodtAvU/jezGS/OVD3vl5TwzziFgUa6f
BUUXR4CitSYFBk06Zg+CuZ9Uic4FZjXjL7wI4As32UupZxvJ2NyegMssbg5Logi8ji7msocZJS2X
WmtKx6jmiRbfx8L3BjPr8BQKX29HulxK55EWqXlXyI0UDQYz3UR2+0P0X2Xxc1bGbnDnoWN6O9iV
5GOOBoYHIUUKcOL8az5sR7EzGlTfGVc9bqaTxbZHYcfTMGaNJDRTPYTDfvucD7fDXhsj80Unnx67
Sv3hPGpooVSnqZl8NA0YsNY2aB4NPIo9pw1/COLKhF4bI2sWkMLsn4Ki0OIIr8QwniIzl48p/IS+
d8PaVqEclOYmJeUoPwldbCeYjt0e4+URNKsjzBpPVJAVcp3zMRZNoI9TlMjHUvwEKreN6002vvpt
v5J4X5lL4szDI3Wkvb64BEoPkFepV/JxKGrHzH8EODhGYQFEkZvR0u4wqbk9sCvXzjyy/0RcfL0k
G7pJM2q+Xh7bcYJRSm5n3VcQSILilEO56wRXrS3cVA2bkqgtBBZEIDfnj83wq9bKe8/aNandl7hc
sczq0Nhlvr5LZMPRFBhMwfb2L766AsDEclzMMpysuvNvkUep3OptKR8LYRt5lFmiys22wPelEh3Y
0vYMRBHWlI+vHVWk9LjlUXWZ2y+LoyoYpQL4T8e6C7TfuLo5gxVuRMUtKCaIv3nl47hQ2a2BoH9q
7W8P+fKanXUqWO30EaGDLMnGklb1U1u1Mq8XU0Nwqc63k5fEKxN75SLCII9MHsU41IGsxUXUV+Vk
poHHSoiyF2+YjuWkOHnYuoKeISQh8jkV2gb1ymF8bWZnvW5ql+BE+ZyL76kHVV8JtBSOefcLIdee
CKPgJpqt8Hww7TCzlT+1ILu35/Rq2Fmd632bAa1aZBVBV8pFXQk0amAwjdW2FkZ30FMSmIMufS3i
4k0XtnL4gDjnSkp/7XN+jLx4ZeQQTmIj9rVjPpQVagl97YAOnFaOrGufk2sAXRU88XASXkyrkoRK
FnmBdow8oAoxMgfN37E8CFhJ+F236Z/KyNitzOn8uj1P6UmZwJ3wziaXBf50vjXFSaOdzpY9+rUt
bprxRUalt4x2ff4mJsa2n2Jberwd83IyeWWb3HXUvGd13sVkjmhGCDjfTMdEjpRN24b6oRaMaiUl
vBYF0A650iyNebEDx0CdlDwopqM88RAaQ4z0kNhfs+O6vGXohwDOnF3JYGYuMbiDNcmJF8fS0YsU
/XuuWeNW6kwuUs0LKhugUrSyCebL8vx7kQK+K6b+bzK42PKztWjFS4/0BOQN5A2vCeCdog8p5GWz
9liYF9x5MJwATFJrmOUsyGWHKcgGwKd4Yh6rVLSNkULAwFM/etb8P5N5r0Qri/FyMs/DLdb/UAp9
agE1BzUZOVoyOixNp9beqn/HeJwHmjfih6xLppmlNr5ogIjLfyVF8hCE0WS3si0bgS0Y94KgzZLU
7Un1vvWYu91e//P9fDGrc4sFRQ/eKkuBIMMsdCsmIzymyAj8Hv2D/q1I/sSIUd6Oc7kDKNbNpDJY
6HC8lmszqcOgFPCIPU6V/zOFd8OV4KUrd8HleiQIjFfgFRQEKGqfT6WEU+lg5ql5tJI0dMAKMyba
11COmv6/Gc+HUIu8R08zUy8QuKIjbWa2oRbZJhzQuP4vZu1DlMUi7P0p6vKRAZleum2aCTvdNfm5
awvg45wtlh/2AXXW+XyY1HAzocicFHBBa7yaeoLeU/R2e0DXdtWHaMsO4ywzlOvQk+hpJPXWar3W
9afmZbT8h7gap5X1cKXXwIKgDY5cB5XGCxlbdaqrsFNK8ziOmSuju+g19afakjZiZLpTd2c17Q5v
1YMqt454F4+JHbbSTsrb71bkfS2e4874Y8WerUw7ReKZQPcxiKVTquj26LkGUmqsgt0ItydX7S7u
SN6eb0/YlXR1XsgyJS7uYC6PRZ4xVSFC9iD0jkOuuXmoHMI63cYBt6HsNoOreoe2fokbIVlZeu+Q
y/OTwTSoy9ABJZnjlbtY4VUS6SPSS8qxGSu0qL5E1h5efpq/pMUPEVkhX3tSg99y8Tdrmk+98txZ
L138xTCT+07QtvXvKb6TcXJv974JVTUSf92emMsDBXwe8sQkClzfdJPO93otzHh3oVCOHXq3Lg16
ClaRuAZMuzL90D1MONTcx7N+/yI/8EtBgCUY6sdSKeysxnZ5wzvK+IwTbvXan7KgWjmQL3cITTj0
7ExkXxB0f+e9fbgOrByqme9V4LM6zCkEs/xSpFR2xPibUFrdSip5Sd6HE0C6jkwHbX9mcXHAqG2M
pFeoA3iM5U2ZTcAK5GwH6ow3oyX/BLkZYbpuUhPskkPqsYOaJt5pNOK88KDIhYKyTFLdqVI33o2V
9vP2N75SaYKygB0PxUGgu+Ro5x/ZbCXYfF5gHH1Tuu8F/aFqvBckJ+zc+izztMAV3tXrdu/VyRal
5FR90JS7WjI3UneS16Dr77ng+Y6Yf81MVQZ+P0OUzn9NLwy95XlgXOTPAymIiXbENwv5dgeyq9b+
DH9JvWM9Gu3+9ixcnNCIN4IJY765h9HUWZzQrR7LNWpm1nHqss0YfM1TBIDyR2N6RYD7dqjL5X4e
a3k+l2BI6QURS0He77P3tzoNuVu7gbwrTXuN3zQvrrP5nIPBGQNrAOwFyMn5fMLgUNMsagim6Js6
f8GHwxawfU9o7ORf16r3FxtrEW2RHChS5xec89Yx0/82Y21DLUWT4dvsQ3x7Ei+yEAJhsQqpeFYO
YN2eD0uq9FFIrMA7Jvpol1zYcvDdatd02K4NZ64kEYGZI8x5FL33I9wvQu9oyG5sufAA0uDeLFbS
nKsLAmgukK53Fe4l36BieH1iEGYC6vA07ZvK9lMnop/WJY7/8u8zR5UMdBfwdCAdi5UuRq0aFULk
8YCp0CNypeynkq6cKRf3BmWxmX6C4ilpKC+y83mTIZ/oYuELR01Pa7fXcsFWejk93B7Ju0rCYm3D
hQeZIqMuBYho8XmaKFHjNkiEo/dWPUqvqkTHzWn/TL49jts7/VnrNjCRUdZfiXvxhJZRqaDOI71D
qZE4OR8ezKxKyBRROIrVQwS8YNQ0u46/Y8DdNZmteq5cgP6TVpb85RHFa9PkoObRCotjqQ+Ps54Q
aoXin+DZ293022pqu2t/GtJXzNJWYl2eGjQ5qKNyYDC5rJXzEZZRF8VCNgWnPvszhNKr2X4S49YF
CoigpOr2a+7MlzTdORYVJv6/QeFDPzwP2FZBXU3Yhp1Uzqe0/tE6sXjC9Q0GGNIu00Oj/eqRxWzb
Z6ha2OJCXRGae8TZduHci/mK8ZNRIKRusWEqOhNrikZXJh/MJUWTOVnjZbxYatM46Z4V9uHJ9B7i
wqfopG2F+k/hfcUydeU8uNC8JeOiasq6QluA7bPk3nUa/W0PI5FT1r1E2Tevf5vGhxHJak+vN73E
iv5dCnbISwUmfPYrq04ygqDql65Q0OaaRFvBBqeZyR3+Ghz8cmeTDbLuZzFgbgx1sTDEBrrXmCrR
SQrBatcZ1ehk8KyVHXbh2sAMsMQ5ROgegG9f1o+n0aN4igzLSZPZzE3jJmJ8mN+bBWqGvvDY5OWh
LUTX+OINuU3NRQ6AvwDyTX0MgJIvYgqum5fIWGzGaNu8I8kHBKg0Nw3X9uV8YJ6fQoCZZxcRuMOz
SNcifwIy6hnBKManNnDq7EXNq205O0roP1u533sphlMrB9+VxQj4lycrzRxan0tiRZDJUjIZZnyq
rLugepXax9C/a+oHGAEr58AlsoFeyvwPSElsdEkkzvcleuYlMtNedgrybgtm2w7j0a4YaS9rduFX
J8oNLEPPjcfPkpd9KofunwfL3KK6QFsHyDgUlvNf0IaxUfReqR0FwXLCEaRHjf4bnQQ52ZkrcJnL
iUU4eO4hQeKa3wWLT+nrY1zJZsi9lWnNNkwFkC6DJj94uQSNTK3Vk9quWpRcD4pMKRnALOW4eB5M
STCloRkLx7CQMCRRg950MsuXNlMC7UAc69pp4FJ9vn2JXZ7wIPCAA4DrYDtf7DAp1zupkAeBWpFZ
TU5WhJru8NA3K074vPbsevQsOpKhWIsbwGbpmg/wlaVFxwTCFeVGIMhYGp1/WCpZqSr1E7/A84Pc
HhI0aEAdBw8Z5Xany9ioXZJmroCgsJ2lMUplerUnlZV3WoN83O35uEwoTdCfmDcAlqS1t3yk9UGY
ZYYpJqdAHKRNJsiDQ0y67kW7lj9cCUV5FW4unX1gGUvCWdYDwqgCKz7Vg6K48QxsHSp4duUwrikq
XqoFMSZ0tUB540jAoTovvg8v3VwA4Rq2UXoqAJo0ENrMskZyt3K6e51chXNDHt7Yxw8cIt3oZpWx
b5J0V9RbQ8vtqhq2Y1r+rKEsyyt77fKlN7vykFsgE0jqezHjktIlQdCk6Un0LOy4ueqlXTemrldA
wvkuVa1jaFsF78Rm1xj3SSr88xdHJtCcubB4UHG+LDY7p6vayLmRnjzxTs1U9lzipmvtlovNDbsF
dVnEc8zZZ/099f8w/77asgew3yKvUe8CVXba+slCD6fVTnR1t7fX8OVDYhFtMSRNFdrWH/38NJnd
wSx7W/QOxeC+RQjEopyjHWVlLVO8TMLnmKTh8wOJj2gsYpKO1Z01VPmpRibHDqQu30Ry9gTJ9Uel
jvWWyyq8j7oQjfs2HV1lrEHsGAYS1qKVu4UXCT+CTFjrBV+bd+rt6IChwAdqa3Fv+Z0yNmM35ie6
Uayi0ICh3nQGhIvoe9An5WZS1zVEZTbTWSbAVPAcQXWWghlJ+iJoZUZ63dd6fsp6LKK0WpUPvgpR
vexTn1JW7e9N3+f2EgTB1ePUu9cz4VsuGeWhLxvz78pimFPSi19DGWXGR6GBu3y8imbfw7aU85P2
YuyV+6igrGR39vBXQU3eDg95Y0P8XEPxXvZs50lg8DrlPNp979WwDyu+EJGqN0o1Pw1Tvi8l3faf
qrFw6662LcwgY/2utbBTc7HMuz3gq598fh8hViPi+bW4T6xwRFVl8ouT2DZvdTtGG69EgkPWJnUX
ZaKBkuyU/bwd8+IoZ7DoP7LDKYSaF+RdTaDXKkxTfgopIcMAizA5LVrBqaCfbW6Husi851A0bUG8
kfvxCDk/yfVprMm1pOJkeN8V+U233m7//RcJweLvX+xjSQg0PYvU4iQbrvc5anDSsKvSyZIdC+V2
qHkfLFYm1LyZfcQrk8bc4ksl+LVHXmIUp/hvcSge49g23bJ12tdA/X9Gmr/fh8XYSziUJZZSnDTr
ZJiHvHOb2Bnq5/FF0FypWTl/r6zAs3HNO/JDtFCe9D6Zx6UmL1q4kbSn4Iefvq4WIK58qpl1SIbE
jT7/+zxOiZVdrJkjn0p3R0SK+78lGZPovyCG6sRD6d7+XFdW3lm4edgfhmVawkgSSLgJT9votV2D
B1xbDiDhgKagmUASppz//ZZgmllI6f+UyJUt1K/6eBd7f73yIJWOjkN1hxDM7RFd5h6UNXjO88Kk
vIfG/CIkWpFd48csdnCTU/EpxBQIUacHis2/vVd0THLzECF/sMY2ujaT+Deh+UmpD0XORViZoiVs
RxaImd0Hgr9RsdO7PbK1CPP//uFb1YGIUp1JBOiMwiaNfcTORor4t6NcW4D/q0IEsJjsbXFWkC0B
FVGIgtql9JqoB6WGoLiPxl3bruypeS0vzwqa5joK9+RPlKTOB6RHyWjFYV6efH0boNGfPMlpZg/G
CtHl2rx9DLP4Mh1ye3ldz2FYCE12F8j721N2LQC8L2gtCDjhpD1P6YcPMzT6WPDgKU+mWTtS+ilb
z/XnqVhMFTsI3IbJKxIEz+JYSLB71ahTVSejvcOMBaKXfujdmBRfMbZi+CjJ+250hs2wt+q3MFA3
sh3Fdu9UratJW9oq6Rrj68rHO/tFy5Mji8q0HgwaHEKzF2NxXot2FvztxH/uB1AnQ/OB4SNsAal0
se59ISfRk4z6NGwj8y3pH4q1nuGVw/0swuIqidK2QTibCEo/OmL3VzfvQ/JZKfIxz3m6vVjmv2vx
JWHG8iynRYko49L0ahD1pCzSojm1SHo71BoD3g1Rsk8i0Bb/HopFCYUUpSPaoYu0otc7Msegbk5T
Lzmq/EmKKDyMu9tBrqwDdDDmTBx8AJt4sfiJO5qT0TSnFHnuOEWKJ45/GPl4V/bFShZ4WVaYK6bW
bKREtYo66uJsivqaIxbbjhNWYfdSvRsNFr/6ohgvBrzHVI22MULknqDua0HfBcmamvTlWBE3oDoP
AxGgJOKa5xtdRRwb95WyPvFDwLj+SeRXT3AHZc3E93KN8G4G7fquBcuSX6xHbEvCCM/p+iQJeHdk
OZLg8k7I1yqAl0c95BEGRPVv9npfyg03WFvIWTc1p0yN7F56zaODPjmjgqHGmMEnPdxeKVfCUQGD
swpGnX+WfdihUZQGPERDQq1/FtotPJKudsT2tXKmUlxrxV7uaUQB/xPtohM7AKENIqk5lX/9J1wQ
jGD71iVrKI8rz/LzMIslKSGBjcnK2Jz07NcYQck17qvym4TdpueGIamGp9pN9Pv2TF5Zhwq+JNSy
+Bd7YnH29nk9WEKqNid1h4zRc/s/nF3XjuS6kvwiAvLmVSrfplTd0+NehLFylERSEmW+/oZ6gb1d
LG0JszjzdBqoFF0ymRkZ8bgGM7oN2zCqDwaUQw26UL8rchgAY1nohHrgbMx9vcl298exsM+vzMyf
8eHijAsqSgFd5nMGmV5LPsy5qJitOKiFjTDjmvFSBhsMWtCVsei0ZGys4/ZMGbg7wHTTIwEaV0DM
X2KXrXj3hZWZVWmgegkMCtI/irFWIs/rZX13HvPq9wSypxzwOTHpG7tfexMvBLpgYnvv/ALAaM5O
XM9eO2pObyVGd06PyTM7yl/aCSrX+/ZUPLZ/469yZR6XtvqVPcUraWVMhlzTu3O7a4+IPD5ZR7ZF
r9wRxLr/vC+uLM2z/GFf6L2Ws9bUYMl68xP+c/KL70Py73gUZI8ACEOOHAku5GoVM53t0BphTHfu
86c4P9tm8irsLSEnR/x1evAGJSg5+vohn0rQ2tcvVXK4P873bpnrYABfAN4AsOKCtwQ4geuBTloM
8u2u7s6+R8FAHPSaGaTJg1HvYjuaps1Eq1C4wZiCfTtqkYNj/uMagnXekve+QXEmhlHH4zTIDrcA
UrXtY2fSR69tDo3g6DiZvk3amiDPwrEHDYSDZBpQObgIFJ9Zd0bTo6GwOxvjIR3/VCwNWL1bmdr5
Lr4Z1gcjyuNCVmDw94qhO9P+QbrAYurhYIOJRnsxhz1NjsL5kr3etzmv1o1JwHOxpwAIuwnSayMv
nRIkuNi2WWhCHxTygtWX2F4rryzaAaEvSCyRjQQoGN/x4XhMjp+W1DG7c5b7P3qIOHop+VnmX0Zr
jb5q0ccAEPG/phQf000u7YGv7s5sh7Cg3bRewMSurnddH6R0g5Yb0W6Gb2viKwuRHg6GY85tMIC0
QlNGGaLM9UljGKKf149Z8dR21ZaDLQSlnA3wNNt+Qjkc36DLGExvw5tWNef7izmP7GYxP3yBsn9I
Mwgng3zrmUoR5Ub7Zqdr67h4Dj6YUNaxyz2/rwCpOkPtYdvoaeDLR8tZGcd7AH5vIMoSlh0fQUcJ
K+Yh+96AWv/3z1QP0KkMhnselAAiPcgDRfoYWdSvKMk3B/an/lkNoYMWX6hsogY8hPmfVRzK2gQr
14kZp1mddNhao1FtpL51+7X5Xd694OxE2xiQv1COuN5FOsgJXajoQTreCKwC/e1DuhHHX8aw62SQ
/yiOxsv9TbN4Mj8YnP/+4WRmJqiWMmce04keh50W9ubKm+626jdfWh9MKO666zMNqsz+fGVYnyh/
yhLwzYRQaGTtCan7o02dU5WFFnqN0H/0XHj2Y+KgqXhojhpDXd+SgUXQUQylTK9fybQshI1X36ZE
P5Qjnus9DJ9vWcuRnrg4F714Q09iMDjRKIyVF8WimwDaFykXF4AVXVP2dtoUXWOSRJ679kUbAYzx
s6c4mxFaxtM0vFRI3E/IAZZasxe2dhhStsY4srTiiB8Aa0UHCIIW5UnogHhudIypP5NeBGayb4w+
MMUva00bZslXzOJgEKhBa5Kt4girBvxDha/3iFKQZkFq/efEx5WwaykSgPolaGdA0zSTCF7vXhNK
LsJw8+HMJ77NtUfX2A5tNAzxhg3bNSnnpb2Cxle0cuKRhpKa4l9LvyOx4ZTDmRQy7NN8b6PnFR6d
t9WDzN2Ag6JeGzf3z+fSW+CjUcXjCoIyPC2LAa+1P2mxc11gqr469REPt/uG3uscitdFUAmZtBlN
COinsjN7CTr/2oElt05CkTVh5YlDp7Wf0JK+iYufVvWtagOeNecM7aTQBd87+jeW/aiJ/O5k3n4C
g5wjqu2g05CZ8Y5D0q17bTmkfbRyLbJf2MTAiCMZACSO6968JHQ7TaEqhLUotUNXb5yv0NRMhq0/
0rCkP9tt+StDX/kfEOYN8a+UB3IlsTNPhjpZH+0rfhoE3EMD0Bn2Qm4cuUteveHfuQ6AkAYXGB5K
8BNIbCuu2RWZTm3Oh/OESwCSrt8989mx26eyPqeTFzToDKu7v4DLb93JXpvgeTOrAwQj/VywBlwb
2bjrk0U7u7PA5TCeaef3oeGNBw2Ss+jONuNPJJM/NRPMWUlL9hk3+DbVoMjduflmmPR+5cmxcMZt
MEphMpB1R55fmQZJ8OppyxxfYmnfeP1H87sIUs5hT9Aj913z1xokFvwW0I6o0qM2grSP+voG+7Jt
9a0cUXpkoZ4MB4ttpduHQ0qDKQUra3ICtG9kP0rri+D+WfzokvhE8zXatNtWCAwZcG9oK8xVyRvB
E69qPJo003huq3MOIrouDQzzwZV7z92O7U66/p6BAAv058e5T1bLdhqIcfU/lZ2s7PalWwttpsCN
oIYO7SxNcX3SM9yk08bx3NQPHUNsxTa+DCYAL58NuXWfJu+rm6zR/SxtQdRtUD1APA/IgHLGYjKN
YKQsJ2hXse0AqeW0g0gPJKYmlAoArvSQYDSCIpkCBjn62PXXEnILK4AGjJkkDpKnWAE1j+9k9SBc
25zOPP8CUtXH5gem6IHnPg95D5qqmIVEC9kYoF1GkEPSgaMq+S2r6nda/Lzvnm8dDigPkT8G5SrW
Ac211+fRM0doahradO4GwGkdPh3B1rFWEbz1qtdGlEhNLyo7hfbEdKbtqQZtFEOFa7vKxL1kBVh1
kDGAvwWXtnKlpbK3TdEK7WznSVi7RkDL4C+Vn/59wtAUjXUDRhj3tRLZeTkEV23CtbMzjg+94WaB
CXqk+zYWEkxoJcetifcm+rZ89VwQAQgluie1c9qd4uEAmbeMPLX5M4Xa0oTIzfSTMLXWGoiX9gIU
/VChBpBuzodf7wWD5VAJimEVQpxj0E9jsXUBFF+J25eWCQy1IJBAt9hMFnltJS1cm8Izaecavy+K
eA/43isU0H+wNNven8fFAX0wpQxo8iuqtdTWzro1beX4BC2FlcGsWZj//uGZ40Ew2uTcggVtBLSQ
14Fv0pXY/vbiQA7lHSiPyhX2nBJYp3lmuMIutRkTU0BOUONPtT6tDGQB0TRb+Z+GZ3RDqlFBVsuy
Yy5OTyXBk+fjTdQF5snYVKf2qfrOVszdzhvyXhZSGiB+AuJHxfm4aSN1DMo4JxCFaMWeQsb5/trf
zhp+GnEGMppAWwCGer0yfkNIkzfUPGsTsHpUbHt0+JXAZ903c7ubEUnhwTUXvHGDqQWIQSBFW7eT
dR4ZWGu0Y4vupsk+ZcUannbBEHwB+o1mijM8SxQf6pLSkH2hW+eq5bvcySIWe3/NBr0kbfnl/pgW
FgePOCjRgZ8WjSpqtRTvt6qEZot7xk0ZpNp3Bkd638LCbgOADZholA9R+4WSwfXqtKNlV1Nbe2cX
OL3yseXjpYl1eO3eD5q8q9AEQn7YWQ/ExfDkQ7xo5QNuZxPoFHggtLvMvkitwGVogxwmK/PPafPU
dRqkRZ4cgRRetoL/XbGj1t6GUSZNKlP/TNI8jLM8kMD6Gv5R0p/3Z/Q2mp0HBPVRzCbK6Wp0OYya
IUZZ+GfmP43GCYmCIAbbb1f90BP9iNb1l/v2bvt95+0xP8DRpIEeMVdZwdqxqwKkNeRspy3Ido1D
o5+0uo+EpwVdKUOQy4CDC13lT/50Afw/aMhv1psIZMDIAght9u9h3fUHzUvxwRX7Xmu4VPPI2bhw
GpCvdhsc4zZMPlUn+SSeyO7+BCxMONBcYLVBFR56HOqEmyA3n4vjaeTWZDORH0VnHgTh2ywe0c4F
CN4qlPtmL8EQOhpncXSUjlGmvh6gZ/dJbCR8Vhp59Ueot5AEKWfpkr89pObvj27Z1uzT8DTChjKu
bbWiE2Xq9c5z59njKWuaN6+BVKHgwt3ltklXJnN2Xlevwpn8BU0CwMojLsZr4NqcYFDlbYUNKn65
YR30DJy9FPLVcuLPjizWrN0kXOZe4bknBKVJwFk1xZUmjFltAz6b58796rhfJE8ebBG0LgcvO1JX
lhda3dqE3o4QNhFb4YSivoZ1vB4hFXGNdAzIMYScQMLL2wix5V7IGIlnOtqh7aPJ7P4a3h7ReZw4
FHODGWpLqh/vi0pnXdF6z1yAfxo2D7XrNPs60fQDsB0PZhfnj2lB2n1RV99qpBxCULuxwE4n57X2
OTQpmwhopPgcOxPdcLlKuXVzSVso9eEum9cdXIEqZMbtiZ+Bp8d7zkmLbmDQfCVdCZqC8nVlKsyb
DQZDoEBHZAt35atTURJdQn01gQzAE8b7eWr3IMuWkPJt39ASE2Sv5t/xiJyi1a5lPG4uUwxx5jLD
AxedwmBkuF74RvhWKjsGBYCc9jtdoHERXX/eSox426AAM3hKIzzEuwHTqYQ7tp+wWFDLf3Y14Xwf
kw53jZ5a/lfXmJqfvC3hpMc+8b9OYKjgQRdnRRIQ+Bq2G8YeHCZdlrr0kE613JfC69dERJamAeo9
EBSHUAnSgfPfP3hnL2m0spt1pcAgOz1CeKsOUmPs9yvrvGDGwQ2IvgSAhlHoUKbBqcFD0Rgxmszd
lj1MCP79QBcFcDUQsQ2cyan3hTt6W6vo7WfdBFS6clgStn3ZbYmXu1vWGRQqz8Uan+KNzwGwc2bh
nrOLMwea4uEaPrBCy4vyXBoGvVhZqu+TmLaXONGbMM3Q64jOIPBienxEXxaYMe5PzM1BezcPqdVZ
5BLwY3X6UxBkdyxFG5Jb+ptKatm2mOIMSU3+z3BIB97GQ+Roo/hrQJfmeqVHnlGQhnlpBGWa/jct
EeDLTBeHsaEa2mfS7sf9od0+lmFwnty5bWB+tiov8sKp7I5mSRY5zS9r+NRD3BmklbvsjRlQi0v5
LiYhsdYYy25uSGgtw2Vhk6EbAx5W2WlJChU5XnhZVJmWOBjcSHZiaq1t4TQsyMZqTQLjJt5Q7Ck3
cg85O4ZnO0bpPvD+BaKoBZpAbORowxKKbvfn9JayB9YQ1QD0jN4OsBuoXqttU9ogEx31IZTpDv6W
buQGpLgbb0M34N4EgzoJdz2Kot+MX2XU6aFdhf0aLHq2chUWIPqY4x2Es+jKhQz99VYiOpQvOzRI
R6WNpFwFbeBcgibFsn+Cn/RnkSbeShyysKgI6dy5s2duJFSPidFZFuEdpZGZPeoTtMKn6G1shpXZ
XdqxV2YUZ6DzxoLMUUmh2pDs0RXmVsmDnmT7utjWSRxSVL870zsw3Vt5dt94IUzox/EpUQhkyejg
FqSINKja28NDTs98AOdehBpUAEUAJ2fb+ztpaQk/WlQ2Uk+K1sLhpJEYn4kvNlAyTZ4I2wmI3N+3
tLB2yGhDwh4pfRePV2VSXQIJSiMzysgSSKjLbF9mn82yf56MZnPf0sL64ZIBXedMJIQYSyWp8ETu
t5NR1NFYu2A5s0PMYzaE0BfLyxzySmGFbiI7R1PciuF5w18fCKCYgdN6Jx5B3KSsXy/qzOjdCZQ9
TfudD+E4BWBgd/2dkW7b8qhTHghtr2f04Kzy7t3O77VtZSV92g6QsdJhe3hNQShIq0PZJeH4ZWWM
N3AldPzgATtvVBsVQ5U7usrr1ssLXkdEjxobxK9Nsh/ix9x/QMYYOVEwJUQ2+XXf6vtD/HZm/2t1
Pjkf4pNxzAa3qus6knBwxZt4tX8Wl/wsH6wNmF/Deg9U9WO90x7QunseH9lzvqX7KdJejJdx3+7s
49pRvfX3V9Pwvgc/fFA5pw7arqkjvSUbAl4ee7DCUhx1DSovkwghcfrt/hzcOodri8qNJtIhT7QJ
Ey+bS6LBzU9PVbPj2SbrnyGOiFaL/X2DN0EJojRgUXCI5oQ9aECu57wtWSURsdQRuIFCqZNN4hmH
slqRCVqygssD/+FOQyZwfhp8mEi/4Z7P64lFZhwgyiLfV/E7t9msOdzEfoVCJdJZgDBem4iTocJz
PeURicGehCKE3PRQcw1MszG3Lcf/a4ZC29QDdF+pOZRf0O9Thk3isuP9GV04o6hogsQCvd7vj6rr
D6nGOEPUYrMos3q812ap1RN6SUC7vkZYsTCryA6gfmwj6MBbWlm7mqFQi7Qci+puDCptiARwaDka
R+4PaJ455Vji7QSkMO5jpDzUHhHfKgt7kiWPvIrKHU81kD9305qA+cLOR8MpirLgrUNOULXSpBMv
RDbyCGXrnR33J1BVXPIHko3fdOL9GOm058nKabutfSLI+Gh0/qgP+zLtk7GrvYZHI6mPRf6ZC2TF
xKkkMqjEELh2ByD4cWBhRchbIrLo/swuLSCabLFlUVMAxl05FtJwh7SUOo/i1t51QxtK2W1bUq/c
lYtm5hwLUuMoWqk3Vjwhp+Uzi0cpQUGXA2dHWm83Muf3/eEsuEsgl/9rR7mdvDSze+AdeGS7R4ML
NMN/0ivQoD/W9Iy+/BV41/xr6rb0Zqq5uTkV/W7K2iVdVxapLUQ0NFV7serc+dzVhR+iaggtrNpg
21zP10jultwMQBN4cMydgrf0US5FqpVbpYjsPD1oLQ43D2z9F3KrhfkCdi68r7qp2hO6xl25MLng
0EZZFQAlVD5tZXJ1QBQ8BlakaLJriDh6nyT36s1QFRcbDa1Z67mhT1AJvb+kt2d/Lg4YMIp3CHIo
89b6cEAKgBBKSpomGl0BxIRO08+N4+SX+1YWgrlZoxUBnY3sBFK5iiereKmRrLQwuHIsDk06Oieb
+9nGJHYCKh6teal5P3zOSYf+bacjuwLv38PKR8x36/WGwkcgPwTVPPDqozJ2PVan8NqC6n4TmYIb
AYTXkXMT/g8dxMPHaQSy0ZUzf0hsl2FNu3pLE+EjG5v/cwPnnEJCdhKvadRmANm6/o66Af07kiZN
1CETsQV4pD1MeclXLv6llf1oRYk0pCdQtMqQXARXbb/FmwWka2PTbu9P6u0hnceCi3cWXANRg2Il
Rjd3k5WYU73jD2Yb56Bycn7lRrpPksQOU6dbgfjc+joYBCEGTAKxjfNyPXkGz0qT+DBoayOE1VP9
l6HHNVrWhbviVW/veTyIHRQDDQCXZjTCtSVkOF20MIo2asRvOXw2ofJZvol4xacuTOCVlfk18uEA
Vsj8Diav2wipO6h+gKEwSKGTDJbD0ggqq0BbSAWxp/urpu4NhCMoCqO0hPsY3PNqBm8U6PjzO1tE
wM30EDPkoAymqbXyEL7xpaoZZWxGy6pp4B4A7V4DLiiQIUGUu/8TQ8HUaC5u+mccmyM6Xep/3COq
XeXanXo2UKSKReQ7n/t8345vQ/75/gzOvuKjL3k3Mc8hIlGUGlSHllioDNMmaSK3+G40UL4HnBRC
8Fu0s4D1G901lh1ANHpl3d7lrFWz8BwAq8wcB0h5X+8WPpWCsXiEu7Z2+Tl7M745n7IneYofq79u
mJxqZIyswA2bI01O+bDiUtS9aqAxA24LFXIki+ayzrX1EVKHcRyjrJLRwP5V9ekx95wN1+2NY/kr
odMN8lw1pnhrRlMjLRO9jXyKJNJOA1MAdASrEW1nEopWwUSK8TQM8E4HqxpcZ0uMqknDthPgCLVd
O872se7LuXudGfQQ88b1Qlpk6I5zMqiFb5hstOlgOBQ4H5M5DQ35JKe/9/eJ6kQwCgBAsVJANaIq
orJm4V2ZOC2dZGSOMt8TlH/2xZg+oAkpP8SjqNbuuIUlmg82rlok84BgUI5cxureLCntI3QGGk9Z
2ZK3Zizdo5P16TYmsoF7YRMSi1ojQ7NgZMOYCR5fJ5chnndGWE/GIWcMuUZCjGMOYwi9ytWOGzUB
gXmZCRkddNkjyoIrv95KCRmtAdTFfZR3sR84Rv1g+6L5RiddPFIzN4MBacItd+rsiKYd/SQg+rEC
jLw9wjP6ay6vA/6FW1bx71VfmayujT7Keqs/Ie3zTECl8NUSrN1mZKjPXRa/uYn5rK9L6b2XIq8P
8lxCgudHNh2vWhX8To2Roo5uDlGeGPwsaDzsbMMcUT5KpxAxirYrTLQEdjqRj/4EpV+nlOkBMG+2
LRPW/8hpXj0XrWmEeU9Az0ntHgkMqKiZQ+MGRQ/tSJpy+Fkm3BOU6DhYm2TxDPrDPmx9Kw7wIALJ
bB3boaONL042+TupyeRApPMqai5DNHxuCeLDoC9bKDtVVb3y7Fy4HlCNBX0vqJvnGF8F4FVJIWiq
ZUOU+j+72tgkI5Rg08+Qpjp4hRENMdBYxg6B4Cu+8P6xXDgmV6aVGwJFYmi8jJD0rQz72S7iV+Ho
Xwe/eG7kqSBIud83dxP/ztsdpfe57x0VcXDTX2/3hoH7btDoEOl5DqUva5OD1BcI2ZAaZlCTNjTb
+kgYYCuJtVuxfXvZX9tW9rlVyc4VbjVE0h2h2MXRmDMZG0n3HflRxm5o+PFmrMDfYTXFvs92ruaF
gEybdA36uDTp768bsNGis0QN3fxcmyQfBNY77wJ0oWqIAyR6+sbmLxAXK8HH0qhxReFjkQFAUVqZ
cXf0G7OREw5YTlB7jG39YAtf/Ps+As3jnKMx8X5Cr8z1unpmWvpe7g2RU9oXmUL210KD4G/LB/XL
28o6LkwfinAWQJ3wV/Cd898/RIq1m7QoIjljlLX8kKV2ILzPfDxaaMwZexLo/nSyG/9cQZcvRd0Z
Yx39NKjdQ+P+qgD8rgTd3/8kNRaH78ZDFUkHFLGQmFPneBxEbDOeTVESW3iddkMD1lzAj7MRF/F9
U7fLOeMl0U+BwePyVl/HPjQzzWoqpwgisn2QIfjfxrVZbe5bWQg6cBXBHYH7BkB5JAGUOZZ2RZJM
6FGRyHZLadYemWbVAfOsft+PxLiMKNyDFDpJdgk33Q164t0N2HW9jS0nuddp7D7mpd/vvFjojyXE
N/eu1rthKjooMqZ6Z158EPmuBLwLcSESJXAtNlK96LJQuTUko6MnvdyMxqTcIGNhbdNN5/+1usBh
Oxv0a2OYB9DtAw1GtgHBYvV1ms+dCNhaMnHB1V1/yrySH7Yp6uIusUt8inNywmqXbiLxIw+yHV8L
deZQ5voKhdYH4miAMkD6eUOPYvp90etmZUa4/oJyy0/6Jt/9Mk/xQxUWr/c3xsJOhy28+OBKQXWr
tjNMXa0ljg5bLeL7in2GSKnw1+BLt7Hiu3jJDKnF9gM46HrmQJEq0yYvzUgUb+Dv2+Vjs6U9RBrT
tamb3dLN1CGcsyFcPhcFFEuZaXKvdWozot8ccnC3fD/m+0rskFMjp6kO+4OtB+Ua2fTCGUYeFBTX
KBAAPaOSWuZ9hk2aTXYkbOc08tEKbbvwt/+8UvDDs6LmjNLxVMZz0+gzayiEF7W6FBu3aGkwCvE4
tdmaov3CnsC+e1e0AeURItnr5bIMSY0hMbwot0m2sd2s3VidVW78GrQ29we1MHPoONUA2AfVG9rJ
lMtMM5u2THPXiwi3HEiZGB4UMIc1DbXFAc2+HBSUQNCpVlzSmC0biBeVjSmOElFohluky7+0kDS5
3B/RjS3EvbM2C/AGSKOgvHE9eS5JGGUZ9aPG0OpLESe1uSMGBNkDgea8VSrRW3MAy6Cma4K+eN4U
SgyUof3NY65LEOvTwIdcjh9/d80ecrn7visDs5iike8s9Gk7ggeJiPf4X1tJUJZMVtDKN2uJ/Y9z
h/sSHUFAEStrqfe+nTWSJpexBu0FJK/+FlOyJjKwYASs4yAlxgsQ/QZqWs7jkHQnvpdeztsV37H2
y8qu14iv49rHLyPiCNeusRsPOMNgPnz27Lc+3B1u29Ul+hrTy5h9gSc52taZfC3An92AU45CoNo6
2sUnlj5XyRga4ikxtIfBCYXnrwTNSx+CVgNsF7xMgD5Wtqeml02TwxlfWis/pBlFE41oGVpj3Soo
srUu+wVryMPhHx6CKMerTVUk1gkFM0N+4XIKcDABKpQbLQVt+/b+qVs0BKkWROG4QIBRu55f+FxW
dCLOL55HHqapP/jl9DP3itBNVtkQ5im6umPMd7Eb1BVMMJjhpXttyy6p5aHJNr9keRoN7Fs57TX5
2tG9HH7aCBQ1J8h1yD6hlWNCzgxoUZQIAgH19fyPQ2h0f+Q35AzwNkjAYC1xi6MY7itDr8pOHxtN
FpcRwd8+a/LKDHy/ZwHr05Of+9XLMEC52/CRtc71Gr3HdpEee2n3D5jKNEzsZrUR+uYaxrWhA688
tyfO3L+z1/q43X0GoeHBKi5xTz9BAPRceN121GRgfKqFGZr1vkJZGdGj9LQUXOtTQNeeSbfh2syi
hwSVhpoTSr+6EvFClICmLVTBLrXzgCfsc15ceLFPrWPtHhsD25AA56IVwf3lWPDHeAMiQ4X+ZOQy
3+u2H0YOJq7EQ1aluCB+DrJZKYD97dI1XNSCr8INjXADdRAEA+rYZJpowgZU8pLp3hDySsOzU3pk
c38sNxBwbC13piwHtS0UlQF9vl5GlrtWbHs9vcRGCeXsnbCRvk/bY2XvTVKBbGgMqQRjRj0Eeptt
hPcg6W+gLTcCgDCLPJVxsXLOb+re758EzjvEdnPW0VJW1UltZsctQLA0pa9+7B1lLX7Z/c6u/F+c
yXCM44CMh9H8A2nPthh396dkaeIRxs5E1nNJWu08I6SvHFmn5aUagAPWB4go2Qk4eO9bWfBm4KeY
4WEQPUQSUTnSeW5VvV625aWEuJXJs+M4fZrK/JWU/6/xAHuCJnYAYJG5u15hidqlTC0H01nVkI4+
tsmwsomWDgRykKDbQDENY1Gu1UyfetPIsvIi0DkQNr3zKx468I6Taq1nb+nEA3yJHjdMHm4CNW4t
KOBHHWfVZdxrIHLpnV0xHgbnEmcvnRGR8RPX/v20gw4PIBYMD2gklawY4NepLAGPvxTSsKHZKUng
E/OoGW/3N8RNRhenHDLUuLIhQ6Ib6oZgfp2MtZVXF8v81IJJONSQUPTfWjAWihdh8JVhLdxwV+aU
oDIWuTvRsaouml2D3WM05aZj7Z9sBCk+lb44mV5C/n3PwyaSIKjBQDXXUmw6stFjfYLNXP8zdXRn
Wyy0p0v2z1DoOTqHMh7OFYIFSEipTi2OS2LRprokWdjm/k4ft8Mb2s0qZBE0PILvr9w7N5ISLcAc
/kG5Bu95T6n2xJWXQ66mrC85nZJHM7OybdwWMjKaathok9fs+0QbNm2CKqJghrXjwjBClzhQGkmK
YWcheR3WNuTSBDGbHaSrTDTaW3445Mw58mHQZpWIdGP0jh3kaV4/aGWjH/y4B+VdAr2vymm7nYC/
2mX+MG4ZG4ujyFn+2PDMDiS6B96oPrlhjEkB/rOHE0/S6qXgOt2LckgC2aHYSHi7SYiRnpDaZicD
6e1zMwkIsrhdt78/ZbMLV2fMRNEdwi8a0gX+7IM/XKHCwG2DP9aX0SrLvRnr1Q4x/xDaLlLMQ0n1
nRSuePNpt7bvbxP32BuWhpIWAuS5WVbZG+nkm01p4d3WgbbB0kOpG3tvOvbZZbD3hcg3XJuvO7ZD
u/Px/qgXfD5uFDS3gPYST7mbu5Z4k8fbvL70nof2qc8yYxd39skr52zJlXy0o1yght0ZNXTY60vM
d2bxVp01iwRu/NWbKcPlz3aNNXzJl3y0p+z/Fv3tCcA39UVk3z350oOo3j8VFJlH7J77U7hw1SD1
AzDlLJowQzavN07tFgnQRH514UZmHaWXofLiQXO5p+2f+5YWJxGMscgxgUr7Rn0ulmVNqxKDsuRj
Pdihh0K5k6eg1/uFNPcXoMaatUyosTQ6pOPRAYWYDzTpysIRXyLwlAQOMt3o7JhkaeCJH5n1qTe6
wKb5NikPnl3svDqs43TTI+DOA/uAV2lQkFPShYiyjWzT+o+jRk+OhNabDXiJ9+n+1Nxwcc7+FWkW
hP9YC1QCFUfepp6f5j4cHtvMzbohAKS1CBFoJ1vt2HxFfwuU31IRoNH39b7ppVX5aNm4Xn+3m7ws
tov6UrVeyCZn17BiM6H2Q7x+x2K+1Xj6GW1wKydqaYejJW1mjkURA/2u12Y9XuqpmbP64qEtopFl
mFZ/M/+XQz/l/sv9ES65xg+m1PCzY3UlhIG5tYUpcDWAn06n/ZPnAOhpTobYgh0DauK0XGOSXRmj
mnYZUHOqSFPDJw/V6+R0wag/Ms42Q/aVFr/vD3JxGU04/vnVNot/Xc9nYVbd5EhRX9I4Cxg/1+gA
L86al28NP3vu6ZMm1tIzSyYdrB0QfAA4Q7vy2iReWgZzuoJdJvDjgzqNHyq7LAPd5FZI02F88KWd
BKjUk306TMOhTdN6x32oYPTmBHZSJ/s99X63abjVHjxd0kMVM3kwcMXHelpu7k/Q0lUBCiaUcQBS
wD1pXn+t9LUYCUXcUvHgSzThleXRo+gLTmqSgJpRrAGclzzP/NwCxw8aMNEGq9jzJkYnUrLLsDsO
4b923s/+4uOvK6d2onQwsxi/bnrNTu9fi/IbtY9xDCIe8E3uu/qH9JIN89Cpcrk/j+8NWWqkAYET
yNkBeQ8pbeWd1bHKH3GI2KWd2DYuHkDW9Nqafmhl3pYb3WtX/AZdjjOcBvHCaRf40UQfRpuGeCoj
2u8fUm1PCqjB9SdQooNy+5TkQUnWOG+WHr34RSS/UdVAaUNlC0itofF9bcB3ykTuUzHgCU7RKAQR
sSnMhUFPKW6hYDAGfmhte3w28rHcZ2bnb1CcM9ZWbF7vm2nD0UQH05zrViEuVsf1riCMXSyWbLl+
aHgQJ8fKPVUknF5Md4Qe4XPxa2Wx5sW4sYomCQP1QNCLmMo+Qb5qbCevYhct03eAudegjEh+05QF
XmL/EWwoQz5434tqV1RDQLzkqe/7sGcT7mLyNQFJmsWTAyN/GxNiSqtULksuBK3hQEDg7QmKNOXz
GHSuHG3o2KVn/XfEjX5IGpA5WF7ZHg0GYhKz8ADWksTakq5uVvIS77e/OjtYCVRSQMM1M3Ffn9HW
6yriVZyBJ3QCgScfSmQAcy/pvvl4fTz23Inn3pIJWpHY3QcpOajLfGk2xzbPDRaMbsIeNKtJvrCq
Q9EdG0o+DobF+rmWBTbv0iy+3V/RxWj7HRIOV4bmCZXVwMm1hDNLwz4yxlNtD0eHx0FeIQjtk235
ajoPaRxOwgpBJrVyZy/lChDqgyML8RjI31UiLh0cdnUxGJivr8UDDTz8Z6KSvJYg+D/G+F87ymXW
FkPh5j7sOOVfN35KvVlX44Wyb5PwQqAJtr4T6F7z7K/F3bdO+z+cXdeO48iW/CICSU++0kkqqQyr
StXV/UK0maZLmqRJmq/fYO/uHSlFiOgLDDANFKDD9MfEicApWUjRF6IaTK9wtzHastIscFxSgAPB
gGMmv4rNnoItI8LLYI3URjYZd7cSxnPl8Pc2eowHy+FN7WXZvqBn9aupn3J4f4B1eRVcQmnj7V6e
5uuNj1gNoBugVdCNcrOQTGeR1k0DHieNBmrB3znZotBa2SyIy6BCgIwcKvI43NeHC7TehI9NwUJ5
StwcXSi00hw0dhzS4pTEoNszJ5eRjyraGNut13Vtd/n7RSRMknwA2hF2DeM4Nw+jvNPsXWa66haM
a20dkaNbIJ0q2kNFwFpRqZZUxiULW91GJJP0kSvpKkN3aryJnb69xzEoPLq4DpGAgbjd9aCaUepB
WNuwsISkatppjzVE2s2lty7Gc8XqfZ1JRyUCmaxdvmzcOItnJG4WEGiCcghshQum6No2i+aJjWjV
Cm2AV9Hnj2ffJIkBJGDm2OiQHNlUea0B2tysbalfjmnjWtPQHqq2AVcwJLWd+19069BjMnD9aChW
AOMiJhwi3Hb6NBAWqqXyBqzqq8FLzL/5s9KnQ6mVe3PcuvmWh0icgyW/BqNg1cXhuZ4DXeFgjhgq
FvI2880EkgxGfZiGEElthU3eAEcXZRE3B79uOUGYM5o3xry22dDQtSRNlw4yTfgAtUf3BmpB2GxG
Dz+PGmDAN+A5QKZva6y3njJIHS5MLZ9ycYCyrqjmXIZCCa/mb+OYwVX4HQ/0d1zLD7PZuI06nFLD
dok2OWNeHFuuuXFiwn8hu0nfj/UWDmtt7CjbyKhMoQ5yQ5LY58xmuUlZCCITh1DioC7K63JjhteG
DYbWJZcKzWxECNfDzjUKwQZkXkIj4ru2VpyW2P/UWr0Hd4B/fwOv3Y3ImAFQtiyohhbZa1saI2o6
9nYTWpHkM1K7hFsh7RpnLJArm7n0XlUSaJtZ/mgkwX3jK3c/kOA2wfFBxwzwS9e2UQOoTNA0NkCe
vVfGz8nc8FBW5hEZF7RVKYDm4Qld/n6xfWqFlCOZ+yZEP7OkAF8xPyr0Md6CD61siiszwo2YaH1f
6zLMNJ+qp7307/dnafXngUgHrgCJMVSLr0fRtJPaz/3chBQtMYT6E4jCIbf1XxiB64ncOuq9YBm8
NtISM6U1MLDhrDUuSyDYg4L48LcNZktLCsAu/7EibDbWx5Y89bDSeJrz94fm8rfFGgtJeQfFAaxC
VvDApJJL1N9M+W4l/82m+ncMtugzxSRldICduTtYEWiU4saxs12db92zK8iAZbaAuYOYAO56MZEu
lX02ZJWCo0mBRQCVjcqRzS+cVAIgyLHBmwyW23IH7zM5c27t7u+I1cNzYV3YdjQt84FBrjSEKo6r
qkj4GaAk5ujTBy30fVPLsgtPGhoe8K6jgQcJHDH4KUctjaqWtth8BglUJtGdpHBwZAP8QQe5BjOj
QhYV+eLRALzMv2997XypYEYCHgTPKSSyrrc+0FeVXKFFJ5yaV3S+BJRnzjxVG1ZWkgBL0yMAVn9E
joDPuzYjyWXbK0bdhiyV0YzIeFCpSgAVraOu9IEdS6e62IOw6GAbvZfNaqDr0v7+SP9E9jcTDeZN
6C2ibRnVrOtvUEyQS8lW04Zg8/5aW486UPZEIv5kUwdijz3SH3UpefqgOIrZlg6T2Uma1X3SxAHX
3+VkKzWyOvcIcOCygrYLMJjrD0oiw6pGMFyHaNya9dThaGdO5o2ExzKqm1FfGBFmPq4mdGbKvA0l
ad5NBnOs6Ultvlvxq0zAmrKx0FtDWnzYi0fHSjJFokDQhVJXo1myz53JCAul2jo0a+dziQ3/f+pE
N4wSKYMv3oZd5Gjlu23NTqd8lpvX0PJ63c4eGk0hVAXOVtHf56TWkh6N0CGiJGgNKX6cHEDA5LSy
5k/6xuStD+pfY8IGTYtKL/QYxkrjt21/ja0zasgqUrn3D8LahbOUjsGWAeSqIW67kVVwGsapCxni
I1L+5PonB3BvGHckf1fiY1593jd4e/oXuCPiTCBfkPa1xHA+Vfms6JBwhdfO3HQovVZnDkMbBODu
Ntnnp6xnOz1PHR24l79tTQaP7wIPWXrvgOVSxIZha4rjNK+Q26L2GQ5d1nROy5W/nVP0zYBGHk1v
cCdBOyksXdxNOpkNAwmL/nU8xIfeCMxoJ0tHlXIv2cKR3pwywZrgSdBc6vOJ6DVQc6Ec9e6gpQ5T
tuDNt8WwxQwikKWDAasnPvZmaUdZZFt1yCTkYczBYC412cMYE8lBDKa9DGqGlgYEmvvCKqudIimS
b9FeDZqpO+K1ZA5SPIOXLLXv+1tqdQaA7VqifqDjRI/NBj1nnvCoDhNXy38187uxxQN3c/KXwV9Y
EOZ4ohk01zJYaFPEk3UZqLgvqe5A9fVRjTeGc5tpu7Ym+m890+Omb2GN1mgIBZm2lnUupMHcvLIe
ScWdBtnFLksc3A7MlPf3Z/MmFBGsCw+R1A0z7WazDnUpAjmlMUduatZbxfvlDFzdpbACIBVKMbh6
dNBcCW8DnByLRxijVezmep/pey6hj/FQoBBnbpzHVVsy2vuQmZBBwia8Q2TOjCrJJGQuzQkiwcwd
o0eLn1pC9qzK3gHp3wpbV5cQjgUEoAw4OjdN4Go9Zb095izUQaOBxvNfZvPGBtmvc+h/eo0p++00
dEvNzQd5RXh/BW8j2WVyITOEdwrMt4BhXE9uOYFYrGiwhIkGTZPqN3oevErr3hO9CsdMeuSm9gDe
nVdj3qL3vHm1/lhe+pzQM4xUpuBBzlVVyHoes7BjZNeBNkv63rT2DoR0h/tjXDvzANXIUNiClBso
X6+HmCUN2IgapF4IhaJ5zCzVTawGMAlUEzfO4+2BwGlGMwyY7haxErEewvuJa1Yls5DOdHZHkxnw
Y7otLeQtK8ImrUpJ511qsHBUvEhyGPPuT9jKlkRC9A8FIYJO1CmFEydRauBFNVmYvLd95lSj5Qx0
B+r3KVFdIwpGFljFE5U+7tu9URtElQvyl/DyF1YwcHUId+fYaWYmtymip0YBViaBo62PcNFSUks7
kL0oqEYbGdr+88EbQF+CXluoIaExAv4Ip2cAd0HJGDf1q6olo9+U5H0GPfV+gkqqO5ChCAqJBSwi
8MM08lppcfKYT6YKkiU6gClG40HaWKDqNKVmY2MsX359hy0jwwFHwRWcamIf0zwzbqk0QdJGbfys
SXw0twQVqMhfkHHsoWztKD3370/n2jZBqdw2QLWKIqoYt+hoP8itokYKBEqGLifgCehmwjbihBve
02XRwK+O3h8gQRAjLZ9x4bpLZVOBcqhqQkU/xgn9Mk6tC5z0QlqPRNKuqzPPkGwQnQ0egVJzHM9P
yYz2RYhGWelP1SiwimhPq9wamd+cPtcDOAJQYq7Z5/35uL1wlg9F4ym0IOCXi29lrhY1iu5FExb5
2zwe43OEjjl5ow3+9vmHEXgnCwcsaC7F1nAACcbZtpCdU6IX1s2nLOVun2gPyD57drLBeXB7s8HY
ws8HUhvZgKTG9dSXkQ1GlrxBqs4E5Chne5JFcLO2lB9WzaBkiMbopRAkFkqSDkdHaUkTdiAg8ubK
SlH8UckerAdbpMur04eYFnV2oCCRvLseUaOCwmnU5CZslYfUJiDM2ifo8aLxl7jbmLy1I4nqD/g8
0FaOooxwyaUpY3EGnqywT6VfxaKwgCh6cEgD0IWMrDmpvxC2BfNcNYpCENqDgGlGL9f1+Kq5itF8
gPyQ2e+iCGyyPHVAu1a5KvyZwtzl/a/7m/62lxjHE2/e/1k0xBiKzKRSpNLAhtzJByp5X1RXC6Yg
97gTeZU7uqDx95ud+ma50cYFtLaYl6aF7RkNRlcXs4TFlCLpTbfZ90TuvLphhWMWQwnqC9XaKHat
moTABDJGuIrgNl7Pb2OyuMyWXA3LD5pPcbl2MroldnGx2YS4/JR4pYP9E2TLIKVZNuu1KSihyCgh
IkEyjd9SON5upgVKbniyfkgsPWDk1W62FG1uOOuXyxaKCAvrKO4XOBvXRuu4RfYzTdpQl73qGztX
5+mcPUcHyTV9cNt+KpJnbvFWrr0jgDUiEoYTDrUUwaaVKJ0qV6wNgcAA8Kbz5L+lUf0zKlyZ4I5B
Gh2tS9ejKpq4KjV5bOGEvmblt7HdU3Qt2ImPHm0/iUtXS7YSTreOPiYSjGAoFSGBpohMPpaUZ9rU
qMihxfqD+ZlV/U5+pWBbBkXMB8LHjfd/y9zy94tHso1pb0aR1oaknZwImi6cgQQpL7836qOsHGvk
NO6f+1WDKLOiFIj2iRv0FI0rU+pruUWFSp+D2MqhvQ1J811elsXeHsbOrzrUyCJo9m3cq2uvBXy3
JWmDOisC7euhWo2agXPQwMy2/eIqJm0Qm1nhVXFHvfuDXNuZSzvUQgiCsq4YrfGEjVMTpV1Ip4r5
3aCUjhnj1bhvZc1vuLSyfMXF2qnyLOfEzrrQoJGTZrqvJa9xfNZYs7Fmq4bwyC44LxDEipU3o+O6
3UV9FzaEuYqUeCo/p/KXzt4ytDJvEJe1l1YuoNTB/XU9orS2m7wzEx4qRTb7JO/LJzOK8w0gx8pG
gJOFyB0SngtOWLggOY2GJOYQbMA9fwYeKJwT6GLqye7+8qyYQYJuaU8DLQ863YVoqKCl3ai12YU8
LR2U2B3MmirzjbVZeViAzkXTKeTRsBnE5k5OtGiy06IPEwNS7lJfZm49tL85gI9BgfbAUz0Y7cal
sToyJNHgvS2pKrGrPs8KRWZSApvpjy55VosnKd0IuVa2HB4R1HlB+AieEWsZ9sXeBqlsO1oAv4Ut
QVGMDrriSTWQnT0kB70W8LSNaVzZeSoAHwjEUZkF+aywJwAlsicl0fuwbG0WTJ0xg78IBKn3t8Ta
YuEMgZgYtVPUsIUtoUezGRn50CNjBPqtqDlVs+6qrzKrA4uWr/eNrUXLaN/ClYaDhDSx+JS0NSdJ
nOpDaBfy+JR0he7ZUqOE6JPU9xIiTTdhNjg7maQElKTKA1cMHjQ5OLLuf8nasFGfQu8xnJ+Flel6
MZmWoeZtZkMod0a50yQg1ht59IyufFeM/HnC9t7YoSsZesDtkJdDEza6vUB3e23Sbuu2tTWJh8ac
4u0EWtVr5DQN7DrvUPesq6e+K4kH30J6wntTH4vYRjKBoJ2DmNKWzvmKd331NcLTIyHNM/LB4OHY
kdpTq6jzuWFLLmidSm/M1fShr1V02PVt/yDzeAtltPLmAmEEZwK45YWKUzBvsy6tiqIYwhIPrdlY
38z2sSsMd+5+z2zeJxHZEpBfHfCFReEiR4ukDflrWKQJRKr4V3bOo2a/9DiBcs88TcmX+zts5bpA
ChZ90cjXoeorPrgVegHKyKjGcAbRbhkO9uhEE7IyW1LrKzefhuwZGo7RTn/bDaeaXNehGDGGGYjL
e2jToUL3UMqf90ezYgVlXQ1dRToagsDCeb15LWDwGqoMU9jo5kmV0AUca9SXunaLxWbl1sNrC+Fb
4CnRqiumOsnQxTN42+Yw44b0AAWM1mO1wjYcr1srC+jBxu7Dq4v/C2eRGcPEQAPLQymtANZsHG0L
WnY7YbAAbC2CVzSNIJdxPWEsiaU4jrDd2on5NkPPgmlmLpR9t66VJTK8jq0WQ/CBADGAb0cEQznc
Ui6P3RCS6VFSkxOrQJk4Z69L0U9x6vlrmfwTDT/7YYtA+3aDo2K1xCEWFMHwIAqxjpZSRYtoO4Yj
VOt9DgRU78nqxiO4No1Ln4+BpDQWTBdOrRrzREbD6xg2E4N2dof24srtrN/3d/fKdgAoHwUTiC2B
WVkUlWq5BKVwiJaHJH6u68zp5x/3Ddxed9gK6CHBr0M8BmHG9W6QOc8ao4xJ2JjV4NcZ0ZBDMcYX
IP28slhkCSHR5Y+DXmy8uGuGLWQ1Eb0BgYeH59qw2eoyzeeUAPZvOc0UGCNkyiR3JG7KgVOgW6zY
K+uFWjBWCp2qyHSKvVmpFeWDxpM5ZGPvkGFv5NwZp9392VxOp7Dl0WeEnCEuiqULTDi9OVJUuBOK
OaymfdH+SFTNzaGYjQhKrzZMrWzyRRkKbh9Y0UEVLuRlprocB9VuZnRtWMFI+es8GN4AGT9Tmg/3
R7WyCTVIVCL9jAkES7XgkiAf3Fgp4STkBbVdsyeJ1zRsSxp5ZYFQOUMDM84sgnoxux6ZFJIp9kjC
uBjckoZzzFxzi09r2c7CAgENDy5e7HnQg4ma0nnaSF0kqSRkhT/Nz1JuuRBpgqb4TlXBr1pEvkK+
35+9lYUCBSCY5UEXBiYhcaGAC4/yXJdI2I86hJLaAky/2TA7ucEOXW6TjcVa2YIor4JpDaxhUCoR
qSQimWkaM5gcFk8NtMmYaQaRfLSAbRrLLQ6ONVugyVF0XIHIFYgAmapX7LqNDDlEJj5NR68dUzfN
k+daOQ5v92fxltEFVBygIYBMgGajzCoy1amT3GcNbZWwlrRdND4mUgwmvsYxQKFZkx9T64DdHtQt
cqCV1SPlkU+S0p+H+tAn8lMd84BE9pf7H7Vyh11+k0i22etoa63GWgnzOvXn1BujQDIeOm1XWOde
67Ye1Ntk5ZJeQ3YNSUOsrtg9OSbWjIJrTkLJ2NO4cCL1PW2oB5Y0s3jKpTPKr+ihDO6PceXw43mA
3NeiqXqrWJ1WjTZ0ZimHXTElzmDyEc2skbpxm63spCsryyG6CGHNQuPm3GZyuIyr0tHFJXeQg5nd
WJkcNdvge1uzhoQ65lFB5IMuzmtrBVJeSc64HLYyaOJrV4ke0bA7dl7RbuyQlcO/xFXqElYtdCvL
pXcxLkXPaxLFmhymjenrGc+hJJBx8J8DzlrSrXT2yn5E6kTBbWMvwG+xlMT0oRz0KZJDe2i9yIif
wKSR6e8y/yZLUJ8bwvtbYyVwhP+I/iIQBqIaCo/renRDY+a0pMAzKEioMf4+V7/VsnNLeTrouj9W
EihXQSOdn+zcPvFoi/t+pSyy+K9I5OKxhccsPhmZ2VHDihnOX/FryuIvE0gYIWtykDrjoTZVZwIk
KW/UHTynIJPJ93ac3NjgB1aFIB48p0Fyql/RC35/Wm4Za3HtYk4Wniuo/GD9r6elpxBuYiaSB1XX
eCqFTe2lsUJ5CKj1NcsSH6l/C4Wq/J/edmK0UTSAbNMzB9d0S/4B9fkpQ79ZZG992ApOZPkwAH4B
M7RBnSSsFwXmIAZ8DPOF4GWC7lIWT16W1o5p9n7cW86kgXqFTrt2U/Ns5Rox4aogz4vyOeAigrsi
s4FqnTUoYd9DmpZLnAGlLm1VOdaOG5qzQNcEGpalofR65odBl0tAmZRQYx/jkHl6OyOVoQZRucVj
tnKFLL8PiDpwYrd3cZulamKphRKWs+rlRewBhwISnthJQYtTW/79LbVuDV6ypcBlRrB7Pa4iHlUw
kWDhiswyA6YjrInRFhuMoAZ1RqQsfktDUv69JwGdV1BsoVD1B4V/bTQ1jDwxzUkB3OFDL00PUGm/
lx6Hrt8Z5VbWZwVviNcFISnc5yXeEUlCtCbpO2jLK6EszX4Fgcce7C5GrPozmTxQHLiRUe+N9ClO
v9t19tAPv2p5P6ggB5mGjQO8touQGAFpAOJvNKIKsz0ag8xmZVZCazrY7ZeBv2fm27SlC7FqRUPK
wgRQDS+OcEvIfLLNsQN9Ncnoi8zHR7Upqp1udT8i29iCkdzi33EnLV1OIMNDXeKmfWsysqLKcWOF
RYvMd7Oz8wDo8EBv84eRtG9x+lryn7Xtd73mzDbxFdp5tDDxb9Mz2VbX5srYcULBE40mZqQGROG5
uRzGMiupFlbFzh4H0PcUjj6+g2Hq/rm5bSQBguvSkDDJcaSrJR1zGNKO0gCESpx7Uw/RdXs8qWX+
NlmvYBxp5EOpQGZqph9FK21opq3ENWjXhqOBdxnRjRh4Ziafa0AOtXAuo9hPu4rvo6whbqWhteD+
cFcu2UtTIjgGgt8pYdmohUVFTtJI33PwG943sbZyS58KkHiAciLuFC4FUNvXRappISk7/bVVUOIt
hko6jFBTD7TtKsCaPSwhMkmICtFrKtgroYSmDzg9IZ9Kv9E7zzDPta55cbdR6Fqbu0tDy4dceGpy
T/IM9wHmjoG7pUydwQrvT93aRsBRB4oRNxwaCpYvuLBg9Q3lo9LqIYpBDDLhJiDUG8CltWOOAsC/
NoTpgnhTbZKi0WFg9KfaTdqDLeVHOWqDiRxqBbjiuX6yqdePL7bOH/rmue7PAwkaNMDcH+7ayl1+
ijChZCEWL4CewAtJ/Upp3WVSU4il2Fuv/urE4pGCIw/dA+Dkrid20tsJMSMmllKwdJWgaDor2UZe
dvUmge+CFBxqJOCpEIzYBmMgAzD1MCo6Sp1cbuFn1jpSm2bDPTRZj4fBsjhuGKU7dYSqBxkgWDVC
j0rVm/XJ0pKtvoPVGcbrjFZZEAjf8OfqdqlWJY/0cOx3ZX/k7Uk/b+7aLSPCYwhiuWhiYCMMKwUq
VvMxSl5olLn/3SJeDEbIB6Y9gHaE23rY5LVTZN80EBpyacOlWd0pF0aETBbSaUWaQyEDnBY7ZYRi
xysEeO5v+7V7BHXY/yyKcMqrPi7jpME4MFet9nOwtrDmawuCFYfYmA3mEVl8TyIbOBtiN0aY2D8b
eQYm9Ous9ghdf98fyIodVFP+3PHgtbzhOInAZcVTrYSdBMxSLcSGfMgzNn6Vp+wRvWRb41rL8Cwp
UxSk0PsJOJ+wA8y67ZqMpEY4kK9KC+0b88kcjmVbPtEkdg1w1eaT8ZIau8xwCt3cW92Bn7UcdEZ+
ucXBvDp4JJkWFwXiuGKesNeqOStByRZGCOGK6lVqIs9snuxpq/ljZbtAXPdfQ8Lx6pveqoHywHYx
YgflV7Bt/73/gY2CzA2AREi3i3X0HFV8MkfLOiqjU2fIrQN4Fr3+F5vlwoiw6/UFVJrEzAgb5TSZ
J7M4gktl+Ot2c3D9AliDtC1K44ClCFZAYNxZUd0by/FFrd7B+QW1+Ma7tQIFgJUlFCEouxg3fJa8
7hJ9QsIjZDSbToMenSXQi3mcAfFl0pKA4t4GCyBCpvogc8va5XMOLnAAs/Lg/qyuXFcILhVgVvDe
LGjT64dNBWR3qjg1Q9k+mzp0tY2AbVbLVo0s6nTgoQFqT/SwpnQYB2Z2JvLuBxBAqcoxal/uj2Pt
NKEf4D8mxHH0cZ3LFUzYKtJsify9rz97itYUeQPHvmVoiaMvXKxETkb0ujAzVJuveWJ5Mz/Hfcj7
rVrwlh3RGZAig1h9DzvtYR70tyKenuo0/YeTDa90a3GE+EUvLcqbqDKx49HrOjptYkF75vf95dkw
IoYN6TDQSK5qM8wI6s3oR+bpQxF5940sU3JdeUECFFVgREGo42A7Xy+N2XeRQScbuUnIn/q49xTX
yCfVb6rZdlM0VSRpnOwTq9tKit6ObqETAToVjFnw38Uk4ax2tLerUg0hvusm2bOJ4jN0jf9+dOht
BVsyIhVwaQqOhZqNqhlpjRpaw3cTILkB5Yj0lEeHbvB5tQVmvE0HIV7ECwnGAAjPwBm9nkvSNoyb
yqiGKKCiGzNLfaWnra+lpldDHGHu+IZTc7vfYRD3Lf5bAmqRRNMexwY1K1kNh9HP+rBBv0dJH2J7
S3D79jVc7KCiBGgCEngiR74ag3C3QnEwbICCchE1g9sslrfw++uj+deKcKjqdNDR0aGoIA7ijt7u
llrDGIMba9q4jta2HkrBKNyD+A+ZYOFxp23BsgxkZ6EmEbcAeWxa6U5kbFhZH86/VgS/KR4Z04sO
w0EFLRjyp0aFZI7cOMzYiIG2hiNscilBmqMCyUOI3ef05WvCPizz2/2DtLYDjEWEAvkSvHgis948
zaneqThILbI2x6xI+fNCCrRRSlu7jJC8AAUpMgtwEYSFqex+oMrcaWFvv1nxs44m21cbzEm1wt9i
SWVOqozjRuyxdmiBLVwiNdxFRMQPqazuMw6lmRBEuL7V/AMyvbkApTSfPOhdB/encW1PXBoTbggr
Glua1RL2hPJYp1+1+pA0bqRvbIi1IaGHYQm6wcmFROb1PSTxrpshB6uFypB96KM/21A3PclGsu9Q
ebk/oj+oncsHBHE9qr+4WoGtQMFHRCFQqIxXYxfNZ/157p0o8i3Iojn0jZ74fv6U2K79sA7o3DgW
lms8to+ZthtHz8SBi0EU89CBOrP2P5KgANl82O/vf524of58HFBhS7uKiaqPMBNxNRKTppycI2Y0
7sCBjqjk3HDqOpEcZYxqJ5974qSjxDbm5YY/czGNNwfICfRbohYmHH97Zjk0NwZyTjJHCWfrdQQ5
zvfph/nQ5DtbDlKQw/0eUZRwVUgxP6XvSbrxOoj3wp8vAFoSxR0wTaE38nobaApr8jw1yZnqdIDP
VUyOwmTTrSOebByim96ZxRb8YRSRgEiHZyyEAERnfTK2FTl7lfONOd8+e/9b+1k7D/Xu/ore9LGK
lpZRX/iSbQ/CB5UU5Fw43NOd3Kmc5V+9D4Th3tjZDvpVXeaoXpBy56F0XvRdnzr9++T9vv8lqyt8
OWZhflNqQglBx5d8Vn8+4lF2DrsXZ3Zb7/SQueWm5tfyAIpH7dKgcHvUXcy6Uv1fg51nOh7njsfc
ZXzcj13XRefuVtS1tokubQonKGtjRY2h6Xg+PgY/fthPu4fYc4nztt/wqG8SeeK6Cq9/Oph9v9Cg
nI888OZjHWgHt/D4oxduLJv4lC2GAA8BnHzpU9VFiRU9K2qLAzdzruALut+Sxm++zK955RiR405O
0nu/sn/u21y7hhZWaFwDwBuhtHS9Z2kWgTSrHck50CVXfpVm9yFUtti5towIK2UoHKeQwgg92M54
Au0mB5OMY3v3x3KTD1rm73IwwkJRiB+Oiow7lWlB9YV+1Q7WBxpQkmfQx5g+PVaVY6Yu5AM6y09M
R/tvNooBfVGQPS69iGLEMlRoSSmmQT57hYMsbq45THMmGlifT2c338ptrO0WcMCagKSgsQJF3uul
Q3rZstC9Pp2lSgZp51EuSHB/Qm90GJYJvTQh3GjMhCLyLKnTeX6Lcucj//4tkJ3g0By5M78CwOrY
j2BXK50nf78H4NT5tWF/eYnEa+XSvnCPVbkEngJ07J3BbdT4heN9e0/9amd56S4fHgxYxuWyl3C3
RL7+a0tjY2uChbNB5HEoqKVP55qOT5ZR7Xup3dLMWUZwb4TC0QBhpaEAFTOdlThI2s4n5GDVLGgj
9n5/LlcN/elNB6AVOD/hbOhNomuzms1nOTlnUM3rfldzoG1xVPxhJhfHg6oxWI2W5nRV9FlTmo5F
ZUXT+UN18A7In5P72Xx6n8+y8z46hSvHzuvwNXV9v3bcxJmOb+f2xd26steehsuvEFYOtKNF1mTS
dF4YTvRHyTgOW5RCa/N5aUJYOJrKBStKLBwkdJwcpMjqMDlNf5qVLWHJm/TicgoXtnUFJPTGwmN7
fdC7FEHUWKbzOTvon8VePoKTKvtRHIraoRDe+3F/o6y6zRfmRKZRnQ1WkueYPN47vXt8HBNv9ILS
O1TuznRP/uD556/R85efcNh8//tbCH7Fjc16gzsShizGwUORxoU2J/NZmR6ZyZ2kDokF0YfZGXoZ
Efh3pPClfCuZcAMpgVlDlZFIwBsMpTOR3jAzSNonnTSf+4fW/xwDr5p2VPJBlu6+eXxwtogO/7ja
wnG5Mihs1HkCk4MFErfzyHSnBhioG9yKVyA88cYfPfjpLOo2JZgG+c84BirtSZKfpUWmwYuN3aDt
mtS3e6T5bFD5bkS8i+mbT1vKDGgpA1RPFe5+A3wznVR0+DTZ+WaB8/B7m28UGlZNIApcZt1EyUIw
0XRRZje8XxxmUIXMe/s8ftDz/e285pUbuO7+Y0R4Q3KgoDpDgRHdaTzFrVykKnfYyobrBXNQn8qD
fgoGA7hRT8Wzvevwar8lD+RYPqbBVtR3A4D8s8PQTIq6FSC56Pe9PsuqXHMlNmtyjk3tZ9YjD9ce
miH3Jfpbi96NIcikf/o0MOXBKXXv/lSsObKoUUCPAe8AYGhiN6tZlWOmzoych1Fyxv4zdUhPXGi4
5vShH6FaSwcnKeWggnySVH/QbCOrv+agIU+30IcC3g50n7DdezqD+S3BWkTZW2981nVo7PoPK3aT
JNDetTd1hIpESyAWsGtB9wdVy/4ZHVobkcNyX4o7G0wRi/IeYs8bYhMsUW2k1CBnyDWp5IV9NLaX
HtrE0xqv+duM3rLgOEJL0gMJKuiaXC+4abWzNtBYPssWCo84R6rm9O2G57nyGF0ZEV6IiTFlzDiM
2O1uND6yxgHHfME/N/aPCCcXxiK2SeWctYomSdg/k+ma9teOfxTZMUlCS3+ko8+HypEP922uvOSI
2tFMoqIOiWyhMLJqNCGrPCfyWVV8+4nHGz+vrc7cv78vDqkDqHvsSaWckUkGZ29LtDQEnr5WgpgY
tIRy+AzlI0DP5u/y0BTgrUfGyYk5BAS8DM756Gg2B8GhFqepHQxTTf1Mj0bqDDYiHj9XTOOIBxWi
yIRCcM+ZwHQFCpauhycJASYoaRKLQcW4jjqothSDlP+C7F//LQFgACi3Zsa7gFAeDOrQpuWqW86d
rbhQzs4zAEcHudzJOh86Fwgn5LZmCRGIW9aF/kx4W3R+oVLto5JLS/MmdH+0KIMDT7arpxmNJcas
U4inM+mzGZpxDO6v3Nobfrl0qnDVtbwq7AKtFGevA6bIMffFDtlLPrvoCih3942tRSpXxpZI4iL3
QgZ1YhLP5HNzkr2gdblHD3OQ7q1/AsXtnudXxemeppMVEC859u+ZQzcymzcY7j+H42InCbnuHrz6
hs6WnUpeLMmXwHffPuvqiVG/nl9i4o/13oIQLG0Cwj7RaOtxo/S0KJySIO+4X1ovNt0ivl1ul5ur
7uKjlhDnYloSiGmyysDFgGIP7h8yuzT6ojhsf3/61x7yi1Mq+gpTC1GpqYaZeHIy9WQmPrd3KkL8
ot04sDc6Vv87zRbI95GGB6+XMM025NKgB4WF1h2duynSacf0gx/6XYF7NXPYiZy0PTgN9/QhC4cf
tUvZkurbzD4tu/d2Zv/9DmFm8zopKxIV8rngXvfSQR7uaJ3K2fFdq/lyf3ZX3dIFuIMdDk4NdIdc
ryJJ6NhPVSmfyeQbu5juZcikyp4dxp8P0c/2uZ7d4m1jSVc9lUujgnMWzayYJqOS/4e072qOHjm2
/CsTeocuvNm4UsRWwbQlu9kE3Qui6eC9x6/fA0q60w0iGruzmpf5hvqYKJeVlXnyHNtbIzgDq5s8
TjFaAEpdvW/sIjOjJcXrWWeMtgzUvcZuNG38+cVu5V0PEtxVxiHdwG9ScPuWBv//ypDzs38ubExC
ENfNyjjjYIMRKHuUE4NN7FRP0cnQL0S3s1fXWDOCBgb456TxNr0YDdYskUpwYthqZDnRuyRv2XSh
kDfefr82oYrqMRo70Vc8nbAqheB0B+4mO00NtMsjnx+4u0wm7AEKU760cPaWrE2mrvfcOhJSWCsc
q1MIf++M78+woqelzs5Zf3IxrtGtXUwdO1ShyzewpEZ6hUjYO+SB0TTvwCLdPlpz/hFdnSP7FJiL
0aV/bYgveterED3Z/nfoElOufMIFrykLkXf5r9yHl7Ymg0qRkmiTuuDt4Z5FTKH5hOE+hFahGlRM
74tNtvScnduAlwbH9byYRbn2JaXXYDAUG2iNrQTpJfq6PX9zW+LCxDRXoA5ck4K8j7drKsbGsHtr
tsmTyuneQpF31htdGpoEE1nbNT1Ij3lbyoc146pQeH1yeADxzwPWLHfvOvFUn3KvJp0vL+z72Ujm
0vgkuFC7FIRGacLbnrYZHEgFAdyIDUKSY0L9bOFMLw51csM5WleCcRxDLaGvUNE0WrvZgSk32c5P
Hwa2o1Fl+vWqXGpQmr1mkL6WRyZLoCp+YqyL/SKWYh7zaJi1Y4jZMGYn6KoCboxVkd13j1ApT9Zd
5RpqpoMpSDaHpSaauUodKAWA00OVHezr02YzvkwZB2eUtZuKFtUpyWivQwrbENINF1isvCvFdSfq
2kHzF95Pc2nLK9OTo8LwfVFVeLfa0ocZriRzWON4FjuGDHpkmgx10BcNWm/qrJWjuEo9Em34Lc8S
Hv8wFmOJuwF8n8ge3D5ecxfinzMCtN31CQ6kMm6RFWRtJGwJ8l5HZSElMHd+R6CnqACmM9Zjrw24
TJ51TltwNvqieyuDlHIGuB11Hx2yxFo6m32ADhmaipCMQRfmxP/1qVRFrtghFtW5d0e/q+gGqfuj
Q5ek+uYGhcsDZRHwE0GgcnKAQA4XhW7LcTZK/m2I5hkt1dFGYbRNONIQEL86RNkiJ9I4VdO7GC0a
YNMCzgqwrknwkjkK2/SZijf4KoYCDZC/RnmQnhwSH4zwtE23S7H9XF4YIoDgTEXEpCHVPrHYgIBg
6EONs0OyLXb71ooUkpvU1cWH29tw1jOgDiNBfmoEkU0TddA6Cj0vdzjb799a5otR1q37KZfrxMis
AggO0DqxRlFQ/zVotzm3cEnPrueF9ck4GbHsNScdrcvbOrXEc+4+h+q6AAxHM5wlGcu5F4YyduEi
dMNbHvTh12ei80v8qPd5uwdOl/LoidFIPrwIiQHxBFKGSBcZxT4JV/FHmRsncAelyJul2Upac+BM
cL8TFxX24fX2GsxsL2Al0Pc3CoiCTG1yAZYD1AxTlevtMYsw5ODagkjvbRNzJ/TKxuSeq/u4kXn0
YtugLzNbJjZFRtzJpd3Wq67YB+6+Y3QPWp5Z2pppfs8V/99fMDm6SdHz9RCi4Jj2hl82VgHK6KgU
jQ7RGeQxKsfdNrlAQPFFyrYzRS1e5+UCOGV2pjkkZlANB55siqEGs0HZ1R3b273QvHUgI2eCYGEx
f7Fn4xUC7OefNiZxp6oAPJsPmOne6q1g5629dWm83bsE/1jAFj4gx7QW72XyujlB8V6/vdBzZQeY
hzAfqsY/5/p6iwe1xHVRh8rmy/7t3SUpZWhsVauQWqio2rh3SUvKlWcdl/TjZy60S8NTnuy+QoEc
4l29XQ9WKd8p9blNXiJ54eW1ZGVyVlTwLbdNgV0E9UVoPub1oYzV1RAg58bWjPmXJlMbAagoxYMr
6HoyM+8/k1nTSt/v7xOztEDuQR4IZvNVJfU6N0/Hz6Xe/Lltiocf4CAarm8IV1ybDTpW6iGoiYKu
vAndB15eaq/5cXSTGw1vov+xMA3uOaFD16kICzFpe6ruZasBhur+EZszIsGTttf2Ha3IR0w77Fuf
JDpvdGuPPqK68vVMmE1lSZSjSLJTRiDtUhr/J/d76/smy8xEleQmPr4PKCfkF5H1i8zATK107xyc
dUwt484OjNAsrNiEFCBJaEsYM6EIOm5vgbmb+GqmJlsgVlsN9eZhsAH0EilaFt4gALwf7vrgr2y2
yzWZOEhZKbgy17pxTcakDCYdQ1bXHni9gYZ4dVGqPCFKRBeUFdHbo/wJBm/N97gjL94HIbxJrMk/
tt8eIc9AcuDbvDVovfFvWPSOHD5qMzMaUq2+ds+QoiMnpHopZCT1crsIz5i9rlDHQXcAD+5cIM2v
v0cUS0FwvKHHXBSPabhKj6reFneicIo5TvfNBPwUYU+V9e15mHsOgjrwT7uTzFgiS7VaRbDLWzEQ
DuWXoxEam6sFL71oZ3RzF/Pd+K3QupA4R3xXmexGRz8PtVvyuTCcOW8JJhTwSaIciXfXZDiNI/g8
WARZmJE+7u8fc2sNvdZAH57SBPfAyrlbeG3NHpdLi5OBDS7KPVwLi3l2SKQKKCnaRkgnriW92Xl7
TbpDv+jCKGdqV+B7QZIatc+xM3xy4zKsKEMGHhi0faMj9ffmh5YL+UBSh3SJe2N24S5tTV46PvLC
Kh/2eLbVZP/SqiDcV4a9bkhLJA0/NZTpkRzZ48Abg5AQ0cr1FlG93tHylgO4lVVpbeXKDtycB24T
ry3ygPZAYpYm/U72qksi67gVHp/EuydNT0u4wqVVHY/b729BHhI6G2D2md7tQTkMCSdi1PvgxT0q
lNvQygIBFPnG4V/YtD+8eLeMTXx/q4Bm2i3G5dwO5vub+VZbraVuTGzdhweNNiTaHh6/jGfjnNPn
wursiK4iQ9Pd0/J78xer0BjNIQHLopMcfAPgN7pehbZTw0hjUAuoGjHZ9mGsF1oECbRhkI0SkOYN
VCs9XRu69J5lXFxWTq9sw0ROn3w5YdcSSnNWwA7KXZP6Ef5a1lrCICr3Jf6HZlVXW/Bgs/HfqF6L
tzGk0PHZ1x/MDL6XDRB+Rl5BdyyFJWJLHVYPVjruRm19TN+/GX21ldY1UekS6GU8adOlg6wASAjH
+PcXyjVPMtVrU2Tgy8EYuHeBe+wZ0yPojF8480uGxg174T/VAAzdDpL9dqPYb2KdgSfymGFCM27B
0Gw4fzmkyXwGspBiSEijKAnRX7aIR2pUgI3iFc13koGcigQ4+EHdZpRhyOfqacG3zZ28sfN6rJlA
1n66nHHRaG4Uw3xWuNDc20vClxiEpPZ9KjLfDmSNWIaKTY6KIymzDecaoTg83v6I2T2F/ACaT1G2
Bmpx4tSrJHMiNaw4O3GtcDsQ7fxcmlblkoNlGO7r3WZzVF7hdSBRe9syN3OBaePZQwEbXO3YU5N1
jhlBGQp1RG2FZI+0S2sMPea7QILpKBxqshDuzS23hqQL0i7jpP+iuO9CNRKhKMTZW8GDTBZ5Lr4T
gOszckdQCkmopufbhArrp9Xq9lDHkUyOzkhDj4eGChgguhmuR5p38D9CwbN20ppa8pa7H1W7g7J6
DWCzEOgNv1QfGTfuLYOTIyTxiaR2SLTZwQeX7hWu0GWVWVi/mWOKhzaayiHNKMpwSNeDinmWkdMc
NuJm3zfGQP1BT6olnpMlK5PtKcppmXk+rAwldTf3/jFcsYZAuA9eAwmkLq9wJ67i9onNjIXtMpfX
HjMJSNGBAAyt6JO7ypc9qMY08LYq+Exc9aRxuzQ24tAAviTvar2A8mX3pUA0jqFRaafvtzfNDOoK
zoH74R0bo9Ypf7OfiVzcDBVvi3v+qHyMUIzQsDjljn0BieEKKITScIzhcNvsDCDi2uxkXQfRYxI1
hVnIYsm9q/MJsHV7zVTbVdEQFV3DmWJqOj4h9s7SA4s8h6SLu+ZJC/W8WIhOfvsIfAw/8rCADxQp
j8nJady2DPGW5RH+rX3ibZeKNuPfvz4o179/clCQQhfaqB4wWFBFycpa9D2K1CKVhm1SnEQZfH3l
Xgv0vF+nw75qlvbY74N6bX8y2UhCgBFrHB/YL9Pn7lBKj06oO/FD6JyHcyjfKy1VPlPSE8BYby/0
TLh7bXtytDKlb4RcwtijiKJm1ZQZYdJD95yXqwLSLIZYLmBt5nc0OKWgjoHOPsgTXbuMmq/6UMqR
axfCKgJok21APKbUETrXlFYWTwxU32ICJTwIQLSJJwkkKkJZJmLOAl0YelHjWYABBPshDrOM9F7b
vYdD259TNh4+U8UF2e/tSfrtfjBHF188eRIMPSjGNRnooAKCm2wpr4ThIQ29rdSVEG5dkjma2Q1A
io/Q3RHu+UsviuOqTE3RoWL70rOYr9XgMa7N2wP6fRWB0GIU/wOcEzQeU0xKHamtkPTNiH+JAWiM
aJ+Xa8YLdSV7EiK9jWKapkvpj9+BDlJdwK+Cwwa9+dBAv153Rau1uga1vz2ERWB5cXTuGm9JeHYm
noAVqDaOJOfQ4/l5e1zEjUkrxq7je7wtl/4qjzZlQXxxX4ONKYwcs2lAblcWg67Wph+/FJFVx8c4
yYkUfCzhqmYKL/gUAZ3guD4g3DMlW3fLsAbteMzbzj57zGmuS8ba32TbUjdUMhiJSISFOG6m/AyT
I+gbMoboRJumAxhP7WtWQpmuP6akRF44pqLO3XX0LtSlvxC7IQONLlhUH1nwNE9JHPFgUhQfrdV2
HeEWAoQx+2TPPI2pT1WOOB6pX2T8x4f2eYnYe+bVhkokZhZoIx7NWtO59XsZ+nQIPGwvJahh9cRf
gX1hq9xVSNxuK2Pzla+BvLfxbFx4f43bdHJZXFr+uTkvNhh64eLI5TPB5hpQe2cW24ISD7BNY4h0
x1vwPEvj5CfhB8MPoNtjME72O9PzO0Ffu5uYogXPuS8MET05DpKHlRV6JF+qpc0epYs5/nk0XIy0
UgcxdkLYzg5dRUA6prtbAY1OlPUMCjnneov5pfHzX0j3XC3uNFKuEL1DzAiGlUwPzyKN7qVuJ1H2
EcFFFCwEF3M3IHJKoP5EWhAdOlNlraRCYk3VOqBTum3X0EYjn65kZpoOeHTrnYdyCQ4z5+AvDE7Z
pviB0wavaXDlAljck44nPGLYHfqKpU27OzvPmwjvj6WX+5LVyU5Ckrur8g5Wu3jHJrSsrVr+SyND
rz6YOuDkfzFEMy1fV2EgAGvDP1WMuIYOm15xAZF4OxeIyqxjVn3jku/SMSPe5IMV46zaJQmumctN
Avk21OJxi4KEc/z5xbaNvDDNWD8R7JZ26+i9Xrsm5nMpbuJ/u4FLK9NFzNIuQtMXrIj7mIhvnQ4x
wrf8JV2jhL+UvJ9pCcd9j0fr2FsMmtrp89zxGC/2ZBiTSGe+VL4pt5uuR/sJPTIrDhVuIySZnoLn
9FFe8EAz7u7K9CRa68pBClMJpkM03oC6xz8IGwjHt+/ekhD33OV1ZWoSIAQFx0aMAFNbwD2OR+UE
BWjoSH6gorkIv5g5DegdwcMKcr9AD/7gCC42Sc3LbqoJqWAXJpS2qBmvHnyr1FnTSF+xfvrteGsu
5r0yN37Ohble6B2ldzA0XS/0vfLiGmVCnR17X59Wki49robTgsXZ/Ql6ZQUZcwnMgePPLyzWdebn
cVZjgG5CGsHg1X3w7h9BaEHEQ1M8sMOuTFK9XLw1ZjeMhiwynAAgD+Jkw9QBklxt2PK2/sJvBjwh
Anrnkc5uT0joHJcWcgb8NeaO4KFBNgVuJHHydqvUsO69KgPgIzYyVg816tS+HrGRwQuh4UaqnjiR
7cS7LAPJa5YSTzhyCoIjD1RNvc1FW2/YRClPy3RVAZyR7UJeV7xTy1GxoPKb4OHZp7PNZ4T6RmQt
rNLcZI0MWaBnR3IBeg/Xq+RlQDO3Us3bT/rAk2a1DmmzYuG48PLKCz154Ld6qSCPC4aR26ZnWusw
cRemp6etzSUQmeM+6I+giUZ7XaU7x0bXiOQT4ZktDOMVOTEq+uT11bpr9qtksdN39sQjSAdJGDji
eYTt18PvXPRcaTyuXoEEyK6k1OFIRdGueVwUL5g78JemJjMtOz7wuwNMPen6i7jJXRIyhNuzCJ5W
K3EBhfLDaD0JEsGkDmTXqK+Ht87EGrJiiluEuPakl/LMPinbTm8ehbvQeFSotePAqQEGwWNhn06C
bReEGM/JakeQZz0dXXPB+cxkT66+ZbLQStfDpzIqYNLoAwVHjSmJWG5xKZMwt5V55DVFgPaggzpt
xmqkXAl7dRDsSnoINBInlmt0CNsSww/t23t3LiqWLm1NYpme6XinT1k4Nx1NK9pJpMO7bzNGb+6S
s0o2m1VGv+mC1bmc2JXViUttUIUog5YX7DE13xNu52zkTfNIZP1g7HYF4c3zMFBvJdHy8/aA5zYv
CD7wYpfBTQGU7fU58Z0qGepQxitApU3jkvYUtK+3TcztEtDmIdHIA5Ii/TxmL+6LYvA5ny8xuKgH
WFYriFDvgnjjLUTbM71e45MC7AKjyAyyP5PdyFeuqsQMhtKizat/cp/R2Xso0aHerAiJdx/YoHiu
fjTkizHehZJ4vcUtzKY8N52X3zCJEEtJ9FzOVwU7lVIG7UZhGUlWIgzas5Z7uV2Faf/oQlDmSwY3
f62ntYNmbpHxlH3nDujR0/KmiqFd3CccOjfyXiBSiCiDyFnIvvOxCMBM2qDYQ/KcKaFi6jIejnvg
JGiL5YIIOSRXSj4iWYwjU3ZixSiY+n1AK8hd79VZQ9piqF+Bk6/XA9fV0JvTGMlW+FJ+TLMkOvBp
AT2NvOKznCY9yG2okMgCQgogjVz8u9e/BqlSIIfJZdmKEeMSremKBiC4F6j7UBKiVRYpELfMZPeT
l1CLpbUopTRKqoQjQ9xUGzXhmXWUJYpPIi5TGprxUQ2xkCRiWyMp0CVJmoYDpDnxijMLYSaWyG1b
OxR9tOF7jKkqyagouyTpO3tj/Ll08hRU3foNOi6hY2EHj7kK8LF00nrwT6WEWXtbx9Bc0/UWkmUz
JYDLLYt48fr09apc9glKoba3k6l3ug9098hZHOVJZESWtHAQZ2pxMIfKLvqbcdp/IfnRKppoQeJg
dxreTm/M/T5c5QAMpeRFugcl1DnNqJjrckQpk1r6wm0xP1pQGMKJIzuIVr3r0Uqi7/RyF4u22OgN
cxzSY/gkooGnIOwae0oRwOBS7uvurl/CrI2/eXppjuSJ/7Y8vUHclI+zQfJFW3vhMxoSobD4dJc2
Vtkcjre93awHQGwBYn74VCjVXA8SvZoQsO8SEY/hF63f1w2K+QtVhXlPd2FDvLYRZz3vSyxsFOZ+
C/oykKh4+sOXY7q7hhJjszp9r5T1k7r4Np0dHKCMIgesM56M488vXDkjDEzPuYNob32YuT1xY+Dy
a40ufvckYquR1lWE8Xf3trGxPQDzbv/++QN+YWASOSlSF8haBgNqsHIsD4C/l7RBqU1EmU3JyCAc
01omWrprq4Wg7SfavDW2ydWUKzE2YA7TqbHfv92bQFGRNgcOB/Rru12+vrvb8EQ/KQFx9aVrcS56
GuGn/1mzyanr3CALXI8Vx3aAff/9hvcIEQ007qwfoq2VfT+/xo93GxvIjuNKyMhfOvR/mp+iRRku
Y4U2wNCbF253Pz4AHP1Bof39qQIq0QoWdtGsk8GDDXE/3qcAv0+muhvSkuN8uNQQKMR9T6G/XRn9
4+bk6p/OEsHd3NxeGpvMLRRnAnfoJcHei0a4UWj0sOJeF7bteAdM9w7WDh5lJF0H/dv1mUua0K2c
OhLtPVKHW9akq+Pnql56s41u6ZcVAG+Q3hq1qNhpBIpzoUoKPKQPes9v8z0nCfQmyLu2vV+/Nob3
oBb6HRVCYjd2qJ9uj3EuQgQAD51GkLXU8AXXQ4yUOhbyhhftQH7P+3OfPsbMuV/SgZ8BquINcWFm
MkZGgISPXArwXi+j1/RocwiAZMrJ+6NLPJwHkZAdcwTf/I5WIJUGm59v9oTRNR1kRjWqAbeHPbt7
gNkAapQb5aEmuyfz+Jzle0W02TfmPmotuV5DBR6dDfJCzX3ekAy5Wg3PRizv9fwqfM5pqepJdqWr
sim8s84qSYwmXGXa9+0hCbP7CDUpSA2MIqVTtB8UoZksjmEqNUpDIcxpMAeBRuu3vQk1nBOaab/c
sY4SEUg0fhsJCR/BLRgf0C3s6+A6s29/z1ylAXVg0BSNInpAyIzfe3FjOTGjca6HraXvW7ovdilB
uZ0Wz9E23kkbT6Y1XTqx/NxNdmlzcj2rErKqFaSj4YIEZD8UOCIwjHYnE9uMWB9kZ1Q5NVYjJ+VR
f1oY8NwCoBkIsBKgkABrnbiLshJHBgL4W+aURZopRC+q9yCAxadLjNzRgy6jam4h/GKwu5cS5LN3
7KX1yR0r+s2Qimo/Dn2vFwftWWHRkkvUgH6DDmy1MNbf4F24C6QDR/wuctfTDN0AdmKO8WXRjtGm
Uq1zyy1o4il6GDTo11b1LtAr7+O20dm7/NLoJAaq/T4pM4S3iNmfXpw9IFZkf1+S9Vd7OBye091O
oHd0taJPS+5iZluhlx+1e8TvkKiXJ6c4zAMnkMtYsvlvkIe0rVXroJLpGOv2AGdivCszkxOTim4U
Vl0GZyENmTUEKuaU8QPaO2K1FByMHm5y6wByjUgWYs1gG50+2V05zKShySUbuUgyUkg+WAeLFsQj
J+BMF47GeOyujOFygzWci1E8ABnKa1cQDiy0IyW3taGF4OpejYHVrVcbt6fvd0VlNAPxGegrjtfp
tE+sldREKly1sbv78I7ThVW8R2b8C2xalk+l/XNliHqpa81xYXg/6gq/xndheHL2JF8KEjDNtLYr
3znFljlVayFe+54JtGlTnRX+M+6pR+UdmmFSM/TMd+0ciUaM57kGnZySQLb2Idf9fW739Tr0n8Eb
EfE02nlW4ZCyQddEqaO4wBjuY3qfRrTZaTYXPKsx9fTYJUV032WWlNPSB1vXKjvJ+aEAIz50cXuG
BKvknIObpNRMl8c7V1xlaL/d+ABnBruY01tej2mI+iFJgLyTVKMVABXhKxLedWNX/R7c9AQNOyiE
V8wzWEaQFxANby++B+Viy/l4lG5N5XihXtwamuOjUKwqjS2h0f6pzKlQgR92x4FrDx+jHCXGKD1D
fbi9dX5d0z87R+QBWh2ZrdTpvRF6faOMC8iZ3r2CXJXjkiWmuSUbE+/VpCi8FxlsbEULXWnZll86
07+c8mQUkwuo67JezV0cM7B368l9BRjBU4gtQvKtc749Yb9xMBNbky3f9nkiNdxoi6CJT0pXQmRI
xzuHZISjudluOXrS4oU2wtkpBDwFb+CRhX+aTIh7OS8rNoTRqqzN2oGIW8+FnZG26yIGGqiruqfE
Y5eYpH5X+sbBopiBHmS4MeCcrjdlnAaxkjRYuiB4Ywf0kfHoUrlLfG7E+aLaJoAQsrPkT5/fZV/s
faHq4FknYr0QTP7y2ZPPmMw58Ix9wiZBO1biE5NBibrAkB3DRz0nv48Vwby9yD8F01+H8WLck8MY
SOkgdhXmW8zNyiOShpqtH6wLUa8+IIOhDGBUT8HIRuWD6hvxOlRW6Qf31bS6hye2wX5yQPilz7e/
anE1JsF76fl1qvjRuPXSaBXWDxJHvXc3e9Qg0EHEdf3SQrcFU5KQUtZDZuv3C+7id50NKwFR6DHU
g5IB6qvXGyLh47KOM6m1S3nry8gRH5KDJtAqhct9lZyEdCspIdE6l0A2j1aOgGgPnP/cCWavwrMb
HZpSJORyWwijW0K7l8W1tIiBmXOl4z048ksiCJ9m/3tUx0Q+kfGRBZE3QYcFlI+JuJYry+2syN+E
0lupHSThtLBAc9c9qAlGBgtBYfHyuZ4dAa/KkpGrDnIGO85/KIeODpDtFnL/EAhvncyCamdT8Cbn
BAYDvTRZeyvqBUTq9CmA5kMQtqvooePw+MLzdrJ3Q8ZRSqlG89OLaL1gh6gBUV/xsLRSC8pjNQWK
rF9BQRfNkM4DUE+6vE8A80DhHv/cnpDRPVwco1+fMpkPBnAvoOwH1mYBNxfCloTsHUDWTrww5ukb
YGqIGy+Ii8tTADVCEzIwVIB50Oc+O+eg5hkB55whFZJZxTTeCnUFEpu3vk4WvMXEO/0yPgnyXH9o
xLRkWbtKH9OzE58GduM3K5/TucqUmYXk2uQq+GVt3PwXQ+VYRq2YHssbopgjP0IACzoikFAs7uNw
qedicV4nx92JNLZLJbRHJmvWcEszZ1dJTTsQ4QS0gvdfSUa3SHvxs1rTbQO8BQgPOBkcJj8P/ssh
+kWvQMMazLTAiKsW9CrMAFKUoM8HMpJ7X2KemR3lSDUEVwElEkAwr6e0DlhwlgIibweiIUVUqlbB
WhNWeX9AEOlF36VmFbhxOefj9vGYVn5/1hLXK4u0IVhigK29NjyEuRI4PdrChNpznuS6b62OR0Ut
TVyeCLHXv/V+Ez8xqhCsOVbpVykftDRr8lRXi6hAL/ywD7m4tUpFTI8R0Gr3Q8qnBhzEOeuDdHX7
e+eOM8rh6DMSIHIFffHrz+1i1ksjB5/rl2aNO9HjrFQX1CXRs2nS7GdaxngDOBKZ5dH2f22naZyy
RVEDdJ2FjmoRDQ7g0DzER9kIPlurAvs3Y0jGTjH9tWS1erxmzRwFM1CPHkNdW4PLHVG7bzIL3uzn
tTbdl5ffNd0nKcc7goDvUvgvOY5WjVmVvtEhueO6b0qLx4yQ0H/70P/66P6X+5Ue/vX7y3/+N/78
kWZ9AaW4avLHf/7vGvKh58g/J3+Quvg613+k33+cqnPll5X/Uf73+Mv+5y//8/qP+F3/tqWfq/PV
H4yk8qv+WH8V/cNXWUfVz1fgq8b/5//tD//4+vktj3329Y+/faR1Uo2/zfXT5G///tH68x9/G5+k
/3X56//9s7tzjL9mFl/Jh/cHNFjOCeLxf/3G//y1r3NZ/eNvjMT9HeJTeGsC7P+j14Nd0X7960fi
37FP0HOoQicPkYkED52kReX942/S3xUwPAnoskbMgpM2ArjKtB5/xP+d44G1Zlkk7IHwkiGk9Z8P
vFqVP1fpj6SOD6mfVCX+9k9S/M/dAbUPBVw9SHeCFnMUvJxe/nnF8WGetBIo4JwmXNfMAMXqXlQz
CA6XYQP5Db5gS8pHUhfR1s/bV6HwRDQLo0Kvq07jDDSFELmvVwMUXsBsw8YgswAZsCWpPSeaiMhC
0w+qsVgvDe0K/Uy5aJRFr2rED2UGjqF25bPXcx669AvPvS9KJvVNPPqgD+dmFVNTh888RO3cMHB6
3Q/MOm2L8ltTy/ipgTQ60OdOVkmrAXqAHW2KOM2NOK4hLib2JdDhRQBKHFo6ntOd6g5sH23ZlB3F
5Bev2GpeRZECk4952glH2UW3wAoaoMEnGPzzh5DVwlckRpsWnMVe/gKpaQUcRl0TMHdK0narlhXy
ggRe3n/FfMryOlq2lI865b2XqoY0FCr9cQ89W1wNO9Hh0DnvD8ng0BQICDuPNADYxZAJVKK1TPyJ
oyrHT6xbyepTGQ1crjuMKOMBzTXCY5PEnURdRUGHFDtIdYKQpIk4Wsmdj6x7z8gFgXCV7B/Y2HVD
Emph3JI+Fmqsotd0QP8GNZPvw9JDc09VhENh1Unha0SDkOwGPfL5JxhvWJ+yvRDkJlQ11IJUQSQg
+QyOwt7ItCG9i+sW8QoXlGW9Aef0CEvPwEu+8TmgGIg81Dl8SiwzkuVoUnifZE2J5eTlGOD5OAlA
jecl1acHtHexq0OXcdZ8LBQvPUKEc8K34qfsJWWMHjC5R9GbcZ+Bd0AzbqgmcW7wmSiDorDKwWck
xFqtuDRryzKjGVJZe1HJxS8wSyfxfZiXIrIDPgMRb9LEXWBXpVDiJdQluCyZWBg6wteYW/Cy+uGe
8+QAZNUIkgWzjCB4+6AoWZERtFayayTxXU5POgVpUtmTs1iPlNz1Hos0UJFA9bm+7Uie4ZzRRoLQ
apGwYHp1Ud1+51NPdUjfgBQLjXp98RLnHad3eVF1pIhl9Zh6fsqYICKL4iO6jtyCQDqzZdZiJLbf
IPhH6B2Vgeed4cAqaDNyjqBs45ItXBL3HHIGiA3KgAxRIjtmEsdohSzKJkPkPHSJTEAZh8oNF3mV
RholcSqal3mEyn7guoE1uKn/wiay9wVAhxLSRFYyjoDbUMLLSBDaGGslpKsONDHHaijEDlnyPMNu
CrHfdV8Rh0rPUlFUDWR7VEH3g7bxdKbRxG8mdNEYxgUVI+taoPLlTm685KxwZQ5KA1EoTmEriAhU
0I4LLAUTqQNNak3M0SeUVp2BMrDD6YzLehA7Svl60xZdCpnyWHZNjge4fNUxSWx1gZQVuhexDVAS
ufOSeW7B0CKq1LuYLZ1Ch+erHiOkG2IdLfXho+tqYUgavlOe3ZjVHjLUHw5sz4CeSxjrL65cpzo+
B1pReFGmuV7EMcQNQIyZ1ji0ufwGD+k/a1XZnR2pV9W1qtVuROGp85gIHaJA6oROcg/O8sYz5JbH
2XSRBTj0UcYJJOZqR6RxH4YJYf8Pe1+yJLetRfkrHb1uOjiT2PSCQyaz5tIsbRhSqQSCAMERIMCv
75N6bruUVlbG86oXvfILx3MhSYAXdzjDBGEKKEVGBFCeboXsJ1QvlMlZK5OKbjBrBfQKlkxXolZG
FynAPTj1Gtop5cR08ufc/7+6s2/Z09TP/Y/l1+v414v+f98Pz/LtMj0/L7dfh9P/5y/X+v8j9ziu
1lfu8a+Ci6/y+/84zMd/zL9c5fgv/+9VnvyRINkGohpzheN1/fdVHnt/gGCGyhnueB7mK8eU+c+r
/JgBYMaewj4RDQgXzkEotP68y53I/wPZItr5Af7kUYXE/28u85MRnuMj0fjJtzhJyCemRK07juaK
iQAw28ZsWODtwiIW7AwUw764M3feJ4EwnxhHaOjZtu6g6xBjVIFC34FJ8N7dBlZqt/Y+cCDbLuWg
eP4XJfXfv+yk7GucFjL6acgrETTdtR9aQLvNhNwYMn23vuR17k4kKkcKCQ1PW/F2Cbb32mm8ne9S
CDLbGhrl4YYphOuCrVL7bCwC4Bb2SZ+aUoDgf6FVdFLF/f1LT8phF4gWxEjOK1V7gANNasoEBrRZ
n/DmyRVhcx2Hpi/11nD0T+sQCc84XzKOP7v6aScgnWuimwmU+tGPdojCa+EwGpXpiDtlapaumvtB
5M26DsXgrfo6HutLase/luh/Pbl73LsXdSt8mtkGKx9ebZLiDhxizR4p7UFGjQCcjFbivmEBswT4
xeSSBNmx9vg7+/x7zZNujybIlBwP5KOBq263doAT9akUt33tfn/xKf+Z8b7McE+mTH8vcVL2gZnk
dO628gpt7+Z6G8YGIogSgImYrVW7YTrShlznhFo3T4ZOVt2ml11KtzsOS00SOaYgoTS3hM/f5BjD
EI/5GIE7Xn2hS/6TP/i7l3AsXF+8eMeBJPIcr23l89bkcmZtGaf9vBNpQEBvduXVGgkOz2fS5Ukd
N+/g4tuW1BtJ2SuX4uOl8MOYRLIPuIHhzur5d8OmzHUwDvbgzkTlKNVhWWHsJZzWuX07qSW7eWUL
HN1ktdWmy1sSjYWBccpeDsnb1/ctOBMyTkXJVMOpCNu1r4R2xVWTBCMsdVKnisRgrjXSp8yfWL93
ZojSwlpkOqhp7K505+nMNcp7TCdmywZubfc9x43sNJp/XCSmaHRoVJW0dsm174H5s9FxH0RwpzIG
+MYITva5Nyuv5MLmY+ibsqtrf6eXTV6HWo0HMyD9GyI88jR75jqkgMPN4LkViqLiA4z01qcq3UFV
KbigvXHubZ/E9dZGW4vpRl/JenPzfoDZuI03gEAHm1zoBp6LPKdwpnECfJFYg9edtPOOidEtNGJ1
vkh1N9Du41pPn8OlkcUaJGOWdoG9sNEnfay/P9CTiDs4tUrCKewrzmJlsjhqwzhfIdKF+qfRz51O
IQaUtiKJIaNteZirwSP7mcAqNRtjE7nVtnho4b9+7s7+nJMQPJh0gOwlJmNwfwlu1o1ruDPOrKus
jRL0tsIrmVJRjlEQoHDo19LxOIfcyGgqHXbLpZ9xfPp/BoXgtB7XEgCAzvX6ihLKKum3IMloO+UT
rcHfXJFjH8sg6y5IndcxLbeJpPs03S7h3H7tmv3fXQEl6NegBDhFCBsYR1TpqiFBhqIMrnECcjwu
rAQg2kzL19/37882HKZ/Xae2Kb4snaId1ZpuP1uwYo5SbIXrje9eX+H4l373Jk/C6yQI2eqB8Iov
qi1qAB2KljsEO+hBUTRovbL1rffx9cWCM+cHFJFfHwgVppJBksoKwm72O+S7Jc3GJLFXMRxAyW6O
jJyBC4ihMa3Ql70W1E2BulG1UdkQEgjVpyjkSx4PU3xwZn7bxiveDlvqOBc65bdGTDFHRWXdp8hf
6q9jV3uqcJug/cztrD43rqZF1yz9LlKxO+WIgaCkA+Tertm6JBBYsLIhfA8aVvLgpgq60z2pvTE/
zu/dzBr/dlba3gW18BWY9IochJ1T5B/Mc7ZSdHWSZq7kgylipGj7WIJFXbAgUA8OaBDo6yYyuadR
inF2sDbtNSMK3QkTdzLK5Ow7H204cbRtnM6UC0n67saOhn6OkFdcM9Wa9E4TsDmi2IRB3kYdJdmA
6pDAlmZt45w0yRiXzSDpLoChwLL3mz5+F6i2Z3iyfvvh1K3ztLaMlH7tpBE64TJ4HFMUudlAIMQ8
AdX8zs6g5JVeWLMBi1pZFxTyEBBk7dX0CYXY6qAbgsfLoBK6wTIVclHRjd3A6XAwUp1Rz1cqEFfC
3RyRSQMXy2yJ4bCYe75qv7boh7wLWMfvOYrwwygFJFypj4bNMkXYeThQDcCYiAEzATSrV1bNdmZO
IX0yrXjROtpvXHqfYldrKL4OPOX56sX8Pm4T4lw1SzQ/93EkfqztQK6nMRkU6JKzLJEk9KWXRnrO
MaIDam6USw2Fgkh1PPcmk77r0g277PFVvJGdlF0WDX4KZ2TWxZ+gZ9dz9A1CDLvGgPAhS7TXfYKL
JLCtdmOhV4YDl0PW+NTpKmKa4FNrY10FKZ/et7Jtv8J6PX4C7aadM0V7K9+Pixs/kUjDCAFVi1mK
FkU3fYxZIMfcG5y+QRMiRcLpc79/E3Zd94H6GCHkm/C5W/FRgW8ZeIu7ayD7Eh1kq8mBO9SBagjI
OSUEacZPDE6Ab+fIkiALHM2hMzIwXUNja8WLMY2rHsNFImWQCpCmPGWz/1aFjk8LtgAol3lWQmll
iGLQexoviydCrqOpVwV6AXXpoaG1ZOkEzE3aoniCrX27fSY2Gse8gY+SzP3aLG/HIZIyi0LrtDtX
DUu+pmGzD82qxjxsyPJIPRzrXNUpzrpY6I+okcOShdF67OZ5bVROPacYz6ttrADC7HZmHof2foWf
wtulMerT5DrDUkLkC8cQJwdTTxPgsoY3X/s4Nw04hTNEob/1+NTGLBFT8rZWg/zhBHP8lFLtLQXw
MtEzSFIxy71RTehTjUq/b53Zb9FoS8i3Rc9Lk0dzIJ97GrbvWT8LYOzRCAR2DrKfYeYFofWy0VNA
J7lU3SkMcj9ao9TOdyb1Lp7YMGdzTYPDkvb1UNaRU3t53fh36ZyW1AxotQ1KsR+GRkPZdmmUAWg7
XFFhzbvF69D5Mm03fk1wmnjWdO40Vj48X3Z8baCHI/o0+KxnZZpS0v5qxVTnMC71hPZn641wBjOi
B6fLtqZaQpH4oCB72zeQ6IalsnNrt9KnrXNTz9s6Z4gJ3Zsa/nIImsvwGeAB2125Q+3eMhVsBxje
L0kWDEn/IZxbbLwiNr3xxo0vJZ/GXZg6K/p00Li580Z8vdjIsYrG1cTZGvUYVhMO2XUP/K7Cdgwz
OLlYVmkbLiB9GkKeo95lddmJ1X3qKDpqGerJiB8kMerbiIxV7tIBsRP6Xh7t8hjtqFtL+mUD4HmK
MY9ehjabZNLs64GmS7Y6Q/jZJUv3VYsVwRYWJHDiJN3IhizmHOd5xnSqRghHyITlF5lAf2uaCFqn
IT7D12/AMxd6epI4LNbrEzNhuLrVrb8bKZc4AlwXHOqqF5IjNFp+d6OnJznDYMkGjD/tUQtAsCNg
M7jzEEy8QIw4k/mc4oHTem22LollNY7RBHdG8q6fOnI9ixVq7pauF97T7+sbcJ9+zROkXlM5ep6s
GjMAc7O4652gzi2FpeBN50RIga0H0ruKsPG69i+8uuDc0x3f6YtiU5rOeA3UBqqudscPPGV4oBjC
/HPmiHD7xKAn0mSe21JkAiuFDsok6j7IEt5t4DmMDr9ZxDTbrK4Z/4EZR/+hx3QlBWRHT86+7TXG
+JBxQZbhWNyRmxRGXwfR2O/t0K0PQ2f0p4mYCMmzj+ZCUSdhU2dBje9v73KIvOaJMxKE1NROjx5E
xdDfDqclys0y60dWK/4BXmAdfNNH5ccX9uLcmQ1+fSnjGij06yfk/Iud4c8T0IOoYwjAbUFdvP5Z
nDuz/q9LGNXN8Lnu+wrd3AlTMxtUtLW2ev2vnxDd/krX05Miim1+T7bElxVcw0XpSY6hF0GHXkXU
YrDUz28FTGl3mx/2GVo5YW7qIL5SE9Jt0gPxyr2oLtJIeVkbAiLWIHHbhVvLPgw68faOv3SFEVDx
aiNQrhB2kBiufLsaw3S+c6c2vHA8z5zOUzG0ybBkGtO5Rc7m56Z1IJol8RU0DvtuAptcWOXMdp9S
HGiyMYeOA6+YDsIbiikeuvtIvNcY6eXrG3Iydf9rQ8jJfku5xY4IjKiAIGp209pAOonBMzizvZcU
CW4eAFFa+yAl+N2D6slhTTeYM1G/fr7wE46n93eFz8mZSAZnIRrNk8pRS38Yamv3PoEFnMcX9jjS
BQM79BrfS08qVN1BdNuOXfS4jXyEbzCOJnRou/3rv+VcDXZSVMuJsjoCJLFykDDDi9vFXMqNYPYi
eif3ANQsE2L1v2qXBOlJIxONmoS3C64HlQYIbjFMzvqgd8pgqvs3rz/Pue09VQEwGHDVbNlE1aq1
vcEUdoZsncOK1g/1jm3WK2faHzMZMh9GlKB7UY/m5mhaXb7+C85cH6fKSkkTTR1PR1ZFtnXvWx3W
t2Yd2k/O6GyI3N1cMEzfsfWy2bcbtbvXl/1JtfrNoUpOrnebWGg+qhASb207fm+DdYl2TMInuUnW
4UbBlQR+olTVY6bHbgUlIpy/LmhVYBahrHb34OUHCN5kTiCfupmuNN4KDQckrtCsawJ3xQ3oQGF6
kzDzhWKitqWZBX3nCAikZBgJbrdhsHrP4OxwIOsX3C5iTXoUOmFQI00L5SWe+7k3fJJlyHBoe6Sw
TdUo46O0bI7t4kEspTLrDPGnESc6i/2Bhpl0a/m9mdueXrgtzkSoU0rENvVyiYONVkTG3eeYQmAK
o0lTgJk6XEIfHr+93+3kce0XmYCSEnnOiDXQkADAlcf8UfDEQYsc/VHuxXPhpwE8S8PhB7QiIVhs
Wvn2wik6npbfrX2ShaAdklo7Ls6esUZezQPgEIMj+C2qHvvetCl6enGi9phBBHVWDz41aAjpDrQG
oY+e0C5FzFrQI6JFsDJyJ21dB8UUWVWxaO12DrouVdAxb8gN7sFv3E27T5CSHfZEuQB6OH6HqdKI
knAqWGgNxqnrYO/HJSaXrOfOhLx/0NqXFSMtwcGc7vHnBd+G3QB735tApFAqZbz9NDaCXshZz73P
k9sGFtfB0KcDq7i/PQfB8giIzIwasb0Tjvb2M4QMvoQ0uaT4dC78JSdXixu3wOelmFNJ1dx4qVKP
bt8B9XMEOSQ+G3ZqbshOEP613hLnE/Af0NbGx/rw+vk593mcXCfcq8WwmZZX4Uy2vKV9UjIMFXd+
J9iFqcyZJU610CfMXVKjZVNhHqcONfPdHCZI/bWIu+3CR37mhMQnoXRLJYcqmEOrJeiCjK6jLlFy
8Jth8oaDGbVClR06T//qlZ3adkjAy9AeSWmFAn3O09WNARIlJF+Nm5SvL3EmeTu10WsSaWDUgNFp
h6beg7cNTpZKEKCXhW/7etGXTt9Po8PfRI9TUQWyjJFxJkQur47ldTvYIJ/jvi48QFB20gmcW5XO
/Gp21b2HYuIhibuuTLx++KCk733t1w7+VY33LJETZ7L3+ixd3Hd0hbWrziBmOlSiGSF3Q/nHjTE4
dMJv8diJgO+R45jMKsp3zgRPjv6In4JJfKmBkkVzSfN760VPLaIb2ggMSNzIIZXuaZC5CbgVqkeq
aeKme5TY3rKG+G6ZtCu/5mqe8nn242KL6y/JwsZdgkL/wkE797nGJ+F2EYDjQfoL6UA6oKfSyr7N
YCEW57Ho4wLos3TfQA2/mpwVuryjcD7TeVR50Am3ev1snDvrxxz1xWXT67gjW+DRau4S+sVPNvl2
80eR+8r1cu1w9D6mPtTPr6/2U530dyfkJB4mo3Z6SFvTSiyJe5vEc18GtdyqYZ6mw2r8Zr/Es498
Y/aLMIHwMjPou3Y+cI41iyGdY/r3pHEI8hIO0mM0ubtwNcArduH2Jca85TgnbIvIF36BuhHQJAvn
6Nd//LlXdRJbiSazkzBFq8SYuQx86WYIRPZu66KPC+PscRPoIr2+1tmTcRJJraW8hdAGrfwOxWMY
2HnvisV+S7TV10wzfaVjPl83ooEMHwfzcWvauRgZu/S0xyP4m506gl9fHoyWE8Ycd8HTHhFilgG1
1THq5hee70ySE53E2HGeiPYpkgHqUbTIfY9V8PqeymTDLUyMSa4HCJgBZbaBHwXZtMyDce6FDOvM
FXIqKOh6Gxv0gK6IGwngGpSRhctbVqzSny4835mQeyp1gc5eG27WaarEWv9TUPvmFmi3pzndpM5R
7F9q6p2QuP4qZ6PjM774flMrgSmKk6bicMLOYJxmH4N1667XaVkKv6/9fRoJd7cKACS31rBH6Sun
ZDFDBykeWoyKMD8BXtaxpaZJcGXhiAE1xbj+l+/6JMIBZxwsNsV1LSbZPtY+eu7e5guMpSLvw+tn
6dx2noQwZtMegmCKVUvDyR54ZJ03bhrdhyqMsteXOJ7K330MJ2FrXoVrkoBhibmdr5LVAxjH4WTn
Rx3ZhwPzc049VWIud0k//NxDnQQb4F/HbUgXVmH7oOBhfH6FIzvnIdCtFzKpMwicIDqJMUAGUx0K
glI1cZp36HN3ew039QcxHYnO1AkKO/b6LdYdD5i0N5VvmjGPaLoBeixVYUKPl1FioCxIjChCGasc
7ZoFHsTmUjf2zIcUnoQhRcZlxQCOoRsboWW+Rjy3bWJ3fYxJWsK2cf/6Dp9b5yQe1fHo+AlF/J48
G2Gi3tnrrScAKKOuzpvOigtX/pl9PVV+JZ0EUGyMGNqNajugaGozpyZOOR39BF5/lDOR+5Rd22Pi
ungbEApar3A9WUh4u4zSlq//9XMPcPz3LwKOF2sAtDsiqykGUzOEJExZ+7ghUovR/b9b4iRm8LFf
AiUAYmoldHkhYp3czcN2DwTveuF6PfcQJyGDEqvSyQo8REPS+4H3wJn10/agdXdpF84dqJOQ4TRs
g4Yk6So61suHuobtzmC4d4hduIcAD7ocXn9ZZ7KSU9tk/PTJKB60FcCWb+N5uKPtHGde74hCD3Xm
wpTowrk699JOwsUW42JZgYuuQokGti/ZlrXJ6GEo0ZALS5wDafwEnb04XQv15ZIOuq3aFmC+1TH1
lWuYk7da+vt1nQGPP87FfEwrIJl6lGSAgubV1KVJKZL0Yl5+ZvN+Ste++BlpE6EtIFFGNz3847OV
pMucH4U4vtRjD9i8b9vpoP1aEaA41Ndu7r0vkZqHPtcqDJ4W66xXhIOyHHLUHMDHCZQRKfUwj3l9
109EdP+6909Jc73DIpT3AO4Gasx4u7lvbaiAj2jNzp/4VC4GjW3gD4Hsjfs0nwNLcszq1Y5QtWah
gBMR8Fv2jgls4ypCiZF6Mn5U1Ev3S+Q3wLvXpgQAcys60EbKlrbwfIOfy7TON6Pu5qwHDzlTIZw0
MZK90ZbGH+Mm1fuOBnyn6HSNHYQ8z+KQImTUvzPuXHhwFn/9BZy5kX+O0V7skBjG1h88HBRgLPxD
6xnUKaQF+NadUCxu/g9nG1C7TxP5d4H71AJRcc8hpg5pFQEakfeigQh0YJedp8ylvsOJuuXfm3oS
+BRgt03QbLwCtwMelkbY3UBx44EzSZ/qCROevt1WIF7HrexlTT+rGDMrGCW3GNpt9kr4tcjqdKL7
bQVFo5tJfVtTxXadsEBKUvLQh0I88qV/miLCdq9vxbmP5SSYptRs4Ubwq+t0SB4hBov2AqJD7pMN
sK4pCS8E7TOR7lStnVO34zT2k31D7AM0Qfs9J7PKIF9TZ3hLIMsALPH6I8F4+PcZ35EU8PKaAza3
4Sm0YKt1Iy4g7qpPr9nYuX0mkHFvhXHVkUEnYpIPtdPdeqzXCvMwzIbLIGKsQK8AGK8UIIwJtoxk
8rLEDEifoCAosykKyBVGgzr3I2enJ0rRepT4kHKHivULtitIwKpx6v3C0/ngMxSBGThq5nuj62kF
e3iaHqLR0fdoDwdvReCZBzXG0fdmlI0HwXot5hws0vh2BbCDZWDDqCaH6UR9f9TJ7QvtkPUNBVhB
F3SIe7Vz6BNwB7IH86X27+TiMYCpOo7Rng/qGCTJhhb+ngskwaMATd/EuuAkMAw3TekxTkGOTRNR
QTwcM0snceDzQiAlkpT1DAoaXC3S7jlG164wSeQkBTPB/HnSLvuawkHFzZ1xIhjzgdtm8dO2+quL
z+oDqIpvlrhZryKL6e/skfuBQmI13awPR7sJMsC5hscNBnZz4t/0q3TdTLhNqLOazEC44PnYdyUE
RKhbWkd5HKhaFUCdTbt47JuvfjLNmLrWLcCZEetEUwYy9D5Fy+hfiUaOZdOk87h3O4m+FLzugzbj
K4zQ8nSoxypw8DhshXZGniJPaR46hH4vl7Vqgxw4C/Pcu8Oi3wArO75pk1YDfJISUR9RY+RprGcR
5FtEREXdMOgL6cU1iEiD7Rw0vem03i3EEd/lMEWfhEXLIXNintQwTw3bD2nLXCj1+w3/uLImSnKz
pqYu1LamkAtYTJvrjQ7fWmURFzcuth74VKsPnmkDlbnAp+RA+Yz+Dpg3SK6IzY8xnAKuRWQ4kOsn
63k9BWFQp+8Hv2Y/HGAJ2R6svw72V91cV2aRLSS8JwmgS2gBbMrCNWgBIIJkHBTU6aLCveB2fYfy
UgIUqNjY7lB+Rhsw4V1o9nyFyEoQ6MAvIeoZhnnUJOx2jdnmoSxf3ceVNluS9zE4dcwnzXsKV052
m3oShBh3MG5wgPmZ68H/mgpZ9qAaksM4O/IbW8J4zI1ayJc1Ibs6BWYiB/3NPqSQQQZPUZBkr+G0
GeSUHbVE4lnD69sT880qBst3aGGOn61m9OvsbuB7a9EeW5YNLJTi2SVXGlPqPh/hRFIOayOAdWKe
r/MAba1H8B2HtEIuj4FyOjmJKNU0YENxVYffSNuo9049g4CLryK5an3PmJxL6c4ZhD/a+7iP1Kda
jfoa4yUoVfnpFLU5hrTkLWWzw4GwxuwLA00ytW8wVuj3snWiJx3bocBZgIKNqjuIyCx8ZO+VrOGH
pyKODK3tDF4JmWdaskX2wMWPQJnsFojIUlzR9XBLV8P4LnDE/AjdbdfmKZpcUb5xAvWVKZ0Uxjog
t9Csb7YI6CS18ncOqJKg1M1+9x4geCfMDG/Sb6nXo63A43DcQE45It7ApI3uN1gIr0XPdSyKNlnq
PdCnU1M6pI623YjO8Z3oDNeZQQRhoMZuHkLNoB3wicQMfKYSFtr1gTN4hQjAEyn7LV12oVsP70CS
AsBfu8kND1ae7hrSLd+P0tsEUuLJtrOMwEJo9VYAaMIQ8kpb6Is081ucBrJoDEWCZb3V4ZzCa6ge
0tw3Na2mem79K6W2IYSM+Qoc7tBM4jsheoUuxuqp3YwO82cSTi5CF18s3tCodXoIQiAOs26O8AQ4
vvrabJymGeBu0b0LUyCakWlZD11g4OeQEhY94qsfgcltyNjmHU6yLSxN17zfpJr2FCObb1Gkb9Nu
/EDdmE2FB2eha+M79LnDf4+TAHhcFnuS3YdQLXqqGwpyjG6HAcTn2I8OcLDwkl3QIE6VZGMANkg3
Sh4HM3O2691ji9uIJMziEdlT1gxK18hrFwyJZsltQUhLMWftPA8ecGMCU027+qJauvp+ZEFy3wXa
e8d6DPE3Di2HbPSHGEexBXk6c9Hpq4FmlOGNAFILB31Y6wfjiijMwmXwPic9UX0ZzQDvAZ043s+1
v9waZt8DAXwclkPm+53DN6cFULmZvwsT9zafAZXsgfLn3RdBBH5cz7j18rYOpyu0k7st93BkCzv0
sOAyLHWdwl+gbASM5/qmaYn5Qvtwtvt0CRy/jHk0QRVtZKtFoSGIzXClu8A39RTCJHgFmSZCfgN1
VL/betndDYFYwB926TZkUq4jKwyc1nQe4+BUbj9D7L7nPSTj3cQ0Cn5AigX7ARTEpwbf7mckBpOf
dZjbDgCuzvWRf0yn7Tj2xOjcJTVZMGFP6kOoJDq7AEqoG8BFogzQyACMcN/JAAGFF9Y0QBkp8uc3
/4toHAxkDeley7b7CDQRfhrsSYePrydEJ6LEf6Wm/jH5e5Fvu4AJxw5ajHvtre8o3GZyqxvQbUAS
zn3q6sLXESshmsoyH1HkIMbVvV7HFczjkMsimIWz467++vrPOZP9n0qrmM0fukGvMYzleoRJquPd
tMn5jrCm3wO6KmD2zdSO4lK9sOKZJPfUCwlhfuGxz0HlcFr+wQeTqQg6gzsSH9gB03pzoSl3psj+
OTh58Z69HnoFvr8m+2gJZdkIX9wiF9LF4DP++PrLO7fESWdig9YKn4Yk3W+bRWuIxPfCWICc6+0S
yOrcCqfJc9t5gYPJ1h5eyu+XNggeWuFJYJmse6HrcW47TnoR0CkQGOihGkvY6JcrlCaue9N7EPQh
/d5TqblQCJypOX5K7bzYjnoKwnlooExKefMJFfbB8Vagzbvm+8h6e+DxklwAR/3sAP6mx3wq9x1D
eccFK6OpagVO6dgL+pCQSd9jDBZn23J0VI0V8MlzK2/BkgvyfqJe6TeNKbxxcipk5yj51gmXLFv4
jYai7Ie2WwPQkIK18JHKlykFXjPsHVtQBb0PwOLj0hcsfgggk7pjCSbBMbrmgNPI5LA67ZQvNuxK
rZNmN3rjWMChSdzTzWP7IBn4bQ2TCZjk2fVGO4MpG+A/D52AvdQqIPqBmA8Dz7XtSg6yQpEocIhR
Oi2APc32UsPoeKR+99aOG/dig0YqWuB7hLMfYzkfPCRGJermpgDPci7COmyh92HBBebcuZrZ4r5p
PA8ZRAqzkde/Ju9Y5v7uF5xExroVEe5LWe+jOqpBVOg1vcMMM5iyCXyaPcSoRr+AJACBjmM4z1/j
2oPFSWrW7xAUsJD0qlsLfzpJLkxczrDNg1OdOgybuEo6zENMSN1yBYAw7zRfd//hKm9L8jAF8ZNJ
x+BG2DCqCMPowmduWAxIJx4Cj5g7YMmw+XVI3gpn459ff1Vnauqfd8uLvQoaCk1nZ22qSYzeXjJn
eAQM7pJs55mQ8A8xy1Qrb+r9eu9ORt9YgKFzJLnrDn7loMiB9/FfKab9fROeTCR+ShcrNyZ7oKEg
9cu8p3AV8z1BGn+ArW4IUA+KLs0V+ZdXwvESfPHaUEUYiHBiQZRmkKICyewH+vvxIRHs6fWNOUMy
DX6K/71YYnXDuQmjiOwTjWmgDAK36LuG72Lmzd+WOAGOf9EC52OeKgZIYLGI3nz7ufj/V7f4n0cQ
6ivqFs/fn6evy/P3n9Jbz/NRhOunyod8nhmyk79lq45/5z9aFxCw+8OF/w3k3aBlhvYfbt7/qFZB
au4PKGhCiRqSqNDJPwLO/1S68Nw/IHuGziGJoxT/49h0/1PoAhIYPgoBF+TRBNbxiEn/jc7Fr5cl
LHGgmB+jlXZUbY9T/N1fDywLWpTjg+QYeYPOlC4lhY2chh4y+C0ZJe9evK2H/0TYlwICv0aTP1dL
8Ls9IKX8wD2JvxuznmNbzW97R1eTCsrQvfDh/WOFBOZ78G+GohGMACAg8uvzGD2OAzLx8BZsCB/D
QMjuECbqC1fYP95a4sMWI4KrmAcxMpju/LoKRhiORkNxuR3ApM+4ikK4G3YQ8lJDU44bDI1SwM4u
+Lmc4Evw9hKoBWFBaIth5X98+QuTDABFMt/OiXJuvFr+GDDxLHhP0sMkV1tgwEIPUYOL1G7QmcsA
JYQWgo7VhfvzVAP2P78EktFovMQwqjwlVkP8Z3X+D3tn1tzG0azpvzJx7vuL3peJM3PRWEiIIgBJ
pETzpkNr7/vev36epj02UECgj75ze8K2FA7ZzK6qrMysXN7XabTqsclCe8uoN+zYWqW8SLHl3zPo
x9MVJoKtHjL6MTkSI9/AJW1ACutWpdwpu2GI481IbuDBMjyyp6GqbbKRyTOfyRbGw/M1Q+H1Oitb
+05JjS50wdsHqEOpvI+eRODl6nQxr8hCwOcQOUsoEiIq41/rMyAd13Quhlj5nVrJobil1o82/WMa
WdyVQTJ7zaCsT2as0D6k8lDf5czSbgyUYSV3pXfwIs1YKyqICZY6Pnmtnb9UpT4evTRuaPw1AwLF
rtklvW3e3b5W5250VgwdS6FAtwmEHSSlgtKn2Ti2qaqajwoMGXc90dt2gJSCzGbvgH6qLYGCXsqz
FGitHEyT6YCvKwRyU5la6SRp4aMUvZYRLeZNuAr0dTYudVQIrTLzys4lCRetl+dsqokk/R3tzfIG
IPlVvgq2zqZb2S61BGb33uXrYvXjd3fUIj4GUlCH1g7ehdnMnDjZAqgySiVG+Bg2W2sK3oeZBTr8
+ECUuHCXRMLXtyU6mqlpqgO1lSx2sKp0wlQx1FqPIMXehR+jJ+eQvYeHMXSVFzDqXfkuez8c1Dtr
W2zrZ/+n8+h82Bf7fKcemhGg7ZXxqyeLfgjXt7dgVpp/YuQ/t/70uwSliks9C8t4Ch+1/oHywKbg
ATI3bHr9tI1Ci15OexUFC4Hwhfm2VZsxGQjjsC2GIba56JNUUqkNh7kL4pcejwTq+VL0f6G9bzIs
ZlpwoXBUCS9ehdqvnDGC/GiWDJbCx2C0mCD9OMQ/b+/gpcEWJOHET7UoiuBI5K04PGrutM7fGffR
+ruxIoN3WGK/vTgsJFlEDNA/Q3FniakIf0zlxPSQFOnQBnj9ti/HlTJ+7aYvYd1tEi5pufT6PU/o
oCBvMoG5VIHoBXdLCB30hMG+LitA9UkyN1JjF0yDjRU82s6nGqwCo1xw7UvyxOBBajSnU5AXkIWT
k/yxm7Ktr/wyG2/nO8WjGi8IvKaMlmbq0KoQcvHb+fHJamcNpZkPj2Sjh13PfqwsoPUWDMDF0TnA
2aCKIPKS0b6g1vUBS0h6cqp7qwOdJ5gbQ+21g7XLQevzW3/F+MxuoIPqtnJe7OabWKI/4j4V5GBB
N8E41PQhKsu95IQfZCneNoBgTVa9KdX8lZkL12+W5mWvrBTaMhkcFJ0JWFmkkiktCaiIeaUlyBR5
6u0gVgXLw9pOVF89Nf3QGsyxOLvbC7247g5D93hnm7iJiyGCsKQh5cq+MGmf0L31qI8bj4d+RAK6
yJaeZKIoCMzIpqoaISiQsxd+0c6TSg9APnzUH6WD/q7fxwCWrNQnyjIzINJdsck2OpAl8op3/u1V
ihHpn6JnoZBvA6c37/2JwxpybVSd2tAep4GOdGJBktfuGOoUhnW3QuK/IY4AAIR9oPiwOOfiqKuE
2kDX4aNvyyvwGOGPuGO2+yHUNrFa8lL6+431X3g1vK3tRJgQBJghoCoh400Ie7ClV8X7+Ls/H8RA
AIVRExCRbDGcUa2i0ULZlB7L3ms3bT4BnzNKS+0/szk89aczivUctPOPqjqmOFGpKxWExJQp9lnp
dNusrF9zoBTvoxFgwd9eD1IIwnlAYldE8kMGOOR0CqZwTwds+Bjomb3uGEZeUIELZTfhNnU0sBpV
k0DpLXQ70ThfAcvEkMbsEEiaeZcEtvY0dYXyLQwG566Uk9fbixLtFU6Gp64DvDLaTQFfiMj0qouC
KXGqQzQ4ayUIDj3zPvKorEdwSHqQVttu4TpfWSBP1bfjMmHDNbVzHQfkbiqjsqsPmgYcRqP0O8Of
ZDf1rYeysxZ08EI7WB5xJvzwmgnr4tuYzslu1jloLYNX1YcGc8xw5sgMufUudYyFTJjo09hGIh5A
sgndYcASa0NeDOFyqNX1oU1yMHsegG1deIwsSRBMwwgEfTx4SCgtezXJBya0FjTvyl5B7cl1mgm1
HHZLOJi8s9TOb+qDRfAmye9U4BXDYn1b34QcMZM88079I+UiR6nUk+fESNGfiwPp8OlLDOp8DQdB
+B1QleRn763z32RbuxAqxKYWbWR5miMUapAmdCVlw0hmUIE8tbCHV64TdxdaN7qa+EX0irUjlbU9
61s+QP8x5Efdo/waAXLVZ9VGaigf992P21sq+v95Ry2Q2DHXRB2qmFMOfCXxmDWsDva4UgHX2dMJ
W2sujQo0PEFqdFvaxSN+Fge+LNyT4HTDwSlEOObkjbFjGBUHaNwXR39yISZ8mB7iR3ru7uKd9o6+
rleJ1L5b/Fxi6rl2C06FC8ZDr6juTB3C5VRdafkxtqoFBb12gqDd27MVxudf5KC8vKcFGgn4k3Vg
ZJs41deab4RYjmnvjdlrnoULRvjKpaCFWyXc5xghuxffTiT1bLXTpP4wzJWZqTuajvq+VugWzXWg
IHvSh/q2il8HOd6YueP2gOF72UJEd3n/Z24dMjOgypu8POa9P7GVUpV1o1WF0wHkl5VVeeCQ7wxn
QVmvLRWPI6uObc6AwhfRamUP4QzneFBUlz4pSkI6eCvf7ZdhD7DXt+4zqA+Se1tnL10OKzuRKWhN
rUAfQAcvKwO7q8q2AHm5KcP4hnG8LUho2p6tm6HZKskVIlWURxf2sJxCspqFMh1SDA3jRaWb2mv1
h/UKUmOWruv32vO0NNM6/8yzCEiQOZ/rybl5hqP6sTxOh0BT1vLwBWDlhf0TZhUvlzVv8IkITQm7
INHl6QDy/Ep7KB9pxSNVxHvxQdpJ63A3uOHd2LuUPMNddZf+Cu6cJztb397dpYUKLhAIfZ9HwjAd
nCB8pw73llksPE3fAuyLvZxTJBYxg2XJgqOYVCtutaGeDgzJ0sR3l38OfnTVjo4eaAb6u+ST/Wmv
bKQP8nc6FaFd/RDtq8/xE1yIG9P1HtqFsOIi1fGmT5ChygaEypDDCGc7ebZplUYqH+LPZB2UlVZs
lMRtP2mSa/2x9KS7ejftE2nCMcdFCnWEPEv71f0wtJ1R3jkApsGA5uPDXENyIcoJt7/L/PfnrTmR
KxwsXVl6C5K/fEh/hR+NLfA+63hnHq2H4FP4HmDk0pW/LM3nX9p5bio46Bw0x32R3JVTC5Q64JcP
8i+drrnuPt0l2iectbZkE+avF3XKwbRziFCm2CKkT1saOV7LHA/DS7MNv1pP03fnIf8IO0T4ID+P
1bpOYQNwmRyzX5YYIq9dGWpCEJdS29A1cRAKfDvHCUdvPNDe6g7SSoVl5PalvBIP8Cg6ESEcnqUn
hSVPGHT5HQMV62E7/ireZ+/Vu/pdtot2+h1EQ/pG22fRDqy3JQzYpQXOx3ximcY+SNW0CqZDMiWS
WwzStmyTpSaeq0IcbgbBMVkPcVrWTiCFy6p2Okg616GHqKX8cnsXr/leYA7+liAsQ0q7UioS7E5d
fZ7C+IF253ta7e9vS7niB8kUOSrgKLxSbHFQiia8iW4WzHjr7J1x2/ZfqmyjLFUXrui7ibLjBnkO
GZTxzo9ksssoj0Zv2vu+vh/9bRs9Z0HzAew4EE43t1d0GfvO0ZI1U2TrkBiJ7y5gqUYlcjJjr0YM
93TB8+Ds5PDB8ejepMe4arI1CL4L7vCKnTQVuLoIU7jNlLOE0yrHuKmism33ZavcF9O0Gx2LLmvp
VyvtRqvZpI25SbKMqYZvnWqvoVXgpdNtby/98jApo1kG36DS+aCLPS5mAExrFcvDPvSooEA9vyX3
XwKdWD/VNnBPt6VdRjbwk2kUUviVfhryYeenWgRxLYFO4B88nqKw2+ibXPJ3TZLt7MS7C8hXjR5U
pmqws/2PXdVCxPN7SPxEIRSPYJSCIBx3ONf3zz/B6yJKor7u7MMSzNlaL6icGKW/1WM/XCgKX9zH
WRRUGfYc+/AcFk4Y/NehDwnW97RmG5skAZ+Y4XXbjfI6/l0V5qVNRgneDgrrkEsK1yUZGvo0fXk8
9NPkylSChuBnODxPBthdabeqlEPQLDTYXdyaWeT8zuc45wqZYLL1kokcmgnGQ13SVc6U6eCAkqxr
RzIoq1FtdmM9MT/VLujQvGlnjnDO+uuMCM6ZLYsU+fn55WFhJYPTV4dOLVVopDua/BNv2gxBoLpR
JO/DwVR2tPLnC1flivIimbSDwpXVDWASziVT8Sp9OylrJMd3eWhBpWqQBeBZ7hvBNwo7Gz+SmQ5b
o3h3nWeDs0vH4e0bdGX17OmMVIveANUgnnNdDSPw0NWBTm65oxFEjzdJ7TCGojj1D/iMIN2mG/zY
KdVSVkKgb5hvDjTDpMAMzBZPOxHwyeiAGY6TtjpUhsRUkwP+3x2sIc7BsPLsUWnV8cFygulhrMZ0
VQC7DRo3wNmso9qURTaAdzh+kUNDXU8VbZeS1+ngHpvTNsyZLJmqdtjRlDW4kFQsTaNf+N7502cT
p825DbT2/Og8mMiYOfCqQ9g77aZPAakYJNNZuBFC29efO0TijmcvRQakCKfDvAJcVMyIHaLIIUxq
lGJjMokSx5Hy0Nlwx+nT9MHPkorpNc3eRHZV/maNdj4j25B1WmCo4ly4sgkc6wDg0/pgdkW7m6ok
2zLSlNzd1sLLq09CdL4EsAPNiUpxnQ5tC7an1Ye6hnFdtqf0a+9lzsocx/5TnMTtymJS6d4GpXef
l3ry8bb4a5eAe8hwBmZnLgqcn2al92XTpmZ96CNdB5691NbgsjIZQDFOKfpoC2w7+TldWuqOvQhK
uHQk7m0Y4vj9Is9tS94QeHFv7uOGCk7raOWdWvfw9qH3KyiAtPuKkbTbi72QaSOQTbYUHKbJ/Ttf
bEpVC+hBX+PWfZOkx7D3ICuQ10ryuff7Bety4bAEWcI1GfosldrCUw9OmK5iW39wpvoht5aK/NeX
NFcaFXyWJuJoge5tK22sqwfdcM2fsFzA8KU8tl9ub9z1xfwjZf6Kk6DedLqmkSFkO3QwV+RMF4L1
E/jTwuP6QhfZMoD0TfpDNAqYYn2Kt1HsyVOsHnqGIaf7UXs3VNz8jZIfm2F1e0UXwRpJS5n6ACk+
wlS83/mKpGZM5MQaWNFLaq6MZDN8BoX8toyLqz3L0N8Ksg40X2KtEth8p27YuEOgM7/j1fFzDBy3
TU/JpNcrT8lltx7VHbN0C3790r2eSxbbS0gOMdnllDLvo5ascw4Wbw7I//S9ShnNkq27egKx0ZQ2
zfQKyOF6jLQFcMEresmLY+YoNeEevYho8O52zJivcnCsZGtJ/iZwvox9tGnTDw0IZ7c3+jL+n9c7
W2naBYn/xfdgRXBqBWGpMDWirHvLvCuiZFMH6rpvos/68AI7xUuQfzJgwuql2J3aajfmyUJQc02l
COBMlgtFKh2t5yqVpUoeR4GqHODuWNf1K5CSrlX/kGtpQXev6RV9GkRQGCyDx8q5IOYf7aiqiEO1
T1G3bavXMnzIfyTex1I/0OJze2+vrYp2WYX3DF547sI9u/qhrIx1HCvaIevsj9bEANUQPzZV+lLF
1sJ9uWJl6NH4R5RwJxk9HEJnUDVqNSqD4Oq2bYaHYegXbsc11ZwfLTMPNZVwMYVXplWrRwA+HRzI
vFZ+5Lx4IDW5jd5+hrj9vmTed2EPL1MyvE2J8mS2D+3kFX6+iTCFtSCDlM1BDlOb0WlAQqCcnd5p
ajCu/DStdpjDnyAdWxsr1vNNn7WbLujeGwWkmp6Mq2LwcD3lYfk4JlPwWMT191xJwrvQqLsvtw/8
7Z169iqw50eWJmPu35oShRM34l5VvCZp8JKdttLt7I/SaYpN3nRQT1SYZJ1Q9KFTHdiEgKIH5KTo
NmM5MSnONP2qZbbHTdtUArDZUbe3P+7y7Gz6FHETUHASNZh0n586ogr30Bcpow11Z0PZ0kTvI5iF
150xTBsNAnrbi4qF56Aw/MRWUDU0qOXRccoLlGfSuUwnUJs+nBtfe2+0Xn27DX4wWpt8GnvwOBm2
6PrXIdUc4O6mNP0jZ67ShABXgvKvpX7zaSjtcG8DMgs8iUFhn5l2L3qOk0h6LUqZYWVJsegNlkYn
fNVCkDDdHiVxXN9T1Q9R0Mi0Rgbq9K6PGuODXqhSzdx8AmoLc0/Mf8M17D3Blijxgwd1gpXbNOp9
JhWkMxVgEP4gez4CEmBL1qseqf2HWAEvByTKtv82goTJWH4apU8yaW0adxOz+0zzSPqt79uqc7My
9Q9DTzlj4UbMe3aqY5RkZ/JLhaiFRLphC9GRXPg1nSNmecB0r/1hM6MnaDOpcn93W2FEmyIKmv/8
JHLpJZn51BJBrS2vG+Zh7eTgeMPCcubPvbUcQUUy8jx5lyHFkOmhhTUQutQFqyXuGAkCcnf4ONi3
VcJlId0DfYjSZErUHZI02vtBuusYQ2ZqGxT6NCa7dnvbxAVRaqXTkVtmW4ZDc7KwbVFGC1uRdN0h
DMjsjHJRr2qbnv/bUi4cGelVEiy8ryx6rBURkbAzzaFTpJAmjaDbVDWz8F1jfWzKfptbGgPIE+VI
O1uNYfybWsE7C8Fw3ah0ktP1KDwE7B5uobxMeVzqgC0yX26VodvZC8ubN+lUK96kUJ0nvcF24j7P
dY/3HE1sWkaSQ2IWuT3YCkPhdPDc3sTLo2ItJ1LEowo9aFTMnGdqBOhE6nhfqD3029tChBlrjOC8
Y/MTEUk8ocQccgsNuxwwGA7DkLdOIutQ5pPbNHBAeytwqTZwDt4XDqRh4RTgsUAO0GYciam/L6Sl
q3CpNsQ+VI8pv/FdlIvO93VME7BxdS84DlKyyhzz3UyoOMW0SEFD7xk60A0fanUJ/+vC9TAAY88D
N6RbydjL6rlUfXT0kdJReIRQzXC24fDOmFa+vku/3N7qy/PEtZF6mLvC5wSvcJ56WtWKmknhMVEa
aStPwBakhrqU+rvIr/DC4vmjvs0ovfUcni/Hh1MuTHwVT6o5A5hgqkKXTz9uO0V35d6SV/gtnfRO
/bUeebGEebHUWCculC94K3wQ8clkwHRhoVkfluDKK82ho/V6lY9pz0hxmi8ElUtSBNOsSDH9zbnc
HAbHPxgpDf5MWizV3K4JMXRwk9hTcsZv4FknXmYAJDoZyOEeNPB9OjeWs+JZmhR54RaKPmDeMZyl
Qd1AJqAUVdAi6LHz8O0SWtm27IHdSAOpWquDHW7haC83v6eKOE9VpVODFmoMFVWdcx3RCj2C30Yp
D77ZYZp/lcbzbQHzEZ9ayD8F0K2MImCPxZtMbG7mcmeUhwSWYCckjqFEFHz+7wkRPOdQZWiAgpAw
A1mn/NJPn0prCVT3QgPetuqflQjWIQOuw5dDIgAlf+1po4TWY8HOi1ZP3CvBZ6VlYBZw6JUH+CuG
HWB3OhcVJrbW9ZpNv1TMWjqZeb0nGp17g53QZFUCpPIEs5Kb9w8kMBaiDNGkikuaP+JEiFJoIwx9
CCm+sx441IDrsXihL4hZOhvBBNhp1zaMJJWHsfum0XAYLj0RljZrXufJOrQQVE1p0MuDTS5fSo+W
8aTYv/57WizcxSSR0jBKkOGD5CLbX7X0s9EuZLyX1jGr4Mk6wtycrKlDxaIUCgaF1qzkS7JYjl44
DrHhtJ/AKy4cVtLZ4UrXA7fUw4UTvzCU57dRbN9LahZRlGp5sBTooayesYRDrxYbrfh2+1SuajDj
AQzsM/BBJvF8x+TGC2h+5NrztNjY1GqM/tUaNRiKPnrGQknk6umcyBJuix1Cpprl81Omclat9V7p
ns00WN9e0JIQ4a5UkhwmvTrbsa5wE+1etuFc+neef8wG/LNtwoVpejgWITBAihqsCqNc1ZLqInrV
Zr+v0jRQUt4gEUmxXMTkNCW1AiJfxvibxUovAJpzYihYF6Rcsc0kk+gm4kGr81wSItKyrSOvqOry
oDlUjHlcu0XqqooLENEoAVu24AquHBLiiMjpiSMpcVGCKzWPenyPepd/TKSuYogzmIW9rQkXSVWs
85kUUd8GI0lIBpWHMgVP0c33xTH+EI0wibt155bfp8fgg7r08Ly6NIMWCiIpKhriRDJsY6qkBi3n
5SRrz+t/mgAN6Um2kJ6+KuYk/yC4a8smQ04lgsAj+jrQ65VI+7j9cXsDrxihsxyH4LBVkMgbQ0JG
5CVbWf9QKc91E95NADfeFnT9pE5WI1wnrYZhrKkxd8CSw5KRgs1jD49Vr76A2LPWcpsqXntHQfqj
YRWrxInedZZ2B9fB75vdsxULPsrKY9KqPSsG7Xtd2upag/6Yroc7u8gWRF08SN+082TNgq9S7DiH
/9UCnA0K2moN53DzVH+07uNnL4GMBDRQN09X+dZLF3b7ivs6XaQj3HUwd5O4nwUrUQLmiAedx4eF
85x/hBAWn4kQI9Y2I2UyZ8cAPHBe2slVvsGUORPJqmvH36ZLFAILmiryD/oga44zU/ZBG4x1PD6C
60V7abZtpH/Lcv1zamLrJYS1WM8QSaFabvTwXRl3WyX+fHv/Fi63IzjlNAXpuX47oWy4N9oHLah3
crRgHq94/rMzEqyjBw2ynmuckZz2dwoQsBM09yo41lK8rxT/7vaSrjqYk32bT/AkMlOKKpSMed86
MB+H2KMH+K6Y8rWjPwPqC6e0R9vQ0ptmSS0Es9JN/18ofeyYlUPQP9vDl6leGLaYrcKltlMzY7B7
nrAW1uYwuJe1DeE5KKDb2JAhly5dWHhcyym25On27fTl9m5el2gRsc1RG/2X57uZU6cr02TCfxbO
Gm7C90U2rmDhpNvI/hhDdAW324LVuGgc/9Ne/SNT8AaNHzo9nOTlIdOlVa+9DJW1tjWIV3rgLnOA
F1SQwjZa/U777SFWjWlPOhNNlXosQDoiSHUU5blTaJKx78HT7OvW1ah0jfraln/AbLUQQF5oqiBM
WGfn+4qdJb65l5tvlurdA58AtzQYLVK+9z0mLiobHOpqd/tEL9NZgljxzoe6pGgeYttf9ugm+sq0
V8CE9tV68F+cn8Hv3sdZHP06TMwoc8pHcAKyZEM8oCLO8YEN3gBGNYL9mVNZXntwgGQL2nN1U0/E
CQ5hgtOFpCDikmrdPWnRCsK84Ws2uDlgmz8XtnL+YWf3cV7b3E9LswxhpNhqGUMwZ9dOYO7hO+w6
1wnWI/QpEPQ0G69xjbX6aG5ui5wNyS2J8/JPrJucjKMW50gsR+eDmj1BhrQZfIh2vc9TsFR6uvAO
58sTS4gyrLZlULOX1Yy5V23MuX4IQP/tJS1JEU4MhLrMq2KWlNdbP6rwCsAUK99vC7mwY8JSBDvW
022spSZLCYP0Tm1ynk/OvVYNmyoFiaecYcmrhUfohU94EwkwEyUAikSiA7fLqaLW5YGMDHtjmgwr
I15LybtgaXDr+v79I0e4z2GSqGBp28Y+9Bll0vaFfKeWC4+ApbXM33Cidn2eTEqdO8a+yZ+SFPBU
C5YAhqYyY3v7nC6DVWHXBBc3ebKW19TA9nHlyh+c780niNrC9+ou+dZ+718AxLABJ16KVJf2UPDf
vTEM0Iqyh1m9CUDojyew/aXn22tbEjLr6MkmaqXiR4WBc9Hh2rHDcBulPwGp3tyWcuk+hR0UTIQE
GVrgqOhdnW06/QDrr/PV/sFrxvwiyWvoJMxiwcTf1g5VFkx8XtOVTXhv7KGj15yHxHqqGSKIl3pD
lsQIhmIaCx1qVw7J8IsVdE+rfnzJhrXqVAtbeNWHMP/x5829qF/JjFZF2shBFSF0zy72aB72vgOH
RJZWQb7wPltalhAGNLIk57HN7jX6d8/U3xXlN170q77Sfj/eMGxCOMcwGQW6GLZOrU7q83rAILUA
Za/SjwPwY274w+nW029XrGiCAgZOVZjuoGwtDm/pI03hFZXevaNtRhhLIQpecPRXbhMS5qofvhcQ
RUHNHTq/NUlCghyUHvm3pN5CFlmsrNhYcroLosQQRkrNTg8YGdqnJnj+5SaCFEQLf92+t0tCBO22
YW8PSzpS9jLBUVxDDF0Xq9Ra0u0lMYIjVCO6lLSOtVhWv9IpI8DiAebtwuFc5lnezp+xECqndC2L
ySnTmdKsKWVjr3xK997ncgD3gbe5vjZGigpuVbpq4wJ88+/s4T9SBQubT6OcawNS87nR6KkxXswl
oq7ZmwoBGGr3jwhB7XRLL4Iin5jaSj+n4ddiyZsv/HyxH7XPYHUvihE1iNK1QwcB7QYLBue6Cvy9
BEPQtKkcchAOWYKp/pE4T6Z5L4/hwkmIyzC4mDbvRdqTFXpWzPkbTnxdXMpeE/ple6wjyGQY7Psp
DfLSTKDAtASsIVd/7hEEt42WwYu2EVh3a4g/lO4YS5k8rCFRkV5tu+pe4nFq/wjAOaWB2FQaYCyS
lNxlqrewYkAc3n8OWrgsJxqPIantFbrBx0TtXxWzMAZYEFs/4RnmOV+0AuqT1UB+eXRTMLHg8ZHq
RmJAvmwWQlQxtJ8XQ3OuanFn6NUQ8TecVisaX0+aY6Am01MHlbEbVTOpo2oFq0xJdzP65sIxiWHx
m0ywPvAHDjB7oufWkjbNS0drjhjs7qfSRz3M1XHoZj1YkUahTX+A+v88aMbu9y4qcq250qDQ0ja3
iMzqc6IeiDSUUpb7IySN8UOQRvQit5QAQBxben9e2dZ5R1FCgBR5qAnaPia0P/aT0R89G5DQwOt+
Si2cZpr81GjTo9cm3cL1Ev35vLZTger52iID3NxSs/ojpY5g0yfSk5OaPaRzTE7VtfebrwyksSgg
SU0aumWwic6lKXZhRr489EfHC+AxHaGWMb3+c55Y3o+66pYgRq4sjk4bi2Zq5NHwIFhYvIdqJn7W
Hw0LEB9tbJu1D2bbKs1jby3lMDjfVpSLaJaJN7reaCqlAY0ai9gZ5hsGCP7kEI6J9SvU/I8GcJtx
od/HMiGZp64Hw35Q+/QxKov3erSUO7+4HzS8UaMC8IN2EqCaBTPmVLYhRQzFHbUxeh302t+Nsg9f
TNZ8Jk8E83gRWG5ULAEmXUwlsOozufMxnNyP3jP7ZBxgXkgi5csw6tvA0B56SWV8FEaovHFrOmer
2ttFvULH6qAxN7OUSbkw4TPECQPjNI/NcKdiS0uVwLsSTpZ5NGIg2HMNPsS+HpeqWFeloDRkF3XC
0redOFmpwulW80TZMZG88i5LtYQIjnGLBTUSfd6Mg0sZkMFNFXhaWRyYsWx4VfNWCj+AHds+q6lt
R5yi5RycHH4fV2ZCFhhZeogHN0kaW6HUqiUvk6ePO4cx/YdobHZ+ncfbyZfLd1MkRX9a///BT/+P
uWvhb2y/9dfm61+Y6Puv6c//8x+f8gT4qux/7erka/ajPgVMn//HvwDTLflfuAkmfkG7Nhh8+Bsv
3TD+ZTB3zNAjLaqzVfobL10y/iUDgAqMJoMfZB7nI/8LL11S1H9hK8kwKwyD84Jgivj//uf34X/7
P/Pjn8FeLfz7KYS5eFuZ4Gca0J6h/Ob3Dup1fltV6ISqxErDYz6MMMvBBnFvQkS8lp0k+pTLZUGv
KfCntPDFMAVDuNxTkDhmQxa9TJH382T7/vq6s68RXq9vX2PPHFL0KloYLuFrrNRnwt3pomPcFNaL
p+e0KabGkDxpeeL97Mek7mGXSh8NfZACcIQs/0M6NuoPs/VgGqm9OAKgyW7l56rQ0hZGr74d3Ai6
XTLTegiF4DhEPIKzJOv/vANnG3v66ersrE6C67dPpwFoHrImmwoG6vlGanHZmrE60tApNw4kBl1f
PFVdXtarMLGkoz0Ghe2WY+HssjDtPsJ7k/srGgm/GXGn7uVBUZ+7wh6ejEGbDBfR1c8kyL07aTC9
D6Bhxr9Urwu/G3owPTOrU3yK1eGjHHTS59tnIBi1v9YBhgSui/5U0W0oQYNNCyoaYNU+AlRAj1Y0
sSrb21IEmzZLYRReZf4EgB3+FoIoyjV2WDZDeEwrKV53utJDlFeWD1VEb9VtUbO/EQ6GpnosNPo9
B6fzn59Y6S4OncKGj/Eohe2vBK4ot/HUx5pGe7dyfrPV8W1dIPYTDjMGBNbHrCUnwuw2Ju6o9PDY
2Y3+4OftuDL0PD8OmpkuYCVcOSgHvCs8D0Eoz1ThroD1HabTVEXHKAvCbQ/K4mYay6UxqqtSIPQF
V9ecZ3GEBY2pIQMPIEfHxE+jLf9FtRlsaSmWv5SCMSMyIxxkDgd42/NtA0Cg94ZJiY4YKN8t27IF
1yNa4mcRy0ecDq8UICbAz8Nnk0c6F9MMehhmQYwqTKa8ztQ0uJeipnbDQXYtP2UDS1V1rdEeNtOQ
090O18hCD5EQlb19Au31NiUlphIsEcaPTtvIMrs4OvaB+qstoupOU7vmLgj8nln3sF11XQVpUG4t
3bjLa8Cjll0m50Q7EW7nfO1KnBq6p9ocpCx/JmWsr7LYep6a7qsCIeNv3zn6l5noZ4CFQT9QEs+F
MbTWhlSso2M6Fl9knkyrOBi3hiL9lHt/KSdwbUtxn6AUkK2joUiI67vIDkZQSaJjUyXKpuoaYzNl
suSWjLKstcEp30+6PiM/mEsjCorwQJtP01GY1cGqAMt4ARxMe5Gd9fCpHu3hNa67R52mwJ60qx3J
O2bjnpjVgKPOWw2ZtwbZdpNOn4Ix+loxDzZAL9DG1nqxIenStJozajITN8QNRB7C3ptdGahGPgVH
J5HCz2NOZ1XleeM2MoCKvm1axRcO65+BNWZ8LX0+cPGF42mNaufwk87uLYYxYfDXGYOV295RwlUd
BNa9NUjRH3Lv9XTrzJM4cFtuCz1fGvS+1AETnLZZv9/mL0XOiF7RKxugmugYBEp8XxQaXTSNPGyS
VA5g5Mv0rRFO4Ud4d4PV7T24vFdIJipn9bw1HNHip5oipcWA9g2QQ29yQKrXoZl3Gwe020MWRvLS
ns92/dyfASZCpEGWasY1EwX6NvzbjeyFx8oLFOA+E/Nj7kj2e3M0Ikg8ew28OHh6sogXdZnupCTc
VnIcLBFUXzv7GaQflN8Z4wz/cH7HC5CeR71Jo6NVKM6D1tRg8RHFuEVbq1ixONu1XtV8igYLvmDD
HDaDNnrrLI6nhR0ROSfQQkoDOF3irtmiiknBtlDGphvT5hhCs+a7QV5YDXzlag78daeo1SaSSIut
eif3HySJWvDY2aVbVj0p91xPR+i6UqkDMzaB1iWH4KR2szaSdTdnPLm4t+uBwYixpgGc7izPfg+8
lfpHngXB2h99x3bTIWterE4fPqZRa7erwaiy9+WgSB+tQak+pnAZNG7f1qPp2n5R/SrasV3qPLlU
Q+Lm+TryF5dfhNoJHfJv8GbVR7iI1FWdEILWygzHZUwgp0OW+um22l96bEICGRR6VQFRlMfD+elD
R4RdzIf6WOplfD/JibMdvWTJaV3aMqRgw2h/BbmIAz6XorRFOTaywqpamBECgo+8bMpNLDMUfXs9
b0Mo59dqjnFgLYCSiDFs0T+OYWL7ZSDVR2L4+8GK78zh26h0rs97gRzAOsrUl7iTV4qX3Cv2H43U
b3T0h1a3LaO028DMPhgywI1p+6O2A7ielQVDc3UvrJkTBwCy+SV5vhdB2QVmp+XN0UzTEHJnXjbc
bRhc4dVd396MK4cL7ACJTHInTDSKcRIHEuE36uYYF322SYYs29g59I6/L8VWKaTB9wPwutiBYo9N
0NRF2B5TLzAf43yKXKi7lqzDpWewAZzELtjE5DxrhDC5mWe5Gmtsj3prOm6U+smKcSiFPEg/PUSm
72+mSUtp0DKXfNK1XZyf8LDrcl6OiEBAfxtDV6PWHqvMSle9AVkz/LBLdvj/cXZeu3ErWdu+IgLM
4ZTsJMmy2dtB9j4hHLaZc6y6+v+hBvjhZjfU8HcwwAw8djVZVYsrvOHGsUAMerVKQC9t5aZdHouy
QrfKW7ouzNNJBPg4KzuFt+AvlnVPCHYLcFgDLXRF2mkUU0in2dsat+zdyZBLF2Y1gHeviuK9Ygzq
UXIy9znwRXwvBu+dbiYL4j4A/usVADrHrfGxaOtsb2NB8lmfh3syJDfewcqYpvhG/ZsuxiYDFBiJ
DpzUgQzQWvaGJtEsaArh5xUQ9rcP7VY3YX0HlCoIVtEqp37d4hiHxowLtbO4G2hwfVFEB9ijj01I
Z3k3H5Ma1S7kbSqiw6QiO27NM3yRKM4sDOimOc529tQPzHvd6iUdFd3yW68uq/3bv/LG0SM1QCNl
7e0wOti8kFLEarN0NVcLRzLfy93mwVrS8Q6yZjspfX0Xfy6zOQ+O0+glTYox1LrEPVjCiD+YMBUP
MJOTXaSgaBfPjhY2lqegxBjFCNrOyjHrcyXItHgJ8KK6p8q81Vxbf5OHiQfK3XSQ+B+bMFkNCC9g
0DuHOHA377Kyb30Dz+FxN0fT/NPWUgtfGhybs0BpFdc+eGbVhfScGjXo0T8a0FBQaz2Y69JMTykU
hukYFSYqcYNd1N6+tceejraiz75VFVoe0IFpQviN+M28vYevZOvNF8kjrbSZS6wWg6+2dX/2Eiq5
xDEe5SEjmX6fJ112mAQY3Wq2Xd8p0Qxhpv9f5tDcwqBgeoyGxzk/DuOMql9hd3sBQPMgR6ffdY07
+IbQaUuBuPpUl/r0C+Uqd9fVlRUkva0HqWX9TobRDF1zig/QT/V3VbRUD4zVvKOLZ8luTnqcCRAw
2C+YAO8mr7tHP7++xoTLlS2/WqTQBNiEskZ1RspzJmuqgppOMnjdi213IApUIzu//XKvLwhjV96p
t9o30pzdfBXaZZxMaHBzqCCsd0z64j8w6trp/7CIQ+/p9T8MDS9Ds2K0Q5dUwxLSw8MbWUmcgN7h
PR+i68yPTppDToCIA2OtrWQEsqC1JGdYwsTOvjquAkZKPA51Jn1dNe8NCG9tkUnSR7236oRth67R
bFp5CW2ULImZdCsncShzuFCN0hZ3YthrJL08/5hIqWtHdV0NMZjL14eAchYJKxdhF1sAwWI3fWjT
XD/obaHvpkppHz2R99+11EYQgO2zn9zZXSrf6uve8/HK9IYgzTqDiamMS/04OPn8GxVB7Jn+ep8R
OHGMVaOVv76thOYeSD9K1wuTtrkJ1BFpO7uLyzur3Ii29BootwF6r52jbc+0LXXFgdkuwrazB1T8
52JufS03Ebbos2746XRZ8tKnJlxhxnrTk1E0GLBgtf2jzUc7CgCfq89Na073unc3TiCNPxeG2ur/
isDp5UZZcWx0RtrIcJap9t3NQC4oNGQ+VE7X78ge73WXbpSeDKn/WHBTfCRunEV92cqQlrj6IKRX
HDtTT4OisONHkTIa0NOxOilOb/3DUzeHoSiMg61W9uHvd57p6qqRSSyh33X55Ens2H1WLjKsrXE4
OZowDmM63nu/N/qWPC8XAHUp6n3q/stlipQJsz1bkjaTuzK6XGNnxmb8lOede1KSydzrzqweO5hZ
jxlWzZ+iTrvn5XI9muE3rKkPvWD8brdiKkrTuZXIRxkKbqzvzaV4xuSHujhr8hODIkxQkCjZ8xw/
u25S7qQaN+I16R1gfI8xKzdtPYJ/fAsRP7SGLFHZcVl8Ndq6Pti5adyJOK+58ibiXKyyec8iq9tK
nxUtLG1RPEdq5mkHTe+bbOdpw/BBmjZtlCIqRuxkjB7N2LjT6TE0pX2Ug7t4vkGP7VM8FKbrCySR
gNVP3bCjUe/VB6XSu59uOqnjycGFXH0nlVUdXlPd7F3V1gZ8lCaJ293bJ/Q6ijII56VTHKjUCcZ2
wGc5yVJplmKEnZu3hwjnsaOX9GWYmLGm7Ny5Ed7OU0WX+sai12cPO8kXkaPX4DcoluYHE1GYo5N6
zu8ohzd8UIdZ+Zgrk/bl7R+63WEgPBjpoPWCZhvRXl2/PH/scJq6tpDoF4aRplikh4Y8Iqz4l9iu
/3k8Ima9irHb6PNvIsdsl7kxDN0YGoBNpnbGXgKNSO0e/mAbEemKUfIxBkI7l3jtbZYpu6F0266b
Q70snXcxBabfLLn3WcF59UGxxfjxzstbs9o/Ty6yHWQxTE3JeplsrN7bf769BhUZ+G+FGkbAd34O
KMpGfqs5sQLefJriAC0f0Bc1Ge8U8G8AYIwLw8r8lDz8V2/kjAMg03XQHKckfXGgOms7IClI/dQa
ODVfWmMKBo1spgycIbE/aGVa8NlHRu/fnr9dY92uDOhUVGP/o4MZ99yPDUYSs6Jkfp1Y6ujbclLj
wEZuN9mlWgeHtak7y/SzPh0YeOp5L8nUrSksx6ZbdslsCtdHetJLg8FKrBpXIKN5ThXU11GtXpqf
b7/CV8e6y1fIGBz1LcoHFHKp7y5f4Thqal5V/Rh6qZZAhE51efJmV31vtj+VxFA+W7kU36SZ2Q8u
XrK+amM6tmMukdVBaWbeo1rL5lelMY0Dgz8q5Q7RZKPwu7xWXsTkaL0vZkd9TDrRN++QypEPaaQl
QIEGc/iRJG7THh1ngNoBvDsjf/GSUO3s7lNSuIwR4sK1g1FCBvGzcWiM5xGD5gVVkHJ4LMfBqHzD
FiodRpGvblueErf70ZjML+MY150f95lyLHMrxh4Kh9N2b6MS94wnnIEBcS36L41ELTGoO7oWAbNN
B6X3ahyRqXNH68zEr8F72daSR2ENJgjYCAFxOQ+V9FNPyCEwB6eTT8qcFfqjPpnDZz2vaLVMYz+6
6Am2WfLk2mX0rMRyOte1Kx2/iNV/OWEQIlSETDu/KiIVOXsU6go/cZIZahd8ofFo6TOlY9PG9UOF
yM+nNM/bNFjmBc0y3N7zZV/GlaX5i9kcy6oUyYnhU5f4HdycL7pJTYE2aiIsv5TG18jWFrkG5+4e
3GsbwEj/4N8BC6Qdql7jrXpRpvrY6GOojjZqtpXR7RumkH+ZcbAKbSwGsQ74CMYu66/4I0w2BSpR
dVWRFJsuEgc8zIPXyXucmauM43/LAGqiy0PquoU2RfVQjpEyirDA/uek2oPc50rbBEOS6seod0Kt
4EqnXi0Obt9Jv/fy/k71tH5sN/cRtThEz4ifLii6zcc4alutiCfKX+k1ZZCqzUtd03/NiLy7eFLG
o23XdziqV/O89bGJAiTyJLIkdps1Eb90DMVtp9BJQdv6uquV3ETeAf17xfN+V0Mz/fZim9uRORJy
mW2IvRI10UtfLxgzieY97BWGjaMxopapiW7w3TlOJ0TU9OLvhJRpKvJjV9XK1zY8aIrLo9BXkyqz
0ZzCZZpUPzab9Fhqs4ccG4VmrsXNbmk8qHw9/Jm3Y+W2CnxdedUT55PN0O9VCPWPQzjGNFuXyJ5C
pD8H/G16uVOa3vDN8m6/ba2RN6eAxh66lDZAPpoLm8SvH4x8Wmp6Ah2MPiPovWlaAjeVk+k72EV8
SzETWoJKtMnvIR3T9u+flFu2Iq2AbxL1Nh8FYxJ9rQLLCftEbR9ijM3PVjU9zIZNkH37pd6IH7D9
tRWuuGqZbEeYdRRHvRg0EXp6Dmi66qGoRXl6J35cVZHsHcswJ1fpSqwN08tTM7TdQCiNZRgtGM25
iW4+AWN1AiLu8LjoCQMFVeRwQHUQApZwwCwpoEbHqN+Xla4Fq97unbz71m+ieuQgrdGGwm7TRyw6
K0VVmd/kTkw1nDr57So0NNosrU95M/zO6FxNUEqMGYKqmOL8u+mqw0NpYM+XeNly5/fciDwc7pWI
y04QojevqDLZ8dmo+DnMVnx1qcYPRb7Me/pmjPyMetnJUai7t7f/9V/dnPQ1VSQJXiUBr0SGbKvI
GqMRlDjgeo6pOv6X22LZ2RAFjrNUooeOaeSzqZiq32VFvxc043dmMrhnCibnuIrsMXLPW6DEEFWU
NB6eQAcpBwyUnIcpt4efaM/OD0YS6f4yucUOuTTzcVLNL0IayT4hu9x5OsKVfGOVJ31gZD/Jed6n
VVXSS+y43qqzL90h37dLX+y0ShjPZjpVd8zgbtx4Jk/rwIaXYV0VLGWLZwabIsO4s+Rep+uxwxYh
9b2mK3dJ6aE3qbfxKVeMe1uwzdq5GnC8qQDBh+PStBUqbYfSivMxkmGDOOmzBg5yXw2oyGLmDVI6
6erj21t+48aTa9LhVWGD0OLdBBcnkVLqaqaGcYx0KDDeeg++4B6d7UawRvwUpD0dVUBc5vrnfwRr
yBNmKvWJVUrH4fi6FhAVFH2WTHXvRMurxsz6BhEfeMW6oiv0+ud/rFVJg8y8T7QwKviWBnactAYg
x3Z+jJdlerG8hCATzTL5p44XrUSJ2HLag5KbahsUdYe68d+/YdqvDEEYhjAH2WRLU50oolRcNewk
MXWWExluq98bwV3V2MBimfORpdACQ7Z62waqLTczUqfSw9yS2X5hFxDSlpb5rPa0Hn0DcPYLDVMx
7vTcylLfhQ36TcndNg6isWWeAJav39lu0r83lsLpfceeNQ/VNCV278T/6zPHT8U+dq2EgR5vs6ps
8uhXCYvehSqYzw0dFzwajTsH4fom0V4HYKchg45S5hWIVLFcaY+1HjoQOoLRSJL3dVx6T6k+JA9m
kVv3xJFuLkgLdv1KAwDZXiW+eLHEPUkP7chNdm4a9f6caavfsGsFU4RV1tsH6wousG45k+v/v+Dm
ZFH7a1U7GnpYGcKPnTRD5kM+pngaZg30aG2u3dNYGunR0dqSetV29yW92SPtmHw3jnX7D92OahfP
lvZIZ/vbkrvZvmU68FDZUjks97yIrqMAvxd3ZFRL6Uig+H4ZBZBh641R8nu1njq7Q6n8MA8opC6N
6d25dDf34o+lNmHNI7mRq9ls6JkIFNBckEe1kNbOnkVyUMpMvXPYbh1pbverNxzzgm0eLPp4FIlZ
6mFj2PXDALHWX5ZR3Lk410nB681mB2CVqKjMXb7AqBH1Muc6J8xq7aCJWies7Dzjv1VVUOqdGQAE
817ePmbX30JGIFwhTF9IQ5m+Xy5aqdrklW5uhIM07GAeit9qY7mfRi74J82ocp/Bpfwepco9Wbhb
e4hFp2HjokNneyt1Z9i64JplRrhYTXoiaosdg1753iyRwvKEfs/e+tbbRficAcpKu4UdefmgVkLO
6y2TwSTV/ajnLkorop4f6pJRp6nG4z51rOH89su9cSWQP6Gm0CmlqTM3PbMW50ra3IUMU9Gq+KR0
5r5ivOLHtjv/ZfuaaAEucbXtttGy5hEvHy9KJ3ztrE6GmdGqxypxngGzNnfqwRvPA7IXM0vk41ds
8WYMUxkL8vGuJsNxLNoTeVqykzqzkKju4v/DUp4OgJo6gnHgVmvI80qtUxpFhsqAXZDba+MXJ9XL
d0OWx3+/S6DbDcgIOAI6zvap8rnI41iv1LCc+/cRHMivTW++1HlqhG8fhxs9DzwtGaOC5VQ58duP
lqh7rbFSWw3tRkUxYfa6s5GUatBGkXrgniaH2G01vync6WANXfWIJany8PaPuLGH/AZHxzOWjAV6
0OVBQSd7FCVf8NClU39Ip3r0Zzszjgbd078Pm6Rrq/Y/BmgU1psvWNrEg20Dlw0nssEnoLsZfbpO
vRPBrjBDHP11PEZZ6AHhIxG7fKK6rVHmXRMO4bjNTwO3rGAxFH1vVZH+2KtF8qQO8fyoO9IMxjnr
T+mAJWGZxTryH4Z2mkVTHaocQMnbb3rr1kKWunYwMKFavXxAWWxCjttlrujVUg2FN2an2JmTd9ac
Tae052sMG+sI2ip9LIryRY+r6p0jGuuI0W25q5rMelEQM9oPfEcBgADsbmcr3ytV1+2GKqdZdOeT
eutYsFlwCZnkMADcFMhu1eaCtr0aOoPbHZVmLP+ZHLOjQI/u8X9ufHLWUSOtN7AzTN03S+nSjOzC
irWwGJCcsxglPCOdWb0f7KwP4D1pKwFL5ZOgD7/e3pFbD8knwF4HnCu8eZM3UJT0STZJDXbGEPlJ
Kv/trdk6QSOd9m+vdKNOocR8ld6HP4cHxuaaudEgc3ZfD6XbvK9p7B+1uBx+2NNSfUSOw/aLruh9
i7HKvxqKA5+tvhAnw0nvfBZufPUIbJS6qr5Kym5llpYkTWvZTXoY6x08f2m+r2bX3o30SnYSr0M/
irWPbz/6a7y8bDOQgMFXAI4CROzKEq1BSSVfIssIGy3tVpJEUrwzF/hRPtPIIvcJao8lMrqu79Yw
0zAy6yznUM9FlTKNEXlYtdZvxoVdstOZkew9oXovtqfYeO2NqXLAea/O+VsNPZvRyavfWTYvc1C6
fZMH0dSXud8pjpHtXUdx8UlrPf2rNpbivbCW+SjFoNjPptUnj05Lk8LnmLcQhMvyabURZMIqs3ag
8Ww1/S6tI1MGjTJPT/CKJqZPshcQydSkKHdCi2XjQzlhMr0kmv3BiJiEPWuO0BKGGvAWcJVVXCZS
1tgvQSGiRTkNHJUjfNzqSVWq6idML9v2e/KrDyTQne7Dh6yPcvHSGvFAt34xlFnVUSWVrsQRqZle
GpmWPnTe7FdkdXXzMIyxNfjJ0nmNX8YNE5bBq7OjEyFidydG3DrUIHI0fhSdE+z1NpFWMlcCuNsb
IfCXD45stHd96sjPslrG36ZQ58cB9uHOYYT3rVIjRD/Lpenfa7IuTm+fsRsJOeUPMC6+1xo48M3t
mrEpUvRoNsJpruIHxoJQCB33nljmjVXWK6zDXaX4vtJhqJxejzIlgmfepu7BVadsbybxj798FDyP
QQibq00OEKttbaEPc+bUxmCHg5mo+6RO5K6DanLnU3wV+VgFo0ygbxhLwyLZpIdizBrabZoTTl70
2+HT9z5vHO2EzfU9e5Or6M5oiou/sotJs0kWL7/G8wxqYkhzJaydzPDHovknV8XAcFpXH6cqs+D9
JoiRmIjqvv0ibyxMYoU8NxLdfKm2YK6C6SqCJYYSii7R/Dwd+pPTYTZStCXJvSx/KW6Nz7Ol5Z/f
Xvh/tf9FxANjvkJW4Pxh6EK4vXzmFlinVIw0P7u9Q1FKFyc59LUsnscekYBdZki8T2utm56Z7GUn
q7eafZMiK5WXEEXNWEVnxS4V74M5eN7Pss6cL6lEu3pS89wMvKiv6090U/CTa3JRRQctnu3+QNJT
79tKlhElYtL2+87Q88Dp+6V+bKH64+HZ1MjREV2dD+jlDqPvjTauD0rRAxdHVXA6dbKJGz/W5QIx
0ovT3ZQX6dlWvOlclNy/QOBHFdJg8N53mOR+zyDeEbd7r4+hu6Uj2jJ2/pIlrzyGckZmu5PoDNtD
r/+HHdniW2KmOzHM3lNSm2b/TBDNtGOvteJlsObYCDygC/Gh7y0AsCQAy69ltIxfJS4Yv2uou/Y7
VP71xl8Bm95+yFP4ygnF3IOw0tzawRTt/8vL4kEhMBH94wjejTFYmTwpeT6/E5lnfhwwUuQh08I+
tTPyuolvC0fuRy+P904J5MDvE0sku24wxl9TArkmSOcp3seTbkwHNffQvWMWlZ6QbNZj7PNGmidu
yxTeqaboENV6dVBj5d/RKPKX0gSRwd7AmHp9quyRbp4Z5p3IXky3RWVaiRIrC8Yp6b8OZo/Zike6
FbqjzA6m18QPrZfn34puNFR/akbjfWJBUfGToUDJawFwfk9t+zo2cHrpOjAQYo/pA1yeXoj2lV05
RnpmE9KdlmI5lqVI64hcv6eZ+VpdXN4UuJowBgmrGG16WxquqrRmZY9ufgaMkRIdvPg79D4RtIrS
nHoPDVs7mqyHvGaYnmRSPxnw6CWeTE9Ob6d3asyrFgQMZsoT2i2MY+Fury/mj17yqLTSHWl/nA17
Qm/ZVSNfNyOMi5cZ5a9+KO/Vf2uUvXx6IFIqhEa6ojCOt6PGTJupyZy+PtcTLSRkIuUxy2GI5zXE
RTm54knNbXWvDiNimEr0OS0L8U9pD9l/b0esqw+bTlcCVaMV68m3fKtbjBdD4rpVpp+dOKqfXFSA
nmy9vGc0c2OVVZWCNGGlXTOHuHy9cTJ1rd0nZpjSUCXnsewd2Kh73i83V+GDRqv0VZNwk5M0nStJ
/IQZdvgkH0HYYP2+RPcs2K4/LjZJLanAar+57t7ls1jJMkm1y80Q05GdnTA1FJXIjpXKqHKeaofG
Ki3uJrK9v2RzA7vkYOLVR70Ewm4LrqtEkpZz2vN4KDkGNoDT7/HSmgdv9sRjbs8znFimOo6UyvHt
Q3LjrtLUXuHi9HV1Mq3N9eh1YbllW1phVIovIh/sT85oZ7vJsJJHLU+OON+h/+JZyc42a+/9omUP
nl0cByW5kyJd31N+CM0ZPu1wgq7mdXZj24U3WlbYY7CKKy7Vst9MnX7KSmgvQQN34vPbz74mKZcX
lbYk5BtYgbRqwMJstttDi7RMDSsEwi8Dd0zLd6mzxA+lKOYPdec+ZU0B9TdLYg7bvXHadZrNnlMa
A71YoYqg/C5Xn8rEWcqUlBAGRBOqVdqcplhg/9dU0ehLUcYULf1LYvZm5vPb2jPwGpyn9exea+zW
5frzl2yOAGW4krq5YoWVRd7AJBbG6mxmD2+/7deof/m6UZvBiHgVAyG72qI9FuD384hSSdippQIs
LCvyr4adld8tvgH/WA240mBQ3SIOhmYwvpIgaP0uGvIO+L0usPtskmiOg9hRquIwzn1ZYWdlya9k
CEDa0kLYA+ZAo9X4WdrnCPoN1gir0fYgGAyp8hVwu67AscrHU6Fpcx/kQFB/Lh1JzNtPemNrSYuZ
/cITZGnAlJdb29YLuVXn2qFYGHfXvaI8eH3nveckjwdAvbo/iwWvC336GdfDZ9H0MkCxW/1b+Cgz
hlUUkOk3lT6CFZsj1uv1PM11a4fA2LpzVXn/cZnnk4PK+tOsL38pRwrYieVWKTYKKQ/Q06bxUntZ
JpJptsO2bKBPqE7/LleGCdlxJv93XvF1qIYzDvQZCQymstDGL1+xtWKoiVZOaLaK9QOwOoW6SM5a
qnsfdHxM/FgZlK8o2PafJmTEno0lexoyT/kFxYoUWS9jax/rkZvvVL2MUI7z4p1aGHmKzOAk7kAR
1gu0Pfk6WIyVO0q42eZDDrKmzegKO5ydWIJXjPV9D54QQl3/l5bH6x4QUtYK8xX/s71kud3MdtoY
TpjPtTzGyA8eFbqqT+2gJXu9Rd2oyKb5Top1YzPgLpBsIBIHt2Tb8a4KY5CZk8RnK2kxjy96Vo5L
9I89ZdyJpGIWgpTnnsH1PXG662Y7Eih8MgHbIckCJGmTfvR2lBNH7eQ89/gLqaW1L6e2faSMa3Zp
q2MRJ2fp5yLyzsaUYW+ceHeO4vV3a/0FFhi+Ndul4355EmtzsHS1tpLzVKw0b3jzAf4bo69JrTyM
wHrvvOyb65FagzEhvDDRuFwvV0snFoWbnDNG/kfE98tT3JZmMHUu+kCSQfzbV+2qucgbBi5CxcA3
GaXKzXoJ+N6CYjs9q06GzkGpoESSPTSLV6EXCnEDW+nef3vJa/wkZQq9TGjIK9rkSn16BIHcK6OW
4hi1LB8RpKh7v03KwnyOhZKMQVQVzSeIh0Bwc31ABjue6kL3UUEWpV/Fcca0T5/m2TfMdDkP0jb+
K5M5Vne26MsPmdFV94ADN75u/GTSFyB+RCZmIZfb4mqCWZbRZOdEOMquSpP4EOel/lUWiXJUKyXe
NWjqnRqt49e6UfOQG60DWN5QPlInu3s0x4yT7ebuKdVGZy9G9Ee0qBnPTl+lj4MhxB7Wc6jGfe4B
t8f6w+nd/mSDz3wEV6QhLGAlfkVx+/fnjfkRahAEFgA520irR5rT5UqenQ3jB8j1wZdJ6QTesqQH
mVh3DtuNw804BLQuOnKkwa8H449iDdOKiaZAmp3pjgx7Q12GIBHeD+S8xVGUyee3z9l6dC/jMkUL
igFMVWknMYy+3LOCpnmpSTc9A0tz/TGrs3e1mpRBnPf9nbd4nWOxFO8Pl2xg93wMLpdKUkhPetpl
59iIBJC5yT4uqXrPTuXm6/tjlU1bbphHKPx6n53HzEtPfKORsZWac6oKAJhJU/14+/3dXI7e/5rD
YsC+TaCRXJ3wRlOzsyMs82M7NjKYhHACJ1G8x3FO7jWEb4QimuZ4KiPFQLd2O9kp8CioKB2yc0nA
3cPJHHZ1YyfHWSc7tBZkYaB63mM+3Tok67wYDPsrcW4T3x0S8RGaQnbuIAs+uZ32FSEKe++42T3O
+a3XycAABaRVhQb+zeUZoQNVTTqt1bMbCY/2W/mv3mo/3GJ4SDX969tbd+M8MrOhXMeqwARNsBny
J/00WlpBVLe0pjkg1mfvm1JMu7dX0a4zAz7Jq/Ak9TQJgr49kFXUR4lqEsitDLIFmPvhpYLkovpz
TqzywU5YDyop2Y4pMr3McVaG2I+mpAHjZRgoxc2m+t+4wDOTcq4DJ5K9tXfnTB6GyZPUSdWc37Md
u7EPEDC4o5DHV03NTSjHMMuSkUKjd+oA75epOR6knii+7o3LQUCgvPO5u7UXMIWgezCuNIBuX+57
gsxP17p5ToS1mwcSmsxH6OqeBdmNVcCEw+BeIUCkoutT/xFa84htajurPKNGZDIKIxcTFFp/H8Dx
ZmYoCG9N55aut+mPVexSaGY9muXZU7P+MVVqrqjt5ftale3e7XD5u3PCbsSEdTHSBNjrnJ/NyyuX
TkDiiKvzrDFPSZ1mTbqW2FemRT26oAOOXVLP53IxvZNZI5SWFZ71vdFltaPst+A50abtRbEcssnQ
3nWj2743ZXRPzvhGFHFJjtdZFg1YCH2X72Ue3TKObVGds2LMn1xVek+ia6vdMJT3ju+NjWaX6fgx
cqL7uAVkDK5ZZnJgqbLLnF1XKQxj7SY+vf3ir0iuJPywH8EREPtfE4TLJ8qSaGW65fVZVRsD2Ldh
PUYcr6+ynV5vs9wVZd0/Tvg57Ml16kMD3voZUVD6HJbVHho5OAdHaf7rmjo9AHeq9l3ENkwyTx/s
qfimZ9aAuGIjf8Zw3wJTkcmduuzWmwJpwIwT0TfSjk3xYI0xcoaAxM5S9hWu9kLueiYQd673lZTI
+qZIoSlXAR9Bl9jcvBheHtg8rzlXg5lzHLMpPTYlNji+ArSz2I0o7P9IUJjOdq0+GF+kiBvHn00z
+s6EQTtPi758jvS4+VhJ2/4RVaLvDx40/XNt6dFPeG56RdNwhPvWZYPWID0S3Su4b72qta299pJf
VQovd1t6rdGmdd6cDbMuArxKo8SXfel9e/tU3VqG+d6qZQxzkcLjchltqIykiLyUYq1rfHMsqOvT
5F7VuP4rm7yPXjLDSyYhND3V9Vf8EaSMQpTsVpWd7bpBibhulofMwl3PyLz+6Mn5t6icwxgN3Wdj
qYo7YI1rlsqKQ3vt+6H3hczv5jOvYQyRQYKrzh0mJLA2teWLkSBaBaXHPmaGxjymMdQssNQ6eZ5R
+tw39uQeoYlmgZ101r4yjfqOCOyNDzWxCVUwE5ISqB1v880b4yFOEoMmo2Ms8feu5y74Bviqb5gi
KKWvtDpjVVW4MSpwZvqUtZ1xwnQY9AGXSI32Kf+vH4WjUeYsaQYDZGiX3/OyUkazKlIZxmGueG/2
8KpReLmRoMLpdDCEBq6IesnlRmZRuRTwOSnxerP7x8D0/nMRr43BmFECoknoN9Y7Vx+9KHBgLj+A
3myOqD+nmCqmkHOC1orG/NBWo/mjjlTteeDhDnq1cPjyRZnA0NhjBgMvUmol6EGNJ35mjzqYeqHn
4aSYEGicRum/aWnJn0HOc3HOqqdon5tL9sEVqXB3jdHOzV6DiZzvBi8Tz9aYxNauSuwF+k3sri6A
5H7gyxvFPhit0KFWuH0aB2OH+MZOqi2m5AmAogclHhP1kUjYH+l76KVfIAB1trXOhDrbye6XC0sX
62qBfBelXDBkznuEfaCizOAopCXtnzVCKa0fmUr3aRz0MQ90NZm/q51j5gFgTAP1tD6vfkbRVH8b
CmnPe9QkqtPgIkgS5D1e0nBmYzTqTWWKQPssi6I+pnOOXEjP2l2gEbwRxI0coCFtWVnnIbdanb5t
LH7lUITaQHg9U078pdAtyIsEbMzY9+5vYTYMTt8OKK/2rRdHZL1qdLdXsV6b3tTmYBuKaaVZbcmz
3eagfIgHyC+2daMWvpa6BZxf6diBGKVXHRWvmNXPuFcUh0mvkMMDzIE3BxO8BRfrujP+05cl+mRN
QzQyIcmwvJe1ze0QgzrSOC/0f5tJRkMA1W1+gumuVkHBFvyTjp209vAd9W+pOySlL2QHN9s0OgQB
hbY86csgFwbUXcvShW74AmzddzRH5JdaLbg47dQ2xi4q1CLUkJdiNDSIvNiPUVpEQV2nVbPPl6b8
YSJfqu9q3R303cyNt4B2ixnuROFSnTlTY3xb0qp/GABR9HhQgpg6WtkkJr8zTfoOSzHg7ARiKj44
vQBqVRuTZx3csZk0PNc1UEjIc6CO4ySVuq9qUe4yPcOrC2u3ym9jK/kVNXGdgmmMkwIbGc1OHiHg
KWT1mZH8VuUQv6CVmX3UknGhL9nZ3UlpaPMHpqEI1Wfc4u3nUgIhA7Ir/h9737UbuZJl+ysX/XTn
gQN6c4F+iQiS6VOZ8vVCqGTovefXz4qswR2J0og4bdHoOnkklZSGwTDbrr02KtCUdNrGKFPObGg/
9RE0sR6EZev7T17po+y9R1ESqXqUQZFR6DWBCkLp7QNodvQQbWK530SeJnauOQIa5kxVnl9/v8c+
OTlI33FQCKQHB+CIczMi1VXBGJsalnXSU60ojI0qVyevDnMHPYbAQT2Nz2JeSAtZw0/KEsFeFHwh
T4lkCidj/ij9QMJcVpHeVyc9mDon18SCSTnQft/f3VdXQYk4DyuDFxS1Hx+vYoAkKAIXDvIHXqds
sIGQhyymJdTZ56ugGwEHawLSg0DC3EaqJ7RhVsW0O7WJNtJQkZ+TXCnY97fyyQjnvErw4xFQNIEO
nVcHeA34X3y5bU9o11cwOAOoYESewInLKnW+vxTXPB/FDqKlgChhdRD3R/zs46z1Ul2ksMuGUwb2
XIrjONmoOTS3xpgYKJYBMPz7630OhCMS/P6CMz8oUnJgetphOE3qINkWqueoNaJPixLLYHqAInIl
wDnvNA0asQgidPtUtXzB+ftifjUQXsDRAejAAsHPx5tWDT9Cw15rOFlK9oZWmfE+GycJClg0Fzbl
5xQbbleG0wxbFPsF7vrHS+lVFJdaJQynQZZyl7en21ao0bMrtR+3smWatPT76JzlXrXyMWgK7FbL
hFJbGskXG5fXdYPtlVcwAHX3cSCBJQljCFLTU+dN8KijWFrxAOnCzv3qKhxrJwJ0x298NrNZF42d
1mXDSZwEfxML8gOy0saCO/TF8mEygetDuhAxgrnxDcKp0JwQQTxZ+pC4+pSnCWnqxkP/DtE8f79f
v7oWTgV8Rwu4JEREP04byN9aA9Rv44nXFpJQkJVj6gfPARzxBTzO58g8wiY6coRo3YCSK2A7Pl5K
j71UCHxVOvWAq8JFEo1MdFRYMBnpLKtFf8s+KkBDOqQwHFNOkXcrCpKwC2u0E6cRZkwmk6HlVyXU
T0/G1kNHBlilEafjBI6/8VLFBt5N/zl5nnZMQqgwWg392zDl8TNkdztu016Y1ihqhYIzhkkN95PX
Z0txJC5TZjIH/AYIxJoI6UEh8Dl/59aoQ94p/qiPJ7Ruqxwh0H3WIwBHvMK4BmN5vherQl8IA3y1
jkjA/sIYIdI32/5C13bCGAvjyRq7kRkdylSR6Ndtz+yWSg8/q1nEdoHMQXU7nCZAZT7eHpKJ2gBD
cjzVCVDmYI4SYW/4oK8UJvwTPOKPiYgO17CZ0iXw3BfS3ABKBvlmVJWhTmkmzZFQmrSgTaaTBhsd
9BRIt1U6WPPiXMWFhz9K0czVFJD82LIclQIM2cc7LfWk6gxjFE8WiklQEFXeost2sx56lDp/fwy/
kKMAo/GKGlgScKWUmXZvU5RxFkminSbgFW49C5nzyEKXOFqWKCAiHRhZ17mAlD/J9AR8INZkDTLz
ixiAmbI27r4fzmcxh7A+/HLoaKAVMAcfb1wt/Q5CwehOcZ7FKF6tLGr18h+GRYCQmpfdIijDgwzz
rl6ZbIVlKZfaqVKD2Om7CvcsA+8iNSY4wbtGWnCuv7grE46+xo0bUM/Nc/Km7CdlG1bqCcnDcZWb
4l2SgAHt+6n7vEV5dAnwKdThI4Vw8YPeHf62qCsxj2r9lFVatolRerFqfSVwDfQFcg3QgPyxpntI
CMMmRLwVGGy+UHOuZK8uk2lUR/2EyL9EU8kE1FbsI9r5ibVqynEJAfj59KPUBPghRKnBw42fH7fG
EPrgze0C42S0YMCKYmSEe7MR1qUk/wRP4MDq1grdIMlfv5/Xz/VdkDlYPgDkwB+qAtb68cJ60ICz
osLEop9S/6aqpXHyhaSytVa4xQzX5wIpaRbWprwPRg8RRAXOLnKOqo06/PEgBVpCrUj5WcPgAklc
kJ1MkNM6XmOoBNWoS63kP4eXMF5gbkGgAIGFvO1MTNYxGkINrWKcykTIbB21KdRAG8ZHLwfll9gj
uWB5fcjQ6so6aGNsMqP2Q1tqCgE1Z5XM4h4gmO/n0OTZpI+aCVXHEBKg4cAhUOeJVqCTei1S1eAs
IPB1sspSgKM3tIAQSEXTP+WDp56MEt4pnRCTN53IB6sMDUNJysHlVvUxgbGeHxN50lGLE4TmT3QT
auWNiX43qyzyLTeIIqC9TK8KRzIUod8jsFKXExs1qzmNpYbGUHoGP46IWlSpaPmlpXegcJ62up5V
KYjWAguA+BK4AJ6vmmwjiOJVZFld+miAvaXkBAtlTBJDT2zEBPJ7q0X5dlcF8Rmh3/TF8EO1WYlC
n92WlWpFdlaE8tmbDMOB1Z4+iWUeVKSfvCFlOm7mFRlpcSJggZkeZSVG56W6GZULNU21GYq28uxe
KqU1QA/RS1hIkQhlgxJWaqZqVYKTTC+2dVtFbyVsNXBIy/50X+ayfozKNo1ZPsXKIZXBJOcaBjqW
gHV5QIfjFjxqA628IkjcpM86mgSJTuO+RBwPgKGhseWk0HaCj0aadl2ofQuYnh5L5Pv98Cn+CqcV
pix2AyBDiM8oH48UmBLb0kia8BzIWmULgqntldRoHmpVAIuH0jWbyhAUOy+RKplyaViIwH55+UtY
CNkR5MNm2hyENwaoNMTwrI/ybQCwLbZUrFOjD3WubqRVADw6VXsf3YfrZqkpwicrDfSZMF6AMwYm
HTS3s5vXQ3QYaZFrPiMvUO2H3EBfnUAH4SpCL47mRf4eRcHCwgn8dMsa7FZoVRw/JLLhmn2ccSHB
2cSZks9pFfg3uokpDtE1yvarRHQ0NC51CjSTIllc5C8o2CwXlMXFjPggAHB9uC8K8nO8Rn7u3jeV
LPUYgXoGxT/wWENragJ6iGv9cTBH6SBFAQKKHiiyFKKrfguYS6c9KrVq1igfLDuQlVd5ve38dOyd
LsvUQ2X14PLJ0knsWQGzBfyBYKpH5MryMqeP/BpQ0jAYiJT1rW9rg65GTM1Vax3D2oeROIHZnElS
VqAaAGHXjEYVUNjA2ZYgYPeNpqoXVuCTfsbUQwjiG1o8wamZGcoIolR9BaPjDJo9DXglCzAT1CKA
R0ZEbQgiZAse4yd9ycM1l6AN0nNgWOPjeWcP+AJ4ntHJSDnXegU/HIhXTt3eNzelmN/ElSg/lnmv
PaKZXf1Hw1L8yujowvOcUJjz/EZi+BXqTEblrIHeism1qNHE69++FyGfDVdcBcA7UK9iLhHbnc1n
aqVDLxelcg5HP9+IVtPfCUqPulEfNILJlJg0TzRlJ2Ftf0DNPZiNGq7BPbxkd31ygPg4AFWCewnL
BPm9j/OcFGobhX6rnLtJlh4ytQsdq0AaKWgE/+77e/5kR84uNTOBYGilqho1yjk10fNxKISUwl5Z
wvt9FhXwXWEXI2gFVlRAEj7eUGhIIoh2Wv0cjIrkxGKYrgGZVq7GbEK2Ah3tXV9WUDpbeN0xz4rG
+f4mPweygH9BNBXpa4DFP2P/QrWHvtc99Vyog2lHZuqGQZQQtSm3gHI+dpl4qKdunavVsTOW2vd8
ta3AGYYsPaqadWRlZ3Pc9YYgNlmgnadpmPZtLCknUKUG+y5uJgYOgn4bJ0V2iBUx/VElyW2Wh5yd
tIpWC9PA1cBHicmtTl5AhGVAWHmmJmqrNSYD1S5nsYJVTySj7xsCRo7mWOE5NO8BmyAps6FQqFmr
xlvvt6sGMhaFhX090qkpQomVkxX9XBgYn4H3A1N53A0VP9AlMmBKc9BXHfuAHwNWdJLb0XcHUduZ
/qisDDVXcrQmSccN+FlrdEwG9KKMUsFW0DL+qfaVcOk4zI8eKmZQZwWPHPEqmJdzcBFwiWGgI6h6
ygq5DFg9CkVsywFMaisu44yit7EM2Q8ejGlnFUKAku60rEbqq1bzYOK9HhtAuj0C+dRKCpsUM+Ep
ll4N7WoCJw8R1VqHcQB3PaBmNmU7z0h6g4AfXVhVaObxXAKGvkN8vq9QGhjWjya0aEsapS96Aibq
7qfaTuq9JRbhrswho4gCChKL5hlKwWha8XBS5MfDnamMDUCtUbpFyzeNIWOVyQRmWyGzCo6F4OZ6
MQ2IYSZZhKAHEopEQvHIHyYg4+4N7AROWIi9hyjux7OPvt6Z1BdlfO2rcSWv0RYamKwm8EH1F3Zm
LROI+/i1i+XkBm1ZagSzpri5lptWWcHwTn6GUqQCkhuijw1JI8sPqKijewiR0ONkSQHMpSHGinYO
yFWj4hlwl7lPASaovE4jjLUdEBkF5iFpaNeVkqtk4TkNh5AqQjrZSiNFNtKWie35lbVDc3jBQZ6/
Y1IfxxSxwSWOjU8OGFpnIMsADAMvToAenNlaoFINAe0R5GsBvRtAib1CKsCW9B9oNwCSat3h7B65
/pRK0UGbMIV5t1KHpRrMufrHIADJR89M0KWg7GC+krCUBMFCRuW6R4acDjlaGnYwuzdpjSadeV3p
17E5DESOpYUg8ie0CyxbhAMvhVVQzRCjH/dQ0zaaZ+ipcT3JV2Gyr6VjjuSfqbRM9QQmIqSqgnQ1
is56Y6Fn1sMYq4BpF9TX9qmxLivTVjOJWPJ9lEWumFb2RX79bjL+J06J8783Gaf5c17/n/+7fX1N
wsz/j6+ajfMP+NVs3NL/E3gKxFksQMiAwudJv/61bv78JzxjAjAF/xjBboDzsbpZXjXBn/8kSNJ/
IgGK9wAPACwjrwR912wcOR68ATRBSJYgcPRHmo1f+oO9U0FAAMvoEcIZsgFjBOxvdsLAnR4lAxxL
F2hxonXbyF+F1RYMUmm6biqmgzId/CsZgsIqekWJq6FZ6coW1EdkzBQUEmwy6PKEoukd6ICKEPyk
KxGNRfVNZaJPga0jdKPSumBlfd1FriK4greqYjszqFbuUvA+SiYLdMeINlW2Vvqdp6/7wPZaqiVM
b9x02BYgZc8dDyxA401aARmxD7bGXX2TvgxP2tvwBKyBehjTUxg9juo69ZbQ5vpHJf1phmbWMVhJ
QMIfqLJrCnb9Y3w17vMf5Q9Zp9q9+NoFxPgpFcz4mf/If7SvGdoMxmT6OaD+/Bpuiee04+sYAkWA
Y0vylmn5qo+2bfSsx4Dslm407WsFuS5nBE9eDM6bldY+JsLbiEhB2gdkiK76ccGfmXfnnN/SJcb0
zqEx0IVG8Xwsem88FNXJTFaiudWE20K+UnVymN6Ek/nQ7tKb6S5+VGwhIfEjmIfKjoJc3iqpmFJU
AhbnHszEoAWqUHtBFLzx3aG6+rUJ3/dvXxzmzID8Jw1TXdgg81Ttv8AGWZIK84a2/35S4Ys1B3EK
NDJP8sKAn8W9TBEkKXqqK+4g9xpLigKc9Nza9DRIs2mpmH7pajMh/VdebW52cPEAWkSQ3iDOghLy
eU/JSp1yH8636rZUd0eKvok0YhHDoaeWDRFPJzw0GjLUZTGfaQviCRbnZ5H7fgBziytN4qnw0kB1
Vbe3weSGZictMHmkTsCAQbSHkTY7gM4aVOrdmE/Di4fuF7e85AFWWEmEBugqEm+Ka9RGgM/Xn1yU
JCk/ww1o6RWP8WTnbfrqnxokW3Tq5zS+FQ6KQZpteCui0M1AbJ/ANl8l4n//ohZkMAhaxvQRYC4o
byKGHecEkeW4tqOGNB7Vb/xd8xakTLgV9tG5D4FyI8rGv/Ifp6diYC242w89686+Sr2E7jzS7qo7
PaFFQnZGRfQH6a5+6dz4ON73W5+l55LoCQnPKOVGtkPUyI3iDHALSzolNEeTyoj2gTM9ItkWMHBK
hm8Bnn0rnrPn4rlC3YPP/1cKoh9exIMCtcvbH2DAVCluEaoG5C6JXWAxK7DCqKQ1SfZD3oasNkmP
ekQE8K4b10PpZ0JBCBiQZCGKt7zMM/n+e5n/FZd5SZrMmUD+1tJkliP4Jcx4EyFQ68kIo3LZ+s7W
KbtBMgGFUd1C9l97WQWRQBmSxqjRSgj8T1RQ1CWHcemSM+Xwt7jkPNj26zZRH4ZAGxB5yFp/vM1Y
k+MSUDHVRWCRIoNLb+4BkzvQdiHftHihmTn8F19I/krpocMInBIEp9CJYjaLoZwHslmXqtt5aJqu
mDmabxho7AR4wUoOh8Gpi8FfGVatUwV0f46AGA+p9FgjVTWaNqcZZHI2putRCYpNgCYNVAXCF4yE
QenoIyRvdSgL5El1EyI58uKMefHNIKsJGKyaP1rUfFmg97czW6CsjtGfJIxU11JoSoOeiAOd4DVN
pARNjUmTjvoZS0IGZdaBvYuID4i7DOUVFIfXEUSBjGGfPSUpMQC3pEtK98tj+n58s3X100QEDz3G
N8KyX4N+DeVzCUGXq+i6OpoP+spcyQ8FfAPz2P/s9oNb7cOF1NbSks+5e/7Fl1yb6bd/9JLzHTdz
/WHb/f8DNscN5kGaibIAM698KkHygVKZp7olwX6pRGhpa83j73+PrbV0r7NMzF98r3Nu5csx5/zs
MuBm/L+Z1Kq7IIkmUDq6Dw8iPR7Ro5o8Pt5eXy9EJS6LM1+899eZiRPfzPTO4tcZN/65WQNkRsSN
5/qrZv2zWFdr1GLZOoWBvK7JQFzBVahHCgLbblccMvL0tGG24NobHX9ESvhQkHuV6CQjB3QWItai
US9zbM93A57Ll2owQzScV90cUe0z5J+HmpyT5QRXYFOJaZlTcV1NNANrzKnYlMdKpOiAaKC85tZY
fx9YWBrLJW/2zibw/45jWdowF337bix/6Yb5Um+/2zAX8rJ319ECH6HIFBumc0DlrG/qH2somdxF
r4kCVFhLnFyLczxLuvVRWYvIt6luw4bndGDWMblB2bomMyVgQcig74BQaAwSrZSQWspN3CF4SEuG
cqYE7tISaGDpxFwW4t0E/NNPzOKKzaL/f+2Kzenr5qJrDpWt9dbq4hA7JEtp7opwi6m3UlUmvSk0
iNGqkQl/9S6Zicu/+y5ZnISZXP1bTMJXAUTgTcFtxouerE8FGAoKHaYeEDGXsR85+VE4vbv/AQ5Y
9uBEjLz6NqlZzczjIz3VtkJW19cHZKrJyFbbkT6s2Oo2IqvvRSSgu1/J6/8Z1LyDeNI2Jhh5MSjR
RZqWQdFQ/aSRwQludLcdSceCDr/Vm3xbb3CQH/Q9Mren/A1NzaheUGE14ug3jkLuBOelXCmPGmup
tfJouYoJCAxuPTgnJ88+3aEI+kq3xw3iJas1as6oyfS1ztAJZ2Wy0G2IQfFlN8S9QtrPGbaB8wp6
FBtMb6ywX6utikZoN1cITQk2bOfXfO8x9aohrwJ117Fr2B0mUCfUfmxIjI+PqflistcE2s6mFdmA
Gs8JfkJV//Td2gnxqQAJuCF9vtL2JN1dAddpa/bagoYyaIFx6Cwhdu00RFx31MCfVbwCdeQ0dL1d
do8OQ7bOtLNx4OEyyRXX99Fbs2md+44OG9zPc0yfdbZ77Nn9wST3CG/R+6tzSl0Vl8tIvgZJJZSx
e4+nwBhOtM3GNglermwSHnsTHfRdJZvD9ekEvCUB1o3o9ra2+eMBJMlk+zIcQerutLRitd2wbUtf
7mSI/pSA05hF9EXD+8ChbFcs26Wkcx62Ldkna8BqGRQE6+nDfhutK1baiA4dg9022/EPK1jlBOt+
0z2UYJwnRU56Om6iXbRuAcmkyPyQdhNRdEu6khE+jHbjRjnyy/IRetTD111MFDxi8nJ41FzvaJKn
1VtL7u7EUwgmWSISUu7AM4g5LuyaiQ/2Y7xubJ10dr5+rFnLejZtesfYY5oFOpC1T9yRjGSV0VWP
+1s4CbPk+C+x+O4gzKz4ogXODiVoqquR2k5wp7iBvbPO3ZAc9+g76GS73mZXhosq2M1jvbalDYbo
jI5N2YLVtyQp5rVL/xBJsTQ/M0VfNWXZoMibzw/fVN7eOPb2HuyQpKQ/JDYxi6R08zTuqK24OAMZ
ER3/arfZXJ8WpmdZaM3M/N9C67fQ+vcUWjPb8e95KJfkwywA+/eUnyC++8KqQVoL7Xo4zeQnvLqg
Nt4UgKkEuqliFRNdrh9ru3M6p7Vbe3Im/EzvBmdwkHui/LlxU0JLomse/s0zUvw5gAKd/ClbS47k
mJuJyVRimiPbAU3t2A7tiAl2tzLO3apbCVRnMGiYhZ8hLGrthIyP3FKjcrK7lg1UJ7uW2Z2tbTr7
yWcWM22uSUFgsu5t4XqEFgXEyunx14KmDHka+OywGBJYNZCmh4gE5PZJoU8F/s5dfBgN7mtKzasc
2vEcu1dnlTUwjDpyzulObkm8sw7ls+JOdAdNm5Hd1e7+UUdQICCrBObDXU4sMl20NtT0y/YO1F0E
8QyDwAIcqUZOLXnh8/HGB3T9BvWN53s8z42Kl5eXhEYbCqyY4zuJm8J4VcnotE5h82kBvPC2ZKOj
OykrXG4UoKyGJe73ehvrubDWM1M+NIcg86sckX+sXovZa6mJL77yClQ5X8ltx3iGky+juuntYp2t
TbdYD2y0FQe88raMIEoBKzy00fXI8e3AifBbhvh6agcsxoIrzHACLD//W+mimyKCGZET2jVN8Dxe
7eQ0tKdV6sZ4dljFe/i8aPoiHtMcJo3oTDBBwZuyGx/QaxX/q0fJrezeqdeTPTJY+p4tE9kZbEDd
YU0XsMFwM3hIGFVoe7gNECA6ow3rjRmwuEu7pem2tJWj7kqOiEBQsu6cgqHrBSxwDdvexMrkTkPl
VUFpBjyNHaxIeSOup4NyynflWt41Lg1snwH5SSMyYTjSJluFhMA8t0s3c1Lb6dfNoTmIjsiyDT5p
f2KoGqLBBu24KEjysYW56dkwkSYwJGEY0vCuw++JnbMBn9ghmwzwM1Wxjxu7wVRsEXeCASq7uW3a
Or4M3BCMdn54EBhYGTtrFzori3ZEvxmPrUPCtb+mIJJxg6XtsygqZgGr36LiX1ZUoF7qe1Exd3a9
VhXi0ISo6JwagqK2dbeDwB8c7zT8t2LwcJZkyAj+jPbguVw+SEy0R5xAzxXpCJRExiIndQX63MFh
xaa116FC84ca7kDLJjtlIfazgUOY0MTdsGzf7Pu1/jBgP6vEQxx22oxHwA4YToVvZw6A1Ny/wOkd
KZL/+Ej1KJKD/BCcG5psrHXjNi4On6O4QF+t0dF3jaQ+NS8nB9LO/l6kgrhgYZ5mvlDVRSi47CvV
VRAS4Ce6pfDk9z3l6rG1tefJ6VgBtTg52kOyniCVVEhIhXE5yR86lYhOWzdhwPFCYqp2wmo3cgLM
m49/+5CUvu0xwMnx07dz19+EduLUbulKP7nsjSFZM8jXiOVucM3flwKdwl8bnkIoX0DqWLnH+yB7
pZ/8E6RV5JR4f8CwNnZKPSZgwrtt6vJX/Xpl/cpfkeMROPy7v0mccIN+Ty5+4oqhXdLaTTHuEOuS
OOiNje8xRhbbqV04GBPuMYMWAJ8+RsClvscC3Efq4mufuvx+eOTC30RsWuV8PA7/iXHiTnK8il/5
8nXkeoK/D8L20K1SiFwudg0YEAYCCiG9itcpbIYdOpzBfkiIddI29To5R2f1IV9DfEO3Nof6Rtr0
bHDAd+a2FyNngGfPjRkAlZjEWjfDKqg0oDG0XGtDY0B+g2rczS8yOmfNYbIh3SnXLjLWy1/x/Thg
DUScEs8uaEMrKjIQUJ01KiGhELPAFq5CJ3bQvt5moHCGcSIwAeqdq64SCqFyPHtcJa4PlTY6I0vx
XOMgkvDLwML5criqDlwepwD3CJQASkDPI5PoznSKNw2GhUeDPXjI2Ei0K+R2Nz67zoH6cdEmkGau
eY7ckEHNe9BrHoVRMuJs2WhSRDXMJFIyFqJAORX2hqtRyy3X9a7eGe71voSqrKDG9j10qIyBVzRm
D5Kj4aZrTFBtF9j2/HyBpg3gp9hRqA8g1Ha1tdY9ueN3aGJiMGQMn63aFfK5ULktDghGyyq7ZTlC
W4VtnFC7gGtbNoHq6wgxEDWY6O3Kg56HXbZCKHxdr5VNvZNc+UF91p9rNj772Jk1i3fmrlut4Vfn
dOKONpEpzK+UbBHKYfvJeXA6W9hjaWF5+q7ihlfCZnATm76BRYu+vSX09IJ0Or2+PTxF5Pa2Jy+w
+jwsGG1X0a1+YFtu7UlkImceYqnJDb9KiX/kuJYF8xCsirjgy8udtaoYwiCMb7PS7lfWlY8VNjFT
JezpEVuLL6nGTLy8chBvcvtVvs2xMFwW8tnysDQl9sFIUFxLsDvYDsArhPd6R9kEqw1WkpvjOaa/
p3wzIVuOLeTRiMJYxnZAJ2QI18kuYWdSw83Xhith4pSN/iAgNJS5uC16kJlGR0zMjgYrHt4jtuXa
ip0e/eNbbscwIjzs/QwP4NpwC1xQK/irhSU0mG4H+BhhIWShXeAv87zYO49kHtJRC/Rl7IYaeZJL
tK605YtPwg8st1D5oUAG5eKfDA/c9+AHOj9A+Tj+Cj1bHbS/u9EciaHb9U6CgG0P/tbA781atJWQ
+CuV8rOr0z03U7Vd4fyUSHsLKcay48VShVTjcgwWq5M58aZ10bkEsjg+jbetW12DVXNfu+gQh79x
aQhJvEXLxRWXzBEkcA5dxWUdLF/ENmOOEsQDboYF9rzjcJKv5etw1z5KB20f7/y1dujuc3cgAt5l
2TxEisjqlQXfgMtCLoclgrFxKQvNELsxzq0OWfjrswX85u9UUsFjUmHDYtusfMfEIeOrxAOMsK23
kj3Q4K538CqEczu8p7/qqL4etpDMbnLt23yMzQoBW4bAXWPDgs1ufZbAxkZc+r6/r9yWlbA7Q8i3
GJ+PXWBHrgnxEuEQj1DaE3bTU0UpzOoK2xPrhBUM3PpnAqemYPIJfhzOP3eBIldaIxqKXYhwKbdu
8bNz+EpXCLVy1clFM4+u838hzAiVXwLIUyEYC+8UGxE2gxseR8Q4BXxi5qLEF59yedjgsoRs4mFV
yC5MRoBdLSE+3sKsFiFhLbeHu1W8HYCFdIwdD9IaFzHmw3bHU0wmaO6N8zM63BJvEWIdMGv87YM9
wVew4HMohB9hflwtCGwLbqqPGUkw5yCsu0rvIebWHk3hzmCtsBNSiDbu8MLxBGKUJzAafD53d9q1
SCgkOI6TcVFFl5lZCfhI47HfCusAh/nycJJN5zbUWmcHEWDJ7K7baHssFw+6k+BJOEGR2961juQA
ttLBY+YaX5etaAKu+kuhDqS4jzEE7kRoB5Mp+OLKNb711sIZinmb3narYcsVM99w/BNAYYRP5EYF
jBInY+GKO4MTDtFPeN71ukb5Q0igh/DgqxFBaMvOTnYM+5lv5BBGQe8GcAFhdGAK0h0KII+Fuwqd
jNLktUWg2sTqtkiElFg/i4XYyo2LrgMloS/Yx5ggPtvqGbQjmGfuIZf3fLahFeHsYK/fcDUk3PDX
8r+aFO0b8W9tHbnymWtO7g0GLtwoeIN4NcW2WzAIF33seQX+bx/7t4/dplfgzGzqP/9JWnInZuF6
VE2iDLNHNC6C8csVRw0j74mLSXm/BMpcdl74aN4BAH47L7+dl9/Oy2/n5bfzMvw//zX/okCPR0C/
c11mmR1JSFPf4uIbUAPEpNeuAZt4oQhw6RozgNBfdI1lJ2yWKvjthP12wn47YbC7fjth/3wnbNGK
niWq/ior2liQx/MSDVEs49QakCkBq9sl71GseeI82ylHnljlyDHkHwmCFcjuapccYgHf1EDceGKq
LSOPoSHWNCEOw+Pbv6JGwOmZ7PmVx2Vj+ppbRHy5nzYIb6Ne0tbcHmEDNAmgA0CPOfMBf+MBGR7z
+BVn3XL/eAn3tXins1zHv+6dLqa/Lpn0d57Rv2n6C7SRXxk8YP7jnEygHZxDyPuqA09N1/DNj2gd
4nU85nZ393I30p8IquYAP9zhDwVDNH0LmGCP7woPrfN4H+JQ64n9PE/kWOKlNUVQ/UYgR0AJNtkx
O9auedXcy1fKQdkPJ/WmsAsEtEsgRwykq2qElsjV1dUz6LvIFaKaCblCKGraTBtxDUzqZnJLpiHU
3zo5oqOBI9F8PQLMWjIOCRngXAcOwbs7Mm0eE2Kc3t6uA3KNNADGKrCXkJ3ekANQcA8xEnvoq0Hv
OGxTcLZ3WwS+dy3x6MtLRIH9QOYP0f+7it0htYG4oMZvGBBOoEJa/pM/w+/+dIe5uMwRPhm9AS6v
4KCC08v3mcmvo+jvVmbm2ydhbMVm3KrAKvPHFikf+qO3B5aTB4M4NyjEuUdHWXIeyM2llt0FeJnY
OwL8yw4ImlvUyNjoq8HQhYXwtF2H5IqTIXkV2SESE7iXCDHXuxdAbcbLrL0B+xLZb0t9eDi1y2ej
+t2dzIzqAX2WtUFGPkD/UTx4r4BZu/3GuA6f9BN4wk7DFbrkZGQIGG/ArVPRIuDMFiZi7M1rFAeq
6MMQ8Wqa4Wf+rCPJxwRgsdGWzUOFF0XhoHzS7a4n3eP3K6BwmOcnZ+DduGeGutXW4Jz1cDbA0xsi
T/vKU6ApfZaQM2I+CffowXObOqmT2AKLr+PrYI8us8jchcgI8Zg2xwd/P6ZLgd13Y5qZ9eiboipx
wXMryFCpFJkopEIUp9mZwHHxfB4AMaReXbAmtEEZv2TnQAJJ972zAXYJFVPIbCILWF+SMgr2fISh
AhODHFGPFGayR84IVlPmao8oUV1AHoMLaGFO+fPv5HIEcmMjFDB+ni0wMV6epEXeYM8hPyNStjw7
wPNDGYBLve2fOXypQybOu0PuB3i05sjRaPVtgp88vc2TzB7SzzydzuFMPP3NQfZ8v4c0RfbdrQrb
V5ly8m8qa1uqrARdOQLP4yoC/LpGBrNm4W5AlO5JP072ikN+TFpA3SPxi1U0kTitkffrnEs6DUFo
PuJkPVxgSRaLgV9Tjxyv0NnKRoSJkCFR/Fa4/fblxbPf3m53r6l7vspikmUE5w8yKmT4FuAMXr9Z
rAZCjUfHecyb633+HX3YkZ8DN/S6XfHfeRaIx8qRXkRwvbrkk5Gy/Su3lzyjeGvVLPRGBVs+JeIF
g4B63RWf3v5WWZWEZ89CEtAQogSCd7OBxLgu6EgKeiuS25Td3l7nLHUudwiZeHp5yVB7x6Xo9+fg
awvxf87mpUDz3T4ShyzslBYDLc/JUdVhdQFp5nZuzlFgboVFmnby/cJFl7TlpULs3VV/a8t/lLZc
3A8zyP7fZD8sCWN5Fuz/552W/2LvS3sbR7Js/0pjvrNABskgCUwP8IIUtVmyJdny8oWwnTb3feev
nxPKaqRMucVXeDXoarxBJlDlJRXbjbvFufdMqd0TMvBMcP9X7f611O7IQ/qLWfUpR4n8CxylKaeT
jBylv4rTOeX2j9vW/nXdfu1btx9NxnlHMRWFCSPtqKa5i6YjcPX03UsD5M5t2i2Wt8mh3EgLgLyt
DyApZhH7CDcuPDlgD6z6ATB601/BvVjEK2B7GMA+CO/eO1Odl8CSoWfVnNrDJkUmJmAA6jWb8ISr
SExeZeA9GPC8/dD0dtkcZD/BrsjZLkKkh2LNCVd2cnmj+OzfbHknIpCLQAOt2iUJTZTBjMVLEc4s
hh6XsY9urSiW7c3kvgZERnnUrCfumnMsbGfBGTeLe4QfCEDCRbimJ6xobtYbjgMNbF4mAt5IClYT
BurIiOP2ePGAFdwCZGXHGwMhP4cc1Xgh54BLQHlMGWeK5uVzcGeyVGItnauSbdSz647c5OJG3sK/
1eLkb5HfZyc3une9GLoJQRfdOdIEKlvvjshrHJ8QRwN7JyILMp/fKci4NOYpO3k3v9tlKJeRTMQj
E+EEN1vXZGh0RXIHnYwiFTO5tZerw/UznFzmyGb+Dy5T5Tt6bZ0j+6fKqU/rAqmafMaxpOF2QJLG
9qG93njy5W25Jez1+Wbuon7UXy23SNmgOw1+cvsGsCN+LTWRQ+NphX72Is/LpWLHd+SGLuhaX8QH
t2Lp4vru8Rldm/HIOoLBXkv1DjNGb1t7jYTe9Y8/kQFe+/xRmF+B+iwlGrRHATpdFAP1Znh848Vk
0o1iivhvAgSmuuAITY5EjyxpYUtrDhvnEbxne9a+RHvszwJV+chYtDeyKUE5OEw2o/0wKxjAaaxp
Z87++sQn9sUYx78dFQVvwL7Eu2eUju2mAuzvrcavyzlmEMjyzqvkHAOsK1QRg4vCQrcsM0VuDylU
gd1zyRgQe78hr2ov2RyVbAm+odpv4EVhH/j7cYdeNw8Fe87g0xYMs0RBG88QeojCVwXbwxaiwOmA
PN4nKJ0Ay/ucOF2Z78KV0x2TXgnZIASih0VAq/SY/JPBnnIkgHm2+GXDv9NYYCGCfudFUDfP/PCE
ecGs64c1de+MkRr/69+7MX3GH713U+I7Urj1ny6+I6X77ym+I3X9PyW+E9ZxzJH3h6zjlAI+ZbLO
3Le/jAIm3+8KHqI0kOZwqhfonrOJJ6EglSptlfmbh/Kkcp6icQ+SjY/QdeYBLsoD9J2FWgr+SDVR
uSCJXGFcKrZfg48eSKOhIqkgd6ivjc18G6CiaEAtbD/bnDp73cYzeZEAbM/h/AaKqTo0mwLO86Ci
EOptXRxc8CbnDBx6oCC0ctR0cQ2PnhryorGcZ0DS7e0WZOQmsT4DrAKk42sRz79otIyqnNSSzYOI
/+2X3ZyXGgVI2Pu2uADTCANXKyp+DjzRGszIIkT8E9vBLAbEGj9E9QeBA00s0SLWK/ejc/zgurJF
382JzRlFBH3uowulg5OxNFRS9yim4Rp/ncL09HAr+ZciVP/mRTxV0/DaGlQb4zsae/rHKxavwu5Q
Wy7b3EakjNcGvBj4lzm+zb0mXonD6xH5p73kDD/7+ce747+D/sEICu9RAgYQP4f5Z3jMwJPhjOBx
UGeoNjQ7lHfxV3a03OJfA+6PiiSUhWuoGGhOBRagBMNPZgkz5j/R+9JKgoHq0I/m+pb9E/v0S5xG
9il2pbhOQ4iTiCgpZ28uW+bm/h6MJ9w1LFli2fwbXEbiWbJ8eXnsrUfZROe6DE7P6+sPdLCBDQ/Y
j93nyofUZ6YHYYitqbOdFHzu4Z7duv+fBP/btlG6/usUR0Y1L5ykyWKc4smd55kK/ocfGnffAvt+
eY8aItQSoYD85PT7ON/7tzcQALPd5/GI1gMfHzp6P4WIh50l9/BQT3uz+vz8RC3hYWF+CniO5Ye7
IozfZ/OAEj0fJToZ6vCSOQrc+HttsDp4s55N6LzJ1Y0s+r/X6qaV1sjW/6/SmlRao9DwX6a0Jj2F
UYz5p3oK3zrahiRKILSRCAi5v+pLx6F+1HewhbBSJa67ixAe1iqFSli9Uhv8tasJHf1ty1n9bMjR
cn0iVDQgGNLTpB+dqKMrhV6AgKV6UzyUnzZSM48DqbDCMI5tsPGxTpHQalQJGTigntoWjfbzOClN
Qczu4oa8ZV5uNklfzFUtLJnRNuLUjL91GH7NWBm5cnEQhqpTQnGiE0mDOlxAcjwzW8qs3yA/WKGw
d5GhDcjDKwclrLYu+vNPWOBTlv/CoTubwsihiwsNJNQKpoDAmqvovTvjhXK8nV3EeFsYXjfoAie0
g3d1+IyAhbjuAxDuFV2bwchriru6DL0cM9jw6PjHbsMbIt7a6OlX8a42D6uA7SaGnNr3sdvx5+/7
qZP5tVWP/Ikyq6tWELBqyc7hyQEXlpvIfSHVkQNWkM8H3BfeGAGdfBrWWlvU8XHXMGa7BGgC3wJA
ol/gSLj3qyLtjywHQEqfx+s79b2uOxOPkWnv9EYQSIJpHmGt37iHCa8MbidSGtylfbLmjYl+RBm7
400W3xU0FuJtG+fbgschvLB7sbjnngCfesvzMSYK0Y/Hz8Pn9ZlOCjI/8zMH7c8X5MkjHVnSf9GR
TqlJzlp2vlH/ejU5dVtHej12Q7kNM8hgzDZ3N4vrcjPx4WNs8x/78BPRxJVbfsJHnAll0Mmq6LQw
SbgtJS6whDYlaExihpvgsWI3vAreN6NtCkhVjZZj6K+Bdl8Z26I5A0c8/eAvDs+z6yueutNj5O+/
7k5LE07EuIn8n+FETFij0+adndifYI0mhWSkY+PBp1pWcCERTbQScwHkhbcEC1CavPUttwkCe+ks
xPxzFSC6HgmQ0Ha2wCLOgWU8oDbfnPBMJuc01qZ/hTmN9OufeZn+EB3m/6nLqniN/Nfkb6wuPl7r
v6WffztUr5UPdvv38j/5h72nWV/4rlf919cvy59fo/bOeq1ev3wxSyq/6nf1R9HvP0owE//Xf+KD
fv/N/9sf/u3j9Cn3ffbx9/94T+uk4p/m+mkCrsrTj5Y//v4fnDnmGvVlGn7Hd8n/1U++S0FStd9A
lwoaGgr2aYXq+NFPwksB7DS/6QooJ3QNnK4SSC9/UV7qoMkUAbmXDYUQKmq8Eco/OC+J9BtYydEb
mxPByjr4yf4I5yW3Eb8UsaqBr42qkgxSV9HAU708umOa2qk1LRzQuQsEjm7oFqbipdq8UpmDB3VR
A6thC7r7YTicbdXdzyHOCQ25HzcaWNOwPaBWk0HdKWFjzq1tDOdaLd1C2YOvJrVSzUPGUxu85fVR
+Kd8GUUyUJ+ATuK6jKQwihW+jqImTVDHdSXuBkHeCFr+4UgCQKhCtwrbH64SJCvQkk/Yka+WE1s6
GnPkwaZlVGRdIIq70nNY7Lnov1PGaDkiund69jvt7E+B/mYbv1qCn4MpID4VQeUN0mw62sZUiJ2m
MjCYl7SiZQD1D4a4sLd8lDYcYrH17OsbKn3F5pwGVImkSyqRFTCkjss+mrqUC6fSyK5wwz1xlPKm
cPJlEoZLV2jvC6UXlj6BzVYWTr1Vq8FjExPgEjk6Uk1VJUkDi5UBwsGRBk5lKBSjSskOQ8k3tUK2
vpFm81xotUWb1siA0hI9dJqUWNRLqkNoN6SGJ54lwaPvJ0thWZVNtbk+q4szR3dVRcWu6KJOQB89
ClhdsFBJWeRrd4NSA99f9j0DgAmNoTJtWOhdPiVjI9QqjgEDqmBBJmDz0sHkPjr3oqEl1fOB3iWq
4Zq97h8KSVhLcZbbWdCjM1RFhvsoARWzlwum2qK9TNuiJ3zWZ0uSqOj2GqcHt9a0CQN5oU8wLxTZ
yQbqikHHO6beEkkXtrExaHepCKx7pC7RZPYlDup8Bgpfae5R8aYuhmDRR1IxkZD8dk8MhYqUytCK
+rj/ShG5Wlk3GFtzy5tYCz6NvpEfJLezMdvuUTPqW69CA6xBLZSZIivu0kDqI9Vk9Npv+v7G6Bwy
EcR/JxeGhtcosAprhn7Knp95TQKBfnVzgmPKivBO1MEXW7n1RygozwkI2CekcLz5nGlH12Wu64jI
t/+rtmt9x1FaaMG9btSvRk6WRSbYjZDfdx158YbqofPRczQZnAmNd7r053fSgHmTJZgxg8ggbxg/
SLa+l6HcZZD2inHwtRSk6a6lxDJzVy4aXAFEh65udcVUtLdzwNHt+5Y8VXNzMhgXcyAKrK0EswrR
+7p4EBPLytASad+gDGOjgaZDflOIXdOtWpiQhU+N2p2/oAKoxcwsNb2lM7BA+aPq6bQVZ9MYqaeI
89W7AqbhflLFLt6legFKyqIxBW1FE9OpWYB+ia+0sDRppUwljUaRAWSMn8TZ8CMRqFI3dsQew7do
cCItXLJofGvwwRZ32woL90GRThTFw0OERk5PSXRXoqrk47oyPFEGXTuKkXKqgzjRFUWU9jWNQW39
3BBUxOkFa7r3RNxlEJDCQNzXKxPK5wQXvhhYlrgBlgkFSf1XGWhEuJq9H5G9gtbTnqmInFWudk3a
zZth77hokSgvYBpY2G6CsmNF+zKk20RZ9a3dRvcaeL8UPLnKB6+24mzlg0I7NF26IWRxfYtOftXF
THFfZFhumDFlLCaqUBdpKEv7sLA7vDI27JZ2lt6ZoMVG8ZWGrsBoUgxu8EODVsrvzWe5VBP0lOzg
l0V2lszzeptLjBgsQUGeJdrqsUyt2jNrjSmSadQLMkyI9ihB8lO2FEmEkoG3qIPC/evuZp7uxILc
kH2Iiq9w0b8W5MZtmJA8a2hdGpu+y7SFr2DyszyYod5ucHdD+9Chz3VidRtvQtudssDjPTyfz+i0
Oyn1klSoMR+0BY/N3jW1rd5sXFRU+zbVZiCnDcJN6S7l0vI6O84fAnkh9ahArW/dlxiKKNrF4loV
F6LPBFRii49+y4p0RvKVBqKUQkHN1zzz5xSdTJ9CfRc5C1owcQ/2n+viwC/EtZWMdJchVlUtVNhZ
f3ipjIWh2RGSzfpr3R9l+e76WBcenKFAQVKYScQXEgXj/ddjVARPNYxEkfZGBRYb2Y7ReNVZGBvj
RQPV2PXBRjkVyMxosNHKWrSX1zwNcl7j8VzGX1YVM58i66nNtHSlxsxIVqE3V8J104CQ2BTgP3XD
3sfDBOhSgtum3qISUczQpz1HL7yUqTvxZghB0sVKVBKfSJClg38AY1aOdPGTYgP9G9JN4PlgZBGY
3N6X8mJoNl4wCxQr7m9k18I/9t9pannCniSr60u+cEN+LtlQRbiBCPnGNh/epiIoSS/t+7kBYENu
xuhI+S4/tdQsie34c+ATG83yvZs8NIt84paeEnNfZInvOIww/gNrAAf56/EKbaQYQYYdN9x5gJad
aBk4WFwDqwlKejVp1gfbRJ2nLaDUnbrwIrP7AaL7VrcqiSXpps1tz7FbP2AkOPJ62Yg5eGaJd0lj
Kbhr0c1QHvWUKQeyAGBeDmfFR44Oj/GTke5dwZRS28PrkX4/SGsxQxMNPbWSSa6scRhy2mR4VIiA
CVDmJ8jJmWNVZqWhDS42OUKTycEMAQ15FaE9jxRposyspU3u2qRbJUgcbuuGVZTJgHiUdkAtsZxX
U3b/RMN9ue2/JjQyvE7VSHHZddJe700fiSlyDJSbFi2Ab1Fw3ESbvLpt/NuGrupgLdFVMli1wMhB
LZgHAC9lYcAU6E/XKh0rSRC6WB0OJWHure6ZXmrWb+VRe8+sfu/t1FfqMO0A6XKGpU0BZ4lYqrNi
r9vOEyVMPkohcylTPmFadJW1x3gLH8C4Ne4CgEZju21MIpgy/hWxspXw4/oNGCX8f7/0OkXKA6kN
ijzFVxEkIhUlUWilvXAwbtX34AdoXtW3mKwrZSlKNhXsGur6plipH8XA3IDlt1h7/ApH3HgCCCp9
FSQr3lZ7eZYd4/t8qX4WW4icGLPkqdbNCkbn3d8nN846GZiwQ8fiZToVTYxd95OEGaJE4Nfqii5y
Z/tMwogWpVVnYBHY3AItsoEhLli8FdDgtJhnKpPCBY5N+6hA4JUgqkCzyuvbeCrYGYsUD/IUZDAQ
c4+Z39vSEGLqeWTv/UiADHvw0O51HtaWgWYjLUNWJmrtyLChNNXAFJ8I09flfbLHgdbLOLMShUUK
IptN9dB6TAceTZhfn+GIIO7nQasU6Rs4/wQewUjojVgrMqpjj8B2BiBKxLp72H91Nwt8s7yrUFTz
/zjgSLkVUVwLlEtWUiCUYPQjAQWEyHr0ju3ZsFHQMxRe3RRp6+Q6R7KQhImjx1wWnIfhvSKs3dYf
+r20C16bV+MYTfjPF2EcVPfZrtJRMkGg8e+juUcHPSdAb/dKfqgeZ4T0J9+5pwYbvXO7Q0W9UkXo
1oNKrVvKten2t2kKiFkPZF365Gkx8AARgz+VAqwk2opgZrrtwwI797W2SMmdMSwyZyuqLlOLo5Js
FIhbg8hLvXXyQ9pNNa/81oE535+RevECQahlH6o2R+dez+ofknSRonewz2S8AL+rAUuCKcHjfsrF
Xfwl6XTk+yZtFVHXw5gOzkFifT8TDDspD/AxBWcmPwialewDl2Hp6p2TTV2078wd8ioikXjeVxzX
9glumyj1EJO98ym+uv3KeTakWfKWrSWFCdWtH0/41pcRPZfBXwOegPzn2s9tktJIc7KnxozoVgeS
bcOO+/sEa1dByo3r7oNugaw1+FmhSG2STmw51x0XO342g5FgNoVRKrKGJTf3BWgAa8sDWZrP+vD+
uk658L25+wBVJmo6z2iOHzo9t2i73nHEQ9shZixYVK/63G5iMAR7hPnG8/XhLvMUo/HG6wrrRCt8
jBf2s0hf1PGsauYROICoOYAdJraq2CL5LtKsEMHzQ7MrQX8488OJE55a9ugStbqiOm2DaejSSkcn
azSwL1eS++wnZqz/cS0zWvTo+qhBOuiOh9EEnenow4NeNKUNzkxRZS4oG5RZQ2/jjY53Xn3mdkvx
OYmY7G6ojNcIK3QY/rro3u1bQmoW1MwlpDSRxjczYl8/nlOS8IvYjWaqfDX7aug0epZiphG6jFem
m9146L7fzANkCrdeuXTTdebOezBgDEwu5gkuRNcQpvbvubJVMvjYjo8IOLbkDMmEYtOCEivfhihp
QaN0gZgdGH+iG1QKsdid16JnqjBc1OyEyKQ5Wpujfb+wSCUwQCNQzbVD3Py4vkKJ7/XFCqkkKzKS
1Xj2GaUeVMELap9ghU1y+5IZ6F2GVh10WaD/uPwsh0sDof1wF3VmRc2Jobnlujb02F/QfUP0RAzt
KTPNmActNsGsUc8ExD6uAgpCp8qmLo0FP8+z1Y48hiTx29/PM7pJxaVods2qMWyR/tA8XLiNbMy0
ckJd0wt1jUEJOM+pTHRVREHCVyHyBNGnYtBLB2ThqnypiPO8Z56M5IyteswAqCFi/VGA5jQs4q+C
0Na8uYRMXGsT1FdWsJrLGJ3z0Xs+swL0XRJMR5uRwFJapu7bZ2Mjoru78i689M8uZNHFR1eWFzHE
x2h61OwL2VZAxBObxkb3GdKMpQSHlTuqPvo46TdGVrNKedTzeeWu9MJsYwQQE1fpZBPHp01kivc9
IhMND5pfdyEygpq4lSAe/IFhvALP9jfNJ6p9B1tzbg2U8yUWpAC87N5bjXd938L1KR67FWjgDKbf
C/swZZGODdjAwVO8magv5NKu9YX/7N6Hmxj3knXqzNdBoD33+nVd2p3OaMZccA90D4Ywq5XPWlhF
oimnZlvbQ8B8nZE5UkUDNvPRo0jHfzjoFIQYDVnhYMKFv3CuTnLwawdGSrYySqOsA8h7SXZVhjBi
7gsLunzNY5QcCMvrt2tE0gUTNhptpGQ9Qe+FhGK/kWRZFu8ajlpH6/0c/mOK0o7M1EE/8xGBThZo
8WRO4DSD8r5FXPVevAQhg6Fx3sKpDNA3Vx75aF64iOcPQF6/CoGoaqIfDoF0KEB5VLLGNRGXXF/4
pbPCF66KVMPHY6BxxiXJw0iKi046aMDRgakGhR8pq35Eby5hgWNW4MhFUXjGEnfhPl4fe4TS/H3T
z8Ye2Qu5kw1PiTG2XzLlqD2KH3rGRVB9bB5b1OcEvIpdQzj+jGxPKZnuo8P5oEPstcvEiQbB3xn1
840YZdtcQ0xbv2ulQxWbAwhxdrFqiuhT5aKH/PV1X4ZEoz0fWZHEGHohLgbpUPbJQg+RzMNttEQQ
bUk3Gqy6gMDFFsRNX0+olcmRR0YkjHtPRDURJCq3kODKURYBBkAwhyBCIUwB1Y7OVFAMTUaB/Cgv
9NnZUY9MSRwGityrGJi+1MfiGTJGXwedBQkTjsKHJ5o5eJo7Bs9kYq+/s9jnx8rVzJkzrpZxoGsh
9lqV9zLIbRrLzefiFg6kfNu/Kh91N89knPQwIU4j7Og/hJs/t4uaikfdkQY3Iq2Sm1aU8B5iBiA5
k02htwtnrhqV1b9QvWG1d1+kT4k2MCV4991D/zBkq0J+ziWJxdJdG+IFBm+xeAp00E2RmJT0TPYL
UyYlXlhm1zfqe/H/Nd2RrvGcTGoqjHxwkARQzAx2plw60hHPj3U+leb91sbz5JYsAgqBPOTXQ6ki
gbM1ZNIhqWY5RceJrDMldCrkUIMbLxOY49uZt5pMfcpcvi/E8GzgkTTkQqpntZpilXDbQZfeMDwb
5aEVkZmOHogKqxsrbqzhEQ8hIbErcK7WwPZbQPAbKBCXZzXI5uqZB5K2cNl3a4LH8GquBLZMb6i2
a5SDi56FzbJpV2q9Gbq5U04o7G/N4q8VjOH9euJLQhnnECvFrJCZLiAfyIb2wXPVLQYP/k5oXZeM
y5QkV1cUmBGUXWhEGQM0ImlQ0raCR+ZpS3lQWRHclFKN+COxlGhJaqsEGxDInkSzUBZ9GdsdYkBJ
Nil6NBZ2lBzVeBNFGyTdCLqd+rfdsNGJ2QiWTFiRLfN2oyFq0tLHQnz2QRHVzIboKVKWRbIk+iJC
cWc43GQxaNyjfJYEyJcT5FSkvefc+OVhYrEX9wAPADKgKBTpcXTP0Ua6ufdV36MdHAEj26Rw7RQd
NEYV0sz6PD4WxlKrdkF2i9sax2s3XmqBPUR4lt2pJcsoc0IzyczWt4yPykAnBamfebEVEquGrwYn
DM7DVhBmBRLtCeK2dTXPIpSNRv2sK+xSW7ZPBMWpML3YkArNW5Ld9eWdXnG/XIDR8kYGQFCHvmpK
LE9BiWaNCNEs0QjhVTcFsEA26FWJAlqUwRY7ZJE1go2fudpaUZGQshUQ7qksw9oUUwfvH5mhPtdo
PwOw25FZjW2S5yk1A8kshXmWzbH2OEYjQyU5FCJTIrMtF5XGDN0UPUvdxpopBSa2ptAt1TXjwabh
a1zPKrJBir30rZpYeLEtYlajdiVnfsdCbN9Ll7PsBeFrQewoGxh1TEW3C/UxM26u79Wla8T3iiqG
Ioo68kZjTHMh+RKQNi5cI2XWE1v0QjZUd4mbsQqQIFQhKWZZ37n5auC+d7ei1UQy80JbjSYwckrR
JbitaA7/Tw8Wev6QVVuNmhpZt87EFb+Ma0cjjT2xTJWBiYKzLTqzCqFl3z9JdEe0ZZ6xOl0ZziIs
1ppvpalVTnVFkS5U2mjwkeclxnLeOVwmczQs6U0aWQaEoVuJwrxNbspmqXq22s0cZ+UXcynYusWc
FqaB5rUwi1Ops0sAxmg2IwUwFEoiOYEnHeJkXWkLHa8T9Uw5pD+A28sBHyinfLILD2U04OhKAtGj
FAPB8gFwTPofebOMdZdR+VGM90lv5eWujp+w63BdnK5cXhfyy8AHqBciAthkaBSI2QvgV0miLhmU
8BCrGdiQMz1hShX7s8oYnh0tRaeUaFAQXNYvbm5465CHX6Uqt1apIRpKVFWd94WzbYs4MZW+/9RJ
CpJMSfgoKvoCn6+fy3H/7rl2M7TaBhbrfiiLYsLZuvAusQgZ4bKk66pM9XFrFP5Ur8m+FB6KhIMq
aN7NOpit+fW9usyHIByXKDKnwG/gee708zNfstI6WQhczTvkOn3u0ngAL2IFgG9a4YkpdKQZoMo3
BrQa4Gl4Oa3xqC43U2u9VEunWQA+ij4NBhX1UYKkK/TUdZ3eO9AOT5lh6Vp6TgMzqUu6VAor1QGb
MhS5nSFCj9OFINyUATloufRQt/4wIb38NpzZE10EpIXqeJU0gBoyxLEnl3ddXnmO4x46DGLlfnTw
ulJjYuV+tkUhTDg/ZHRX+HCqYiAlhRc9FWDRkeMY6okqDkaKtTfyDSU+CNflyjPzijw4kcuiTPEX
FZGLWZbEr3mISEoWU2FdisNT2sCKZ40mMIVm+cyN4nc8gLp1rS7yRka02Smy6UOxSGobLj2qRhNe
7xgDxCfPXyF0yA7cXnFcuNP3qQZIjmrsSYenjyFH+rCQEsU2nHDpVNFGFTRpmbhdxXIhBuOqGwu2
W+ANKcvDnGk0PfZpHjJfJEuS6aBj1dfU6wUr0NCpW63RxVmVp853VO8LR0g8wawIcC0iUv3qyGNu
e6d2iOaKh45KWy8WWZsrgdXqfrkeAude8ENhR+LBxat7py0iL0tmSUnEeaC3WzXIqnXXIVkIeOlN
78f9spYlM3PUjQ9cN+tF0btzsE6zrgd4AVRttp5Yt1tfEAMzjYPBvH6Dx9oOq6EAYBkUmGJKNfwd
BR60DgxfFctDExjgaPSw+65QorNAl2gztfABxAqeNCrVNjqne6bjAkijxSFQcCl8tiKpu5UgtMhG
4WU5CUtnG/hIwbkDtdEY2UyLKt9VREvhBPXoEtJk4JkQCsciHaLr60sZv4UAKg2wqCFS3D9D42jm
r0sR285ojDgz9kFWpGvBbx8IXM2YalsVgmSmNAMPq18v1AG5UrlT223sAdAiS3q4iqRwVrdCsJKj
gCFQTS3AnQKLyDD3p2n+oVqWjf9epGX6WX0tUzmVnvyqYbnNPpJDVXx8VJvXbPybX8pd/hr1LRp0
zz+vb7H9wD+vhuG//Y+6Fk3/DdcfBS0cZ/uzogU4id8ogJfQ6hpQOTpP3CQQF+/v/yFI5DeFSoYO
PxS4ZBG4/S8FLXBRYQSAmOKRGRTmPyp67n6qaWzWPy2IuHAD4eaizgMGjsMmCIpavspUrkd+pULy
j72c9ysDOTEmJ+izx+SgA3lqWai3npwMtyGNe8tB1LYVIPfLsPM6s6uE4T3qg/j+bN9+n+R5scuF
1cWkVEKpJALxSVGJMrqzsLieK7aCdlRIIC8rBQTdZRSka2XQDNYYOvi6hTRBfpros8iPXOARM2I6
VRhPpGPHXgYmwusFNJwQnn60k2E+M//OQGQnMWrp6CRFNPNcDwTa/VAurq/3AogLzAoWLEtAuOIR
RBk/qvYRFZyKNM5RgEkzFVVGq/tYRL8dTwPUyan0eUerNbTDYJJyaD+6rADRhKNqSxqEAUBlRWTH
Ul7Pu9gFGCoZ3KXeOs4iaQwyr0o/spy46dY0Ejo7zHLFlkSvfIirLE4YsmXGTEkK2EeZuBP+01j7
anxlvPqFV3QR5cJ/UvuKxA3ekY9CkqyzWkAyoNimkn+TJwj0tGQhKXiv7VUrS9HYwfNNuQdursZz
eZcvPBduuOjYUFKMJNoqjlM7CLRFlzaHSkVgKjhzgSB8ECbStZfHzmeNVro6VSnAu6NEHoERkNuq
0o8eoflC0EOD9Vk+9e717SjAASkASqBCRRwFQXHnpFT3E/3Yq7VqagEgyH2pdRPu2gXA8gSIgrsP
Xxn5ftSJfb3hrpynHomI99hEvb+rJSAzwNTQAT8aulG5K0olF21ZD/xjX2Q17AJpi42ni4Vm0lBJ
8llVkHaYOZEcoUpqqKV4llIlCCbm+c1uEAVwDUNRFaLpYxhPGBVRCQCDcwyyTJgZAmDdpC/VCRv6
3VWDHCrYcFGBdzG+0W1WiCivFJwjKkOkRZP62TonYobHNbWCDVfhq5RBOQuCrJwPSaebfZWTg5GH
ybNK/N4S4I6abeH5dp8mP3yvNBYtoqm7oKIho15TmX1NZbwYloDtDc1gBRmV7L6OEysNUVkX90O3
IgFJ/2jqgh+zgmCISIDicbfz6zEnsU8IMC+g73CidlX0WAkt+jeYoXCu0yQx6zRq7LoDpjjIw2KT
aGnO0jRS9kIAhGUtAoyq+qE/seHcfpxFC5oOtAgKrgheduEGw7X8Oi21c5FOCyr30SWKu+58CZ6h
IMpr3cnTdV/goRFqrdiUcVlb17XqKE75OTJQ28hfIq+Hcr+vI1fyUFPfC9zHWI9vEsmgB00IPorE
QUlbQMsJP5ObpPE6EYbi7ZwAe4jxvo6mtihPANjfezSiEJmKVANitZXBA5PGpZXlGTKhfi5PGI5x
GgWbiwBYk4Eb5Q7Eqfz6zDy5KTwOIzX0o4Oy1a3nZ5qZyEpiEiVJn1Ajqs16JXmU62GYq03bTNxY
vqTRklFPqKByBKG2ASv5dcmBNISoXM6gv9xGNWUavXhimphRH0496Vzko/lCUa4FYmadGJIyduJz
xZDUSPWNo9AUNViW8pLO3URq35q89ha53N5ora4tpDZ/0/HUtnNqaTEUnWoZrvbZiDGosGSa3sk+
eak7Z1gIufIM50qzB4HUrCdhA1BwItiREn6GiuFvZQW1Z1ISqmZAVWKlvlOs1Vr+b+rOdEduJNnS
r9IvwAtuTid/DoOx5CKllFJGlOoPIZWquO87n/5+VN2ZyWAkktD8GzTQXQ10pwedTjezY+ccu8zq
pO5LJ27By+gEaJ0iH6KmiPaTXZcPswaYps/W3pTdpyp16rsiUxCcFFH2fSqEs2tV0d4V9RAcxqZk
an0dN3RBZgOi+aRufHlvnEi5KE9Mg0xSh3R6/XoaKUajL0d5Rr/oHPQeJD3LfKZbVRmjvywIwn2W
bbEN3ziRcMPspYYEYkLdeb1oLAK1NErLQYhRWI9jbxmeJnPllHGX3hXTJHbBDP19YdNBdxy6jQ/i
jW/e5qohhaI8Ap5YfYWtUBmqkyack9BQ3S7T20+90Z8MdSn4ZNfdvX/F3CCHLGLrS5awkIOIJsvt
9+oDrKMktpwpdM5WNOef7E7tPCMyVK+xGiwWQzEcElkPu8GejF3SQxO12mHaABlus2V+hGGYNvky
BEC5BhnGrBkGRRTKOS0y06tbWTxmpVYdkzobXV8a9b0+p8ajPkXTCajBOXRhEZ4atQo3MLm3dt9W
4WATxTWprTG5KOnNURSlPI+Nlh5N8lPXiYviYzyJ53ZWtf37u//GAYftjScY6SXN1jUqhm7X7PPc
sM91BPm/RBl/iO1CfVSMyTqm8aR/HBzr5/tr3mQpPJZJPUZEg0CBiPn6hQ/pUM+mNtjnRg2t/RTl
3+sxsTci121RBv2HWAKPnXe6GA5cr9JKyvykHaJLoYDQFnPV79vEmO6GwbKefVk3J81wxvsgqwhq
dRMdQ01X7svIaT9meF7vewCLjUrojVNGHBWEyUXGTsBZ5cSpmueYtjbkF12eI1eb+se4H2ZPS/z0
1IpJPYaGMe39qIoABe3hvhm04QhUOG289rd+idCIBIsdBAncOm8uCi3NgqKILjJf+Mxp2J6QtPdP
FLD+n1Lo/T4aZX4sgBVPIsyS+7yHg1zlYXt8/zDc5jZg0IjLAcr4LZTr168JJxFVH/0qugglrgpv
ahPta6UFUHybNBzxGifra2lnBeGltbvC2Eg5bhQPNnYQC8GZrA+WMwXk9frmyOSP3un7i59U864o
dWM/FHCXbJMOHynqcBoUv78A0dL6TmZUkL5TwWDN7Uvsm+NjN/bNn8JyyqfE1IMv3aTSHG/T+r6Z
CYhQmrNPUWM3Xm6FittZvnT7aaxPVaojIcqEdowdrALyRHW8OK17b9QSayOI3V4pUAa4UUjYacmB
OF8/olak4VRoanapCn/0yjrVj3asW15ROf2xGfVxY09vv2+qa7JVbDAklfivs/fqQhd1OjclJO2L
yPoI9G9ujoYSmhth6rYmQ+gDruDwfS/lpVx9TFaV5unsGMVlsibbDSpxr2cOQoliHvdGPBleNY8d
veNcecrEEByrqPk5RLr6V5yk0Z3dZukht5vorAvD3/htyw12ndVRpiOI4xKnBLpJtYosVdpMz5OL
HgWGlwdF4hV1YXxWS9Rtv/v90G0lWSZZYDXkd9cvtza6ctQLPb/MU55/Guqi/NFNcQUNrxyOYWNH
nzW97Q4RBglbN+yyweun5MvFtgBhNWFzlbsOMB+aWW/SC6ZJ+pdAcEEYEumt2loTYzCH4kfsw2cg
fSx+thhIedJWMHhp4Om8vwe3B3yp2NAfwrcwcB5ZDuSrA1cNImSEiMgviqYkO633M9dCailzp3Qb
tdxiZd0CMlyAwgL0W1iG0P9WZaLQszTO9Sy/RMY8Xloxxwgs1fahNRocAG3Zf660gQ89qxkDWTdI
dwDse0yJ7uSYMsTCxx7ACamQ8zBT7qNyJLGJB8MVaRR8oAnW0VCxxFFk9uTFiOtdZ+rGB8Mq689l
haXG+7t3mwJwibNz2JcviPi6mg+KVPUREoaXZhzSr00sUVaZge31Ve0ce72pvVnE9lbCtezR9eEB
ORD4ZrCN/PuaHZMVth2FfhpfiJXJJz/V5H3h9zRAxJ+29aNW83qfKfH0EM9Z/zHO5ZbU7faSQkMG
UGgT/7j2f1VLr85M0+rq4MRZeiE8tp45lQ1CmrLf2Nvbi4BVILVxNukJEWquT+aUqXK2KplcTLWB
sRKO/UMSl/Kom9aWLc+bS5G4qs7CfKZjdr1UHVpyHLo0vaRFkbmN9CvPiI2XWCCjev/AvJFaWdTn
pik0rt+F0X+9lBMhiBNTkl2GIJAHDXzgoHRVc5KDMbh2oljHrun+UCSiramd2k9dMtLc7oZwX1tm
tHdyZzi8/5Nu36YF4ZtLAPoRudVagRwlo1KbccYv8hvnmIHj7WZH2SrWb78UtOsSipOF7pCYutpi
qfnaVGpDdkGvET32srfQpY35oSnC7OSYnfBwER1+93Kz8TeRMK3Bz01AztWimMIa6Rza00WRxt+d
qMNDZ8/mvoxnY5/UXboRum7LMdbDCpHEmY4rDIAlYXv1YahqYLdqUsyXLkuj/Wg5/R5YFRw8qPL7
YA40V5kh+IXG2D3mHR3MbjCzjZrw5nXiKMNtzpdpAVnc/AZ9yU1t39Qvg0SBkMseElMeb2lDlie5
uoIWetLynHgKM1H811iKV08KHlTlqmKUl17nalYaTTyq4zR4hW92e0V2TOwRjX/So/HL+6f1Ol6R
adJ6Ym9VuBCAyep6ixPNHOrOdpqXQFiPWhd/boZFlxJq5yjP/nl/rVWw+ncxLNcwf5a8VDgd1+9z
Mqc208qge8kwIWLweCtKqB51ckRDIHdt4UzH1G4tKMxcFE6tmU9B1uT7RCrirmh1/2DOdX5UY99y
sbSbdlrYN8cka2tEW0gyTTXXHsnufLLeKfcopOKjnU/2sRKN2FVNM25EjpUHBw9k41HHO1PBSOCY
rQfpRHyAyuzP3Xkqlew+UxJ8GjksH/y0yhhpEel7Z4IKZygVIHsAbgIFpsGThiaJKVJ5bqUe7VXT
LPe5HfcQWImoSZYnZ1Wm+bGrhvojZ9u+T0dh79tmSL4oZLN7u0L7OZsosmOGQj/Q1fhnjJ3xWOW+
cdFjieZBhZBsw82HgD8yAlzLZXJv4kb1YAe0wedQaPsoVUuIngMDkzWQxvff9fVn8+/OwG5ZzteS
Eq9F8Gk7aFNly+48NDEjOazWcMuBpd5fZZV4L8uQ8nFyKa5VWjs3Qk0/zJzW9NXz1Ns6zz9hOjbm
ptf1Rf/HPCXMbp8jcahqRZz8yE6XkxEdlTGNXJ1i5LHJ6uxQdxaEbkOWG7/udg9MgGOyCk4vllSL
++Hr68v2lXrKrIEf5zDD2tSYzk4LzNkKgTefMHuw2ChC4CEI0nm6XiaPw0aLOqGe7SFAZcdlBke+
q1FZmekTHWyeVfNDe28YbbljX6o/VR0h4qxMaPyEivc6Jog7v7Q17ERE8pHGw7CxE9cw4vKawNIW
vEHgEaeRGV//RDOMejWyFe2cxEJ4lGmwVaMBuYImengvObOyKxEeOyX4aTd8Ju+fkut05N/VSa1o
ldEPX7pR16uXfhEqhRXo59Qe4/tOQs+JAlDLDFOwjZdx+y6WJj6wHbeqyiyeFYTgt+Vcl2lunKks
soPZab5HUpvvjFIPPmTk6Bsbu7AKXgWOX89GPU1Kh8uaA5qzWtCgDzwS9w1Ae9/8NmWmcafWRvnk
LOwcAaTgxROGPXT6jTtFmc2dXmf+Ye6S5FOS1ONvJQj/82sgs1galhGSiHm906GaKBGbY5yjoZw8
IHGBPNQUrpG0ppd3Mt9Y7403y4kHEJd0GSkdli/wVdjU8TUNkkoaZy54/4EskTNUjNpHU6rZ1k5f
h+h/n21pyqm/5A6A0ddrCb+zs77jDHdNIZ9mUGKvH5TP1hBY+9kcJLynUr2oMpYHI021U+XU+o6S
dQK1qb/qcA29+AdDCgu73ytCy9DoaVsB6c3fyDemadBBDdgo17/RSrOwnH1TOw+9bj6bRj5+GJoi
3U9lFxxsur+HLC6kV/Rz/On9b2zZ6f+bwPzP7kDrkygMBJ2d1ZtQqJ8CM3c07jpdPwyJPhxqe65/
Kxn7tQpoBnw2OE78h72ch1fvW0hornOkmGe7DTU3tkFTmzDdlEvcPgvHd6Fv0FnGx2X1TckxjJ0w
SPEU0wmTZpF/rc1+CxR+4+iaZO82oAxQGJDY9aNoSl1o9jCJs2aF1l2gKsHJ7Ir8wYoxifvtd4OH
C7QbS+NikuuBwlMCU8iYWarNQx9eJc3L3Mi6jYj/xtkDwF28UTWN9uW6bUEhFlpdPZrniETnOAdS
HrMiFp+HaUgepqIcESDTuzZqR936NH/dK6vTZ1kmXkhQ6khm11VgXFht3CMEOGvd6CDS8JXJ38dZ
G3xPU069GxJUUG9pZfwQRX38UreK/QyMVd1bWWT/RV5cfShTy7loGCLku7nX/O9K3iifA0OUT22Z
2g1Gb/LQmipd9riSkb/L03j+gRovRnom1OT7TM6p7S04kvZOTyxQAvq35aMz68HBqPqYIDBoCYO3
Srv+jiMxeKQSCfsh722xx8wKuaotKE6nzi9Dr53LsXaduhV/+ZEvfzhVz9CSZjYwCApEOxmPYRgx
DywH1/RS0ZXFXpONVT3UKXj6LrJr9btp9PKnYral2I/zOJyiOFPaXaIVVeoFYdJ8mcw2+mKYXWnS
1Sv8T77RfAiLpEh3rTHl6l3dmvKvxYQWzUjZDHsSxiE6xnMAfhxrTVJiTlDED45IBsf1nQiLFivX
2sek8tFTVCDn9W5Uc/ltGjiWuGTr9iFE/gQdaDLIlf20b+Z9k45Y1FWFkX6syMSOi+m5hDRvzi0D
kEV9aRMbRKqiJx4ehmognIrRz7/PGXyhll5ZcJcPOvvnG5Pxsx9bkC/SOi7fJrc+VvTzInQmXV7v
umzAj6Vw4njhCRcIU8QcqtFJVzv/S8/2I0pK8v4c9Ir1j9NhRRAZcfG01CnozYnod32Q1z8Nf6H3
G1lZJDgX9LrqNpbfvehpPOYexUn7UlbzkBxbre3+sEdbnGJ9FBrui7X8mYTp/GiMDaa4ZSlbcrMi
7hnG1uYJaXs0hRgbVmmFIkxU6a408bgy+7mkQY2r2qc6a49yGk39NMUNYhqz840M4nM9/dFXii53
KnOI7tPAKEbsawTUdj0Oxt5Ndb/6pnMeKZa1FrPpTBPVTip1zQg1uDH/DMUIuqbhHtm6qjobFxvL
Vuxe5tlBLRaZj22gqozem2KZeKY12k96W/o7VZPhH1qWGa3LAAHrELR53O3Ashsqtnku/nn/JrtG
PX7d/0R6yAG00tSli3B9aSpzr/RgmhDriC0vYzFBeHOqUfHdkcOPusgP9l1uRof3l12P8FvyV3rv
APu0y+DprsvzVDblGPrCP2P3JD5UkV9dnFxBu9eL+p+qFj68kC7eB3T1vHLoKq9PTf8UZLr52RZR
jocMDgBTRe3HJ2nfJ4URbUTG9c7QWOQWl7QxTYvou641utrXjSJP2nMi+uhjEjTp3u5juTPnBolX
svgd1voW+vzWooKADIYAqgjWd/068HCHltVlPdmujHexLpljGOjzXmXgmnOQff7z/fewzq6XhwQj
pGG5vASxJh/1pd5No1L1Z3+ujrVNZT/GmBl0hVafIAdtBDT9GheGX75kGoQymoGAoMCM149Xmbk1
Gb3oz8PcDwfTmlsvhd/6FBZRf4qJDLsGcfLecKIa25rYP4XUePikGfouLuPKa+lj72SYOnt+OLpH
+o47BU78Pozi5oPjy8mbu2naiIZvvBQYDEv28qvDtuYwmGnTOKGIhnOiTxZOPqb9SQt1jY891056
1fn7cDC22H5vvBljyWTAYOkpQ42+3irglyFtq3w4O1VdnSZbUU49nD8XHurgxW2fbST+b6y3sApt
gg98GKmusqc+SdvGCJvxHATWcxTrFQ3RQOyS0rkPzKneWG359a/TCw4C9m42KNRSxcNPWD0dPu4D
MNV4bmoF6XAYoiZw6q0K441n4nkAk8jeQQHXuuDewEI+GavxnLfVsOvFlN23g/VMOGgfKNG3Pt43
l5O8K3w6NYhuq9NNuqbKINLH8xzXGfZHGEAJaNF3k1L+BHgqNr6mN/YQkAxyDVka6N+az1iM/TD4
cz6d8V4KD5CWi0MhA+3lt28IooN0FjcQbemmX78p/D9sP8/EdFZb8V2k3SdH7/8OpvFvOfb5/v21
fnWjVscCsq/BdUSLmZkUq2okCG05lhBIzpmcOk9PYiazSWXe93FjHidZhqeBjMtV7D666/sIG9Hc
GD0Z5sGuSSNjV6oi9HJyhPd/17qyAHBDHkOBCljPWf11rb0qkpwoVWoMWLuzEvT9obRjw8OGxj6p
BSH//aVu4IdlLRxHFnImwhzY9df7TYNORJFvd+eOFNyFvK18rUI/fhxKq9wbTQFvwRjhhDo4n6iO
Nt2PZlMe/blM71oy8eP/y8/hXgCypylEQ/T656R4IquFGfbgAUp1N+uEXtgai27GHN1pBntq+sKA
jA93T/dHDHG7ufI6LW9OUZcPG/wp/fbMsztCYMbNDUXysNqdsi+yQLYK8DCM6we1R3IhRlJZB06C
Z+mYkpphBqA9pbZbZlH/cYx851jZeGr404AYHz2pnNvs6NDO3dlKoj81c2rvRSmUj12Tp/dzqiPR
R7G2gwo44oCNwrlNi2GDLbT80OuTbiwXO5DC8jzIJ673tXOyvleghZ71dEbWVTjGx8SkxArDVnXt
0PF3KX2EBzM2z++/0ZVT+BKDDSi/7B1qO1g5vwDgV4dZ7Y2aCF30Z64OLMGVaf4KTZX0eJQ4/aAB
85oacfsgqunYMH7hOGXOtyj29c/dXJaXQsRyr5AS7sxAjTBZEorrJJrY1wONb9tQFNQJDidXmI3X
1aF5sKreR3qFNfPshMWLnXY2Vh6GTvspql0trLsHrTRI/2U470vLHHbM1kk/KbreHCsmX2zkdbdH
yISdpdPdpxFmGGtmSRK2EGiHaDoLe8KowCgGCs9IbLzf2ytjmaYDQLpIF8ixVvyVqS7UIYus+RyI
otspdS9dmEj5XdUOysaV8cYDocOHHkE/b0nhV4QFZKhUzK2qnjuYnZgX93gn2NmWHP6tB8LAUV/o
21zPYgl+r45NQIuWSjzRzrBf8MNBDOXOpfPJzrRu//4JvQ2jMKbh40qLF0UbbfWNJ4as6X9UoO+9
dlITrdpZWva5nMQ9fhxbFv+33yGNbg12GJxMAL6bqx1kV6v9xjgnViJdJZjUHaOE6g+qBr7nt7F6
mgq1uKTqvIWxvPGYcPNgVcOVpM2+3tBZqTtq+NA4O0MgvzaB+V0LVfWnEjk48ko5bNzkb7w/khKo
x7RcAe5/TV9+9f4aM7fbMpiMs5qpmsdgA3mMbJzDdcXqXt5/gZyIm9vNJO1CemdyKkDJVq9Qs8ag
nmJfnkM7eGiqMrf3Ud0Gj20BWIVCxJRfx7htkp2ZKPYXzQxViFRWW9m7ebDye0f3YZkXE0lo15ok
vdRAwgAfsHFec8YiD6nr1fgbcG3wUkskG6fG1GrNM0zq113slLgVdxleWVVt91hT5CNmeQzrwjI9
svIh3psKaQVBFDG+a9edeS+HRD7DhSR26aXjNnQaz20bwVmcggK0l1QVkrpyKhtZPEs/azvkCqFA
vFL1z+WQYvIRDGy8q4NLNZ41h/ofVqEZI6ygSfsjNKvnQYxJ7Qq9jVPYQ0r6LTaTuDvaiA9aNyCU
pphYTrDqy4jfFoyNcreoyzH0TtvIY/IP5XCntp9FDDkfzGXq9ZNJCPvakaj/pCetfBrGbMYxS5b+
yzQljkP9rvZIwWFv3atVQToVhj3WnBD+Jea6NSz9Grq/swvBtDRCTtqablU42FGPkeiAUhIg111i
DePnqVIB5sQclQuGEyQPXboYvCdF8k3rJuUHtwMAHMKwkvs0tU5aMnPv66U1NK4oknB0HT3O/oQt
BBaz4J5iV0yz8i2HD/q1rkwczCwr0nM3JXLCD6rn5gX4doALD5Hqi6qOwUOrBOmxnoL2S6Pa85+a
VIb62IS5VrJJZg3oZg6zdbThfca4bU7tuLeaPjRf8jmq/CffCXofY6UofIJ1Ef2ekmeJrJx6B2KF
A/eJfsEqV9LAnks0NfM5j5pdK63yxBgr+9CGhnKY+M5cGlc4yKjxxqd9GwAE6P1CsUXXxCDoVd1R
RaJIx1BxzjgP1KdJTSxyxE21xO19tahgAV6Xjig8t9U3XZqzr/RFq5xJz9p7DAmaoz4UCrY3yxwF
YW5lwrcXFuuR/yL8XAq49USTofBDGdm9ci5tSMx+gddN3xgfG2SHh6376ua6YinaXUignCUULI/+
6m7UfOSiYy2Vc9TI8CF0tHmvgWh6qmxp7VSG4gWxEzzHzBF8as02/ycog8xzxGB4sVUqW0K1a+rl
co6Wn8MUF8hz9FfXnR86fR1pgq6c69mavDasok9N7U/3CASkWxl+deDTD93ZDMR9jW/DzuZ079o5
2sIE3jpYOBgThaky6duskhgtV5Io0IPgwgTlxOvMGaAS6wP3/e1/40UTgyl6oAIhi1gLw0Cp62iQ
rXXWwxDFj5GG+2bS9aNV4t71/lJvPBD+BoxGxBQFXuC6ZPaFNSmF3znnOO3MOz3IE69kptvGA61Y
Vr9eoLXAKBb8Obqbi6T99XnC2T2x+wSNj6kzsk/t8IUYs6w5cAVPe92hcWHlob6fg0Fzm2IW+ERM
ykb7cCUC+PUj4NII+lRku/TFVrdRXNVJYgR1ePHDHmJ/I3P/kSoHD4YsMosA8sISJnVG8NAV6cqX
GWktVntSsV90R0Ev8v7WL5fQdcGzqF7QoKDbZzDkOu3GrUMN/LBA5ihx9tmhuAqqgz6XYpma4kdM
Zki7Vr1vqsAJfntpmnTEchsokcpnLZYPdHscc+7NMzM0O6ZYlfEO3rqza5LsW9IYf4+Fqezff9oF
Fbl+WvwHnMU1ADYxoWBV3sVKp1rzolevxsn4O4UYvMgcmuocmqkCg8HHXoUWAnMHd5aI9GRX5FDF
frswQNAMkxEeLHRG6JPXx9AqOieKIHmdYxXXa7ONGwaEIUV4/1HfAG2ul1khRLMF8STOWKZySjpV
zNh1JVfHg6x07ZNUsvQpGe36JUthxeoYznhULNJNkyj8WNYWUsBuqp6mKrY3SrAVk3X5ArhJCY00
nXXi1foldI2vzV2kYqapW8WB/1n6wcQpBy5eWD6m1uzsE/RJXhRl9S4PuhRAdx7/VPRqRJ0cx54W
DMFG8fnWZgF7L/ccnE98ilYHo64cfw76cdG7GMMxQZ+y95c8V8ElgglmPS2XnCGCrT38DZ/YeSrN
wfLIE7nzR7x4TLtJ3daxh9++GKnffnWBiLkOl9f1USn8QLfoMNEG6o3BBS7NvBJd3sZX8QvfX30W
VI5LskJhAMlkFVDCDL3jGJWICpQs/qpUs/KPHunltI8qLVVhzOMTFdJK9oLOmHO8dvPuaKgxI5zK
0IgdVzcb55NDu/ezAltEek0ZMTglHlW8ufxRbqBNb/1crAfYGMQuoNVidY9roS+tPLHjizEl9sd5
pj2nTEnwkdsdb4UZgowhleaZuazRvZhIGMKpz+5NFXvexDKbQ1Gp5VG1UDWLro5xy4yYJThCVNj4
0N86VWDO+IDQTcOlce2MPUmgrlAf7XM54UyspBmjoVK9wj++UX4Eo9//DMfa/FYEaYtzd0vuLhqm
EwBL1Yt7BvJdUYDjgBdtEddvs0YuXIhUtK2Au+SNAmuOO8XEKAXpZcLsyGz+BpEG91ZTYZBS4YQb
5/iGEAtfRiOR+4XW4gi6TiYixahCp5v9c6na2V2iY1Vcms2wQ1lh7asOH+O4YBRDHU7zsQlEduxS
P3iCOzCgY7bsoyExWB01XLrUHtlgk4fhfQYi8Vx1OM2mZDEvfWW3ONYOKqwIlb8c2PHekR1zIIMs
Pb9/ud4mLLTLDBuGF9R3OrSru7Xsw0LFVCW5JBAoToMM7XutKL6/v8hyjK+/yoXsRb4pYaJDL10d
c9P0tVEZ1OQSjsz/C4NMeGCfnVdr9rSVat8GRghAtEY4ClwEEHGvLxo9jvJJCfzkUmqh5VadqntK
nNePdVa0e5Xv46SQVz0WZV17ijGq99Ife2DFjjmTXGH7YM6sJ7SX2t7OrMaTQRzsG8PBQpgW2ZdA
nTeV9W+cYDB/KGpMYMNJYG11AnybBmU+xxdSRwvSsx+lf2RYvOmuM/RDslBOqif4FeVFdIRjV3WS
9K6vmxGSjDl1yH3M8lCORfg4+JP/VQzSZ6qQiLNn7pIRFFTMybkPfefzkJXJB2XkLnLnCeBin+tl
+IzSQkXQn1RYVumd4T/Gjl9ljEVrccIJmib6DsaZhRAwI45JC/CusceW52TRuJP8iXs7ybOWkrvP
vtSmXaWuhnFtvbPakbEBTqMjpOID1hRYD337lGtp902tAuZPRSl2XRt31VvbSRpGDIA4uiTj1weg
wYgrJTTGF5FrIYN0s9orQaZ+DEkR7lk73og5b60HOx6jKNCXhVp+vZ6yGLVpphIjBbIsz6jwarXx
S9qZZu3s9WkcN4rxN5J/2ppLExCZBTfQmsFejIqcSy1u8fNodMCbyXYuYSenr/3Qh9Ve0vT/gMwf
JXCWpgq0HzXC0afPU3/LGXBlIrokQA4AN1YntPbpMjirD5u/iLF2pfQXwJX6LjdV82thD86hHMp7
CznRPTmI+IR+QHULO/irCuFvM1GjPKhdXd/Nmgj26sSn5ozaQN5cNEegUcYeDvOfVD5bM4JuriFI
joQIGAnUZ5pYzxGxIZePadzijJCRQTL3q0hmd8j+Jyv+Lfe1/9981RZa5ju+avXf+V/hf74UXRti
z/Kf7/nP//yvvP1e/9VGf/3nkf/avLZdW/7Yv7ZrUv4XhwJhNIgOgBVV4v/2XjMcrNccOvOLxhco
fmE4/h/vNe2/mA8OKZD/H3OonUWV2ixr48tmOv8FZRVdj0OHjLp3ZbT2nvHaqmCkW7+IaxFjwYLA
aWhdq8fRNLYFxLidIcLmK12B5ImJ0Nb3XjX9Q4qHKAyvZGsO+i/N3qtYqJkQSPkO0JuxPKapy3Xy
CgpSxsZPRwZe7lICIDNxkQ2l8kftPM7xs0nh3tefG/25amNGh9Zu4KSeFn+t8i9mBJVr+NaJwS2k
epfVP2p9cfxW3KQ/6f5dKse7LOzvrO5z3vSH3o93gxngrPioO18rzcYgklDCwC8He2mzGTFJyo89
lNySuedxedQBaVu5RcNYGSYiB1097go6NOqKmAYisZNf7A/RR7qALm06TzkwFumJfvPn9IysSNsR
7DYqoaWieG+jVxXHMM6K6o+s7Ftd5xrj8OTXfwRavK/y6J9uZNB788+rj+LTv3/7yjRvFQpuHnYV
CgphgcIYLFneNftDtT+0HjbqbnoQzKst7iw3O3x5f8mbM3y9vWsxzVTQcUCaRlFzF+3TJzoOh2Fj
ruSbS5Dywk1aXDzV1YHVGFCvtTozQUf512xHe0vgvo19eXHO4m/vP826rfPvBr5aa3VaUlFLaLes
FXzMGUvwEx3YS30aH4rj8Ef+Mfg7uNefTFrwD/nn8Bi0rkGXxx0u7/+KNbC1/IrFdhWc/VefcE1Z
hI5FMRWnTD9R9kyvsEme3HlxXqB5TPbqRoyx3oKQ3jg6V2uuTmum1ZaKTzNrMp+2j7pj3s6NG+B3
vCNKHTae8Ha1JV/55aHCzUdf8voSaiB70R/S8p0sFHMX4Eb9OXBs/5BMoeXlhWGcuqlpD/lcZh8y
mDI7B5eEl6mqu1NTGdVDiVfYE4iY/qREdvL3RDH6e6dumb9k0XLDo4F3gAxptR+aUDTuvwjfYIEl
YU1E9xwnoh5WpniHTCvy/KAWG1fGqhiilQgWjiBrkcxiqHXDXNAyJ9V0atsuFI0LY7g+QDOLTu/v
/nILvLqYwD94JnRNQDRLZLRXH1SKvDCmMzqdLHvSkp1eWF3rxlYuvtaqWj5BkZUPdba4USW1JSOm
pFj+8/s/YX3EQf8X8uli48U/8WWvbqq20ge0/A7sQujbjJke9Yem74t9h0/Rzh6weIYhkzxUQo29
KYCkXCRj/Ny0sb+Boa1uFwgS5JCkYpghwICCr3J9EufCafOgCcpDa1hMxo3m6oGOJxPIavtvI5LD
qQ2pfjeenvzh9RtYFiX8ohLB1xUFv7N6+sIo4lbJQxadxuxLmXXqIeqc5AW5cHLCQweWuU797pmB
b1uewA1kdCOjqScaIX3JvBItybegoBVzld+EGwlku0W/Aj93jSFDSQ+LoZqZZY3xzg7X5uTBl9gb
YxToH1Tf/pkM6b1TRAhDA9L51qmszxvbYqy3RSDahi1JV8FYTI9W2yJmvwI6qsaDFTuYBJpDrqmu
lfboDUNZhM+5FaMRaoreLN3IDAPcKSe7ePTDuvqOequwDk5Od9QNx8r/sfHblnPw6qOBOk6Xg6OC
XcnyrzX10QyGRukrvT8okTGMh9ly5ucYWs0ph8/7LEUbVa5q9iUteriDf2GmLxiyJo1Jc2fa0NBI
soyRN7pUir2s5vkl0o0g8n7zV/Il/StqwZaC72ftIgsm28pB5taJC8B/HNM6+0MbGAWJKay1U/pJ
OySG1rg21t7u0I75XTsIa9/YjC2JJow7ZlzJD5gIJscxaLv/5u68euNG2jb9i/iCOQB7xM6t3JZt
ySeEZXtYzKGYf/1e1MziVVP61Jg92x1gBrA9VpHFCk+4wwXq8xL5N9/gAFhmHXSiZ3CG8/d/E3om
oyGdlpxynwejM/MmXNdvIqFvrSwc8fMOEdHQAmNfRPi+uW6dbeKQ5jzsbNdXnfGS6sLyk86PA0ff
48z1aM8tLWLLymgAjKj2PjahP3sD7ZqmlQY6s4m88GE+GArpepSc9bkERQp4/uYgS9sIapGz96bw
j1qDCu8hdmwyaor+hSWw3ESI2SDuQFOGBBWM5ZKdr8mqGipMOfdjHf8aPfjsEOjFWjfgE9tNbnzt
a9P4EVcp9plNUq+TuK5XFs2JFUQXsXL6qriwr5egeL7733i0WTFgJrDNs/Pmu6OBGbiOsIJ90DTx
7yE1zAevtQ5qmCqr2EgKJNmj4goRLwyClVr/qo196/fx1GyHPqJOHyjtlbQ7W/hZ5xlrM5flVTNN
7hYlpOpUcQ9vtO4icfD9N+Op6S+S5c1E/WVhN+XecnUZBfu2c6brKJqtR9pK3aeBegl/v7wO5xmi
Ywi+zeAIdN4VDZsxaKJY2N5eWkV1nSW5427tOmz3KIMDVQFuGP6w3Ez+EYFhbPUYK3WgJWW+tbqw
ucTDf32zt2fd/DS0j6HGU1fiFp7DlDffa7Sh+spiFs2QffW96IPkwRws+VCKAVnqNAAt60fW2Dar
xuqU3zlbK/JLszQ3k6sqcttMcfO1AHHqYomlyGo3dW2xMa0SEKYwUi/Zdg1ODm1Xxz8zK7aKvZNZ
NBIKxypDyE1WdiFLWZasXud39ivW0FYhsV8mvY3Iqy6E6sMKFM42a0dnZdQCLSNVNhsrS/NtroYg
bRW92Db1BNdNx9vq8535wXoi3aZpDvEa/MNyFzTBXP1p2QWVOzZbekQT6S/ArIg77MJxMweniw9I
bEc/kPONFbLswaVVHKtxryr7uC3FpjU6sUbsLNm6raZsKkkNty/U72ogL/mUfTgwvAfGhWNBkfp8
5RiyRLemkspetaJwXZQw6oxq0jaQGPO1kuXqJqua8m604/QCpmSRUcxfeI7fkE0AvU4pdLFm2ckS
1loUHmDEGse+lKofoGZ3n0tzXEVD+/z5x1yGjcvhFkfa0GCK4SZheKDb5+4rVVgHGuIpitBGse4g
fq+hVF4iGX+wgghU4a9oVA9RnlwE7pnRcYWAhTs0IbXzRirIH8bWreoAIfu/eD30IYBWACsAq3r+
HWm16Y1baLweKcnaQh5FVZ3o2QHwdjSywPyCIcuPz4d8/wE5/lT6xiRAVKeWhw7YcPTqMW85CB3p
N+b20cgKZ1XD/dgm7UXw1RxLnm8Rhpu3IXKp5BmvbbY3Z5xi9HVvNHF4GKak/ckXSzeB1n4pownw
Xm8Z+catUTvMXNrphSIuvOz75QNaAbjIrPQ/izAs5neY0tjL0Ik8GMLND4obpWAluuG2duYAMiqD
tTpM2aX4a959i3cGP43a3vxVOQoXOOo4dlNNG12cAcJyGHyhty01RgWvAfhwwfBXnrvhV70J3PHg
6gGc0JHNTPkvD5+LQVwqAryiBRePMwtD2cT8NHbf+UFyTqOaDoaTAxG5u96U2V7UBKE22s4rc4yp
ReS1tdZTpHw8GY9HDQLVtgzQdQsctfK7Lg0esiRRVzD7iz17vj1WcT8+ZU5cb2Suyk02GPZVFMTl
fYoG+cEBrnhI83FYp2Rgh2YMs3ttCIwbyNHpUcVMitJ/Vx2H0Z350I1z+HyNv//sHIo0Oef0ioaT
tTikejMqgAap3n5oxbrWbye8dxvrKa9uIxzR//VYc9hCeAu3E6PfRbA9INpQZzhjHaLIETdV6z05
WqhCRLB73ytRypuAoX0+5AfX7Iyie2W9zjrdy6LJzASewsYLD2Ec/C7BLu/tBljsfFzdTWor960T
ePSYPcwtGsO5DooxuDDF748RHoE7gHRtVp1fhr9FVMUNvmrhIYEB4lNo+4m2Gz5F46Rv7B6njM9f
+f2RDHaCyaVzOtN1lhs5z6fcKMNQHBCNao+aElX4f+rddTqOzYVKxfsTa24YwIDgzdCLeQeBaMZ2
7EUuDoNrH8PiVckpQ7fHlHAimE0i+SD4YqvAaSqzv8TW/CBEnStTnFro6JO9LcUnwGQYSoer0AGb
DneVj5F7qEJDbCD24J5lONNejpnyIruUznURTHd5oSCt2WHX8vmUv//CEB1n3BMNSIpASzCwEys0
dRI3OkAdhH6OmtZzm/bGTZeVUeyPQ3kJPfv+G88DAtgGq0rzbqmXE9RxLycKYQckk6KV4pnyKk/F
UwVh7UJl7qORkHqe6ZVche9oeAmsOCWv5lfrPXq3OM/tyU4q35iQ5/x8Fj9YTfMUUmyh0EgDdXEU
ebXRI0CTxoe0kN2xC6zHVJ0LbrIstzaXD3gkNTs0LdoVLRbZF9byR99wBiPDPye6QGz3PL4otaLl
ZcsYd6Eh3SCgXGyrgBcdCuMwdY68MNzC8oNgFHIsQSnFEc5f6o5z3PrmtueYqWg5FfFBQQ1jDSsF
4ioMkQ3ZSbRHLy64bcsuPmpRByUMdsJq6EbrUTRNB4KjzrcNag9+3EbRi9rWo98khbMfGyug3T4F
mz7yykOhEC5MonJ3jRqHOyVASCeYFGSXqcH+tLrmAbpW/fXzr/jBicuLcdDSq5zrU8tWQZhoQra5
jA+0PmPs2m1t3bUUd0SQhzvZiiu3b41DPzTt2h3sbDNE4yWaz+uRen6P07CYmTA0MnGnX4KopdK3
4Gii5DAEWgXnzdTWpT4YuKBJDSy9Hd8p1cjHRQ/b3FuO0lzrueU+aRqTndV1sXMKTfhtj7OiFDbK
2bbdr+zQsvauYnjXihmWa4c4+wieovOdOmofAqTbkLtQ0Glxy/6nwU/HMjvfSXtSLyQW7+9s3g69
TKS5KP+9C4Wr+VQRYogPvYbjc1Nq+WaqRrFRUMxY6zKoar/Mx5+ff9ePDoIZroGGC2h9+l7n69XU
YqWzKJYcKru1fLWAD+tOgPG92rpEsv5gK1KHxyUCQSzChKXAYhTKFixHzQpSCs2PAjW8YgGlW90A
OYKub3rhxpwPlsVq0bmZWbKAVdj8iyDUK+oZ0MuK1aQGXMVETURYVX0hgXmfiMJOxI6Bk5uuP+fM
+QQqk1NCpZniQ9DbCC9Yrlg1ESg5mToduzn3bhW4HRBvZHAhyv7w/WbP7BmFT3d/nu83R00Txl2J
KVl8kJrb3uCJWsCr8uoL4PePvtosjgdz4fVEW0R3Y9gKCh1KfAB5qKETqQZAbjplD+srebAD+Y+j
3/9oEvfxeAAGyFkAty6NXlBazeq+ZT67KN4gnF1sdbvFv5mviT7ipWbkR1+PWAP5PyKrWbjrfA6x
0TFCz2E0R2rZlejbZN1Y+bQfkgnzzPHGroanUIG29vmu+/AlZ80GikRIMLrLO5EWUB0AXDuIUhc7
bMaqbQhWzMd3VblxItW6UBj9cLxZRprhkFNdNuIQvzBhSeMpb5XoKNL5yq+DmE/XezLbdUXvXdh6
H9z5WBBSFaKZzq5YXhZGnhZuVJECUfhUVj14/P0giR4b4OoHRTULpEe1gqIrqFWqR+JCyPHBoUZY
Ds6TzgQ4qGVoDtbZRovFTg6Q3HuqM9ZwO8T1j4EO4P7zD/nxSCwdMJ/QApf1L0EP20sqkR60Lg42
YeTV+zqia+7g6nlhu390A8PVN8HBUdeH6Lo4aca4GzTZEFoItREviTFVh3GsnG01xdUhstvyEA65
e4Ouf7AiJJJPVicvJl7zIMtDlesfc4S5ZAtJ7nzDlBB/c9Sd44OqICyk2nLcEa4HGyPDVFs4nbZJ
nUzbs/bDVZyLYhXahmAZBOXey5RLmgo4P717HggpdHiBwM/AvGUxx1QMdEcBv6MfVmma3zii+Ctr
TO3OKeDA7wA4jea+KRPzN55vQbWzzaC/RlfWepZNOVBttrUvdj7UNw0yVRPi24P+PVac7mj1HbqV
Zp+o2PE16f3kUvPz1USMAmJq2B3c5Llr8pOu1+1dW06tu6Xnmf0JohyxEr0crOchNKTLMRKvyR9h
55fTSccS7zZvUrkJCCpOGeq69wqyaURUfdbQmrLQW/ArpDGxZQjsZMaiIsxGXJ43687OATnRjnSH
da8YMt/WdGxTP5Cp3LVxVRL5WAlU3SSWLoNaTfqrMCb3W5ZF3LjZ0PYvbjmmN66aiu+mMtliVWaC
PrTdG4Hftg5NetEWmb4Gsmpfq7VW3oDObWIU0ofsSZechnUdDvhhjbRwSIHCFo8nU8iN5gbez2os
5LeMOo+z1vC0sPxINsqXhscWGFiHmbaGWKc9Z2oefmmHInJ9BSc7iHgqUm+4CpXKju6bO/hTGxZ+
qsXWde+WgC7CJ9w/QHR1ZeNJf0hz7alqIpRZ9ZE27C0l9/6lUt10k6iBbfjUi2MNoqFj7OdZd+6y
IZJYYyFwe+VS5MlXWUskRrXWdOTGqKPxu5t0yYsjINVsbO6bZ7Nw+nCdNfb47GmN7RzphJvpuu0i
57ZEX/OnlSCHcahnT2WEygwYFghw3k5NIT3fy/o88+sqqoNdbhXur6jI0HYz0gLADyTx4MYb7PpL
kPQaxpTAILQNMmGT66Pz4XDhoeevrWGvT18yM6KL2gaFm2ySxkHDLhVd/jUzQEHvYM82e1MUxamv
E/uAbjLlpthWb6BflCfHJeLl8KtoQThd1z2AvIbKW0svafx0arVHNeBM2ddpG19Paq3e23x6ExLD
MPOHoSmiSmL3qtiVkRoiYVUZ4yrIxtZdF71zZ9qZa+7Q4As6P+yrploXuppmrOBM/S2mAHM/c5pU
d623Yfmk92X3EsoE4kmpOhV+5rVaPhtWVPzxYEp/Mayp/TmpkYaJlBzovDUjIn122Md3+Pnh5CVH
y3qxmr5WV8EAFwRvUlfpWYcCFOBg1V/aikzddwMAiXiVW/ZPKcWYrUbOoJ9JnEBUVxDyeNITJ95F
U5/BgXejMoPKPv+cFBbjagInZJIRF9pLkeIQsPNkIh5oN4X6TM4241VCZrP2GoGOJKrsx7wa4x4X
ZK2FzRLmcLYj3PB+eD0lVt8toH2jTTiG0cbQU+MouD8KEBXVaLA2EsPCCdWkWDZCovKFV7KVzIh+
1QoXjDrctjnyW5tURK3h9+OEH2YU2+l9ZuTyvojDMfeNwQlB9sv6VyGH7LtixOYhK6CG+6oA3unn
QScPXj8Y3yaEA3/3VIKBdEUhcjdalAQS1p7mRivIyArYMgFWve6B3K9wFZM/wtjIax9pGLfaap4a
/OrjtvnWYx87rtBSq0w/NBDuW/Hc+EILcKcm9WRzrA7s1OYbbI/sNu2rYJYahxHsh1ljnWLE+8i9
S29Od/N6uBdmXz5GEhT1Sm9ZtdsWbcQ/op5g4aOjNiKMEY73dVwLBVRB3OQoqnQWqzwqYfLSVO9W
E67kHWttDH/2lN0mxLbgPiAj2yTXXZwML12Qixdn1HodIgq4Ez+oVa9bG8nknUbZ0+dF9jbvr2ZN
t8e0dYbIH/uQQnlvS3zE2HSD4Au0yYr2ffqQqVXzy0KsE5bwd3WyzHZbJiB7yGja0DzgwVaq61Lp
q3UGALVfBwDeej/tIEYDMIoKcV8KU50tdHGkLfSpC49SEY6zpoelIAxj2PEmiqf6JKNWnDy38156
JvMRtfnrzPK+kztCqLNbbhuUMDk0ki5vr1F8nsZNzAJ+LtuufJUb8J7UNET/AHXp0VxleRZMGzdp
UXVvkyh6jFMjfEYTRHzjx9eOT2GK7zQlY3CEVwevMFLYLD6VneKvwgz0FrKDkn3NgEZ+bWVaSV4q
HWxfQ/auXHuKkoeISBGMoGhqjYjQTIZ1cse22KVDqV+nVWKytgcF9Zq8bZR6A34euffKCgIWk6DF
zppovNj3igzMiEiSzVjniEtayNQdpkwi/DJUohGrFiBT4SeofQgeD+voRhbac9eFcteHfef6aMZn
GnJ/Sn/FYjaE7xil0yFk0cPTtYtmgDRpFM1t07LF/TG3i+esquRdSYTYrugZoUppCwrPaHoksyl9
GYIH1atOe1KE5d64dB//aaX+fw2m96hh/M9g+l37M3uLlp//77/R8hBE/0N9F8A8/1XpL5JA/ONU
zp+Q95ETUX5+bZb9g5XXjP/MvqroVJHLk8rMlbd/oPL8EeE+KmdAKIEcUh/6N2D5JW4drA5VUQTr
eThIRvzk8xA3nHUU9D7M7nqrbB7drG33yCbGL1pX1/hnGR1+RqjNeHtExtNDP/UwUYrBCDfsS6th
5Y71PtJvUEsthk3VJOEp8zzlZKhjdBfjvPWd/RI9alhm/AiL3tgUZe8jU5DcaoU6dtshREJ2TMyv
oTK0yHR0ygkerbGOhmD4qqGjM/ku6IhrAYL4V6AOSGdT8ouGJMG4Gi1oZ6ObXSFWvTW5x4xAFPIk
FQo/6vvqGraf/g8Q6F8t3JvoV13I4q/mf81/7VdRYtKEtfErZ+G/v/p/jSsC2/yz9X0V1dHLzyZ6
u8Zf/8rfi1wBFfcfxBhmeTUwUhhg0Sb9Z5Xb3n+oTMEHoERMLWxe//+sc5a/B3sYeUyLTI/SEiWJ
/0MJ0bT/sPjn30ZEkK4l6hr/ghXy2jL6by7HEDMVEn1viHigVQiMzhc6BsyA+8KmuyfN0Tdhgal0
0o2/uzTqf1dV4hwQd7TWhZ2Dz1WRIENVOVv1LQhovWovGWy+FsrOn2Ym14NLmmUNMNpc1ES0IUIg
PpiS+z4tJ79WjCNWfOm3wRK6z91S7zMtz9dthHVB6eGNUAotgknl7ZUp/2HEve030s3WVebKxwEh
jF1Xm8jsYYSNmP1oXlVG2m8wqX8aIuVSEXBBb56nErgEfGxQMJwOiNacT+UQB03rdEp8r5aSvq+6
w8AS4osm1TWmislDUXc0wye3OTZ6593nroYklp6ku760+qtWhvUvpGrltzINbq3hmGnanzcr8/7v
eXzL2FiweV+fEGgpFXyMaoEgLptZHebb5pDwhBn08JOZld1fUYD0nKhtC86tal0hA1T6k1rhDNdK
BVdAcDw29XLQBelaSFndmZnZP+DSJ2+dfCp2iRcRmip96Ndqlm+HqEv3kN/Uu6ppw2tvUEcaoTOs
ePCCSxWe87yfSIwWKJg5ugFcEoQ8cwXqTfEzalF3TJSyvksMu0faEl8JE3Vyy9y6s2BbGImhX1li
OklLCbSrrlFfKpLNu0hqZbOi+0KI1KCA5KRlvA4V2dxaTdIkPlLJ9aqaSuVXRvsvWGW2x5pPFWxZ
rPx+ckT7Jx8lIfbUTOmDq3IaR2WtrBHEkvuqiprdNJlEDFVTa80qmEA8KGVaXKFdoWI2WBrpd9TX
3dgPuupW8UblKYiT8gvRlJ2vCkMhQZLoqPwIaGwCpWr+8MkqzU8bqk8+pVjvFnCfnpOEROWT2Qx4
LyHE1B5JQuoLS+a8vswNCIQW1ArBPMcAq3txPKiJVclQRsWXSQNbnJNRbBu3NC/BwRdf8t0wi+vW
NEgM3EIUX4iny50ST2KXTrVHxaAIA0xY3Bv4zWASPbEi7cm+5YGaP3pG+5gxeZ9vklfo+ZszyKG8
RotiRo7OYtXvfGdNpx9iY7TL05SBJWsNe7hFUwY5TLdwr6EkZysO83rXIxG1srpe+2v0CuWa6kJ6
ldTT5IOmNI9m5dkri4TDz8F4rKPRae4gY+ZypVTGb3jh9k43+30W9myX2pZXWpZoe9ts4KcYbmGh
SzztUTmBRK52w004jOVd7VIVcURc7ME2qvde2msn/gW9X8XVN7IK90Jhc9GF5+vTYQMvA2RoVpih
7H6+wYbRNoAwDsGpNHQfCOhNzDzIOF1NKhDu3j7amACGTbyN+uJLBZPk80+x0GGYx+c7IBNLnRG3
acQLz8cv9aixGzMxT8FkVkcrUBxmtz/aqZ35VTCm1I2D6Euk5B1dUdv1zWQwfeS04jW/X1NzTtLr
JBkviY2+2xTzY9EKmZX/Zg77ov4ZNRbEcSoUp0Ibv9uNrt1akTAPn7/8eVX5n3fnQp4JNEgWLOvX
o0gCZHwm40RxwtjZeu8PGAIc2rq5sPnO+wLzQBa+VBCkwLHMWD9ijbenqK7GrjTBRZ+mOAuR/y6E
ROcvEWsJdOlbVujD+vM3m3/g2QabidTwcdCAh3sBdPR8wFpUXZtqRnMKTblRu/EO9+5Vk9m/O0if
NRBssBGXpKs/WMpUy2lwEjKBSqNQfz5oXKoJjaauPA0eSf1Uf4FIvprqdpcN8sWhUjh5zqYlxFZj
8ZeuZ7t/+85oj+uQxulBgjh8zTfeXlV2ZkrqHMOpV0QIO90eHxIKfRTlmv5ONvoLj6QfQY11l/bw
YrG60L9nzjrT7MyCC0tpcDNvJVUlo76D4DLdqmW0yhStOPYISsQ+TfHMT2WEUGxQFNspyYLv1Ja7
LclHta9at/3JdVTcx0GlX5iRBZsejU7gUtAyWAsEuBTvZ/zgmylJMJnDBVqz7+xmGh9aNGCOWdXr
K5S9gi8TKof2kAZ+EyQG5hjelSMH2KVD/5tUh4KBk0f7lrhlK9Ba4Txy+nWmso4qy+Z6KMtL+MFF
52U2JNU9IlKeFpkNQGeLbaJgnoFh7qSANOpWklqv0rXXmnXjGeNazwuMJXAVQn8gwLT2X60doF7I
+6A6RoceaoO1bKQFYZ7HNRnl3Yi0mtuM9l6nUemnvTL4ZapZ6OJM8R6XiQvH7+IEeh0Xvho9bWQ6
ZvG18w+EdgRdPSGmO6OPorWUhcToEZFR0vNLoKf5IH9zJJDnYysJeBCaIE0cFsP5UEDNtMaJ7OR+
TFXl1umV63xSoKMCN18hMIfqgzk8fz6rr1y7/445o3M8tBBnXgXXC+S4xfpDYtGMxqCeTqrjTYih
Fi7lQDllvmLU2t5Jp2xDlTQ7GFXrHEZpk2dTkS2cHO3PqdbwbMYzNchid6eoGViwzx9viXOZH48g
XUerEQDD3PE7nxILj6ec+2s8Yen+tUD9E7XSOoKoNHpwGQxrpYdjhBieKp7g9vfXQRjJ2wiM7TqJ
0v7KSaNiMw1mvEb/0N649ggDB5AAChq5FM9mJ5ODPuUrN46cVRDZ5W2mx9NNnZiV3wzmE76pM32r
HY6G7OILN8DiYn+de5SPZxgjEpgstEVYiS4ktcqwm07U3O2VZ0TtlUHhdlNOw9T6lTCVbZpp8hi7
LzirIkJeDivPa7MHFtFXfURgeCWQZv31+ZzPC/psRcx5MJRvlqFusCwW4Qa4ni5pg1FDmTIxfltu
m++hcjiravb4FJEyPLtAELZaoF6KdM4PaeaDkUGmEWZ5M156eRaqzmAWVl5oJ5yU0i2F7nA1jJ52
4aY/39DzKLNHDFUt6N6E8sv3C5rQ7rXKrU8ccd2uNqzvlcSnE7GIS1Ip5/v575HmyUSseEb1v+rO
vznbQTbMUJmiPlmA3p+sAlFrK/eudI32aT9QJkdU6pLV3vtFxd1OoEjVBKAmEk+LdNCtygF9J6s9
AcAptrYi9Hu7yqWvF0rzJebw2Yhx7L+1qABvVNk1K1dMZBi2mQEMGsI9TdsYWKsjL50088Dn62p+
sHkPgz13KGyeb+Wpx/5QlkF7gktCABLp2g96RO1VEBjToRjL4CpI0mK+08BlYMF+5GqJqR4k+joP
hmtMC61talrhDvN0/ZjK5qUI3T8mcqKrJqda+PkueBU4Xz7ujGJC3Wf2x54rtm8vZj2Hv4jTb32q
9d7aThUqyH5hq+HOqbqtW5cg1qc225lObW49tx1OXecmNI/0SfywBRhEfqY8aNokrvHrCm/JspoX
q8IlwJo57VlYFn/0PMqOYQ3jN6nC6MorqRN0ZqNjkGJ510J3843ZRuUtuu8/VKqa3zgYAP8omubc
omjKdTf19a3oA+/UNVhnixj9gJZ66rGszIpWVI40dZuJw+dz8xoML+aG44H7aj6bWWKLS8O1hzaz
0R06GYGNuMhYQPIaK/PYF269V4qyuQtTgbVM395b2Et9x4jLew7G7imBYLrl5G02iW2Fvm5Brx69
ZLwdFVMc0fjLXz5/1POwft6CM4IYsgfJO0jxJagvbnOsI4RSnlJM1PbemJb09PTSL4bUwrzNmjaf
j/d+yzMe3WYmh8ge2M/5qomb1AJFGdBz1nX1CTIUktoUPurIoxIzNvbBs+AffD7m+wONNIxzmq4c
EDgEQs/HzByXek0dVicsNW2/RvtwLRoYWGznS7jTD6YTNDZq7xD3WQDvintK1yFByFBu5hYoy8Th
bUFHeRWJJD+mbXCJffV+PLQHcZaAHEmKRrX3/NWczBaCGKQ4udJTHvsSeBZ6r5jvqWW30ZS4vPl8
Kt/dfTOY1vMgRJEmQeKYp/rNiS1l09QIjlP16Gt7P2l16buR6LZ2hG1ZaQcAksusONRqd8mW8VU3
9GxPzVUGtLZpO5ASkq2cDz3YrV3GNq8aeUr/PFTR8FJq5fStya1bvbKMXc+xuk0iVb9VEOfeJnA9
D6lATrPUlBbbQ71Yp9SnvqfxfioiD8B0RDNY6ZFIj3Y2P3k9oEOqce8Erqz3uWkoq8ps6+9t2oXf
0RLz0xxRGXZztDWqJqeF3439Pu2b9qqYigsQ33eLdn5dLMkox8L3RVDs/HVLpKezvmMlhSKFHI8A
3jbjBCXGTccLmcO7PbkYahHBQ0nMp0DjDHBLdUATVT6B/4jIHLzvyGA/6WOjXYjs5g7c+V1HokRT
j5IsiQMqlYtjwOw0vC4hNJ1YrSpmOq6Ch3PqFaj3V9q6b3EVwpgk39S9fl/VU7e2o368qdX8Dh9u
E7cIUZvYs7EavHiKkFYz7FMho5rSPQqAozXD3pXmz5xKbOxOKVR/qKcSi+hiiq8qd1pXg1scmyy/
9GaLBJA3QeFgPvFnEY3Zz3txi9egsiSYgYQYrU/9Cejh1msbucowntzmmTKsvcH8IjqjoS1d50fU
mC4kZO/OhPkJ6JO+9kupIiyOu7TvqMknuB4CFBKxLxTb/GNAad9iYaw9jn2W7D4/FBZVk7/fGfkW
WjJYfkE8WoyIXT3SXEKkJyOq7KPbBTgHT3trxuHmPZ52oVKYt3lXh2v07G0/qszJt8RwqRb2PrTj
zTHnooU2i10iHnu+Z9oafG6th+mpjnFHbz1P7BLTKWKwPsHkt/KPHgRir4eDuwHvElCJtyihd9BW
g8R66ILa/Sni4dvns/N+IwMqJ2+lU0VZBVTt4qGknoM/svKThvrGd8iH6Xrq7WhjJYr28PlQ+hxX
nJ+RYK+xaH9l2Lkc0edjob5AAYsk4VRKTB0LVyShP9JdwWpVhgYSSll4bA3sk6WwvG2kj1ANXcSb
4HABUZolui1gkpQP8jjZaRpIFYBowP2kriGIpDdbIWyjWmnAqPZB4BXiwk39LsGhvQhCdr6kkRWl
FHf+/KamBKUpKDKa6Iz6+ZBHW4qb7oXTZylRPe/RV9T4rH3BIbTknHIcWK7ed8WpU8I/Uefs+8j9
juPAuLIiC/yaNZufiCh4MODO+UrQajuww+PXhMrOKlXRl/z8u320gWbVeOD5tBVmfsD5e4Pnw9XJ
y4uTkpNnZwlWi8mox8eotB8J+qabfLyTsZzVvadHPevbfXcp+5grm2+WDpUblunsizPfrmR9i0gi
VLRWV5qif9AoFmzaZmoRwFb/yiwMUDJH1rsQsPjWyLt2k1G/yrLuAh9qkf7wAOC+0IqHZz2jo5fu
zrO5CV08tT6VTWevyqlPN4WMv+Wx+jPEgX0lY2Fi/DC71Rhad+HMXCy8vweH+kHiy6VEAe38A6hp
YyFEXMoTdP3fujKa11TAs8fPP7P1bo7ngHeeY14SAPKSZmJbNQ64vd2eqKciemz24XaiJe3zOZA1
HA0dL/DSLq40PUTyIQLrZwLF2ChCBI92OSWnpHCnn3ZcJLe5Gw87Q0uCp9Erw+dQ4gpmaobY6mJo
t7kxtlu3aaytQLxqG2UStCVVmn3Tk4BkeXgXBD3F0rbDI0E4yc7RxFOH7foOoKC3UUdR39rJKEks
e2UzxqN3NU1DcSMGdGyd0IkfuwEjZFXq6VbowFhR1jdxuSl+VNW2GK+6MZK7zjGr63D7+RwuIwf2
LRQW2Bd8Kkoh3DbnXyrrtEQagzGdKi/6ZcDPX+GboB7TzEOUHHN6fU7kXTC2kd7vgnAsf4RCPicI
Tvs16vcvZZE1N11Zlw+uaMDhCyG3SikKv4td+6rMwaxaGcZzlhi9lddZOYjswOkhHI76jdEFOrDC
MN1P1aReeLV3a3C2hUMpCeYjYA9juTqMTHGy3hXqiYSh8WU8KA+goYP7fz+B9FUQskIwlILqUmHI
juBxDkGtndp0WBdDtAlHrOWojtui3rpa80W49l4ZzF3EsZf0ud/l+b2W7fLwWyjv8jyLfGO8cXvN
b70cq+B9WjePSdT7KKStRqf12Wx+afTfLG78CwflB1+fUqyGny14K7aRs4iK8WAPUblq3FPrFNna
KZJwVbsFsoimPgD8M/ChrtNRItjSFRboe3qDfh3GxY1ZSRPYIuWcboR3VaKmu6q6/jgJ9xcAxnJn
tZZ3rOhhP3QqXQVXUdPfiVeLLbcQeFpw/GsrtOht6nq/L2IvvXB3L2sGLOwZ30biCDPBxa1gEbxo
sdmnQmjKaUiMcRuAOaQfHN6nUzfcT1NX3tSK8L5Je2zWRt86fu+M1m1fgfMugGyGEW7RlaqOlV/h
1I5gFHputIwGew3YOV1/vogWMQ3PikIFF/XcmqFa+Nq0eZMGOlBNQcO2+qlQFI3qcgG8vZyiVaLo
yoXk5MOhKBKS8lELZm+c7/cQ1H4agu046TgTk3FVYK1BQGwSltfp87daxo9/vxbvBWqTf95RdAar
0fqpKY2TEU/tPjFDbZ3hFkmdSL0i6fVFXUSHFBmQ3ah53/43e+exHDmSrelXaes9yqDFYhYXiAhq
GUEyyQ2MZGY5tHBoPP18yKrqywhmMaa2Y92btqxkEuq4+xG/aL1JPwXuvBgki3mla6wONSmPpI82
z7d3LvOqISO7tGIBiLEv7D+/WaL+Zs3SuI+j4Xdy6arQT3o7vMuMwTnyVX95KQ5hPijdIOZY+5eC
UAKOFeDB/ajlD4qnwjEpYntlK6rwnVL0x1hKSzZ38GioWP4UFXUY6BwOyIVZEvFz4d17nVG+2Qq2
0ppw01URm33mu0Advo2I0zWrOCpO59BVvrtW74KiKdBHQTcsAR89ibUJjutJUZ3wbI7j6kyj48ms
rUymIyv0oGYlOmh4MEpiNLxMpg8bnkM/5jQR52QLXRvhoFkf3g0sNE/BBhlM2PTuTBZHHS0PU8Pl
quDFQGMx++KaP3fED0utr/rZ0/q83jadbp8lJfOmvLCrDboG041sgX4U3Wi8si1XqxRO580MR2Bt
Anv743P9F7v5b6wyPmwUq9f29V8/ClzFpuvX/Mf/+Te4NshH+Wvzr7MmQ9Z7H8PJP/0TqKxav4F9
WxjvDnRC6s//QDj5G1Rb6eRoNDWZWZFd/kfWW/0NCQvSXvR++BGGeB8wnCqS3462SIH+DAN+4z/A
cB6enZz2RBH3t6ComRP/nHR+iCTPmEWaYu1+WleNca5nqRz8WsmdaFVVYDdjr559xgrTdVEbkRl4
5WMmTPfC7Zr+Pseg5hJePE1NrVHfEiepziJb3MJbm4J00Lex5qDT6xR9dI2C8PRQq8P03tejFsAj
ZQJZmFNxZobNVYl7wx8Dq38Umf/TNa18zeLX4l9+J3+8dv8qf//XtgVy2yDH3hxijfegx+ij/3mt
5dvv/WH9Mw7uuh9yuv/R4K341wdYfvL/9S//jKbdVBFN72VXtMtvA2lV7IXSIsD49wh5hrI/Pv34
X+hhMMIcw6Cflt2C0RE77R/oYby10IaHBkrnQUUFAVmpD7HngqzXmTkhuE5CxSH6Ifa835DioJWw
cHMXKyfnH8Uej/Jhq1+ANMvuCa4EpCB7/aGK6mxljsg8pXpQlSpPfUDx0lkcyLR1aEXWm67E4qoF
ZKr7uT7BKet6G56j1LUTgJ3z4E/xmNQIwM7icsDDrPf1IS/uXeQYh0DJ29tIrQdJKlg1V4Deord5
ztM/Wt//KMr+P8WuL3Ygfx95j69F99p2+8HHv/hz23PU35gR0+qkAcjsY6HV/oVct3+jl8Fol3Yk
5doCKv/Ptmf8BlIGqBGd0oWgsVT7f0HXdX4hYzNo9mC7fyLb/0noHQCIXBYFChkmA23aPjS6D5Vy
EjKItMpdue2t0X5yQwY/NbzyE7ysitMWExQ/ig3jsmlS/SyWXXIhmai+MlnRgzEuy7WCWOQV9tvz
jTC9CiVdY75R0UA4aVzI6TMh+Pbh7d7+kQB9xF8fpmHLDdPxR0SbnAhe/AEGTcBtrKwobbYY18yr
bJzndV9CFCsptDcaU83V19c7lNb8+YZoRiA4zVvn//gWH4c6SWMB48jUZttjQ/IIJvXGzucJfV5l
WHej+5RmJr3ygrmJ58TdKu0YmRSkaOukdTB8V/qrtBVNkGRDuIBeu8t+EM1atlkdqJPbMOFLnI05
mc5JYloe8nL6sQnGYSZJwbQkR9higMj44xD9+ASzBtMgnXLm9xaePF7esWMkIgYy0mTrKXO2aiKb
M6Xptl+/uk/ZGRfWF9lwKhPEKskK91+dMiZ9Phdjuy1DpLYmRY9PdFHFF3mHUrHXmpIyTenOgCcP
p9WESzuUuGaFjPCxpv+v7oTrg8AGuMhRcNhCRKLdqMKs7rYW4s+nSVYalwAX+su4q9vTCY7/befW
2qZtVHnmWEm7MRs0mM0yOjao+1TI8k6YBCxzQmwAF6zo/jup4A5oalHN23TChH0Ksynwhm54qImg
E2fKxp0cGyiDo+oG2lRU16ymdI02tbkg3UM0K3v3bkDZ+wmEpH6F8UD/6CpZdq0Kzzg2uvi82Ja6
m6jhCDQoZA8+oJE7Wpa1qb518Sq7cqK6eo8qAK4WbsJXkUGXwBilfQLep9jSm5Pndl8QYtNcaBsV
/feNUdrzhr+OTwrET5D+V9QjvUkywA9n57KB4QnDumRHBBdCGrf/PpVO1KYoEmNrxo1xklQTVFed
AVnipccm5T+h2h9LsuVarCN2ZPZKBKqWe/mQI2ZeEnnqaOrbvjbRFnbzuJh9u4yGeNXmWawHCSYJ
u75oLdVHuU+9161hdBCKn5Js7VVSwujUYr2hAEEfYeMIgJYX0NO1p94A0f716jvsGGMZwB1anC5L
uwTZyv2bbSxpzagsGtssn+MT2YfISqB2fqK2U01zJ9Ev6myezmLagascu7Uj3+Wn9/Ley6KPi342
nSgLsz2Ol/3rd2ZWdRlqH1v60dZzNtljeN7nogEEj+vTtqX7aPhNAd2OARSgc7/GZNtcObBp6U+q
jfWCtcJUrNpK8860sLIyf1TG8MEwM+fdUyNarWNjXaS55jQB7VgcNyLbHUHjUai/x9I2O3gewsWL
LUfWh8sbHeOeIWnOpLDDCoPZGqm0YU41sbiMDfOqpR08B01Z5HjQh6O5673aqnwhAN7QOevS73Wp
ed8dXTShzwRapIHrps3OsSKWAmy0+QcsmrGEx2/rNeO8CSa9MLEEOoHfPpe+VVVZv/HaisFri7Xa
iejpKQYuje8iyHTkJeDOG0idaT3UDR/3DNDcU4fm0UbMMrkAoatUvgqLMvNzDKrTqwQAhQw6B/2U
VRzG2OQhtb1LbAmY0usE5siaNLTNJHU9POkRjRpXdTonyhl0KQSy1Fai46bn0U3VFG4bDKCV1AAR
aUzBvw7Hw9EvMrELeY9Nj17NsqkcbHyiwPIwSTpna+ejt1ZmJM8Qj4g3vVKZL6Wl57eorEObLi1r
S6Mn+j5in34kKD/tZ5SRgMdIsdmEWc0HawKbwiiPytbZKnmdnugziMhCoVXfi6I8zR19OPLQnzYn
rkfSBxTQW1RTl6L344bhVMk8tXrkbhX8aE+zCH1hqxTOxkVU3v/6/f7i0UCdANoDLUgj5hCizh6b
KNYwe1tZRo5vRJbYMEIlT2l0scl1L9t8fb1fPBrHGIkjeRFp4yFUqajGToSj623T2RLBXJs2izb9
UaiZ/s8/Gtku+GleJQSqQxJHbUaaGeZquB0QITyjPy9WolLC054DYTXIcDxCiftVpMKdXPBeJHxo
3x200XE8RDnZK5StmenladrIZTacpVvNZZUWYGE2MSRFv0YLd11ntXnqpckxOecDTinnGqk/2EEO
NgZvtPIPjt6QtlYjS8XaTrHC1lcrdE7O0rpW5SqLQzeEDAgd4kyGJqC9EIn2IWgJQjr+hWM8zK1F
R9aBBWkdCenPqRREJiYM9Eo4CGkGH8S0YeQAFevQ21pxZwcwEs+q0CuguCIAhGOBc1Ei7eJ7Rtiv
VMUpyc6n4RonAPtIAH5OzMnnGIQvYCuKIer6/cXF7lfbSN+ku6zNlfcQhh0gWc+8qSOj/d7xMqaV
NrUxFMIkG1/1km0uwPectjUDdkX75iHg8hi1GU46hiUeE6bZQMMcyu6rtKnUB0PnAemuOg6Df1UF
NKNO2KgHVWYauKRVFcohX6+pz2uYGDeYPtGDomg8FKLrJO7ySCKHWyVCaoFZp+F3s62BRyi6zWjI
Y2v4V9fjvRHnUPUhtB7kM52R2WqOVdDW0+UpqqJgPtL0HmkhWqdudyRwfvG9YEgtMzXiBpT2YUNb
14ZGjwB7bAvXzLYl06gbPcRLbwjtCqWZCR1xdOh9Jh1yheHysDJG6gKj098bduYr0SqIOE1hf5Lp
VnbqJTbkzwjZiSAPAXAA/WrcM0c28zqr6vlisuP6G+iI8Mhj/OqdEW7E/dImJOXcjzpcWUK1oyFD
micKWjXhS5/M35tef8vMY85/n/fYhS6KSgPwIRoBh6JoCMfo9QDvdmsMog2K3HiJhgrDD8t4/jrw
frGouRKIOkKBETKDq/2nGugf5pPliV0Z1e0L8lMzCp2ME/3ShKIRTLWVKEGRhE1Mod33sy/QcnqB
NwnrI9eUtjqCsv/FHswNkSQsiQJFpHmwuM2i1eK8KsQOh3bnFAue4badZisYpJOcqgkeEG2tZped
WVRr1wvdG8qS6gjI0OSh9zNYIBd4aZDyk7tQrR28FNTEsDaPop0nsuGsypxhbcV4iX397n9xFYt5
M0UFHSLYSUvAfSgqikY2dlqP8W5O22gVkYCtYqR2/3nYQoBZ3Omo5Ng0jf2r5LJ0IGzEya5tEO4p
lGZrTcZZW9b9SuumH18/0qF9zGIJQHOU5J64ZSpzqJqODoyuAHJPdpzYq0IgU3Y5IBpYBHY8Se1E
Rq11bWa97qzCDPbP3awvboGSXvjtQKtSXc9eOz1keuXd9q5SvulFZZ7ZYVA79YmBx7JBslwocWC1
jjz9+t4P51gLeBeTAYIOjCKgm4M01dZ6xZu1Idk1KtQZG/Wi2mkeIP1fqFb2zhgzP7Lpf17kywWZ
qHLlxcbrINKtJEpn5A+T3YAwHkmFgqBBBsioCnvvSBD86lL0HGk2A7FZyvr9IMgKS+QG+mtAoSdM
tUckBQAgWv6kAWz/+jX+6lILZooQQFKVnWX/UlJPkJ5pOJzJf5PVXJfixEZnAKsIrT/yApdJwME6
Nemc06knQWTwfjh6HCMtSQ2zLXfwrro715b6NzG7zht6G9pzp03Gd6PvlCv0/6QZpGrRPERSMVMf
IwIt9vF5Uh76kteOr5KDQJUU5XuazmYaCCXJx6DCm0BfdeghkwfOQ3sZVnDUV4SkMa+HJm5ui9Qq
TdaRmVR+kbXy2VYq+03K0EYrzxj7xaIVmf3zBJx64iuqNtwobe2cJQirZZfC7sdLtRFZ6s+Qi6js
JmkbK4DrhvDHJBqCfJ51qBjeqE8XqoChG3B4undyGNU56PWwaDcS+5jZN+2qflZys3J8PYyiF7Ua
DdSlklJm69rRkddvx4RB+SAMjq262yQKHVO/Lz278ZWuwr07n6byWipVk640m2FCgIQVSJXcTjGW
iBOvuQTdrcz+1I7jNaJXD60ShglildN0kbWV+vJ1HB0C25etBLom2pM0fskbDglJupGZdQqSfpeL
PEKNi1gd0C/ok9Ef8RAOV5o6JzjHTK7d+3J007fQlhMc1kzKu7KXAzuGUTtPMzl7u2L6pG50t04i
vw/H5gzdU+OsmETFNK+3AtUs4utURmUV2J3RXvc1jtTr1jX6uxiHu/dmGGnlAjEceh/Jw/RHbalx
DLAq0zHjilptXEe9Pf3IEz08tqIOyYzLm6Cc5F0wJaKF+YmM4nlJa6IltzNT3Xu3ipZjWDZdkgPn
qaqeu4BHgZ55J7KF4VCpJ7YytDie0uT3AhNzzI1XYppRebVsiCDFeBuEE1W+4qQGWoSy1kEfG+pz
i98Xjpm1WVzxXKgTmBWJvA+UHNINKE8a2fi8a4Zv5lZx3fIVfKBBtn329af/vBOjJ0wRhIIEGt6A
H/e3kKorEyfsvGqnjrqy0bwiPI+0/p37rtaRi+OlkyLD9/U1P29b9McBWMKmpt/JVGT/mrgVydbr
m3Kn0bpe1fAMNnpuOmtVDtP260t9Pvcp7ZZWIuNtEE3u0r/7cO7LHhxXqSX1TmhptLa1plt74zgf
2YeX02M/h+EqS88SDhOd58OuC11kq7Wiut6N5qJGoLo3UafUaxH2GAC30/0yzfatPh3XXz/dL+pX
hlP4XvDhfpJiDg6ASTOrOHecZteQe7yqzqxeOaUaXU2OSajOinZbpW22ttkBVym+gtc0TL0f4OSd
01jm4ZFT/Ze3w7phWrsM1D4d623fkkJmdrsbK208MeN8p0s8O0MLKdepiohx1Z3uMFBatGAd42Sc
p/4uD1P1XK/i4kh2+4tPD2UfySrQVJQzh65QdmLKAnZVswOgBle/HqKViqDSkVg+hDSwYYCZA7IM
GNcBnHNYcNXC1boh7oddHCfaFVTh6R0bBDJnLzNxcIViIn3OvXqtlmZznnOv01ozPMxza7XrIj9T
M04jW01LmqpKJxf7ENHmOBXE83uXNU23smxsmdBFrCN7NU86eFlVmfKVG/KHlR71VXqKpY31HsYt
ht2oHnrBjMvhn5J/f6t1/mmqQieCUONlQjkGoW0fpLed5vamwJ19h6BLeKL3DUcnSNj6rMYEqaWZ
cwJ7tLnkizzMRZ885IWOeR2EPz9iNLbJRTLRt6jL8zEs+g3qHdr5IMJylQ7qeKSq+ISjW+6VbhYe
yuBafuHjMWl23FbWuAMzPj1m9dgH06KS6scLsl02iQIoUT2dFztpjVi5V+ZROWvcqjyvHeHd6JHX
PidWd0w/4HDvW+5rWRssWSA3EMr3N6Sq76LGsotpVxeQHqo67i86fYGadVO0+Xp3+NWliEcIQEiV
Lfz1/UshJ2nYRatPuy6uvaBSrTpAODk/6YxIHtkAD0+R5akYfizm0GyBxPD+pdRWVUIrt6fdcjwG
vRM1kHxCNxBJ3V8VWepewdyujyTah02C5aJQKvEPZe6Bc+rBRTWv7gBx9Fy0NjNf6CNCteaorHtB
U0qto2N95k/bGxdcsC2U7mCowKTo+08JiCprm65Vd3njTRuDDGUMLLS7Lqtemis9RbBbXSYK82jR
FOm1h16W3UOF2PjVUAh5JMR/8c75tLT5F8kjYDUHdUZXeQpry1R39CzTAGvy8b6k8eAPQ65taqlj
5TIORx05l5f68ahb3oGH1M+CCuB/h/44rkSAR6/ceYfGkXIxe1bhp2aMnDLGuIwfa1gjZUhJKots
o86puoOJaq1oKFUX3dBeKcw8LixpqnddpbSI61fzJel+uaptxTqyNf8i/pmOMYoAdAFO+DCpRUWY
+bJTzjsZxfljUnb6kl15G9k31ZGl9ou3QpZBAm0QGvSUDyKj1EY2YDPTdqbTzWeMKqazDHvujZVJ
w8cWWqXQQF5zDNP2SP52eMqRrTNnAcCK9gfzv8OHBE+i0oD25p3dT+p5K/XpNkyU1693ks+PB2OE
fWvR0Geq9LOP9CGLmsYsp87N1F1Rpfmq549PhWrmvmeW6QbBgPFc1nl/nYu2P5LhGEuCth9v8Agp
2JdsEbX+Q+raBP00zGND31WzOa1aVzHvcyu0C5qSHRxxFMfx6p2R7n4tGkHm3JbdOKxaTAk6HIZy
Z80gU1WDyu0Nj4UZVQ86xLPTkfm/RHJ35jeZiXdtOKVUV3Mxzb+POmLwQaW489a14247lMqzZc3Z
rSuBL2wIA6EFJmJbv5uzVV54AErm8zZ2xAiyIXG/9fHonhR2HiaBkSfmE5RhxqiiKZXrzHNKxTfA
rdRHYv1nx2TvPS3CMOqCe1hoftQv+3uTm/XLOM5OH5JGrS/SQle7FQ6y46UzxZlYR15W6zcKowvk
jB0zv8uxyFRRrMkzDbZ9M3UBxopwEc3aEEgDYcMOTcGsX5V8UbLPR3RY5zmLFX8s0LVMin7E/zEa
8vJCaVuwE4jrJyDn8rq/nyHXiY2nt9b55IWi9TXIbHFA06c5ZZzi9tdmUSfPX4fop8KN4AQBQ7sY
9CutRMRG9zL9UskH5Gnb+sExouiiQnP5VLOSMg4SYReCHagsYz+PuvqasiY5Rc6uBXva2eUUmLWi
1H6JDn8UyCkyFgODrD8VY+qts75G3A9ovGatTKYdV27tMm92vLSsVmixR28mw6kWV8w02fQzDZQg
LByEHgeNRmNuz2a70fCqOVKxf1oWLEUA+Qsgg4OP9b//tAwxqj4VbvnQ97XcCE4Xw+fLRedh7Jkn
REm5zrGjOVVFZLY+SMT6yL7zqZkNyxV1DShktFOgQhkHp6/ZpV3TuXH/4FnpcJqWeb0unTY9bVVU
WGdhdWfKkDYnpatzGCNfHQylndxFTj6dfP3lD6mUvHuEYn5OqcBhLBis/XfRq2NsFEU5PsBWb58d
bXCBzbV4SwRp6iIBKCqLIdKoV/q3WZ0pjISTipsCokO/yaasvcuN3gnUdMr++Ej/hWv+m+Hkh4/0
Ca5+/drJbg+sufz8n2BN2wbyC74Q2CWTRfC4H8Ga/FeddJ2cbkmR/xesCQwdzDpZngv5gbye/ur/
ojX5S4uhF39Ji9Kzfi7+v0DSt39skuCr/7bOOaQwI21EOFHogKQgwyHH2g8omDD4GNRleMtpSF4X
Jb3fNG/gRKbTytVPSYAUv7Xg4TbJgA27o17G7vBsYkLscxasvAzxUzHI6Mma/HjRVLUrJdsgu/PU
KWhEqS3WKT9f738jjUjjQ/89MPj6x/Cvlx+vnzgRy7/6C5nu2L9B16NPopGYkbmyU/2FDrZ+o+dF
95GUHifsRbnsL3SwDvgcUDq5AdwHBhVE6V/gYEtH230J0EWlEbQUkusH0fVVtB2ou4GY51xhFA1t
YxFyRYxhP9rirC5bu+rbZxUc2xxE0xCbcI8Z9CMwMsR+L7O8QCvUbJ9BxOFiaoYVBHgndCyJc1Nt
f8expgKqnljVY9JM4/ciLHGS/fBa/1wkHxHBB8XPcpvA/sABsPR4MQBg9m9TsdFNyMbOfKYK1LOV
aXXek6541gUa7+Uj2JV2AcQU40gKYZXPmjKY143VK88lBz8IGSPJfv/6luz9AhBTJu5kwfssYKNl
BHbQR8SNG69Bl6HwRIMl2ggogb9P5GPYlsjIbTap7Gacso3Ru3WLXMP9EUDUU4HRxVuhedWF13p6
t1JQm6Ry7DT03Aqs88ZT8BXgOrppdq7CMQM610fC2dmzhREz4+qLORfiXkJmvm+LTnmd67699FRS
mlmm+bgmIx+K1eTl5TdO8eKajMe4ngCuVas8KVR+M7LVs6+kthudZpbW31BIWjdjWCUPkzZF19pA
FwjHumVIGVl4KznZIjjYS+c9kpY8E11vvrXdoPygHVlfMTTBPVgxgIdqMpvv3FhNbudWKwT93Gmw
L91K0qkR9tg+lSZtfrr5FSTlWq0hTdIQ75+LwUgvMJtp70v6sggMNEqtrOeJbd5PIjvSj9RLh/re
fLqlVUbXmZIJxshhGRlpLQBkQ1Hf1MJQ79zUKKKgnibtlo0ZlRtN1n3uJ0M/Xc6xod3OVhpagSFd
ig5Fopnu42Eor51EuHfThJUMhjCxghwL46DbCCnoHxHkU7ryhpvTShOVowdVr8tzY8j1e8furGts
AYezWkMh++uoPExHILLAKuDZEHuiyQO8aH+hMLHpdb2b82cloilHdVFFLpBIpXxBHYwOf4yTzHZw
p/Sd7kVkB0PaI1ued8X4YgkzvLPBrtH1V6inj9zZUoV+qBFIFLGWpGOwcCVgPf688w9lHIKVFEdz
lb6MuHc+lAkGl74HGftbBrlP80MsqEpqFlHezRzC92qt6COTqRGEfe2a4GpFpGZ/+jH87Wl7SI7g
rpCxRmzWRvuB+zucBTs2V1UMt3ihc6xdl2qKZxYKg94jLBzEQ1uzs/E0DS239mmExi89gzdy+L58
bbUWNE1iKvojf+b+3Co0HzM51xaWUU3/zuQku8nwg+p81czs7EjRdZgDL7dOCgDwlj0PINshXxoH
HNolo1e/uJWivBYod9xHll2+Nr1IANzmtWC3nK23zmKa7gNCzTu/TwHg+GTVqXnsdg56AcvtAKGA
uMJ5piGmcbAfxp4nckTlmpd69qpt5ZUdgYd8nYMMSz0/aEZaiVXYZ53lI4+eK+uxXUJAlu74Hfun
EjUgZ7AuOyZfWQC8p1eP3OHPQ2I/ApfyFKjCT71FHHr318Zk5BRnUzi8gOyu7hLQZU+5VFQkVvSh
pszS88rbqIoyr7qoB+Lbyso+ZxeyH0EThOeDPTvv89zFoT+QYRa+kE6zNWLh3HS6Nzz3xgRPeOoR
8EdXYswCSQfud0dR+3ETDY3yMHZ1/5w0Dhq8apuMlwIx302cWinEGmTMfLuvladQbflaAJ0kvcSx
in730Ey6MZHreUyNfLoP+1kUx9bm529HL5iKilKGThIjsP03M+AeEaupOr+EI+ZCPjXP8OhRwN+U
pR69uSAwd6JNtRcdRKiLvkGTneUqJkV+OzvasmCQIq5pOcP2GN+O7Buf7g2pT3YzUmK+GIgGff/e
YD+gcmiK8IVsWSL8yHAYdQKTheY7LZqHhFeS72Afj9coxyuPXlEMgIgApwu/aKz2xtOr+a2KGvsH
0/txPpaakIvt72u4lkAZWvj5kPNJ9fbvrwZnTo4uitcQg8ezLm+0zneg391WVSLu9Wbu3th5rS7A
5iq+aQctfsHO13sqtWa4hsQ/XbGVO7nfJVLtAmP39evDRfTg/ugUs0nQi13yFYg6B+vSQexCaZzM
fJ3hhfe+woAk3DjOqEdBbgj5zZuakAxizhUJKpzx9AYd5TALxrHqrDM3SVAfVyrcyE6qsELkpE9M
Oz61SRWqi1gdjGajYlJYBXE9hGUAC6iZWTlNu8XOxfxRuXEYoBiQj+d1IqtveQ5kKIuqODynYzS+
96m1ZExug6/53JtImRmecL1NWzntS5V2tRX0FhiHlSKt7DuUhuSejkDarrTSHi5QDEK6PkY0+7zi
WESQ3VMZsiLLZyJ4ZqRGfJeMFU5ywPHnN30yyrPZHsrvbOWl+405VlKsSUxgB2B90r3blU1dhZ+Z
UE8Z3hXqKi7c/KIjw2UPH/IYVWB9Vs7YVek84wlDX6q07FAEXeLJdDXWk/2YhUUGASJCRipgfNA9
2DaCaOtFP9694FDBWtn2qqS+ch1ZTxems7hsypzj+kRv7NG8sUm7kA1VUmQ+G73rvosw8+5UfAty
f64H71SIPFNWU+xMIhiKgTivbWO6S7xW27U4JEq/7usI8ARmAWHgOnl17zmRvJ9YQO1lZNvlvZq2
8rEmIf1GejXnp81gaddaLoVJtsOoz58bHCU3Hbkdnp60786SudTTlRh14zXxBhycBlzwfnS5XucB
eXcWrS1jkWQ1wxCHjtQi5cENAnEeA5F6NersdtPqbnwmInt+JBIYyCCL52onvVq4t3RP82+ao2jP
pmRS51t0CN8K0OfvXZdPCJfno/KCgmW6VcPShvXBCB8cz8xo2c+i0TMCJ4pLx1cEcO/TOi81VGxG
4fBqWrs7xb6wNa/aVpg3hSasaJ1GPRCKMa6LO+Af+Xd9xFzTl2SM03NS1ARENVS4bEsVG+xV2bH3
kfIWTzRhewgcGM9/N8nQMRhtzEsMR0s8oxJ78HzXQRYb1TtPJqjEdN3vTgEAFr+6vOT0dWJko0Xt
Fm+D4zioSDuAchoRYvbW83NbRbraTZ95WIkmMZgLt0X5KNCTNjpv8F8Lsclz0ui566bGO0cBphEb
3UTvhdGTcJ9ayaDHR0/CeYpRwLuL6FPmfqxVxS3ij821pfazts21SLCWbVY57hBqH30b7HG6jwxR
3EpdIsOaKeUl7gOu4gOGmXpA/9SPdChxWvSBZkU5QtOW8TKYE2SAcvG+TMGo50E/qMWpdOpWnJcN
jdLzwomjF32uO/cs8ZR4vrF6rYs36ujilZezQxvbRhMCtUWU+QJnmIhwz5oxttRmR7H9vFfqiyyL
TfbWOXscUKS872EM/d4WbVQEHvab7zG757WWWn2y9sQ8bZWpHPiSZRy/TfSRKx/HBGdX4Wl8bpFw
Q9eM7EXZywLlp09q8+xqzINUSyivnRnWz9o09ClTkxAxE5yKCl6t47wodYlCrO2gChlqIrpNYqoK
MPm6BNes1ThbqC6febJ6+WpoiXiTbOkXMtcwqsSKSb+E9wMXsmgcfrmjh+6FMyTzY8qakr5sYZqy
iPT6tDHj4vskI8eGLZmaQ6B6FTcaeqH+XLeuimRvSRq/yhD9vdEx13QCJPEjHCKNFgQQYWCmKwws
3a0wzey2rodxXHF8JkjaKY0qEQRS+4sxs8U32fVI5KlJqDVw+JD9vCQZn8s1rj4lJ0FVu9eotWEA
VOhR/Zo7ffyWQ4iqV3gQIlYp6qlxgmi2NBk0eMh661ab26ewTrR4PcghBrM0h/2dxEn1qTBC5VqE
CbaFoqG5sZQdzRl7q5r7Ttq1Nsm17j5ZNFIfVbtWL90mcq6tsi9xN2zq7DWJVSAtGGJGpo9pt+CI
SSfrKjFmlNCkE3ITonGjKyEGcd/yWaMAXUxj8lHuGkP8EDw7QRjWjtwgN1v7VneXnSO25/g7AdWe
q0K1fgz6GD8YmE22/kQb/dV1Gg+/GH4Ka1gn33GMes+ijbtHfYjs+yqhZ8t0z/PWAsh4iAbspLqM
FguMV4tx6L/l2FJmAcj8xlrZuT3qRFwMe3FMUg5SKSvnXmjJ+DyrkXdTc4DVgYsa8HOPVzHiR2BZ
LiNIF0wvomaSCDUbJl4UdtM+GqGHm3SsyuJBjGIYVmOis2m5wHB/B+ph7krZoPZZC73bgc7MOc4H
imtfTmp+Xnt0rNfSNO+xmcTxKxfxRp9lfq5VqonSjSr0dy9RgYEgzQMXOlTG34em+maNzbmRoKbI
cZcO69y0oiuvsblO7OCSjlTW/JY0Yf7EQSvHU4oetVgbQEJezV6IbTn2rup7hYVZGuKCjW8KfClK
xlxmMM0alkBKrDMWSYuZoUc7eOoPkyFXRj9FyhsPjwESq2yMu7UYCtR9vQYNIj3S8y2WO801tNTe
XjMHz29JApz7eEidm4SvmwROGyLihxCPvpVGTnYoKcfv1b60dzx2NmMFUOBt2ZZzgdweaoOWV5tn
3VQP6rUb5Va0oa5WGHLGRbzK2F/ilQxran2LDS6wrWWbsZKQd9dTNp6qXRTfgYHqjDXr1tv+X/bO
ZLluJEvTr9JW60Ia5mEL4I7k5SSKgzYwSqIwAw64Y3z6/q4ys0ukooKlXtciTGERRoEAHO7n/Ocf
4BozBsmtQh4hnc511K/JwKlJp3jJ1IBA2dRjT+u01Ltcssm/Hxq3qMKAeNGHBCIP44O11+/dxnGf
VrNev2pTW4qwy4UPxJtZQx6NRuOnj95Q6vntudO1b+ZJ5RbejZnQyphdwHf5pnvFGhldJ4t0M3Hv
66K1cChdUEiFiT5hxGdrWZffOkZb7WGvBvVlbTftsVpEAZ6hz559GFNrUIQ61EJspNcCK/W6m9T3
Nlgzt7Z2HQ7Q4Qy/NXlEztKOJ0ityDr8ib8QwYupj1FmrPLFb0e0oL1u9UlYd0rkB1Hbo/VDDd3i
PBBDLO1IeUI9Bhk46UU/ZJ6xJbwhQJGc11iSgWpWxTWxp3XPGcWchTFYYl5Zkxztb/PqU4w71nhy
qonImAEl67JBmAtDwu4GzHNdwRxGsr2aB3TF5gZIxnwY55WIkizw4AQPBqq3vMBjN3RKw3tmxyvd
EM92t9grc15akr8za95PdZbeESLeXg9ZUCDHxBu/g1wzZ+352bbjJ5+Q6uTYrounWONd6x1g4lj2
Bmlv31O/BM5l4aQ8Vj9Fo3lB6LSoDmoE6o+BGzQkIb442U3lzlEboLVC+TzwAMy+aObd2CB831lC
NFYkU9Xr+L6iZSg0aLW7UibOzdr0fhB3MLiHfddKnnSHsdp0QVSJV/NxABhFvWz69EJzMCSPBzVq
nwZM+tYNxonER2GaU6fbXvfaZWsWjlFsLGhe3d4rqEAOHQWuvUk4axz8DaxVRngzVmTdiiV58tNp
eal8nzxlNrxCTzcNoKp1lRVdme9UCXP66PSdyG/L1kjFNjFoxS9AnrvrVhVkHiVGHZtL2qU0SH7+
vOQZFne5mZQXdYNdstcqg9QOfQk2S+qJjp17YmTcJzhehJ6NixlgtplSwyTTENlOiQOtNNxPoCPa
NRFpJLZ0KBJ/2IEqn5MMm+DQNezhqPALvlnylWzyIejyNVJ+pS4gIGT7Vpt9mHN+WXq7etHVQyDT
6UlK1/YPdtYPC/X9bDg0DMM0hFXL+cJAX8y7CbSR43VKcGiANvUowczLsEq0Gqf0ym2ekdvNpGq4
cqxOgZP55BoseveNsPL+Kz1mJ7atbqx3ibXMxeY/ZVFCtsiS8Qtw41xGgdE1dWS1JuYP/1l2rVXo
bjt+0RSet5jO/Ggsk+crtf7mPwUpzJmQDqgg0b23FcLpZCOndg7iFbH4B6Ck+RYqx6mQCQeJI4Bs
UEUYlp1b1F+gv8AahdfBuv2ir4u2t4YgvzSCedn3ysCTUJjakVmvHYphtbc9DmzxKD3x2U56uTeA
0vZVlSED7RIT4qYgxDVP0k2Hi+9Jso1xikt5YWrC2zSpsWwUGvxYN5p+K0sn2WhV5z/igPFRdMc7
Acz5pjCTOk/r6KJQPPvnm/7lplYsrgPJCfyyFhYNxApfnSXvrViGrzUZ3mk3fGlVimnkKPOHaui7
J8ea2dcnZGwvxli4e3af4asrgummhy77jWxCADFBghKnjj98642m4G5pqD//PSjwUwr0X0jYz9/9
PK9kesEklE7j3TilGFVOcpXXvHQeF4k7DN6HSGRWcuggRX/m5xAxNLpu7lbUn8CwSHqwNCiD+q4c
a/Hiw225ReRI2HfSOeNdW3vrScHlhkqIbWceliMj+BGL4UfBZJK2qBc6x1zS6NDX4XpvyrXGWbgz
g6WJQIbNI9DipIdsRfkD2jxMF3KL6HOUOS1D/nyiJ1C+u36BeoqtJWele5GVuXjo6cU7rDT6fIiC
fmpvNFPQ2dmeL8lVn2QTJePkjCR650jdSCLOilt38sjPcqUm09AZ3fbKR3NI9s80Vk9U/CtGAEXT
MsZnXHKjkOm+6GOSlaAjzOpDo3TNS48C4p5PuWlD1NDdN/yTh5MzZs71OpnM/hPcYk+Fb3eQNbCP
P1UYyn4ns0Y99X2enOYBXkxUlN4qY4UbIdmaqz++atKl6QJCcfvtJHy1sdl/cja+xrn0HDkM+INo
6nNG+vsUtigi9wgjgm95ii+OJcrxESfQnByRxeQWOjN/6VdrKqKx5EPyBqO+roZpndngsI34YKby
jvLKkkL0eXZOZEKno9R9D4Mp9FuNGsb6BcuM7nsNBeK5RT75yRpQd9KII+xwlJ9dy8qnBx1qT9+C
qozXbOXEG9GlQ8X2jMspby3rA4juJzX41+VuMnAA1rIh5RqMR94HoFI7a4lbJvaLr0hk3bTc/ufE
hDS4nRbXuJaebNwdFO3lWeBQcQtkYe5XfaTMaw1n2E8qGS4wWpT02attcvAyu99pduBfdwMjAxSU
JNmCB7jPc1+iwKmQJ4NIduO9FmTBzulc5m5FW1GusbNpbZQzKDTYCGAjQ1Vcbs5w1A50HU+wscul
H9Ipzc81Ib+g4hCvrxB7IOggca6Ie4JGyzBT81qEiha4ixZMeo3QX63xCma3+UCmtWJ1eWN/72X6
gN26hRQKApm8svyuu+6ztKrj3qeiDpeSOiNMpry8Wih7lkhxM4dVt2cZ038oK7J7ZoegCI66FfRn
xL4GbB37iXn3QzvlwwcL6adC7c3L+klyZcrroc2A0vhuIk26lC5UkBjfdb3Vv5b6ZOyE2U4bwxvE
oUplt/eTrLqyiYKNstbWHroyULvFrfujkZXmrhi9JgvZNInfXGyNNN5h2q5qmTc6Uq/LVe/dTUFG
hxUWvtFup7GhZGMvoy1CycjHh0gjMZEtQJ07KZl18TzkFFWCaY8jO3VkVxAbJgR2PAnH3P/91vzb
WQmB80wyOYvvXehV76MEVm9VTd1ZydeywO1nkwxpeiMl84Jt0Yr5VZRT/6ShOnmykFlMIeVSU8WN
URl3dCAa4rfAHk9JTWcdJ/5c6FsEDnoXqcXobvXOK5EyaVJcJ7af3RYs30utqcsfWqUZX1Wlqxts
f/Tj+WyQW6Cuj9IMocO8gaNZw2j5GbgBSnv8w/T17bEpzWBYC3seXmx8Wr4A02dHzlnEdg544ePU
Lf7VaEAhiApzKJ04kDK3NlQm1aUxKviSqTG797gZjeN+xdGlQxBWzjd1YfjPDj99bygn8UMsoKS7
bZbB/jzkQfnZhSt6HMDRqOtte/jcWkAlobcgj3HSdtg7KKhepTYs29wXw1YMqRkxP87SPUqKQW10
t9K/KQq9GRNko7PuQTjqDpRaTDcUsX6xKfohuIdKMRsnHzZ/DzE50OtvA7f5as+19UMjzMSNxsHx
pqjy5mlvgmbP2EMtUoRlYI5TRFXtolEw8htH5k61Wc0Zh9fMs06dzIynIajVRaZkcye6YLlywIqA
nEjgeG0LUErdTUs2sJmTSKduPOV6q930i7AvSg/aaVgjw3skPc6iLQF7uMwbq6Fe9lLxms/J+B0A
qXkeFstwQ00y4QoXISnjRzrvi6lqi1dr7X2snixShDZr5gkRpYRO99u+MRdv1yw1Jbc1d/5yT3cw
oR+cRZ9GwABOcumUznA9lskEU9CZrfu1ThxAES9X5nUCJWG8VUQQmpfs4XBotikNgEyjUiqv2Q0F
E2NSpFqLXiSpnODVrPvprLUkEniT21J/IhTFROTkudVl5QbaDsTenRjTz427WdyuvjbWBb2vVw9L
NMuyv/WMsfxM8HVxI7xZNwju4nHE62womOMycGRkV0nfRj4GvEVE92uUaB+T8WpF7XDuGUYaRfaX
uds1RutXO3Yiw98N8A3skCfmP0+B0yZRAqGhiGfNJ4GlXZquiplWjddsce6Fp4EbH828aexj1jZm
9VjbAf7yxpBVBLeTo3lCm461EoEhHcYVzVzIa1xfRBWWLanegLFt/lWaPqhkPg0L0p5qyq6Ad4Jv
pjtll7N0vf1qkXyxheNBOHSQqm5XFiRM7NBmF+u2SgNvP6g0uXH9EYBytFXSIpjpZHLAySjQd8mS
aTLq/KQYN8RTVctmbntIEkMqiimyEw8/kpGw9zycaAm/AkyV9/o6nh1UekCyUi3AE2aS2+3WBGb5
zNJa531RpvCHhJVWF4oMoRkQqqVq0yAubyc5iT5k/TPY6NcS7xPFWX3ZY+5aXoiJFtJVnvmJSQcC
Jkubma7KDpOaRrRX62goDJut1L/3Ud2AYBmpeeeWMGWIvM9H0IFS3aZz13/yjcw7GvLcqQ2t6IqQ
EGWsDqTvtFmUzn2fAXj42ZVOVwhWhXXTKSkzi+LYsI66PnlqO7JFxPyewzFVK0bxlj2bt+xgZzVw
bo9PZknOHiA+v81cMbQ5f1HrZSZSMQPMlFXNjKqtr1YmSekucUey0Id+qq6qcfU+ZZkyT3mBGfon
r27FBUjYqhPNB4QH3j7nUzxWtXgM5nXCD4M64KKDEY7nVdLU33N9GKdN5Y7+HCmzK1WoqnW6Nuac
CQq8pWMFWyGPvLbS832CCcdL2kzeVWEqjMUFA+JYmYNgi7XbfEJKSOJtWKaBmNgOKvUK/UQd+iKA
/WV17Us2i/ohMRTn7phJ6YMuIc2NzXkNSEaAeXufathsRVQ26E3VnH0bZrfezmk5EU0DFfo0uGlV
RVVA3olFAs1O+rX26lJW5Zs66HNMaAy/+KLXY/3gtTaGXbLRUtpj0ZfNLW6RXcI4LqlvR6ManjC8
UpusstK7JR9g5feuSh+Wc3xD04HHxHNP+AOJUgBkG73U8OU1Bq979VhVQ5zZTL6ixsmM4JE9Pbew
mC9qfVcjwabrZ7pf39haPwNO4X8ut4nvDOlpGDNXiyp00myepWm2OMEHS73NmmkywXvJtd9bcH4c
jlsXcQzkpvbTWIrZfJ6MbFaMxbpgysKGBPQCUYNMrrSyqewwDZzhrlNYwlLQqelW1g0Ls6yk9UmH
zzBtsdHqcFQxjGo8WgQRn7o08V4YJuSXrQTFDfOEImPDANTCyM5Rbh11mWZ0l8BU8tgbNC2hMFQB
UmMH2Q3eAaK+Nb0uSV7h3IEfSPbBYbusudccOD3W/Csjf1jq0N+Kz45V2yWbezNO+y4tZzMuy8n+
MgzenF/DdK7uhalXbVx3fZVhGS6LH24h7eCqnzTbCweD6dWWRg5KwzTghIhM1bSfRFGWDx2cxWKL
ybmTR9nQZVWk6hZvQSk0FxJZsqb7Sp11IJRjk/sZ5KHDNmROvOWEd6JhXtVer5WHlIIalyC+mxyA
t+aREm6WTHGOf9Zu6iz/s67LmcJjcLcWHwWoZuGMaahjAIMjj58MGiOD3mEmZbfCCc9x1Peab3Wf
jHxZ76S+DEC1qdcZGwCwpDxqiQ4xovbnoQ2reSrPSCKZqGGtpuqb5ykGalIs5k1Q5s6z1QSIc3GI
08XFtJjMd1oAnSX0xqTGl1V3gjsI5QzHfLmKT5gktXcWezRtQoOw0J2W+lPuJcwGusbCHk74pYuS
WeblkVekX7Z6pTsX9TIxqE7NsbG2w7lkjnwzW93H0UtS0IqWJtau1mqfqUkdRb7m5mZ0sjx7FAlu
t7uRZGFk6JkrxKOgc/5cnKl7kdfxNW+SYp1II4cMcAOC3H8ndI4TbCodxndMVrOnYfTzz2x+bg51
IyuMkyHM7Ggt0rh1WvzF2B5t+0da5gptf6lVx0Kr82+6npUdnvuaxSug0A31hqE45BooHyFSLvYN
yxIryHTOwVoKBc9Zx0VwG+T46YRi9oqFiWXafXGxQwC+z2swYm0kllaiDjXJ9AhQXbB1p5+9YS6e
hV4Zn7tqdInTMzt1gQbePVmallQ7Z9IWHBY8cc6sYkqjIjsoO1Q9o6mu8EMgDD3FFv8qYBT/UDkd
Yx4EnirWWQ5iY2VG5mxJvnK1LYXGeCRM9WxJYZazCptmRTyIFUnxOUAxscuZ1GibwJ9B44IsvbQA
ah5YG0y2eZXtSWjLUsKaqx3ugHzPe7+dhk+pni0nZ/ZyPZw8rZg3i+zt27WZlod5aR6LlPlQ4C8G
R2DjT3Zo6YPw4mkKpjttnpy7Hqe3iSEe/VhY9GN7UrUqmjCxex4zswD+MxPnHJF+mu1y6ULvbUWy
vEqnrt1tPVW2/6lo1j7fVGk5xmh/ieepButi1Mts3ZjYLPCuQbS2qyXS72TzUJv9bJv+l4L+H5B2
fukgfxM73OTq20veN/+y5pdvdQ/86L956KaNQ7p5zvVAhsn5DAb7Tx66hh3ZPzCiRrukY8Pk/jSw
/n9EdOsfSCJcHJJgr2M9ePan+jcT3XSwsKa7APg5uzhhKPUHRHR+s19YVPj7Gx60diyqKfBRszvv
EEkibTpmIs165cyttqmBukgRh8BFwRKnGs5Bvzyk/wGhnOuBRp/9tUGliYx7L9/t7XrOjSAzr7Si
XUJNy36YTn8KKgDwyfyiG1W7beGW77Tkpq6fUNBD0u7Mj9RD7/T751gD4gjQeoCZQSGH3va2GybM
wlWTbNsrwTFAbg2T5gZc1Kjn7KKTL5z2yc4i+ASICdeEvnd+pHL61KBMjumhnavGk7dDi/adUuAe
PkiOabVt3Jl2sleFzigLZVTc9Va/GZVuxSod88P6bJKlRakxtR/YKlrv5QRnm94Ag/uz/fKZnPqe
BEohxrh07sxTTQ2dRUMPkT20vjmY2edya5/ncHu7OtqcyxjaEJ0kb4m67m8CcSiY7tp7R4vc1/aI
RX7f76R4kT5d8IaShwEH99vB9yNC4bS0l0W+9XFUJShKQ1SIB2vsbNKD28WWF6XoNANyj/AFDN1m
a353SlxNti68piv2NEFg+aPxBV9m+tZcHo3lZJvR1B3aKlqug+bB1erQar8RYe+6+8E7YNdKDlay
x87ZE5FTxcEY0xsRCjUQY9Zv6ywehmj1YqidMyHULn79qEOjLIgYMIm74aZPt64fVrfis/dsPTPf
XoAfboIp1CU69W0tH0s/DIq4xe0G/6BLEmV3X1MoLVi3hMZje6s9Bn6oB5Hubud6mxBKJr/NajOa
VAyn1YoUfrhhl0TAUvWFiJMvnb53AipFwkDDst7BCnOM0DwVJ+/gxN4nYuQwy01eJValgINz2F6k
X3lrzifJXRX75ZznHnr3zMN2yc7eZbsCa+NT/rjC4l2I/yKKJQyup4dtcgouCem+WrzQuW8v1La6
nJ8CI7RPTROpNCY4Kv1KhIEfLcd+6xySO4qwuQjLLJrFCQx+JsjtZtQ4B8MAnkRYXgfP1U67XJ/r
r83Jd3a1iIs5wjQrMnfTD1KQSP+5nKLgMjhkGz2WiOoi8WU5+Nv5AXfMCBf2Dfd4KPmmqNk3pG5D
WmrrSPwofgRzWPxoYIboh9GPnCOjmm17wXCAj2+9KU52G/NAn5sd/cqhUzGZkMPWiMrv5aF9Wopd
cOdfrrvgNG6mQ/A6XlVXwS0gvbZE1dX6wmfbb1JADubTNLE3xqa5bW4xmgqGeLbxf4gKDmD8NKgf
nH9uav97CP4H588v+/vvh+CLGF7+z1mNtRvy5vXlzSF4/tF/if+c4B/4K4FBwlA/q//AHv+lxbL1
f2DZTv2Mv5jDv/B//n0E8n88pJ0cnJyEXkARxNn17zPQMP7hstOhw2LigSsDQed/cAjym/1yCJ71
XB7oEYEj/IUoEN97seMjpmszVj+XEtMF0H0MnH40oGIfYMxvIdifl3GQe0GophhAWf/u0KmTtSXj
WPiXGjyDzxauYrHdKyzBwPcfycG0H1ulmQfLqPVHhg/uP3OU/lvNxe93GWCGiFuNjnABmJ+S4tfB
qUZGk8SjPz01+qp2RunXcT1Pd78sgL844P/qIi6vhXfGKIFQy7cXyXRPVdT/2QmoPIk05JP4CfYf
lRHnwfV/zSp+CvDOaTPY5jOg5s/zb/HLDFhbl5RpSJ6d9JlICI1swM3qr3WswWyL//yG4Nud3e/O
4j/9HY0bJjTLGhLMqViK4VvQ+hq867NJ+J9fhuBm1OxnZ/fgp8PrL3ekMt9ZgoE7AjwDRJmApCqn
VB+4h7zXrpyVixRdZ+EKWT3QAt4xAnJ0Xpox4hWVBi1ngNWuYWvpFTWX+TrJuWLK5fobZoc+I7qs
xfUBZmJfu8Gfr0XgOvSXpgW8bP10uP/ldkfK20Qjc/KUSW84Zj7m6qj2/iXF/m9X/Nvi9ucyQd+J
0AxXNyRZ723OmHHXyWyZ2akr9e+TB7E3cMWtAzc+XEwCCv/4FWI6xTphq6JC896tlIFn3ueBy1k9
2ANHOehlLcGp//4qf7H0CTXSEeix9PmS381xkj4fXWD44mStc7KboYjHXb28TvBsPqjVf/uUz9oK
qMrwOuFacKm3H1ld9kbFLK4+qaZMAAlYPHvoj8YHO8ZvLwnVErMptKZnTx9UYW8vkyjy9nxPsGNA
TYjdtC6/u6lQoTvU/i0g/vinr4nr4QxzfkEGa+/99RbDklMvs/yUrPQ42ZlghxCt3vz9a/r94WEH
iwEZSkeP53g+u37doTom/p1f2PUJYxHjAFVljFpRWh9c5ffv+ew6y3qjn+GQxAjh7WUw9AfJ85L6
JFzoiqCjelyY3fw9R0q3zVRqXi/reMv0Wf7Arqi9TgCjonaFT/ant+s46KZNOLWYa5vvp6cMDRZ4
6k12sjN72WSD9j3R8vmP3xw3SMtomNg9cMPvVkolzXbocj6wIFHDJmn6PF48Go8/vpU3V3m37GHW
JbKyluykzDKIMtOekfX7/QdX+X3VY03Ix0XdQeuGx83bF7cQBOWNWVuf0N51ew2Z2dYlyeAQtGRI
lvBd/hki9t9uhb9tGxxhHC98Xz9bxJ/S3F82XL31Jx9AqT4tNSw8y8rGJASxUw8Al7BQ//QRcpSx
DSJ9AsLAsOTtzWl4uCJrEu3Jldl8oVQCKW+sqg9yu3//xLgKiRd8yOed4z10YZXLPKqU6QKzJvx1
avSBcik/ksD//uC4CtQVjFfYBFnib+/Fz5pCaIbTnqAp+CIaTW2omfhIxEeLIn/18PeP7rx9v6ls
4B4YIDKY+SAew/zo7eU8mPVyXEtxInbE8GF3or+oUE4k29pf/asUvtL3RRvc0yw0qNx/f/HfFyUF
CHW2Dq0Oy+r3F0dXabfkcHenFnefJi5nwvPCqumL54yxzpes0ouPsmx+e7xUOwgI2cJskijOYNab
fdKEly27tJandHYAe5mR3axBQSpAYjgfrJe/uhRSY+pfTMFdirm3l7K8NHeaoVXUPsb0isuOfupm
a9rNo/avyL7/+deGbwm2oOB6Fp+B677j0kwLNgJGU42n9UzdtqU37eoBym7KoOrpD98ZFcfZCo72
CT4hDMG3d4XnQ29rTj+cer+GOsSLOk5zp0Wrr6m9jeL+g8rtL57i2eMTWSMFiAuk+fZ6aYu/ItEA
w0kzuSEJVzBu+mYCUpi9/d/f2m/fwvnWzuZOFAU0h++pbSy/ftbLYThRBRkvE6zzSEvH+nKGynEF
7o21UxugPfDq1Plgu/xtbzlfmoIQuxpA0Z/Bqb8e35hClxA+jIGRVqNvO/TrXxorWz8wKz2Dq28+
9ndXeffu3C7v0gE3ipNV68/47c8b086Dfa21yX1Bql20JsX0p/Xjz2tSX6OMclid7w4eq2F8YyZc
c/JLL7Zz7QnH5n6jJUv6QU3wlyvFxzmQ1h7Xn/fiZtfE3tpS3nAKRE1WuJWTSeXUVlQi9vv/uRR7
NCA6aDls57eLsoGnRLq6O5zWaWxRuej6k57o6zGX9kcGs+8sUWgqeHAgBfTwOFjzJbz7AKTpkjJI
LDt0oy7JUVb4xdWqueURcX560ofZbPaz8BzIuHmQwK5Oa/MVGnZz3fWlcdtnzocxPn+xWn2+fwuL
NSIBOTre3r7Q507nMBxPy4SEbE0m+2iPefLB0fRXV8ET58xbxgPnt/e55qumVsVV1rFKQq0jZq2k
/Nz8/Uf/2xl0XpfnYQSwDofR2ULq1y8PapAaFtOZTibiiyjnGNzpfdEdiMvrngYpiz/ezxgAQFDV
GUtg5+afV/EvhdG0BJnUlL6epgLtLAqSPvLwQYlWwxTxn94ai4bIC5oCegL+eHspdHtNuxJlcir0
nm2rltI04OKAY8RaN3notYu5LqO/v+jvm6jNrIViAp8hOIDmu7WRenXSIVELTvYwY2RXGFDcdhqh
mv0BStV57D6qZrypAqtsTxWAi/fBL/D7JndmHp5RJ+oaMrvOL/yXBzxkTNdRn2on1+/94+QJ45oI
cblDsH92e5HabMeo1xCj/f2N/75cKaVoXUmSYR/33PPv9ct1SfdNQKna5LSyyjYNXGzUqUn2wRn1
+1XOpwNIBlmvYGvvdwN0EMvstn4CR0mt28U2s43HaPyDlQNMyG/75qggzBYfK904fxQBtOp3dyM0
m2ykwLzuRh7Y7ezNGN9If3L82zTAW2Z7BklhvHQI+i7ToDftY903LUP6QgQMLopO4G9ZG7WcNmuy
6q5CxlTBjiPiRwzFlRwsABHLnnTtQEHTW7HTF7CgsSqYi9gZxuRBcxsNmGbBE3RfQtgw437UWl6k
kfZMrTvRyXhgujdD6518MlAD6JFf+mKtl0gk9fpYNWZe3pQYE/eRmQvpXjSk3qDMwHNRtPA6hgBh
rMDTctuPOFC+5OU4qa01Mla7yQaFWLMsHPnDkT1JF5hbatll0/rkl5hNMKjboUpFF6OjrxVaM5ij
e0vVeolXzCCf0nr1vLhG+p5e+j7KfsYfOHWGeLQwo8gqeHiXOWEdl7o+Vw+K9BNrU4BQ5ffu4uSc
KVTNLzNMSPMqK9FyXWeymlG2Nav/RQIrPWomANZuDYia2UrMDtLdip3/8FiVXaldzsVceAdoLanW
InlLEuO2mKDOMB3BYfx6tUdt2upsVS+WvSCiz+rGZ/DRyLaLk5mY3H3nCbidXZW3KWERBLycsyVs
dRjtAs1vA2fA3yamNn/SxtmoYoE11VOvaoHoCRFtu5E2RxWzJ8uu4zRI8hcBR/2sRHdwYVIguQdN
pWURG7CeZSjmGn1kXSbyazKZ7p2aZoBByskxv9QV6a0bIWzGMKry14gQX9T5uaJr2CUZYuV4JabD
PmnN6EzbcvXgWoUBSrdmkwFUeNe1pbmKNORq8L5yHqKu1UpvSNG+wOPwN6h5rDxqtaD96q6+/Or2
rTAjTZXVsLXllJa3ZZ+bM2z8Wje/zMBx2Sv+o5O51yB8tLsq0Su5mcdMeNhAuRkECDz6nS3xs5V+
SEyQ663EwNKI/KD00LUA1pXrhnTLbj4yNZbuoVSWo1mhU/kD06NgJDOrUZ2lxyROalUsVzjPkSxV
qS7cykMwM8K8G75gZtXJbTBNFu42pQU1A18mMR0lrBcpw8Vy5ubCdyambZ3msNyLUdb5BSrAqjzh
jqGM71MCU0ZsCr/IxGmYK4dMDolmgPMCJdZB4Qec7+CcC+0F5mLbhMILqpHsKL2tdkieAuwv0sq9
ZYqQ+VmUA/jqoZt0qXNwGbynW68Sbb9bh0SJQ17yw0QW+zms514NzPPUlOlHTkobPieWtUxMsepJ
NtOAKMeFreiG3sRw41r2vSpDd/Yb8aWYuwzIjrFD3zwgDXeT7yu0xPRpoUua+hAW5ixihE1YsR7E
WroWqL0/W/JFVJ2j7kq+9uWSZBfd2ZVeDe6thAVugA0ZBml9jGRXfh/MWbIsmqLV2bO2etNINzuu
jrVgzjj9SBPt65yBs5VGpcxQDQKNh2m8ZobzrHrvOg2yKnaF8wnaK+stQWQqe0ffIPCpf8hhbrYw
kIY4AIcPG7zbag1VG2qofthJJa9W03xspM1Sysl3FoV5rfAeY/S6lhi4UaKEOZj6cRjErkY2jpYB
lFnHESy0klRcJZ0xbYPVtsOCCDA0BUSomsaCWH/OulsUBAw815VJNQLMXKAOH6AU7f2hba6SHLhO
W5wfc9pP0C3dU9GnQ4Q5lnZXd619qMzg2mqSZjOSobJfDevrko1TXHrapeUoufGbRmwdkKwdzk9p
bJ1TaBZrbkJ4k+OTa6m95xdi68PLvB+m9jKAobyZFxKR87Uo9hS0I2YL5s1qEwE+qMbYLWNJZlPi
nf9zg7vC2u98ucjrqkFtJtw029hug3TWqL9YtWMwaV9uO/TtkTY6cjvnkGYBOtInNKNl3MzLkzRM
YDZTn0gY1s2jm1XNru+K7erX0FGZ7E9JssdAAFY0pvbdjCquryGZ7I3BguDau5iVwDO01NR+Eirt
tBjRwdDeTHURrHtVlXZ1iwuLE0RalxvakX0yGI4uyTT5vk/JZ4hczAPxXULG2iBibtb5BoWz5xC0
eHbKigo9b6ZXSMDt+KPMF3O8wws4VVfY9Kyg7yAl1k70Wma+1qZeL4i2hbOu90uDF8MKqTGV47Ez
dL//hiW43t/oLco4/OoTs9hIMVTBsV6w6A//L2nntSO3Ea3rJyLAHG47zozUHEljSZZvCFuBuZjj
0++vZgP7qNlEE6PjG8OxuooVVviDB2zzk8I+d87ZMBvTWUu6PH/QEo2UradsZKE3nYXFr7zKoS3u
I97axD3kE5UyeLbDaLwPQsf8jpBH7P0bcEkD227UqjvaIgmhTAkX2BuIv7g1HhJAMlQbOVFWCQ3R
0pErCBxo5CgE2X/3mdIN73m9HMCCEV5aB0UPU79oRq8+UqhCJdVpeu8LEjouD67SFD88BL50kIUQ
Md55eTNDSC/sHBTNOLjWkbJEbj4ArPdUlFTn0tt7Ue7w2XQ1IltCXPyXaAP0pYbcQpmuIyLNjkOW
xP9Ic60a8q5VCSi9XfQUQYoGf1gZwDz0yQW2Xw2Z+mHsWsPDXqeDd4WchmL+ZaLk8r3Kwc/uUWEx
4vcVCmI8gy4P9QFufKfisiPAQLsCLYID60LwNrmjWZIGhOUPUEKBdijybi53YzjRF4NUb9ofxJjP
9YMXT7Em9qMC0htrscibznWAisL7eoxUoA1FrRnje9zqQ4rikL7tQ67XmvLojrhR7dXaMCBt97h3
7ea2ylpzl2ej1xwogGnhuOuqhAcM0KH1sarHJNyHWgcHxaPkw8uMdPFzlBO2HYrKasxPHUoE9Ye6
yhKk0WP0Cg+JMQCH4VpvCt8rQeCjDzV4JP0Q46qHWBu04Dw4xaA/OXXUKygilyMWWZVaAmKx7A8R
JtZAwfSh8eD5w8Y6ZgT5/xDlSzELjiQJvW4kOIJGKrjmMezh38dRps9nHgsr2bddmvbjzgC720LN
DCxxBqPU2vuijwJI8mgzZvu+x8AAn9AUPC8vM5IOxtgQpytuUkcn9MkQP82cPgPk3kBXVN/RGhum
nadQ6TvV3Fy/EBBIYhSz6hj1FUQ6mrockSboRxlLRPVY4iVdpkqwN8dCIqVji11jIXikfBJGhXkB
Blu8CwC4e4QOG63hmuBpKbFcEVn5w5KB5mMP8hfz7DhKpC4EqgfDQeeYDueq0IzpogHSLE7lLIz5
HNC97c563qP+Yoqkzfd5kiOhXw9oHzx6mG1+iR2cA4A6Fc6LmNUYqcWiqoqz2wXejzjW9GTX1Doy
sHOL/+yuLufwX8omlXiYiOnFKUtSvdkZYZvUu/tZ0022RsENrqbHpYrkG6Wv6zyDen3sanEf+SKy
Qx/qGxjySRPPPGTBMddbVFTMDjLR/VFvSkWvo4LKI/ij6bhsnRLUp3UxdZGPapN4rC0RH5N4dA5V
oWxN8Ka+IIcCUUmBgcoidcXrCVJA17SynSMfrhFaMIqaXiYUpoGNzYG+r/Ui3gDn3WSIDEjRxMD6
BYIv6JLrAZ1QoxaHnJ8PGc35OwTU8A2uYLFRNlkdhU6tDcoUHwB3ke2q1diVo+EgIzvrVfOgWKUd
PHsTCjcbpba1gWT5V4V0TOvxRnfdNvsa3HfsVxYeQHqGKawxJfX57RuCtBo+JnVKlBEXi1bC/0RQ
qol9MCvhgwcMgUgzERepibtRJ1jbEGwHDL5lG5o+xPX3yeqJYH0YYqSk6k9t5nFNCIl2NLtvtHf/
/oN5se/gYXK2qL9eD5ZgIF6D9Ih90WTmsxoOqEw0Y703Jn2rUL/6oahnoZMsP9cS6iEykWEEjKYB
AWHII1v3QfNFQUas/+v+nFYHovhKp4Nrg1L99ZwyM4bC15qxH0DVIdVQHPuLoQ5e+wdbXGIFQDBR
TsaPZjEOrwJKikni50XafXUmBAQPxVxm4q0lHXQl6IMhKU+5jlbcomA1VyLQZ9y9fCeyukMYafpp
ctzo5a2rRmPVQcMauRz5lRajNG008ZpWqe/W4/g+q3r1PUaQ2Qbg5/ZiRbybahE66Ejl20uDkAwl
01H1eufSwTjbBwBl9gRBFYSETH/z57kealGhUpusd8tpcuhod9qlQl3wmebUlo/3ymaT7TvAhJRS
KdsuDhBCPTnmiYN3KRPFeaw6GEOYX2z569wuG/ACeqDsAXYbjlPXWw2unWlqWR36ZY9H6FTkaJ83
GIaMu6zyki9v3QmGYfHweWBSpIjDYic4vaOnXe6FvpKFav0swAjmF1q85un+OCtP+9U4i0nN9px7
kZJHfqv3LkQc5ag1P3GfBP8dWPOpcTe1p9eWEVgInXNMi+XlcL2MMG3cWAbgvjuZWbfX0yF/MkB4
xA+DNUXf709vZWcgvY0wDKLSBvB++WN+q/dO+pAoKZQcH+ljzXe0NnWIksfy1/1hbudEuRhIGUrL
qFJCn7geRhoioTFppD6usmi/xz3mQF1Brp8pc7///xtLFoV/m1LiZq6C+ErqIwgwfwRTah6KRoVf
msFbvT/U7erJsjJEbYT1QYgsrZI7qn1BOI6x3+ZG8IXCgHaiv+q8tdmCxoTs0tGm4jvdNCNyuzTM
Os4TH42PxjlqKHd2nzDRSnpEJWfXeGvHSg7HpwLaawFFWV4WaqCFjtUZRBHDQEVgHJt9q3X2RvAq
Y5Gr0jx2BNTlTV4mifha2tbrst5vdTy0ASZQJIPASCouJat/qFW3eN+5Q/IevSjFN81ipPqh5W6w
8RNWNqXLogKFNWTL2ltsFKtJqANNVeI7DSVzUrYZkjEmr8VXrD9N93B/r8j/282EMYOQXQ8CNHVx
06N1WQ6RUie+2aFCTBZEk1MKVppQW5/spGvfhaLRH2qPju/9kVd2KXLZsqVDhCv/uD4QcR/HHuIs
iY8EJGSQCsnLbtCnjV26NgoOsWDZgC9hL7W4SSx3TFWU8RI/BvP41VaTKD/wN+Nw43jLi325jghD
23IZaXkuN05AqSOwRtYRo8/5xW7N8iVxQkgUAVlXSf3X2xhwbZsQQHH28CsA+rh4aXJnGuZwUGK/
bADcTq6CFVKjeE8tdLOX+19KfombuXEJ2/IVhfW1COAhWCZVYgZYPocNdF7TDcGOXqBuql/wHu4P
CaLTfzI7+cGIqmyJJr3eHAPVeKzK4gQys2aeYHCJJ0cZlV1tOM3Gbbl2AuhmEsDb3Lowya6HquMW
3MbIPdbFbfZiR1X2Dufu/Glo0a7ucSCzpBKe94QT4ZY33uo3RO5JTpRyiLNoIo+UxU3LCxJ/1Ozm
H8NrExgDzdyWNBcgzm0chdUtiuGkarE90ZhaXCxRlCOrwBi+27naHgua8hDNaXoUCF++s9XZ/PYH
2+a38RbbJi9rClvUvfx8mEy68dnPsFNgdY9J8kTjKn+vod6wgcJZW1G4liAJkY8i1VysqCGyaPAU
WdkMguldkEQuagtRJ6Qsoapv3J2vTLzlwfh9tMXWoexEdws5dV+rm9I8jKLqdjT/gg9Jh/6CSERE
T5FC8NS6nbNrHEN8hTayFVks/Urks+jSTiZOwhrEgoZ6vYO9IJq9IXZ4iYeBiqfIHPGjSiPqSa2D
VCu9xbDP9gIpCJsWVjF8rC09+ID6cfiQl0byONbqfIyQRi03rvi1i0PHqoRnTDqpeIs7ynWbwQ4S
NfEn5FiwFU2G5iSw8UYAukKZCDFH5z8e+3KjSrO6CUwiKP5biUBZbDygCUHQdTTCO4teTyGML3MS
qMcqs5WNu2PtdSEfI8qS8HoQgtcrj7x3Hbgtd4cx0hzqA5EcbLxCT/cP0toNRXGLtu1raLLEC7RF
k4qmmxK/ADjjq5HdvGRRj02zOeR4NbbeOyMw2wetCsK3wizlzrLAJKLDRslrKfpm1qmKmKqW+KmX
WogFz1ii673xBOZky/9SfpTlWQJQgqWyJSlHNyBqnLNjwvDUR/fpZ+6xVdummn82laF/o/Y3nSNc
H78VbpH/pOfZbGAEV8+QQfgDdQwgt/VKMv4tPM/UsOKfBKlfkxOcFSVvobIgDBjtdRSYXtIybr86
OfIxu2rQfoy59W0SvXkq3c54qVWF7m9kDfPGDbr24WGhWGBEwGlhz3y9vdJpqikdEyKphUHxtNa0
+RSUc/uvPkw9pbpM/ENXofmkaLq9sSCrQ0vzAM4RaJVldIabVO8VKnA4pwgGNMoTnJp2RUKf7FDn
Ku5YimHR+NVU/HkPWe553cbRWrs7UDnFZApGH+jzxSFWjCAiGWgSX59T7bkCWvEZflFy0UYlPDRY
Cpy9qDemjbhj7Y0Eww93hRKiPNPXK+5VyUj1rUz8TJjIZVmFWcjmVaQ891TKHw2hKRuHe+2yQhiA
ehurTfSxeJXDKRpTOlqJXxtahRdFDhX9kI2KFeycOMu2op21ZTV1SqQ0BkCSLdHM/RyouZt5PFlR
7TLOUP3XpKFUykas5DQgaPErItP6cv8GW11W2JJSss7AhW7xQsGW6ewYkqTf9SP91BntRFrm9FzP
kiDZnVDMaT7fH3JtXSVsW1aBCVmX6zriaTclMED9bjTEsxOF43RASq2HnR2Y6cc/GMyCmSZbHnQr
F9smDl3EEUVLcm/V2RerAx14KsY4+6/GqDQ63h/sFrXKrcxgqk05ywOPt1jN0RNodbmsZlOQxyjo
yNOLH8IjHdl5b2toiWWm9jFWG3FwkHQ7YLJB+ydEaXynjNFWE0bObXlxA8rjhQA1RbFhGXJRDuuc
OE/pvXbIP+dt66dFRHGSeMf1jXSsnrsuRdPJoO/63nJpAmyEGbfMKbkg0n1JliH41IszVEEfqiyF
n1BLwXNPa1Q0KntrOiSoTj+XLr4Z+zlCZVBrzfdK7Gg7NdI6iAnDsJUHrt2bIKTpA5GSUaiVJ+G3
dwTbsAgX3zr1EYhzTxSuEEIz57B61yE0f+pQN/+OkmF2KYvC3toX8rsvv4RkBYOVwK3nJg5s6m4K
MyXNfIHzS4GXo2L+3bpJ97fSWkm9x0KnORt9h3/HPJRtuc9ENVqAf2FSb1xqa7cM2RRVDNggbNTF
nsBUFdPFuUt9rZuA98U1/aU9CvG0oOeJiv+pTcPgl6Jk6rwR+62N7NCgQw0Eh62bxkLLvFA1S5AR
4F9B0aIUanTslNb8lHVAE5BgGgpEMNppq2S+dt/AKJYtT3RgsJ29/vDm6BWTiQ+Bn1kFOptjhbCf
KqpPvR47G3nH2hzhcLLFCMyY6iLtUOw5ioFy0G4A3H4KxlbsKWrZj+B+lXdNHn1JRK9urOv69P7f
mItIt7HwJ49LkSLl18fIbIWfwBKId0FR5o/3r7e1t4KqJT1rxIbB5Mtf8tsJKoD4VSpoAz/ApWXc
DXo6zedKdB1yWbrACHDolHoj2lkdEzKiRwEHQPfyAkHdDYrSVKb+IGjH78x2RuuQEw57KjW8Y9E7
W8/+2j1BQCmDK1xorWWNFn3vrkoNPfXHGNwaQmUmCo8iqB50PbXfDXhiIMrCK3lQvHqr+ba6f4io
KKvIaNuQ//y3FY560Fv41qS+EtZPhRr4NpZueyyhPipx0BymfKvOsZoooxfxfyMuLmjclDINIV0k
rXTwsyah16EpqwAFYBw9nabtD7MjvuX66J31tp/PcdRtGZaupWpoA9EChFoB4HFxPqnZAoYt2VZ6
Lqxz7KEmjbNXv1FjWf2skpj2ikqg6ni9tNkcGXOVN6kfCSc9WdT2dw0uscgv9dF7ROCiU99ObonS
Cdjb++dm9YT+NvTiq2LLQwIVaDQz6A4rO8/Oos+VC+ZxpzoSRHx/tNXllKoD8tAAIFh8UTxE+tps
ssyflDlwdm7fE1mV1TBuVTfWpgVQTiLlQSngHXu9onpLQV6LZWLmllqxS2xrbAH/ajkFhRp1641Y
YnU4onF6QqZNcXpx+5T4HMZ40rJTbToOWL1m1VdAsM0vxQ66bOOZXFtEcjvZmpadGmMRNmZjEili
Vrjquqw8NOD193MxRht7cnVKLrcbu572yZIkDzOgKUIvzvyWnoa6NyOwsWfsetuXoUHi/w8yKEJB
mPBwmBD2WASnSkOX3OvqzO8KI31pzXb6Vhte9DeyLKa7bygh/EGViYQNbQgN4g+56iLYCIQmULaY
M99yFIcYPy/PvdeCRcyApu+LaDI/VEEzPdw/ACur6sFzJZmhAI+d9uKko5CduYYg2DJnQyqhOkZG
8xB8mjQJ0zfyi7UI1wNaIJNxl0f/VRH8tyubGzuwa2w7KU8IeBu93TzFZpY9VpOYznZY6xgDBvn7
BOQZNko1GpgKTNW/M60RG7tp5an0aNuwk1CR1slDrs+j3QQKbuZW5ie9OZaPXR2AKAxyFaxojX3R
X62om3/uL/XKe4XekCzPw+piWy3OZC0gLPQzmr54Ujb/aUUIZ6WO1WOu9sYzlK/gBADe6TdugpXD
SdlS8lU5myoEtuuJNpG03x1VPrDAceWAn1wLRhIV0PR4f3prtSduOJ27jYCVKt8itoKEiJ+BqHN/
rCczPWq1RwPO1ovs89wWpMtA+pOHpK/2SW8lR8KG/BBVIQxrVFcuQYaavy1G5cP9X7X2nWXXzOIU
E2MuKVdz7QUVGXTuA37Sjm3Vx9lO0YrqDJFGfYSMWn67P+BakIAMoiz+mSTSN2RMPRjaPp+5p4iA
gj32hN5+LvUJpoM6SFaFukf/HL01rwMVi9+J+EtVUrEx7bW9xlVJ6Ek/hkdg8a7RXwIe5HGsKavO
f8XV/K+rZNODYvbOSwleH51seKD3Zy530iJvQzRLduvxDoZCv3jixjQzcYrvMt/NjelTF6r2/A4/
3Lree9QUDggUfU1pSU0gfboQ5zscD+Yv93/C2tcmHKSUDa+Qpv7iDi0HiCXWyKlOpyR0DvYoLKy1
SA9/OrXo23fe3FnFxkuxEivxpal9waIkbV9qWNW1EdmpaWd+o2T9Zz3BFDbIDPcR28n3ztSXB7wU
lIcISuDp/mTXvjE1Ibh+FFEQ3lnkT+NoTQYubrnv6H1xhMSlnFU0cB+1TK2gnyjJN+nkt7GxFuYu
1PdcYGgka/TaLd78JbtQQfk+axUr940kLr5S8I0BjTvDl3ouhrNqhPgWxtMR+D4efmYQHmxUnfa0
dcpHPCEjfNkK84x7RbIRyK3ePpicU9wn7KaMs7h9gkKJubfV3BcuNAK8cbwD0Lwh3rvgAvaKBvcr
MGAK9fidHUy9oRGK8h8s0GBfVCgiamqUbLyta7uR1IRsmjACMZrFT5qSqRwwzMx9Ws3OsMPYVLNZ
nU4SEWO15qXpJ6FtLMTaKZStB5lR8+dlzUJrUY22PT33lanUThZKpY8esJlHaPzVabTADXiugvlE
PgbITpbDtLVB1ralxZNKg56Q4iYty+IhEoLOs2+bCE4cho5e3a43DKgEYNqRS5wi68Lm2lewPNGx
ofhtQ8DccbHUe2S6q6ekqadf0QhwajfWbvEjaMMS4pI+ZD/un6Dbt5FTJ7Mc2XHUaTpev42IA9Um
Xo2x35U4tO1hTGifjaw2542TehtkwfaVPU1uRwqdyy5Emozoqsj+WltRuZv4S4uHsOyKJy1zoCy+
eVawBQEKym3HYIttV82dB2XBBtCbmXZ4qLCJnc9mGCOG/faBPMSkEKyVAeQSu4HHM5aQMZ1xNwW/
aQQF9nzUxDdGub1feVFQ52VHQzulO3n9kRTdaJgtJQaa4EUMBMwt3QNQkrhDt9aIvuS41sCiawCs
7CrVS/t/78/y9kAxvk0FRwJwdUQNrsdHM9gCHoYpEmgrZFphL81HofcqXsVKXVKPhH78vVGwL3nn
tW3THAelQDH1/o+4PVTyWX3FmGoSBix/5G+BcxXRlYiVIfWdeMqweEAqmEZ8XKScGG0C9VThQzhW
mf7t/ri3VxiPGgAECaTmjCzDJ/RpwoJwhdSuHvUAxdtoDo8jlgzT2coZ/oD3Ufl2VCiDgnY1ybv4
7Ev0g0ASstRHvniNFv0PSoLz3umtHp8So3pPch7/XXm9t/GZV2YKAJ4mHc0WKUy1CB0UJbTLrqPw
ibc3VsTx4BrBPs0E1Etj9GLoUJnqbnzVlXtBxqREi0hqgxNdbC0EI+e5gGrlQ1kdEdAXJLlnzyP3
w1pOHzbyj7UZ0tiQiEouPNNQF3uIikARuDkJpj0Y0IUFHKfZHZXPbtMOPhX3dssYcWV+dCHROTQt
rlcAXtcjFsAp7NILMl/TW9V+nFu1Go4tLZjyC5oP9ZufW/yALPDiiHVQcl12+Wcz6axJN4RvZHNx
UNFZ8Hts7Pch5ayzSafi85vPBoV5lZwCuBw16kW8O41uKlw3gw2b2NnD3BrGLvf06afAhBKrFfis
W1fhyi0AdgJovkR46cTY1+up4ACUxHMnfMgVunIox+A5QLxjl9u4IVl9573zMsTFN3bpyitJiYAL
mKoE4d8Sl0O9IgJAOwufC0j/rECa+6+qounx/mqujoLyFiKgoOlvlJW0OjQxd1KFX4xFccRnp9+7
yrAVJq6cAdYO+g7rJyF5ix2JcquozGrEHWgkJz6ZMZij3RBbiX6adTfST40+aenGC3Y7KBhYWIHI
9JCcwEe5/mxGFGJJ2XjCx6/W+uREs/liIDzwc44C6yUrOts6vHUtYSmR9QEUlVD3JVUpEVKLVjUK
v7Nt5diVUMSDvlU2eilr00K6lco7nTp0Axe7UYSmmUS2yyi5AztRz2CC54iWOw1q682sG6c/mJWE
cgADkQHH4tvhm+y0LkoBvq0MxiVqIWQaxbTxDNweMf7/pnx9yKuAny8uyVZR6LTVaeUPmUieRDBn
xyDse97ZXAdy28Tj30HoBtrGFrm9KeWwlE8Qw4Uds+y3lgF4zdHwSh8Rlf7ZChPtifY4ogA2FhvK
27cHUCO0ogwQMYBDFguJEX0b6LgM+bXdf+/KvDtP4du1blCRZOfJk4Z84M3uqKCHT14/1H7SYUiD
Z4lV/T01VP+O93fFyi4ktPaQGwV7eqvINgXCDDOKWr6uQynDXTh80lz9l56Vwh+VcgvufTscNzB1
fB2oLYCy5QUyFSbCG+k8+FERfsPgztkravPRttCPb7Npiwh4G/u+3vevMRi1YWMRlORtJVT0LUZf
KxQbzFqglvtATdr0yPPtvRd9HnmoeVV5dRyEN2y14m8PA5clFCr6ezysVHWuLy5XAO8XaTVxwhF/
Fm79tdXmLxi7ePvKGp5FqVanN35NHjXgjhLrQoGBxOx6xM4yoFxUnnKJagfq+2geFR1pi0i4vG+z
9taI4XU0h2MH0oH1XdxgmtrAQys15RJnuvpAgtZCQ4vb+YEH3y53AffDxog355yiMwHfayKo03Ba
rGg8dmqRVWScyLnN9gGDE6XFC1l3ftRqNFobZ+PmTWU03m2ZNDE5Yunr1aQRi6ueIhk0/YSx09gp
H81u2gIdrs1J6uQjfM6BMJdd53GoQ4NbIPYH/OcOKe5CBzd3lSclE8NbgwQmJOlvnHcpir98crLI
SgQ6yYlfFWP5BJonO07aoG+00eVHuCpkMgpSmzKfI/C5oaly2we9hR6T31Fe+asANIqWa5zU9g7/
9ED8N4g4VTPMRkItfNcZwVjsnLTWvS11u7WFJY6l4cXyIdUnb4ffkr5IUQN81MDVU3YMimOnV0Vz
QOrB6i/47XV/sFmAaBLPco9SVpS/5rfRvKa3OsfqyeYFYGsdy9340BaibTden7VZ8SJIEB2RGG2J
63GGesonsDaAajInmXe0e90fsavPey1AveaPBgM/QgGO1G6JoQ7aQIPVwWAAQXuqBl4SHlEMqD/N
eY6T11svr1dGF+aTyP9yWy9ihwG1ndYeFDqUeeXBt7LqNkYgwki+QxyPn3U7T958HhiRh4guFrUJ
bRkS5SWCJlSucp9egmTpDI5QTnjjodD19qnRBkV5neccjv3iJukTEURWTVWxztq+QklGyzFpwTB9
Ojh9GeOuU8kKxP1Bb54fdgm7HwArKSTTXOx/eyZ/jKs89EOM6vxYVdSTggIWuix1/jCXzTesbI2N
+O/mfadFRzIuLxhqyDdNrIQGRoLtcYSp9Bgf27o0vxVeNXziTk8OSoAu48Ykb48DblvS6YN2KPjk
pSFA6RbeOA60D9KRqsTBK5zmu6KG01+1MqHdcn9Fb2dHp4L+CDwLok2yueuzVxWqGdmg2vx8VPAe
1/VaLQ9DOeF/57ZOhGCUlVdbzhi3nxFxAfAqEoRNBrSUt0g8M7PtvMUcZ7aCJ9SVEfDKJrP9hD27
sWuTMUSqrIu1jVt8Za4gKcEPEjbR7VqqytoCGNvs0PlLnflna0Txr0yI7otrigoQJ63nl/tru/iQ
9FZJg1BDlOhZmNrLsziDImwU3Gkv3EPBXpN9LxdFokPUOlsK1fK0/fZAyaHYKzotH+CiDsyU68+o
AjpSS9eeLgIvwZc6LmyqkHO8EausjULzAu8ZfjElqsXxa2f0lQRm6RfVbKgxcGcfE9PINrakKW/F
xWTkUaOyCqYDEuXi3bGCYayLyMJ3i8Aw3RtaUulH4dVIIMYVu/jg9Y0z7p3KmX6FrV4WOyAi9vuQ
hApDVvQMv2lh4Xwq1LYaj43IDR2FtCxASiluMpYfEScFSzBEQnZNDoz0cVCR5noyC4wZL03P3t0X
GHhnJ7q25nDWJ6OITmoW5PZzVw9Vf9DNyPs5CDJSmkciQhVsMp0wfJ/YThNd0tJtxNErp3rYh2qt
slImCc+DClxlehRelX9O08jBza0ujfFt4bLcCBICT6RMVQhx+8UnmnWtRNzIVS9VJxrajqV31PIM
jTIvqVAjq/S3EWnkeBSagcXQxiA/XlYytDxVTCUftIsxVOZeM0rrKEGBu242kq19cbstcFUgRCBJ
lY6Diz1ONb+3p2DWLmratlhMgxaYm3DrXZMLtNh8LmBrOnRsQURZFwtoOqi6pfVoXLD8UFAmrEdM
p51GO4Zaquz1qfvVJppdnKYe6tn9+2LleLGQMihxAP3ctMsNZejzeMzGS2WJ/CAUEX7EK9nZ2CGL
y5cvRikQrBLFLhoIlO+urwoOgmrj1aldUKj6y44RnxpddVeJ6GeIHMtuCraygdtpmTonj7aaBB7Q
9rweUBHdYNdC0S4JcnsPTSI+T2a5RSVbHeRVCIPCAhtkMSuvaLo2sfEWDFug712oRSfui/lw/wvd
3ujUk3WqnlRlPLpPi3iuzcrWUOg3XwAPBMWpL+fG2gFKpqaMiusmC2/lU1F4gkyOai+A1uWkHKet
ginozcsYedq3DsW/RwM6+RNd/vBSQWk/jcAaNl7JlTmCI2VYKB+Ak5YyV4qlNRMCd+aFRFL5Ybp1
8HkeYohR+I1Ub8NcsRcBQ3PaTOlyQ3dnUc2whkmL68Q1L4hroQmuWOnBLCNYWUjnHQIaWRsnbBEB
/O94smklNQioJchd9FtGk+b2EAYUMS5JkGLGGFj53hkbtBeLvtshyTh+vL9fbj+gjFVfvTIwPaBZ
dz1eXMQQ7tCYuBClOv0+mIyyfXQUV9SPmtc41bsGfgsg9yxPrY0o8vYeswx8feACmCDqKWZcD92q
BF/DrFmXGCnPfTCqwX8AiAEZgS86j3U4fTJhAe5Hrd8S31pZZInGBNJK1gy70rgeOaELHE74MiPm
XQ04JAYtQoxTsAOl6WJqPNpv/qhUGripLYr38nVYbCL0ris8kKnZRE4o8LTM0zNG5NHeiLO0x2tx
6n/d/6q3dw3joRVO8gjwlCD9eoKTN0dmFrfKhdU3d22Lk+XoVlsl+yU0ks3KMFCP5MToFdzo+4yz
mTqprVwsBS9XM50PTV/+O1jqL6s1wp0bty9x5DYHR52eB816cJNx3NhEi7rH//4EKB8cUmbLvXc9
U/DWACWJbPzOtLsI9FRgDy9pQZiO5KLntuiowsfHEtRLo+Bnp2moLToqIoQb9+7tOSLvonlBNkTC
Sef5+nfMpl7hA5+GvlcF3m6qu1Kjt40DrF1CXC0TGH9mNOLHef9D305fOgSSFlHdI11ZytL3jjfS
XMxjv7An+wFQfTMdzTIv1V0T6faEKqRq/2vok2XtytloPwutMn/e/wm3e43yP8VIQzZveKwXx9hx
atWJByBdEeJMlybVEsxmq2FjR98eWeovslyORREbbolLSkYnSDNwtr5QdHzCk+GJfguWs73yRO99
K4tfmRNXItVH4gGTXGJxYLms2ioJ29zHgkZ8Sw1hHl0vGR7ur9xrNnIdyUmXIhYPcTm43stadYQG
tznrSuHHiTvb+q5i9aRzMMXEc9dp8c9CmOp8wJm9RLZTQUx8eApRkhgOrkDl0S7V3tnbOW5DL+hi
K9HOmgbKwZoHbnefNPjcHybNC41Hrhwn2SA9rK0RJVqeX2rtst5+vePzpHMK0Xm5n2idvadjruyd
Amnc+2t0+9aDCpLWgzB1AOreVPhGrF0mLxC+o+gmRpiufRiCzN6X4IdP94e6mRDldCBP4F+JOcnt
FgFaF8x2KZyg8FvNi/dDHyl7F4XVjQ7kzUXBKBwWNhVJEE2zxYVVBEkntGwoObF5fMLbmliinmxl
FwS41OxAkfenztajjb22MjkpBEHABM+ZaS52tGEMmY0ESOW3djvvG6WDrmpq4/HNS0iCRUKMoSwF
xWU1McOVPJ1wD/CHQOv3bdOG5J1lfLg/ys2eQN1NXrO0z3hQMRy53nnIoltxFQ/MBe3ch3myk0tG
bHOgKLPVqbsdCmWh12ATgit8scWyjTMeKr03l/48NPa56UwHP2gbvp8SvfkFIQKCswGvgcKahI1d
z4pSTIpVelL5nTbqX/k2KfIhePUdUTof4101dAF6MbP+1gBXDovxFQaIr/C7xQzVNhF6VNaVn+gG
TLR2StA/D+ZvQRrlJy/PlDfSfKBDMiCdfmJpki0iiOt5xm0lSxGi8lU3Kx9c4M3nKE3bY5c6b+yV
vQ7FYkrAJG1WCnrXQ42W1plZrTFUrJUPaoLGZROb3TGlOPQuQQP14/2NeXvIECMhGqJ0R4qHb8r1
eKZTJp4SGJUPptc+FrklTrmmvBGZ+b+zokTIEQArTw3lehQLWe44673KR7tTPYSulu+ywZ5Plj6V
G4Hr6oSoQ9JbwvcVFtj1UI6W2kM7u5U/W1rwL/Ck4UPTTvPGHX97JbJsv42y+Ez0iTAdQLPIh1+B
a7nttOPeSPQaQwnAoD8Ua/je2X3y+Q8+FnLu8q7iky0zu8oRlgYjuvbn0A2fBilVbuAE8fYVZLtT
ZyORRJxg6XtsmW2gRLVd+x2auBzlBB+SKJ7efCMSkkg8sNTsgq+3eIsDVOyr2mWjN0GS7k10V323
CscnB13/D/eXbeVGxHqbrpMk7PJELPZ4j6oCjK+58sPeC1+yelYfJy16F05xv/FkrY5EUQEMqQSs
Lmu5MXU7S7ROheyl2h3cBnFILUrc/RRT+r8/qZV9Ls2kuHeBmEjM8/U+J4xpjT5Par8dQ2Wfl7o4
6aHx6Q8GoRQpywm0LJchbK7aHUaeovY1mdq3+Tzs2knbOkw3gfLrTiD2lRQLqpCL+7zuEagvu54N
x0l9rEoE8qsJ7w+CteoxzMWWXfPaV9IlukSGsdIP8nrpnJiyltdNzCoOxoQ4cOqUk1Di9rnrraLb
2BNrHwq4HRAuqb5Bxe56NAOOZpBPcw1v2ijPcaji1mthmnP/S63P6f9GWQKqAg9OF+Kktd/EcX2g
zi/2VYKpSxGFP++PtDYfWggEMQRmBo3z6/lA3mtnKpO1Xytx/5gMs7kPmzE4/sEopIh8JLbfDU44
1EWBgp9X+yWacIdam75rOXYMfzCIVJmhHULEvozU47oalHBIGz/QI/MQDu1wjibr7UE6wTMvHx8H
WN0NYBbJPtfr3KLxQRm4/2hGb3mPJg6X+vkPZgNzVJLDeMuXWS0eTq09B3mDxCouvDsvHVV7VwtR
bWmOru4AsKivZCy6IXIv/lbwaz2rhQUVs2z5NB1IDZwdzl5vTmi5s+FRSvoqRFbevOtRss4a495E
kw2TKOMYlA2uSw74hTcvGjkabCup4QT4X1+M0gMotmob5bes1/ZJEisHo+zefsMRjADCkLZ08s+L
UcI+sfHetIDa4+HwQY9j9Tv0MeNjOLfp48gl9O/9Wcl46ipLp67EfGj0Ue+irL54XF3RF87ogmCe
nVLtHuK8G9JPOVZL+XMwTEV1EWMQ2KfYwd76gR5xG745RKd0SCnYIEaSGueLCQ85Sz6a/0PZee3I
jTRN+4oI0JtTtpsZSc2RVmZXJ8RKq5fes+iu/ntK/8GvJhtNDPZEgLCqrmKZzMjIiKG+Zm0HRhtH
kfarzrFjPNBSpfyNMo/YuwG3rwhZDyNK5V/2zDqgML0Uk6nZ5JgRwYhDWSpmcYZisFwMCxcR39GL
Yg8P3o4pBaMk0xnohkhpdRJUQYdlCrfsGs3qGB89NW/sb/liDNEXxWwV4986S6MdEEP+m7ff9nZM
+Zv+OH1RNw4ToG9/7YWqv9fwsj9aAIrf54wY9PE22h50eZ1w1VNy11C7W31F1106U0Ec8Uqbk3Kc
WqjHeRPVOw/kvUVkqyKCDliGJv5qQsmg9YPaNeI6G9nXwuyEj/fUe7HozyKt9oLbe6snbWIpctO3
iw7m7epVlbZkYLriikNb94IS1w/owPPFXXD1frx4m5Hk7cWOhrhPXYsn5nYkxQD6q/upv7pVrRxT
ZDbp4jE6P1nmdmeozXfi3uJFhmJsEs5sGhaKuakSG4Pka1gil5Wlnjimfb13wO5MiCgQ1jQMKEk5
Xl3IXTMNWoIjGJIhSaP7UZ/8N2VhgVu4hXf3mxcPeNyGscBZptK52hMmVtPN6OoD/CC7or27psET
7yBPqw8Nlo97U9vcl79p6Dr3lMyDwYZvvxVxk9V2hTledXfkGRDw88oDNhN2+4SNl0XdeO4woKJW
N3xtSPnETiCyXVoCUSljyTsE2LUhXM7YXvCJ1aud58lpAGo5dFooLuNi7QkVbDJXIGI2Jt1tnG0K
r6tgG97REjdjYUCNxZ0TE7eK7MRNz3gam1c9b50fuREmby1/UjHjbuZNkprJpM636+tGU0Mpt3Wu
wqWh4EIJKLIuiJlr+N8OyrwnWbQ9D6Cu6BazdyiXUQS9HW4axZBFfeXSETyohz7WbF/Vd2/H7UeT
biFU4Wks4+yt0xbFQBjMM9Llmsf0Yx9bt2d3On3nllgmori1c8jl8bq591FUpXBFNQ4evuxwvZ1U
raXS2WA2rnh4m8e4gvNkz2571q1JxY650Q+dSCgoAwI/dY2+9xZs9g1qfb+Fp6kGcsusdWHsGBJH
IZzlijpaG53dsWWIzuj6/B11rtbCkZP44rjEGLWcH18Gm9PJ0LBGIKeAPZNGGbczN7UYY8qw0pD3
duv6nA5GrJ29Oo71Eyd1mI48u5Z7sOIpX0610plvVKmRlCmTnlgAEb406gOrhLGxiaIqbTCv6YJt
m5V57qsWi+VDPHbaX5iY7lVZNp8a3hmkHHIF/qMUurppe1F4ybLYFo1FSvukK2FmP1uVlVOn5I08
ZWWC493YOHAjzF7HMswkUzZOj1d9c4jkj5Bu3LLFySE0vl11BZpEMeeZBcCAYg1XUv6ylJa+U1vY
HCJ48+guk6+AseowJm9HKbp6cQcXVbEx1qqXcXayYw3ufxTWrn/73aFkvRW+OZestzpAVEpIWjQ3
vFpeb87nHvOV4hDh2bccTIGQqv/W9UOLF5Sa/wiDgZBvZ+YYjVNMQ+9cJ6+OfDtCo7hJknon6dsE
T1IVjmQP0icoykZTutY9ik2Z61wHcLrAcVv9pwOT5bkeMfX2ilLd6W7dLiKbgmwZ4iULyYe7nVU+
KMbSC9e7xrOb0buBhsCBim7+0Uav7K03Hq8ToLss10NQJq+9HavVrRx/zC680oBeIk+uzO1Rqdv6
pHamhc8m3rhwJRW30E+aEts5qvHmsrO+d+ZL8YmSp9RLl8Wb29+Q1pZLPYVNUyGW/lRpQhyTonJP
gyPmj483zO+G65sbHi8IwHgIHuCUVOVXY9lGLlsUxixoQ63p/ZgCaX1J+fBGkKmNaE92woV7xIcQ
s5GWSKE/q23bmpd6mGfliRsxN4+2FXW0L4zSWDM14nT+gjBK2Z6VNBlDXy97O3vXLkY7QNz0rP+1
XWNVfoVxwowDa14Mg283NerNceYZ4ms7JyajoCTeHlORi/4452mFstHMaTL9LGrpRaQ1qgw/Z6YZ
jk9qVrmR33KhKP6o2d1lBqAOD+jxmMYlM/sp0ArY+x9Dzw7D51TAl3uvjUrTftCipm2PnVcjQjGV
iWk8l7pVpdhzmn0Bgy43i280hc3LuTXbcDrM6TIVn4VDR+uljdQoOqV63y1H1SIv8t3cnv5FFKVM
D6rBgTglRYGyXp3S7Xpyi2hy/dFdjOZj1ukD/sitbSlPyPGGw4FzNkZn1lU1T0uGzs1HUVK663xt
nkfvrCZO136LRYbetZ+TjRnobjRNbwatMjb/CL7X8CUdWrf4PulCFK9K0oIDR3WUhZ+nBmsx3NjD
KQ5fXCMpxWs46er8yTOqboaUkmjR8zK2Wu3X6DrVFxhOFvEvkaf9EeasWz093nTb+wNsFywP4jaF
SWKZ2/0N+bTDYq/IAsJN4/vYNMvX2MCdwKjd4qyodbkTCW7fcrJXClyYFVKbQTzzdrxy0hYUjIY6
qMbceqfxYg/HEF3wb4DP8ctIpfYD3KvhVzdp007ifG9oiSjyVEkO6johy/KowBzUbIKSjrThqS5z
hCVpyl8w7pgNp7rMNO73L6M2Ld5lAfjeYfVuIyiKX6SE+H7zE+i4uJ16aJjdPCjy/bFz/YhFUfW5
VVHVPZVCwS/H7ErPAvNOh78ff+LtFQZ0z3IjlcXWNdbNcOg6JC0GRmmgNOk4HTR8mA46qrDRwcX4
eee+3O4nqh9osaI/TzWRMvTtJJsqM1XByxqMWc9FMFR6/r+cTt+vnFDITm2uWfXpzfODOgpSSDbv
ogW7eiaMWMeerTGyQMmWSj/rmKXnp5Je3+H9ouaL+/R4uG1cRCqG3qNUOZOk4tULmFQASa6K6kGB
NvUpH2btHBZvbWYn5ISLAJVHhr38wVudy3Iao4U2xvCaGWZ/qSFwfqrEMjypCNqdMnga4s3hCgPy
waQUiKxWyN37B6ykm6mZYvkSXumH0y9eijkFVk9vdFiU06JPEiYJL+pvTa3bUQpgstK2kzTwOOqB
scT2wVEi582fyKU8yqtNtknJZe0XOTgJUVNl1EGMRcSpw1TSr/Wo29l3242A5gZ9uwCc7AXyzdVc
rK6oc5GPAeii+FgX5nBKY32vdH5nFDkJwBBIfxCv5N//8V3ySF+ADuwxMPVyfkEpOvQL0Jk3rxjm
eTJpJrv5ze66HSXMQPJtK5+C3yTPplCSX1NdL3vKGnJJbiMcgAfOKnEjewyx79thSohj9AUNU5C2
5bs4VJxD1kcpxjO01jw+pWsBNYl6UzQgLSd/gSO8hnRq25q4FtM58CwFsmxPMuNeBn1c3Ne6i1r1
RORhNa9TZveaP9KlMv4bFQrIWTMuZeSnllDcE0b343trjBTrvwULmmJnB91ZDtleRLRHly0/cnWV
KE4eacQ7c0DoIzHIXH2atF4ErkMc83g97mwjhNm5JCWNS5Ygblc+MtRBLPS6BfRfOK0fRqZTnhR7
bLvz44HuzYkQh3wOoR0u5FXaY4RZO2ZWugRDJoYXWgeLwwygeHQXR9tZvjtz8kgbZQc7YjRQZm7n
FLaZEpl9VgTqrGpPfbTEhyjLs52V2z7bPNncV2jEA32Sa92O4iSqsSjRVASiGcSTnpr1V7oXrZMC
EOh76D4ecyHmnfrJvalBupbi4oj6bHJVqZ0eTV7PoDXt6nVSFgcdUHTvkNz5WFAvgLCQF+HhXIcG
UTuIVEnLMkhq8AOPysUF8lF5GFUjezXnpf4uaJcvfNrExkvYji+Tao7fzTTKX3IcDd9RLm9PUQWv
zTaLPQ2IzRqATkoZYkkSof3utxThHzcfIsSzPjtCC4aiBBWw3M5XFUd/frxft6NIzBwuKHQeQMr1
waAMR0tZhGVtPMPSXZJMO7kw7Xe26vY6giMn4z7ZgSSpp6tdlJLkVpnei2uuF7Pteyah4C+EEET3
PlqsRv1QCnLYJ2rQM014i+PWl1xxF/elicpIP4QiTfsTnuXL5E/2OICXLHOxJ3+22Q5Se4hAm10O
ygjd83ar2xpVQdG24qoreoPjvQGxDukbX9EzfWfrbZddNhaAqcH2BxxeoyPQBsi46Km+UjppD4MT
VxcjzbzjWz+uPLKMIAeRki+3ExqKoXKdpRnQTJjLY5GS06D+rL81dJLdvpKIA7UYfHBt46uaWafB
nlevi2JrL9WQFUdVzMrOFtpE1r9Hof8DYBAfxzV5uaGLDWZ8yyhkDb5IrR/CWJ6qBosWO4z2rE23
WwHUio1AQUJW5da4nDWmZJu5oQFue2HiGxkNIFbXREDbufHt8Ve6O5YsjksHJwxAVmejCjuaNhGF
vCplig53G5uHSuHd8GwQ3sdDbbcd05LmM2h7wVtdB+84y+UCqQLtOvaRfdDUKDwmS7NXFt48GXwq
yL60DKPTwSW+emyXLB97fWHxcF+rjqMoZwAZofzVGzTrtEZVnzU72Wv7ujs1oFpVZl3b9HKy3bgD
K9Suyzx3Z6MEBIwzsYfJ3R2FSIKuEQjNvPO3J0oTfdTFlaldY8MuDqIrm3eGiPYsIO6PAmcGGW/Z
prECwO1+mqcGAicOUL11CNO0eVaUbq+n6u4odHZzC9EysaFTZlaMkOXssu9aB6X7lHu56ZU97sfd
zUDHlmx2IT1dsw+LOSvtATjiit/SctCLJLDV8HNeGZ/Tqv4wlOHbTC2J7dh8/3+8NW4fq6mFkwxf
KK3772WEKYjwovpolWKP/r0pU8iRSLIocgMdbUxsOkSGhTkr2tUYsa0cdPcpiconJ0aUw2iWL81S
fQ9F+BFnhDeqOfyeI6tJ7yu5OGVM+WX/CA26vLX6NGF/oA0eXnQxzJCKvfIpB1R6azzLJCWfCjYN
qQSI9+1QWc+2WBY2SSw8/YCltOtXngH8OPZ7Ocu9/ciFC/ObZ4SIZHUPqiDMHfVZHQNMD/8+r1Be
bPqmL4+vwHu3rQ32Jnlv4H1rLlIymcKa20a/tqHjnjCs+RXChzi6UbZXVV9bj/GZoACBZFPIhUNC
leJ27eje6OpQVMu1NLIYlc8JstFc64e8csrLiPFDIJZ4+iAGbTjXWh+eATjrp7KPRnBPZ09vaLu8
sMKJI5HGQHqUtqzbX1OUxmyZi7lcJyuaD2XuIUm9lMabAxuSTkhXkqRDwXZtl0Oxp40Q49SvJct6
jPrhuzU1e4IE26lwLbIfEcChYrDRiqTGmwHbGvM1UmrlrEUDjmFub+7slE3EgYwI5Avq27LFnMf5
dsHCMBZa7MXONWns97NrfRho3vRjRK6oN+9tls2ULMoriDfTEwkJCA7G7WDehOjmkHbWFeEp8zgW
JgYxhbEnTHlvFBopJaeQcg7f6HYUmL5D6k2DdbVaq/FtffDOZib2OqLvjgICSqcq/AMoHbejuG4L
+4bGgCuN7QltwoqBF3wU/vX4IN8ZRapRyEcSIQAqZLej1PAszIW20GtkVMsRy3TtNPTKdHw8yua6
oAZH8wtitpKgvQmhp9nru0lJXXSkuv6vJqdMlBhZ/xMlFLFzdO4Nhc4SLZl8HsnJvJ2QmyB73PJD
roUYSr9a9OHimFQVEy9t31p2ZlYwmKRXKDER2e/tUGCQOapOBaVFJYuPOJUKf1ZR8e6KZY8Hducz
YQ0k+0ApqLPtVkMlVdUXSkcVM1KxRhWhJj5obj+/9dWXE6JdCECaRIfS7O2E2hhsLzESJuSZ/yQY
KD8bwkNowJ3eihRKqQaoSJitEWsiaXA7UNmj3JJERRQYiiZObq3/rJBu28mo6Lzjn7lBCskEQL3J
3cDuti1XakkspdvCvY5tO1fHWnej1wZHt+kgKI6Z8Jr1ygl4TJv8GM/ZGH1N5mpyPzq4KeovEbD9
+C1P1Kw8zWWDBJlN+FgfqCrq17rNhvCbNo714sdGT8Wz0pTB8vV0sI3n2lLc1kdOn94Uv7e7CWth
lHnLCxahWXcsvHnO/cpVI+Wo4yYzHTKbiPgc9nln+5qejuapUqfROBceja1nT+vG4hLhIzi9iMG1
m4vnhMU5QdrLmX1qFZP+aS6qZfwbdhsVVbuZ3Jcoi83mCalSL34evaz6X84Z/EUAa2jnZUzd6L1X
xmZyljLsovcnc1GT41hDYPk0TcTtH8PMjOPLPGotGI2SzO17fXQtTAFAYCksl10202ReJd+rQrDh
CVA9lSZ/fBL8pCoLfO1hfB6m2tQzv0JSt3zPUz6158ZMl09q3jn/ZNqYV/zavI6P06KY310T8ODk
zuWi/2UPhtXDOnZz/UCvl6L76EE0SAA7YW3rJxvKQv1fV4jsI9QQTUP4g9DrXPYWprJFi9dUkGpo
jr3MbT2Ol6nDmOicpTSCP4Vkh0g+IFI2fBwTbfhHmUUPOYa30MoPXqyE5i/gx0g92MuUz//D0szR
DymGHf2hnIq6O+R2GjqfFkIs79wMZj0cymJYhoullVb61NvORAN+Uc2j8oEnkQZGszWj14olSn54
zhhmJxXULD43bmb8HVulaRzo5svrkzdmhfNRzeac/u4hjD9Fo+Llh9ruagWhJbVpjoOTjiobQwz6
cZziGNdNurXNd1k2ZNpLMYZzQqI4e+lrT1vy/GS2Zbb4fAyFunvnNO6hoKV/PlDdT+P/LXPUuwcv
aoufYdSVn+wIfy7fItbqDnU0pp/EbEzq53wRxodZnXI8gtlpmoc2mK2mh7m0lOqI8Wi1PPe9WvSI
+3t6/NFazDw99rGpJIFm5kp6Scktowu0EDs+LUrl6qc57gU0DPkZvjW11ulnAALdOqhpOtbnqUpr
9QIpROgHLXPixqfC7U0Xqq7p7MdJvnxHUM8epDEG58k3m9DMjwnKMt8HDV+fYwcJovZp05/0o2s0
mnWsMU+3Tm3fqfYvTWsK9RAbrZ5ByPD018ZQE/tVU6uuynxasLq/M86tdrCtLNKhi+Vaf646U/35
+GXcXuxcL1DDqOXSLrfBJ0UTJYCrGqXzsfyEL2r8RUGf8tMbB+EVB0TXAJgcSkxrDgwFXZEM2VIG
g0rttu3QI3d0ZTw8HmXz8togSlI7nt5kyKFrwEIb1XHMlaoNIiCsc+/VyZOVKPrXtkf49vFQm1WT
wQpGD7CWCJPJH2/fD/w5rFjvujaw6t5+ioexOBiDZhwfj7IJXeUosp5FYzcvyLpqVvZ0fmEV3QYN
edALFPaWFkOyHLjmZ+TB/3s82nZOsJTAMFk54nEivts5NYoXqvmYisCrxhkFMrvy1UhtTm8chWIj
xVMaM0lHJRH0dhS0C0JKHEMfZN7gWsdiHNV31uRNbzT9pg2Kdm6QdzYe3BBg4Ntx9M6Y5ppmNUQo
6cess3gofFiW6RdqI+ZpglJ0jmxRRjufTCaDty8+9TokhOA8ShOfdctInsRT2I9kG40zhM+O8yPV
RvzDoo4u3qykoh/3tq+3As2It66rNP2gMEaiinzROqKJVISfltq2r2WtTRdTGqahnvTX40G2syPS
JNn+nXZYUB1vF7U1FqOQumNXww2Vs62YxruUsuLRql3znGf6uzxBfsbrRuPN8RoxLukuqpYEPcRu
twMbouG1NHrvOjasXwRt7F2HHdpOPL05b2i6ASqQhUgDuI3PH3lV04y24l1bEaYfvcxJz5pZK9/6
mLI7QgfLl8fLua2nSKQT7VdabaXcyZqSSwelIyKurWBWinL0NaXEZqqpIzrLw1TThZ+5hhufuqwQ
xX+aN0tN1UwJ4dBlY9W9L/Osms55Q6f4h8zJLeHjfR7uVfG21yo/Ehidl1Fyq9ZNmVrNPxyH3hhw
+6pELW16TAmF/VhMew6rd4YiwaO6RPTPPbQuu0YRXzeeVBEU1jwcUaLLvqCTabyrK0Xs1CbvDgXC
DE2RiiG9/bc7Somb2RtjUwRtEk3OgUsBSMeKIkGsqLaNfd751PK+ubkYAFFkcU7aqZB8mPL3/AH2
zXXeq/rsjEHPV6SBTY8VTKSW3EID0sUA7dAJ/rfn0mod3a+MQW2+uCbuttAZ69RBJFtLoie8w6mY
jFqc7GExm0yFnwdLmzuTbSiNWW9/njsqfQ8RfwgcRUsOxpgSt1JGe5/oHn3MVkM/5qTsVRjuvDgA
krT90GMOsKbLH/XHmsQGsh4zhdeAy1QgooNS6mvImuys/fZTy3eNHSX7FrcZ+ZyjtJkVyxTogpLw
wVCqJcCw1EuOYl7MaOcivjPa/2tzcSS/eAMXzkWyaGBnS0BH5PyUJALWaoi9H80/Px7vqe03k62R
wKwyW0aGanUbexUWsMUcTgEvt/IRdcbIegYz149l4RrFGf2XZj7k2djGO4HWnYEptoMic3X9VrC9
/W65E8E0gZoaAD/URyB1xY81ZTwK1asCrWnyp1HG849nu7mc8UKRQRdguXzpHPn3f2wWZ0Eguxqi
OSjz2fuUDEv0rlQsD4G+ZHjfFRm6648HvPMhASdJ0LkicERd66VqpujIDEsGZPE/RE6KiAn63F/C
cJdvuD0IPG7glHxIsH5vXae0y1AzFqeYg05143d6mqE7WCR7fgL3VpDXkwZh9Eu3UFtlGpFGdjYH
ZhjPXx0r6Y6RZuUXVaThUaBWvUMVvTMrKRZJQwRFRBhTqy/WeS02mEmpBhk01L+41wo/cpLm6+PP
dHcUKekkZc0lM+92XwAQzWU4N2qQiwLJPSOpz16v78m13xlFkudBKSkXck2uA5Aiz+MS3enAGnvz
ORu9+QMwzp6mw71RuITB8kAOycVWKzaWXUdlutWCzoEokeX9RBfpVBwfr9hvq7Dbt4gZAOyi9sqd
T93wdslGJ4kU1wnVYKBcaBzD2oAjV4G5oBhYTeoPZXKhr/cwfD/Obdx4Z2j+XRQBGNWK9zS3qp4d
9NCbvs7ONC//6mOZO6dSdYR1wD9zdINWL9X8oNowCV+ysG1/OmFi9y9VkwzuF9LQWkVHLKFIaVhx
nJ7neFDe6KFOZkbhQnoZQ5pjOdekiR4ltnwoGy0wi8S5ktYgr5/ViSQfatq3xwsq12u1nrKxkdMr
vao30enUFtwfqaoFeaXSo61ZkE99+uiMVzDitju1earbO7HqdqvwHHKqAMKkSdu6QOr2SJVNU4mx
ipLpF91NoDAtZrezVTYBvwSyaZlmGWVrrr7a9pmuDWWGIEPg2dXwI7e64czGNT6VC5DWPLX2NxPz
62dtVs0dnvv29iWBgy9Kjo3mBC//7R4VoQFbKGaPIphRv8/bWfsqMpgv4wx++fjz3VlKhqIEDDxB
q9OawMhb0ytdxVChkY8fDLbKS6IL5/nxKNtHk2AAUILuUS4QNL9uJ+T0CFTjlW4EYL7tsbRG61xM
pfth0tvoryyx8/88DNbPjwfdTg35bRTUoKrS5QnD93ZQZJXztip1I6AA4x1wD0y+ul5svTmWliQo
vhL671TQ1xZic52ac4W3UoDrYfIe61qOujvaH+zG2aP4brcFiAs0Uy5J4mn+fDuhYnK8WqH+GXhq
/KNdvP5ZFfV8HuNur5R355ZEeQ5eNKUppAm5MG+Him0D2+vGsAJY4JmC6S/NfOkpSxF5etZMDBGP
iTnWdBrhOqS92PGydMfGbqpA9Rq3PenJVM/fkmTykCUdTFncmkw1fYqcIXlt5iyaj3OrNP9hihwl
Hx0oItGTjpxGcbJLNYlpR3JxRNZEkXg+dJUmpNUp7+a9KEcu2O3dxQGn5w49OPYAONPtLBFjL8PR
rYyg7ZL/VX1jHBxTPNchzT560v07D/HznLWYfik70eudrSk7dsi1iUYkF+x2YDvvlhHAWw8Mr7Lf
L6ai/JtbrbZzAH5T8Fbzo8jOI4D+CuOskboB9ZV2cVsroP3JPQD9W9fctcUxSvv+o+Z0XaAi2XuZ
LVEdpnmsX/EYSI6V3e8ZqW13rvT15U0nnqQSqcn74Y/4lfxNJEgOuIGDx4QPUKkc2qmpAO6X7PTW
Uy+7/ORh5AGUylq3Q/V2FRUhZbTAVNzkZOBkQUGEqsjjUe5MCDYxvBUQNskukRnvHxOaI7V3Y7uw
SD/i/rDkpepXRaJSaLK9nYRj+ww5soBPzCqBw00pGiG3zBN1ZwVa5CjHORL9F1vLhkPUuoAemhvT
/Tdpc3qcjLze6fXa7lPGBh/n4ma3gsjeTtMrWkI+pG6DWqnSIx6l0cUd53nnk91dTMwLaLIFDUeY
+nYUl+YpLCgGKxhrKH1p74SBsNPm3FReunNbb088E3IkB1z6MkAaux2qaZUJz1HVCmbYmOiE8kZ8
8pKi+xazbY+ZYRT/5W0q/g6BAiM/imxvT6303mSlgy0+l1QcNu+FmZjxUNcKS4px91+TEg8f0FWM
vrGZ9iC9O+efJxdhPlgmkLA3xiRVayJLEep2gHjP4Dy1jcgivw4xmfE1J02dQ+XF49eqS9qC4HXK
h4vqdUnzwW41dzk2cLHKy+Nzc2/9CZh5xUjeiVNXG8rMZge1z9YOzKibgdhzfok+f6675mRWtuV3
ofaj86KzVuVvFvWFJk+PJIwRDQQKUv7tp1/wNxmlHU1A6OwehkQNIaNH7SVpe7Ezy3vfWGqs8Iay
/DQA3A7VUTMBRY2dYCgn3YfOZAdKb6NHkoXmp8cLumVoMS1EathQRCAAPaux+hHT8iYaHfZTPyhH
sQzjrzRvUGQslGL5OGrdPPvOIvJgHrNkOtJRG2bnvurFpy4t7OliZHq8B5LcuTfY2wReAAigh2sK
1VBGfddUsRuMamteK1jcHyaIZJ8fz/3OKOQ4iDWifSqdmlZf1E6imvYR4QXOKCboJmVXfR8se377
XS9bGOh3IsvmY60YR3YVO2JRCpcXpchgHM3zp9HSxrMW2+bOjGTAcftgAymRmcLtkyLda1DQSc3F
EYPqBrnbD18GKw7fwayjcuvkqq+aofj65hVEtAYmMJ0jFDrN1c1bKlWjA2e5ge2EuV/3OV28br/n
GH7nOFD45LxLSU3e5dUCiqEzIs/NvCArSnEKXSEOWuUUiO+q7U7Ic2dL/G5Mgw8kZcTW+qp0XAp4
WrkX2Lk2HAeTUlOIF9HOk3xvFKBi2hORu+ReXd1ikaq0Co2PbLzMbg5WkngHQzXFm7Nc8jGOEWEM
TyOR+O0tMmlxSfyRRa9LLaxLWY3CV41wr6/lzlzgUbEL2G/SRW4VmtloByOpgfxTPRr5QSRO9pxx
Q+7AYb89WW52Nuf0t6AvFWOCs7WDqJuOmlPgOftqFq5YjjOX1vJFy7oy922L8vizpLo0RzMsrZ9D
oS3262gV6nRIK72sPyJYrk+fMJWEdkGE1eYHYnPcqaWihJL6FrfcP4mKvorf4PHqHbF28vhzJkrl
KQ/Bqj647lhB5VCdkopKYlnFlxbNkteeqyXBkNbuVd8TI4pbCCnM+Y8KR8v2Q+WgnuBrUZR/KkUm
5s9jiR5+5ut2apoHZmB07+o2hA1kREqCmAJ+l56f6Vb6c8zw3/yUpFZfPbV6pVsnExGj8d2EfJXj
qxoY8T9jqyYL8lTabL9TzERzgsTLq+Y5wTQhpAFlRESq1GeP0uLSLbOP88VQ+wpqpFl7jGAKmj+0
Ht+dX2+8FBxIxb+hde68rZTWQASAMMjsBoL3/2gbRXTsCxTjH4+yuerkKLT00Bsn45N1JNYpiqbT
DOUGbiXSVxtrIr8YIvNdbkzTKRzz7u/H4232uZTXB3N1wFXo9Fnf4p7ZeBV/qwWpSKpzo6NOG7em
9eZZyU5DYkxgB0Bte3WaLNo1VDQm9KCNnPZYOWl9phdNeWfVk/Js6c1eb/F2FUkhZQ8zvGgNDG6V
7RSpqgi77YwAryXzFa87L/ZjWNpfo9BQIl8VGB4/Xkc5g9uDDMzBzBAHkBTcNTY1d15fZ8ZABNcW
hXO0nLr5BcFZyS560Vv6JdL1qnyyOgojT49H/q3stxqahhy4rDCa6TNaly3hEUr/Oc8Lim4S87We
vPxn5pTZ360zZtHZyXTxHWshanh5NkUTYo4eQirCC8Wvui865dnLsYnyDTtXvCN70oUxaFB3/hLb
bqdfyBfb5Zgk9NUexmbq638Mp4jQjBPpbB3qrBXJqQLsaY8isar+L49A+n+hPjjfaCs1Bj+ZESP0
VTiI/w4dRdudp+33M7maPnQlal10asjW+9Xe0hRtFjat8gFqH7XfUGkLUm+0TD+dPeuHMcxfS3c4
zkjo/2yrofvHbO167xpff3yJ3xHSAfdA8Sawu32S2hgqF/oFXqCkWXIZ+1ZrqRjrUXaY+yzbQUE3
iS/VEwPYTirBg8+s2dHhaJB6tp0XeBEkxpGcyadv9bs9UeooleZSlvrHyOUReLzNNhcFiSEN1jBY
4HjQAiaP3B+p/WC0tKCATgU6G/rcd6SkRUS7yFtHAQ2B+QAcSm5vb1aydQrVypL0dUwq8feoVLmP
cLH+9fEom8jLZRS6JTSIFsxkje5azYKFV1amr93AAXUKTX1P92R2BuHaS682NxF5OwOBFIAYgKat
byJv7AoU1cBdcg/jCHv6Z8oi5xDSg9+LId65hbYTo79VYlu8UzrSCqvRoricqqiuo9d2HOrDwJDv
67w2rloh3mw/CPoBMxt8nEkBKum3+6GYJgTxsKt4TaeKGk/TFuchH8037zpmgV4i2ARgJEnj7SgK
WB2RTsNL2Ib5gbgjfq7SyLu8dT9QzaCMJ4kOlHfNFe7YxE7lZGOcsWyZER3ryqu/uwuNvH7albF6
fDza5qmgZsJLy4wc5IApaNzOyQqT0S5GXnfVihbfKhBR8xrlZ1sP75R0qC5wSfckFu/sC15C+Oao
u8gXeDWk4Eayl6zPXiG418+h1VP5mnsl53T14fDP4/ltbwrkDCme8NzLHsTfDPg/borYmSJTjWr0
oaou+uChQ/05NYvq9PZRqL3qvPJS4Wm9ioM+g0jlbvGKKiwqWl3vnQZv3vtW9+Yiq69IVHKsgKRv
v1UcpVqJZEHxqgs3PNOZYv8bYSL//a1zQTfKhCAlNcdBglej2B3+F8YYFq92OGV4h+CXlvVoUT4e
ZftwMIrFR6FNDOXK9YldHHXRq64sX6vcWC4F/Vwnb86WM+JN/bOp4EvbIBX+rm8Ke48As93yJHq/
zSPISGQrx+0yhqNWw5yOi9dKc4bxk94WdnqlK0afXlvsuMrPs16LH3YdWumbNd1/my+gmYJoIejW
ejd2dd5p6dhVr3lsj+6hqj1M5zDUffsRo3hOTYjQiC+ISMvtFPNkDp3FjarXcFhK1AUwi7QKdM68
3HbefClKsQXeL14uJFrXsaaRFhXc8756LetFnAFH7Ncq7asdTHgLk0pNB5qjELQheoFhczujpEsN
oSh59Tqk2fhkZ2Z2jh0lvJCLJf/H3pc1x41raf6VinqnmiS4dvS9DyCZq5bUlpb8wpBliTtIECBB
8tfPR9lVpUx5lOOJeZiO6CiXwnJKiSQJHByc8y2RqRonrCrgZlEe94IBHlNR7ynrkiHmnQjPH/dQ
8PWx1NHWnhsYx7MHa7tEmdKtdw1cdZaKM4dWKmUR0do4NAq00T5fKB8XPcYDWx9VQ1TeP9Qxaj7a
3E7yZhfXWQ6SFh/hH8xOJa6/uiocarFhz2IgH/qwzCwthK+u2YHXkwQT8fOA+THYpGbcRNWki9Xn
V/WLNQiCIIDPOKYA3nh8JsLRZWrH1m12WCokwPZEogzd7YVfAt/oTToUELhMnj4f9Be3EvnBXPKc
GU8o4h3OIcTtGIKKsxxRbPpBDOFLOzCRwXonHtkvbiYqW6hgg78FN6ZjMLABXPNgjzrf1ZLpr5nD
6puqcNhewM0vMpvst1GpIImBqIW9FA6IEKE7yks8s1WI2F6zAzqXbGb57IU5WOjSEOvh8zv4oTWA
kRBXUI5E+ELGelSLbFsOyGeCK0MZhkQiKXkf4LQDjhU3C0iYZGWl3zsjONt+n8p1mzf1iU/wi4mD
YjKoakChIYL68+vv9nPRmbyfplzsEONqEiFet2ZEDNVVG782Gr6GqoF2w2rdrk+cBt6Yywdnuxk6
gwYpNo85BTxWS0/TLAcmqLN3JYdnhosNym4gmArdgybZQOuTZ2u/ATDqPIWYefvauMPkLnVV5eKW
uRPIc7Soncl5NRxR8602EH9cysHkYmYm6Wz9+aM6noTgLmAq4BnN+Ir5iHZ4ozoFpHU/GeWud5kI
+6nYJFq8Y1byBb3j3z0pzYMBgINa0Xwa/KCpahp1Z7hTznZpLQzYu5Y9DFf13z2+YBTINCNIzVAm
nJWOLkmUjSkrJtsdnAqdwLY1f4mpdm/7TR0AKSFP7DnHk30eDog9nONxskCPbr7D76ZaYwG06Xmj
2GWN5i6lhT2m9HsjAi+sD5Q3lEsxKi9qWycJzJGnJ6LIcbTC8GDlIUlCeoR9/FjvppSNkEi85I5o
8JkhpZEsNAcEu8+nycdRsI7fRB4QFRGSj2KHIyD1S6ak20GgxrvgoLxVq6Hi6lSG/NYWeb96TLDc
DVREIIeAerlznCc4otSY33Vqh/IQHHNMkg/eUviTvoG27MQWpTflj5atceM6baE1MYVgLkEqFsgA
CZkkT+8ERwXDBLu3bJLsLu+JPi3BzsuHwOsV1GXGHkIzIIr6eU67wvGmZRJXzrfC1au7LEZtglZt
msNW2Uv8hxG6r2A16No9cYST/2ZShItF2QDn3lmuaC5SHE4dUoCwOHA27Gpf+2r2VrpM69w5scI/
sDPmUTxEQagHYCgs86NReGJ6VdaMqMz2hhG1gy0tygF6G8NJYxB88ocBVTFtkD6UeZMhYbuSYPUv
czvxxAKm1jm0WFpA6+gAWRstRKOJqN88Gs0+C5jJWLZo7KKKcnTaa7inUPSbml3ve0i2K8O91KoO
jfu3efwfz8N/Ji81TgHA2TPx7//C9891M4L0kMqjb/991bywW9m+vMiLp+a/5l/9+0cPf/HfFxnK
a6J+lcc/dfBLeP+f44dP8ungm4jJTI7X3Us73ryIrpRvA+CTzj/5f/riHy9v73I3Ni//+vO57hC6
8G4JuL9//nxp/f1ff765p/zH+/f/+eLlU4Xfu6uLl/Kp+/AbL09C/utPDaJfZ1h26KkD/4YG9Eyc
UC8/XzLPZvYeIKGYrVj+eDSsBtkQv+ad/UBvIl+GSDbOnAiOou7eXvPPUGRBoQpxA1U/HWDwvz7c
wWP657H9waC/XGdMin/96c2nrX/iAlo32EnhnwQgNlpPc73ycBKbqB+N8NfVb03jmkA1OAnjRc6u
R3Nbm1uVrIl+0yTnIyMUatSVc9lUkcgX08byafvFL4IpPS/9TceWdbNJHBHFA01e67CCg8Bdu1B1
yI2gz3fucJmIoCvDxLqq0mDA0dLZ9d2Fr5bJGA3knGMVmNbambB/5QGY21pH8/g+bR/1DMZ/AV/W
QyB7705zmlDyLDDyjc12WfZVMx4ddjXoqC4AgH9VmlcshYgeuLWec2FAk9cCeNmf6GitxuS8TG4z
gxYhvxJ8A1zkichzhDX4eT8BmMMDx1b8AcapdBOWHGml34rMfrD7JIP7reVuAd//6g4gbEk/rLm2
UF8QFuwLl4DHlKuuOfUxDveV+WOAD4c2LyDOMwn1uCLCmPAaIqzptkjNvdEZ3g3o4tm2Jls7yx8A
6IP/uXWP7qEWmF67NPWZ3UTK8Rat7nDqjfvPt7l5GzuYZTg4YXLN7Jr58xznbjXo1MlIPHXbmq2+
6JrMX4jJepBkXFa5s5lbDGuk9D+1M38rKv1vY81BfPo0dv1/GZUQSD6LSmw+nf0IcD+iGH7+75hE
ztAkQt1nZsFi+WPj+jsmIbpAQhviPog8UA/Hg/wrJhn22fzTCGMAeqBsOKcYf8Uk0zpDFmOD1goK
4I949RtB6WhnRZREgmlj5s4lPXy+Y2yMi6K/DQ6bfT94tX9uyVqs/bzSQpY7yQ0EfPuVWejszspA
O6AQ5qhXFjOHNToSbcD1Ht0nidYPSEftFL27jT/j5/t4eZjWz/xPACchcfmGGIXn/Zy0vktKq6GB
Bn+myftYT9swln2HOj43dtzpi0WrWae4acfr+G28eeuYnSEw/FEmk/aW6pFk9ffQPugi2JP3FAca
41S4mN/m/fqchwHEFie6mev4QbI4jZvCiFna3zduUURM8+F+0KaetoxTX90AjeAFcHiV5xUqBaF0
RR/AzKDbfX5vDxN+XBykSYGGAocXzOiZOXZ4b7Mit0Tse/WeMTWuhByTx5GPJbiNXvdFsxojZHUc
X5u81q9bKybh58MfNQ/n8WcA/qxHPm/JsFQ6HB+utmIyamPYMwlSY1xXkP4zB29HdKg21rbbh52d
m1vCxXCZD9ZDV7S/l7i+fQSAgNAkQq0cLLbj3ZjJQptEmch9a5px4FemCGXr/p7s5c9RZhHK+SAH
XuDRhQ5DrriRDnLPHegnmhkMzfUU+Jk2P0k7/7AfzlagkBABlwhMztmE9PCmTk2vDHSExz38Caf1
NCXaUqtjstYLz9/0Jvg9tG5S48GXMExUrbOEQ22BZCOJzSrISOmcOFUeFjDmawdGGFsJRMUc6EEc
I4YsF9pzVdeqvUO0rx1a6FEbs1U+2NdDCZpi1pySSptv5sHSwoDgp+KZzvqBMIM4vAGmB0SK05Tj
vh7A2QJmxg8TnKLgJJWdkir8MNSMGDUwdZHro4j4gdPE7VHYZd3vQXVraIUufTihEBQNljilbHu8
oWODwANFXovxkMQed01Zw/MmjVW37zRWLcC60KA/4bRB3Nr2TT06emS4rQsgTnXKselXFwmcPpIa
MKUxh49OzLns0sYq2mFfQZhsBSFxLURBp1xY9niqg/oh2OMiZ4AKaOBgLQF2ePjoBrRQM38yh31s
xeeuKB6AMyzpAOF9mgry7fPw82FiYjDsnaDdAUIJsqJ5OJjbmG7Z94AvFkOD7jBSPBYUuStWzVg1
51OmVduOefWJoPeLUSE+NIvFInLjkHh0hoWFbjEyN9X3U1HF3wrFnglYCEuSmdpK6wQJ3VEjr59f
6Yc9DckFSoho4KIxjUPp0YrAp7D63uf6vk+SPvChNhRMWFKr3x7lrVJloYcLRNOxND7rFbg7Mp72
8Pb2o9QWknpkOEWgeisDHSxvtHfmEhHg6jjDIWs5fGwxqqB9Y/fOPm+8C3jDgZejB7psUCDtzvs2
MsijdG3q56u03A8orEOmaTXIEV5ZSB2G/ecX/YvFMWcJ4OkgF0PD4mhxcAIVpbKunL3Xwr4IAAb4
cocmyjufD/PLqwbmBNukORMSjgvRY+GqqUfxb5+moZmtVUnJNrvwbqELRq5xE8w1fwYaL/nuMxqf
Ynv86iLfD360UtA2LMG6EM6e+RdWd+5CGzA9gSv9OATMLnCGw6kF6DtUVg+fag9OjA5RKPmFDHq5
LCcAGqoC1M28tIvfnqfYhbHwkVPC6R5/OxxKgwikBQljfw9pERUVpjtAcKw+JYJ/BAzDnPBxlEcP
fp4ZyN6PwTTgMrQZcP/+3vN6CEilZS1fEoAXYwgPu3kdtnWbm8Fgs2LdSJm+oko34AGSooYlKbes
R+DkgBc1Yictwlqz2PfKZmABM2lMUCOxUp4Eg1dkcpnCiDimE4c+dOAROW6thve7tnOgXeI5MoRQ
mzXrRWuwGksyjmkiLBnrlPSp/+rVMB47EeM+xhtcOkFuOfdHsUMe3WHbKHgyEeXumSjrqAH1KWgb
carQ9jF9xB1G3Mb5ANKEaI0cRQKGfkBresLfQ2mBhEVssJ7GEkY6G9PP1JqMHqT4RsuOuwg6E9Mu
j4uCR4YoqxMqiXPMPgxJIEGh8wUxZpR6Udc5nFETuNtiyLRkbyvTXw9DJ0JTL4qVpmoWFWnx22cU
6B+ARA0eAzbk2ablcLzamnhltLLY621ShO5kQZcOegsnnuKH08E8ylwuQzUMSLdjbSFzMOAgbopi
n2KvBu+INPYiH3m8KlRv71jSt9uEsXhNOPgkY5I0J0LCL8efD6XQB52ZDkdX2UJWt5yApNzD9yC7
HKoRMGM9cVZZjTzHgakKxO4GN6Wk1h54apwS2DzqwM8LGNcPPcpZqh6QmmNhrKFUnpamTr4vU4sq
XVtih223LrqBKJ+NzV2eJhl1xhim0gSpgwOdlBUfDevE5Pq4mFB1BLF8LuZAJ+IYOBJzo5YkxmPw
xrYIeq/zIqOZxhMbzC9Hge4RrKfARUIGfTil1JT4nLuYUjWXKDiWAyS69Nw8gZ785SgIudBhgU8b
9KoORylVBayNVxR7sDlhj6PSJswr95Sv6hs373A9zukcqLPwg5uTvKNNuYt74Kp6Pd9nzVAKahp5
8SK1QoexnpvFEOZUPL0oK7+6BxRMf575ZQEOugOYmfGr6w79q6t3GqeDArmZahMbX41CM5fWQKaC
2qhqR2VW2F9FXBhB3Bv8VDXxF1MfFwCo0XwF8wn98D6ZA6gpM91+X028XHbwiZgxHgkVmmHQbjSt
QIvrbxWwpk0/nnKN/niCxGwH9wJ5IsjASLKO8EJ1JcoMyOJ8D666HXVZlcMcpHc3fgwvqgKOwUso
QLqrCQX+C3jbmcu6j8ebIdazBcwI0/+L+Q8hkdkuFhV7iB4c3gsHxR5fVSzf+6XuroUOoDxkok5x
AOd3+TBlkBK8jYOq2lGK3Pvu0Mp+yvaTp4ogLoZ0kflJtYa/Iw7RtT0sTyR0c0JzOODs4Y5bjE4y
tGyOs2Wwd1tM0VbsfdU/Nq4NzHJq2hTmluN6GojzAPv6h94SSdjXKl8bna7TQe/FlrT1KXryh50U
pRck1TPAAGpuQLIfXX2aVW6Zj0yidG9Cn1aPpdjgfFRFiS/SJWa9+IIbxxZOYlUga6bJPs24Tk/c
kuPoMH8KbOPAyKAgg2Pu0ZOG3qGqCuLKuVLgoXXB5Rdkpcla6XUXKb3jtGKoZgDjzxajXZTfZEfG
u1gzX5iPfswob0a79U/UyN7wTe8eFOL/XMKAizo8X4Au8I9Wg1ErD/JNcf/gYos/T7omf3CEkIrG
kCkwaet6VU8BCTcYHdVoXyReyR8cPlqSGvnkpHQsSXnJWRd/TQ2pQ0oVwnAXjpsSQXvVC4tWTuk0
dEp6466yhlFSbUzrK4h8QAoXmbf+YCZ+B+EZqdgdCCOGTjXUdnZCCeMaFbYKKCmSWXemaMgAAReu
g8heJ/xrkpXpc41t9K6s6pwAnS8YljJOZ2C5NlMuqWnH/KZXGvvKqtbYj54/2BTE+zSjFonTPDCg
GPNk6nKCYSqsW7f14LALZK4J+FCEIbTaZv2NTGN9Vxsp+S5djRCaQ7T1G+nBXAhMZwAfyE/4NcSE
ZUuBRkp02jQ6EtkJc+k8gwryc+O7VUWZQk5ObJBFKfgU7R0kQMYBxVdId8GEe9LSoE6b/FFnVfzj
RPA/XYs/QS56twjnXu1BL/X2qaqfDroW88//3bUwzlA982FGP1dk3uC3f3ctzDMwpAB2R3oGJi1O
c383LcgZYGDAAKDYB2YIWKP/NC0M6wyb8dxJxfYCeywgoX+jafF2gnq3MnHqnoXWgBf5oXFy7AOR
8E6rKm8y7kyWjQW0uwFJDtx4ar43WZxGqbRtqiVGAsKeaso68IwpBt85Mwt3zXqdq0VWN0wLKtcX
UaJUNVFROs7OwmwDyU0nooDz22i6YW6O9W0+aV/bXiCLYKaqv8G/DU1TVhMcbOKJaDc4pExgdoJK
X1ETotdN1Ol2+r1yGnB6FGMgAuYppC8WlSybXUasasGl6nmgzH7o4MbGufaopbZ/lQ0J1kqFJGYN
9WxUoxNW1JSPw3QiuB1HXGzz0BmZtyEcWwCEPMrHwGC04VNUGnelnsFN2YSebQXDyfDdnNr9eCKf
tnAwyiw1jMMudAxRkz7cwcu2lB1vMkQ3ZgkIrtbtYiCiW2jgeEekr7TF5+O9seYPJwYuBV0NcIFm
CvYxbqozKwZ4mj3eOXoz4pBS948D8TSyULHPHdqgjwCrK1lkF12bkHjJDFdVVJCGB/1Qo6LSyDiH
aRtRW3+MGS1HQS49XlqKjtxzVzbE091AugoO0slYW7dW5mHqmY013nfuCGflgZCxjuC3h7A2KihO
4SzvdAFYc0UdTjO5khadmmSQNi4AtVZl5VfCED7IpqQZTezA8aXmT50ROlbTbM3Y5TdOGg9fYT0K
8LQmOvJkZ077alVFzoPcatyKWihmVic25Q950Vxjg1EXSDSg+35AK6hBoOA7OMOdTNhrPNXbRMNd
muAUqhVx9uPB/U8c/tNG+wMlUQggozmDqjNOWe/m9Ie4HCDBbl5aWbM/1qJ8Yt/fx+hfvtdfMVv3
z6DJ4qD5MRclgXH5p9OMl2YOPx4iGjJYjnjUP4O2oZ/NuHmUUVDdn/3mUEn52WjGS7N4MSI6Cseo
zkF08TdCNsA4h2nv8W04zrP9REB1p7PydVdtUyunrvFSIV5aKFVpKaPGeFm4oanAxQ7G6Z4nC51F
Pkzi7chLAzuGPySFvr2F1QdDhGLlPhdYPfrad244B4HjEh7bTUytcuVOX7zuPHe/g8MUsNGgmXzm
1rVhncfJHZSg0yQEE8woAsN+ytJbr7jUuku32XBzK4Do986tfIdsu8DXrRZvp+xKDEvPY0EZbw0D
mU122WrIz8YpmOSlay0TtPL04pvLVnF8o/y9nV3V2kvRMtpZl+1cdIP7EoMjUXlR5TurXzvGoo+3
dg15qTukXQUJTB5q+cqEw5p6MntO2zpF/U8EeXdTjbcpuZv0tVZ8MSBoX6zd9CIWq0quHYQ4tWzx
PmrhNKu8XNr+uWOgIljuYf0NaUCoFtbF1TAunQxdm6vUPzdUlEOxuVkN6Yaoi7HfjTp0TsI03Uxw
P6gXpWBU7xcEQCKNxmTl9qt2egghiaUNm/lPvZisL+lw3RV3jUJGmm+r6oLZl611y8VtXF7k6Uqz
g7yIUi/KGGWcFlMocXZ0Nq22chtqFheNsTCbJU9/MEJ/K47c1RX+/DeAuyEUIB6AgQTXHbQtQWL5
NGW7Z5l8+f7HrXySL+KPiwxL+I+rTpZjxpKfwUIcRItfvf3PaOHaZ6jOotEGfX4oRwE/9Ve0gEzM
GegekCBGVwPn1HdQOdM7Q2kFsAVosIKWYs4w4b9QKYgj3tzBQ6tyZjrg1OT+Vrg4zE+AukckAxUE
OH/EIBBCjjIHsxNQV8ic5JH3DaN9m9o3hsgvGzFt4ZP7wiu55AUWyZCUcmEMCXwnqkh6vKWArquo
ZQSR9W9Qzy9Smfkg/E9m8fMDgUwK5MJcej1WHVWttLRx7JPHqmj4QkucEhkmvhRQgA61wvVo1elf
Ph/z6HQ+290DWYaYPRNzAdmw5z36HQRGEJNBUSIjd6MD0r7RRlWlQKYf4YAh27SMWj5YAeNAT3CW
ovt2ynfqsBoFEQ5IodvYHeaGG8yajguhFXRWcUsH72ayR+pnPU05GWFwheqntsYpwaYsI5fwuZ3W
n1/5x4GRfKCFAOYcWs/47/DCWwHB8Td1S9PRjJC4RU/BTGaUxP0tNO0XwnJubaNZ8dp6/Hxk7H4H
TxpTGA8YGLoZ3A/qK4oAh2PnvWXjTJxW1/D+oAT/X1x8Xa+rwA2SJdoM5/alH8GJa+WFztpZZ0tn
3W6dNbC+URp6oR/4kRbM/z7/XLNqV2wl6a5dSfzVj8y1uZNUUgc/+NwHzzsnZCv9sd36kRW6eDn/
ph7HXbmdlsP1cIOiwrqJYMF5CYue++FagXFGx5257qkWSOoGPXWjNnre4U2fn2HoG8HPKMR9CrLw
2g67wIu0BfpOAfpDEaHayonaUF/qyzrSl/2iXVSv+ZpHMlSBv/JXdpgv6xWAXi6j03f90lijuncF
VetttXUi99y80Fb6ctxAhzzqghrvZqzbt/eHtflaWxDqr6addUnW8zt1NA5eV9uadtQL3HD+GH4I
G6KtWJXBbUVRWQjIOl3Ggb12LtOlfydWip5Sx3nDMv2zcn8+T1NHIRGgbNBpjp5n5ncy5rZWXi/C
qzvop2zRZVsm1/23bAgIzIs86oP4BWD4dlol0USzyKAGLRfTCgILS/xohDR78bK83MBrhrbB7UjV
KglxnqT4hwg6lCFOg0GJW87m/y9GI1D0OsXOSJWk7N4HF4VCRlIL1UoLkwUL5t9dnWpuHiVY87yd
PWLhyIrA/uP4/T5YNFalcG4kFdA1fhIQW3mboef52q/hjZilIqzHHG3GxPsmdcnPf3yp0k3aVen6
7TuQPB7R3RFLqNFJ2rgovmVs7AMDxk1gHoCeTR2D6+vYUEFrDvXm7YuRy+fUbJLA7bBC0VByUBpD
aMAysrbSUFcxy/VNjAe1QRL48wur58JXnLjhP//29nN86Lzg8yU9VzLexe63GQDFp7magQYHdJjm
zeZdGI0nNuQjzBKugRnaaJZ2brH0JpfpuVe9QGz/1ojt0M2KSziQXcBaAnhibzHxdZ/40QQqhjlt
cv17kpJzZqk7iI8/1bV/zd1sY6Aw1lXySwfAdCzQmmffMks9Clmt6iENoduwyOB+DVXNZWbsUYVA
B4f4O7A/l7wZJhpP6dIhWRh3w/kgC3BKs0hZcVSnV9BuiaRsojhBuus6gXR6aAf5EboeoWXJbY4s
k5TIEnl5gxb6rQIRFZJJJw6BRzvQ261DKwDA9bfeEJnPB+9vHRyu4VJqVil8qLDVyByNefSq0BR7
1YFN3KIHbdg7oBMWaFz0vzk4HhmeGLZAnEKQjKDJejj40LrCbqQRR9A2a4KYZ3Ywjhz+ZNg1UFeJ
743hOmVld9NaWujjw52YOEfzZs6ffghRIUdDGeMYImir1hODsqerXJgvRYUsPu15tZgS8woGWTbN
JbHpBHMjYE6Esfx81r75+P4Tt9AdgEIqxCFREkeVC0niUYmmsboY7Fdbv+NGYa5GK7nJK6/YGp2A
+FqslQv0NHoq7fqibmqoNGXdRWHXi97A+Qo9lQvHYk+WNTF4hkJTPBmaZ5DBxV3ltr8pY/nzk6Ln
j64xRCOOWZnMQ2umRB5x1xnZI/BkdlDpOpzfiLtlInvsCpvWGWdhCY+NE3PkqOKD5j/0JIHhRK0S
qA4oK8/wkndr21BV65myq69L1oWlUnHU9NN6EWawAlumLdRIwcCx1lUxicsqS4HVc9n9iEmD6hDP
qOKdf+7WiPxtKre9ZTzAcU5dS2W2y7aF8dnbtxDd45FtKbi8jm62lDqqPUlVXkLX6cqDkO21K5v4
3pKXU6XG8zzZ+G7a36Iw3qLMkwwUosx6mA52HgjF+s0EyEs4MSFv3CS+1J3eDgHZv3+bP/8PjkL/
rdH4c+L9d97+oXyyfEEHInt6fwyaf+HHqcdyznCWQI8L7gGANqB+/dehx9LPwLR/B6nHKz8rJBY5
s2f1ndkfCznw2+T+eeixjDNUuwHJBNoHRVQUXn7nyIOPgqn6z4KHQAPq6VBpAGkDfd9ZeOVwKgMt
67s96dpo8iQvluWY4xyu3MbZZxCwgs8Y1LxEwJOeOAvHaod7sy+9J3ziYR17dW7SHk2nlBZpBxcQ
05nMbgO94Pm0XxD/AWCYrKRSVmASeZlfQMMvKVRL7anvrwbTFRy5gYnDVpUI7ys06EiHwoU+2ovJ
5/EF83zA+lolU5hcurVWB0BpNUiPYSN3LqVBYuoZ8OdLXKMvrlQf56us17G2WhmfJ0QlKRKCnL+i
7q5CgJ/1p2kaAS4BVKp4rH1WQh5iLBVD3yvVL7OsGB4l7917n1UqW6ZoSdW0z1NojjhjkmU0VpYr
oN1cTcjckko8OQU3vqesMiz07bPqiymxqVF9xNjABk0VgyxxP0t3p1AGooZsiwc7daYtRPIcZ62h
+4k9urwyrdbjQaf8dmOmqLEuK8E0OJfZqqZ+neff07zQACm0rHHTOo2PWNxL14lSNQoYRhZobwa2
KVUZWK3W9yHAgwIGDjEj6KxpQBKj/EJIHMWsa9BWZaRB+M6SnjZaZ361BDNyWjtle42yYqJFROj1
Qy4ndIP1wkL45Kb0rtqCOFpQJl46BRzyYy0dLLiBRZpmtV9IbfvfQNwodMpJgaabqJTx1ANA0AZJ
ioZmWKRKbvq09ZwV9OFQwyFNDqYYBEFkR0tucY+68PHcOQIiS+jOQYt75eVWLmAaAr7nQlPMXKFe
rszQ0VUJdQ9kNvfAMTMWGKlJNDp0toS6gTRgQMlclmnLbvChFw0ZNpdvuGhGDGTrOEhyVvMqgPSP
6AJUsRtzJXnJF4MFTx2KaoPXR7CMxpu1WetBsSdvzVtPSfeGDTJdMwwM/MGAJD4z4ccdOARzDLSR
UQSuEP39ULRTH7huPuKZ+13lbKaU5R0cPF3rqUxGMN5i6B9tudfBy2t0vLoKTC8WJcWRGKKgkAki
WYAepHfhTrVTBJZyPfisNjHwGHGpOR4tXDFNq5yPcUKtDKDsVe3NRGkQ+ZgH7HmRZtFoGcNXJgf/
sdFMjQeW9KAo7AkLHq+xP/b4e6nGhT62PqT0Jd6Jdx2sscemvYAsvGEHmZHrK1n1ZRGpvMa6Jc6g
TOo7qZtGvjaMr8WA3RfasNjV3F5KdGNzdELWEAZF3uTrCBF00nn7aqBPTaBkqVlFaNiFMeMM0MWh
JdyYZsnN2P7iVjUrAmIN4BdL3+K4mZbV7gXLytcSXWPYbUpOqGqb+EU2DewJsQLVpd2bUx6WzSx0
0Ym6MgJgSXhFC0hk4jCYGekX6K6aKlCEO0bgDqmeBEBAQoG1yIxkon6Zl/BMniANH5QQfdaD0WD1
RIt58gTwUxXuhlmSm9SCn2gakKIfIBRrAT2A0qc27TzoxmcwyUqrKtQ9WekUa7RrqetpLA5BVnT1
tSM8lS8lzgNx0JRANC/qqTbVYtQShCYHnXuyGv0CetwAFiAeksRqUWqZWmbB77cBQXJqlNYu0gnZ
8CLmOG4t9L6wHmobohEBHJKzvd0ppIbA8eRaYOhJ127t0pqGBXin8s4fRpjh5mVfOKuukSYUVcZO
GItYy121QMU6aRB1dJI/46MM3TpzKpiM6Y6wvg6+1SmKi+5uIKWTpFHVaL1atTXMA5ZJORnyxmpT
zA5NG21n1xoDg2GAHzc1ZUBrFgulhGpCF0Cf71ruoMDswlMGwstVCPmyaz8nUC52eZcbQQpN3IL2
RbNiOFpTO0Za104ZninQl3h2NrQdk1k3yLGrZYbm2flUAxWkcDrgVby28dy9jG29etz5Jon8BMoZ
mQFnvaq7LBISOljDVdNfWVx/Fk12Df25npLc2BRttyQdqmpxrChU7eWqL1RIPLZ13jJtgJIIPL1E
w1FeBvZQtPaDpVvfR8FuB9TS4QSBJNh8MpJdL/lFBQNdiCGuiEjXQubrBqe6EY2HSUewSsqrIRuj
iqcPbe9pobQ5X7mtuuvgA5XRPBtW0GfsAsZu0K1MAp/btIy9C5YSMyi5HemQBXG7Z5DTWdD3wNr6
GK3Uk2XeKqjlxN7GJ/kXeyTpQpY6UM15GZpQaNUmh0L0zAqnogwFGTfZ1BQbSxBtA3Gau6SwKmrD
Q6apVb1SxcqsKyzTsV3DrAJsO+at2qSCkkB/I4xu3Tv+xkc5rPbyJLCGb1Ovw55YueMav/8lbpMv
IrcEhS/IbVlkm95Nt3AbPi/6sae6Bx9lXR+XPR9Qzdfxtk1iXUO289nWchZVfSr8ABLT0AGxgVpi
ekIZRFhFKyPNMhfgzWF9Ttu80TclM7YKypBBxQza2NZVlyrMGoQbOG6uk1jg0O95/AH9k7ACNK92
/Ijr5arLzZU+evtGzJDsCWnziKPOftKtQIdqpDBRk8mAL5m86gKBiFCoLmZROuR1lE5AbaXM2EPJ
nVFpzGlMKZ+z2rxpeQUwkaz9oJv00MWJif8v7s6ryXEkyda/CGtAQL+SIJhMVVlZsusFVhIioDXw
6/dDzt7ZIpiXuDmPd2bMpq2tu5yBiPBwcfycovrYi+QrvnQP6ic6waT3vh/UmriowAHEJo90BYDc
J/D5UNnFHQpq30UafUFK1GHQXtM+jnnkd2YGUTBzybss0rqd4owPDTAlL3GjfWcW4/s+4s+kMysP
RVcNMddRGHfMQv10DCXZF3avPQyaNu3a8atRpjnPmvUbc+iEyscornPba3sT4mAzIEDLtIdEozcd
BdXRIdbwRKn8mtH6zMvhMKdzcCvKuvzQGJDTWGKmk63cKvLJSIZol+vPiVqCbnC7eFcIa0JJtjf+
6ep+vp9l6MmKymBaMS2dT++FMfhZEnlaLmhYOexhkhtPWV6SCj3WYR+ewKo+5rPcIyB9qtPc5cvH
P+Y4epizlnIOb8YYPiqWeWon68luEYUeeGGZ5EQIT/8gzHzaR8PgCSs8RIbdHaJyLpnjgBt2kg5d
tKoVngGwcNfK7Kbt1J1Q5MNUh/DGWE9Cy55z8O6NLQ/IHx1D1X2CZWFvkphLTWPmPZA3LrIpqL4w
6u5FDvXb9Fskha/UzScijK+0UnZu9DMv6fKl7+OJ1l/NcS4+dNAJWQHbb/bfiQAV6Kca/uX4Rg/n
4akLP6dpvLc1ip1163fuL6Vo7ycrOVBbDB4AS96pbeIrKZV4ZwpIOX8Pmr5Pc0M7VJGsdk00ljse
mPLYzGLe5XV3oyFkmgBG8frFVBPn3wK3eDKYadGOATwlO0DHXgjHh98P8p3Z80C7Ft25AM8s5p+y
mmJYYM3Zo3/f7RAxcHbq3P6C59kvmF31krkjPs6NG9fKHgezucvHOvdkijtp4q8QeUHaPBPUFsNC
Em1W34mr+xu3+D6KpdFvqROjUVabRd9IbpXwFM6q/UtPW9SpgyoiKWhb5xAhr9UALHPU3C9kV083
NXj0b64qXWefWKmT+HWBaEXctGrkRYU1DPs26BQf8AJvQVN28aPRw9WJAkJs5Az4ZsbP2kyy75qR
Tf0BnCysXNDBW/UuKLOMMptppsRZeR7XXt+l2o1p9SokTKPFk9gyq78zygAebFQ6ix3yGvot6Uv3
m28r+5OwAjv2LChSEg6lY71Pwiz7k5oanAVZrxofbMVJF5dYQWEUM2n4RWuLOkOhJulGIHGD5Txa
Qdw+2cz6IQab9saHUoSaw2Cli+R4BBmsgAB3LH9xwdR5N9YpQ/hZb88MuOYdWKURAZzEK+0WXk2N
B+L9MIim2WttO71LlbJvDwD8ad6ObTYONzxAquNNYwgEcjCS5WfmxEi3amkBSYkcscSWbiqs20LG
ypdhLpRHYpOpupOTJQ9ZM9m/NPCEQF/KDszKqCTzj7fXGf4/HfxflKr/77WG565pzksN4Cf+T61B
gaOVFiuz3jSTKDm/jPf/C0Onuf/F04A2Nf3fZbZqKVf/T7HB0f6LaVLwGPCFogIF382/O6wUG+i9
LiRJFBoAelAMfQMcA7zd37WGBQuyTF0DP14mCxbQ7XmtIdCLSJ04Tzhf1Qj9Dp0rax92Sd19HY22
TKklJKVE5r5iIutJBQdqPQeOkyQ3ZGDutESWpc5sE2B/J/MGXWb9TZKBawEy1TI6WQa1+l4WbvGZ
WQnH2NVw4NMlQfPDpLptBdZ7IzKDwGdqVaEop+WQ+NDKNKGTb/xGwjGV7dWEKeVDVYnumSKFSrID
RfuTk9fNT1eFav8JCcSEt2/UePPIk8kWitgyjoBOB9SRjc78qnV6C1Y1AdDtqQOFREIVYBjmgLLU
TsYxIN3BaAko8o4mxc6K7ajxk9iUz0h5iIaf0Jepr4pes04qoN7U8K1m4lPB2V3xPkI3FJLK/nWM
Xmk1v7Y3TJ8sUx9s9IUAUaXkveCb2QkzvWFSAy6uaxDDc+neZVKrY++6udW4y3IWlpEJeh8v/2PM
cHUWYmrZhtaCyUlwD3DD9CHD8PA/GMMPVWTEAnMbV9FdkRdT+nN2G+1jXw7N12loOAJTTI184wuc
V8L4RXjcZfCIKQj+wtJXv6gJlTkJw5wIvElo7HmGUgivK2YF5pREH+ajTWzTHJzUbYiGYJ8qDnlm
h1s/Qywl9v+tyKHMSWF54ZWHY4aRDK7m+ZexrByplTSgdhAFVMS8Ig4K8U7mMubJjNpB9Y1ACaod
RXxV3o2hpf9WtbTytFER4PxkKebvOg019zNH3jHCI2WZqMrREu/KGcesB/az0epD9GEI5in4afbo
0ph7lfqRudUHxXWs1rJwGS5uBZIP8vlVO0FNnGiKW7OMdnHsFN9mxgHQt4v0NNk4Twso4fyjMaLL
N2Ng3KYl8HLc/qrIm7kecDoCimyRPcKPWEltsh+TIlv0IzLSLZKJjJzq+ileXxo6AVyZRXQIYACw
VnG+VZkzVGUOUDLcwX9DhoRkhK9bReDViVtvtFovVgj/JGP/XBeks1To789thcwBpkKm6GQHVjqW
noZoUXDTTnnv3NKfMsVd2zGh5m7cinNgwqITC4wW2QhuB+QwF2gQmrtoSUMAT/gTwgo4ao18yoKE
4B0C0+azNtUwnQE6pjz+71ft/8EdLWYti2E4ytL0WF5orf7az1nQ0yhgjcesOs8VsLlhfOgcp0TK
Dr6Jn9etLVfq7PRQlWX0jzo9ZnnvVt+WQTQB66WdhLtZkd1NXZf2Meh0/agEqfvUwORxyKBUvY34
wBtHiOLlhXH65tT6kSCih+6uNzYIZCXiSuf8NMFY5uFeulRkn5uanAdJRMdoXIbJ+d1Hx5xtsAMy
XADFWq+kebuTJcP4QBCb1tIYWZC1NUHGlfQgAnq9sfZq3sGYVY2KRdidStEmIyovczG/H4pmLI4B
G5y9L+acFMMatIlafhcM1fRctqo170RgKdb7GQGh+Y8eV6U53KiNJQE49gMc059Q9FX63wwpzuGn
wRh6stNkchL5YAyxMB5Rf9aq98zLWOM+FGFhJfsh1UP7Tqr2NIn9oA1OQL6WFtNjExbAqUZnrOrJ
R8VIzN2+0/JYfElIfKz+5BphZpS7LrHd9FM0pxS30Y+btZHINjLqXaLP4/y1cwQMsGFv5qABJGp6
pPN2FynOqUzTIblrQ1WPHim85MmRzDQzbvgzQnf2UX8rgn4vsZz8SHPI0u9p4tWpJ6HhwnU0qqU4
xWNkJ06SnTi59jh45WiOrtfOfWbyqkeKAnK+s0VgHtJKZKP+lGkjwzl/ct3Kh/qmKrNUQV5Sz91J
wMNjQEe/7/RgIoIPp36iXhFnivPbVTK3+ySgqKfEapmIBu1GNLjKH4pZwuQVR3lVMYYzNlF7cLVB
aX4T2ditBz40Sn67bprmt4oeEJNQNkkqca+MeWlVuzico8KzNXVkFN1oEyl3xtAgfSkSJ0+/GGIm
QaotppBuRWdlLkLuQ0bZIizb/hTlvaI8kqOFvD6wTUbNBzLxKX8idin/MDnjuM9hrQyRte9KprK/
UhwII950alBULuQ4qQ9EhbF4nnI6q3f9ODWFr3diopgvrdi8dVqEpCwvZmxn/EQZerwJXRupthKG
GX6XJlN7H5dZMpi3kZ3XH2M109xDwaQSyXOqhJ01/3ByhUHiXcmWFczzO4Uhj4PW6Hl731QCAaJj
mdNzKT13kNHMyHpoaodUsYt431W2NG9HeEnT01DypIz71G5j1LRunVAx7epgJ66RfERfIOs+U9Of
p25f1YkanZgwUCJOraNloy+FnpbGrlHRNrJpllN5pjPUGeotAva9le16dFNmKuNjahbDroPcytZ3
3dBaJN8orA1erU+AlvWxL0FcUeumsj8yUSqeHGvio5L5VbPxA+VgLT6xr1F5MAKmvbwshGD6VkiT
WFQdhjH5NiJM7fgmRajusRQ0wu7nydGmByvrKFpT4FIYCZFiqOybIVD78X4qbC1C4tLWwgdoisP4
s53Goewe+iQrnebAGC3yhXvOhTGeylhtA+dHWlNm+0SOKmOxm5mLgVogspHN7HfOGLjRp6Y34vjG
Mppy6G4zCMasUy9t9Bd8Z4S2Ea2gKVUoO6lZaxfvC8rZ0GWmjY6ToMKjGek/EykrmBclQ5g2nhVN
/ZzZndrdwT5ajCelRi7qQQkiStHjYBg/p5a5t6238PwJJnkCooqfJXVhsgR27XX+kpuRVJzA9quJ
dgrdiubUZEXljTbTieVob2mYX9oTpHLAh3gYCL3XkyzJwtDT9ZPry2CIbphkaW4KWy3gOcE/z7O+
pdx0/gwu6xNLNK6CzF9wiGvoixJYfd8OjuuXsnAA/1ijP0b9TOMoaO6ZBNcQeA0cT7H0LQqHVTrw
YpoZVGjXBH4TJvpVoNgVhBSpmMnNuqiJbiVeYtxPI+h3VY2qL8AVplMKTxEiRHVt7sMkGzI/qZJG
elaRaxskUhdhK0E46BeXkTLG8cF6nMdaWqgjxzokwZ+ITu5t0mniZC6sQNejjovQyubPRqSPaTfI
0C5QJIweNnObZvWfSJU11eAmK9PDSFP7dhhsBQSgnna53xRuFW1YXqc6wJtBIlAgWGgkycNW6EQr
oFhUUA36U3HV+n1KZUsea6Emo0+OPjAHFss22MOOPJOfBlN7cgJ4bb5eX//58Sa0xDrIM5gG4fE1
QX+ff+XRtKrA0aMl8Inoh+rHckQSjr5H6uj1Q0V+GGY7vdL1aiPmWp9zWKchV3XthYmfK73eXqGH
kxCVYdzooL2TXRAxBXt0RKc957jI6Fg0IHgomfYg4KjO6zfX130e8C1nXUUumf8wbg+2Q11+3l+x
rSJCq4NjwvYnhnduUl1Ut6EYoscgJ1Da2OlXbFHYYRBnqeNA3bGylYp21hPSVJ8Y270PibR2I1Nh
T6WVjIe3LovBzeU4caBBRa0pw9JO7YfJXLhPo9AGlTwCAgkLhc6wqrflBrXD+d158Re8skCvKFpx
f9YiupOIAbXkYXhskto5JbWkK2DAFo+0SLCnbQcFNkyn+oZfeMUqMxOkJQwwQi+3JgyD1ZngVzcU
PzXT9n0hxHCyLBgRxKiKD6niMN6j9MzWX/+wKzwki1240FAco9EB2A1U4vmBcQAz6EgqxMcCnnsV
RtV+ILBnSDTd0Z6w6BvBPR/uNSgS5kOallmxbybVHnauWidhu/FzLo4UpRF4EfhNNDj5XasjFXZ9
EFIJlkcatsqwLzsmLj/3XdXvzKmKt1jiLz45jooUEO50dBipCK2cRFIzxc5gBk0op+5BtsqsotsN
FtiYZOY5NJV/dVbsbClenfsmPjnrIgHFK/EgURRdmTX6CixtFTTHQY7qh0QXw7OaN0Ox77pO2VG7
sbYsnvvkF4sLCyiFEpJt7WLsQZWaonfEgMdw0A6izsJ3Oa35Yy7a8guH+qswkvw5a8PxPiSme3/9
iC179r8J8GIcji+0QHjx2FSS/vMTBtRaTSsraI9TQdIpU9gFZFw0H1NDMASRgxMYlNL2xkSOG1dq
xQW7mBZMepB3LwJZy+jJuWngpkoY9WN/7LtwPsZOCyJjzNyf9dzD+Bob2X4eWrmn0xwf0r5bxGks
6ygByQGfdsCcdQCeukCUW7wuF+ecYwRZKFsJCSLjyuL8hxWlxePQ1tNRqUZo7MyuPCrN/B0h5y3P
efH1sWRQ4wDKytQRvvPckhlXWVc083RM4xqOrlyoAIaa9iQTU/mnVaLmfpxYXhIIJX+r08Y09NFL
aR7jL/P7f79FhRHmtTGjlEFQRqBn9oCe9DT87vJtf10/Yy/kdGeHDHmwha4KNCT0TpCmny/TUGCt
ogGnHZn6YUQ51cBatXVxhO9CnqoUYEghaFAJpwofR3fSjm2TWHtHrdUPMBBZ/pxWX4xMlPtQbXJQ
b1oGzkJGv3PF2vI65ztCyE0ETGPFYuKfYize/vyntllWYchJPDNmXO02VUZj/oY+EgjELgzkO7u0
m2eadxZyeC7t5o1dWZvHtTIHBynl8pwiGbSKhiXqF31qmzP86nZ/QnA3f29W/XepRf2RCkK6b6LB
vc2hUvWv79G5t+WNWQyzZoOoiAzAWq3bBNYnLRBSPsq1+a9UkUPmRXaNCDHqtyXYPsPqP8e0iz5d
t3vubhe7S1a1EAC5AFupcp5/b03IArHYCerw2BFHiu4CLuBRHNOoYKcZcjj9B/YYzeFik2Fxy8/t
lRMKu0VAKd0MGCiwYeF5AJlkHOs5+RFpo7rhXl9bHudpocql9QVT3bk5RS/BojmVCoIW4dDcrEnd
QKCZ9OyLkrKbFWxpKb5qkXKtZuDVlzmCc4tweLmxRvTuD8jzeWATxHGibHhgli3ZZaNRbLCnnTvL
f22gQNp8ARHjxtftnNRQ+mYsBR/UAMMWRlP/PPB3vN6anP/AFCgXgTFIhynBny9t4T/sDBHMPvQa
tMOnCVHUohidgwzGQNlIFV5bF94RRc+F+pze6rkxJonCyXBizU+G0bxvzMi5t6q63OVU656vn8lL
Uwt/CVePuJaHcN33yQbLmofEVH0BPdTBjVy5UyHM+SSbyn5T9LzsFmjIhfgShiFSsLVSV+uCME0Y
g/Wl1ZQH0+gMrw4TOMAHUn5YREA4Da70374+0upl59giahfnn7KzokHtnVb14YC0XdDJRvFxNBgf
OhEXZc3hurVLF4o+MCOVC/nAIuSyhFt/JVnC7WQf9bHwY1vpqndaYaPsFuetkzDKUzd65aWRQMyC
KqgzfUzCctT/h1+CSYbXtTcunSllhKXPzXqZXV4z/ppSKNPcdwydz0pDew4gSY5Cq1/xz+7LBPy2
MSfp27d2yfRwNsyBLIRu5+u25zQT5oDRyrJjQCyafQppO9xNsQ0sSJ9ML+um+s1XcuHZIXpAPpNa
1dq/8XE7xstG3Ufx5muvpoOvTQBXzcxpNtSXX/umS6DE8aVfQkZwvjyliccOyLDuqzrBuGCk5kTe
RIyYyvnYKwt+SilN7/pZeuVmwgpJwALRt7Ys8txoDH4gMedG53WaIq+1gGt31SxvmgWMed3Upd9G
Ao1pSpggaWhyV1amdKq5ijVpPkxwYh/Fiv442PFwH4xK9JwKsH3X7b2yNE4oqK6FLoTMdrW0zCp6
ZUiwJwrgsdrcjk9GlP2SaH/fXLe0/En/G/29+JwlkaUHTEQF8cDyS/66kPSOBim7afZhv26/ql0O
eE9N82TjZb80w2wWpTs6acykUho4N+POTQbkLNT8Ro2Mia4JJaa9KIT+5fpyLg8i46QcwBdvpmrr
mD0aJGo+DO37TmPmFM1N+QWOgPw+juHyK1vjUzXmEDZdN3rp1CjmAOMxqAlzw9dMrA6QewVQrear
qcNBxPv5MwXoX6itogAdQEdNUa33ExDDG+/g5blc8EGmqSFBB2/L2q3MjtLCKDzDIWIMip9X+h+H
rsS90ot/5qCyvOvrfM0aNVG6ohY0Fbjv803MSVa0kDYUxE15RZpnd+GBaZp6r6epfVvFk9280eJS
1zfQC6AETlmQJPzcYqBU6EGEc7toY0T73tV+d8K+HVGp3dH7Hja+5vrWYQ2ZYYM7RzEQju1VIyHX
st4tVBe5AKVXTxWB6FHJiiDdZYAX841Ds/6YL8YIryEWQC7ogljXJD8uohZjZSeio2B6yJNZV8G8
AlWZWhbWxkU/L2QsNW0Wx2NgA2YmnFl3LZwYNqm+N1pK2a15ysMSnS83Zdp56rLkDnvNQzDXwUk0
lvmVv6re6NIW+8zVIUdNtWxhATvfykYSrw2J0h7aMB33FHETf6KpvKgsb4nHXuwjuA92bwGcAAIh
Ij03Nbp9AOhCLw9DY03/9ElaRk9l1TXJrQWl6dP1S/GaMYgxeGUpu5mmuvJsOjA5XYsNYrMyT+4C
R0JVVNCWbd2m3LgNr5iixrnUP0zgevzfal2QwRqVZZSHWYtgN2G0vwelHyDxvZDZ5t/evDCiAy4f
CdJibbVhsrMC0GfcvZA+vk9q5nyWlZt4bcTowHVTa69NJYfiAogddSl5wAB/vjDkFuD5DGzwrkHb
3qJMeCKfQdYYhlqIbvVkX5bzljTjC3P03y8fRhn/R5AJaB1UCWuC29jR6YqnRXOwSzd/UkyOCSMm
dXszD3SWIfXV7mzRBT6wOzXYUx+cDh2DRX5jjvme/pv6AfWW2u/bMf8AupumY1owEPnmLwPj6MJe
RxgAMm+1CaMrW3jpgBMIA+bVfJzddF8ZxXQIqRbeWFkd+3VpII/xRrP8cWwDRQ7KXvT9Fuf1V1TQ
JkaoA1YZDgA2JuCG4BqNmkkuYGPzSW1r6h5ae7pu8+J0LzYXpCP7QslrHc4F4aiMkSyGgzGl8k+s
d4iVwUpzKkq1eevRXkzRKnCXM0BtY7U8PYHc1JziAYIFU9ml2TID16fViYluuREZL2/i2SnDFOUF
riyMSBou4vxLxvNczZWFxEBjKMZjYtflXlWD4a0XaLGCpCHP5DL+vq4rRDoSoaKzh4OtV/3tKGTl
d410vcmNqn0k1eChUaqtzPHi1i5Gl66Lwfgjx23Z0L8OiW62nV4x0n4QldA915yrXQVw6H0E8eZO
kwMTCl2Xv9UHLl59QfbpkEKRUq0SqRhSZk0DgX/oYF730ChLb/FK00ETWeVfP5CvrI8SI006mGKA
n60Zj0Q5tXAeUVYexKT/gstgzBCXRrphLOP2Y2Go4zEgRf5x3eor1+AFkgn2jVKfvWYaFhEKZ3oN
b1Vs9n/0rtDuO3A0FPqMaaP89bqlhXXMxtFfNLqNLKfEbiJ9asRqeDNbCq7FbZg0oqG/4U/WEbLO
rjEY/29TqwtnB5ESwO43HBxHlvDxybzc9cxm7C2pt0DTguhJ6cNkr9TFsBH3XPr5xbYpGA8BTEx7
bGW7Thz4H7p5OLToiy0TT8PJDcPoKbXHEYBzJnsGIuMG/STLYqjCcib3Se2D8Z0Kn/MdVZrktExN
ehJKdLrSJd140mpV2fhErzgKGu88f5BNkUCvobIBiaxrUPE8MP7xR8vTiek029nwE8taV96IMjKZ
GNkeTOprDaDZSpn3dtnyprflbUkW5Tt1oN87faQftHHSNsoey/N0YQ/yUKoe5Axi3ecG3lXiXXvs
VYwHNi3ddb0zYh9nonmO0zXMF47hvhkYPkjLcYvP/bUbDJMewCCwHOgkrpxvZ8yyC2JAdZU1pg9a
pfXqsbGY0LMLKHh3TpF271qzNY2H63f41c8MYRswjqV1t/aM6I8PY69y5CD97jyya+euYR7Js7KU
SSXpbDUmXjnjKI8s+Bze64W3fjlcf7nivgFdOVtafygZUgyQybKS31RdzY9MZoztrk9rw5/AA//q
k6H3SnSGIZlUjep3MWkS1daobBnzCNL20KtjXOzAahde6IzO9+sf5tLlcBjIHSmD0cahpHr+O5ui
z6iL9wxz9eSq5YyOwMGsUf/bMzSjBxuh+eU2LAEFfUyKUgiY6KsHisumWyV4u4MuGbcFQjP/w6wI
XiZoI1araG92qMuVoktM/VYnvljZ00pIbfoZlgLEsUS9jwmvyn+aLnHBhrFDxdvNLXyIeAs68eDr
V46tNWjsd2rSHRiZlseZWPcLyijl90Awo7a/vnGX3skhkVpYvg10t/Gl5xsHmG9yJjWdDlHUNb9F
b+iglu3hy3UrK0gFd5Q8w1jgbqghAKu/8BfGUA9WPE8HJl5Nr7Hb6KtWq0lFriPEn0pvbOVB0wto
TScRqr/DOR3f83lpyF//IRfnlMgGerjl41KKB+twvlymAAHTERf4EK9GXgbi6qaIEEuaSDgP101d
HFLotCBWJl+lJL5gG85NAQqGpAMfhKpO0p9GJ++eY6O2b3StThjcVOONU3PhkomfFsUrUi6aGnzp
c3ukU2mbT4nwkeoo3ok4tJ5VXep/QoN5FGgOEneEH0D0023YuWp208TKVlJzEQ0s1pGZwGW5rkn+
df4TjEV2JJW98MM8qv7JaWc+IjbRfVWbtpj2ckyYKO+YeEUaq9o4YZcbS/GP4/syc0e1c5VP2dHQ
GYE1CZ/myjLdZEL6bupmdwqzyXA3tvY1Y6xxSVMpQsD8fr5OE4GDAacsfKTdFaYwlWbwqrSxza9F
GKjOxqNz8djxVVFwhfSN0gcEQqs3oNRRlDDmUvjMfOdeDPL5mf37k0GRA2Nvl9ykg7alEvPKYcIS
gn9LD3XRRzpf4ai7ClRYre5TeIo9Q0wQJ1ZO6RWaXn7Qy6H21VCmDz0jbDAhiOL39btz+YFZL/WJ
BTAIvM3Qzs1H9MTDREuBwWTVcDOp1XhUAGf71H2ajfDs8pouOByuDIkp79e6Ip8bnc64hIANgAh9
ESxNvlu1rdzLEUKkKIO75c1Lw68Tsi6MahaF89XSqqkjPh2YMSxoSFe1lR+MqFEgGYgV7+2mKCbB
LIdfAFGzMpUVZevmVWP4FSOZt5IC5IncoLnpp2hLYOriKy45MMgJ4vAFX+osG/pXnNLmNTkHw3x+
PIBqhmQKWQMLdoEnrSneB4ns37o07C3EfeCm4VXm+VrZs0Xc2nOr+ZQWgk/qQsQIQD5vPKOuYam6
/h0v3BrGOIQOaSnvA9X4c2OKnRlFkySaP4l8+pBW/UTAR0cTjexyFyuy/UTuQMu6mOeN1/ni6uNE
eUAgwDNAr9IhPrecdUoN8J9lAoMs78veVe+swjaPOATrYLnNBJkJw6PXl3v5WCMXRCFZp8lIwMNb
eW61VUrXnnPWq8k6fNIEKuBIg9eeZsGdkEAHcCiyedz1mlH4nVqYt3XubD0lFx6A30CuQOeaX0Ct
chWXqPkQKooFg7iSReahUvseNAAUh2kUbPXkLkIgTCFoSDqBaMkiwXu+3LJTRFAz2uGLwJUPwziF
d3PCsNP1r/rKVhLLcTeW6iSIp9WJVUY3d6wGl1YVkeFHcZAgR1tHvqLGxl0IJcJdkJtbLfHXvuJL
iwUYrYMwwMoDWJ09x7bDTo7sNJpLeXoLkgMCjImhl+vre8UDcO1f1F9IVEiOzr+iE2QIrVExJ7JK
VK9SdEiR7KTx4rKK75VQbDWJX/ueAGCIywCNwqS3OiB6wEAGo5Qa3BNSvBNQOOxgpgkOAEjdvR5A
LNZZMvGvL/LV70lfjnSAu8F85vkiMwEdSAWM3B8chGKqVsIWKhT3oDLntWHqle9JNi9wqoRy+LmV
RwXaOwoo0YVvpgqELmVKmLEDx+L+w1Ci4YWmXW9UNF/5oljEnMZ/aQus3vwMVqyhCogzhjAcvbBO
ZkDAwj4yalffiyn6NhEO3bz5g5IWUIqmFchDtW5eRXY1Wx27jB9Pw73VG4kP91q0s5KsOV439YoX
Z11UvijFEFqsQX6lOhpCuoHq60w8+lIvCy8fw8LTy5SUrsxmv3FmuHgDuLOuW37FwTAPsLwgIIEI
z1dbadTwi8ZdpvpaOTXoUszVPQqA839wYMiIybUQB1nwIedn0+2c1tIleKYEehnfqcYZZYk+eyci
6JKE0m7V3165C2SNS/GHyIJFrVYlgS+H3YRvCZczY03gC9D1zm6AAfy6/v1etUQbCcQEbxKxzPnK
shFOI1TiVL/UjL7+PkxZZ70fmymaPVfqyka4fXnxyNl4eXh7lsbmGqs4z7XQpYuPLknwfMVw5SEm
mzpCCQEnS0rf7K2rWzgZKN6hgUotY01F39L0hvMAxsUuUs0bI6UNH4m5+mY5QfR83dTlDdeW1IxR
nJeGzLpiCmluWxWKpDYYBoFZ7Xh6ZPhjtIw580x0D7IDJVXwhHYfS+103fZq5Gwp0/G+AscE3k/R
jobG+S6SYTPTiTgMGFDDzh9LI4jqn9Zgp2h4hrFdV0eIEZLQN1vmSx+tWkiZ7UfUnvqPEP1Y440Y
bHOrkPjKZpMy0oNboBYqicD5j0KMp9TGoDeRtgTrzwviiNs8Eo7PqGy1t8lDNiK6Sy/04mDpwRHT
gctZ3Zo0ngeKWrlLG6eQfjf18dfA6fMTlSv1kFRK85DpQbAbgr7YcO+XSwXeRBy7CD3QgFiTKIPy
wsOD5PQV6rMfKsFw+j5x4P7baXY/H9C/ctMNl/sS1JyViXENyLiB66d2xqVaPSmR3epZ3o1gLKNS
DXZmaLZ72LWRbMu68vvc6+MdXEfuLjZz614dAQJXfQkf/zwOHw27Gg+ZO4uNS/Dad1hGAJeUj9R9
zTvSM5Gtx1ZBIGYU0Z0pmu4gpzq/i4pifixNZ6Msc+m8SNyXBNNCfJdYfhX3sZlOqTHW6OsyQlIx
ayCiZADPWki83XALIaEJDuz5FwdMg1NWqR3CArLOGGZNJa8PeVDhNao9wynh2ms68Ty2kIRbTd96
5iyZ6s7S7AcEvV8hlbD32UizzyysYmP/Lx8+fgFZC66bDjex4fntyiQgxU6rBc0AtFzS1p3kngGp
qNi4VJdbih2OGE/Dv8Rbzu2ojej7NKL4g5JB9DFT7fjOSqFIz0Db7czU+XHdlb2yLLrnFLkJ6MGz
r2ViGmnlYWQAv5Qj3xiqA/PRiQp1o8j9ysFhNTwLS0a9zI2eL6p02rCcKdj5RZoYH9sxSrOdK4fh
rsurTuyuL+nyZaCpsdRagO4C5VmDeKZKTiTBAeWzJoq+R4prfmdUJ5xPcd8pzaE021E5xjUEDxtb
98oq6cLiDqn0LFHg6nq0mt3SlRRLRjR3d2Zk1BApNl21byZF/XR9ka8ck5eOL7kOS+SOnH9RR6NM
MBo9L9AUZbcRnstLdIgDiIXRk7RltAHTfdUecTTIB0hBaOKf22sca3Q6itC+JefgJk2c9NamvH1y
Kml4YhqMw3+wPtJ2okDeeJKfc3tEtLVVt5PhIxprHVwBzLSQgb2XSx42BVa78aJcOhsaLVxughdm
O6DJWR1RXU6R7lQOBaZ6tmu/zFv7gxKPFXiBAFVE1Wls6CXt2gh3Stl0kWenjXuEEnw4qDlM1aBv
t1zOxXniJwEBx+FyqigerGLFGahkbQJJ9nOyP5q8YjrkIwiC1J6k98bPjall1QsoFXzYugYVJTDl
gkExfNqC5WNYduMxmsfo0CaA/HsGhDeO04XbWdpaDO4QpSDayAjf+faacRDApKYbfisgr4Txmybs
bp6g/ttwBheGACXhDfh8NNgIgVZZ7ugojRUCVT7qjGN8YCvNW8D10cYk4qUV4gHaqMu1Rzh0HWdD
1SHAJDfmUSsUPTvEMhEi3AVjCtPkxoIuDoWNsyI15lKACuLNP/9ys54a7Vi0zjFgKOcnTRE40fMJ
TieI7d8M/8QW/T96/Qtcx11P2afwh5qFXjnHWBr0PNS69eD00e8Dvb1LVSV4k346UTXmYBQApEz9
Ghe9OhS97GBNrUvnaFjTeND1eb4LKkPZSNNf2oB/hxVkegsc/2VYDNTaerN6ywZNWrRwHyuDZu3o
YaV5fWJAt0PkKoEes9/1/03Zee3GjWRh+IkIMIdbdpK6lW0rzA1hyzbJYi4W49PvR++NRRlqaGcx
O8AsXM0Kp06d84fO8YZrTgtTasJHiA602hLrCKYeCzUVZGZAZG+9PBxkmatNntHYx7KkxUDHAEH+
X4Pi7i+sNOSXoZ79W8SjrDsnQhCflDGfvoHC7E5R5ppfhrFTehh3pW9s4KubOHyI2HkVo6oRGefg
XI++Pn5PBhPZwoaa7UkJCmxbz5yyJCykGcxHCktEpcyulRmW3hQhN+xJ/T4eEGHeBCbMwxu96lV/
FdWeNe6qPHN/BlYLPRbHgORrJPPhe2HOCd11j4rFVdzaqPQQEhp1ETkqvqnafkBFtvC0fu86TYqG
q2EUFUy/uEC+ONOFh6UjuqJ3vqzbn0NXFeWhozCD3fCiO9874zz8tGKIgNt45DSCabPSodtM0skK
G8HlBFXp3BZjUR+7coAML9zRabMLwxFoaYXKj2VUbs0g64rbss0REo9l7ES/LHvsxI5EADHGVE+t
4lLhU+RjAV40COymtiYbJs/G9CgkPUybfWENQYGAtE+vVNtjGi/Gywql+/FXUTdOQzUMl5qdIbtp
euojz8pmxNgDGRxarYfr9HHYXZLGN1uRmgObHkgElsYgc1fvSFoNs1EnfYwuuKgOorbVFhlYIw+T
2J73Hf2CMK7mFBpnWe2kwgrh4/HXtzp4YBIyDgTBhKr8+hHdzxiXw5YVu8jFHUt57feoRzfE9bVm
75mV+vrxcO+OHjA8YhaXzMLdpiu2+l7HjJJ8RgXrGFtFHe2HwCzkfh6lichmCRNqOydFOlzaZm06
lzh8+GqHwpR5Gme9Cw5ouJvOwbNFOuNH2ugRWpsSZ6WisdH6wa/Vz/6rWvwFQgBRo35ddXoWfQEw
AN3HQjCzuUGYVj/SCrSaEPUn/q5xCu4LsLf9k4o9o9qZzWCqretlvOQdKxu9ULauQsaqGIzotuir
qt0iN1lm4eDFZCZ0FUr50gJe8RAY0BJaiJDHvtYmxPPbDCz0lYE6cRVyCXo/9D7t7Z1shChvAtQJ
rMOAzLBxYQoz+23YInPwI2t48oTECxHcDZ5ZP7Sij19YqcLdGCjNIa3dpv2152jzbhgalX5BjTjT
T/zWMf2RObRTHmOhxfOVmjGDRpoZnW6EAbAR8jdlBl0WFjzg5dFo2+EuHREyPUxagJNCkI3WdVBh
gfHTmoPywBs76rYZTZHA3jk0qbRQILhFGcF1IP+FriGknLZZKgvzuVFxM9YX+LYleG8gwpqieSli
A3APOlwqTAd3dnAocStt28ugie8s7GLGL0jjGT8VaZZx4s1txAi51EHM8TTzYocHtoU+vHT9/vnj
nchTanX0aFzQFlrQmQjLUnhf5Xttkg4UYfzqiB6QgWFEw+nAWUEtBz7RqgrtC3S6A7lHJ8L9muPZ
8TuICQt3dRlxqWcVwNKwlSZAJEW5pbuYsQ35oftlchNXXOHo0NtIwmFYWtu7lAMRW6E08cHClGzE
NxtvJ7O8ZY8j7VwWOqKl9YQdAuulV9Vdr8VDfQ8sVyv2jl9E2B/qg5Nuyqa0pI6CFvpgV730jCxU
k454x0bHJgS/BliR2bVWiDTd4bPp9yiSov7mP9lTa88vrjb7zrMp8+qH3yYW+nGoRLWXfhqjUd0h
GoWcGvHAzG9wE+/9X+kUBTWByG3FdKPcvDKOU4fRG67lptgHSR4gPkS/H8sRDxhZ+x+tNm8z5XWE
UFlSB+oo5sSpC+KZg8z4FDVNuk3nHosMIxFxtBeUxm5sEzcV9P7KMnpx3aJ3w9LWp+Yy7bxq2ouY
030d5THi8cwNVZcotcQxaqWG3npcOO10j2xX0IWmPs7e3kkhHGQO1aF7OQwl1hjJmKGeb3f65VSi
wXXSSLnvNadY9NZ9OQ4tl6QpJ22TSCTgv2WmZz7Psog6lD8lpw9JFK1BfrzIMejY6laqTdsoR8t8
61W+o21oNKAUvmlNbjkE7Csb5xLfmooZjEFf90PoJlWq3+olUkWv3mxpuK9MVoX/ayI73GwALYj8
npTFeRybss2+JroxbzWcdfyjI/z4Vea58VB3cY+/ZZfp07ZBpvFZcX7iCwuoGp1MgLqNto2c2TxY
uhBeOLgVTHFkkaznqLVSB0XYLt1ydVr4BrXIz30vU7hKty1KIdP3Omgtlskwx/xmzJI8xVYnGr/G
ne+JjamrYQv6lD6p6vPyIq5QOtpishOzj6M0cWAbI/JkhjkqsPk3LGCj/2ytVtZtqoyZBReDnuzd
ti4unEGbzK/ejL3hVYtcGHWcuq/Sr5HVFsI8DDmErctAsvs7DHSUJZst9Zis2M32UE5fEWx0ftn8
Sy0P7RmAZGgh6Znj9Soy1WIQxTV3ETdGErlY2MjW3ghRz+K7N9NOeRqiyEa5P3KRKjglvibsYzIn
vrcvDcwlpOa14DNqoJLXSdB41mmOtMLY5krUPV1itDPDZPZHPFGrzsx/0s/qgxN/lkOaGlldvdO9
xjt0yNKjEBinyWjt+lhLZ9yG0LQOraxt6/96A2muXdu65qseUZ1/7es6bbdJMav4Xuss+WgbDXSG
0h2t6TANpl1tgjpJT103ZtO1hHgzUhDidtnlytAuqTFopH19T/Ycdk0QdPitIty51xfU+7hxhyJ5
hn+UV1idFN23pkSU+jfZl4VRDMS1+ohe2WCEo9CNn7Ge4P9yJtKu30YLl3rppYKu5c1Ht/jtg8Xm
FZGNdGqPvtHG0NasqssvEczCKx1l7IxUr0K2PC8r/5td4sKyawqv9u58e7LIXkeq+1daGaf6ko4b
dhNWQFKiBx4GAiILDmAWynKYNeAlRXh6ajMljnZVG86X0s7sJ99RhgqNFEnHS5x1inOApj8iQn+n
cIv3GWBlMikQ6kv/6O3nBQp0XhRb/REnlbHe56WuX3cur79ayfJWTDgL7JTdCTwX4zFKQLS2L3Iq
K2s7oRN61PzpxaZ38QvgUd6EEyYC3+yu/+lHg3mOXffuyuOngr4yF3LwQthZva9sWnfSwzP1OLjT
VA/hWLeYlMWipqsZjlkqcA9MhX7jYZFW7QGmOZ/VzmCy0MleWqQ09XjFLvnoX9Aau0voqkWuflT0
rb7RpFG7BrgtApaCYIktGlnXx9tvneGC6l7gH6AhLFLPd8VAYXdmrzW4uGrZmOcHY44m7Jk8OrW4
HDot5meqk5r25eNR/7Aw3+4KkJkkHSaNN8hia/RgPAE5wULDOWa8Vsp7HzemYNpQJ5Ovlpkk7o0j
+zlCKAkIyg5Pj2I81EnBZWqPmjPfBSPicaGfDfNvZ5pmZ9NWZY/XWYSJUXuYtaj9gTESNkOhGgbd
Q5zAwCAk8BpzW/Rd12dnCv9/fu/f37OgXllvKvHU/0Hlm28XzhQZerBWrU4l2aZ1jWRnhLpmL+g+
k7en0V2dodET0qvAUSTKZ/e1HoZuuKJAntxgdEVOiVBy84hKXZIhItwvnjQi14/6GOTawXHcFmeP
pJiGU23l/X/CRAl0l04abtBTZpVnKg0rr1L4yEg0wkxYsAiLasaawMIBUDUWW+4RHAneOrTOqmrr
9zyWTl5tCf8GeDLitX2c+kfNpKgzhXIyvXljdF6G3Quuh4F3n/XtjFtYm+f9VyFczEPi0kFJbhy6
1MTsi8vU5Z9q7PjogZ3Z2esyN7Qmh2YfKMqlpE494+2SdDnedo41+scYf7DLmgTvljp/cCWb0fvV
yUHD2jArz5WE3o9KkZeaswVJdwEerKJ5YHVNZHaUl+vcE85BYq4wXFSD1/t3cT7lydcssJR/5Rto
MJ/L2Zcv+nsT0uulDQTieiFVQYlcRY+S/jhVrrrAHxKjRn/wkQBWcHPi+5Rm8B0c+qEORWPZbWgg
S2/e4mTTOns7niI0ySQStRcsXnozCdHLMpwa6eSHsTDz5zE24UBYogZ4z3ut/N3yjRZaplEdnKH1
rZ/8lNIQ16AvCtXuD8r57bLFbZt0pl5qR8/t9ljWxN8HR02/CE7OHXd7vJuMpLtFRtL5NTlYJX0c
mP6wSd7OIaomgH54/RCgUG14O7zZp3WJ1HV26merMbZJEA9XuWpc6k6kUsV2TDNkqEcrsZsvHuXY
hkzGae/QOHfwsqmzwnuxYqeKd6ZHwh5t+rmIih9YgKXXk4dl3z6beUJvqrHy2jFMwL5pO+xePDmF
dueb6m4IEucKDUZ7DEcbNwLIHDVuBGGZ1PZP28HkLwS2hpZMrAxX7VA3T+ITHbHAPHWTOfjh1Ga1
9lIrnv7i0rYGF1N2orCehI6hoMfqSdTqh4+n7R2MkFVbdCcsGjs0uvmft9NWDjPoDEcXp8GNxxk/
t0kdjXYebqjQVwfqGuIU0HsPdSP+WY++cYRTo75//CPWO2cB2lGUQPgTRgXoqNVvCBbbzcjt+lMp
6TRd5hGX22JwaeAp0vdUaS1LuJhtG3Kw9ppT6enJTis933/6Z9D+hq4GZgzS7XoHjfM8GH6O+XDm
TdLaDa43otmtGyM2oklhYPKTqp0TZ9p1P+I6NvV5dWYT/ykT/b2JmQlApDplJFpRYCpXMyGDhOJi
mjQnXChi/7AoFMxh2/vIec4KT+cwjca+ueLJKH/YjfJNJPjt6iZTYyfnENVqhCDyGGkG7Iu0dt/J
tJdbaTRupkKlm5O68Hu9E3v4tu1VhfHe+D1ijYNjP1T+qbQjxH80L6+PbRBLtPF92dTuHlFe7RBh
AvA5oT2+EyQnGCg+lCuYPtCqVDHQaZxjVMZPmu++jrqvYZaVZE9Jo7C5/3hx37XBlrGoh4AmYH0B
0K3GEgKjT1xmqhOuma8jvCsb19ACE5we/65D3VHlDVNpedVelqr4NkRJssW9tnuhwthfgrk7e/bW
GRyBXsfHga3/h+W/FkqYKNAOchLyhCUd3mxK9RiglVmjNrpDSXZjtimGgB9Pwx+c7NsdRt+DSYB/
uASPdf5GOHH1sVHdCU05n1eek9fWBbajbY+5oULY0sYFtk9Pra7F2pcJzlx922A3sc2mXOXPc0LB
7TmgcHObJgF6zGWQyxMvVdOj1CuN7ie67cO499w5jw6CPgRudG6M11eZZcJ96TEc4c6yynRwbmCY
ZMM9mhlcurzT1bNmV6km9g0yP9Wm7wnVFKLs0b9BdaaJdx9PxbtCGfMPmAt0zyKaxttqtSPqIdLs
Mu6rE5KH6mZKHD0GZNLW+YVBB9RHjGuxZJVO2+AT16n6FXLF6O8NIbAf91s26RFFaX2bwmLGAU64
yWNex9V0Mc6GhrPYZFqXPWbPZ6HfSyqyWkM4Hzw+sbxGYWqth6RKAAbJUMmT57GDb9uKm/06Tah2
Gwb6tyd8XpwbfZZOdNDM3Elutd7GQL2z3AzxcjxzvKczU7lkyatfRCd3UerkGC8y6W9vEVPiGZmB
tiB0WvVpdHsgmt1o3RlGdds1fnI3DEF0x8vPvJSO04hQR1qsXpCy41MswWSe2eb/OFqoC0AUAa66
IARXSzsmRUSWnlunlsI49avZHULPKOeD3YAnmHXa3GdGfHeR8pBYYLkuqL0F7LwGqFddnxuRpquT
NfSx3Ay1V44bSxWpvmUxC+xrpT2Y7YMh+D/t/Iqy8VajBgamJ8st58yKvJ8APp8f4bIoPNTWv2bw
7CjWaxe329Zz08t8pp231WO7d3948ZDWW0yBbe3y422wGnRRyQAkYlJP5vs5UKvbq8mDasJYzP42
9S6eGI6fTqd+MqMniQdgv5e9SWw5M++rtJ0xuTb+oNZIoOlVr1aaCrqf+G7hf6uNTmygo0b4mlre
UStT6zKa3ebaRuXuzIeuQ8cyKoVX4D6cb1Ra1qQdsunIk7kdPypNE4wbZa1XHpyOEH5fzLHnnaTC
cnLrWL5sNzHqITTm7Jy2gLSwc/vFk7Kbos0ceTaHwRqHcjTwXIY4dSzM1qmx6jZUX2xgjy2FXht9
q3MeO6uka/kEQsfSH6NlRdFkWcy/Khbm6GdRJqroW00K7O4ktrS8S2VrORclJX0ffIpt5IcUQVf6
Zto8xgdzpsN9Zv1WpZs/P8MG1ghLCCIZyJ+3P6PHRkHDvEP7ZjdeOT8MmgoWO2uoNJeJaoJmO8uh
qXaVPk/ermpqJzpTAVg2yF+hix/gQ4lwwIhR7OIQr0KXTm/SSalRPc4ZmiQbsxHjuHeaxWqs7EBY
7D8+I++GIwdZHAaQuQK1Qa/w7ffS7sVRyfKyR9jKuRf2bRlnoSboKITZ3J3rS76bXZAt5DwADRdl
A+jDb0eDZkEzOem0byQh033eWR1G21Z5qDMs2nxqRdspF+PWRm34zLqu4yGZPMGH0v6fv4AXrt7T
Y4lOp7Rz+WglUruRRRBc2b0IbqqpczZ8tE1jrzDvjchObmwj+W0aqjjzuHkXG1D2MkGII+RBcRBa
5tuvR9CT2k3cqMdkGlF41eq851rKLREO1POPdhO/pBCQdx+v8HrOqY8tElG8hQ17Aacvv+qvg1W6
dZP1/jA+QgLzr6I8LbsfbW0iHUR3R+phpZtjcZhsNRxw8UPU4rPDU32Ew7Bg2SzWfTXvdPwLkEed
8zhoWXbXxl11PxSD3d8DyJ9/D6anAINYfqtu8CzFn/zj0d8tO5olqKmBSwLErLP2q/McoZ+GRHg6
PQ5Jjf10Ikz/WOKylx2tHs+9sFL5dFO2Zv1FNK17LPsp/WFV0eicCdHru2j5HbB/oG9SlAXUvqzS
X6ugOQZl667RH5tWUdHzdbeWBzrguUQbLEaySe+K+gzU7v2YAFl0QPNQZEgG1qGkGwtdYsRdPwYi
9rfK7oPbuQle/SKjNUwj5cyTZr29l9vd8RbmHbpDNliHt5+YOWo26bzIRwF/DE0sNVzPPBn2WhDE
ZtjQqccaESuAj1d41fVgQ5F5QjemXMA7ipfJ21FjSnOkNo3zaGGjS61/dMSTs7Q0zuykf40DMH3R
q0Mek5P8dhycmPxUpoFFoOy19EjLCp8rtrY8pwq9jshLooTqFRA6mA9Lq+PtQK2a4MPnnfEYZ2OL
fTUt6cGn/5foZ0mM70LDMhT5mL9AMaE5reaOFhZP7FYYj1gzVlfWLL1TN9hUyx22qA7aCHm3av6R
90FxZq+835pkg7C3QLgjx/MuFBptAKqT8txj3Ma0BQF16EcsnoHhNGCxvlrAiM6UA/8xoqsv+B+2
qEMSuvz7vw7gkJV61vZ6/OglWbuPXE/tA6MMdv4Eg5ue7nymdvJuPB7TS9l7UVhc2BOrAx+Xel9M
uIQ+isrMD0Hbtpew0ZuLuNDdXV11z588BghwUjJDjuOPZ806vugBUiOWU86PZZakN2NvWTugWuf0
tt4dgmUUsmoH+gsQzPX9HVEES7pOzY+BMartBP0jbLNkPBMrgZCzGH8nQbxw6emAlCV3DxblubeL
5fTlvGCg02+RJjV1isAM1FuQgU0G8ahJWzj3mW5UDu2BHhXC0BK47QEl4DlPi14DaPVzikQ7XbhD
7scbwiwvMDzracRhQVeYwQ9vpKpGg2ScVfRsBSLCYU1L3EEGlE/HTlsE2NH63ljzEBW3Lb1UEYXl
2Cr3IOukC766Aki8sRkmSVt+GzWqmcbN6HlUzWNQGQCM6tka0urQoltnJhuByQ+uci5FO/dymrsm
acOogmfQbzAS6WeQU7ld985Fl3uV5m1x1mwATWIK62ZeSKZEn6ofLFlcBWIIxpsc1rAcUAkVY4Pr
fdP62Qm3qKR6ToVZVV/KxktSceln2PeWm8HVo7QIpxKichLWhhlpuLDSDmvgh5p17mwilFR6ABSa
okRdDE7TXLY8+sXTTIuoKkE11DgSh/NQJ27H4wGdrYtCd6b5VrWRkgcjLf3sN4rPgVFv7LjptdvI
mTrzqZKtxOx9NNL0NUrdstyluTSNCwHgxeNPGlnD48DlEe1nbXDF72pUmb5vkhxLeKeZe/cRlJRs
Qgs8cbFHkGjW7/zYThTWjzm+HCGIig7MQG4lpdrZQhnYz3l21uU3yohyADdjl00oXlBo0C7i2FL9
A5aRcfGSjoT6XUBnzLnLZKeCF10H8oih+wJVmje6J2xLsknKKr6E0l79yusGn9yqMcd0F+XW4Oyd
2M+dQxCUmr6dzHZsv9RYPZaHiTQ3OdSTSKfLxCXV21JiiMS2L5O43Xo+NtIbzKZzqBmxJe2DHtTB
sJGNBV4WPFMtj4IL1/+S+VrnP0/RFEi4mT0ox91IAz7epLJLnEPa6EWyiYk//Z4UbAaA44OP2eQz
VjzhxJ+dbnusJGPcWeiBxmloJ3SRphB2pA8T2QbmklJzRNG6BrgZqOlOwyFzPmJfHKvboe/M9KU3
W9s5DJHvqW9zn1vFqUG2dUAJl8bpd0Q38ASNwdEWJdlkOwFTcYqg1b9SMBNuiPJS4vo726vxLQEO
bCMQ4o5eca3J3nbEBrsKNHGAFTqtXoZ2PlGlDH2EwSJcTkAffeUn0HiDievkF6JBz2DX2dZYPFRK
m+tfDS/f7LLjz3XucE1sHH2T+g7mpwOwszQ02X5VOGDFOFWbOvOcqdzouSHbl0nUVVlsWTorxQES
lEsNwRD62RTmadRH/zX8pAIWgj2lKOPmrZ0GP1BWjcbvdj8CMQhjK1bTvigJBNcii4r4sjVQN3E3
Va2EGjd4hQbzL10D72jQOo7F7IS5ahvXB+rquMNVT2mm/FnaTpWqi8wUzMTWXNjNP2ej80GWJV4c
/Pj4pljnF7BFdQ/dG0D0cMSRwVjFVk+va45D/lTjTvwUJFbyk1J3e2/ajTaeSZr+MZZBwrTIpEBK
oqH4diyrRWRvUp546nLhXVS1M5pbv0lUHwIb9j9nGeeR5lI5JQjxyAQpSQ/97WimPWnuSCh4MoYq
GDfAkIOHIXFohSHUfrC00nwh78pMrGjz6unjWX133VO+Bq6GBxgvW6p8q7HZHCABrVz7Sq229ENL
L2xrk0s5Xrt5SgDXyzr9ZIZhL0/JBeHB0KgKrBNFekLT0EiteDGmrPO39Pyabm/pUMWfzSnuopsG
mY/PvibtJdFGBJNXDIB+nPnezjFoC5DHMpMvAunAYNNFtUx+gWct/VMmeyK5mQmvLzlOMzixxHRG
4+XjmV5zgpdlpohA0rBIG/HaWG2qlN6lCkgQn6ZkiL5ikkfpYh+oJrGtcIHEoTQa53jNoYBgvlZy
AggfWklddN7GnO3RuO+9SBvP8GxWDtHL5kNsFegG5A02AYn724lpi9SIq1jqj+mQ9VZ6SJxSj8pN
6ZOZ3BGzxjHfq4nyAohq0VFeKfugNB/j0sMJrgHX3IJ+jPQ8ZeM2pR9foDxUumhfeUuMQT1Jz8/s
n3eHE4UxjFKh49N5oUu9WspAq2CYRqX5PLZG5R4Kr8nMi6EOyITIkJJziinvnuKLVByZIwkxxVhK
IKuMOG048ymMwedCzLZ1UxhI4WxR/m/rPfSvwijCAQ3m4mCiOyCM0OPIxHdx7dBklY4n3MPH+2j9
+OGFuiTLNDeXujQ/6e2CjY1uxsr20ue2jbydkWeALv2qPzjgvreQNPp9NDvNYulbntHBXMcKRqbJ
w3/pl4CZWmtNzwBIU9jpyTO9X/JNJUBPH5ayWBT2hWa99AjQFp+sBTAmuTR/Y7WxLrHXz1c1gKAh
/332Zi+7BKqTXrptoD2kiRKXLjDLu49nd5m9vzP45f0PRJIYRdSn7LGa3VIzpIpgZT0bCttY2sJ9
8ajSIpJb1ARMGbazg0OPVUT2GcTR+13NOwjxD2qZTC7n8e2yDnOx+G4F4/MCTxbHRgRaeZ2k5Sy2
Xinm+My8/mNX843EQVSdaZMDOHk7XikqvKD7QT5rCGzoX8H2kbxDqCirEybctjhSIdAncBoOuUZR
KDVuaaP36QaHnexckeL9zuLaW8oHFGAoI6+7D0VW+EnWD8nzImW4nRw3umytG+lZm5ia1sXHS/x+
phdhIuIHFzylrbU2wBiZiR+1U/DsT7L5VtWDcSdqt8tJr+b44eOx1uhPZA8cmxoaXRwACT7H9e00
R26pAhcA4XOhypjHFbQMr003LZ3RwiHfyovpviLBL66crNOBijf4GTzWjRPbV7WlxTFo9sz0K/RG
BMBxY1/zFtGvsqlO8mPh1Ob03AVk8t+S0T+nx/1uoqg8knMhFkUVerEGefvbFdwtOAu68UQHykuO
7Ifmxec1mJwgibifFHCjCQQzEgYHvXQaGNQf3o5mFVJv3aRwn2wtc56SNEAB1tWQw6pr/8zmX/b2
m0P+ZyhQl9TyITeti6uTM9m6jFznSTW5sTzD4m3azO1FkTfzdo6BNAjf9S+5b8Uunu1z8JT380oh
DrVqci6SIDbF2y/tHEszs7TxnyIeIunF3AVlxt2vEp7gsR6cA1i/O1zgMYlqZF0LQoQu1Wo4S1OL
9KD26jud2tjgutDKieMjU9DumqwUn9OUWerVizMVbDFuqMWW4O14WRoFUzDo5o/edO+wgI6PMnO7
r0NVPPEU6j95KUHPWdCG0IWhhr4Xx6tbkO6YMYyvnsIx8TBLXUloFxjaml6d1rup8odzVcB1OYkx
EeFCoxgy9JLNrkqdea/k0GWz/hoEUXmH9np56oTXbD+OHet1+zOKh34MgQp4y9plLM79tIQpor9q
XdQ/Or0z7rDjyLfVZAvMebXm18fjrbcl1X3dQLUW5Caqbe/Q392MaGpdR9nr1Li4MULe2fX9BE9H
NPOnF42eHYvGcV+MEvTVBFKBYm5lrl7L0ZUHvZ6HA+++65rM8Xoay/6Tz7lFtomcm4xxwTK8s7wk
exXN5M7Tj3EYMvhOvtrH2E1s3MotP3m50HllvZnJpapP0F+dbUxs7YzJHV9br6sOiV+gKoEp91VS
1OPjx+v1bn+wUFDOwI5zcS6WNG/PWVSb7mTNTvc6qSB/Rob86AMQgiVvqeRCxu6Zq2ydGbHNuZgp
a4L04fJcd5gdnS67DNLxNfZq79kRukPxbNSHOJSIfJa7jpqVCGmyBPEnE36ei4DzF5sG2kGU3Vdz
ag+1jvh4WbwGFbdcSOYWhTMPtc3Y92dlfd/PKvEEVBc5LjsTsYe3syrdprdhHU/EEzeAyZT1v72u
m598XIa+dXF1Ln6tmQDktJwBINpLX4Hu/Vo3htpWAuIl0n40fuaPP5BNLOdLzRNpZGz8HFZzu/Hm
KavN3SzbHCD3mI41PL+0Si6nyIl6PexTNmNYI4pWbFWfihI3AmcohTqRohtmaOiprnWA4qwI/GWH
GYC3yUWeBlqo97KjaWI3Sd1//dz+hFEBleP/YpNwaNeCGXprFMWEeszvKTKmh4rS5UUeTM1uNN3s
xTGm4ZOn3AXfhGsncAydOIb+0NuV07tai8xGWv9F1Sw2AFrAYMo5O2R0vM69mtc3ADQlHvALtG+J
VZBH3o6FyWQNt730fpgRWKBftR4I3GViyhdavu1i6jT7eG6oH5vC4TbcYBZpOWOYNlzVySZQ/Vjm
m0JLhSW2rdQa+2oObNmFhF8/Pycv+q7yAKua7Gp54cNBAp2xmhluzqTPozp/7exADb/MpuqibTlB
D0nIfqSt7ayk1bNfsNEwshiVDWI+1lVDxRHnnjg+lFz3xbm8ZBVQqHct8EmwM5gtLirlq0sAZTQt
impDPVSaNm5Nqw/2CzbycqxKlA3a1KMMk5xTs16/e/4/6rIvF4YTEpCrlSuQeozc3FEPsD/KvS+G
5CIvg+aIPXS5kc7Qn0gg+r1N1N6ACrNuqyiaDp86GctvAGVF4rl4BfEjVgGt82dZRXbQPGBbWIsN
tH0Db5Ru8g+ebP0bBTfwnAP8PyabwqlPFEWYEWDFKgnUakC0bWc0D8MUZVdSWuVe+DMKNo6W7WvZ
6NvKi6ftx9/5z0FRjVlUT/jcNXBES0EFqWKQD4XIysuEJsVBN5r0WkshBvhLoV+rxLD7eNBVGvNn
chfMIg0//vPOEKZx/Jqyi2ofqqyUG4eu98af+3lrN8U5pZB/bablUlqC29L0Xruw5kKDAD6b8iGp
NBddO02Vai/sCUbwXLaqCFtkTaPd5DedRicKzlJo+5oJ31AacfO5axKUCmGPigUyylSrEG54G5Nm
S8AfDFT1MHTCukT5Kr9QgU7/JILe/PEcr8Lf/4da0gBGpCS2lt/Uh0SZg15WD2mextdagGcHZlTn
0uzVM+3PKFA2F04gSQ64trcfpIyUsNPU5cNYTck1Lvavc6GNX5QeJ9s4cDCc7hoFLU40FwAJ//v4
E9fbaJlNivKoUROZASiuzigCCR7Mbjt90OZA3HM/a5ugmvsjqo7nZJz+MZtcwyQclMWJg2uJNXpO
Yw7bvHoArY5ITDuqWzMPsu8ff9A/ZnPBgFCJ8BmLevjb2cyLLNKxQagfMsOnm5zociOiyN1aQeLt
UC5pkEq3HbqqbZtvEq//pPssq0lvlSx1KafyyF8DC8CQIcMnBvVQwLG807EgikKo8nq+nSyz/i+y
av3MQ3TNVfgzJK8afEzAj5EXrNYQDEedJY3ZPcBV0E7JgEvPbsAv+ScgnzLe5nRLb0o8G16RJBku
izLWXrsgKV6NtB1/5HzGOV3s9U3M7QuOCk4ejx9Qzu8shjORYz+v+Qr2RJ61X1XQGLcid5s2HNPU
F2EWAUI6YunU38qy7cp7Sw1mF4KEFMkjrKryTMxYbQoqqlAd4SUtFUDaEuv2jx3jSNpUY3aVQd6U
GbyYOaN/nBmttQVqQqwJ69irHk0a4MN2mIDIg1OYC+tMReYPMuKvkszyQ0Ca/UkYgdKyQ9/uztaR
wTw6rrgSkT023aashvZ/lJ3JctxIskW/CGaYA9gCyJFJUpQ4SNzAJJUK8xCYAsDXvwOtmsky0l4v
qnvRVplMICI83O89V31vnMb0w5qYJ7BEi+gG+5j13M2Dup9cEa21MVwWOxmHG+V1g5NGkBBT6mZo
l55eBtros9GGjVXp3h+y42cYHEncXETbLSUlctLUoRtPS/fPx0vt+lwgbIVDb9s76CFv7992MP6P
aKdwlNStprQuWiO05mvRj+pet2I/vfGr1vLasI2FceeT3FFCfc08LSTlqaoIX3Rm67NiYzva3/y0
fJmNLo+MkjkP3+jtl9EnH3rU2Ns34GdsUh/rZfaIgiT9YaPfepWqHnPCMVMjysGCoE3pi5I+bxkj
H+7RNZlMhHUjj7lZDm7yHRsUBo9+Sjxnn1lpbkWTMxQ31ajP3lcTVk+oV4Or6YEyykq7GeJa/jC9
kd1tALmE8MMfuosWs/CbIDYX9C12V1jf5myoeqQd8yxDg9H2/TB7YBjLMV+SC9yB7uyl4F52QKDo
iVoTQ+CdIBnB/V6hAa/3pNvOtwCt6uYwFJNM9nBB2/nJBLDwPEygtKIBZM9vTay6uDS9nRph3jfe
by8jQe5cVd30TxUvmCkQV5ODgZ7Oqg4Nbbz54AqtvSkbB04XolD70Be4i45wVEozokVYo92BwZN5
l9YVPWafHoPnnhpz8W+0pNHkQUlhnIrWbzL+QHtadh+/bua7VUwVbdGT4qxiRdJEffuEK52OeVJp
6cXsGOCf1JDXrYHVEEZiQIBrfkpNFWfncR1krjGg8lKzDbpOzHuFbACT0lTEF6bTg7lrvKHJe/gq
dfxnWlGe3RKKLpYnXSu97he2z3HYr46K2xN6t+JbsWZGfeA56/iTHJfrVjT3xUw2toZwaAmNjG47
SV526QTcAoWHPNv0c7hoH/8E799xrs8u9TQdVXpY1/bzkdQ3mQy+fyMQ6f5pKZIO7ppBaTFszhoN
lFwwWcrOgzmt/U/20L8Q3bcLjMBPxHl/CxaexNVFxhdLsoIQ9G5UFcfY1IdcOX1Ieln9S6RNnjyh
ly8F8Azf+JmIwcme+sHEQeJ4KgMHDHZhCl3NNH7i7B2GLiArdbm3VCIm42zkaB6e8G54Ug9Kr5zG
OQSYoz3zZq3AGRzUG3exTPUsgpnkkc2DmkztM1sW/nNipP69F69WHw6SldkFbox1XYNL0tzBR2uI
mZ87+Ws25gY+zceP5O9vfvWzMM9C2kc7GK3r9c+ykmtvuq3u3MxjWzU414D4+HeGI8fdXK2y31tC
Mras8rpg6qxV37kP+pCwwKDJtYU30ef+H9mlbnbW0zTLgprYM+0Hkip4JnmVsegFZjgzMlqpz3lY
dbk+fp07Tw7aroGVxUFam4TABEZVcmY4Xm7Lg935SRXFavbdV6eqM+ObIWevufWKbNM39XnPE3S8
Ba7UnGf2qUN/Ib/BIK2tL6hwzOkyMMabAied1zZUBpPhHfS4JkNW1JpGZHK7qw8dQ3T1DT0UP6st
JvHQVdgC73xR5F/rWsh4DGZ3IUbV61sZvzS5TvEewjRShJN5hZ1/d2MLH2PPytGeBmmvN9ZQzznk
QZn4x9ge+bKodBYEtrXWdv9mWeHB4GkzLfmkzfj+aCYDAgMeuej4wd8fZnXVbcmUeXqRTWaP//iT
Ml+rgsb+gTyzpCXZYzVSXjBG8oL+XyJCGBXQ2jCn0YXCtlhD/kkheq6BYiEm56LIjOWwJo2DZQKZ
qQt4x8+e0Uqq7A5dWiOOo7Q767N1ul3tr19IjHUOPSK8I2SEvN0ms1J3MPiOxk3Z9llFamfn/dyc
DeXvtTfr8rdBPnoaoL1bd5AYl2y3pCZRlpNgJUejMNKkC7p46c3bpZsK474Tup4+5N1gPSXwaDf8
RgUq5LXJnEl8S9KCg87RlbQ4U5nLf2/7UqS/ZTp1u3pzFfo7n8Ain3ZQztnrJev8zUdPwHSwyas9
9xrQSB+vyf/YJvlOTNNpQXMjv8arwBL0Sq/ylxtXi73+TLd3/GJptjXesnmY+o3dTUDs/GnM+tt8
0Nfss+CUq44AhRE3nW3eTAeCxXLd+FfgkRgLTMbN6Op9cltwl7vtbPxeoVHGerpb8gohKg2Rtdt/
/Ke//2TKn80lTTEEaujaymgpBUwLRedlqCq4jUicwq5Ylqe8N3szLH0xRxr0lU/kBNfz3y12D3wI
7Qg0Bbx43tXZMDh6Zw1j7N0YSTV1oE88xHfHmNhBwhstVTffRwkZOFSWaosQ6oHmsLVrmrGv9MH0
+qgcl17dyCWfDx6xF3agr0k+PdRtXZon3ltVlRD26iH5//9eqJjpGG7qF+ZPVw0j3Si8PM0m7aac
M884ICTWq0Cs6D++Ng444951pmdj5AT45IPdd6sULQD3Q2aI3Ie5nrxdpXhsmESMa3oBgdSqCLX6
eLT11HYPeM/W41DMxsvHr8bVVX97RkxjeTh/O4KI+99+IlTyZka6k128lEzmx9UCDfekjwlIzoDi
15ms/3e1Am2NYRRbKjYXjsa3H5jMEzLqPONdJPbR3vPXKTuaqJ3jL5TRXnbv6bHRBv3Qp79Gggz6
h4//4P/4iTfIB7O+zTPP9Ojt53PZEvns9P6NHOv8PGPvZOMWhf4w0le/Nct4/WwC9xdF/XbvRX3P
wejQS2Fbuebp2J5fthUaPy6+BurWbM7L6SGbKsKJNb3p5Hfm31kfYrRD7p1CbhlCp3ZS74tqW5Hs
KduXruAmiODsWzUtEN1Mfancz3z9/3HY4SXdAM30QxmKO1ftYV1TovXdLrlIP6bgDhZtKtbfkxrG
O21BHhZ0VbYCyKwtERRl2t7Tg/Q37OIQG/dp3dJX2MPp04aLO2A6D1yzSrU7vy7dLOyYRfdHbbac
X1psaF0WjTyEep+Iako+kRO93+62Fg/t9Y2p7yGpePuI61G2a68V6aVBK37Ok7wD3qtnqXakt2wM
faDB9y13XunX7Wfgob8hjVcPGwczbVF2eJq/17DwynLyggBMcYNMvP1CdtX03fHqnkpMujUiKtGq
hF1rHXRvb+Mrowulm8rO+KfR5JEjuEtN+UL+3ALMsqMMGuvq52qXVfeUg5Jbn6Enj8uu1zK/+SHl
Yh0dt5iSOBhUul3t6aBDHvE9yFDhjH6soLstZL/rla/NF2lUY/27QzmedfepSvu+26XalNdJsLRF
o/mhmtxaXGZLtM7jtMrhBFGltfd9BWUmMEuLvwGba9cHmOPqn6zVkdrG8Vc3xPykvSrUrMgm7bbc
IA0fr93/eLB0dwkGQphMD/dajVhAd9yu4cnFY6+qIs3vudt46aobcKZsdVh714sK6ADF//+DNxg7
Iy8ceVtP/+0bBcaJy1QCXxrFwlhwCYGV3E1pw1fA7BLA9covyE0/u9n9x+0KB+JmfWJJbsGOV58r
0oo6fIrXGw+1pRAhwE232y8AucqgwYbyR5+3VuJEM88/x7a33uIZx1AR98rWAne0IRiqLPdu8nzx
dhPlndh6awa2DR/tc7jqfgVjE9tY+xIXBZCKvq+W/pbS2/COMR2A5Sb1l9zFg+9Mw89ygfF7pwm4
DF9XaRc/p1nSqNCkStzQicFXqt3oQY91o94u4nqKoCZ8Rur7e0S8XWIbTJBKlhME+pF5dTwPZqUJ
q9b9G4cVY5wsYF9dZA1FvXyVdVM/s1QoCao88R+52TQ/IItO3kxwa772AjCbk9aHus61f2YkaJ+l
PP3Ht2Ptb3pNvLMbJua6mzd1mpPGXnmZy3GNSabPW5WeEG9yS/LXwhOHxGj6W5WObvxktjNTuQA6
dyZBoxlj+uhXNFIj4AuZ/XNaSPr+zKz4fhXRhKW0wVGA2JJ19PZlHkglJdOkai+To/Kz7uWxjLqO
q05ysgdelAMhhYSy2YxS6u6Te8j703e7EGNxRWEgGItdbc0YC9YCA0UD+Ln3/gX5rgIluuzYYe8F
TOa2mb3/eM9433ZGwsdEiMob3dqm7Xn755oib808NhEZzm5O8V0iIjz6sfIOXVY/GA2O5gKuRwDZ
bnl0O0UonVR+86BDtWlPH3+Z980qhp8mokJ+d5yN1z+9yEXbm5mkceuuugoLzyQ1oDO16iVJIO6F
ckjhvhAfVybLOWtE/TNvDFsbP/ka7wh/25Oni0dtziT/fce5SGavNct+uOSMCJcsNKdWnyJKU28G
s4n+3/7igP64H+HHaSFsWqd8GFfUIfCNqkVbtUAB10vBNTNW8b7JRk22G6xePGhPfanZ8QOboZae
+rVc2+NGz0y/rHUn3c8q9b/GgTd7AWcBOn7cOkyQtjL27dMtARiT0Jr1lwQrW/6aWxjKvrrp5MGX
zX3zbIsla/51FrZtsGMoX6KpLTP1TNxqsc9cDVQ3R5chi1CjPV4DO6SLFrK1ix8xc//6m16q+que
LZw3ZbnGr3ExiSSQDQdc1LRAQzLETkREGpuFKrfsWByMuizxUDUEYtolgBbbVmcHoauFWzGeLSvU
c8/QhmhA2lQd4zGuvP2qTCd5dclQmCJEoLqzKxqjAagUp1ytMWnD6HeceqzuEqe0/GhofPs1Vrmh
nQdEJf1XrZzdrTZzh8BMu8YLAa2Z2XFwuqwjogIZx2lkecjAUPYwBK2eZP7OWBmxnFygX/ExnQ04
Ik5pUtrB/hIEow7+uv50CygsfyP/2qQN4q4z3bB0CxzpAZDiUntxAXKCbk2tDp7gx+vl3VaFQme7
OVI6OwT5XI9okG66Dgz55MKE2Rh/pc7khQSNK8Im1KhF/phSdSDctz7pKl/DWf6arThhGBkwNuSS
sH2x/xliDGnLbMRzk8uypkqEjaOlx95VpvwX/nLWnzNptOLYwa9swoUd7ReSI/fHWsqiG7BHFv7y
I3G4Rvk0eSYIVQGu0nqkbwzF+JwARcnWAIpB+SvlJPssjuh69rd9e54JliYUSBjFrwt5cy5WqzLr
/OJrNF8ORr6IyFoc+05YXXxheAPSlqS9mF5gqcpDRQMnDe3csAKaiijhSyi0n3Rf3m/DfCc2Pywr
bDgCqf/bXzThcjd0ZVVdeOeHBc47SqywNZpOXPokybQQHjvlAsxwa98nsvtVi9j/AdGbNCzNatT4
/PGr9W4rFhSS2KKp2LZr6PWAnZay2w9DbF50aICsahSf69igFNNW0X/HlNyduh46FwrOY54N8deP
P/7ae8QzgteJppC7MLg0kIVvf48ZIhyFgeZfzAnI759lm4o9AEZScs+UrMZQKrp2IzoWOJxFYNZV
UlrhUkOU7cLaUY0hgXX7DSSSLrYy86nKJ80/pcTeFUOIPjIzPlM+bHvp270WThEdaEA3myrh+hE2
lkitIeeBAfLXnnCvOmfOC0U93LnDAXPD8MkQe3sn3nwgEhYkUohWAR6ggbxqTsADM1ttVM5FzHZ9
HotGfPPKYekwwjbjNxL25iIgOlu7r6dUfDKVfX+RY3CIamxjgG3siGs+EzGnQDZX37rw0np1cdJ6
o30ebL1BQKi8BDL6ICwcY2HdLlll7pysz504mJcOir7IjckLIMA5Y0DBoWN+Bz/+Kx28pbltS1V0
D7aO2f3QmAsyfGaUtRl20AsflJxm5gWgPa009DR/XIud0RfZ8k3XNdv7XRhd8ccu6oxwCTObitCo
rCUNTYDBj1m7iDlYlswRO7I3xzwi3WDwb2qdZFUSRabeX/vATph0ho1t4jWM2OU0XCe6Xic/zLHp
LipPJWAftC05tJEETvfDbBml98mE5Hpnp+XEf7ZrzSaOeieQdJ258LDRdefYKZwjKpr0n4YBwDEz
F23XmnpDnEj68vGa+4/PhMmJj4r2L5vju3j3Ahd13GvqTLK7fkRJOoWxbtahsBx1xFUOKtoS0yfv
0XWDjSWOVlnQ9GXFb0Lst+u8zVtQt2igjjVT7kdHxKLA21GjNex1phyf/KzXS/Tvp7GlbOsThM71
gSkGX2OqqY/Hlngl+lp1pgO+70UbLcac8tT9yfoM0/TuZ93MgTQ8kC6gjCYE7+1fmJiTkhIENxQE
33nxm6Fbo9ZLivrOnvOB6AqtKx+rgeLpk1s5I5irDeKvaxePEc5ohPs827cfPdZkIbhdvZ475ed3
7kxoVaSp2nSDyk8hH2RDbZ0d1gOOddmW8xdSV5J/+9FCblKjyxNPHTelx9qU/R+38dWTNZP2gaLK
dGEsuH2dXXxRpdmPplLlvI+ZYseXykpov0wmWkKrS6vkOZV2+mfONpi9qF31bA3DhBNxMbvjsgoP
ZWubaP+mbTwbt7K34nQJCJZo5T2Fx3ipPZS6NeY6Mkqivh/H/nHJiHXYk/vSOqDyy1U3D1yGbSMg
w8GpflaNNAglYuj9Kle59HcIRQhS7IZlMkMqJuvLiI+geWoGJ6HZtRgj0QKV1Tv60bbq5k+qC+Pe
SNfxFWScS2OKR/iEZCBLOfyy+d9BGa32tXK6QlKxWNLc+W0zgfW0mZdrMnbsHcALtW9iBxDM6hnp
3rRSLz77JJ7QOkLSTfzW5E/lY8M8Ir/vjEFXR2t0ujvlOnqzkwIOwlE565AeyJqa4zDvZqHBjpNF
dQsbID7ZzkS0u5+7cnxYXDkbodGggU+Dcm4LBMZ9n0RS0P6AGQoaOMr0Sj2pIa7qe3uz9YZNvSa0
NrzJvUHbJePQGUfn5PjZOqBH6HGVLc083QwUHyClENm/1lwSRGSaci6i3PCbMUqoon5QTtt6gHqr
XwJHpPOvUaMcCTLXVn88ZejO3VRYdIEGVFNf/XHpkruaXX25bTsCjoNmkhXRjOusd0G1DNYNkecr
bSvdIzkxgxf96uJ6f1DpCmCXXXuBYU9MchqODalq6Hgsfy8U+vkDRmReEVUyPD3OXl/sgTFMQBh4
00wC6DhG9xIgUHVU1SZTmUs1JoFBe/afaUnkb11vnXxHeI5RfrEFuOoLFzbbOGiTI41bP5aWDOXo
es/r6KztyZ/c7AJYVY0QxEvLuBTkWv4WczrqwUrCTQqbdWp73jVaV9+AULbTn1HOSXvTghzWiQ6w
qtdsnb3k39qN0+LBIWZp5irmFgXIV1/EESEwbny0EtlyuRmL+kWCaI0Pir5JHC6ztXwZLYbdO9tC
4HBayLuodnmygmSpWANtVNiy7yOAww1pQ4032QAnJoJYEmPUja8sXM36Rs7gIgi6ZogeAv+wf6du
ocoomTYtCsMjGz7KWA7D05zX5gvxrvX8pVc52VpNqRuPGeycBNCKp7nRIthZvudLrHojQHrl+mcT
i9w/FOO8D15lIysUxVo9rGvmPlVQSYpoy/p+0tUwF0/mVOoEwNgCRFSZoEo6NUlmLXuU52WHUNdu
lGHwBkz5FMHo8OufaOj6n/7grq/E3ej/6FlFu32CZCNfh74AkaF3vXfwt6iaqLBiFAWxoWKS4yyq
hmhGV1YE7jrxf0T7nnRAuRF1Mqjt9a9Yp4mTHObBuSi9Mqi559GR6PGruL6R3WytuOWSLvLW3kIt
JIiPC7mHj/dzL+v1XurdWv3QkO/PZOvpLLTcmaAOsx669rKSCDXudCliJ9Rn14VKQ9TB2dcqMDRQ
QNRPOjUtpGLN57qKFsO/MUZ77nYrmBNnH9etQ9/MAD2IlmGNv/cZ08lQmiSyBcbgN9+xqbQSY4Hq
vi8+gJAo9h3vxcoS/0c+TrZ9K0yuXgzOnPGsdXF8YNSkbYkF/VgdYWyQtBuUNMjO7WpmxYHc0hx4
UKu1UFhyBLHhZAxt/tVI68U+N5zh6ckk7+skHe4ID22mD60Z0DJDNyYSL7v1Idcs5xG3y1lbCyba
Nd4Vd0fY9fTsl2WbRmNfUczHvaE0duTG+gENXBLo5ed9dWBalYvIW5xUD9MZlR9hBT0sl2DpjFKH
eDTVzTe/4nh7sbPSrL+0Yy/6c+d1xhLS3mqre8m+ox0bUhX/xL1jrCQsSJM8taEy7Dmy1MAEAKUU
AWPIqKT3Hbyb/yK1LYGHWVIluNhzS4oW3jYaHQnc+hOBY55iZAK3Jdr6FRBZciAu+v3Cvam563N3
UrhhbRKrwor5pJEHTYby+weBRm12Ir+uv5SeXxQXpr/zudLTUv86+bPN7N2ugatIUwMe6Q7otVZ9
kifLYDQYSdKJq1M7TUMeqtpSfuRAdv82J53/ZDMhtY9ds4j0JW70XH1J+k7/wQbS/BqsVLtdN6DH
OV0Ms/tOk9ZXOzL12Iy0v2lFXkvP+tG1YkOeRy9OD5KBcrbTUUMaPwmw0miIYBChlxTrJ20EOEus
ldvAPyefyXQYARNmilBPZGt7QNmztqzk2S6Gywq9Q9ytQ626P6Obij9p2TTN3ptbezjq6zD8s/QA
LugJtUzFWOSo5wOj0KYmGuyV/w2KBFkIt87u1zhkCnKWV9p/fFSvMaFjc2rAUkXlGM1u4hi/4TkZ
9cVffRmrwIAiX77Ekvf0ZK8mHExaSqYdFHNcv8ylU3vHJFu7BEdVNR0NnqF3ItfIeS6hGefklS26
sdzURp/eQNqZnV1Xd5p1XDQhwR1Bpi5vaMKon5nISBXPHU1HTyzdMrmxR1EmoZ9ktrhwkdAPGTDH
cg+hJ9Of9Fn3Cc/jlhaUeqNXe4rHpv6VsE8kSFylzUhdEIsQzvVguQfA6ji8t8fphnOPJoYR8KAd
Gnt2RFAXpqzu2KES5mRJ0uw2EfN0qrRlJda+SUF8Ra2h6e0hsb3qWbOA0v7D1dGOIf1YHPiS5v/e
SNACRmZWm+lBrPOS76kRwUwnJHHlwWQk7XJbL00GhgSqxbgzCH4bI3cYnJcZJk4C95Q8+QARqMh3
qvHLX3KRmbEv/WkwD0NWir1npxNljNfEVGi+9A+zpfkIMRfR/xI5ZHJYT4k+/isakRqnZsi14cho
MhnOE3qbHD3IamCRcKs1vy1qGF8ndINZVMYbZR6ArtXRDKndhS6e6GGgtq0V7yiBl4rOZeEi8hs1
kb1yeSupdVM13xdoJ/vQkbj8I3Bfk3eHDKNP74k8zMdvy6TVh4rpHSXd5n08aAMU4joi4m8pEMD2
HtEWQesXizYEU2KIL3DDivaW1rlQX8t8yJ/bAtHXcfY7olqpMEwZKatdvmvNRLc7aN2yMsOJcXN7
1Hp9ElGXlY62Y4Qiw0Y6Vgtdy5knrtSoykjorgcw16VMNfWb+EBuogy7LHvHy12Kg2dWy2kdzc0X
aFmV+1pgOe12scxVwU7F0DCaTdG7R4lm+yYhvyAJpbL628xye/dOtCMGbfpz0mlvGi6A9s7VGkzn
KXUZl10tN9b9WtrWGuiK/LXb1unabgqnWJN52FAcVxcl7CbnnS019yRGZ9wq7kWrH2TK60nxCJFJ
RNLLJDszc5Ql0LSuf5y7GuKc0Xg1caaCNvTOmuvx3l0B3/1Glt8wEsYgcJJ60Vlo9vTZJ0cI5HYf
WpwE5hdAY/3DqidjcdGIiESuDqOO1miQkWKhX9bKSF8hBqTdKR79hX0rrhvzK2p7EhsRkFN7+mxd
aJdRRqVTAABNQ/cAFM09lcmaWntO1LGKvNwv8VHiw0yiOlHl0Y0R3t6m+uT8Mhk2kq44+CI9aMik
j5mFaZoo3KIgaJE+qn5Rq9KsEAVj1kV0VIxqX2XUa+GcxvEjH01MJ8y9taF/2rnqwEsknX3a5rMe
An6yintgtuREONgnCa5oU8lkYp78O0RZlEt2mtbGc7WWIMdKAsKKcwplMH2ai7Fnvq077dFNykzf
kanGBc8gptwOm8JZqshpGow7QSNM1NeBAxS6YSeTfh1ORPwBDKuHQv3yNAoSaF8edvPE90vAXkbi
tJDR0n45UY+Yw3H1pPFllegkAtfVRByYAELigJNq8HkV+trckaTrhE6BiugWDLa97viVSw8PWMdN
Y2hX97FyTarPplEyuemXqicneHCdizEOswWhrZozNityZCAhrumjPfXx3qfKT5DiKb97FrE5gUkh
6eARDaZYduViAANGfGsLXCztmDe7OatLaGbdiPW0J9TDCTb8n8fM1CABk3DkeJiDXo5OGuKRGtyw
ylznR7wucYk0fdW8nRwHKmfYa8wog2lYB4dLpJYB5C3YIxqaJU5ZXOYM4fet5prISIESm8ekx6nK
SnZX6lwEpwPN73TWeW7VUoQTnrDvrjfOZeAiR43WklthQJdUyLBVcy3OCV45sSvmaXpdRnsjslnm
3O+oQGJ+fRpi7nPaE14SKFdNxZkj3dtp1rzWEdga/0/HDlLEAcfI0P0eiib/ISvdnp+rshnvWj12
6Z6qzCIc3JfLrejpFR0UsdSvqbVOy1mHZ0p4l9YUw0Mfd8O5sjujiVJFNPKxGEyT4Rw+pqhfUpmd
K4yDjU6PlmjPw7SS3hMlzrKhSqxsLFHA4PP0HnVUf91Zcf/6KdfE+LfNXFkiaLY7+2CNPNuZg6yC
aYjPPAKIq00u08hMSqiPKwmlAfU5bV6zh5NGpufM1JIWv75niFeu51pM87AXa9POEZcaR4V2KZun
pZKjTbITXfllV8kN1q07q/1C8GyJn2RCuLEzMsI1Ikn3OBx1NG4vOL5Xf1+lpuZ+M02YiE9SI/+I
VNKKWO1kdVIb9UHmicDOsASE5rwY62vcu/N8xyGshoidu3JOE/ovbr6OvsleCo2oxZnsU5TL3loW
Z7T2c0HwNbtYEiLoc8dDweCqD3Lsg9jbIU8QFSwh49R3isBwRZHorsOOi45O/FJCCMLtWHT9Q6JN
fX5w0dWQfMzpdFZu2RIZCliGRYs0Vx5WgxbYPq1qvb0tWDw/O0ikDsYvxOD7XKK0yYNBZgVoSAu1
xZ3vykE8c9Aa4inJDMr9ICll99OInT7/Imd/Ni4edMI8RAEr19t5LA1/r5al0ndouv1f7KycY3Uz
p20g6SVwSZOLZpOULI11V46azPZznugvPWNyPQQImWlcybBpBPaikj9ukg869zhXG5IA1UCsfQaE
fdc0o1/HZAjdBPdHbHFXXfXZn/w4dozx2Aw9uBDlNOvew3PMah1s8Zlm511HEhUkrowt1GvTT19n
BHScuxlVfHaq7DmN5sLNd341mPu4F7+6lrn7xz3evxqg/50ZkOVAdiImKkb+MAWukQJj5SuYMqt7
7AhZoWQYJcb0MbTrrOL55YatQjGu7noPYLyFzqK17qUk5679IqsOAYxcjeSViYyZRV2laUTcDxZ2
qtxnzhCZbu788LiT/SSHb8mCpVyd+uSqJn+s89wodmxkvn/MvNp8UAvbVFAATGsudee76uhnZZU+
+bSanHRfgxSns0Zr0I5/ZyT1Gj/TzsdYgwKwGVYVSn0cyt/cxAUcEknZ3EQVR1YalVhbSoAGWTzQ
r6nG32YszexGx6xZ7smQFMlLgf5kPPVN0UaSuODkNPCCydCyF4fZAh1/86KYCO/qrbzbAKaTG5pK
TI3E/GNx7XHq1LTP9UKbAp8Um/ajyP2i+fPxw7qe73hYwOkcg3hHjAkp6qp961jA5cg5E6ca50JE
RNTyu4V1e3B7Wd22dBqXoEWjfizQB3/y0e8WAR9NvxhNNsJX3IhX48iVnnyfOaW70Sb88wAYbZcR
r/5NNHL6/fFf+V8fxRtJDiFyQKgaV4pT0+p0u/ATl95j6T+zhTFGZ6CIbm+s3aePP+v9amNtg7Dh
Y+jIc6N62xCvfIBZCx3CU1vb7Z6kxYZaFLalRt7kwV3Igf748971/vmk7fExJ0f1yODh7echHuqc
YjGcU00BQuiGzPsbr2GwYvQ6qWEAnYuQJ/hZRMD7P3Ob4NCgcTcFE9iLtx871h0Dq3i2T4JI9e+T
0QFpXkeCiaxeD1FbGp9Nr9994AZcZxfbZp8IEa4BrPjksE9IvT7P3QTCujUHWrjGKvQD9dH41csy
suedLXwchc/N4ozVXsWiOertFumeKkgcKklvlO7Ml3w0lBX4lf+ZXPDdl8T+BUyCW872QPRrXqBm
2Ghs8hI0SpMY66OZQmRsikr/o+ZuHe/KpTA/GTe9f7XBwPNzMEuDAeBcx49xICMjcMrsVNCouhOj
Z3R7Hdbrq5YNWbP7+F17v1tsH7bhoMCI8t/X73bTDOjjluxkasjj0cyhRwWoRnMqLpDZJF27q3tP
R9CjVe0n7/l//KG2gRLFt3E+oyG7OjOdTHlxlY8OZ+YcY/Qx9XNitNYt/ZbPtovtX3V1gPEBYOB4
w8nIvQ60A7WzIgLq3CPyFEUJ0eSEQZq2n3/y7P7jc2BhsAv+1SGA4nm7hgy/z3NcTTSHklazXyZ9
Uv/H2Xk0yYl0a/gXEYE3W8qb9vIbQiO1sIlLIIFffx/0bdRViq7QnYjZaEwWkObkeZ1zFEAd/S2c
7nqTwLNz8UXDLQax4GXWWJqaY0+15O/7VI8eEBepZz0GNQpFWc/UgQUakEANxQ2m//U3g6lrUAqY
cNOXcd8+ICSrxHHqOdh7AmuArTcRubUdrEjeDRqqh+f3Z+ffRsObFCQSijCv9GJ2omYQFZb02h5G
b9bdTXoDI9tGwndPaMq3fx1riTlyHddnwMWI5e2TcWluigqbR9SuuvyhRhFt+rmdLTqTk/74r2Ox
x/IKccnkvMTX6O1YsE40rLVUcvQjB83lMDookBG4Ygpa+8O/b2HsYRBDKUwX477L+JNFfYHzeBYd
6iKwF8sk+ahnEwlOGD3SXBHy38zY4AtinkdjccnuwCPtkudlmFSlcz9zfjXOp3S52uutIY+scnzd
HTXs3n+Zl6Sj38PxdCaUAp7wkq2Yd1g8a5PusF9q8xrioR1qCx5q9dyHIl2D/yC6eR3jg7mLAutW
cNQVCet/BRdkOizF2F/Mi1JEkMbuaR29CIVs9mviN8UpLkf9K87X4qs/0Ix0qsDMV6RS+GfwrGkX
YZxwFLOtb99/E9d7ApcCoAbIuTB7cBR8O62CObVdwHvrMBT2uOpUaq4D4gGeo6iMnLCJ4uJR6005
3Nj0rlcpw8IjoL1I7YD799thl8b+Mo1t5teQ7vChcQ4+ZPcwBtm7sf387QmXjsoivEM3cKk3zGg1
yqET9mFqWv2XjPz2c5RByw1JeQSjxPxlvisFBhTr998sXA8e4u0JAsH7j5EvHlJUhlkpCXmN3V+B
44NCHerWhWxiCKjN4QguSGQGnVznvqpErf8HVCoPDVVwd9DLYYwQ3Kb0fcfBVNyIrIluFz7cCBXQ
LZtzEcoyE3QVnK59BhOtvvu1Y3+NM89Sa0uf9A8s3lGuaJ5NGp4CsTIOKbnI/aOOebDYzEMkms8m
fMrprITW+o9DhShm4yVB7eztqSnb9USOrPkFykY6rGy83ezjbFZesbWGXq/WQ1vPwycu8qb1wnIy
6FTj5V2Ch5I2ClpQRB8ruyzNnVniHrKpgLI+lfh3xGtTpLSBrLKE6ssD3w+pa9SPNtkyB43UtoJ+
qluQQzrYzUvB5vvdM4X30tnRrK9Y0dpetbH1y8Q+4T/dGaS2QmlPL0yz8TODqgF9Puysmmnd63ZH
a7PPmw0c7rQ/xr0kw3IWpntP2CDnbmuI6cFL9fh5Sb78WnJYcLfk9RGE0QbHLHK6BBQP7tYKcrMv
PhpGmQ+hypX9Bc1DS7icYczNhgTvztr5fTmeejFqiHvswtworXGM9Ww59N/47/oT6kUf1YHAvdoa
qqI+pd4U0OxLcmu484agaUKwyM6986Oa9ga1nEZyvZuY7l2SKV7rjNj6pW9aEHox5Mldq5ABQbCo
1Y88duhelvbQc6XESSYjPSENcaAtvsYFtIEiVG3b6E9agSnN2SlEUTwuxm3af7lFio8UsU9MQ0AL
fDsmQD1rzA1BFVVTj8FRq6V+hoapolBOE+mPcTeOdBHIi2geSmLcIQGadWFvDSg8x67VDUKnE7wc
H+KaVInV0AwNUpdkiPMdoadyJGsiTvUftQED8w6vcaDRxrZs95ckcTxZbLMyQsZFZ82bGNTtF/oN
WLJ4vrdnTyKnoUXbScMhKwUqytLorPKtB6dvTf0d9Z/0oqUttrI7yz53XF5kH6JXaxSC72nUXkUT
zE+233bz995zSLvciKgX/9WWnnVfzSnSvtfQBeSqcVpjaHHFI44Vu45u5tLfpLVZhnHV9lWHtUui
xy9NYnnlOtcAAU/eROgJgLyrE5PjemkOC2OGKUPsd55rL6zGoX0uzIrsFmj1qD0T2Xo/6Gpq5DnN
g9dugQq6KQi5vSWfc3ygkjAHEk5CJrPzQ1ccG/uiU7AEcbxa0khj86VzcdWFj9LLx6ztDe/oSg1w
vkqn4rVt0sZe+0PdYLNX+s3Ab5NF9xmCtOqOMUp0Qufx/qWB5hAeHS8d8X05G8G8AiNWwEcI5aZT
gSRe/vRSKJY/B82u68ckrxP8Y1BsD/Xe75zKWdmibw8lSvRmh72fmkKUE8h2Nex4oTl2mlOf0e3Z
xUOuRpBYaVnTTyQ4wbguMCh0IbNPdOJoKHo1loC6KR9xGrD9tZE6xue2VeVj6miuv41bn5bsZFZO
uupJTmBhyLl/KV19fIJIXwVtmNSyj+/wWh01uicdRGwDppj5yvRPyFyIde/Ox9y7Dt0BtPGQSTP+
WKL8cEMFneCUB5aSIWFKsc+3ZqpsUf8Vx9ZuajwQuIidhFZYMKbLrhArKbU23xRk5WbrqWv0T4EA
UF4rbFngN+JgQqvZS8XBt1rLWne4MDWhPc+oyWq5OLqA1vj2uWli91spRv+BC8A4IN/qsW2bCtgo
G2/gPfzXqmyMAbD7eMB8tBpRjUB0R/7pjpEVtkgM4y14GWyZKmtJwYyx9iBCLlHZq4bm9Jcq4uC/
0dWTD25rAZAs9W0V1kYw/hz6jN2Hjvx0yro4eZ4xpyU5KVBsHEWSBJ80bbCKg5noWbOjCTYfMqZp
HZKzFn0e6c8WuFb06bcx9/Q7rymJXCZlpr9LzJwkqWSe+mHj99p4CAJZfSk0hMmhmszaC/1O6z5B
5LF+tZopIfrTemo2kajtftWPXvoTj4QyDdvKqwIrHNArcfsD+yMlaLDBCrFwBONti2Jad+1AWOHY
63ykWXb5Q5KMfrpyLXN6MjG3SEj2cfrigZSG8VNnxcUTNqe/o/bcpnqws0aznyxbC6YkpGMSyQOE
pPhXNy08pdbKm/ypGGfnNHXKI6Zdm8pvddSNX/WkcfKtTofR3CJtac8J/BYvVEVn38spd8nU6d2G
W1bbOvGOHrR79kpDM0MPr8kPhYy1VxoVRnMYZ4/wpqaRfBUb+SyFN1H2q75LXEGkVlwV26ai4x5G
ILQjOUjIEPfWwMsNc7Rtd3QhbZsDxxZ3gBAu6ec1qCNQa3CE8RU7cCjsTBzaqFHyYFFrdhvg417f
tCCwOORkfZ7jzCqbs5UORbvK3TSR67QqwKYciUVy6Kado+4cDCIeFGV9s870UuprXQqwL9Lj0nMR
xMG49avStc52DwcgayODIw5JImCMEh34eGrJZ7ha3rCgtEVGMtPQv/a+qL92Fs3SjTDnbk/5DsgY
oOZ1w4iwsCeRRnUP0KMXQ2hoeY9SJuBj7VI19M8g4Hj80LQwHqYKyTbWPxTVQW5680NZ2L4CjBjg
/Ro0rcpwlJQwnDhlhXYE9xQttHOj89iGAuOHZ6elQrerurtO89vvWqwreKa6kq+G4D4ZzhVi4hdd
FFnMNy1hPTmykStDieE104yRWCWM1cq9adRRfOLfsIJVrcnEw48x6R/8Mc2zk59I9XNBTJpV4jZO
98mouhwihGz1foVKwzL2LtS9FqnvBGE9tQ0IDunsd89O0mcpD0hTcA2V1fexTYva6JCPZn0/9bVb
H5M2h07R4YZhvY5gsOnOnyHLrqEgDJugkhH0AhTLrwPnSbet/BGR5GJPZ985ucLLN4m9+EtgS9WG
RFyZ2Zr5PATwJtAmhCZ9igSbVDFlO033ASjbXm/SU29MpY2AkHAUQsNUsgEoJLu88KT1KU2audp0
eJ5g1dIDlG6DYJ5eUI2NzS4dKSM3pglH8VBTp9F/16Cc7AmbzZ81ADJrG6M28Fckn/mPGTTZCcW7
gWF3YFXxURpLApM1GXa+J9DMf02CEjIgsuDB3QLVZXCjkiRqOF8R+63zGlYnZoqknh0Djic67Z1R
JhAfDb8Nq6g3djqkHH3tThR4axpFy/NMM15JY+0a4i5CThbtmpqY8DCtItLi8ig2WYjKINyLrgPK
r3JKXeBC+MHVs4s5rjomTHodLKKJPnhzAt3IhAXao18Lqp84tuTPxuhQCjoep81RmSjJerWg7Hke
ASwULl8oj2izhFSnfbGRQazBuGxGdiLyCynpigatKABWlDft1uuZ9Gs3HUnGYlJncFOKON5g6J7o
L+lYecZjMBvQS3wliILT8eUtUB0m+Skf4Yuux1nmD25lkk4vhNmBtbJxwBaqOtavrOex++B0fSDX
flLzCzxoUx9LgYvfB702IgX9sexYAGafgcy1WhWRJSSh23AR7Y08HKu6Gx9AN+38YEIOCOCOpiJh
A0/qbdwNLbbeuqljULSgZFTZnokUNgzQDnyu/HYEeW5w9l8bQ5FVW1T+XrABSNee8qAS1jc/4f8c
1qnZ4vOaNmRF1DRHtceutg1KA3aueu23NcM2vSmqO1QskjJFFNpzU83qg98GRXpyQN9z9B8gWFrb
sX/7FKfjKsdltTqbs2nmB9sedLgiQcWXqww19fcAYl6wwgK7Vnc26UZaSFsj0x6prCm9nLgpvRds
KrSvS2BC9G1WTXvfoX3tdppsdP+GUbR73WGE4oHQ1UFwQW/lMk9GORh3YT9mHZZQn+xMVuForQXV
NHzNZIJNTRhJgUNV0jbmMYKXO4S1Gsx97mitucUYB3WLS4HwMY8xCt/E7KdeSCsn/Um7j1fiQug6
623St2szTt0PdgDifQYVN34AdZRbc0rwTvWcnDfZTchV6RRTEK18A5Ljc43NuHkyRyXGc6tQOW4m
uxi2upB5toKxVj74ZMSoDiPtIB6/5XVtO2E1+/YvwO3IPhgi8T9iLh5N56oZnc9uB0ofluznv4iP
4kYWuJGWbhd6X8FVyK/TEwum6SjiWx8VTq46bBKqovWh4bqlv2t6JuYxhZ45H6YEjukW9e58mpAd
llsDfzRjk0Ce/jgFfp98xPAbXgv3M/rRBALCD5inLrrR/LtGFPiCdMUMDBdo818qvizLq4eYSFHC
Lwe5qxVm0Wtt1PQj/I065bqdjcPm/fbFdZd/GRJvB3PBzOgRve3QyABJYF4pmPq9MNdpn8Q75QC9
JqmdHE1jGneQjgMKElvc6OD+pWFDEB0ycVPHch8NxMXIxoj6cQTLCrrO3xZRnH2HTUAgYxJohx4P
uUWHO4sb7Zq/PS+SOtRtNMKW1/x2VMsUUbxcstFKJ772vSgCK9kOZpCvlOmpas2dK17ZPYaL22Qi
U/OGIP+vw4OD8hdJPcYlODlphKl6vcZDk1y8LbEeOPnjpB4b1XnlSiZt9CNOK7kvOepvZatf96nA
6APYCMBWQFbm0qz7Q2RbjvRbuAW5h7znOhJmjWkAoBWIiXBuxMIfukgvVqNJWeWmg3sHSn/LGvy6
H4jjKu7KoJiLo8glZFb1gxXIxHcOON+ZW4GR4qFK2nPuwXF/f15f917JmFsM33F48lGcesuX+ONp
pafQ/s+6e+hp/AxbqwTGYuX63K5FAmXnPAhSByEutYhqgibPmic8Y7tkC6HcP6vBGG6Bt1fGRFhc
sTXzDRYbf5qxFx/AFUVp4KgFNa1unJ3ZctLDEtPinVsE8wmn1DY7JjTIH72i6YpTr6NDPNmla08n
MZtiDTuAa01upO0Gnm906+P8ZUE6FlPT10EgFiXm2zfmoBCUfRfbh3iQRzJMuxfTaMxV1Gs22/T0
Sw6auXv/K/1lw8Mrgv68yayAf3OxB2BNNOpOmbuHMcUAeeo4FKHGTKu6Fd6HKCpu7K/XkwLN3LLw
QapgNemXAjaMwGoggcg5uHWQ7s10zh61Wfnzumjd6RNJc+nK49A4mWmPheAQeVzO+qG2j3qqza/v
P/tftgLmAiUlnCBC4C6dubivmUFXes4Bv8xh39a9uc1GTNcQAxcNLbaq/SZ78z+EP5H375sgb9vV
EYQyFdn3335po44rMDzWBnIoLlz0FbbU8O02AC7hDhmV/ReP13TyYMzfACL+9gkAtsh/pElPGklw
gURYduPHwptg82pdtDbLBneroRdRjYhR64mfTbJ+peh7GmhPIAKEOYHBcdhRzt4jeCzGG2XT1axn
pnMCYTIEh4lEneWf/7FP4J3TRDjRBgc3KZO7xqQ3vEIo42DeNxlnDQbaqvXddP/+x7+a+MuotMsX
4gCBJcHFVkBzU0jRD/4BXwnvEafW0Q7NWmXfbRtNfoiDuX9jxKutFyYRC9tmXDwZr6C+Mfb9yB9N
55B5E3ETEWqafTrpJJ9x6lY3Brua2xguLmZv+JuBvV3hfIBKEnMzKzlqQWk/K2nN51ykKDEUWiWg
ttgjSahqd5C4P7z/Yq8f00Gf6sMIQPJvcsK+/ZwxeAFuj1V2RFlz9D0RveIqEmwtQ6X1DXDreuYw
FH3RxY6Xr3QJ1Qa+5Bf4fXYs6oEmt5sNEB/TZm3EnvlKlNtmaOgM3hj0L292IeLAjFkU1bjsvH2+
WdoSUCfPj44wyCdv3dgkvDBvTkkcFzOu3qnR05iasmQf61nm/uvOAVLM9NGpXAIL7vLy8/5YLY6O
Kkz5RDbqatGzlf7iHQjwRs+uMJp91iEoDDuSgjZa7A4v73/b62fH6un3AYXXU+D/tu/6Y3BOSmXO
8MgOUdziCWLW5KGaARf8WMbqqGt9dcAZQSGrhF376/2xr9w12bBgVAYONZRlsE9crFiLu+ZUC+gw
+lROH4s4b8udbnQj11lc9Q9Sgaadx7IBtJcJFPVPOMwAOtf9ICy6M/gSr+2uGsqYuI6+Kb4biJXM
E3Y+sb7LRWvt3T4fv7z/o693Gapre/HtwhmZKuhiMdSl0mio2jXHXXR26fx8Icux25pO+3MYA/uW
Gd/12mM4h/fj2uwxQJNvJ4cxjMCzjVsjcYBqadOt/tWZc77tEDtl4fuPdr34GAt4jqmIhyLY8tux
dNx6shFR6iG2U/mc9x0OL7pmuRjyGeQbbJQ/kDSaTsON4+L6/OKNQs9g47bgg0DCeztwDweWSnIw
Dm0ghvFIq9rcdFaJeTnH5leyrdRdC+2T+E2kHVGYVZp8bauBLj5swfgGn+LqjbMIINzgDgmUAt/3
omSrUcLMrDnrQDrx9FmCQz/YVmwFBxHYw60Ah6tXjl0paZm0VV3U0sFl8YSrgnLKCjYFHUNzWqm8
a419ysTzDxoSIQOfhTZHSNxgtHPDYvJqIhOOzolCTUKQEpSfi5fedFWTljQrDrM7FmZosnburBLA
rzKHB7f2bhihXL9WhoOygFYLT034zW+/cYxD60ijcji0mavWdTdljy2b6W5UqHX+cR7zZBzHLgZC
8EjZVd8O5ditwOWzHA4mCUY7YZvRJsuhhIiY/jFGJSYh0MjV/n1QqLgIMnmfPvX+20GhgmBa4djD
IehL5a+T0i1QXRU68BlosF3s47lpXrNGjMXh/ZGvtnDMjtg9kQdzv7DxZns7ck0LzPPzYEZVNkef
7Tk2n+iBm+izokGXxylFmIKMQ5CIRSpram7fH/56Cv+m4lAd4A/CxLx48J7sBY3K0j7giRc0Yad7
GBzYRXXsEBttcilekcN2N7aq69kEecxjv4AjDGv38l6VjrmWQYZzDlVa58fCcAZrhf+Y16407lzR
/v1HvFoqOF5D+YTjg9kRB/TyBf44JFWQgLIYXnuqm1qJ0E9rYME4TgBlyVV5pV3OG/7nIQ2KWUhW
RJTyfS9ucWmJ641fqO4EywppKx5XAJqIFcGAgmSMj3XcdDeeclmBbzg3pOwslq8LOxQG9uVVGnJ8
GTGR+pOOvNJAvOZ1/aHuQGFf33+2K39JNjoIU4slEuFMVJUXh1oLn8LNMn08ZQ1MaxI2pVuuUvrh
6c9Yju6L78iR1L15VGm+wsHE/6ozf8UdIFX2CPSt0h8V4k03xPrZUzeqweuP7S17P90sGhzcaJep
98fH1qQ3jGbc66dacGEPTTQYoQk548nvJ7UXcnp8/21cLV8sSLklsSPy+ukaXoyHVR0RhWMAIl6M
o3eU3mzfd43zC+PfZIds3OifssbCwWtQ2e79oa9WUYB3NnxIeneI3vGYfPuoRqIcVBWedcJmcMDX
QKDR6u6cEWOWMw5PyY03ez3BlkeFP0tzAnTtMiJ67qzcrxF1niy/au1PmlehtEazjujx/ee6fqU0
JJA3ofZdIjkvF49fOoDd7pL6QkWTTpsO7xeSDPQ+/yycyR8PGhe39kl4mhh+IHCrvr4//mVhy/ek
5UM17VDWOIv/1tsXOwHw9ZD03KcSmruB7nYOZH7PrIJCF46ObNROafEQH9DnDw1yPhN8Hy/AqPhP
Y4s1N94IlhRGKraHYSNs6BkYnJbxDF/ErmN3zfJp6iyE71iZxo1ZcVmO8esX1REoCg7jHsX5skL+
WAHTgNDNs2f3SQaueMStLcgAFuxAIPFP7ubKFd+0fo7DGQGau6/LqngWda2+1Daksn87Vpffwk+g
KPUxZ+KEWz71H7+lhxqHH66dPJcxQseQ3F93lRSj8U21ifeSsGI23OyKGxXpxR7AqJymNn/RT7Zx
/LvYoIheBVFXw/DkqzL6GfWJ+BBp/jz/R5iIrNbFYMP7uzFnljnxx/b7vzGR2BBfy/K4ylspBW0b
u9f1J6iKbkBObDKVp9quSh86YFQsURaWyN1dJGNRSaSWCAW/kkSuZiwvEPtvWEk6Erz3f9ZSK138
Ktew2J8gH+A8dvkm6tmOinGQ45Oez5vOKyYXJxXvoEw8RlZjjacdGpYO7gOAkbVPpkWc+v4vuDwt
HAAFOOkgN4vpLA2ui3IuJ+KoywmhfQKzjlNaOhAed22NhesXS0X642JZUeK7NCBzl4Byycco15U4
lmZOfuLRSrAhDSUOWnR7fQMrsxvl5u9K+Y93xA/kzsQ2Sg4BGkGOtbdztK1aHNH0zn2KFeSU7Oj2
bkB7TXBxmRAO60I72+00jAfgkSABLQQrwJCmJTH5SfdVMGwhtuT+KihHpLqLY0hRvpilFcsTQTfl
Ya4ipX5BfZqxvoFjE6uVnJSQiz80ZJ627zMDz9syMqNxZdht9yJGkXQNlDTYg4jtakT04IuasYev
6ajtaEyBeIiCEhsqLYizPOwhwk9P/iJpr0OtS7pNO0AZ3GRF7GhHQHqnXRGjrD5goZ1aGyLUI2wD
EigM3X1vcb17qnMsIqaw0CBaPpac3w4RtY03r9wE2snexFxsh7GMrhFhWhdfFq9jP1R80GLlcKBj
E6vnkzhiv3Q/a8T+PEZQYDDeuDGZLlbZ8q3gzMFLIAF4kQJcnLa1VumlYXcGJoVqOJdBJMYwmSYs
EDNaH6uSbHZznRd5qrYxe/gacLWZwjjxtg5qnenD+z/n4qDi13Cpp75D7gR8xg97O3O6SpF+V9nN
czdHD0qOyT7QCkijhUR+Xkb5L58gr70xEHr3/xiY1GpKHDYeGBRvB9aUXZuYc7TPtCySPfcwuAml
rDf8sXjM/EnDsEjjD1s3FzcO59/twrfLBWkQj0yBtYRuXcpbk4URrY9T8lwr6NJriYJ5oYZMGBj7
MFxWbhcV1od0MLzVrNfps4KF87lYOBj/+g4A7fkC6JOgQl1VPxrcv5ZWQv/ce8x0OzJI2kZ2jdXP
RKi93aTfM91NVpC3tE/vj0zv9O22yof/Xe0Z9LxA7riovH3/elqMsg1k8azswGuwdbIazPnGEh+b
YgO/osQSxi84cedg1OswCexyfhlHp29DyK1WlqxTbczUWWmD6e5ndB7Rk8mmM/6CyZdM2Sti7kDd
oZFvzJ3KhEp2XUxfb4ULTISve90nDbEDKC1Dtx5HMt7m1uDeSObuCSJ7hYGSZC1siCPX74Sf0ZsQ
uj5qK0OHvRWa2NPV2DBFQ3sXzYkN1sG5OGyDuNUol6MGO4sPlEfVo2tNqOvZh6Inp2oadzeOhiwJ
LEXqu20WA9Gd9Ig7W5GK0C22kr3u/aBStMUqJu8owmgJfCJMOvgNONEkmfvI7UScywz35B3MF6La
KlMze14VL6w7wjSR3ro2h7RfewO16EpIE6cLxy685iXR/Ew+ggR34qRGJ7NWXL38HFKog51AuUrw
/UnPchTAN15LIqJOhVGFHi4dn/Myg7NN220evzqucL5hXoHHhKt6+Vi02Cbu+nQQRJdTmohVAvOi
3XYmroG+KDX1SZFLv89JToER61qtdlaKQiuEez4lG2zdc4vDgoSU1lwFBjzDny0ESGM95Fgjlrt4
auzmm0+qnPvYmnkOoJlJjeSAKnFkspoCD2MU6hILaohuzc2+UaV+l7EPZg3O3HNrowXvOWRmb2Jh
QSCyuq+tayjiNG23OBkVGYuvahL+Y0kG3yezImYyNJ10KMFIYVkhO6jVRh8Ks8DxghCzfOQaiRE4
NpVyFSTJpK30YvaPmEqQuO0ov/qG22EHTZVb22e6jUWwnjQsyEj5tEpsUWhUtNMOaoiefaks0uJ2
uFHV02rQGqgy+H9LiEDozCOSVxS+XRsaO0FxmKyx0A+47Az/NYWI8zU5BlU9sXUN/kep3Nk691g1
e1vix7UGZ6Vu8MQe8yQTB03XHk54onv2SzcRQQkZzHKNdG2LwJ0emAiF+C5Nio37aKTxd9CwFXJC
uBtZvYNi0Im1gYWKOJU5PM4Pjh3Hw3ludEciKkvMH/M85SwuVQf6SZnCd7i9VikeGFECMr4ZcVzf
CU/ZxgcNGGOOtws/9KAFVYmbwFJaUNcQnfBx1GofO3KDFjOd78ipCPuWOJPcA3GpWts4ydTS78hy
+TRg5VM8mnM/OWGfCy26hfkvpe6b3Rp76KVPSCON6hsQ++1ORYPC0Elz058FpoHYv2dFULE3Dc4r
LgzpE2U5PheEcspdRjrMh75OYDz7ru59nMDDaAcJ58bueX1oEmOH/zY7I1nZ3pUCDH0sluCW88Rs
mw2ch/0Rn0aoVLmFK1nq2rsEXtFwTz6EXSVriTNG8u9nGJ5BJLLiF0h1TAvq7VtxJe5WLj3xZ6Rn
VBAt2MUDvB/vYIsmerEG3d471pTu3W72nsZAkxutS7UbF7WL6zuHCKsGEQg086Vdc+n/PWbtWMA1
Es8FwBU+JCW9sPg4t2jWPzpG63o3DszrQwufb1q4zALa4+iY3z50gaUTupy5fqafnTxVhpe8Eg9L
nBIQwYMu6Q/+e7XGRKGgRtrIPg/u+XbEoe5mbkUElUsvLsu9Vo74KfZQPMO2qSpvDbfR9+9hpn8i
/Bn7mjiVUKW5Pt21+Lz8W6Pm9+tGfegv9BcgmcsfU+OuE9SGUT+rtiq+ya5uzqwJZ6WyuV5on/NI
h3khAo/aLQR2ec43i5Avza3PBqhjzlG6vn0PhccBWoxN9YzXToaVlKWvR+X03wGHyLgqyFIXENGf
369S/jKoQfjTorOkYQdM93bQseqaEucTBI1FbK5lX/kbXCT186RXyceqJ42iDmz7Xytizlvumri7
oBz3Pfuic5J7U6EcPI6e88LttwI+0Qc/86sfgSeFEVYc5cZpVqQcll3QRjduclc7i8nEJtbLBNuz
2FwuphttyCrDEz57EV5WIG6VDtH0c+LsjBq3bS+ARRZ6tDog7GP7dWN1Ld/wzTdeBidH2+RM9mzv
EljMs05ZgjifF9tJ1FZqOl+WWuOsj0WzKkms3Jdabj1YVmUfUeoZL//6tTn86PXQ+qCdThzx269d
1Ca2uzA/n3wjGrNt4QzJdE6zNrPXECCmteF2Ax+gRhx048GvtxUwf50lDr4Jv/Qy1xOMW8MOE69S
YvXixxpxGo5zqiKcY0zrbc+FVr8x4u/AnDfvWgez4P4BQ4ppdnWE4DZIwSgr+ylPcbPCxLWyaCu5
fjLsY4orYycnp9jOVg11vkPmACsgipKg+8x5o9Xn2sd2bRd3cYUJp11Y2T3NIuoy9J7zC7/cTEOO
LzFjRl1NVvBz8kgsy9GhjWm1MiIxWWij0pZy/sYEvlqyJBpAxVr6EEBRoHoXHzEXXqMVs/mc5Wnx
bNHg3Ou+NUcbs7GdfZYP0XmY2/rGqFcfEMoRnCtcEfwAV6bLCx0BA02kx7b93ETkkp6mwRLnqBHV
xqyaIEduqvU/3p+sVyefCbVtqTyg/XH+BctC/qMrmEBLwH8tnp77URMfZENIu5ca2S4pqOjfH+r6
lbIYmC3glqAxVEBvhwLl8THpDeKXOqnbz5Uyv6rUd08lF3sR9lGPYZJWZ/96PadyBvThekpgGgES
F9+xVUYnYyJ5n1NpxSfuiWTGGLi6jipy7l1i1E5NSamJ6dZNMP761TKyiyMDKxJE/pJCN+P1NOZF
n7xUdGX20YQbYWgMbfwQtUZr3jjgrd+cgjcrEaiJ6UqLFSACPoj19vVC1bK5t6XeMxVV0z6V2C82
bPNzLtQmwNpAvuqeioYPs+XryRq5j6DhSNmfhShaUGeES/WQhBitGuXWNWvtp980ebqVaSoelR+I
aGv12Njjh5elgtZbMybHBkKkVaBl8joSLpCHySPdLjLEOs8Z0nZlm0SnKEWw1iM3AKP/YeAKW9zn
iAF0bna5bYwPXQY+F3aaVdsoTQCpQshFzadapOJjg4NNgXIidZcm+RAjwkXh8wMSk02UoZthZDtl
0hqItyvze9li5LummNezFXbN7asvbfyypl7WgDGd1L5m4MpII6A3fyIXSfvi47z9o5gNK9vEo5wf
XUdE9ioeEqc761bvPNskdP9Q9N9eEEvjU5wPNJVXaI4r1OEIckj0wKTqTllmiu+jXkzZsRNZ9dxH
Rk9aYilnZ02sB9TBIE39YzxBsgn7DtP3FdwEJTa6O87x3psmfIl9gv0+NaOBlIxY6/qXynzs0d0i
auWu8HWVvKBmrLXX1kRa+kgcTramUq7GrRNklX6KaLCcSeoocJWete4Xf9vmE3Wz+hG4g7I2dtdD
/aBdM3zUFIZjn6u2Lo+t5CQleqOzsL3CMRzlaGL0Xy0OkWqTEUcgQ1p3Eq0fzVgLx4Ip5S7An7tr
s28d1DBmTmr6/YR3aBbq+mQGj6hibbR3ejW1Z5t+SfoRxzzRrCNumONKGrFV7MeRIjTExnPwVo5d
OVg5l8JY0Wus4LVWfWb/H2Xn1ds2sobhX0SAbVhuVS3JiiM7dsoNkc1m2duw89efhz43EWWICLDY
iwTIaApnvvKWvQjTtDmXA/WaNaJ/WvsGISL2jg6OKnq7hUkWjph1FY5b/Eh1vYXXUvrZW2PDPdoM
ftvsW6gexkufx+g6GHoio11EjB2sCLwHJFJ0l6RY0b2xh1yYO98sylvWr1LGvb5Br79+Lf1JbKfW
IztCLdPCimeotcF8TEGj54cs8MKfjW8o1g75doh1lJ8atNlawJK/fDK4r77RlD+AVqdo9apFtqMD
7opPsOacM9YYdrZFtNmzv1H4zmEC1RYctlGntbexOf/BKhzcIcSluRH/cvnX1aURXf+pUTBR2xRB
Srug4XKj32jV9MNCdGC+4TZWq5/jerRQTLNDy3p2PMr9j0mdUuWSras+EIVyi1CHiLuyWUV1UOJh
EYdl+GRKo+93kLx9+xWGDkrxKxgfAS0/m4patLFSmkdrESiZsevbLslRMbea9qEIOWx8N3Hab227
4hdVIXID5yiQ9TcJCe7XaJTav4nG4QY/G5n9Y9W61Y/Mgzv8mHltlB96xEU3YhwscOdh1NsHEA8i
Pai9B88UH/XwGxppVfqvJ53apAzR6OjUNZH+q0QY1HuIC6T+Vtg9Ip/b4X0TbrSAjuChV0SC8nzS
peYlcOEdrmNDdvUvrxpQDG3BBI4vUSMS7SErh5oYTVhKvC/jPkU9tS7EW895FOvC4bV4QPq4p7EI
K6UCqN/Gu6gIgW6qBVbGG42UA/mS3vaDjdpip3BQIEj6R9v2oCOOiE8MKydKdY+qIUjITe1JXLjG
3h6iTQSDPNwRH1kUJ82k+IaCEh6R0Ba7vFmpNl4O30f+/WGLHwmCgZM76WtteE1zbj1KeOtUczK5
7xHVh7Hr69Yb9HyRkcZLecbCAbrxphyaPj4ZRYCwsd5SGIFbrGGw3qOMtIV3TgMhNrMU4X5JTv7s
Wk3JxexGgYlob4nu3kbLY6VCz3Jwt/wDerm38jr/HSPi9HuMiuwV8GvVPLQuG/TJQzC2f/BRVUdy
IMwhRgInr34WLQ45n1QjtFtiKZno6wGJjOAIvF4JfcqTSY9kcl/k+l7RhtC5BEUv/8uxdMFaNcmV
3wpCA+2paVxRbkvDwxvjfphyW1UnSaa3Lggs3zPVWchAv1s3i1h4LyLHpZBCpoU4bubSRURPW/Hz
XZeH1isO7vYXkyJrsNKNLn/CYtgUC83Td37T1Zs+/RSoT8RmVM/UeVfDFgU05Kj1XkzIFYi+m9kn
xymLdahmCQ6ZSRbudC1TNp2vet8THdJFqEnjRzA02nMB0XbJFfqDHwQ3hBaibXG+HNAd10HGYFCN
dDoTqWHpi0eVitx3jH4Ccx0ifResI1QcNiVtbUJ0fRyOvq/xRoGo8r4KHWmZGlL6/v523UaVqLBN
GzX1VqklzKJK0+DXYJBpPNOI9x+rQEQFHGEn+9yLoXpGrDtGTzlvuoV46zZSZ1igEUAiKOOQ610v
xCiRSwDXazyDrCV2GoNgx53ufIqTMf1kWfnL38+SZIQ6MLCW2zQLNMmQGXplIOJtVT9QqxcrNfKb
dQ9VfVg3IqseylJdYqTcZvGI2qDKRHEOQhZ55fUkkW5MtKgNkhfRkA+sfLc0d0CN2yeAwbWLdUWB
0Q2NLejvlZMvfIfTCl6dfRrVyHAROWPe7dwo/IUpZ1ykrfPcdIWguWLSSul1ODDSEGgBNLEZPlQj
Bct1oXG+oMbpS1WzD34C2Eek6sjKJsfn2WmnWy/7FiualxqU3GpA4oaalDY5nvulW9CdxqrJVzv7
W+YqbrtOYtH+HbSU8+xMRSoIQYg5woubTv8f6Rk1HLWNS7t6Ic8w9vTzoKBaFSpcmJRkz5Uus9f7
B+0dAzBbdpuve0p/UaOgpTobsSgwO7HaEhMfNCtAjmcwwkpQk9iUAyCAF15U1n9+7IZPtBcU5egb
xCJapkra7nAH860VR7FYJyHv6FaUZvobvJ+k8wanCC97t67UfRTK7tHGKc9dODS3twGI2Cl5BqyK
eNw8CfKRHy8SOMQvKez/gmi9cbdYUKF5aql4MZiYwW64LlDPub9styfl3V4TEBhYJZrhxvWquVJV
WLi6eDE0dGzWgSvzdF83DlwpGOoYVdk15qrrsB26b13clMigjxjvLvyK20uJwoEuphICGT0Fx+tf
gaBxnHRgz1/GStP+wT84CNdFgGVpE+QK+tyjerg/7ZsBXWD778JtJu8BzM3ZgGoVKW7v6S9aY4bn
slOHTRea4kjzrzwakdMu1EdulhlwNbwO8KpU7KdX+nq82HNdALJBQtdHlSjW24rzE3+C7ocZjGhO
Re23QVTGQ96o6gGzb9T6/26+aI5CHqDT/P/hjdnn6A66J5ImkReEu4vgiCCCTD7bReZUD8LVR4pV
hQishTtgfqYZlGWe1IknZir+iNeTzvxJrTpxnM8xaiT/1jVZ877iTxE0g0zUba0+lc3O6NJSvtyf
7vz+5/qlN0GnQtd1Wg9ziIfaSMBqCh0KACzuP16dWuciHzVzG+lu524FhhXfE8tRzHVloYG/cLjm
6DnOE0w8A1EsjvO7kub1xMHqSakI4V/yrOx/9ujQb4dsTIu1USXxd4ze671r+srFxfxnhfNO8wqf
ZVw5BOBLtauboJDfQteAdg3ql+DKDP36tyA/bVagHJKLlobDEVUBfBZ8PXrwSjmeDM2X1qpxXR+C
AZHB3nPG+K2VI7rO93fkg99B9EkOOkl+EoDMO1VRqBkNUvzWZWjV7CCRmv9k4pZHHgg46ZeMHe2n
bfbVCwJbym8KlP42T8XCG3F7LCzqWijpESBTnJu37NzYmSxlWnGBfOrlayvDYmJDlqC+SrU2h01g
YmG6Nu0ws1YAWBt9e38Rbj8IarI2NFnETql32bMPosHEKUJ/ub/UhpFeYq1Pd6PdYLgBInaPrRsE
fbx0F16W6Wr5811Ey9VB+wDFblUQEs0LpZ4ijLZI/eaC+FrjwgLI3AJhJaEcqOwswYnn9+o0DGtL
7EUbYfoErk9bCFJBlqmmXRw1QXMdgzRqFZCq/0NKyNv5MGEWZje/WN8HBEYCVsygYfNe5v8jzqjS
Hps7AZgLMTD3oW/H7IyYRDh8AuoBr8Uz4je652JLDReRFRSOAmdhUz+aMrc6cRZcRfBUs7fLzAe0
HtRSvSBn4nsoLsh2+OQ3voYDXKhph4TeZLLQkr85yCwzBGNWD/EKFGtmY4ZgWhD4GNSL8FEjXot6
rB4orTTmWnVa23ikipR+oyLopWsz94J/7x/jD9Z8eksmbVvdRG5gNnpOwp7ivGhcsNlwkTk1Avm1
gMm5i+smrR94vaJ9FlCl6gM8I70ML9z7P+DmSEMUnDpFaGzwFd+oFNNsKNRB0fULLC3cOswQ6edD
jLvhSkIGCxeO2DtU++oLomatqVxc7+Rbd442qIJMp4bkupcMkPywKctWWOOmzs3ukR5one+bKkad
J/WCGuem0AKQmYu4V/4BwIJYHSS11nhoMhBmfuiG8a5xsTqbdNgCAFPr0kTB7lRXg1rYWyQAgx3d
xQiT20iQpBV246wKvQq2QzqMQ7UaLbCsyZpgDRxuWwWUxMOiwPmgQqdNbHox5Ry1a9ZPYdtH9VJi
P+3tfC0I6TVOOgGNacyuMCipdU43ybokQ0/Jqc0vkWHCssay1NzkjUc2AVPGPjVhkW+rvu72ZmFl
PxsnGHDr09o9qFF16UdNt8rsR00IZSIMWodT3+T61glMvRWBEY8XRKhSuQ9RUXcfG0VPG22dOJmy
Z8ELqoytVrrbokZTCoc1oYfPEe5KysJxubnkDajnEPCn/u3ERp8O7x83Eni7QI59Pl5Q4wqSjZ0H
3iYc+qFd21ohts5UHYtiz9jc/yY+GtaFP0gYTcxzg5JPCt9uTD3XLnYeQiZULGmBUs8DqtZlWbTK
YwUUa1eVdb3QqPrgY+Q9A//CiwZBfG6e0EuhIxAbqBcAcPF/lkT2IUCGsAWw5KrlwizfERazrYYq
zICk1yBI5wRVHrvMHcdWvXj1KL/7gBOQOCTQzyj0JcEGCMQYnQDud5ugKeCQ4gJOw0LLInnQQBc/
OtIe2s9Y8FjfWj02kHZURhTBsONRN7Cco2HbFXQjXhqg2eisBTK0N7ljlw8hHiM47MZF5m7MLkys
h0G2E+pdG2o0NgLDTYOFoP2DW55a1dQYQ9gbYt3sntUiw2gkalOXInL9bRLjO2ahpOuspGEUD5SY
kZ0a6fD+p2SBuRSvfbCt4GH/v8hTCDmdtz+OsQlWL64qT79oOCNWVE3d2CvXOOm18oCSWWK8VG3U
7Xv0CNQz6XN2dsnhEnxUhXryg9EZtj6qvWIbKIpIz1HVdk/4Izn6won44PnlkZmKHfRoaRrN0n6c
zUYPeT7tIgdbfdMzL4rWcdU3a2xvkmyDu2j4cv9Lmz1/nHNIMZAs34WONHtu26ECla4pKHnHStXL
necN2ob0J8cF2ZDroSrtTeuADcABC0NosPLb+8PPJvw+PCwIYjmgOQA5p1Pzx8ZEXlJ1OSXFo27E
2T7P0AeItRTXLMcJvrYycBfGm53CaTxBVg73gsts0li6Hq8NfVVyOoNT7yvpdyPWzfUQC51UqqnS
tYeJ1M+OPtTeVNrEX9jc2aX2/7EpHJpUs0yKE7PkJe5LhSPI2CRK0SqUQXmk9YPgpF2M3+ouzd76
QPZf/3qBQaPgvPTOpKU0ez1haIug3xMZnkIPAuMq9Jvq2exKXJXqnvpwhPyqv/Clz7OjaaJkRSqF
H4HUHPny9ZhVxR3g0oU8eXEbbKsi8A5dGdefDTusNxY8nweJoPW6ib1MW8u6Qy8QhsnCan+w0xQs
UXEGc/COjrn+ERGyx2WFmOHJCHzjq4uM45OS9+nJaU30y4UX9UfXxpteuFjj3F/zd4WLP+719wVA
UgFUJ/VAUF/TdfTHqa4QeNZGo45O+MfnyUMMxLxHLJM+BXbxfvEqE+S+V+CnewpTxTgeiiHg+4p9
BV3Vumsxn5L6sGsGxLcxdCAOSzuIaaZjnxC3i34SKS3xom4P5yTyMxGSQH9C4Z+dE6mNMd+4Kk8a
gOj2KULID7tGJ0G7Et3wYi9tHNGfU1OhyHJ/tW5HhmqHMw7cQoBLFFiuF8syosqJ4jw5GVBZdrLM
sEJUFLTOaZtG9b7Ky6Q9RqYk+bo/8LyywTZN5RTboVY48a7nGWwdI6Dr64yMUAciTnh907Mv/UJH
psD3VZSH7fQfv48RKtWxxVqBsrLWDTbv/2qtny7oCXz4ayiYgo/h3ufMztahgiLZmUKJT6mDIsZK
S8fxWLctzV3RFMVriSJOfRpiCY8YhdMfkR1gSk7fA7loDbXR+2tz8/VQXJmwa2wMPTgisetNUfoh
CVy99h/DViRvejJGB+rdxgofxQSR27joH/QaiD6uP/XCFX3zJOBIM3XbIIsDdaHufj00Zm9lYyIM
crTjPP0GtsHbKaaBwqlptKcgLpZMd26mysGHjQk6kzI/1NbZumsBrefMGOJjF5Q5NIdOPIky184j
v5EjYHkIudZfsQMMlnb85uQzMsEQ8piEQyYn8XqmPS58lTTd5Fj1iEVu48GR0cUQzdCjNI6yxKjl
qr2Gxk4e4gR9Bl4IZlewszO8SAZVAuazhoYusIzbzP0aKb067mP8EekPGTJBpssjbF+63j/61Yjm
0ZqAwUoxxrz+1cXo2TJTxuQ44NZp4Q3a6dYzLD5Hna4xu/qVcm8FOFtHVrFQKfhoaKjdfCRUJpBV
mYVHBXQEL6/9BLWAVP3E3qTh2tD64VUBxBdBdmv/89VgWDiQt18m+4SaEvkhiRk31GzY1MMcQjqQ
+aAMUQgwujjfO0MWPQd5l9FDKK1ib0k7DDei1mk+QrjCeEIxrV+W5O27/2V++GtcqtEEL9QNiGeu
11/oCPw5o5UcQVIFSKxMVkNtA8PMVHiWV+jR6ZNVrTu+qXEX6SuzK6qIqlw5Rk9GYC5lTB99Pi7h
I/jiiaI+1z6wiq5p1VRNAVx1v0OrAg+E49kqzT0E/CGuuBQfMVxTA71e6v5OM716ZqmUIUxHOEVG
Abl7thJQzojm8H4+KgHAZivQ8mFVdvY/ZpX7r/dX/aOhqE1RiKcETr95Frsl5QhzLMa/pcPWF4Cm
/xYNsjkbnuUtBA8fjoSmAI3GKXqYa1KKwSodJfOLo6+o+m60fPuAygtGamnhd/Hu/rTmfUYUKyZh
Mlq8/A+90Xk9tfT4C53zfFRwLDkYgNaguSZVeBlgGedfql7m3wfEXp2XprXqV0MxckxrERLau7hN
mN2qqDX/m1LjVn4yE9jg2F4AolmFrix/d1ZrvzbwlbVdpFWGupC6fHDyuILYEiAi3KDzWqVbVQk2
B1pxxEGALmNkp11/iGrL/9QpUtPWGrjdl4HyeYG5Qup0f1cqmJYOCADZOO8UDqdzDgPeIGPQWHFx
rMs0eoJSb32uxqr7rqndUr/hdqYMRBvIAYYybcjsiVJy2ZrVkLVHH5TrJq5Rn1QyBGIlWLqzoljB
Wa3H10b3lyrg011+9YWBduCiIT6bhAOg9l7fNWXWqjY1yPqII1D4CAkN4Di1InNhKW/u9Qk5AleA
Shzex3Q1roepndAKdVU2x9FOtG1fY4WQ+XLc476lrGspq4feL7/eP/o3iS9uWzCuwOiaU/lvzli1
Kju2C0vgN6urIbLgdVJuQRSZX6DyTigp6Dif80KKEKS8Tywcy6T+9/5P+GDaxBzMl2os4AJjFulU
uNcHkHbdAyRI+5D7WKquNH0cT5EzCcXkQDNWSZO1D/eHvd1Ui2AHuAyT5iGdV2LULI5ER4B7zLEm
CFZaq8QXA3z25v4wtw8VCHMx8R+ob6PAMX82lbBoihFV9mPgIo7zij8NSugAFPP8TY6u1q+GMApR
AACMHh78ylCaHWoC2RcHBfK8figaBF+f7/+m2013UCeDCIOQysQBmr3kshjcFpX59pg0Vg+uEGDE
qjDj/sAlk8G2c/v4txd53RZpk+Jg1FQG7v+A27XnB1DhIbCF6AYt5vqkKyB/dVCO3VFTfeNfY1CM
ZqUk5vjXHxTtFEID3g8DETZ1+hl/JKCJ1cmhKuz22E5+JImRvCH47ID064tHp0b2p+PZXAxMDP7V
69uCogplTIswgP7CvJwZFjX2HZbeHwcO7WdUBItiPWEImhVYfyy+FASHvoR2bWD2jb468aI2uTAA
6B02njB8fdWTlYSfRKgEx6w1Qc4C0QR0DN4tItKjhGdvUq331HUWxDieS+TVmxUmGKZJFFYh22zb
MnpRsUmCGZ7W2qme/D1QRu6dNoUT7iVPqWyD4iV2Bhe1f2tQxrXd1s0X36WBugqJrIsX+qrSXOdd
GJpgC2HUw6R1nIcsHGLthyZJhX+PrVbF614B97aFJd1Zjyq3qLaSPaXqFaV57IxCC6mMLR73NYdM
yeuvtecXb4hHAFoqRW78pIZSgWVCKGXQV6ptaNmGtrMFyrVEEZHeQJPsi76os6+EoMrvTMvoCk6S
npjQsyygfp1a/Vq1af8flXH3EXu1zkFPS6udDTYco7tv1YYkxhda++j2IawBygfy1YyG+Evc2lGP
5L0HuFi0lWg3Hubv/T5Hcf0LNh4IsQaAGUDMUn+kioOkVfAVNoWn76PGjPrfcYSJx7bvoVDjGI99
y8GEGP0zqUSngF21DeVsOUn7EqH/UX6HctJ+nkRVvI00RaGvWnv0x6fCKXRshnRpd5/1IgDfhUZa
+EKvD4MA3/KSeGuWRekctHKS0SyjFLG9KuwCKinA0uV/LFJK1FdkQbZuImeiK6a288NLkmYJCjdX
QUJlg1uDXaRSyWaSt11/VaPe9hahpjw6Rqe+4WDjAw33gL2vorQyvumYkA8QirG+ORuJ3eseTXlj
OmBFoz4lwvXLtfTqZqLX0rDZpTWzP0TBCHRrZZHRlJvONYpx6R6eYtPZZ8mvRemNuJWMfg4PmnAC
7aCG1dFGVwXseOW1SEdH+UMeNM2rF9r9M6lnjiCXTD9VqHM+KJRAjnUsnR8iVcZhoe5yE+GyjDS4
wQ/R9uUinl1OuEuCbtYteWwQnltHHsoUq0HpxIaW2rDw1t3WIpk6NyBlV4ZzaSZd7xmyKcDokAI5
8nmzUTw/eLLkZuX+QgC//ZxqGXR8h7IzqOb0OejLYOclkIb/NqoH9wp8mL4eRwct0inC++NCdskb
m9arUC+sBmtv9rI9p7IKt4mRawtDTTO62u6p3ElJgcoNOQSR/fVQOjUjIo4Oi1Cpl5ckpr29av2B
m4EGWqmtW4hf3+6/ajeBzNQ8nQqHgqycctHsw0iKzEZSVy+PphaIC2ZQ+SFVI+Ws5+n4G7C2TxGj
iJfO9fSvXk10QgKB/4XGRjkfyaLriUYtnWwXM65TgIeIv4rwcfkxIitc7kcrqn8hG479mQhFJdea
aQ7/dHjhBZthrJXwWzR46sKbe7PuSM8R5FARgdfMCk+xxx9bPCZ1RVBli1Plj8ZhBDy0qxNT2Wh6
M6H+UFi8v+jTPs6mD8pywgOzy7TWZtMfW8uWpgzMk2yBhPAedL/Q+pHabhStkW9Vp4oufhAWEZam
MY5T90e/2XLUs6YmCipRPH4A8q5nayJL1WuQK06e4CNukLZE6Vl2JylERXsvd9LPppsrSx61Hywy
sFJyEgp2nPK5fJcoe8NpG0c/5QPBJGyLUL4lBIq/ksDP1LfI0t2/DRknFjF6pEjbGIhGzHMTeqFZ
q7iedrLDQX/DVRXjl1HTYdTaxi/UMl3AZhhV7ePY1PcmzbJiAXj4wT67EDW5wLg3AKjMPi6/q2DS
wS4/ydDPv6VArV8UinsbRACVB5g+6iGx/PKMQHu9ROG+uakJHdlfWkeURunEz68SGHJUX1ztFA/1
hNbw9fGLLgH6rXyqlAvKeLfzJE4F8zB1qiYhiFlobLZh5Y2dqp1K6flfRW5xV+ElZfirwevH79S4
zTXQL1+CgM/8JTX624diCpP/GH42V2C8UHx4CU5cFVOxW8m3caki90Iz3Npk3KoPiltkv8sxUV/Q
ENW7Q6/30cJmf7TigB4mxAX/0Qu4/qyGFI3ZrGfF+8az19CfAPSnuqI+ALO2l7BAH6z4BKOjjPue
A8/hZn5qpapV4l0ZYGhnnBrVyXkjUv9AL9IKgfmb8LOUeAzPiZc3S1LRt58yuFKqdjjIkKoginc9
VTSfhhy5U+ukjJ5U1r7ex8NmaEIMeAtoY0Ghi4Xy8Ycj2rR6LNqhFFBnN6YjusbNKZ2ejCwt0HzL
fDhRyKddCldaW5xL9If7l+QHu0l6T4WJF5nW2nw3zUbz1C7pYDdriXsyRgQRtqkSe+pWZHW5MNgH
u4nMBC1HMOBTcXj2/VgILCCqb+unGHzBU2/E1kuExONRb8dyFasZQni1iEMc5jx7IfW7mSehFbq3
cJK4lS2gbNdb2bVmrct0zE9R7pvVTo17+FjACES9so0xU7f3l/VmHyl8c2L5JFHHoDI1Bbx/vLQq
GGNCG7VkpnGxQY05PAhbjU8h4L1DYvTZ364szFuuQQBJCPXcopEsGdk+/nfyJESk7IqSLxO0ab0O
QBJsIeNpX2MlCF+1pDUu92d6u7BIaFD4Q311koY2ZjGF2yqiFfogT7Cz9YuKFtRTrKTxOirtRVT9
zYvOLCcRAhRq2EGQxderGqTc7G5oyhPdN+cg/Do+Sl7ztSjhSo+YWZYrPSqXKtAf7CXqHJN8Lqgc
4J9TTeGPvcQjLk0zv8flABqtv8bLWfkiS+G+tEEqtoNiNwuBy+1Fb3NyJpEh5gmhZ/5RjgFyB4qi
1SfFM5Pn0gg9+ctSsccmmbMyqnyYmprRGzjb9HuVemCteKwQy1g5TpjT2PnbHTYo6lKJIksxqCPP
4yg94dMKnOEk8VLHQmmCKfjDL8K2pfv2th5nIzFO6krEjEYfker1Uud12gQSi/uTTw0hPeijRXLe
ql6517tJEQS1Tqfb9IZvb8vRUuQXdSScCVciNxHCBM9RRK/3J39zZfGLcCWFYIatExfldPz/2PzC
ROAt8MPxVPS172CPolUJ/sikSKdRpDrydQhMh2s/yMIaEK6Qzpf7P+D2zNP+mHQp6DNPj//sB6AO
N9HT8QsyZey/9Y7RZGs6MODhxjLUzV0Iwrr7IWrHWCwmTJfUH+E7jx5wNBx+yNTem3mzg8+FVQvy
Bf9potCOp8RmC+xT3FTgC1ZKZupltk673I9/9ogqNFvfH/PoWfOT2H3RIuk07qYQAvfNaWq2tnCj
zw/LxPmj9k+YDRid3zjXQOmnIczW6578enDNCtcShcRxFQZ1ZT84udI9gebCJI3KfO9b2naEIR0k
q7G0y/wwCa42mGx06bj0+c6ODKvFkSFA4sYgaEBk9PrIeCMkPy13NbyCgKajTRUH1UOQNK0E8Wh3
p3YQw1loqZC7oh0wRLt/YG7XhUtqEikji5/S+DkVsKK5qrEu+mPpGIjfsQ0WjwGWfb/azPb3iPn2
yc4dkjhOV4nWZQUeIBGELLeetGyNYtGRbbog/jxHLAh8CLAaE6KM1snsHGVJrHiBEhmPqBuEDzgE
Iu8agO5cIl1NT831OOik0SiBkMgtwit/vfBJ7Q74xBf2o50oPczHxkY2ohUxpuVJBsBs26ZZbqHZ
NtZofSB7EK7LvrLTv7sv2X9+xtS6oOLwDmu7/hkNfe3SyBXnMRYCUZFU4Uev8LRHGMPNhL/UYr49
bpOgLJ0+3igEy+YtGjcRtfR6y3kEjoySRgw94mAqXnHALzhel0nYb2x0DTdqFbRLbJCPxkbRlvYm
xRxaztPf/3E7hk2ZFn2bOI8KmX50yChd0YbyOv0QxNJXHrAU8t1VEA7ZywTtWsLFzO7GaaWBGUCy
m4CSNBJmUZbZF1E7kJA+KghAwHRFOJMbS+xGRavWUJ6UhyoA/3//+/pgzsjnALymzcnTIGYBj8aF
L5Cedh9Jx6NygxRVjSF9UwwbCzWKk1911cUfTHFBPEJbQt9+NGOyXdBX4N+4nWcL7gOkJqxmxnym
xdZu3eRhiDzjDMv1a5UF7ZYKurMw4XkHXiPVm7CShCNT0x/Z3utdBunmI7U3DGc19g1EXyKzcv4x
VE/7kgszTci0WzddhVrbWl8yQN/+t14WNCjpw4SfUycRL0iQJskzOHKzXyfCH4S9Gno787/WVuNB
+R3VUWvWrloMe/BA41+SbpkAytYcEDAgE+V3TijpgzEpTCWwzo0daZjDFFplf6GxqTXq2o4QrfxS
p4Za07LxelpB2DDUvbquGsNoFwBV88MzJZFU3uiUcyNaN7pduQu11qcKfh5q2202vquMmGvhw4zv
t6IM3b4o7a56GLJGTX/oYeH2i7fTdAv+eUtSD8M8kt4ieRD8wDmky9StzOuqUn10Efv2N40aFv7D
GIFdW0VNaSsbzx/jUzSoqn+gqqm9yi7jElkNRuWLty7vMGNcxy79rk8SoR8Hk8csR3S8UkvX81YY
t/QNxq+lnj2lJT3MNQNa1ZcClri1TTRgpWvKK4FxSb1uFIgTt/03UWhNf7ChqqjrqJJNu/dFmrdb
3wwMWAG66j9VBMDBDvmBmj9IXIknjDEmlUSzu9XVkvZV6mxa2WRTQodbGCIYDYuHUm7/pSAfq4sV
7bY43iiigoi7ag3RV1uz6xLtkqh+f5A+hs1PmlHpcqsbgWFuuiZs7O9RN45f1ABYF57TOBo+3L9O
5l80wofox/E4Ei5Qq5yX3fMClCSMwuDR1yJV2wkUm5780lA+Vd6gb0SalvkDodZSzXCW1AA5ngrv
U7RtARujeX/9TRujj5q9KNxHxyjHda7E1aHKcuaYDb11iQ2R/GV/gREJh8jrp+uJMGAulJe5kaHE
egRRKBMO+k4UNZpadBvisaJaeIJvYiAGA6YL4oXJOXxvsxgMVaYor2QRnAGFjRre4CFQr4BWq4Fm
NZQUKlZq7mzKaKjlimgC0Qq7HtR4E4ogOE1fcbLw5d8uOL8IGBBN1mkN5tFq5Tk0h/3OP2eOFP8M
vpa8ksDSiK4mTKdW20vF91liPq03oRCW2DhmUm9xZ48jsVAfgkjyz7kw6pPOsDsafuHR6nqxEHLe
DEULB80JtHDAK5Ozzp7EJmg9shBLf5QA/j41eth/wp8qXNdlteQ+fDsU5dyptcnWwoScG33L1lGw
OdWMR3OA8Da4EVYvhivdM/fYoCwco5vbenL+pNZJ+qNC552fIlXHrziju3HyFTvcTjLk4AHy7ohH
5rgv2wKVUqXr100rlsra81CWRJN6HHKA5MJ05OY5N3L4MFrD2jolblgq27qCSIcBBDa3g8UttlIK
rF47NNhX0gz672422J/v30vvPderd4JaC41kICAGIKSbOKf0YwspJ02SqiBFt65Gw0YMMTC8TZF6
xuchHzD4KQetCEiwdM1fY2uZKjsWkjI5ql6JpXzRGquQ51RvNeL+pIEaJs1cF4hbCfrnq6y23DeY
mFa2MgCbvHm+a6Dxdn8i8+yDKipAE9ylqBsBa5mXVPtONgXyUc1ZDfBBRmTfcJNHv4Te+fP+QDdf
OAPh7oRZKpW/CW16faWCuoACqfvVmRJJfWwqW3uScagdkZtx/2ug6G3/ejze8AmJzoU6AcVm47WV
JjUrqM5oGeTrxPTSnzzI2AvERvo5LXJr4aW6+fRAEYKWmnBJUGZurciVSCCyLeqzM5bDsQotjyfV
isefpH/Nl/tzu3kVp7F4FUH1cYVxgV/PDTCMi/66U5/VUupnLeqVnetE3knDknNXNaL/Tw/6YeGk
3AxKT3qitiOmg4fVjd1vZ/s4w+SlevbtcUSjRiCpCPJ0rzUFGDtwPvYaa4D4x/2p3pzPaVSCU8qZ
NP+ps11P1RtyPUXsRj2jTgSqUBHh8B2k4ZJIxs3ucVcS+k28BaAN1E6uhylolJmGIrSzLdFcXOmZ
mZ64+ayL3tna355MxqK1D2wXoiDtm9nJNFXC6FAJtXMf4lbEN4AneJGMRxG6CgxOKyve7q/hR5Ob
CofoXFgT+n723BdqSDEsavUzXkSuSl1fw0Z1BG11qAh0ls7Je6hydTWS1/PgEcmwQDhfTz/nj7R3
cLIS1WwRfxo933Q2iIuG1qZ3o4aeL/rolJhKw0UPT8i3vLDib6CAkAHEjdISq9xVoz2OY6661v2+
fjaAKxXr1Ar7J7UME5T8eNaVHy3l3mplIvaY/MIbg6M4SDtpfxCfemm2SyDblnhdNulbF3fOs+wN
QmHs7eEAIDQaFl8BxirjkvHkO3L/euYT3Rm47fR13uoOezLoATX42tmKLbVySZXgH3dri5wN/qkR
OOFJdK75RMHNh/Th++bnyCj0chOZpDg0KrELP8peL3Rkd3qHelMk7H6VpnGVbJGDDNy1U+p6/JZ3
aRpkW0krvXtMk7bvqvXgl7EMViLU8+YZXXK//07Aj5eEV9W9snDbvZNq/pgqbb9JsYTK9/QC/4+z
82qOG2fW8C9iFXO45SRlyZY0Y+8Ny157GcCcyV9/HujceDiqYfmr3fK69gYDEGg0ut+AL9TiXCaB
pw1qCK2pzPKo9UPqmVunMTrHhz1IATSqOqdFjTZ1wm2ZT3V1M2LaInYp2oNv7lglvyqoaP9mSptz
vVE1MDd6GnWHhnbbSktWW7zp+K3UuwjMJJf0mjBvO9+QlQgt7Oqi6ZWSSZVjgAXAx0dHFjNFh5xs
8GGVFgm+FimFkWJwLbQ1MaH/z+yV7Bt1u2a6J50qjqCv9LWm+eJa/PhtMhOXqEtcfi+0pgQdDqPz
Ruw/HNy10Br8qjc4O/lVXma3qDChC3s9Gnw6IkkLj34OJxTa89XITa/pc6UbX9M4gNwhuih4ALar
CSgfMarB5Wjgb/O/jElGCiuM0LeU+etET5bjjONrjN7WV6LG9I0n53DSJnQNqdKa/10fb5Gafqwq
fQG+N5aLEuhyPke0ENyW7zi+mrN1FzZ5U9CbSKd3vXSUausZqG+yg5uXql6lOH02NNFPpqeyJbbM
O1CRil1RN9MrXmbNTefCx/Bm2/q3KNVmLzrLvFX70H2He9G+X5/0Isx/TBqgLOwWRMFlffV80nam
Ba7bMDLMQ/HFHMjrANhq2lYJdWMF6/HJWNCp0FDkGgM1tWz8hGXlTZk5za+i05pv2ui294GjtN3W
nBEQWMk8PtmxDIbQAoxcasdLMDTCir2g/TS9itJFf6R1m1q7RdG4w5Ze7aLHWlTeWuHh0zHhTFAz
JpADkTpfzKEFMzT2LRMMrX/H2h3KDSrYnrIvRG3qdAOast1e/36LBEt+P2mAxgSRESIVX4RUt/7I
TebplagZb6DVJhuvnvRN3WXOezC44U1lJda/1wf97EP+OegildTomIJerVnbuK1fS714zhthHNNp
+nl9oIsFlZoRYGIgLlDc46/nC2pVmOMgqz6+WXVs1VSeBhVZXSpl1T7mGueWBEG+5pP8ga3685oy
XXqCRFdq8FQWiAbnozZVOWup45Tv+MhDMUJziqfq6IFg9enQZi9FJVL9FgUy/aaKtEbZk71r6m2u
6513CLmQq7tZOzm8006oSDgvJg4kaMWW80OFDmHVItDooN9M1uZEiDyM9qQepsoABj0rlgKfEI2d
ZNPRcIpeQzMYb4CQY6/KuwRRr7BMQniWSMm8GChCDTdFGNTHPk6pGnPpDN8SjwflryEaw/kHXl/l
rwId7odR70EDYkAVNYeq1F1xc/1LfQSKPxdNcnmAJULoke2Di0DiiIZVZSrvI6fb3teNZp28GULE
XdWDmttDAx8gtFYkUGOiqPduOQPX7+gyRnd0ye34znPxz/BV5Hl+ZEpfrJ2UZQGLqpXEi1JUgaQv
u7ALqINZ9k4wVTZEfPjW6T5Crd2BDTKNwUGre6zXytJSum1izP3PsbWzo5Jag+NHKEW0NzUasOIv
Lzhg5YhuUbkmtUfacPmD1LKMGscN2ncNQKHpI0vk7rUgx+4rgAYutllTDyvh4kJEWI5JVVSS4IEP
ktmf7+0Q57xqKIr+fci1bkDjfMo6JD7MNN+UwwyvwdFE/8vjbeFuKrfh4eYNw7ify97sbkZtLtAH
cbKkWa2hM+6f20f+Lt6ldHgNLiNqmee/ayyH1jaCoXx32j57DOcuuKHGGs7yyl2FXyzDCoNJ4ion
m1IMUnaLAw4g2G6CUmneMakxfgZB5/5rhsYQbjFgGJDFdzAHWDkfyzjNkB+vKOoKUAi4Is7n1xgt
zE+n6t6VzJg3tZdXRzoK6h464/BvTfgs7lO7L4YVXallYiGNo+mXy44+JBL6mefDZk1s2UVvKm9G
4mXNQW9t59no3Oa7Bg/E9DOuJQJq7gDimpNi7aN+cHHPviq3Dw9Inl4wNTlxy4UO4oLP1ztvaiqf
a9bopuP3OaFbtbVo3LfvVI7yezcbLLZcEbyT6yrWzQQNlaec2YofGQq33mHAr8s9TEgPv7pTkk5b
oTdas5vNHrQIxCYz30KF0FFJHuvcRimhc+sbM6hGZfDN1muG8RBFWaxbu6BsOsXXhDZ027Gk1rt3
OtV7d6eYJ+Qc5HXs13QNdorZR+IgCnaCdHOsut0QYkx7QDteaR+xmvSAQmBO+XvMMrf8PSTTZL5O
DeTCL1YzmYzbQ1NC50gtRFg/2gE6w7+uR9yLTcz+lXa99Js+3s6LHRWrnVO5c+i9oRiWt3eOqYRv
9Zhn9yVNLnvn1Zy/lYB1sYnpzlL2ZjtRzaHVsXgFVPpcYKJbFe9jHle236I7+dxOedrtMh6npa8F
xqiCVsGGcX99sp+OzFmlNEevFn3k832MFP+sKUGfv3MvD5yUUvVB6XbPtDzUpzyZKPenWEr/5XwB
nHgS3MjRNSA4LHPIIErUwhgL5b0Tdm3iLauXPxIsj4pdMJmoolpT8FpNnqusROllfvUxLsV9UjoJ
k1uW6qK6pxw65uFRsYLyXUUraQvuxf0S91Gxu76wS2Ac2EbmSNsdvDt11gvIzzRobllpivJej2Vz
32II96MPYLApsQ4SW6vwSc5cDEo3+HKqCaqnmn3bWg6ultd/yDJSyd8Bj5B3CCAobsTFBSBMUH8J
esbvWEy7Bt3TdP6WNlm+K8phqH2zCc14k4fdrD9kMRfRyqf+ZB0IlYAhpdI/Qs6q/H1/FKDGGV/X
XhuTY0eYkTRCniVWNO+7RDzbk4lhAs1PH3016z8ew/kB0bRhZZNfLoH8CQRKnc1Gp2DxEzqjoiLt
ZeJoCqvc4l86PGWpq9CQMLgIRa8Eg6/botmaHrYf15f/IjHgKuTpy8IjCUCwXMo7xxmWnm3aimMV
pupBbQb1oUi7YB+NaY2dmefdJlla7Eei0qa3kATrtArX+lTUG3ZVvrIbLk8Ay8Cznxyc1yJqeedf
Q2DBDmO1F0dIbMM92C8H+pSl7aMgq9+vz/yzVZc9NotHG3iXJfgE314RB1qcHscZjxjchwCAOuaA
anktDnmvzd9BcWD90aZi7Y26jGpyzYGkysInPTGqK+ez7CraTTDBxVEqe+wzMGOvatRJaw2wN3Pj
VadA0byVXbbog3HgQTaRquNoYAGrW6YE45ilndKg7+O02sjrpqjpLeXz1OJfYVbuptflA6Nv0zhG
hLNJ3zRz1NaMPj75vrIQILthKClQrT+fuaIZ8q4tsmMbad5zmlXi2ZlwwW1nJVzZSp8sMjVlupuy
xQnIeZkC6fjDxJWWH9HLKQ+YTgbhRnSBAoxM5NFXO5rJi9wRob3r++qzdeauArUGqFLaGJxPUQCm
lVLS2bEIgv6fLBi9nWZG+IWIpLyNKMnelxSyvofoWT+mZb/2mT+bNpRsAIKw2GlnLVaY1Q+VqrXT
owlmY4RZUrs8X/lft/NIHWEb8azdVmqb2CuR9LN5gw+QfTtQQoBdF/PuK0iXRpQfYQXSU9Zqz945
9VAeispuHmmxu99RkS9CH09kb6tq+dv1dV/mRXJ/85iQ9SX65hfKTrzhEsEByo/OpCnqZkCFLdzm
zfg7wIo53RXzBMb2+pCf7GYyeoBQQAbpHi7r2lAM3dLJ5+Lo6eHPMC+VcjOk6fxSIbK6pkv0+ViU
Q2SQJl4ttlXjDc6IrUBxVFBpeZ9JPhB88tpig4/zOrmfb/Vn/k55CaIQTRk2KmywC1Xa3kW+ITaS
U6lIH7ViqJPkEA9ttGst3Of8gu7KC0YzytPYk7UcSJWtO7phwBLZmUm68pq5vKTl70GvBpAFoC9a
Yed7S8cyuq/bKD5NQWhkt2Ux9MEBADlVGs/EB2uDUHc87uCdxtxNY4sfTR2O/PKYytyaavbFRsc+
F8E2kPWsDO3iRT0BcnXg9qBBKHNAPJ2ywnmIhjIIDl0yTuOhBb3VHPIaNZFNZ+sJWE4sE3bXd96n
v4HKNB1BUgfQeOcLYkxpn2hpFp/qxpq3A2cCGnec/hCi/zGos/MeG1kCKiCI5g2tnmjlLrkIMiwB
BEXZk6QxiaTZ+fDFUA6FlSbhKQeCtyPcVwlSekG97dvW+651SvWg0yBYiayXuQrDOlJFjcKnivXn
IqQXVS/mJqmVY1hHWBFONJ02eEKIQ4pHzXtmjs4ud2moh5HaPpjIe960kxi/uvjFPA9szJW69mcf
ATVB2TbgF4HaPV+FkadHnc9OeDLGXuv9KDe07TgVs7o38kT1jWxyHsJA1DcFhPst8Whe2QUXKQzr
IfsksmUFhGepxqVZWOQk9hydhB2Hb3krvKPi5eZD6pjpu40kmb6N4yr9d5zFcLy+AS+iLUNjXUoh
CTcBONmLQzDr04zVMTtAG5vips3Nhi8h+/0VVg0WRmeH6+N9suNouNE/oz5LtWgJwTJmMLGarcQn
srnhtVPTlkqirm7s2FK38MDNlyhkN1wf9JNJAleCdC6Lm1Km8fwDC1dgOjnoycnrHPsZRhxhpdLs
10ltnutZ+UtVTo6ydBGG4S4hWVSo5Br88RSZeKXYqIkKtP1CYMkqYhI69QWcBqPe29ihmiETArXw
+iQvLhZGRVhLnmJofVRJz0dVyiH2gtEVpxz07l7NI29vdLN60AIghis5wmdfERAUSS9IFM1aHmCz
awipWakceydO/ZHC+SuuHtamnxPnpoFfwAMb65PrE/zklEgSFKx/sk4eFYuvOEe2Yqh9phyVDk4v
fOJEnIwhd7YhNtFb6oRGv8nzQr93EttZOaEXxWe+KacDIjnampKvuYgReTkAbbfs4BgWg8h9HUHa
2m/TWo82ZaMF/9g8N7ZRaqXga8mN201ZZC4F13Gi29qmw8oxuvjYshbIjiYh/nhmLX5ORE46la0R
HW0sum/tyXLRJm561d2mbW+vYUcvzo8cjX3FY0fu6+VNGaBA1GLoFR27UMS/Zydo0Oyp+iHbTJ39
E08oCNfXv/XaiIuLqQY0Jhr8AY+uEnu7oM/UQxWIuy7Pu8qPEIR6/fvxQMXyaKV4QCFb/p4/jqya
JWVYN2Z0jKvyR4jk0b5vHfHWJKHKcNhn/v1wss9oIZ9LIX8p0E+DOkkoLCZHtW3ir2btoVLphPVe
waTJ3ZDousnt9REvNwxPVWQuuOBkG2VpR4QH8EDBrUyOttrNfuX1mu4Drp59jFnUta93ER4oW/NI
ZTmlqAk3/PlqullO9REtkaObEOuURGkDlKGcttyONRYSW9cJjFsNUlq6vz7Ly23DwLKnKkVjpJ3X
+cDapAursa34GI1Q/zdT6SG5oJix0HY94KH3QdPmcmVlL8KSnCx0O8xXOCDAGM7HVIGRzC4O3Me2
bQuEeZBP8y10qp4cZXTfAlBAvwKjxpzXTCPRr8SBy4yaihvdY9DjJsVG0A/noxctcleKwGKG5Cb4
B8FT8QWUkBEelCywfuK1isEchXQdGe8IgkAzNeNOz5tq5Xd8sr14qVnABLnZL/U2sKXvMuCdyZEW
1Nzv6sQS4Q4l04l2nOKsvBAv8jU5Z/JVmUGCiVziEGou08YrFXHkPgAy6+Vj89NgJYRvT3q1MQ1I
oD4Sx+U/eR4GdASQsTn+9UbjXU7GjkaeDRFo8dGxF55dMVPfQoK+07+UcxkdREgXaAMEONyrc5pq
f5ulytoqdxBQRQ4Wfzv/0hr9C5TLLHGcq65uthVEGfyj3LJ4VVDnu3Fr1JHCyWk7lL6MsOU6CKIV
UNUnx4vOug6+hakjHbC4ddJRAFbMlPSIrDVON6XmpI9FrhZvrSewt7TRxV850DJpOXvAMun/l97D
bYh4ubgHBPY1Ai5feszMJGl2Sd7r003Vmdn/8D2h0dMikDBD6j3niwu4xCoad8yOtdl0UJ9mzW/Q
qXlQFSFuZt1YU9OSH2sxL/q4PILg7JPvLyMkhvO9VetudsSMOB99uMrZrYbt2CatDedpMDvlxDZe
w519Piqi2TjcA19fih11aGe5oxZkx8bW6sJvzKR5EiLAATmtrWRDbp4800dda/5cvvfQDuOo8sKF
6cVjc1FSqrQRjmeQZEd7TsfwhwhMrGz7UMd/dFCM8JVsuTa3KplL9xPtuwEddVHn9SbQ+u62Gat2
3inVkKy9+z4JWkhRAcCR/WTemIufZRdA9DOP5dCMKop25ag7PsAFt7+fjLweN9dDxiejoTQFEZbP
7krl8vMtVpggS7qSnVtETVd9CdPKcXxKyI74ZQW6Ga9cS58NR32DQh7+AKz6YjgafHWh1gAY7bbF
a1sxeEZuAtVq/lMcy/5+fW6fHFOgS4C1gE1JKLyM2H+kT4gdWaOFeTu1UjvzAD5owrzV4tGwVvLC
T2dlSNdMUNQQpxcRCP/uIiH6FcepFOV3zVMcPzYaev6F1q/cMnKBFkcUxTh4nlAlHI9b7XxOmLci
fGnX+dF2567HwKfq7+c4027SOaU+wRF6G/Q82aez0f2dKBkXGw9yXlV0Myj/Ap88HzrHtwC23ZQf
1SqzVd+0aw6ACJwD0O34tcNgaGVvfhIYCOiQlWS/EtisDPx/fL9xAoyL+GFxdNRQ/+qFdrpteGne
hHMqHqOgrMId/T+gs9e3zSf3CcIs9KGBE/J6dRfFB62t2ngyqpIoOFUbu+jiXWmIYmtMDb4Nyrz2
aroYj++JPQEXF5YBWCQsxkunsKGslGpHk0b3faEXDVAdKNOOn44q9mVxq631Zy82LEMSXSSLkeIK
OLjzlUVgP3ZDu9KP4Rwm+yidmmcRtRnNi7Ep1woPl9kgO4cmGChUfPGg9S42Tmq0hQMqTj8m2tS8
oiowvLiDrTj7LANQtRlEieR6r2nJHtOM9EGzK+cW7MPwt9tJ9oGJBVT5SJHooZxP2qDNm3H9Gcee
1+kNKuPjyVJwAiG05rduYx3UyU3qlc10gfiWx0amYzDENGRWlypzOfa9tKBMHUWQLj0lUZ8cUOVw
Xrqp0QXQkrH6qY7G6I/Ibp/ysk62Y+jYj64aWJsAIkLrT2D5f//lFudHUXiiBerJmtcSglAIZODU
zjKOCozhnz0csGBrI6uq70jowuymxs25214f83LPMSZtDCQAwMqRnZ4vf0tBIilG2zhiruv8SIoi
e6oGgT2TGa0Rri4Cv5yegwcjRSAYUMtIpffJLG9Q8wgbwWw3bRjm6bYelDVJ84sAxTgUZyGY0Gbl
PC02duh2qllNkK3VNC0fgFGY/yBtUPtNqDW/LCsSqd9BTV+5Ai7jBYGYTj7KAlK4anmt2co0FoJf
dGw7VeCLYPUiIK+u+943G+fb2HmYmP/9t6OBjyspkHmkBRY3ad1WtGrC2jjmcWk+KKFjVod0GOtN
VfRuu/KkuPx6dIWYGGkCwYm4cb5RihZ0QiYS41jHhq48OTUoul1bN6r97/VZXdylvAwBw/AFaUcB
31x8PvSAgP/MlnWMITUGYLpkzQE3N/VrRCzb526k29vBmKPDiJRJurs++uXmYXTioo1CIXecuVhT
KqMIDXe2dSxjbTw0SomV1VBVN0U+19uwASDke/ZU7a+Perl5zkZdejOlAupSqiuMqk79azR7+W2B
SBc8GN36L6mm+XB9vM/WmD0q5TWpAFMaPP+Ydaslg2YXNo3FOd3h6hDtKJfGfmXDv9QGpUK0V6MC
4MXd/zBT5koBBDK3y8VzPnLSh+U8drN9DFULylJqqvEmynGg3hVe13yNJjjeK8fks8WV3TvqkeS3
iDecD9mPjofbVmofkew2byD4BTuMk6E9AJC0QftC1P15fXk/20Q0UoEfk8WDaV+cFWUCcCnm1Dq2
pe2eeghb2R5cQqdvklBvrZ2WFQWAiwar1Xhlsp8PzbC8nOCYLitMIzOqLORTjrAf4HrlQf2Clgwd
0rrWmlsl4puHcCLcm+szlsfiLAGGUCJLSrweIEdeiDaJCVJf0kbZqa9C9cZSR8T31bb47dI2bP00
zSyerIOztTXcijLP/tv9/MH6oNBD+EWSY4lD6PpWtcdRKU9djMb8ZDbtSYu1Du1yTNfKPjPetXoy
7p2sjlZGvlhvRqZHRcWMXFFCMM43l1GMVoPJXHVKwiTfGA2m7dXQFwcDbflbcy7DuzhL65VL+5PV
Bjf2oVXLhQou9HzQqizdWAcxfsI1ZjjVRVg9YHeHk2xP49tLY21nG1G5q8ep+moOrbJyhi9TRxAC
sgNKtRYEHVDN8/HLPLS8XBj1yZ47OPSto3i/bTDG87NqTLN5cEiWMj+0LaUhdYnz/AY1PmHfiin4
W29lQBjA26l00XUwcLtYLEU5YuCJ0UdzgqGGWgLCzFjBTPGPRBuslRvw8lOToyLBIdu/1MeX7cg5
LYaqbYLmpKettZ2l2oewvXobR0p923blE7lPuSJ7sWSMgpui3fsB+pVlAPoA50sd1olHC8WsT2kS
ld4mJJV+nQan03a54TUPqVmZM4bLtSf8WaD9CMynkQW9KDZREBqVpNkIO6X7QqiFxDMraRijH6A4
L0ZkKcFeYHR6l7dNrQKU6izNLzEAFhsVBwFExYekazcuiC1nExVifkUwJvlyPXJcRGc5QYSRNBMW
H03CxQQBogJ/dcL2ZKa4b3tdN+7Hka7ZPNfNTnXLv6+CywEl+0DyMCj/y8/8x/sVgJZXB1bfnqxO
N09lQ5uVK0DZh46q3FEZRWO576pkpyVznm0iqRjoo3Dz9fq0P9lMzBjMlGx78Pha3MB93wTFqJbd
CXBY9Mwv/d6lcXhA4SnbqYif3gStvoaOu7j1XUg7wFeI0miNQs07n/kYJiTLo9mdUqSG4k1BQAct
Y9WG302qeTc4mXswdIHSOqWnb9fn+4HpPb8hZNGHFxf/6sARl4PrZUM1tU9P1OGj90Go2Y071h0S
yHlIVbOsmmlfhCOuGm0WDQ+j5tX/oDgT/afUZd/fdo3WwVbsleLXMEL2ToIg3XdWUaCb3IW+Ub5E
xV5VdO8mgU15iDvg6ytX62XUZQZI2oLelIF+SeHBvx77hDROT5aYku8t1LuHNi0j/NcK0e+UVEu3
WkcLZXTSyK9mQ7+9voSfnBTYPHSPKEwAjl+KmqAviOuZWmSn0jWil2pQo6dI0arbTG89H6q1s1JZ
+sjFFp8MiB7vciqDqE8vc+EuFaguulp+Ai5QPzS6I26QMukRUUWKzFfQInn2vDB6q3Qn6/wACwpl
k7tW9EVAFn5Kdad5neZ67PwhMSF5z051pCcxb+ETeNvUststCFDlC91h0flFk3b4rWCPfFMbevZq
wMvbONOMuElmcMvFOJU8CBHxnrq+rB8RZjlNKVxBWJd9ueW7dFQ8o0aLOjt5TlPYiAZMzrAt7brI
/dZqhn9AhXm3XifM1qcjaYS7up1FeSvNHY39lERuu8n6Mv7ZzKXyzZsjs95DB0S0cCypfEhI0BT7
KcfsDmBSBVpOR0qt1NNVK/elfYm8LFAXkMoCvHux+1nE0spru7pIB0HyE9f1ztQTY+OU2LhtdGrH
N5PjFdMWyr71RNMmifyOrsxtZoTBW2gV05dmMIcfCLlhc2gHXiq2STbbe11V0k0VZf9dX/ZFMEJB
A8F7sgcac2DaLoIRUiGUYkuUhyYRVa9mYleqLxRVu6kwFkahoVLD+iZwpEZsjZLPvL8+vIyvf3x0
OTycXahhsFwk83NRHIY96YZdUAaP6OwUmHDpXTBsqOdnL4j1EQGvj3Y5WSD+koInh0TddHHnVJoj
bUgK/bGEQQ8QIo12jhlle09J4hvQlcWtl6bOtgZhv5K0LHM1JiqrIUyQMh9lno9+yx/XnU1FK+yi
WX+02zC5x484vkVHwd60CYhTVBiGbFuWrf7YVqpxY09u6yN93/xl9ZZfITNF/jFBO0l23PnVk0dq
YnZQDx8CvAWemy5NvgTcPLtAFNMGKm2praz44n6VLEvaJxIrifAUZ2LxfXuvcPoCq/tHOBbz76pO
vg/Ubm7F2AabLG3NDRy4tUfQxZ5CmgxFIcm9Iyv2lo4ZcesqYdQEyeNQKPF92I32T6+z/4FPsWYl
vLgKmB2bSE4Mfw65tPKq+uOjTkZgqvWgisdZFAksTY2y+9bIh8lG3iPs/plQiv/LatPHmJJMQKoN
Z4X+3PmYXdk3dRgE4jFN2vx2DjsF95OhmPGogo12/bx8tpJMDdgSgklUhRfbpY+QKYgSWzyOAWI7
bqhpPwxlyH8aedyL3d+PRVuVgiRiECzsYl4F5eEsNDXB2SzRXKktYxu4anebaEqyArv77LOZ5Hzc
NjqCWsvPZkY9/IEgSwk6pdz2nfoYD6CsrQS7i10Sau0agvzyGFDWJeIwJr1UuKjnH80wktChuS8e
4zxNjlacuEcXyBCVSTVpOf3FPPjhVKLod31RL8MOO5QjiFuQJuWvl1W8idpriiE3X9Drox+5Jcxd
nzY5iOHEbfflNDnA4Dwt3mSJOf+TV8541PH+Xfm2i5TtY89KJSVT5jGUZ+UH+eOcdKll9dMcs+Cd
Or6orLwVVb9EOPbqbe0WtS/0dja2WJCEG1Qw17RuL7437xpqA5JUCLJJ9xY57+yMnuKmw/RstmnR
3yOfabY7EAlJZfmToaYhEb+3AnelPLDMAyjA0D3n/ABfpVILyvN82m0bV2ZdxvWzI+LKtf28UsSr
YVTYrGwq0umix0spwqqihTfxVZMWVfdFYGXpxlYyW9tAyEp+4bFXtH4PT9mzfIT2nOHOyax0enAC
iZkBINz9XNk0MiifXcqwwbmSgVVA0eJqXvzuwSlRyO2r7gkVmBCstwTz21GPcTs4a6y6GyzjnEYJ
7iNPU15jUXiHxNPLdjNUaqXyaC2itzZow5VdtNQ70EgVIKKCQKYXCEp3WWSYrdYLCqXvn/oYN25/
zNM02qStYj+HZdy2O9wx6nfkm6Jm8t0Rx0PqfmazHZvaTTZaXJbjF2Ep8hfGupc8wzxUtJWIebHT
JSkFEBslR4f/LuEaMeXiAoKPeFKnsXQ3ETX6Pb2k5ClrsNDdFsnQmHsP9jtG1m5QNwc7soo1dcmL
aAOrjiuQHjgEdLlS5/vOtaiQJGndPtkZGuVdpMc/raRSm53r5drbxDNpm5vOfLq+bS6nLgt/MuPl
ecQLdxHAW6ureRfa7VNRN91+rIIekGsywllGv9yJ9U1hZclWmUr3S2k7/UpM/2R06n4UtIGKk9ws
KWeAGIYRWnn3FHoqmqTtoHZ7ameDfohRrAl/9EXUviDtWoaboU9HD2cPRFO/XF+Ci0ADtY/ql8Op
J512l3juIrQptmte+6QrdrB3lajy2cbTLxe48abSlfr7X4/HU0NKUtkSHrTU6K+dbk5tw0yeqWKo
oT9ONYRdSoLliwZx9LcN4Fgcrg+5bNlyCGkZ2mRy1N9IIy9uFDcpENLuclBH4DD8qQimUPFJKoGr
+HkXYCRM1RO021jSUN5lo2J3e1JfuPF043TraOmh3j8YogMs5VdmFanjSqCwlvELIhqgYJqpPCMl
V+Z8/0/FEHm8tOJnvZmy7GlsJhpYed0FRxFQi91fX5HLnUf3hlXmYmH/8Xw9H43hE2scqvLZc/IJ
uTJliPjTOlGIrl+r1v0OXwkv+6i376YqVtWVDPujlXAWrUnkAWnB65Qib5R1zsevk6yGDDdEzwUC
Qc+iHw1jY+PLGr+MdlAFj9FoTt0xogqWb50OJuRT1Asz9dHPCb83NcXgG0oP7pGAVoebbg68EHco
nmP7VM14gTTTZGnb3i2hLZZjUuq+5RT6eHCFXrww95wsdAbDjMZTYZhPOfv8EV3B5Evm1Yrmd3Gc
f2ldBNMOlTV09dYZ43ncNpXI811QGGlGnctoMAxMS/RrUAlRXpMi1pMvUei0P73eDqI3LKyy2Q9D
j50za9ZMHKmE/pYqTgDWB4zBnT2PU0IjywnS32HXNeW90KbSeM9jtZ02ngFIb2tFZhhsmxlx6rus
NdNhL4R8+ChYwZf7CX3C8S4ZnNq8r2D9fB+Npow31ujMdGwwQTVu+wQz+me2UKHtx342Mn8oPKpM
jhI2ztd0UMtorcj/ye7iuSoRPpRl5cV3/nW5TPI6ypP42UIn5W6qi/FNx7zsIXAFElu0WKrfiqDV
hHyjFmdss/QvobsceGnHAMKI5+sH0PL8F6hC7TjdZDGoM3ZfayWN3lD2aLe1o6YBEgU59CNFNZ/M
uAz2UDLUlTTqcgU4xYDwPmSOZE/4fPy0dmaUrfXgKbCiuN4nhTfTiHYHK92gqURhy/fq2Ta/JW5X
PXbQ/dOt17izWLnZPyDK5+eMBxcxlt9B6NOWiEgKZdNceHr8HOfz7PhYMsbqq1sbzcMw9I2LoXiW
PXAvO99ynC/voLWk37CVC92vM5e/TeegLJM3oJyF/d1KW/zDkrRBfGotHrAci5/JY03q25J1Sm7c
+XI1VTXzvkB+XcNU5m7Sk6CGosnV5CtRT6QGN1f8ez0CLpk2bBGpnIEGFc0oEM/LMeMMSxbP6/Pn
vpm1YaeoQ/4Wu01ON7nPUKlPIwtPZV9oTZy8z5FnZBs9V4bHQUsqbAfBkwrr+/XftCx0y+Kb9HCU
XGzZX1hWTa05t3VlyLSXuqhT76kE7t6+TDRA9IdQTZphCznGs/0UncXoywQWUnl0RDnRRlOLPvL1
OonSN+zWimGjtj363HqltGKHxkwujjgawK5us2nw3saym8JdgRLzU61N6vh16uZs3JeBEaorSc6y
RionBRIDWAb3Gn8sL3yj6oTb5abxknTmfKtO4fyv2xW58eroQXgw2spLTnFVcS7RbYu9Oy+zmvTW
bLv2ZNhVkW4jPNwebDM1zVOdRtWDM1CuOODF1SkPWo7847tnxfH0NXN6XdnUuZOd0kCPV6Uv5JPr
bJfS+IEH9cEp5h2+zJQie8gTB1WEZ7VxGh0jBjq4W1stivBrP6AP4Wez4kU3WWwNm4a+mvkFzDN4
KHu0oaRc3yoXAebjUc6JRuoIaYhl5SGOkr7Ls358zuETazcKVIynGcmduwBtno3I0+x7FRgxDhFO
P77Ngxuv5CsXaSM/gLGpG1OLvawO9EFSIF/sjc9mhwWd34Jl+JXZyO9tBi0sXtU2WtUku1x/ir1U
yEBKSbDjMl02Io9cEQOYZzWLjZ/q0N9NEuwoHSb8hLe450NLDKqN5gTFS8Pr9pF6yRr15/KBLNtu
2Bp8cKmBTi1Sp3HUK6PlJfIs9DnRQVZXZrtV8lG/U2YvDTe9kmvjrdqjvFtYU5/fG4jTxhCgqgxQ
oCAia6dRmY3kkS5Gb26VoYmrrealyeAP9KMH35q0NXPLy2jHr5ZQL2q5tKAILecRVmsCvMXpsjw3
DYjmbar3P7k0snlXdPr8FLT/R9p57MiNNFv4iQjQmy3LtVWpZSltCFl67/n090sN8EPFIopo3cFg
FhIwUZnMjAxz4pz5h8WPTPb0qayD1EjjuEOa/UUqTCr4t4/u9ckRTHYApMj4qC8s5yv1SA+6MhEb
WOrWMYztn3rRqh9kdFvfJGlTOhuPy1UBncYwZVyokIDek2ctMss5suRRbe3pjA9HEj5s5rf0E/UT
OIjgfdjNhjuPDvfD6mpjo3Mp3q1LjwERAReUOICa3RU5MHX6mtp1b57npm8/9X7SRFApB4p18CNF
eqs16e8I7NKnV28w0CHm0gATilndRfiFWOHolI1hnW07y2i2RWFy7C1z/pK1TfzcVdHv2/auUhe6
woTxoKsB/VJ/Wb7eVl83gxQa53k2cH+VOn7o2lrQBeZbIkzXbu/SlPjWfxXlZjOpJbuIjbOZZ7Sh
7bBGwUM2IIEMq3A4+o4VnRInSw8AcONzrBnNxuG9jqhof3N/KNYjtkEiu9jcoEiTDK5B+TxCgpPc
61lZNne1X8+J2zlVfWfnkR4ezNjOfuQtrAcEClCi36dtpb+hA6181+Y+fqlQF+p2CE1GxxwSo62W
yfW5Ewh7GmO4ZoHvX2yT1CvlSOSpnktpaPe2PHZ72ayHD4M/jd2zKs3pyQ8atdhAnFzfbCAkELog
kfXfBM7l14FLd6xjwvIzCq8y46VWuWtC3XopmH64o7oQ3N8+eEveQIyxOOqHf0CsML4tPoYDiYde
lr11nvCryikhltDgfU1NsChykFoPYStD0AVV9XgPjaU5HdugcSRe5KiFnkqr6KPGEarwp4Qu9pnU
aRyetBneo4M+6fIvKPLs6WS1eXvXKfLk7wILUle3skeryHa+Ksf7QtVS5zCTQRunrlVQVFKjpFco
Hul24qpZPqlu5lszpJGANJMXozP0kw+jeejlsjS8pwpY518npVE/6dos4Rlo3tiwhpfDfdj2k/9Q
g8X0sqHKX6Ku6fyngdy4cGuEkYPJzYfW+HV7V6+vM9OG0D5REyTKgdHu8isaTVN0Ra1Y55YmWbj3
MwPkVQ6xA63OrvO3yK3+DCRdOknsIYiF2CoVIXAml/baQJOkvpGNM2AM1DS0QifkSxRbdWuQmSer
spr5pEwRzKvk/H1x0ICqRfdljMJ5GFlq+3UoMkKQuJiz3BUN332HBJbiRg7yY8faSqAft5qMYO32
Rq39ciJaEd/CzUVzZrFTWVnDGTQk7dkPAosfmqnhXp0b/Qxba218CBivg3h+lNTfWdIlh4Self1W
qdq8cs081JRDNMEdVpdUCHaS3BV94spAH7pvklMUu4aRvfQ9O85Ix8aTeO1GBQ4Nvhu4xKAyXz7B
TNd3ZoWEwZkrMaOpWoSunFvaQ1MUpVs7krPPx+qr08vJkTfk1f1VUlEOF4NAiAjS41jcWuRs7DwZ
uvY88XK+KI4ffi0myzoAe9RP89TVn+qm74eNNV+HAViiIECCyYt8Na0AL5s095ZVnJtxKPw9+qT+
3gIOc1eOjb8fBXrrHveY3WVBgWLV7aOy4hnFAJIImYVI9HJUotALI7KNtD5neareydVYRDsZSl9o
ayfJywM5+Xbb4MoLgIALjxTkn4xgLnMVKBQLM5vi/lxUWtPvRxBj0Jp3WbCHAGfYhT3oUp/+9sfb
Zlc22eFGMHRjw6VG/Wdxl5Nqnu2wG8422VHq8QOgm7Ys1Nz2Q9CUzc+aYovxnM9GXryHZrnd8F2r
9sEDMrmMwwedfmm/q6WcMkjRnW1JbRLQH0jMdtoUGacJ5F7KiTMn2ZWmxo5OhWTIW+2etW0XuBQx
fEkDWl+sX0PDvUxhRj4jR6FUDCDEkX3U7d5/0XK1dyGhlyh5j1L04/a+r5wvEWRSOhAzHYiPXa6b
7pbTw1bBuudquFcHeBjcUC7k76of4U0HIDkbJ3rF+elcJcbi6XvzDC/R+LmZaBWndziPthWND/mo
5b/x8am2TyzIJx87xLJ+JqJveELf3v8x1FYvwYcz9v5OlXpTf9QGNZFOUl5LyIkFqLVTFLPMzNWZ
0AtOrW7HH+usj8zD7b36ox12+eDwy0X1h/I3CeySQhSCHrUopnw+x0o0vDASyG8umxRwVq355dMY
JDHsQNSkd7NuZ+FBMglw93Pft/VjE4ZRQQdUAe0FCFNK9hWClZU7OTSCd5Fdlc5dWWZF41KTLbXH
XCnUxCs7ZtZ3RTpav+W5VT7PxijQ3RSfnZNWDEXiDnOAPu7thV4fCjjZUIsSQhEcymVza0wtpdQQ
TjhzVOO7mkfpY0D2+ZzFarTnVvQb4dh1r5NHkMsH9hOKMQLP5UuuIDfsyHV/Vmyo72e3y8fYoM2S
5T9DYnHphBfUE5Sc7Fn/GnbR8MgVCp2DEeRhvFdzA8lKI6q0z2oBGvJFMWfz+2u3RKDciDWEDCK1
k0WqImXwq40NYHPVCRWwq6hcAtpzooee9PiYxDI6abctXnsELFKMpgfM9SQov7yZsOU68yAN87nV
69iFoVp9CEbpg2+X+KdC7uQfOY7odNuo+J9ennDqJBowCsoTKuiNRWAy0CX0TX+Qz/2UhS6D2+1X
INteFk/qx9uWrs/YpaVFXYFJy8yu21Y+M+U67fM80d1krEPPTuW7YbTqD7fNXQcuAIDFYC15LUn9
MjZNbB0WtbqUz2U2NUerH3zrSOnJSL83jUU4DOH3SCdL0xvknmYIuXbRmIzOluTMyv4ybMlJp6Ag
uCMXq+6izLGm0DfOljLV0LBIlQr2L5APDbpSG7dqZYdFII5nB46H+uXCtetQgBb5UJCd9Ol8AkYx
6a5upIit1g1jEW2VKcfbm7xmkfcTZXjRvLkKVkK/1hHBHZWzUkn5u9hKwpMz6mO6C7Iu2M9M4W8E
KyvbKSpTBEiUEARGbHFHAljagWip57yfIb3TM6O338qp7kwuODZf30hTxddZ3A4mbgSrLaBXCxaZ
S3MIWalOXzvKuYhwMJmkOfGJEmutblS+r4MRgSCko0HYyb/24pRIYTkDFErU89AW3U5pdJo/SEUc
M3R/dyRV8j3o0niPqiS141d/Qm4I+RRU3QLEtTg0faBpY0Vl9pykVfIQ9pF/r/mgTVAN7/Z5pm5C
RYVrX+4pAwKMzxLDIDm1+IRRRW0RbTYVAd1c341hPJ4Kp+me8jQInxQ/dnYOErQvLWDpZ8mvnF1U
d9MhVevslZxx1AR40in10dohjYUA6vLrkmNXucaI4pkXOX0/10ryE3H09E7H7Q5urmT6vFck1ZY2
7unaIaY4zfCcKLvpy3vaDSXiAFWlnOn0aidnsJnPk4QHQq/C2njGVm0ZsFFTVKRMu0yZqT/pScHf
nw04Lr9WsVS/R80NEHSvGFuTH6u2BHaCVBc82hLiXkjQPKsj6yq1bPzZ+8xD70hpe/1b0ZHMb9yZ
lecSlCjj0KKuQ6ticTeVWHfm2lTkc9yazp0OYcRBj5HFcRp5/kKDH06xeo4+3r4ta0sEFQIGSBxh
oDWXR6Yo9a7r6lk5R5pJ2BEk8kOmVmm2A15A1/QfjIkmBnNggiRh4RXaxi4n+FHUM0NRcfkoQ1tx
0GxEw4IIIZmN7Vxx5RRmqMkyega2asmkhN5cN0AkjSs3jdjZJ0i/yuTZjvq1glR83/VIBbw+4KHW
Ltwe4Yf4hJebOYdZqBdSqp1hsa32kVVouYs+BlJsMZ1cpdasI0d6i7Vq5RMCHaOQxHwwnYUloGSy
6m7oZh3/E5XqF57tVPkmpkjueOR0/eX2J1zZVRRDeYyZd0CtaMmZbZMcOPNkUl6N6vR+yPtfZTMY
+zalQM75TF5L4yR8GgaZOhM6NCoNnMs9tey8HCNKWmdTK+XuR8/g2XBHCdLoTpxpn+o3HCPqvjWC
YN7g4lq5kFw3YgGQlcxKmou7EaVG3Jl6rJ0lSyrfgtjKkpOlTYx7AVRLvpIgDfluzoZ/iXtMCN8Z
FqVmIhzr5ZrNIGnhFp218yyZyb5umBM6KNHsP8+BXZ3lLi22RmPXzhBBHZmLDDE5tcRLi4HQUdQa
TT1TNZbeRprlW3voEOLkmJhzlmxs7EpLDhvcE4HQAJ0hLxY4KqVMrVDO3s41yaAdOpm5t7KWqkEu
zQ8EaNGxV5hmHNqsfZA0K4jehKUUPFBOUd7dPtDXADmb9hiQI1EQFFXIhVOytRQeTCVO30aBybcu
+lZDaCofo3dFPY+PvCrtfRNP5XM3mYO/s4yx35vlWP8EK0nJOk7hiGOAPj7f/l3XEdQfWQe4PwBz
wcW0+FkK5FydZbT1W5/5j8SN/JKwAoDWE6gfysHqIL1PwFMhT4Wo9IYfu4ahE/ryjkO4SFRKtL+I
oUCuJWHU6C2HvvylSBOo+9Awnqo8tE6hkmTv8jrvD60a6a7ZBfUD9Mb9hqO5vnw2NKFA/omO+e+S
4IbKOPP/uT2+JaCJu90YgXsbqY68tIoZO66tZprbVDDGbrxR1w7Opm5AaZhhS/zbEr6Uly184U45
vJ18rf812057zxxQI30Ess8TDIW8Fbz6pQJVKpAihG7gAZe1dH3K6iBrQ/ucBcoprBNVdZs2Lg6G
ltnvsrnyv90+WteXXaSRjA8z2MwbIC/8WjhDT+93snUmey1+9X1vUB41/c8DCsrvb5u6vl0UIgH1
ED/JJHK4l0vHomcBj22e1G+MLpvvO33M77uqsJKDM2T+g576w7kPO/kQtgzG76ohUD8aWhsWbmYo
kRdqU/EDatGi3Tjh4vZcxOxMWYA3xfPwna/lg9Tar1rmbus3WadWv0ZHHplvopVR3N1e/9VpgiyJ
xg6eldPMQ6JdLr91olxX/G56wySHPZz0POTG6C0putEE+a9gNs3j/8/iwm/4sdnqUzlOb2CoDJqd
ZOvpnR+0zVMEHOYURerptr3lYeJ+4iRgUeNpFqyHC1eOYIXEIFOUPZe5ntzzLGvPheaflVAMRN82
tXSJf0zZFqEjsSOlvcVZSqtsyoMyy54jy6fFpWfFAKwvLTyAs5B22K35TSmKfNolSqBt3JmlOxK2
mR0TLH/ktddlj8YY1aGzU4TNaElFaWUy+pfZsDV0SnlAVFr7lbeZ/eX2ipfH549V4f44pIrJHODl
8Uly5I5KKUyfp3aWH9XC/qwgBgnOZn4asjLZuKyra+TtF6P19GqWLjeJJfjrjTZ7NuWBObiAZhGs
ICAC/UOpBPWuKQP9ARYvbYtNa7FMIEVUtijykEBi9arO0yRqHRTQV34O8sqx9n3dq+OukOYxdntH
6r+WicSw+qu29j+bgIGgNAPDcaUkpTbtGBRTIn02qqymYq0m+wSCkLdTCJNO4E/Fxj0Rsf9fHkfY
Y+AQn0O2hcUld5AOpa4slbb0mXZsuMP0/KCA4Ljv5vKumXrnA3qx1hGFU5gW7WLsjf3t9S7u6R/7
FCeI2hnBV7izl0cJBVpkjK0m8Fpliu+abmofu5D+Joh+Ls9tW4uL+p8ten1cVMYqiK4ubTGzbRG4
QbDaqUWdv7ECyfppqm2gv/hktfAl2QKnktPe7vdVU+pb8cvKeaKzC4sQF1VhMmrhKPwAOR/Ygfm2
pTKcQCSTh2VhYYGHb7sHhRUPGyte211WCyoGbD/5n/j7v8A5gZrpCrrfqacasfY1tYf57RzO+rc8
cfKftzd31RSIYUGuSHS2hAKaVtA1mlPHXgeDir+TIYfgrrYUYaDdS6uN2GTtU1rU8MhHqKpxSS8X
pqtjPLZga7107rT6XVEamfzWjM1y+EgxwnJ2s9P32Q9fUZpTbZBHbISBa58SVw8hMv6Bw7uwXwLe
84PUjj18z0Rjz5jD3wRM+gdLa4z+mJljuAXSW91g5lCYQ6BuQA1xsWSbpFBBLcTTc3Mad+ZoWOmu
ZJvnsx+PytfXf04x5A33FJAqTtClNb8daw2Sq8SrmDiDcmCsgtk6I5mZqd+jYdA3BtvXFocHAAoA
BoFaw2JxvspIHtxCsae1THi/TNVc+48A8YyfdhtujdFuGRN//9etSLuMhrtsxV6haz3ZHB4w37dN
Md9VVhFutWXXrEEsbcGuxJgw9aVLawYgTr2XsshDId5v341xGtu7ucsN7QWqD3+LJ3ftZoAVEqRs
AIYIbi/Nka0W0lRPkadKWp+5RjmhWZHTgYd4g0zyFAy2U2jAoPrmp5w2Q/sPN4OhAQjaAGYLTcRL
+yWdrgL2ksRrmtr61liTdYKeLjkUUqO9RACstrz66v5SnwSZQoEZboJLg61udpEK8M8blFqe907C
0KurhmE/7DK52qzjr5qDbZ/heUbmqKZdmuvLsG/LcUw9M9QY0WpqZU52jWxlu9Ye6o1sWxz7xetM
+QwuNiAquNVlaDn5bZO3aZx6TjfY1aM8RbP2OABP3sg7VtwZR1QGxM0EGConi0UB0wn6Guk1z0fT
PD0qkW7EoxsN9XQ0KmmeHwoIp7ZG9VeNkueB24c8muG3y50ctNCq+q5NvG70c9uFcSx0XKkbh2bf
FolmHpW5zouNla58Plw2kwK4bipLS6x4IKhz1UpOPMmoQ+gOFLJ49Fyqyi+Rb2dEaksRY+U+CgoX
4MZQpMDtufBsCvDGeILnwJuzIn+nz8ACqBrMZrczKtzQM00YcJKhT1H4MLbzZG+EAKv2QXgS2zlC
BHhhf2bSwfb9MvWomWTV0ShhJYBhLdOeU4SKql04qloE1Vrpy/aulrLe/vTql0RwPxBD81KD61w4
JEfy4zZCZsurgsp4ipQ8/whQxfcRIWm/3Ta1dl3EzDJ1WUpbYEkuT5SkwwHpdHPu5X6gjPtsaq3g
AH6/3NjTtUNEN58uPY08kq5FQb2oTRXOWyv3gtA2vtOosF2z6XLmsvNhq2+4agtEoOhNAB9YujfY
TcyyU53M66kIYsEavZy6u8VIsLY1SbFqiw4ReDw6+dRhLvcP7uahYy4o9arESJT7JBmaE8JgqnlS
mB78cPtjiXdv6duEUiwvI2Ecn+zSGMOeoVMYZeYlfWzemZJsuDYI4XMyMFXuduP4q4ZL7v620dUV
0oMEX0NcTPf+0ijI07noUjPzEDVHZa1Nu5+TUffwKLVgz/a3ja05OHI4mEjw4bz/i5c/Ex16Rebk
x2meWqcaea7JjZSadp08q0F/cHKGIo+3ja6tELyfyOrIlskjL1fopHkoRfqceTYaAJE7OkCZCm2y
H8vA2uplrdoSA3tMDVMTUBe7OaWJqfqzn3mOMdBzMJkDOBTGgPCPooX/kD0xFAhsh6WhlHdVEAfZ
VpbBkHtZwyz4U5Rq/Vc1TOtqZ1dy926oKNfd3sq17/e3xcVWRroV2WZq5p7WNQbKbT0NSIBmcHEp
UI/aD6SLryzzihSVng6ZGu+FKDQvdjSu2r4Z0rbwTDkMgOo74xtfQpzD7YvcvJ+UOH//D2skoSC+
EKwYS5dpzPCcKU5WeKEVZieb0MbVihJa5EnPnngy5n9wnZRx/mdv4WIGI8hSPcgLr7OC3N8Nc12D
yc/N/FuqlPZGQ2ftPQDITuuWdh1UVQs/PTV8uKCpC8+Sszrb1+aoMv9Q2NVGULF2UHi3acUx0iVo
wS7vXAkdeBdQVPBqVGY+V0P4ttYi/6GQbeepnZzXgWX+nJE/UCvqfugLLHOluRWI5rwvPI2WgHpI
acp9q9JwM1RaXRUJveBSgpV2CZ8YwFAB2IlZlW0k2bFH28stckUq3FFRg3JvWs1WZrZlcvHB4I6M
4wiX5cVWHbxkReW/j+emu2OI411e1dpGFWHNfxGS/ImumXpboiOJL525U/XcqwV5+d6KLe1oolNe
vUeiJ9ki8lk7jeTu0JcBhxHcF5enJJTyKgnCgaPvG9bbWOoiGIuq0th44tYCPg68aE4BoLgCGAwj
VPXNZOReV06m/wgbuNyd0tKsTiUR/lNrQFa6q/2wkAF9l9rG/V77gn9bX7zqstWIcMUmNJo1+SVA
6q5BgkIp0EJkNFXeO2W4Jf+wtq9iQxnqh6XmSkk3r00YJmIlh5U/i4eTKilDdcx7eQsmsm6HDIk5
Dejo9IXrqtpMgz+i4AFScqn84UTKUL51KJO8cvb+zwUXo/eUtcVc6JLTlhAPCdqo4+JVUSadwqx+
0Ed4NNLcehMWhZ//wztHbV2EsoBTmTC6PJh1OfsSkWfh6aPfV246+MV+CtL5rq7aztyFBrTIt1+d
tdgPWnFiTDgpnCuC8brNB21Ik9JDDNg+SOMw3aVSk7lJk4en2aqLz07pSxtGVy/GX0YX4VheaQm8
tFLhSdJQP9jF3MBvqmq/Z6AAJxLw5qXs4vR+VHlu/2G54H0ExhHk99LPwJpQBmHaFB4kNxBNSLVv
u+XAMFpMYLGXcePdzh70rWdp9cBayFqifUCbcwl0LpOhrHInwOHYlPRPUpdY9kEAHDaev9Wv+Zcd
4RP+qqc5s0zmHpsELUN1YIop+qHO+CdoRczKP0RNWj0nQdtuENquOW9gSabOxpIbLQcsIuhogGuI
/GHOpPEUQyYkHyttLLUn6PCMacOtrppjNoFMnpTlakaarKHpRoi5PebdVQk9F+bHnuHkKs3e9es2
jr/cPjNrH8+kqkWjgPo2PuFyU1sdXmQnbHNw2zUFLUVJCQir2jG31CPWPDaPEZEnVQrj6vabSmUU
Y0zSZyVF9L0t1GC+KxgXyY8liHhGMAytu7u9tlWTjJwBSqP7TL/7cm1IT2vy5LSZVzRlFp4dAyDj
775Q2uYhaHsbUTpocuqNx37Z8//jVvl6Qh2JeghJ2aXV2J4qS44s6XNcz4HxrZmBaB2JpjLll6L3
xbzPdGQ7Tl0Pn905HVLFgu6tbjUDkiN9CDvXKoDPn+qqCaOniYDv4+1dWTthMC8Jzi9BtbgswjWt
GXQV7I6eXgbz+5z5ld6d4nS6R6rutaq3Is8Qgyj8w+g/m3G5F9Bp9XY3TVDL9AMcnEWq5faLbZf+
kw7+CdEke7Yo9v+DH6RrQ2OTK0SVZvEFyLnbPNKk1OuY9qn3chiWw3u11WPflamT75wk/mrbc2a+
v72za3cJ9QyQM2TG9MoX542h3ZbYB1fR113qfGJMrpWinSKP9RawZO1kA9QRDJVimGkJWMvHupXi
csq8BkIVf69G/vRbiVIZtkg//2o0ynR6/dKY8eHc2FRvCfouP6SVFgDUpoirJGXt+BK2c52e0M7M
t5S91k6n6ASBXAeDRf370hAvtjEnOel3m6Ra6PZKHXV3tjx1zbEJp2HrqKxuJGxkOAjicmbaLs1l
ZR8VvQmIIkfA/RTBAPNoz2Zgu1EbWdYuDsfR/5etNAE3itIQMCvxk/56xuqkgnZUlXJPiW38HpIQ
9Cp0UI2/bn+y1aUhPSHCSGpD2sKzJ1kJ5WRLym1KbURzpgurFPC9Hg07tR1Dcx8D2dgS8hbJxbLa
RuEbDD5lS5u5jsvFZYlWJBMsPd5oJe3ekOMcjndzbvbWbE8MgIG8expl37/L4qR8S22w/H571WtB
AqyKOkwxMLfCpnb5Awxr5E2hnu/JUZJHrt/KSsl4VxsAli9VyZUbs4KPLbLMT7cNr203ooqILlD0
p7UoduavzxpPMY8zJQfPLiT5QIoA3anZt465p1XbfEQKdZw3QpPVtQJQRF1AcC8smdvlstTQvJYy
r82tIT4mDgNRD5JUdvU3KZ5DmLTq1kfRAOai5F9Ca2QFmPkAnkM/Z+Fjq7Q0BgE38hCnrL4ERpxZ
jw7IAtAjdpp/Ge2w0dxeA/q90atacxBgkRjvYNSQ3p/YlL/2WTanxpykhjp/DJPZoQiTZny0TRzf
O6DZMfiK2991idb9857T0tBIkHC03NpLg2UDi6edxFT760H5ZIzhvT6o1PrlbgyeQqtOvtZxHz7E
slV/UpM8eLIMlAiUbjI2Wp7Xn1sTc7cwpIq+PDNhlz8EtdPCmmU19yS/qY4pstePdpvByA9RuV+7
JbMhgEKdsXl7eweuTzZ2/1TSeG4EIPbSbg82IuotO/Q0qy9Paqr78YGLa7S7NOpm8anLZCMKXtl0
YZNMRhCUMs+0yBUti8lCo7MizxetKllSpl/oSczRQ1bZjXTwR3NsT9JghiQDUiaoa62UvhpYyz3E
6ekGbGD954AYBY8rSsPa4gxE1ANyI6PbbcWErVCjFu2PXOsMt0wa82BFkEUj7ZjGTLzLkxeZA3+Y
BhDIkpogqfr6IymoaDiRjNvS2ViGVfJMXKXAnkb1o01Q3LHm9E6lbDx8nOy+rV1q8jFMBj2xaLxD
sbNMdgxoStUbybQZyA/r3ii3Hu7r4IffRNQmZv+ZxDAWp7NU5xbuujH05tE2GYvWSyU70kWLt8BG
q4YYahHqBIQkSx6eWq1No4qr0Ks0p7qLqGLApMl8cXm6few37CxFuopJBtGkBNgJmSKDOzOJhmNq
pfUW4mbtfnGfoYgQCEuczOX9smtZThJ7jLwmgVnIpeYmyycdRpjhWJnMe8KNJVf28fbqrqsUHGWi
VC42CRJsnZdGK1hWpDxQIy9gCj18ZHJt/O4oafBmLPIxPTHXHFKiH+b+lE+VmfzLCWbFzOKLWRo0
VC7Nq5HRoYldRV7bd4gCa4j39GEbGMcxAIPhpk0IOWtQxOZ8iKkb664y9gOqLvDQK7/yUm6r/e39
uH5W2A/AclAmUcVncPvyB7W6jDiQU8ZePBj5p1Sea3owbT8fzIzLfdvW2smCRo5qAuUuLs1i78Om
VBpljhOvBYk+PsMJoMJKW9ejs1URWrfErKAYjBINwstV4bf9pA0bVhXo5rQvQXu2v+EgL7f6O2vb
Ry5JAA38gFxvsaQ4VZvKQsrea9T0jTyGxRepb39M82RtOb+1JTHDD1BXXATKXJdLSn3oj7LOSDx+
xpAe4AZEstCiQ9FsOP2155ZYji/EXKsJjv/SkKz1sgqUIfbatpHvejuFECojjN23Q60/GKmhPoJ4
QLj79uG4jqCZFvjL7OK1zcw8r3JYh70oDK3pnVMMafQN8pQodksrLKM3iR32PhMwctWdeqkNzu1g
+lsMEmuLh9KBoTMgDowGia/wV5QV0042ujKMPSsceFODINDvYWmQP4CMqht37phifmJmat5iEF47
SCQrtF8FTQNjzJeGo24IC6NSYy9S2v4R+CMxjWqhUSKojU1rwwuuWhPtNFEMEbH7pTUnnJiOHMbY
g60mPVTT6Lx3onKimDhG71//XWkfMM7GongnF98VDaxKN8okBq4fQidWqCMalyoBcrwLmsBQd42l
AZstkySN3EBonMlKqNvvbv+KtQULpWNxwphDXd6eWum6uWcOw7N9uDd28hgp5UuRRYPlan2hbamB
Ca95mQ7ChcNc9H8UGFdoXZXJhHZIeatLSk6/ekP+NHQQbsdQdX0EBh1vJESrq/vL3OLUBpU+KXOW
heyxltQHZIss56WcZ4AeJLzR1iu2dkkElwCoBIUgeFk7zZrWVmulCDwTHYX0KVNlv4FwDBbs6IQE
o/TV8qvBOKD0aJb/cHAhMAbvhHtCEWtxTXgGUY5uBvDshjm8Q29DkPejO7y3c5jGbp+Z1Y8okloI
47knVyWZaQDAWmMrrJRhh66O8ViVnexmQxzuQ2u0Xt1OB+RBB/MP+hGF8YXjlfRogmNICrxZ1/Nx
H2Zm4OyluQs2HPzaaSG3oLBPsYIC/8KONbTUxaUu9pq2is5xXWeiECMlWbVrVbVTN5a1to24Uy4/
mFkaNItP5mR95ncVOcRIJww9kFk3vklToR1se4g/zaO26cRXF8jMBeMOPMkwTF96Ny2hcmACHvHy
LOiPaR865U5KihZSOjgh9rdPyaox+FVEf48Hc1nWgrE6KKD7Cr1Q1ersANtWMbkqk+0tdElwlty2
traZtpAvJ9UQAdtiabVpSl0B36ZXIB+yz8WsjMXg8AG+5Oj3TAL+6/9nb+FZFIZXprgju4EGMofo
of1t1H7yklfdcFCGPtzYzPXlwftCVZILvqyudCPDlihUsJlQav0EIPdsTCa6R3lnTq5fGv0/OE5y
AAH8o4zEgMzlSalMP6oUGg5eb+bKtCulavrQJK3vnIi7tY3kfi314EAaYjKSp2j57VToQYaBmoKX
KpV8UKnK3ZXA1B/NUHYk19aaAnJV2XFntBm+vf4zQp5BlRE3BuZqceVRJUplZF8Sb2q1L6k0yrGL
eHnyqCsjYnaBnH6+bW/thaAayfQavRaCyEVYnCRZY+TSyHiDZVa/+Fltvs+KJD/0ZqHdEeU5d45f
q/Phttm1u0h2gcCNoFu8GpxjYp5muNUBsOxG9X4cKBXtalOKznlcStnGWV01JpoQOG2A8Us32lpF
1ARymAKY6xsvQDll2BtW3x1qS0eX9x9WpjJKCisr87tLGqhUjvI2NlIaSgGjBpDfZS+2lNLSaYzw
X553WnhAPZgVEVOIl5ciG4Ns7mGR8Uapq+Y7C/mGb2YZ5m8hmjDcdoLJ2lX7QK02fNvqoYFIEFAG
09DU0i/tznZk2INtkksV8sREXi4odKrghXa+vkMqu7FcGB63NMnXXA6H5X9WF/HpOFpWTNpFUhpX
9Re9sO03HLD5NEew9d1lZLHWxildXSe6uLxN8IHyaFyuE9GfOjRbOfXynOTKnRHv/ZmHbfSlnxPH
nUJlOOaDkmwp8q64Hxo91PEYuhSyuOI8/5Xa9HlO7bKKEs+sxneZL5X73k6q0YXmT8kOY9+Hnxm5
Njp3atLU2d0+v+KdWATEGCcQZlYOqbJl8WpSpyGC1SbxUrUK7yuygPahkKx0q/W9sreiCQINCx0g
5vkXZ8isSUAwwyIlMztIUugfUJzKKpeaeftpcEAy5IkxfLm9uhVXAGJBsOng7/iui1fS7sacGQsm
nsgJkGAM09afnqWojKG2KNoyfH0dBXNAbaCBphu6dAZjkRho5ZUc2TrI9w5ESJ9DsFNbk1UrNwOu
DmZkKbYSPyxZw3plbsY+q1IPKlVKvArimXDPjZNrxfoUukEVqv6Gm1v9fKLLIaYcYV4SRYK/zigC
x5pRR4yPRIOuRu/A8Ay1K2FpOgRDqRdf7SqQIXivUMzYiIrXTIOy5k6KkWR1Cba2+2S2lchIPXhH
qt3YVsF78PnVoSvn5C4LI2WfFEH0/fbBWbsWfxtdHFfAswDmewZI/XKyxYxOiDRpEgVbSh6rdnSA
umJC5TpsBPo7D5MGPy2ixm1/TpJK7V/MMG72/7AeMeCkUuIkb1rU3WzoTJnBtVOwgpMm7wc4rAII
VZzZ2TgoqwtiOhW4iSZqNUuvHaZmW6EH4kVyapyS3BiDg+FAnbLht1ZPhSiFwTvAUPNywjdNDd+f
nDD3zNQKPmYFJJoHUcdKXSVuLPWBp7pRDqZF9fR1ryGngheQFgd2iY+Yqbq8ClXop1GCwP1z7IfT
QxAXHzte44bJQl+5i5KRzK1Mx7vb329x5f8YJTwF4CwkzEmdLo1mvVz6BjDh58C2p8wFt+I0xzTS
R3INw9fQ6huarXdpscX/2SQTBbZLdHpFgNZXwf+Rdh5LdipNu74iIvBmCizXtJM3E0Jb2hsPhae4
+vOgM1HTK3qFvn+q6FAtymRlZb4m1nPym4ctRT8aZe+dVQOTrASjtOde2mWAavytQXcR+/eg+MpC
qqAuhVLHbv8k6SThSor6oZVGf5iyVTMPSTKuDznZxi0Lhd1mpZNHFKVrhUA0DcxXXbS+zdhEieUd
Eg1g5qZ4Hud+WanLrerlfvkYiI701rGlnL8Zgr1cvtbQ4nKqeu+QxmitxNI03+McPvmbJdfT4A7N
jefTful+j7elMXQsLW7WXfiac11TZuF4BzMre79W8jLsa7ZnoZbLQR9mDRD7cKsQvl+634Nu0lw2
B59X1C6P0Uh+3VTRvUPpivZ7pgztQQx2dqIN2d4oXVxZuC1XAk0BDHLrQL+cT623YKJ3Jm4HVWOF
TaIPQa0P1Q3k3C4xY3vQP0Csjn4QiS/I5JejWO2cx0a9ePATk9xPzMY+mCmOCLpWV0dbQY2r8eb1
hIiOfnj7uL/+PkaGrgV0a3uo7fmveuIBiRsH1m+ptAhgg31MbST8/2+j7HYJPoaVHtuTd1BzzTqu
tt4c6A3fIoK+3vvbt7ALYQ5zvPev62LWDFEbnXdAyXUzSJxNis2pPLrWMB6yob9lsnNt7jZuHQVl
QE1oY71cNX5B25nY3PEtTn7MVgqR9GX0G/fcta+iLbDtc9RgXtET1VgV3VAl7qFbXftcwGJO/U6v
HeBThqTqA6Dxxr3z6rt4mQCtIf3S2IoUtV5+l+qs8bgMWnFcJ7d5GGzZPiA4kYdv74lXhxgTLbws
9N8Ba1uwl6MkhWYPRoGXVbvqbaDa6MwsXZ0fAJHWN4b6Hcv/eHtom2EXxWruNPh6aGfsxlJsoSi9
jiVQn7T5pxKxlBOpgrIGFcTi72Y1Ds/cAtnB6N009YfGip8Gu7f/Tap+JNdEOtW8cSJexU1+Eb0B
YMfMMaqKu18k1hK3gHgujl7aV5fK6Ou7hQd2yPMNSXh71e4kGt03gtm1Kf9z0G3h/8itySqbTmAb
fkSNtjsOWheHPAKHYMrx2f771aX5iooiIFTc0raf8sdQVsfsKilDmWmToZuEWSle2oOsaSfmtfgf
RkPZAngma0upfvdhY1yMijGWOHf0GfISlJVcmyaS29tHakTtLRnDV0eSxdtqeJvSvE37bJfjTjiG
yKGqiyNKENmjitIXdFPsNXO0Zo5V7twCmFxbNzCafBllUa6i3WQCMYsnU+cWkGarIy86Lwc0g+qw
TcjN3l63VzcRKpCbEtNvfCZ59S6m6ampJ7U3xQezdhL304RQQXW2irTpLmbJMzEocQ7RRwzOLXx7
pnbGSuztX3DlY6mmbZwD9g8Yzu3k/LFzVG0wEicflYMez9avuLNzLVwqQzzHVtY0NyLDlZWkB7Kh
+GA40AzZD5asM7efSiZRNAt4xTrDMWdwNgpVjoqsh9hYt4q/ve3JWABAUF7jcGAIs1vOuiwAJrl9
eZRz5QR6tQ6hmPXxuMKxfGbPjuGQdGmwFiK58bn71aUd8v9PCYAPiBZ7YOwQ28Y6AluMKrwZ1tNm
CvE984z+ERouFG28KnsvsPWqi/IiRfTw71Z204ujcEabhGcbeOJdFtDlTuLE2HtGauW6XYBxZPsT
UxLjMIGIuRFft336Z8T/PRZchE32AnG6fc85y7yeCnQ6RUk/6emhm9BpQgpYtpfSyPQh9Noiz9+7
djJfhrxOnHtSBi85vf3B+yDPj6D+RBl6a0SR9e+eGEaqlEXh5XMEVa45x56evPNy6b7PRe+9A8k2
HK1K996/Peh+SzMSJBOejmyu7QW+29JugZc9msdzNHf5WnzWVqe0whkUufXFtJFqCOiQzx//b2Nu
++6PMzswA6sjQKOmLZD/f/umoNtw9ErNGA5Krq3Dj5rQld7ozu4jxfalaH5QRt0kVXglvxxVVRpr
0vtSRrXSr+4BHbVpCrE2KzTfzfp5ubF9r0wsyEyyvd8+YaCYXg43Cfpt9ezJCAs1+zRZQ/KpMLm3
J6mnIhhlnt1KkV7vH4rwWz8YZNxGL9uNqCDr1rpptkbaSqTwLW0AfNv2g3ZRE1WxzxPXweNAxedG
IWwP+kQlDplM0ARIfEDEBBz28lPxPOisOJNzNCSa8snt4nH0sypztLBb62fdbR0Iw+C8n+M+tvNj
Z6bap1hBLusCDny45Sj5OmqRuRE54GCAmKPA+vLXeJM5NPWULlGbj8k3FCaSu6JR/x3nRvnAoXKe
UC3O33Nd3WpHvA4iW8oIWITDtDELd9t6zceqb5V2jmKqu0c9M5IwgZbyGQCwdl+naf5uBhz1YMZr
/6RoNnKCbx+rqx9O8AJaSih7JQcdU5bvLIdlQPtxQtbf9jqkbyeEgxATstcgTbLyc2u05b9Aw5vP
bw9+ZfOBsAD3TIYOWWqvW5gidznGCx9fpqtywECmeOi8RUc4RE5DOFtDj4+f2v1lPYGdB7qN1iga
2BuBaXemF9RyUfNx5iht0uwgTUdGDoYCoa4WAnSvMdQnYuYtC69Xuse/hzU3bWqK9xSZdsMWmppa
A0aI4NrU9ZvceNQgbbMm0OzUe67iJTtMzZIcrcJ6UrbMT8NJ7vQ/TDhawFxZvGPJTl9uc0pxxGq0
6yNaFtMPDznBNFVT2rSgM97Hada+H5T0L6uo20m3ME2lKwE0A0T1blD0roZVG9yFC7+zTwqq7MKv
hzT+9fffRlrpwCXYLIj26vHAiDbh6BJV7X7piF6OhACnKqoIFj1zksDoC+1JYhEsbuQBV+6IraiI
HBUPP7h4u+8zZbnERVaxix0hjnE1xM9z232s+6q+sXOvHVbGQX+KTH3TyX+5fDwR1VHvpyUSOKB8
7FspP+lN4Z6VpNTno+PI8SnRO4+3F0ZNNwL2la/krt98BVlKOAO7CBmvWFRSuZWRjqS6zwGaI33K
m+7OWDXtVifhSlR0qOtvlQHKpuTpLz/USEt3TbJeRhpyrbxBhBGm5qBfeGIDy8yqXzqlmf/sJf9o
Grn4+dcbiRTWo+bPQ5ay3O6g2jzi10lz1sicYhkfySkhJfuZaOMkWOTopff1lI1q6ECZuCVKdeXD
Ad6AYdS2HiroopcfPho5XPpiWSO9EvmXAnpeFvBYKSYg6zKDkeJSYOhyzKPVQcEfLc+m+pZywSsv
Xg4ssZHeLU9rnEr3sz+aRTyXncJSe+7ESLVnKWFioDnxUOvZWgezIssmDVo62nWApGSiXupVy0VI
9dbWgyrP0/ZgbhLy39W6zNqoyMomHPXZoa329mKZTMjLJBxgPycPbA1IjFfStys4R1zL9SVSu1l+
dc3YDBy1zesbw1xJzKDLAMMwOHyEb/3lukxWOVhaWsmI+kLuHLRVrQ6mMXob/67K69NijeqNJ9y1
rQBGl8QMzPdWLns55FAkIs91uUYetSHMFbtpelxzR32sEad+gtxpl35cjpO4oNRhPYtpsG/p+l6J
N2BckKACVLdpRG8/8Y+c20QsRhmsXI2a2dEGX+LFZT14QzFQTMst8Zwng5kGbuOWYTZxMG4E1ms5
IgGVwAoOjd+wr6nhfpCVMXKTkWsk8ynNq/FrbVLHQjYtWw6ZDYvEt3LZx2d3nsbsOGNFSuM4dlR/
9Ap54y1wbUHQUSVJBrLNY34XAdmWS6NVqRrluFYEfeeZd72gRa0JHWSDnaKvCuvjneJm4ik22uT4
9k6/kixBD6a4SBF9i4y7hDmdnRQWhaZFlBGdn9W4Ovd0eNK7UmhaE5Ajp01oy83t4u1xr219kgV2
PuUEAvJuH7qKniZFN2mRLYw5zlAPWsvxseOuRRQmdpXBDHThZPF/bw97be95hEAA8ozNJny59xZD
rTNd4VSlSmGESJEZH1ypdoGmQK4FaZMfuoUuoVEu5Q0O5LVMjRYaimgbsZ6bdnf7WHDn43zu12ii
AJUFo1qMWc/LvtOcj6VXjLmfT1Anvg1I7aX3QKVAkxcojiDOGmt/bQG2HcBNKZgqDvV/pBZeToRZ
mwl282KN0hqVrbnABwwmaOpLVcyhnLvBn9WpOyHn613GHIWsuDFVvzfSW7DJa8cRgVH6mXi9sv/2
sGjU75PctfgltTK1P+Roix9LsShB3yfZOZOLETqK3QAyHDvq4GsmmztvoBCizclyK+5fOQ0bE5q5
gae6Ae5fzkrKP+XurLNGCESeLWprBwhg6xwimCse9UJFKqWu0/bGIbyyKxF/IiABWdlYMrvcoEzt
pqZLLiPpKb0aaF0jp6CgNpMcGpswDBWwx1LQjRcR5qZG3e/GRXQlDeN5SpeGpjJab3sVGkOhQj2i
IBulUjWPIl5bv3Mh9LuVo/19tglMfGNswdxionfxzmyWbqKtxgWEu24k+xwmMCdS+DMB70HvMRP1
e5kX1TsxGkZ7evv8Xz2FYJ04hqRhdNF3K6zUjdkrqsYKa1MWTKa0HjWtALDm4u1+tyhNGyLtLZ6s
yuSRvFAd9622gar79u+4NuGkFTYvNhQgCYAvN1qpNq1m9dumNzV87mqZhYnAfB6RUOXGJ29ftMtl
KMZQDtl8A0gzdkMZeMGMSCmoEc8l/V1rl/1BzzTt3dsfdG0L/znKbl4xf1FAeGhqhHuwcreKru38
wS61L8NSxl9rRCqOJXqyFw/wy/ntofeHFkkGtif/A+9vbrI9mJUULrMWd5VR0cXeg+uU7VewgfkX
VVZZzi2ie7U/9nAT3x52f3FjL4XdDpV3HgXmJn/xcgkrOjadjlBxhJ7lCiEILwrPN7JWnopqEGMo
7UxQJhXth3Zwpy4sC2pXN9B0+220/QaKiECJeN+iOru7zjxt7j1ZaE4k3XyC5UbH0wy1LgepURa9
85foWpJGepGUpCmqkDrSAn35yaWHtn6LJ0OUkKp/qqq8Dao+riJ79eZ3El9VaNWudiNf22cKvwel
Msxcs8yvzNETd8yFCdw0KsAQBZ5wJUDeYXA+NGbRPSKa7PSHt1f29YaiJotAOjQhlpdG2cvPbEXP
0qXCjWSM/oU6DuO7dFG7yBqVPgs7pW8+aN5crzdugavD0iuHjk1rheLpy2GL0Woss0zdKMl166IZ
I57W2WR678Z01MOqlk4gY2e5FYr28YH53QBTW1OX9g6x+eWwjVHa6pR57CFhj+iOOannhZVtYlXz
9rRe2awMRHEfpgkSefr2/X/m/d0YDwnOCFHlUD7BZ2I8trGlXyo0IL78D0PRgSMoAMp6dZ/1TWtm
3py7kbWO6UPfWTrE4FYEs540NzbLta/aTP4IrWD50Ml7+VU97FoHZrsXidFqHzS1nI9Amawv8+Tc
Mli7chIoQ23d2w3d8CqDpLfrrQpuxtGoJNNTtzocP9wRojlO0udeLN7l7Vm8tjOQRMIQitowtLXd
gi1ag+am02lRnhUDjKu1+Bnr6XRjAq9te6xRoXFTPkKrYndzQJgEJEJGF7lOg6G3rPoenIgzWBeB
tEN8Mqy4Pk1G5t4CV1wJ4DCsqQWBFqHItgcMOnEPEWAsjEjog7b62BfKOxOnsXNvKVocACLUT5Wt
yvsRX24liK3qJl1hf2tuZ49eG/cH2ggG5/Dl5mlq9o6X2Ho0j60JRdd0mrArm/LYVcuE8J9dCjKE
PCv9VS/pDr29vtdm3tkUcClvUrbdn/yZcNCaZmJETtrj0reI7jzVHJBMSbsPMlNcv8eHN3x70Gub
aous20cjjbLv04OcUShGpVpk4OcRZrT6/smGpv329iiv8jxmFsetrTD8W1t+n8mrdeOmMKT0qK69
/K6mxXKwhx4/M2XQD3TIHYBpinhsEyzXy0GuTdhn3i19+ysTDBp7wy6zx7bf83J5dQsRybXytGix
zMlMDrhX92aAmlSlBdViLMVwmOg+JXoA1ZgzcuPmvLK7MOimqkvrGlHZPfoiM6ZxsnvVjMY5SR6y
ytU+Js3gHFMUC4dArkv1r+HUSui6462a8pVQRT1hK80TFblCd4kJ90nTy6I1oyyDG3ZGsXS0gh5y
41ejXyyRHtphVvXkRii5EouB+rPmyOFvrM1dShYnrafO+mBGC0qNh9ha+/dQ2lwUKAz7RtJ5JXjw
huEdA8fWZmm2n/LHZYZ6SyJmIfRIMfK6OQ6dPtvh1CXCtADJIogcpDwmrKfZVOrsQ4sP86WehSf+
/jQh5sTiMtUs9P6L8dzpyI48HWdir/T8ITPLg+sIc72xla6sJx6mrCQPdDw59pmfK2fd7c3MiIbM
S/5rKEZ1/mq1/SHp3dkf0+kvKQ1bqskbnEolNpNQnPYuz6uLWF2j10Y0zer6o5wLmnj9+i6bhIsj
hjPfr7lX3SjFXftIzguGGBSIuBZ228fUpxFP3tSIyh47a4p/JmghEK2aNZoHHsW3gNxXx6M9yw7i
8c1HvtxDCGuSvU5IV2e5mYVObC5BhohDgBZzeSKBGS9vB8Ur8YDCBvpMDEcJeN/LKrgJ8nEVdlTG
k47G2KAl3vItTaU7HvB81pbkHPcerVo8QVJlOc6IJ9+CaF4JzJTrUcyBxbXRjfbuUWgfNSIdSjty
W9MVItAqLRWf5mp0SDG6rFXvrTyfJv0weHmdfwSCgZhr0OuNHP0yXopb6e/rSaHuCe2DHUc5mBzq
5SIsHoZEsmntqKY0Xh6Sph/vityagsQwi3cFknjv3L7wPrtG/T9c/4wNOBvzFaohr2S/l3GFDcrm
iuZynZaAuwTh32RsCidQ1EZM97M7ZFNA6U1L/B68+r9vb4jX8ZLNjjIZxF661iCBX377qg+Nlimx
GeEs3pj+WlfzaapWO/db1ShvhKrXEXMbbJMbxnwKduZuoodc5yY0ayty6kwe3Dytj0WbOmdj7j+Q
gMSfPYzonmojrU/rOOX1jQh2dXiyLbQwwSOg7P7yW2l5CQsfOjNiPHkPnkzxYWLF7+dUQ2RHxuIx
HWkChLNTYnRg9ryAb6RbV2cb7No2C6Qme2Sph4yj46wO17FVVR+lWr7v9bm5ZMty66BfG8liEMB6
tCx5sr/81m5t8tZOXTNS2vRcJnb8M8lM9WhOS/qX1TzQHRveAT8Y6pZbIeTlSFy3ba0YnQXQxOvF
M5JZyBoe6flXy3OVjsmchrgDe19BY6pJtEJn/Pz3W3izM+PyMwFd7mNaZhR5aSG5FRXrbERd2S/v
1bQd/bTFAu/toV5nrlunDjw2/RJchPa470IWxthMnhUpCYKUAQIbAK8T26i/vD3O62sB7WMqOr/J
7izh7hpa8SoSpmidiPdyetTc5R2y/FPqF7Fq+E283ipkXdst1K8onFEAIBbuokAiuAvbkfFic5KL
3/cGr6FhruuzPdXixoZ5nRLzceg/bEUALqH9YEornJZnjhPR3rM/oxIyd5GH5VX1S7qL2f3QZ6wr
/C4eGvPG7XdtWgkwqOFubXCooS+3qjuMs6UWsR11Kr1u37UUNxCNZQVKVeYFFNHin79fR7QZiK9E
9k1C5OWAndHqbpO4doRCnBjObmmUnW8OZfI0dZU3H6A83aqVXZtdYDFsH9JuHtPbHPyRlU7t5BqT
VGwyftE+t1M9nVOntZ8sMZbnNUvUPijdrL5VF7x2h8IkIR+GvLwVml8OS9ws0KVlBzmdKYIBTCMP
1q4o73N4xKFmDVIeZkTAPiyj+pfePxwPKiIgGzebKGLRnhquN5gZZmnmRnWsjEG6lsohg/J6nFsV
q1F8VG9soyunBfIDQdVDhW+b5N236mpDmZvxKOpaF+B17j1yeNX32XC1G9XdKzuW3bPJtW4zSz78
cihn4RFrtpLKHE3SA3aeaNTGEDrWUpvgBjm3aEFXx6PySHqGyCNQlZfj5VMZ205MAbIephYJCsV7
XO1K/LOqsn+siukWqPvaVFJLhleP4hSXh/5yvMyZcMVWpA08sq7Dfhm4jXNgm4shlVvg/FdtRtK7
TXt2y+2xMwQe+nKwvK5EX3qJF+FjYR2HKlM+Vm6+Hvq6lcfc6rrAVIyCKOvIKdQQYU5o+VvaF4qy
xg3Q0+vjwk/Zun3E3O3S3G0hOyPHNlrqeF2J1jjUofRLLS1tOqzZUF5sTRqfTbNNmiNyNfWPt4PS
Xup+S3OhZOGPiz0Q4dfZzYPeuYk+K70XlauuQpOt696fHa//0avZVPqLWU0X06vGgxI3yuhbjYMP
quUNZhlKc3K/1Ni9PTmKe+scgwPa1vuPThWKbiTDPE22s4VS6B4Ok7RCFE2nIBCs6SB7GqsojIDy
2DAEaZFUBhIasVqGk5TOu87ioe8PnVzoHI44iKKrN3d1aCne+AndOMs4jCkYgMAzRt5VRtlYXWhr
qADGCClZhxVxPiNYFjP+glQoVS5YI3L9zNWlnjVRKkowW3FuyACJaAQfgjz3UAwLKlMvtTFY0BBM
Rn9eKy1fg6mfsvhxrCown+lkYPbr2/VSaw+14s2e6neJ4ylnMzcNRQYpFZhkDWB2yeydEQt6cf40
TAuZWrwoJjLm5KJt+knThkk86HNe8iBbY89IPlLF0bt/rTl13HOsShqGfk/I1ybfa6e4PzUw+fAb
1NfEq+5EV074EuSJnVxsVZhYhk1urD1bbgs+tRBAfII0SxZ7BexCxoFkqsqMrEWx/jtmqixHXzPX
XFxkp8O08qTbZac+mdvqXrpiMp/SBA+XSIKvzU662ZcuGv06Yos+9OTq3ApPLS81/NDlE6XHpQpq
rezig+5J20Q1tZPFOXMp7R4MPI+kj5CPZR2Vro/dA246WhXQ7klajLkSvX83j5q+/kKpTTcelNnS
lgeouyWGip4lq+5RWSDC+ZNLw/F5tO10/WUpXZEdXSyj0odhxCrnuBSKOrzDWaxcT4WNOH6IOf3G
fdIqiAYRMLQpWS6AVVcv6Mpycb9iVtss/6qqvmiYbNi8BO9oXlb9Tzxx6kaE8zDLzDogtJCZQdPi
m937mrG2Zem7aZ2kle8YrTHqwUJPbZOnb2BYfdJH9EOxb4+VoXnwSiniEKvIIRv80mgSJUcSDgnB
+9WuaacpzTLMZx2KD3+2llkjsoAOkJ1mD/E6ON1DpkAYw+vZlkaphVlba+t5oX9VanwE5/wxMbbm
euANMNLTgOQga7/A+2qrOw01M+VIeXxsy4NXKpN5cmSu49MiDDT0MUEwPXeYfU3iWjbD6F2BwIVV
x6Gs/LqPhX1Xew7U3xWgTXPB86T3njWRGbkdaCPe4o9TnCT9ryReiyxAtilHbSC1q7Hv8XbrAfiY
Xotijq3ECoHIm2emOKAPkaJ2rzUp/blwtFatPlj5uqyHWkFe2F9GxXN+KMi+bUBCrXnoJpk3fqwV
g+dv5KDqc9Ery3gYhOjFg8e7loJ21YniMzUYV8ExIx7EcW1p5umBoae2/ujQ0lzDeOpN/X607Na6
SNfh6RSWDWCRky7jqv0eVzQF7urKdtcPczm1Sxoosh81P5/XIvklsm4EwqNqceaRv+atuqqBrqh2
f4IyX4NwUpwGf7R1XdWY2OSOiTjnauuMF4hcefmwqL0un3tL9v0MNjWJvWjpEmv1K4w9zV9Fo/fJ
6qv5POV+ZnjKBh6dHDX+FZuVIn8YohHdZ6SPF3HXoR9bvE+yBKkuSCwJooZUmUzq7Ogs+q23mt5z
3Kmjepci4bBGuWL3un5JG+nEwu8bmgWhngyIJx0rywYbgXJ8ZX9PjVZJfmbj1FmggWhVHlJ9zMdT
IYTaHvVx0pM7FrcTPwXyEN0DNuQKUDrbLFTOAmJz6fzPmNTFeoTI5ebIUIzWNJ2TmUoV14o7aD+p
56tJ4qOqq8r3StzxR4abxcW50yVCogXVueRJ9O04PWppq0wXVfTV8pkN4tiBMS/tGNid2YvTZGtL
e071SU3PchBaeZfX3TL9Ixskk9aoGxJaTfZUavllGJoZQ3GZiYkgJRQaQHrSZdqPCf2v/pK7bT0e
l0GNlx+14AIJXIBHiEvbjbtpDRtJt7kEzMLt+8+r15horMetCc9CTVJT/Q6JU1h3dSqlHI7lgqrf
V8T2kGyY3YqWwZFrphpPnrA90ftUmuFHp9AjBicQa543QY79rzhz57Xtxwyvr/4rqDhVNgd7RFL+
+yLZPuMxXXo0fHwXrJJ40tGCkZfCBW726NgptUxo7Pg30OddEKZCs9luLpU6ZsqFsR37AwIrc/Yp
TTjVF7SCnOUsFD0DEG5Zjcz80vSye4Cg8cBLtHfLHxYKRXM00vfY5NKHQlqfqfgX5VdZitnWMdrm
zJwrC2hCwyVZ9NqpaC05zr6khm2fRuA9w3tqymYTkqE31CI7YQlb+EDSeJ14LaDAZ0kduz7UuQvQ
wK+sqnF9bW4y/PEEWfNDm1drdSgmVzEGH2hxkoUVBGklqBXX7kd/WEg7/RExkOacyrHjsmjB2Qas
rY5sRpWZ9jlBOnP1N/MrL/JqtUkPBfKO6TfLbjx5Z9hLZ86Hxaic+Q6Yuut9G/tJyd4nk6ePqEz3
Y2ecu86JPX/pBzRY/LK1hd6GKue0fnSwBvo0qkB778fVjJXTtNZZlh6A9maOQJDXztYfRT+L8r++
a1V+YUNl23vGCaxdPzd5ahZ5IHghrwGWm5h9Bos5sKZYV3rL0zp4hjxiPUU36R8DjGprBtyTS/wh
NjXjiPNVOwAl65f0VMMi1B+TTKZNBO4AOmoIQyNGgk3bZqQELfmLqFQvh6GpyhAVAiiUUl+7zq/X
tWyf81ZhqeSMWW0AnAY/XkV41n9lWmQfnK5LJ25uVJzuxnHqyceSZYyKRcY/26yn667gzdoeZOoo
IkCNzvpm5a6bPQpRu8Wp7N2uPo11QcKtolgBKxl5tiM0THxVRxHr1D9xw0ZPjUulfpy72HIYrVPd
k2z6WPOBKE+/MndE2d91k+x7Z8TJ586QKhDGxJm0Y1aN5QfDSGLraSnXOT8A+hgb3S8GtfFOUFPM
4jhKpx3vl6LqkrOmjKA024xr9K4q6/nDYhjx8ty2ruJ9i+tCy3wYvvZ7k4Kx8l5BtHf+2VY4E2mN
NhmBjezOs1zRgvIXY7K0SFWr8VcBXa0ISlOYH/qhMZ7xhl9N36t1r40Qay1CudF2LmqjoqMhnGXI
w0obbDJfJIhJ7fAEXgKZSK05EW0T6yz0fjHx5jb6D4Kqf8alwDT92zVm2wWOhox36NrxiC+0KdIP
8cSGDDRHqT5kTSt+Fa47xCfdGxv5fa0co/wlV+SUA+kUNrs5FZq6hOgsY9KWznQqv5Ngjt47pWib
+fOg99YASjdZqvOK1A2axJWSV/fkSYLKdV+QzHRc5i35edw677jeMvVuphlphp4rzdFHN91Vjxnb
da18I8md/2KwWjzGPJ6DpwSsiji1eUm6PMsmLsAATOb4rHe0DO9HTczzV1OhTeWLZpzrA94/iXcu
GpoEJFFrkpzy0U4MK2wr3Wb7WMbiHMCUO3glSptsWSMM3k/TqGYnzUwUOyO98+zGH1E7fl8W5fJv
rtbVFFr8ko+FoXjDgSvM1H3bnSb5tMZS83g1maQJNfFNelm4IkUgAqts2yIsJIJ0d7STqzTMW63P
AsVNHHFuYIN737g+K+uQc0spJ5pnyxr7q6p2Sjg30LfoTbtVfSoMt48f064wki+F0zn1YRZqb5zy
2VSbQKaW1R3RmMnmh152Ix0kUffND6okY3lQnIIrLjEIZ9/afG30y4b3y2ATzIt3TozZaL4Y5mSf
MLbvgPpUhhwrvyqWIj14s53Nz7wsnDk0hsLNgWW22nrRBTRPXodo0xdxpDZunnCsjdy5I4IAa/Wt
zu3sIC/a8Zjk0ptCe/YqwYzqA71ufaniEAu12QkgxqXtaYVWNfimmxTVl6ZTjelYqYZYQ2dEfSss
3CbG4AzPL/WyYBZqH/SyQyg5FwXkQaOwEvlxnTtHxci0bGRQN1guqBwhUqzk3HiDXIaPK1VTgBOg
sb0ZGG+vDdXoK7mdlFlkxYujtc9uDOidbNM209y86PWiPjZmxl5d1LLxQsOWxEy/j2GBBaa5eNb9
AujP9rOiXdNgjLspIfwU9YRT06TPDxlshfixAxGQ/Oy0tqlDsIHgWccxdYYnXoM8/BZj8KCQeUny
sXBsQHt8kqOEBRivHy6IeA5fpxhfpWlky0Vr45LujJ7OxkVLxqG7E7qR4LvpyqL2M7X3PiCea30q
+KnfLZJZ1V/aCfneepTChUWiyfLAMTa6oOBj3B/4hKp5oIw0WSCQliuuDaIwLsZamu8qHlxURnrN
ay+yVrCFbLXasH10PqQbiq7pBz9bFISdY9dbqlBZ5OIGjWimp7HQwAVp6QKUocxjfYiKxpQEBBhd
fk5BMg+lZnSp32xm7uclKxKDl7Awv1Li8LJjk7mDESSVqNugRQlHHPJVANoy3NQx/cUr0tqv3cqW
WLhW3HNrBa2172vV9k19+H8cnddynMoWhp+IKnK4JcyMcrJk2TeU7S01GRq6Cf3055tzs2tXyZYn
AL3WH+PvZF3Er6FybTuN/Cr8tudE/OVzNX22NeRHeck8OfyIaMPAukoRSF5bI4aOpLGKKfFFl7qT
CD63VQffFcmBK+00Wh5ZmKz97zbqMKRMNc+BHIX4yPozNUN5YxpbUzE+Ihd2va4OkHgCoeTKrxn3
o0T4TuoRjfA32K1Npi2s8p5KAil+hDPbSVq7e9gUe9tFFpK4qGuzDc8jFtlNt1NuWWqxeJhG+mXY
+jnJSmCLe2sl2DRde+0shfQPQQcFU6aVestxrVTwj1Jnozv3ddobPThZzXZSZds4J1FKdm71xDV+
zGlIyKw50/MnnsK2uurLy2BfTzjwNUkuZa3uaTjELLv72nzi22Xx20ppgAfkTpWAINXjh3abccy2
yG//sZ+NmHqt+Zgv+/Xmu1/pN3IyR9Y1FZhrgvE3ORbnOfZMS5qBnazPlu+3Oq+PI9TZgD7qfiM8
5gGPRMe2yhOSQFqxTN/u0oR2UVLON5GEZI1n1fOQzpFHNUsW0bLCabmTY512gr04tfYEqtQkA+nV
Szi731Y9eH3mLKSeZFxl3ZytpGm/+rwysu8AUapC2cdu8qo+PJ23oBZR2ta6/zEN7r6l8T5xPFQL
E30uwtr513v2vuZ6dJwmb0AaeS2iCTmbUU49a2+nq3AIrerP6KqhxYXb2lbKRou0PdDdljNSKnEy
bCcPaKuAPQkSD9joduwNhdAyXHlmtPhD4kiFP7eRLVvFOKRYfEP1ATE+BKkXGM/l8Wy8nYA7G0Hl
1qAFLPeFZLFkUXzBzRIz4cSmYilwvEaXfMbXEc6lq6XKRxX+F1lXR2nvHnXmtpGkqungvrGdj7Za
4utqG/yd6sb5vbfxliczLq3MLofmUa+gLTxNyviHFMdcn2Yv5MStkPjIVCK0AQQZjfdJELXT4ZsI
JvZywIMLt9ngYYSWTp8u27J7aeNJP8oH1xyC3731BVlKE6Z8j3i5FKVSteWOEWPHp8M5kS6745Q4
1nqf5+dwhAyhESVCV/V8uKWlbFdso8JZZRpNjStI/Rv7PneG2H4M60XZnM62K1M00ombibBJ/vO9
sZZpxYPvs3aroE7DMlJDGs3r+MIApCgG8Gh0To9wxJPpMg5sL6gVSxQBBy9LcufKzFNeR0K0Oiym
nmmSWxbV3e4/hSUSXj4Rxz1hxgficno7KPOgHuq/jAwuNhuprf+2cWmDYu/m8G3gVO6zUVcTC7Yd
V992o0ZVgD8dv3t31GPea9a2VFXY0DJD9OnyhlJZ9E8cL/vyONqevI3WsH6rmznW6Vg5zYPmlB5O
JkbXe9spyYscdOSM0Am6nAox9CUtx5tqsmafuoDp3oNq9BnkLy1oYpRRbWHaFP92WKZcW2bMehCJ
6oR+rRtPPsDTcQJAZGsZKdtOqVE2HOwEg1YcmVarMhFguS2YLuYGc0Cv68KGQkl+2Kspn6Y63Do2
RQLvj82q40LuG5+sN6m+LVxtNy9hbfn2jcsds2X4WAf9r7NspNBjN/v63pFg+jelxmVwKWtDR3PC
MDDl1JzPb5NnGnAXQpVQVQyuBAZmTVaZPJaIJX1y/YfDRiiT7gORDIir6a85i32hdedYdcUfUZEv
bhhGdjuLe8vsqe0RaJHBkEIuOQPVdZdpB8jOyH/GlKMqn592elsnut62o3+wLDOofGV4EMwIfWNf
7AbVXz1PYXumdKJp4D0QGWVX12GSsZKvNWGEXrWcezJC2b+SeQs+o6CJ1lO0AAhlndJNn4KHKvVv
qvcABsFi+cwaEUd9PsQBwZepiYc65gKwR+eKB/9/atLmh2GpaV9i424fLpPelE1TyD81KAqHHqoG
OP08CG29KSBeN5VzP9dQTusYjdlqLAfn1ViG3747ccANBKf0qawTduBBuyP3PVoeq9hYi/bMuIt7
MyVKyvOAzuJDILLss1XgvpZuMJpTGej5Y26TFgcoV1qTdyx8PVEhMDgFJz2YoTcuVVT4UR899TRr
cQNXm7JPLXmmMuNxPxVRUltthvfleHWlFX/awoqb21gY7Ty7UvbMN+5YiQIf8TKnnCrSe7jCtpL6
1cOYmwgF1muNSWMh77VCI9r23JQnx6wUO3BL6y1LKpbfG+QA5bO0lbiG6gbOK2duIvKyt4fPZdOB
JImalJW7mtZnvwBeZfdJNs977YBL63SiFf5vG1ESRFMYDwGsznoCj6gFPxRT5XqZDn15Q9ut0Znw
e/3Nd299aZ0MU9oyD3yPU8R2M4yN6VJ79nfIBynqa8wTzMwpaTrRFKpdE1E0wzbGWRct3b/RM9NS
TASUcP6aY30cVeD99a+bT7oY9ocz20AvYIa78Xag4tfNj5hk5HybVv2r7sfwTwgB+F069fhHJBYB
fmVpzU5qG9/dCw4Xpqpm6UHDlp78lPuWwr2CgtZlzFsAAd4za106Be3x1K3L3GeqOYIXvtvo4Gb2
hw9fRmNLQElFiB5RIcFHz7bjZPFktM/4GkY647X140kwZQMcLjHHV0mmxpCOvqn2QvOEfrjele/E
7JRzFmMt64sSLsOcQpCeN7lH11CDYHuf473e87rtjbwc7q7fEK4MVe7PyjzLhROuiIdRmzuM32Q2
s2fxddXkLSRZv1pwPy7tpIKPffWbLCS4YM5UKb0tm8BIhmKmEUKliUY6lgZ7V7GrET7P51wNYZ0Z
5ZvHXl/1XT2z786X2iQSrGCpozyaZZw33UpGTkhe4gkwwRUn3172fw5neliIoxc367YlbT7ssCMw
cQsRNltZAX80/lidtD/wCQ6EzY7pKOvqTY8hoDrX7vA5OvvOrLSFW5v1ZDJOqdLj8GxkLWVOX0Pz
Drdu1xm0tvkqVzajXHTdHGRTW8dv+yhldJZGlr+T0epuN2tW+l6wMt3UQbWEjPfO9t4Em3KzBinF
DrekhiNHldRsZ1VXzU1rZJSc4pLw/SyAOrJY7VR1C9iyqZS2u+RW+ojCU3c285at9lLdITtq56wL
3XLKWw6aW9ZhSTZANHsq7xc6vrL5QGFC7flUXWG3ZIRniwA2wVDXEe62Fdc6JmnE+0KukiRh+QiZ
x5jEmrwVlnpjnh5X6k5pE063qnXXVHvafHtljB+4dUfzwBs31UMQWNV2Wx8ru77bB+JPTGySlc4r
KHR2rWJ/iEfEqJlO3PEXUdhA6HG9lyRiy05/mvmwyvToY1lmGnDiOIk52j7sHUOnDS33q6xC690X
dvmHhpYlZu5pAasPw5K4gb+2KXbg0b6dPTFSAuxUwZ3HTLpm0IzDu5lF+b3zBD5Stuj2ycc06qUA
/6NO9wbRYyZsx/rV7Bb9FW3CCpihmzZNYVGOCcHnjbub9iVZ/lmvrasir3XBn9opIZJoDbkQ823F
Mlj4ytSMescUhGmoJ8J0xkREdY5fXC957MWwidLgHuCfnTeoESsY+hTHu1zzbQ7YBey5OrzbQEvL
yVa9ABFN/jo8R/QVYq8ls5zK0H3u/2v2ZECEVPb7Z7ROmzgdQWKtOYDRWt5YYh7cRwu1aHcSIWgv
x3Ud3U+O2FwwnL7+dDSRgwy+7tgDF7An0mQjj/Xk+J2Dlyu0OSmn1eHeiOQhmTuPvf7pTVx+p6iq
lExHM1RfsYwNRRGOqvm1Iqr83IIv5e/37hZfajaa+KSDCghtd2rvnPhVV52tDnbhPE/DtD4qrKNR
6g4bKCDEx8qePDPJFliFZJwxzTY1+xvP6BNCr3K7lI7SkjnEdX40e1SZM+A1g+zSV1ubR0TN7E81
7l/unK4Ht71e6K9Ym2ZaSbptdjgkRNV13PAUXwIFJmbbUhGG23Su1eIWfeVLdRon7cvs0PHUpiAI
iX0J/S74yTOVizMGCODq6zZxpF6oA4sDnqEED/p83E3trIAoN0sdqQVkVacKmg+gXjR7Q+ifipNs
s8NaZm5TMT8mLMvkSAwJGXkj0PRPl7u1zPfZpQ9y3DWliVx6/FcKp73tmyV5M6PF7YzGDfhxHczV
seXvzZ8DDoepZkCnUFTicJ1L48yHYaoLyj9en5Ah6+2dNrkdWdVtRFjOT1VVyJadeGZPQE6SdEUT
bmpirEdjgbCNCjxog7W2MqiF4AMnbrNmZBW0Jtfa9T8HKXayaKQXP5CnyOBuO9t8D4ExijOsodPf
xlFQtg9WfyziB7YyaV1Ql3DkO8Zfl3SanONXUmsJKdaTr3BHc0WjfnJFLG46B6rrHhsmB8D5Eno/
G+JwhfHzeq8p6mqKeNxH9RqfxFbCclmB95rMZeUW+05INba5sLZJchYjA7qN/fThqqg7HjcAmP6D
27Dq27RMNvd46Aan6d82zvyPUrj98UbaHx85CVZxX0Dxjn/92Vv6Ey+LgmTqZ0rvaVFY+H61u6Pk
Q4mOW583t1qKeGW6v4xDz5E4GXoyUn/2w9/76ClSn4G4mstITLp3sbdpsN/8LeYbOY7eX4olDmce
yiS8HDwGlXmx674/6IBdIY4oEJmr4DwAXDmpHGB07o8J5CH1GVkVJXc7/22Bvg1LOSlNwY0LpR59
dhEKFCxKybo/T7viC91l7CoA0yYY35qlsvrMrJ5s7iiZTLzTRJtO8mzWcLVOKhzXqSDzvB/vqpjS
0NRz4VAvgRnsFa7Zq1U2Dv423ld1h831+iFtd0NigvDHRr78/uhwhQlmGdi84M0EC8VIBVrHWTaE
ibMYM0yavn9o9+n4Nxw959bKsXOZY7f82MCd8BqtO2SY1+k4SqWe5zUvWzH/1Su8XwE51v42KIKq
ggrJLsnX8BgwGKuqe1yD8OhvhKV1Bhy0ZtKuXlioZ55p7RPnzUcZxmWWhPP8t9v0fMMTLfikON1n
o6SM+bfBZGc9OpvPsrsg+eeOif9QlD19RBuexUngBlpk+UescZ1yicjU6zUPrtxvx+Fcz6L7cNTu
hyd76hRQQbX/jgBGE86qrtT/dZ7TPob2DJjXMoHo1JfSWLddo5Y9i7UXvjYzvR+pWoPky2gFVSHk
XF+EDBKqY3dwq7IU0T/p+cI/cfgn/usYHZN7qhjW9rxvREtQot2GabDWoXuhhNGcIc29O+AuYD1/
7F+pcglOwBvxkFp1tf7zXbLIF6QRPG78RhVzPDXraRtGtZ+8OnHNU9MT8FMFxIEUMP5DYQcVAWrY
xYI8ZimByIma4E8zVKAAsb4+XYQ4yr/Q2NOfuDmeEJYnQ95GfgLiPScDZ6eLnS5d6LauaPxwo2IW
Cmx0qctD52ZT65lyeX/O6NLpFf3cHFFpRXe2nXPlJGPKw3XumCPZLNRuVgJpYp9dYesn/bKW23Kz
1Dh62ZmS9jfzQf+IstVmAwvn4DJzSXosY9pDizmJFud9V1ffZGuFW1axzP3yCD5y2M7i498ocCdk
WznVX1HFlxIEplIv+EujFLlcW0G+6eGxocizO1FZOHuf8oiHr23aW7BmWwFMR6o6fpJzK9gOzBX/
CRzbum/7ZE4+DxRA3mPjDetnZWY9ADT2u3UhYahrEObMycZTBfVKagJri/JeWtz8sXLhC2esEWev
NFF5knZUzw/S6rYQvL0Kvqp4tP9DAiuWFITdtl8PhiLsOl69NW9HZ2OV7OM1/qJ3lhun3Ju2GIZ9
qc7BFsG8zsxg9/U4tLeGxl+yTQRqDp/vyoLH2JdCBe04vXIJsv9N/d46J1vZy5bVYSPnYmP2lTkm
pFF9UZCjV7Q4LmeNxePfuTj4lkA0JRhb7sGWrPfHvEuHf04myMU5n8W5bmKvAhveVMWIPgTLqXIC
sWUIhIZkyDokIG1eRg49CF2yM8HPJuRVhSXLXxfZpPjp5PBZtVk5pquJellyU7WTlTmNM/0MO0Q0
6Vb7miwRaZo4XbUoETckHuCoR6hFwmzjcxbEVhUt6Yy2HzHYFrb1rZidZE/3aQq+LLUOy+Nhrcx2
viHTESkKFW8tIaL/PEurMVv8eVfUPArkM7Rfkad2DKqz0vJoJn3bGXO4p+tiAPZlcxWFG4B7yqHr
l4U6OLzSZI9qsJnJyALWAeVHopoEyZGva+ZGCxzlWp+H4qVBXcQefUiYjImm6fk2HCsTXiI8fipX
wSyOm060flXUvJngtO5+vEL6BEOFFq8JHqq96V6map9/ss+U7NuWPbyK0gluOGqUnSdGSxZRM1yR
et1ZN3NvRJ/irB6boqzn4fWAxv3b7Efy6E/etDHGzPW3YqIEb4aBHTOhIfTBuc3qXqLDY/RC3vbU
2Mf6ZVt1u6Y74jkv7WXS3zVjo24kOCNpK3Bd18HUmVO779wvdvYeoaHn9j/GqG+bfJYO1Fu7iM5J
21DYUebEav/VVf1+w3Fv7mhStuE2/Up0OU+nF2Fs/g/mZMNCbTlxTqvNQWjyVvHBR6WNnC10Rlpf
YD+OpFCxP9+6Tbd9+GS6B9lYUppU1NvRwYPRMHtLPmjnk59t6QATo2yeXbG1691KL+13PSCbTHHh
kyTrhr3npYfvzB+HO4anBVcPagIKyuLTwEB9DbWqGzYTS9KHZta27FJlEmZxd6+n9yBu+i+ehwhA
WtFVz3ZsV8X1pDc5R0dcfsVIAk9xXEK00sbQoRaR5fxRknoBGctcHJ+DpAy6vO0HngUc5EQKuhUC
Im6azuc82w/OiN2fN03JAm5YxBhiO61o9O8Ts3O+AFZ3S4Z5yNQFEg9oY2tcVffaNs7wy+8BKLLN
d3rvhpYQ1d1Ho+ghtVw9TUdeV24Fh4a+soD6Ud154X0iMVVB0KeATcMAf89lXARzVU95F0ofesFr
2Bl2Q2b1WbJFDI8q0fZ2Q8izOoeums/VfHgvyx7bbaEq0XRvXdniX2p4uYwOPW9xshhHOJGwX11U
XaqWL4Jsylv6Y0aVBab1gRctVAr3i2BTyjn/hHM25MOxbAebhWShH1zgvtDq7EuLCYbV/yCdJlMu
0TiparpB512k1H9724qSFx3TvAzKjzxXs/v8DaOxcnMo4qDKUBJ6dtbZZfQnCHbCF3aI63wXEnP9
2CbVKerD6L7zt/kfn6r1ZU/HNBWSHdS+eEMUwZwhoYScKgUzKP12s0Zh2IzLXyTVLOwIxt2HMTLm
x8LtNGZ1aa13B6P4XjhDY/8lhXy7P8jWqs6bZcevG+YSP3W7Ts+XUBuG2aBXrZtxozQdJl1iBTOv
XwnBUqhIAbJkOTIojEQysR+U0YcJDlAb5a5ecvGnciqfl84X9c2BoCPMIn/dehKqIk/T01oH7qm2
JpsDQFPbnEtDCi6seZfY5yMMofhmp1seDdFAMmudchm5QlHjB2lpRxtswZwkhDKW+15eNndG8USw
DgvEFDOQtE3ceDfsQFjXNHd7kPGs3CyM66B/J9M13iMpnwhEHHei8steDNgqWKyOUhHs9sQoPuzV
z6quY+u3YX8S5xFMrMu4QsfVoVVzGrYbDshgzdGoAuftSI+inHZvFNg+OVTRSUdAntm2BeF22ZwZ
FXjYuoYjG5Wc4JqeOE7GsLf/JIhav5pAuR0voVyCs8MOEl3/Jmdzc3A7vkGlNjqbrTLmb0rBkxqh
jf1ai3BDoIzlqUl9C2plj5b+synRlj0Qciuqk7cN+8+2VXOd0cwXeief1QyWhhZ2fdZ63nkEJFHr
3CwW5/W5rcnHvaeedLJOrF8RFd6wWdGZGQsQswHDsy94Viwrl9s633lKU8EwlDwH4rjl47Us+d/a
haE+x7UqfSaQujU8cCx/vg93vrysl/X6onrUnMBCweylyXyV1VuwusMpKE0jnkwH75+H2vP1KeSM
iL7daIo+sMCW+2mHwoxumyRe/nrc18AfvQsgN4UUWqU2eC2ZeL1ArWLmoc8YnuYHZ7Kbu8ZZ/FNr
rdtDMlUOYQIcCY8jvQPvSCSXsDAdFgZEgfHiPWikDxtrs+e9TJFvRDZLkkZvabv2fwSzTJ56Xx5t
DtXfU4+7BsMbpj+vvxPIP1ag5cqGHotL66ITCapCV6BrFxGMIyuN33wcWijz3jdj2F4M7/gRC2hL
aFuIIOZste50j/8HqYtccURcdSKN5NjGjcahHoowR+W5idTflM+sawL24shbsJdbPlEcKBP9HiIp
KRUgGpmlmWxK8a3pnDzOER6jI28SM/9DFYsWuALaVjAbvjlteK8Lp67KW8Jr1VSs3l6/H0vItXYl
M1+PQ7C2w6le5eOiUnam1rr+tVugvmnIOYzQtfzd9Ut0D0+9vyBFOf67FjjiKwDlBqBB5EpaSdX2
4/1a++hehm31C10HzYeeHFCYjZMwtxHdHukEsfOKTkb/21eUkywGTfTshdVapkNFHNkV0p/utNjj
26Uakx8UWnaP9Lh0X0uiWaaWyle3jWyD59pd16dxdvSnPXkJQ0eybk+SFwfOPwXdz0Yy1BsV6D1V
0+x/9YY7FdkWuW6tCPq7XhqbuQvbXe4n9v4gexsmkbOkDyLqu2fTh+afo8Hdp/UqzldB/6litp+j
6ZhrOhgvV4R2JmN/L664cVHrUJ7afZjOxomGr2nvvBtVBuHNou3hfXEW5074iwWL6rMSBcNU5ckI
0xcs7gMCSl2wRm8vSE//qwZUNWSUJ+nQkERkdQ6TBUlMCFn60ly6KvmD345Ij+ZKP03ybEeTekIH
F75fb+hz68LoWTsvezN+fRk8oc7xEN+LCfzb9Q8/JXgXfjmQ3S+EvMkj1O8pSbqXoYtd2E3O2mxM
/FOzHsudINthsPVvBApfvd5QIgzH3YhEMeWnFFh74X6/TMv4o5wJyczqCSHO9l5PFusVyZ46U/G0
jjlKufA9vnZJFUG0eNnArvkQVGGERnxS839haNzw1Dpd9GCWTt5sS7gIkN9ZooSPR7Qj9fqIT52r
G8gAtXc86OVE/eKoi6ppD8JrJifKwrgNPpVrrBeD4fNjjjGFVKOYn0ZrEP9t6MUZrUht+BP2vv1T
s1D8tmbL/zFYvfMEmT0+20vX30phbUtuV613EpwV98649kUCDn0Hqc+UrA+3/x6RWaKzGfcqjf0p
LDTCIeh3N3k8VHAVGq2qAGbtfjutexxplzjNbQddfI7RSMOXkY3+EQ5H/Edx6t+6sKXfSY/gKHp0
oEkkWn4NZM2cI08IJfYHEiqHd+EopvhYyjuQMmzqvTDTm1sq+0+A86RgDIC7XSVwXWLcX9bsIxU1
rVvoZfbfY+6VS7utNWwGga6M5G+Cc/uZhFh+lTVH7t86uZou9kCg9wuOW565HeQhraxI3ZPaOcGt
RR+ouPp7RmS60nl2Rc9O63c/OZwjmLvSvbUtAj7RQBzlmGFNtM/7Fnd39oAyG92QNcCuOP3+1/Ot
6mUP8eV0dWM9RkO7v5pmdvfUW6R7WjEG/bbW0vtVbzNNtwME1Q3DmrViHfHLN7IC+l878T2Ihh2/
/pqr0uP3i7IGGpGr+xtAQL2GiD8Rqxwh19w+dvyeBn78GQU4kf/M2CK5cXrfAopMXHl9jBBSc8QC
28C6cb+JEX/MNPR1sY3Se0BMOd0p5JF3LvqNVEWDedrJCasy5HmOlQfbgBAyrnjUdeyRBUjh+JxM
Le2uHgDieymW+qWF80Zaals7aLMYxW99lIPGX4WCSBlr/K/Si8iXEK93GqogYWkIajoknKY6qKQl
RvwhYYx8NDguFCjvar6kA24Ct4IM0fNj805zyahzR7rzWudhR9TALdrQZf1jmx0yPNXGreSFccTx
Xzxl1+4texgYkUksS3+NvdzsFHDN/vAquYQIxtHz/SpXZPCXVoqt/zdX09A8RQDu813fOK7LqheX
c8HGYgJwLqv9gQYy6FCltAMFxQhMtiaXSzcZ1qghdMgcMtMsqmw3VPqOvK2tdW8xerTHDVuGQsF3
7dDE7bOP8caZ4I+I6dkzrT5+neXRqXeLCtTSzaDua3OqI1lGzyouY/dB9MiiiyAQ8Q1uGPMfCdZ1
n1VHr6tLxRYwPg8948IJQdC+26dqdvrYPI5WKKPptLBhNOK8RKB0dRrLdVqx3SV41d6kRJG7cuIp
E/8a4BxCliP4d1wN3nQcOBUCtMrL2ZsRctQ45QyNn+MB3VAgjo1RLihTSpzBFuoJ+74bES7SDQcL
w0Y72o27TOi64ZNosEVdt4vc28LKeRwgl+KL2y+q5JOEv5H/eLC54Kebkc6qbtySUo2f/WJW64z6
rFY6jVf0ux5De6kptrLjJT4WysLYk+1TFNeb+KGtiMM41kRLPqKEmTU4xuLZLSWe2AbeQ6fTw82K
uy6CB2HWvvVRCSSssfu2Zb5wS8LJO7SYRY3Qr72v/EiVOe+7XmyIMzfeP/kuKqT34bb/0Zhq7R/H
zNPx9xLZPT3E+9EA96ViEb39i6xql3QZw7TavoRaOfPjBInr3mCXHt0zKRkz6nh/ho/hGmgnzFB7
19eP4QSNhw5ysb3Ch62Jzt1YDuo7DId2gZxBdfyGk6Ecfo6edqCeN9cFFfF2yYy61pNTP+49Tlew
clpg3KzGfFSezR7uEGssZhwXnm0pht0ewWkuYiKN7mzEGqXB4xF79clyvdr7rFQdWQ+QnAdf77xY
y/FYwmrFP3CzYCqwh2okz9aMSfPcIReOkD4OXnlpjB2VKdHvh7npD0x5T0tSLyUEf+SxUxiLf7RK
+bRicbFifeyInuxFKTdfvQklMnDjGDRPFG7wFDaxjYzi2hMO8EPJ2Dw/WdUK/pEKS7YiIfCeFvrg
zDtMootjRy3yZOzHurvBr65hjKMZ+jwNt1EI0ptYm4NPu4u188dvwhJnyKYwqhTYh6cSmhMH1DUf
qJwTfR4Fk08x8RJdJ+/U4quzd1CD6d3wQI8ZrXU9AxAN7uR5vyfb4hqJltZyrewqk2fitTBsyZWA
rJKhFXNNsN+XK3Btip3VGvOS7zPSKP6uCEjmWcOEBgMYvnQ+Gnv05HOASqh5Kp0YLlyCTMzfOgqC
4ZZhM5qxKFXotdEE+Y24dVTirGcICmX9QWhSzt+zHIPlZnBBaQuUvVXJRSsOedaR3vp74hSsBIi9
SaaLkvuw3llDWZa5EyECzZLN9/zfWE39piDkftueGzRM1mkBBqwf+NMySI8oBhfDcgxrXQ1s4kCA
QprCEu4UcpW6ROvkdlttbu40HRf/KQbmFj8ZFJUc4Lyt3bNvg0TWejtxpriwBnMd1dYdjbRrzGOA
tgbI7JYYdc6McEDUzqSzbx0L3aDnO99fkwmidVGNn8vItw4FRKIO583a4RxgltjE30KDOQTBreOt
D1ywqrpwHoTb+7b3lKrhZuDnV0oYLcE+Y/a625AGrVcp8tFk3OzD8I0HUDUnMTpewGMOK+tI/FzQ
hOdDkvGei3KaouBSBoTVvo1y/D+nQG32LXyr75nUEzawfxEDBcsnFf2PozPZkhMHougXcQ7zsM05
s+Zyjd5wqso2kwAJkEB8fd/sXW/sdlEgRbx470Zd17+lVxd8q17euSSfE9cflhAc47I67hH0irHM
RskWtcNR8EisfIsnRPpPl8CKb1Fm+e4f+zQaRfzq5wEh5k3J6oR451U6rWijCiXSSyeL7p/hKMm2
jjB1doiKyUy4r+Xqrsd8CZr5FgY5+deVNso8Jrbn8q6Azzwls/HogoKmXbazgN3DlzEG/vjdg1b3
iChGTBbiQ9Wz5uNBZ/3QtFtkUKe+TaLGCT+TtWddJ3uIdHfoZMS6hY3kIZYumXRyd2cVh1l+2yax
hxAh3GINL046GLEPODA5afEyZjcW1b8/Y1fQDK2V3/V3ypdNc0m4YpngzEw4ejaxD3PGy7TO3iHu
kGNPIlhYhkgoJhiK98Bpiv6EMJk5/sl4Vgbe62A4cH/KJOjL964B1xXgQa2XeNowa1xHHEysl+o2
ZmxiHEH1hC9o8dAx9pFBVPDpHedxuoxBhjq1n1m4JG+7ySNlAwipScbtCAi1eupShtPdRqRLj9GY
MaDYWGeosq8BMuBYoMg7ZVVCCASKfQiHOpz9PUT+ODAPaaS79UysWnbfhCKYcvBTBM6TlEidt16K
gbrcSaegSWvnRefPpLUnNgrMSBX5hoAwpubeZ4n1jSDM3TAnWouoICGaO8txoGz9E62xmi7hlEOc
cEysGZMkKpO/VrfMho/SwUoQcq41mbwwBZocdEimYv1A5CPMaW4anlO5K9OZESe1joq3S5E2zZEO
XcZ4nqJW/AhoYeVjDNmi/YdTUpX/gvm6dnMzTvDHcbVjYLOUaJWrSGupiOAmwcFg5/hFG6HBVqZ4
I9cg6rPGmto/xHgQyifhEbY6rHWYdOfZ1hM10ArmSZyDilpq2SRECcl1pmvkMjbGXvdluolLCZ7e
RM1j5lG25iDk5NQExqfMmmMZuV7R72rDgOBEdpNBfH5drHbj6ibu9qodvL+2E6J5wpofjQZfKt/e
pcXDdal91FHqczLAH73O0vwHZ7qenY3QuKh3CidYku7iXCby212afLUnWxSJfos6oBXdpvShN20K
0CSAXBjkoN6npmgieL1RSpO1+Euc7FRbGHOQWZWqz3ZAYScS6XrLOzYL0xGw4P7xXgJsNdxMTlj1
w64LsZzdS9+mjLqs5xZHFwIYDphQzg4CktfkB25/DlaDYs6IKlUOc0UzMfI8CL++msWYiwYM0V3w
3p6/DPUxp2DSpz6hxq8pAevG+VzRN3CzEq7J3kPdQ2nYoknm07LRSViLP9T1BWZdGLO0KhFD2PzW
BlOiQHGgsD4z99HBtsavTcXF4LR7LDBd2bcC3xdgCofretenThz+cL8ozkaCZfBU8woV25RQAKpN
oKJcHaqs8tU9WUun2qeTleGfPHETM25Dtw3nQw2iq6YmwbO88A8s4uELxYq9viF4q3rrOSEy0Ia4
HQFcGwkfb3dROUAEdMoYw3HNBD1u7IxkG3XejdG1XC7kq5OYBaN9pKu6hRU5JeW/Kec4wyVaLGJ+
IXOd2mPhQyLAoD4tBVRxCkTvGhwjzYhBkJbE92TQfdu1y2d3J4WhltCD4QOJuQeSF8D2c32LwYYo
d22unoAh0VV7qnrt4jthmQaIhmlsAvsSTqymu84nYnlDlhi8g5PUtl4oIglv/QYgMgxHFRE+O03Z
IvqJN1k6yy+4EoztDtKOqDE2MiSLjh1VT7lj8anv2YMz4yo+NmlBl8uveo6ObaRjHJSYl/yAMNm4
5Jjie1uQrptzX0S3PPfV3uulDOQhnIzJvgmicmLt3HSaWH5SVL59kSyo/cQBFn7K0Fu4xSSGouq2
1hEK4B5rKTiGyNdeeeP5nUPqi/e8HvCMTAhPO9YKifV2Kgd/fKf8HNW7P5PBZq0vV9V8K1yH1CeF
WDLsrCYxLs68792Y7ixVFVFak3CBOrRQZkpf3IZ8RXpUTqMLHKN5vbI7SnSAwVOZLeNBNaOdfvlB
O80zhtK57EImDhLH5pmMl/bH00jYr55gE626f/ASvuwObX9ceYXlAHnhF757p3xc6Znt7wZXivMV
sV1u+W4Kdiqeew7WasVd6nrZF4+1t0c7xHigSEwudbFzWzktWOxUSh/tmtCuP0DKiDdRrJnQ50tN
MnzhTMDKygk20TTR9fMeKuOoDeCL0MkYOeLM5vbmwo3V7QqneBz2aIxJ32FqGE0c7MJoYVx9CinF
61eWJ/S4ybE4RMufbC0G+4MO4E4/TOti/1kTW03+lbqZ/b/uokbTbJiEhsK/E7in53Gfu53pjsqt
Rr7vcc5MknJJFfMU7bylByOxTTB6kmgR7lSJo0Dkh8XgE2Q/9Y5hp1QihfXf+8J45gaOqZqem06m
0f2gnLx7Hpir1h+qx851KOc1k/cuI7h4EzhhzZIdWvvqK0Lxz88RlmnuEW5Rb2fYc11t3TJke6LH
3Cd8XRH942fXUrOCPAm669/AYPt2MTYNhqtt0rJOa+AKYcrZByZsb/LCXcV7FIkoeybHRmifPrnx
u50nOZFPWV7H3kkha4X7pOcEupl4L9QRwlOAu0e6kILTkgUUO7sQNL+A73DnK1lgpQeJKm0WDiWr
wuARL84anmIvzhA9YdxoPR2HNMMsw6x7XknvRDapLoYXLI53BAeS9swsSvkrsOkQOUcXa+XsWyY2
0cSdi4NM7VjPUWL56qPUGb6BxLRCb+eC0TBVvXIoReXsdYuzWxle/d+qLWSQ8fjWhC83LHpkjdIG
h2bg/J0DyhHJ+sc4X45YJ+fqPlLEbdhEvQbloRBjEZ2m8BpWhj1Bb3EZl5VgF+H0Xl8tqTHp6zt+
a66lK/ZaiQ9gLpR/Jn7dhYduddqJ4qNdSf73pNbSO2qwzns0JOXssCeD75IR4GTVd1Ot4u5QqkVH
EvtI5sZflOol8DCiv7RkYxt3W+ba7LakB9Xa+aSBiBbeaBxLyzYMsbOPO+yWBYjuivCGqW+zpaw6
oqJBN9l/Q15VzZ1qOLDO5cJc46bD/0swkDvLgCdpPG83dnFaIiDWRVdfNOPRGjDRymHGnjSFsA0j
RpWHlT+YPZkytsNxhGs1vgy4Rq7nWx8k8Vtrad//QktI5auOO0GAK/eXhMhdx9z0jRCNC74kxj/7
ZvosGA6q6rL+E5+ApXumuHern1m6Rj5hdnQo5Igl8hljufDNk2PBFTM888p1h8VStE9pq6++FU95
lP9DqklJmljMTrLJepWr+LbsBYb6ocDLcVin2uijhe1S7UNIFxFghgHTxW1TJAh3Wbgs7a8+DGX2
IJuVkeM8aX7WOaV683asXNPzx1zyeCW1T8TZe2xrdKaLQBBv9hHPPsu2zVJk4bFI0uFzvBIAyHVm
Fv+ICbz5K9UTyMYLMh9Tpgi9yT1ST7Pn7zaRpP9+52lYIcjj9ZPU/D7DhvptBUkwU7FhmG0o7GNc
nJjVcsKDGCSk8ykAmE4vzKOm7pVBMUPRTa/Hcr7DfjCv1/8xumk/Z6RN/G5Cxq68rLPDg1cORZPs
bdZ7KM/5FLAPBAsrORbTuQFBduVP9p57s2cS5UxkOrBY9s1oiBlnZUhPUDfR2OIZDvAO1Ahb1X2e
hcrZEgKdhq/Fjqs84dXuq21RxVAPUsod7EVVMUP9ZLmMjqJ0syDIM11RWboMd2EZiOx1kX2GkzeU
qRtuOL5KRf/hA+jZoI0tEfmXVPFPTkmW7ipyb+nr2hGvJ15Z5Rxr+8qrWZU0RP1EhrxXiUOoLCq8
bt31bi7S8L7wfCqPcxMqljrHqvetfMR4o8vomcYqYL00i1OT8KXO3GA+L4OAMj3zfEfywDZLEJrq
KjhAwnP9J9F21fQUWWTv1wlggvfhpkw+Dzl0EnFDfhhoq3FNn+abuIzyGJ5CItP7WU9Ne2mqsScW
WlRhOlbH0oYzqw6HALx+jS3Xlrhr++tSUQbift3S2kcdxsXffaYlD6P0vMucZk71QApO0goOPaXM
riMI0h0dI5kKb3AkEuzbxUXJ9J9xXQmcoMV6URLsaIaEtpUoQT6se8a+yKcpvn36MKeKw2EPyMlk
D4i6bXXitGEMheDn+OlnL6l6P+ygfGRDnh5ef8KHSGIkf73wVTuWcnmzxEzTNzAX0ZWZAyUu/2Ra
r/psCJyGu5p7StXbqugQNBO2LPnPIseeNG2Tri7Wzwn+BfQ3lkD1mBQweue8WkHYabPPFL5S3IAl
QvceQhBWudY16fi4MopC9CfVlOE7czRwy8QWGMzBUYjq5FfT1JZ3V9bNsBfDarEvjbRh3UODKOBW
Z32tyyoKCYKA3U6bqceYhGEz1mlxiWdD73cv54yIAi77aNL/6IRJSG4Z9VztVl1ci+XXMHtwwA4s
Tfe6G7p+6/5dR5WpYKOzofSdgx8ujWYrkO55ouvK4GFHRje3T0KWbvsM1SWN53OyBqEUF5ImU31P
KKc+9DTfzV8EdBQmZlU47yaipxBEfE+/eHOsaV/lNP8shMK4L4t1fkaXSJOj2/fVn7LAhLpZl0gH
CbKrOzrtZuX4Cg6Oztb3kI/iT27gNLEmCKbYhpYyuGnCZZj/Ud57j0XYVUwxdZl5u0gTUSL0pPyH
ZUSjOggnL5uzg+R0aIUtA9KZy/hkvKuXA7OySX57aKo9eJEZjgx2IdyUMyHl+tcAVrC7L7mFm29D
ltP16Mqz0iA6+WMwv3LOJmmwceM+tm+DsVQYG1olTxx6pLmrF9XX6/0oySSSUlwHs/UGb6TxCc21
I2BKwYJlMkBYaEuFY8lfyJXjtcYqfxi54uFhJMWYPHHxuN9ClLi+CfoElzlKyv6Iw5nG3MAD83lH
ezrarW58Uu8lua8csadinh60dvV3DOq6v8bvAN0neKNecOsEuBtgnfofY5uyS0P0mM1OkZaqudRp
F3ggzrPW33fjWOvbCvuieorYeRa847qdwveiDbX/kKeIGTcOG0iHmwqnAWgYEbf+8I6EGUZnoFji
Ike1oLfHXZZhuIHleszyElouP6zTnGuR5xNO1KKPg2/sed3gbocaGtwZI05SH8pgJa8Ve27m3I+V
MKjdraXj2TDnTde3sona+Q73ECCI+X8kPCTp8jHEH6o2qZiy9ZK1Tjx9OtyW6US5iKiJqtKV/D9Y
cuNpfG5Atgy+E+ZzzBSMKngD+VaeGhetFZmxn6qqQ4TN2mTZ84tbspZYBFYJZnq9aLNmG4Vrg+cL
BhsKKd7cvDPvAYJpiOUsRb/3mtEJbyijYvemwICnbxwiUCHm0KZv9HsYRcq5uBnOfOT3aPGxvmWj
GU4+In705WQKBhxbEqL5PDUNSVOZ9c0DTtOlo+IKkmbvRQMFA3XNzKmS4uEC7AI5psHnHmecU5XH
30xXgyu5bpdQ7lPRLfFBoFKHv3zIhwQHa0Ktcoc5ZPqiaV7mXUoXToi0nu2vxanr6aD9OYCwVOCP
vPfVvPbXYEb8yLZwY/aiLYoZc0Nd1o9zPmfBzuVGL++tsNcAwlz/rsjo3Bf4EUnheXie97GI7LOq
MVbfBg4UrpuFI5KhVjP4F0F+iRKZogOpfE2IST0h0pHgBNPkBkflk5bGbY5i/jgETX4WHHnEkTTW
+AfunmrcpBxk6enqeQk3ICakx5uQEhYLdRwTagJkMj3gmG2CnxmmREFaNGTjn4Od1Q4EuYwacRrD
RysVNOJQ4CgZ4AJOXYQmJql62UIy1oOd9+zWZQtB4dLuczLOIeTZbT24k4Fe4TgZ9XXv/eM8FTiS
FMG5trsUFQ7W8Eh4rGTyihq27sfFFiGypt9+p4v15bhdUtV/Au4kPFwluk2vywwnJ+MlRcEgIUa4
VeJmlKW5sGVR8EvP/TEDBx91SQyuvS+d/rTCZrFPgDtIUNFbj/bVlviKwdF0dWgf+r4J/qkg6P+S
A3WjYxalxT2YzWbd15WmqnI7ehRaZVpCPOEj+49JglXTR4R31RwKiq1zUlRgoqfcEUAn1irg3wZJ
4apZt/HUHHKMK8944WsCWySHb+EG9iTGMWp7B36O4Jl4V/fleX5TnWp+Oe1BDEOEpgCWkT2yFCnO
hb98OdROsla/ZLT8H+OiHLvkLhtfd2AOGPnStPLhoivFDCvm8icQsXlJOOF+HD9M7W2lpmS4n3pX
vfITjeFn0Taj/o5KJCBE7anpTl5lhv5cioHJqOplke+ZH8NEKbKRMIJnCcAzFembvYQwge+8rFr9
5ONjtycHaRp8iSea4pZXq/tmWbGID+tQ5c8aKTDYyZDqeg+qE8eiwheqkQuiMt3BRcdPXbDuAgvL
MLpu92WbKSq2vNxURRWtodr77FxovptOQJJC2MpHQSi6i/za37lMlXGmZ5gpSZkpYeIT/OEC6EZa
UxYSIZB8SHbPOrFebpnEqHa3GDTy304VyuXsKzAhj65b5PaKhmKDKv5tKRJADcqjwFwVLtZN7Y5M
4DYZWbt6r5vKwXYGCy66L5gw/kWvc6I/GpzpxzB6Vf2LOTD2j4Rx8z3zQeiw6TqzzLDMueUL5Vrn
hMqZ/kF6EpfMAdNFFCMsJeH1JHkq6MXrQzzOAFnIfHoAlmEAt0ADWPW8FQPsOuAsBKgxzxLSeAhI
tiID5qoCONCsTNi5V6W/NUz51St50eGYI3pbSqwGpAZkQune57By6nOfRbiK86BYo4vK+PyZw3vp
Q+Gart9OC/OVC4qhEVRUEjaf6T28jZKLZke0c5IACOx872PJNNse7peHVypNfs20Y/Iw8ML8cyCo
XukDPZDbHEOqe8iavM2P5Zi651YKFd4iWZKpHJsr6oXWqnxpkHwA/dEt+FvIq+nRMmBE3o+ER+rb
YU/hneoS9eCyAVls2fnV/Zl5cZjJGlZ8x6h4bIdgwO6wmaRlcLvxqs6LUUQmOe2aLmlYVGyyMTlR
CTAYNXPj4jNjfMQCq3kdnjkNcPCuVTkuO/hFKwZLJs9BdrSTWu+7hJ3TUz6H4hhfJ+IxQ5vkGC9y
BNOaEQiobnr2coXBoeMX1ZwYgxQ0yfRa3l45Y5QMl1Qiu3hvnnSiSe0JFJZ4AYiXtL9nHXv1bTMS
2T1StbUTG1bj/I9lwnaTay+Vx2muQdwFpA0+SszgDErpmd9iWB60fpRPLMKIuSec0+IP0/RlBPmZ
I5Xm2u2KOuIoRJYnBl40sc8nRu0c3hTAC939itBlv8CfMNT/ZgDZEZ9287YUUAZl7rL3lChuWmCS
UOmNy59M2hcmb5KbJlEcGVhDOMGrJ0/blnGmV1ZegYGoL/PFWszLRdG+iTFbT/3o6eJDuGsOS9EH
imQO1WC7gXgF9tydnmMgFKPvecHGD0x2D1ZXM01S2EQOeG+ZGTmOA0oo9fjesF4PrEwiZdoQkOb6
WvHUL5P+qBZPLJCB+qXZBVDCsj1zf1C9w+yDzOENubhEMIeTYUHlfWqrZNklrTVsjSmNrrxn9o2Y
5s+ilGKCkKcScA+AGS94xznFnoO9T2vUn/0hAS81dX32qZi8ZHskOVTwSkhfn2Q7EQ1P80JfSJ9F
6U9qQT18cMbb8hbQxLADEWZTpil6OVc8SoSRNu2ad/wZ1R+/idkszS0aWeYPan6gh1+6FwFo7t+o
yfyRRZYC5IDP0sJNNXZj0+5UNWMkJhZki9sQ/ydyTj2D+fBb/DlnH3I8rJOqteI4N9kSHWw/CPur
8tkKyiA1S+VFATMtMQj5uTqmQxuRrpXIupt6xUeLFgz0tUGSZKJxknO5YMJKAUoU+OfrA4Ydus1k
XsRT7DRW7qrJb+RhKX0NBEU03J1Fms36bpG1vEjedQJmyeocW3ndmKc75T7lqnbSfR1E+nZVq4f5
e+XLvhHYSUlJ90qf64D4/a7wdYPr31Z4QfPcYwS6YYuLxF04JePtQvCcDmp1htuuUATnOkPB9jIw
oC+PvqGR2SQ2qqPf7UTMatMg+P/hii0e05HU/ZG8WP3kzE4I++A6LEJ3HpYBMxMzeGcDu4PZ1Owt
0e8kvsZUeFfo3IkWQlhRpEt31lPl4wCUgD9vTPE+sjFu3hGm8MRvdHYdbHADrveQjKZii3qUYDJF
uYPFJSJ841nihzh5J3JFB48Qttym1ji/49GZFqwVHi2crsG4EbWfvhdrSGldEQ04kmIWtbEmjkB5
W9Ere6wCfF36ZAL84QV4rUAXz79jlNXqQdRuoYkpwxCn5pvaYXrsh8En6E7YqD6Wbkwdqx1DBoHt
XR1zhJV9IsMykh1YMujRZOza6jj0gdR3ikpXn1QzF9+m5hBGWXWXl8KaOdhru4JwqpjeKcKilMMb
ENqu2grWvpyghRvU+rLWL1lRRfGhDeZZH+Z6Vj9lRqF9bYqn5652IrkNtEPCjv4hgKaDd3YmP7yG
7wJnv9g3jQ2azVLWvMSh4OLf0MnPH1khk24nui6od4AeDLMu6afHbu0rUoCyum0LK14nMBM4I7uu
+Y27sBA3EgDum+fDzrkBWRQ8MecXb2B1VqZ5fjFe0tRoUuUYcfC9rXYmQZkvayDu8aelf5moFsk5
BPU2X/DX9eo+i6PurEeJkRRIRPZK2BqSuhFEqXFe1dLeh21BrL5qGMGVxtTBnqGC3mMptITClBZI
Omx6kldUV46jF3hR9jc2prXzIaSfN4daRkwech8I90GylSDfAp7ILk2OkWVHOLGZT40J4jNUxOnY
CTOROJjLDLv2THFyT6CydfdVbx2S3JKFFSTgcKL7eGyPFcFxZC68dnR+q204e5rEjQ/AyNZXL699
567sGVZduecDQUToAHzAOYzseao+mb+6vLJWmiy5F3GdO8+MppgepUs0TBc3VsF4XlQhhkOF+9vZ
1E6W/V5UDn5CUPFB3F18MljxuBTuiUgk3W/WMRB5UU0aMXR3liT6IGBep9weI4YJtwHVvBt14uU9
vnGLjykObMLccE26rt3JHJw2pPFi0p+en9FubPKxnF4Ni7/Qfr1p2OnJSapncXUIb6Yuc9RDM7Ao
6jgJNhKeV9pxe5xqNwENZhTGnVU19LPjiHaxXTHa0TiyPHe41Sbtup8RysHDPNF13+YDnNi+o3FA
uS1D2OCbaazj7haFH5gYbDujcE24HP6zJfa469e1fmrCRPzk/Iy/xppmh1w/DxLR0pgXmKDTgOAo
Vua/iYW0D+ic8YCMMIEHskuQwgvZdLsqWVN5ii2eLY61JvMuQ5Ill2W0wVuUVu09O4qB6XhY2t5K
14fCFSY+eFJEzOWXpXyC+UKofLzDNcnMvFhwcBJE116/80qnS77WmZUYF1YMpuWxGunJ6TLRhncS
Zh3JYQcSIigUjpt6Io+x9UOArpsEBM4rs1t+wbXtcs6F0izTIe1c3PwYAWMXj2VbvRsIu+WeEzC6
m8nZN1s1CwbYc8UM4ogXlcITiGFIVbspI2Ts49KhPO8z6n57ByaW/FvIA9WXKXG84jlmEuWfl4QR
y4kEQf0pWJQTvXnIa2eNFp+z6YOV9ne8WsF640htvivFxHHTltR42zVoq/ICfHpo8TvMzbeMnOax
Hd0GE17sQ4zjd0e/0yR2CW79yCUkRNeCOkIubLafcJOnf7VvORkTVej4S9eIZVv8jEbt6xrW4dZp
m67ZsWxzmnfA3Ntor5FiXlqyS9GpmmUzMjauCvGEXD0n7ypBdXwTbumnT/PEZ7Nr6BSni6wH53N0
fBEfE6qL4OKt6MhbxkZpuWXjQU5mogrXZzPTS25hJhKZ7WYsZxuVqsWg29kRu7QE3Z5sMD8L+47z
yPNv8d76yxl+ifu3b6osvPhR6rsf5Ff1cz+JfL6MVWsSIhCeN8J3xZf7SFsi8hdJHiHfGnzqy34A
B/u84ATsmTbo8ZzVyO2/eoC87NIIdHRsuhH+N6U9gCXiCDWmiE8canF0l0LarTYmxevJ1jCWLJya
DNMlSbs6aw6jm+IHy5jMbEO40Hsg46zc1FXoBI/DzBbB29z6eEMBAeplywAMRbGds+WptAVLu6ja
J7O1QRWBtxi8vtj2hdfOm1bmLa7sCMwd9hRVkuyhHoCAOOTB37BHLbhzMV29A9ir3WPOTCLhV+5P
z9HM/bSLy95fWR4i6+lPBAuNKV+GKAOLloe9b4E846sZKw9VZR37aFfVTJhvS4Wm50etDj+SSeng
O6XwPI8sREABZAtN8wPeJxi31Dg9sYIkhLG85FN2QWXw6OjXVt5WE0uid8TgcrCqPQ3VtmSxAxPN
ehw+u9ArGdX3QxSRHE7Ud9Z0MCGGNRwqhlETZn/wvesfJw9oHsBAh3/WlnTGXTFry3wrbXLk/55u
Ro3ap0ujC+43bPCgUoO8i2HADMKhYe0MMDqomwnNugjF+MAuFbQaZrZFso2a2QIuHdnjOGA5HwAj
NewVocPqr4xBfFAnnBA5epjGLOFV4PaYOsl43LKbtlOIN57/SrEeQ94POkBiTQOIJSgjvfG5kf55
FkM5MNyh/2FBQMGSCroJTuEciW7jmnx6JOWpubi5G0s4ken8MuMw+QHxDp0hq8xs6RpccGBuYHA5
RzZaTh518YLjEtbwVoFpehpxrmITFCBTNgqzULADAak/y2YFIdogWrFaJWzj+q5aE0gZiXRAATqR
6T/WkVn71VmUwJKa22exWn3kjYG/A+PAeVLYZXJqtVpdgixziVFGjt+hrurwX5C5KBpOEIhDZRvn
G2s9Bq9oyOoHvUiG8jnkLonwK4Y3TBbwYJOaXWPIoP64beRVLvaIOFzjIeBCd1mw+G/SL91fY2v6
bs8sGu91o1uf34Qxyx80kvY1IvgXQeBiSrPx20CzYQfRBAYVoL0W6lscEUtt18++UeJ7jf0SeCjz
GZbhtSEptnyackS7Jo4Rz5FVN16Qts/ljG91I2a8tvxoJv6xIFRP/NJituFA7VDk3qrKObhlLNn/
ba8+27Yp5aNqpV8Q6KzQGnC5TewvsRncXTbCrmLr0Zm96C5Wj9yaAh5hVMBHa23H4voYw/Vb60LU
poDs13fdxvj/+DLbcpuYOH2oPEONQJOtCUL6jhUb7fn4QwFr9uB1ckJ1h5ykS7plZ3Pr0RzUiN/4
/uWbGf31C2ZAnRDQxDhdMCsEJh+Z8t+1NQZRv7rLryRpIuht+Kyo4HjelGsFsqftWOsR9toh12bJ
Jbts0HhQfrKA1gXPm26uTssja2a6jEztQJi9RgiptjXf8xmcXaouXJXRuCnhWJCPLVOsrTMRl8/Z
b2b87xBfn0zjM1ISXZ7+CMKzMEtigr6HRMbpm2dbNHNB+fqMvMl/YmK9LqypRj5MZ9Iy2a99Attj
BLK37v00F09V4ZVfUl9Bg3HDSK1TATzkQY68XcBv8vvYa8kPUzhwo/AguKVtnlFHJ0W29NulunYh
bddRIAk/7ot9b4IRva+uFD4KdoO9Yixl0E785Rq9ttlwNh6ukN2Ex+CvszrFXzb/DD5D/NQ/53G7
vhvOQb3NRpF8LIszlMybquqVMPD8IdrIT4l9hfohhY3kbvtgBrVnXG6tTUUX+ysbvRztNtaggphe
0+8HNW51NAgciOSomuhSJ2P/nlkErUvOw/vBQQg3BHYc3f3alMklwcFaHUQPDYH5/6T3nc6Thziy
jt6PUVve+u3CkRwseV3C5ojkg6H++LEVn8uBMEbmbNiZ5Ld7WJHMFg0TCiRoBr+sH4hpQVe5MG/S
0TIHuygaYKoyh/L+eGXiYeYLl2g8VXrMn5o2AINhAiyXuwVUcb/t+2kGQjVUbig2c+D7vCzuHF5I
mDlfGcpTRvm9NPc8S0bWIysfz0y9+AnI/hT60LG9ifZqXORNTy3R79IswGV+XWn9K8iZo6kN0x2P
chEwP+F2gtNkU9B+Wu82KJ0ccIIEsfVeY4xKDukInJ8YEHLJ8CgGXLEbNijx9XarAjLBgLlIb4qo
Sr+xtuP3DvpB/ZsNpgNWgvTzxGLPCY7nz+pBQgk3rSeH9P5KA8CIxmvV43dDnQ4w8WPm6PzjDMpb
fwjs/wPhYzYqLICIMC2xTyavTtiqJTIC/gUzsenVpcr9SCKLPH+wNJDRCToq00yGaeCGGWJz5agy
XU6Mmola9Wawp5pFCDV0zaZ8CYnO1jdRGaivaoiHdJ+WnoCprOLyW3IwfVGLsqKrn/qspLmmzNwt
3URCdUCa/JNlMl7zbVuqZOovlHBBekYDluRrMxy1PP4hGnR4a7iI2r+s47E0tNPod9cVUMO1i4Ha
1tJNyExnvxMPr9gOPbaIiJYxjTn6sitvgxbH8fZazEHoFwshtP84Oq8lR5Etin4REdgEXiXkpfK2
X4hqM3iXkCTJ19+l+zYxMT1dJUHmMXuvbdD/4+Cs5Vhu14Jxg6pzB4+/l+of1tE+RbXTt8vVwDOP
IcW7ZMfz4XaNRjEEonUeXgIMFoPA1ROS7VGgtcC4nDGeOalVyvfKLvlzxE+Y/rFYmIVswtqKfuIU
iBVVGfaCTYvcunrSWTWSwFKl1e+QaWt8VOEUvVsy0gapocBJ4zWd+m8wPv6wBlgkX4wFiZcUaBr6
HVi+SB7icejeUCzKYKOUjsFUtGFDNk4ml/B9IsHwTYPqRkfgxaM5OosHxjojRMccYozU/S7oWrtJ
pnDyHlj3qImjgJErGWzIdYaLdmQx/c7YsNr/LKTqLrfEWMPXweh90N4injLNsPWzLzQb59Kze33q
qqjBAA4prau3zLGK+kex6pzGpM3xF1NTmAz77cbB62ddSZPh5UIgHf6d1QTxj1/Fqq9Fu3oxIJYx
YJOclkNwGSPUl4QoFWm5mfygJ0oKitPoPpJtTxnYw/tf4W/mAhGcV1Ul6g+tzZaNWw6LC1VIs+x6
u04lkG638vQjR0ve/AvYccujz8yWoA/FQH8DNShrX/Gzd+bFKYV5MahXmVItc8QL3glghTyrhQYC
v5bu68rgPecaj+f8HZRzvHzmYzl3V9uZXPeWE/XNcUf/AzwBq0B6Ucj4iDNqsMLtQoEzCbdx9f/d
UykfGSKUEI76spJJH3mCUjVgubJhzJ6Oj5GSxhyHupMXrneuGrx2ev7LNIw4owDpEXoDk6ItU60r
3zNTtuFNVySGJrbiJ/6sVdn5X7hInfA5BOXKp40amYkrZCx0QyRhqUcO8Y7SGnsnulCiLuy9Vio7
UI0X4bbWLjt2Hj/VbRpEvOMPcnBmoHCNkDumRjO3A9IDMzKrl3l4xygF+CKLZKoe2AZ0wa5TjNe/
1co7UvOdge3dI2eoi2f4YixHfKHqD/SSg9hMg9GP+aghGrXrvKIOBd8aHr066JcL+9zB/ejGfp0T
K5CCZBJW3ni4dWo75X/sCRbvJLFbTE8jgXf9R+cJHhPGKEw8AsTYPPR/NStdpERhgxJjdcYQeKhC
Zk8MpkapQ1OC5WgDe97HNcPmqL+M0qPtahD5+M+EUcjo3QPOhd8VFUb6Hbkit19AGc7gvrzUPgOh
keGDQnwyXms2tQfGHm2LAB/dwglXCdCe1WEg+Rv2ZsAiB82za52K2RLlGwUjGnk4/LW0521T4mF5
i0LZ+m/4vzzogYzgcO+hgbS2I8AKzIJYkG3Q5jAD3gpkEOJAuW8fUUXU0Rt7PzK4HCSVRdIL4z5p
mn1zDIAdXLXOnLc0rsLH0cIosKtUW5yD1mbsxroiA6dSNBRL8cSjT3jHXF+X4W4mEYq12XNjsUY/
T1hv8PLiFMFmMBtoPCgKJ+u0IofMcTDaoAgfvTGT84+3jto8sEFCpUmCd+H9qhwWtt+8U2WwQ+OJ
2oNOJeAKVzXyzV8kw6O5DJk0kN1Wh3JuCKU3GEIpckMMEZvQ524+u8y3hlvbsbjv+j6dbkNsxYgB
bT+fQ8xoMdZUyeYe8wEU6TxmFTyhk7p5Xjy8oW9qf+hhw/Qn5tf8UeHIMLNy3YolSrG2/2FxQ/MO
udJlfbQsS56fli7LnxFgr1kygTsYtwqqK7QSNgc3Br2SnRzfUlFvB7e8H0cBRq7tYDVuEpT+0Lyk
ph+dvb829KnTgmwVXIpeDXlfdvgYRE0Q7au4ZVAQRDlLiHZewHekzRAnPvsknrqi0F0ycx9bHwHT
XPE1TdZ7htkGH0VnHfyQq8Jv+YQ35EC40a2msZuZ6Hgd17rEW+RSssa9VZL5sqwYjKeqYDMpB5Zp
kQmX6+QSQ02ZBrmczI24Uf2KcyHqbl1ty3czyP6Ob1sd+6lkUGzdJER0/wlQfuUfFG+7PESGN+6j
cymvNpMDXw7IXDxXh3IK4u88j8J/EephCoI1nv9WjWjIdhhV797FgO2rnERD2CZZOy1KnHb5oK9F
zmGK2bn6LSopEr10TjEy4NI6pgwvcV2TTpKfnD4AJoQ4AgfpWhC2cChwX/yEaBbM651pYB5j9KaQ
TQf2ubvGFFmxFYgKy0NtDwXRns3wp45ru6PPtno0kwSZeseMYq3bBej7r0PMRj9hqG5r5om9qyGq
4vRG4lzVj7MZApZHkFHsDwg4UOiAU9MCzmHjrtdlLWHzOl7cq2Mjxn7YG5t5O7qcwa23pLo61rHC
t02D7pUwuaAOTGJLFKMt93aIwSlJ2YA9B9SRAERBHY8julVV8BwaqzWf/v/DZcphKXDZusS83VDX
LycqIT+/uW7Xf9GZNuPBdUQABGFU8NgzNx8THFo9hhyIaXtPtHpvhWSCbMjKNcu+GWNZnJqCISPk
Eydm2MlL020mocPlkLJaah4cKoT1EgRiDnZTGrr3WI9iLrujG+T+U6pmv/8OCmKiyQoxozqwyA0/
UkLDoK/VrDpxZEdA2ODIk05QuNakaZdc971rQyoqXwyCcjvOM9E/+8apT76oCwuqrTeue4fhWP8k
5nX8FyN5ZXthTOQ0l7HLTKLcO/qa6dKazBZz+guDWjYbVoe34WmGxk/ODV6Lp9qN+mLvUHDcg0u6
0v8a0MtjPF8K68fxbKxtLHn8ZocQT3nFdgY2UR/ZPKwvq5sN8XJwcSL5FNjY812+Du2xlPdWy7qg
ZkIa0jQppWYmLFawMPRwfMqq3HOcWE+IF3tn2024rGPS/CrR7CLhh/O2zdkmIKyWHp2patUvM0bV
JVjQaG1jxu7xQShPDNCSYPkISsmQCndrGiG5wXEChCeaaWdB1i+4CHQLnZhtyApyYGWVKfIY2Wsr
lsr6zJEfXqSqw2Ur4OOYfcScSFN8IBmgoqQSBmS0Tp8rfqBmjwoPIvKkQBIhHe6eOeDsVxJB0vVZ
DiEFHmvNrqVWWrCb1f0duRwEjQUEoZ6+CKpDz+EgIUIM26bvKSK4X+wR3ZLvcGGAgS7K9Y5dEzWP
zuB3P117p4WsA4jkIY6Ndy2tkct/Wt0FjlLZ2Zemd4z63dhF3D/beBf3FMw9Pb0JRPvm9E2QnUN2
3PXZZlB28AtPoqZYWtd+7tkcIvdwhPvjO/cnpYhcTc5fF3RwT7wIh6cBdqh3giSSlMpEOczEHSfr
k7XPgHoTDElWEOsDL381y5z6SYMSIkwWvoVqd2en+hzxRHfu6aBMy00/yfJFGnu2D74icHMD/YIh
Cys18Bmza+PRIXxbWemBPbJgZzhmaRgc0pmhNXuQ0Vtf/Fwufwm2EP8GSqIrFMgcbYJLOvVhlOG8
vqMjp9oInCX9K1WfTTfpWOkTBw5ELDTLExgxD1Trxpuo8k//jwT5srXhgkT+LlP3DzHNZDvbA16S
HWByTs6mz1vrxxox9bqurKLHKi+CD3wenf3NXrWNXnTLOYmKkqvQJjh57YOtE9jr9O0ts22xMLqr
HpI8H6IUIQiu5Y2mA0Ac3+S9PBVweMM35Dk+KCz2oYz5Vx+7N+woCTCwdHBKxZUCOq4CD1y6zb8A
nxrg04Fa1Z61E2Y6weRfX1H5jdmNr6j+xs1ZkbEx9uFMukM33tQIwhOmbT/Pl8nJCZHb5F6T8ULz
lbc/GXMh8eX34+jSOLQViVyMXJGp0xPxtSi+Xyo8EFo+Z09DznYESuCK7w9MzISH5ReYgzjiDLDT
+SRltLTHOkSqu/cBc8pzToUXHG0vSG81neT65Pcreo8xXJeMfJDczU50wQixNzY7yvQ83LO2n5AT
rOvBLoLeflQezPEGOBp7DTJ1KozMg6JKbfltsT5WsRs8t14lz3d/7Lrr7gsCQBnekwBc9c81zNKS
GYEUQmFywxPMf84ZR7Bg/9ZFWTa+VbMe5z+T1YzthOZLhuali/La2km93B901xW0DlRSb5lbkQS9
0TxIPyzjLPf7Lm7wdtAPU+/J0YWKT3FPs3YjHFycV5IsgivCSqaCEa/49MkQU9WHuPasZZuP8QQD
xsgxAZtST7uRoQW3aXR3wG5r4Yvlx6TpCI+Yx3eZ1m0crvrdgtvtPQZgvNg8kyfNuD/pjYX//d6z
3RC0y+GBWaIY9x1NBQKMvKZxR8tYLT+TaRWDRdnrP6XuU/MUkESOb3uaY3JyOG9xtQU6mJ+ZpDgO
0ru7tIorJ3+AeRk2TOAYqLHHJ0Nr6wZGt88EdI71IZ/ZJW41kSFnu5kE8RZ64hStirLvUPx34ePd
jUu7RB6jvxGL01hPLRFkZhN4I8kq0+DO3t7WOMEhfhH4nujAyl6J/HCdM+LekF9DZXOzlxAE3pYB
nv4WYHpIXMoy52zlljnMwn1TONaZ4CTkKm4Ji2fHFpRqqp8iZ9iWRHliwClRNZHHUZZOY6AGZ7ZM
VuA5Yu8xdfttx6VJWUfE4wPjoLsuE/pskmHEXvk0Fvh8eD6oQHSuwIExsGjaPQMYtutAxe+kM5fc
yG04gRb3hn6RBM94vU4Y6nZPWYkVezukI50C4nZJDMI9Edg4AOa20WTN9tmB3v4n7BvVvU+Yvt1H
tr22ux1E5qD6BFB4Q3JYXSR0xXW7lnjKCEVrSn0mV6/85wAEyvYZqLOLF8oiA3ngDct7Ww4WyuYp
ti4lIUriWtjeGp+LIuhqAFn+8i92e1V8cpTNz01chN2Z/B1sspuQBdlzGTvLnUxsayaJ0Yx81CPE
kuDypae50GjPGEQ5lDmOmjDPsuqcdmmXd1/4D9f6kW+zbc/Y58hlMwX4sxM7RPwEPOae+VtS8nBn
KDE2LEzxOW0jlxF2wkXDat7qU00sd0sCEQV1WgeEjVRI2nus99HGUdiqIkC5NvraojvXwKPB9zAN
O4YDiROwAxlmJQoZVLVbHVDhK6LA8MiWUCzv9RTiPxmBNhylL6tsi4r9njlJ7k33MmVId0SsG+s1
WnBVcryx7HtifOA/Wx1zgaeMT4h49DxlxOPjXT2EVok+tWfj9dM1RAxvei0VsoLQXw6WaYob+2TX
P5ScIGdtLzpHFQJ88yH2A0VQCgdw6WF7DaL2Ec+sfRCE2ICo7Fo57k2Olv+VdWX2RnBq2x/bKrIO
upkIH7GHSJ6riHnj88K6s/zBIa/g2kViLf7K0iIAFQ4oDz4LUm/4nFFrnENrsMnIXDCsz4OVNVe9
YsjdLLLy4BqHeOq3EYbn/mwUNGy2YHFQ70NlLUB2DGkN/BsNVMfh90wsIh2YSsxs04hRCbLHGeTd
cobiA4A9h+75H7BDhYyJvd4L33/O7xeFRbirPCgESAmmWn3WddphpQ7ZGbpkEjOBZN/S7rgOpX+Y
uHUw5Uwama00NeBRXBbq2rTsqp5siQGK2QXWYRJQi26nhxLOIAuQlfIXbC8hlnpM112qNajcgJFM
ePWhlz7lM5F12z7Pq8+piUpvHxEzX5CmvgaPpnVQEGBRGgKMinfo9soq5xn9DAsOZroeSojSiX/h
P4J1A0NkGh46huLhBklN/wsGXc7kKb2TDUtKORZjM+YZS9Ql+XwlLd4mMBASnmNtIyN07bJ/7qjK
7CONgvsZjMphPVxG+lig616fFhthFvIzZNgYqVf7guCInLFF9lH8kiMLkLvVLSVj4cn9j4mopr3j
yftLSa3PaEQRH9ucxVBRZmn/d9c9EzhJiqJ3HkSvniNQRsHWsjTKH4RpcfdtyPm607AHIolUVf91
xgLx+pbKLtpDa/HTNxWN+dkBaVn/w7rkwZvD+eoi4iMCGgChZjJPQLe32PNBgZ5YPnyaWftv6nhD
cYyQOjEUxLsMIt9p3+Y0QDqz+kWG9TcbiP5MWJfN0wUWRgRJHifRboW+j0uh9c3rCAOESivOTfxN
9F8IXMcFBAjUpM0fyFQwvNLGQ3eUW6FbgKlcCoIXC2SklzQqyv/GUCAvE0DPIMqRW+TgT7hHa+Jb
pygKZ5m9LnKdr9qwLN52JLamW3tqDAmJeMweXe6a8S1oo7TbjMPUFod2tnxoEPGSPbBS4xd3pSJL
r3U69xJPMAA3Ml2xC2jEq5xTcy5/U2GrjL/YZ+6+kYrIw2NYA/o4qtEaDp2PQf9ALMG9MrRYtJ+G
ZqiOi0TcvzV1uOLnyxx5ASS7/EbY09TkRVBpPZhC+WmSj10Eq1ghfU+AHwY4UQWcA/T1JDYcbRmZ
jPgBPyWKz2mq9D/GRRwZYEJUnNAxWz9Iouke884G3Zj6vmo+KpOurJkCXOuv9PWgUq2QlnGLQgLZ
GGAQ90hinjJ7sXaiP+s6D7orpd7Cf+hawX+Q9SZgVaMbHtI4ikB7iQbpbYaTfjgRH4hhzsAZSxml
84F9RFPhvYFZj9gQCyxVIGkyF9RGiUZwxYAhj0w3+ukri/owFBePMtl8t+sirdNC8uZtFA0uJCaN
/odAxCK2xeiTrAW+YAUeqK1uRP0n8h49INGXMADsWCKwIerDP+i4gthXwrN/GyVpZEeQ5zksOlkq
9x5l4EOAtUcGeizqaNrduaI1dGJVWfgcFnV3DNnRzpeDeYQi5PoIY+Px3nfhpN65pZfOe/AGxMIg
vofD3c12JDdkycIg5cJVV9Ir7ywrhLn0Jmax4DN55ZqwRlAyibWRn7MmwokaBi3ajgkWxoModNU7
7Fy0RoY24FvJjmVyj46YYx1Vko2Gn5SqTUo7ExOpPE4v0KzIoqAntXCs2W5/lqMW8mrTDN/BilOo
D47dDg+8pvl6MdXs/yqtiq6dVI5xvValsX9Gcoj6bbr24fuoq5auHBs/QaScpPkW63RjWPDTDuzA
NYp3muOM3ITSswYCRez4YansKbqNteaChpjhvOd6iB+YVFcFd15eMydvtb62bkcWFMiUeS9XqGi3
ShfF4+LoKNsOnSRazypVm5+5eKrHhraV5EcnjKPbwpgVl7Y3ef+VgDcOTmgqpPrxSKeIUFKcIWAu
HBZumj9xmdl6wyJbODu9Fsgv8w7OnIsShsdpGKwvnPzun6geSNPEpDwcSP+p//Wu1f1uJ7LSECHB
t/HoZMuyhTKbOU8BcZXAhXzXQoUJW49m2DVMKbajMyFBT52RtW7qTQS1dkxvrzPZbe6WlxoA1NSv
KPk2IQ+vSbLVBGrb+wB7Ekdb1b5jkOdtm77w/Ge26JXaLXZF+FSYzTLdrStob4SqVtPfKBoI+cNm
GWevPDAtQYdML+mivHT6EFVHKWaXpEjh9o4RjDozL8WujdCjJ4APMImPGHz/+e4cvVeUtYQxgzD7
DVMStYi7aKNuve7c4dNj47cLZa0CRoYWixOY7dMnER6wmQQyxke7zxGsE82MYgeq1mdD9FO8xXUB
NKLgtA/YVM3TOWiixU4qEpbv/WgwPxmfYfdxRF83nfRYRC/QDJgb+EwtYn50RcBwwWdOvBIknQ2B
FHT5bZwSmYgZNI+O0RCESHlcDJcnosHRIcMfc0n2IzHyw6OHsH4jL05Bcmkpb0ugs+zZm0Pk1Mzt
vhD6IPgJAhyVOyZPOUv2rPbb8TPo0ng90a2pGapoF4NSj9LVPmK+ol5UhP/Zd2BSUL+QvGEejQpp
U3K8ZifsbVmz7wnI7B5YdUUXyLsBD53ArwNtoYMzvZJTU18aqGzOIZX/57EvUQSUtJsvZiISaxev
qS8PhQ/R4xcCffdRLxSFiUMEhtq6EmgX1ZeBs7FFAJITTrLoPqzlpp8mvzpgEZzxQAaW43J5+U59
GAZvfZ5dL2T6W+nxuQHdxsR4CrBvfQQ2OQA/DXQKcYnhysIRi8NMOf1TlPvIqRP+ttZYXNeVw+iC
mafHMpQLUYM/imqSjlcQAzzYxcxs30Fc8wpNQXd7DSz3mcLS73bTurSXfqztOQkcH9t6t1KQfNEW
5dmBrcHMKLxyx3PsAcxLKDa8eFdPYnxvjaI96HNbAxwyRXDsQmbOO1e64i/+YMXhqLg+Nn3bup/l
7EaXMS7Kr6gj1GJDJIsiHk+K4aeTNh310BGvQPItiplNwIKMDseZgqcZDznheGE3RrtJjm2H37Gr
Th4iG3U0Xbf4B8YzJAVRQrK4XSpE1gcSGrrvlchO68u2DdHqFkC8mn4mnY+ElS5PMf5eBBbWUHU/
loVCdxtDPKCGFR1SQjL3LEYfuWy8XxBs1+o0ESBwG2GrLBs3NdN/AC1Kkay+h1N2FZi5j+ROaLFj
etY151mvd9cC7CXUrIS+xaz38LCjdQvGP6GTBb/zfsDlHVlTveKsI+05n1tsEhhU6/yUt471jLFd
4keLkFxcyWNI7Qv1eYoK2riDDg4dmVnZiUzeOoEtiVxjC/QobY5xDIvkoj0DgQYUAUI2n4H2lo6m
yS9sbs1zWvCQHnFyGu5mkRPwKQOuUCR9IHT2VPbI49ZQD8ErjjhSOptM5d4O5xEOAoSqWicA+Ehe
AqpG51KMzM8hoHsqL3bhVN/VwiCKzHJvIbCWQCiR61c8Kx2cLLseiz9VVeFOtBrpErYCfh8t34b6
EV3whj8HYm/PhrWSTlLi5fB2xEIRtyc6n4a2oZ1bYUDgDCQpiv9xgqcKtT5siGlHtR//U8hIp+Nd
FDCxg6Nd2AS0/cxxZJ19Zl7LSPNRsIZJX4mHw2IJnzHGs8lLghDmYuqx9/5RhazlfuaC+teRffPd
T2Rmn+JoAGSlWdCsCBtctiY8gW18xlkhz6QQZOm5H0bndYpFw2vJtsLZ11ip9JmsiOU/QpjtPzBr
2vr+wtTRDt+NYAk6Rf2aSBsiN1pCa3yA1Katd3fGBZWagikD88bKo1HOCiRbTMcq9dbAlrFvacYs
+29fEQ9wMEgS+UwhWPlfPID4LrYjkuv0mPPlu7+lmGznZArUfMy3+sWqj2Ho2RW+Vdf/jyZ6QLu/
8BWd00UQHJtYjj+hj/SZwv21gpICPOLdIxwhHaV9An6Fl9hCypseHcNDeU4xuuLmcBGPciK50OfT
wPb7kOBWoj62ImWUqxJ3ARQLNQXECZs4zwq4xpTHJWSnuSVuPThm68Kdl6+7LAa2voO4IcSL4wzs
nXG6zMXenvmJH1BHI87SYyBPwrKEd1rDoGYm5wtcWjOQLo9exgqGfTaE9QPPaUqi2cyUHuBxBXsm
nBqxKwBj+XykLJOXs50jwmNGHEThe4O9AUZcLUOPBXGnvuyid38GtDPx24gxERA+C8JzrEdFuK4o
wxfOeYtEM6MZtYIlaK9z75O7OawNMn3gNfFxZElFjL0zeRcFMng5UGLSbPdWFDFdxNLSJEG0+MEe
iUFYf3olq49TrinJ3+Ic1flGTVkubkRLIIKGJi0K1AVlI/JXRrIBzXvFoEAcpgFqN6Pd5s6kiAPQ
rKDSQ3Y3yZpZ9KxI5gkxfUVg5TcPK4iqYs8kLf3ddvBJsSsiR9s3E5GY28bRLKRokYjtW8J++bLW
efnKQy2sYx/0oX9jpoaNDylllUj4JH9b1fvIGUXp+e96dBxr02Dr1mgLBYOmFa1CtTGzjV2+VGrR
u4agm5gcK79vj363xtEOPCcBLWC5ekzhM1lI50xV0Rtptf0DAzUWJvFdpJ9AUB9rwoBQWnPv9N53
WJLavqGINkBC0wABI4lf9H7A9wndiew0+EVJwTkzttRnB9cwxtikyBwQ3NaEGh2a2CdrHscn7FN3
CvQTiuyofg8Z5t1zhJV74dcyHuclIpKkSmOQm54HtDeue1N/xzjXDciBvpitFzG2iF8KBXUF2y8q
jg8IvgK2IFYedPga0YDYSVWOxSUl2BlpruXn1cX02m+/V+Ep/4cfSqY/feAOofPTjmxUj9jTs3jf
eaP3MEV0NXjA88zazhWUizO30AqOksKQv9MRrfVSAq9iaLP2wzq96s7uKjThCgTBWQEsE3sVMBg7
s69Q5id3q/nrjjaFPaPXmWlkmtoJ3IbcZ5DjNFl+wlYdWiCB+xBt6JTN9sWStoi2CxGE/VXUMxaS
mMEcY+XCz1pNBBonKlwLUHT51qlk9HDfxaBlKosG1KSC8LVB7hteSjfNCBIHcYMYnghxOmUkUhBf
7z1NN69heViipvR3ZODwSokR6gsoxU7Mr0yfI2BDJubEh2di6e2SoWRDARv73G3dlKV/Mree4+de
ch9fq2UVfD6CPxs/lkKZ8Y1EPFk+C1Q7d82OclJqCdJysDOz4jy1gLBg84Hqw2xfmkKAuMKlvA+X
2KWJgFrcI/Yr0vTQiRxk/8ZZ+Jzu4sF1UkHCObjyyITz5H/T/i7PtvBaBzJtgTuBsZk426yXLFp7
y0cuH1buKxHcK4lduobkscPL2PCwc9huiNbqu4MSwxC++3FBr8mKct3jy8b7MAABmhCDs79hJ6XZ
7RehG75z6KIRx0oseMtkqAhFBL31a5xD928OXw61EQcoYNKYIRLiC9v+zBnHyn2AjpB8crsPfi1F
RXQ1BQrx8PSepE2mPXE8wE64RJ/QBpHn5Tmt9zgYEZCrBs6ZKrIbQ063zZCuc4QPXQKAcKu4sHcG
sdM9+kQE9mGF2PrG+pntSovSujoIBh2Iw7L/5yJD8cMroqRrn/3FjUt49IKIZtlQ37A2nIgpneTi
/0KbAr6EPRqmQxMxrQe9OgT1JW5ksPcYXRDuMtRiSSgoXc5bEunQm4tyYRWnFPIvTqUeUjueCUbS
XNrpFsxG9q+Y7IHYxW4evsn49f6qgiy+rE6L33RGcC5QJv7NjCThwcE0fsLThM+eFPLS+s3pjMA/
HXkId5SO5H/WlhMiNKvBEV67zgdQ53tqaI/FglYWaRzk8oecJvxXwwSrTEIZlm927z8uaonrR1ku
7jUMVbVsjQw8kmJMCNcxNpbtHQex+LA/WBIyKYcDUXBEoOB8pXufxJ6N61pAWFcUP3VtSurTZqTq
Avu36hY/ZkNXCbYIWSBM+7Z6Dnt3Lm7KXas/ztr5zq5pMDwofjOLZmhLV7/+rgzKwkOzev2yRbNK
/nam6BTPDgPBcduGTtlvrEp0CCHaxv6Uc6U/B2cIh30TaSfeydKxvEuXxekXz8Q8HACbBtnnXHu0
56E1MjYPQyNujaHTSCJUgGRFL31G2NOQuoZ7N3Xf4kgTUdfH0zp/SPxsxOfGgX3tyDlpEsgl5IMy
DvOWpHP8/KM1Nn4sr4KbgQGJrWOcLPHdKWYv49jccJx01Llti5bHOMa+2CYgsbrHigotI8qUjQau
bKgI32ysgPbLjDGruBCT1re/GKZPgKJljoHK8CQuaf1CP5x9weNj5IZBi0mXCtPM3waZbWFOzBo0
wE0yEjyA9K4TgOW2Mu+s6bq2oeq3hm6oeJ2DQXKILWEQJzHCM5yFM8M/OGc4VRbEx3JIa59DXdkY
6UZL8TPelSdYVRi7wobiAZ+dMTu03Ygdtq9JVQCiDqypZ7kxZCUTtbLH1TP0mpFlWwiF/FdbkYNo
vGfFV17r0XM6+5ATa6LXGzbknDXtYOG/l09uXwzOnn6s7z5Ma6/kd3leP8X7qkhHjOUix7Q8CkzP
L03vKz5YUHNQKJAeK+yXrLhjc5Yr4sb9QmhOcxuiVohrWUycjxcn8zvyVdBvEzuSdJxzPiCEPlAH
lvVK/WY7tQRfKXvT8kPmDQpnglCAJ2ydkWjbpJT92l5tRvhozBrmunDDonSCHzWE2OVnBuv1wWn5
4695jQsK5hoLDOS7vQqsc6mYXh9Wu8mLp6FGwblhDDDwHzVa51DtMgIEUMLP8jo5S718l1nnEsNm
GZ/gBrtut3HvjxcSafz11QY85537uYYWZTlmDrFISiR4BYUpIaIkVDB5aIWhCPYHuEwHzVLhD12R
xjFQhQ7SM0pL9FVc0i1YoAyOEP0VONGzZNGqtqny3JWuGcZ24oD8BI0gbN0mU4eyOIldYhde7NL0
vdwMggjdmzRcXIjAJghON5YSQr2Urje2NwQHZvwIND0xE88qy5LAWvASeshzgZmIbvqTQi3OHsY8
na6to+Qb4m+7OXqDq3ECYRGxGSN0hNoYj/qwbl0mRJ3T2uyHimG6losCjFzrdEGBMsx3RFgHOeq7
LdHMYg6qot8V75feQRoVNfEsFKKbKYcshkDVjkGi88X44cEbYrTeBWxecTTxOrKEo1ast+i4iESF
3YxHKS5iQhe5Byna2Mro/rZ0Ls17O0CXJnB3QVFYEcASn6rJV9GXwzD3s0MPjBIGac4tr8tifbDm
2W5+wRyRxRMRCJwE7P31ikhc1nH4qujehgT4gv7pRotCvguoTI6o5NMvFMP9CXwZWnzUcjYvPU3W
dW4GtI3TvVAj3JE51BtriCG8QNjFbWAjyXS2elic5ahQG7i7oXEm8ZTz8GITq0F+PFiKkIdk4dr7
HUlE9lBHA5Xji2TkuJFOJMrEafs6PvNED08ByL97YIPuv9mX1DIJBB0CaJHRnBe+b3urA8bN1wG1
AVoOYLTTRfZ9tqpjoFan+bsGkbHO/A1h81o4w/JE/utiXy3XDj6pDP2mJsN5KeFvgmtAcbLtyzFy
PpfGX0x14LuoMtbTmAoD5o0Enf7qc0+lBNmE5UfBgpWwtYqXDzPfnaj+yhozzlmKx+30npZZJvHc
uxJrJWy82tkHVGj1jaV0mv7i5V096Lis+VE0DHlmJ/SddyP/1GhCk3E9ybCBC+CW5c9UQfC8n5X0
RWXgunf4SRWEbuJGNeM+VacjykpVFP7wqvnH+lQFnMKcocyj/bdunZZzHpcwGQbuFvJuyk7CMyOF
EcJEHtwftep/HJ3XcqtIFEW/iKoGGmhehaJlyzndF8r29SWnJjTw9bM0rzM1U5YE3SfsvXbuf9Gc
yf69wm56wxNm0NZPCr8W6Ru0h8SqS7C/CVTib9xZnjwGKieoPgV1376X7FNacqf41XH3Lzbysw7m
4N5BO/7ukRl/QeBAYCDwq97syRtzBqQXcTszIAmqgcGVkm8wI32C28rJcl9R7svmYJAj2afiigSi
nCLP6Mn3cPmMZpjKYwkNPd3lnt3iBkUydzZpm4TEKuG92Lk2fkBKFys+iXbGedSvefHNS67/GHzv
4GV94X6wVSKdbgGTGB5S3yG6md1a+1EHsU2Q7dQnb2tXjQ9wp5hnN3ggEL0RL43vo5FT/U1VFprf
wnK5X1qPcMxtMupsvsFyUj3V4aj+pfBIDMHsjlFIZBWorDwd6iJCMD6vb8EsnVNPSpobWS6dXzQw
p21Z7HAVHVizxgiE6xFsSlZ78rlReinwYIGo0nZ5rZhau3JZZ1xz1VGi5zNDRMJGT2qYENtU7VRV
+2yYfb0lsB0pegyinVxh5Mek/s4ty+Q0TBqEMzpjogmvEokjtZmtiSwZnf1IWLm1KzzPu3MKa0QJ
srr5PdcL+/kpdBzg8jrwWOc3s98FUWZxOu2JVZnVIZ6DKyx8xl8/vMfFFT9UapVo1DwCe2afmP6r
sDM4bAqiEDZg4hEmXAk901THrV5q5Dq85xRycmOwr4CRxTTt9E9mDBEJbFDgr87dhMH435rBDo+0
kVYRVQsTHhAJhONUYN6SZxt8O6o8ES5v7PuooIECWhAiAbUDLM3sBmFvYKzfPu+ys6yasLhp1qRN
j5af1Hd1QXw2VsBumpzNnK0uCd6SWc92wmb2OeObS24yH0TfG5VDfh6FrvOrsTZs7gxREuJn8Ryy
qHDvxjB4LEd/8NgA6k6wLnQRU2UP3pGfJ2+ujeXm0FWQ+6sTpO9q/pxwDCBqnb2wPIzM055ABiri
RXPalGaqbPlp4mGc78j9IdAT1SwEZ+D8DYFgA9b8jUqdlv2jXf/gvVB3BOYia3DxfjwHxiGFGCWF
FPfKYhTWnexVrGw9IbKMl9r2Bhfsma7sB2+dM/fgcRuFCMQtWeh2P05FaTqk6cQojNDEkBVSwdee
EsuZWGgW4pvSDuS0Ac9QWDQrLPZZInZC/cUrpSR/BCnQR1Q6U0DoMYLdTZX1jB9wORr4OKJfMFFn
dg/Zvl58sFKSbgkfXoUHhspzvg1b8rn30gh1A2oi/p4CGJvbsbTd9oM6cspJtues+HKgZrzBNRnJ
CUnq30BP5lDL2X3DqBH8ptzIZF/YdAQ4x8nqIu78EqI4ALrQAcfDrjI3/+ivp+U4ixx+X0siyBtK
bQ59bHbcxl0s2I8EncOUJjW+F5/hBq9/0KqsX5g13T9wjvkwjmLZw1wPo90+QFh0zdbBipeR7rIe
15GSIcJlgqEppBT8ICjaXvnmw3A+Es0xXv2DNOf3TJNz/wFNVS0Qv1BxdXde5vjrLfhCa9niIQxw
mZOpAgzQvoK4dE2XxLsdQArUqK2q7671TX9qITZBPAjcvDzHAK4sCM3kpDx5gv8q38RoNRkRo8Dn
+GyR295BdC0wG046eFrbgdgNxPsZOdYjbjfeBnKRM67QV7cV1l/s8bZ7DACWicc5HWJubzQGpKjg
Vmu22q2q/HLVvL/ylhAw0+flEsHFyR0WtEtxdOyugGFdxOR1/eBwQRI6xI48juSksDbN5Xzrh3kv
TznRnEDaqPnB22NEIm4lC1nmN29WmVc0YhldM4m22OR37lSRviPHyRkAsaWm/TNrRwdbt7OH9cA6
t1huFHMtNvIgmOu/qItDvoic97v5rHzIggfcBq7ZX9OCljevsKYhyosrDBTkBfEiLLu6OHxyc95z
Klfp4yTD9A91iWC1SBctmbWbHAXLRjRWF94nCeXUjR9WfQeZFyV6vL9e59BhSqK1HDlcNa+u7bzU
LNFSdqNLX0cucetOtBLTOT2XVPLpHrCWeGoSWJwbcf2VGXdWQ3bA9FOEjDgaTtQyGQz6IlOJWyFU
dSR8kvAKWqS1O0LyQT6QU9p/5kuAxSHkpD1OaF/5vIjSHiDU+PE3MLIMR03id5Q8sSYbkKXTcsdW
gyiLOPUsYJiTB7pLceS+GmdBijdKmy3q7LsadONgLTvhuJ37kC7Tym2Dvx+JEKrqlyF1FvyJa9bd
TYLrOXRaE+5TaTOZYk1br+h/S0nqLUoQ/UQ/obH24i76VVXndmdCBwzhBXM23vLeVwFqXdG+INcg
/huVB/2LtgoTQyhcxnQ3Np53n7M9XAFqYiPNdLd+N7zvCd3VCOiYYb1n4+Vk/WeHMM03MSwF/LBk
FwRHnDhsxmt3AsLX0f4hxHJDJz+4nDr1qacLm3Ya9HI97lmpZM6O39XGAp8axcapHN111zHfCfut
bti/+Ae0HgPno8hgVNpPTpHT5XXas6zD0LiLPnhOz7fgZGwYeBQTVCO5tYjXUXqmpNmy0Ce0gpnT
VmRZHPzOa9nGxEIR44H8rIOkVwPGRnll5p5XjMlq+YSccVkueYvpimcZrm0zTi2XKdEJd6xIRwai
I6fbAWyC98Xqg6H0TF89HLoaBv0JISW6q6yAsxB5+DdervawlPvZ6jBP1FN/l1sUuC8jo+ajtmZn
YDacDFSNQ+kgAdysdYJ/CJXDcGMsLowt1hiOTgLY6uTGJwUXen2vkntm7UCBDO4dswuUXOfXKR8I
UaFsSOHVJSRUfqhClHdhAt2AXGb8NNi4EYgProwYlnKcx1anviUyExB5Hcrebc+8nBFDnY6Pa9IT
ecLkQd0QxUEeY1vEydkuLBW+dWIcjyWhIMXGVxOCCaLBFjRmIblR9INGr1LUByCejrllJ5sGT9CQ
QPoypVeXyhYkVzU41n7XjK57i6zSyEhczQtHv0pnIEdeSBduIWg1qK1ceWzTBazr6BE/QAFUK7Wn
fhnNfUtM0q6kQQ92CXgO97ZXoe52mmQTuZlGIAX7IneouKbMDvLTDCftt0tmdHeYFCFvEhT4T68J
JtrUD+B8w3EhYuXISipbT91kIBRmOQU7b7IkXh1ulk4OA/scFr1BxxV9aVGZBC6/Rt9Ox6Lo+z99
Pg8eOidSn69Z30AeuLf12GftLY7aTk1Hn3i+/qYQTmmj7uE6/bC7Fk9CZQAUIdTqKn4a48zsOzuc
jBHyd4iOmjbmC5RTMaFDWLplQq4J9OUzFmVzgC9WiTeJRLx4guoR68sMGYt4Vrj9IAeBMPrX0NQs
xnznsJBmtrjCX0DFhpN40zFoy5/9KkCTEJCurVjnp1TEObU77qUi6f0LTgqCgdgAXMktK2lDS9Q4
PVuGopj6q5ulKgi5ywoGit3qQNbo49o6dRkvK7Ogktk50XYD2Tdodzn+2ZeXCwvbeCdLVdNG8VTK
ON87KbGXUFtG+MNPRSXs8Iplsfr5KUS4j/ii89pq2BSEWi7JngajlN12XZrwj2eVRbrtbGvtX1ui
3IptiU75ghFtfs6sODcbXLAMema6eBX1oIzvagaST5WmUGZj2ZsbV7loNz3s/E+JlWR0M4ao9j0x
mvkpQEq9HFrQtfLTolvPCW1BE5RHk5Un8P7WrARU2U/9+rlKgzw34uUuIesKxyDakK4f/lmzahx/
1mJ259Nik9zzrBSoalAQBk4RwJqijNmkojZdhk0Vt0hdRJBBaZMpc+LLGKA8OSvYciwLqxjp5JYL
z5N74rotRcYFSeXNhVMwlug9E4/VJB57gbAT7OgoD5JJm/KOMKtghG5p4prR2TjsIuG5I3HLyh/l
IlDjyORwRqJPAhdYtYJAR9SKFAOpdWt1s7PcjXXitX+ZCM6McGJb+PjaGyezDzVkJAR8JV53vPPw
oFc17FDmF8lXY6vQ2ck5nZOzA4VlJO/SntN4/Zi5s/6mCOVmaqlelI9WWGBV2LaIR2Yq3r60L3kW
Xm1VdMBvusLC98RK0pUfrTtY8D0cOdnZbSNW7e3mGdLLDiVxMf5KGgkZs29NwWboiRvYu7DS9Spk
jk0M3Tajz1MXxAq+QOyU5RofXrlM+oLRcyp2HIZlfQ87SiIzBHyX3GYeqo4HbdNlf8dzDxJqZ/dy
jtkro/hMsdGzqfF/PGoK56oKjssPl+sN+8fIKOsmFJCYPxZce6jjq74VGcu3hoWRMez32q2Dnzvc
UemDxeH/CK7tK5zH1U9eJM4HNovsWbLg0LB1nr57qWyNaTdtrb1ptG8fVDdQOK/AAlMgRQHJG9se
sVhIJJaKDXg2t6LOihyLZBVW4GnQ3CIQDxMi17JVsnVB8DIlp97WngDp1flm+W5IEw4Ok/TZk8Lp
xbT8WeQUz2gynTTZTrJpF1Lk+qX47CVb4K0BAGsit+DpR16rgeQdDAOpAVEEV0F8r/140jcInl1F
Lm5H2q69Wlm4x5MAXJXDYZrcQ5v7mXpMQe/Ti2Ma9fc+sk/3cRFemxzjdaA2iT0ncbaF8CqsZZNI
bevFrk2h9g7BlAtHLgLzu4GdCniTIBBtf1jaVFIp9DkovINdZR6ViwZBaQXEiM+0aDgtVicDMIhS
CMF+SJkDJRdYwx44XlcXxwoChGxwZ3Amkqo2BTbvLZFCudgsLM7bz2IYBv/F71DRksOkfeKKTEAa
ZtTkJnV7fOY0tqyRGYiF7TbI8Z3wD1lafNfjUtQRVrzebOYkFvKzUKnO0zNvTuDimS4Q7WMgqDlY
f3jaKhrtlQSau0ToGKKZz2Z9o/LOh6unJTEOLMVm4E+wjPAd0De3fBbN9f0xMwFxb9laFOLXr1Hd
03oUpdM1GxJsfXfGfoxqFhEzjnSBpB6aYyCPbpuMLvLDhcXCTeUzbz0aqbKrE1K4nO0kiBCFhbEG
fd7A5D/ykHn8Kanmpr9oHxj+kWzkqJGQlA6CioTe0nPxGWM9DWRj0FtJw1Mv7c73wVS7yJaZVw/C
f1AudB1yqGMd67PAGeK3F6bZUP+WCC9oBpSnxgRcZpcAjpDJL9C7G6P2Dei1rtvhBnYqmIu1CISK
4Ojjnl4IQzBo2lW+TvuizoPyk8F3OJ3Vmq/DwdSasIoqCTOzp10NSEoChJnuW2ETyWf1EogRYwvs
r8ZeFuKWrtjRE+P+YUIcnKLu1H3lAA0zSg34gWGA7arRn08lvRUaUb6ealuhYoPQh1qBgVleZk/o
Zzvm/N5UEHXU0TaASRwoDOqamn9rmXCgNGJ+QbeW1sTVoad2Nr27kK7LwMZbjgGbP7FlpSUQVORp
eBSkLH9zwDNkrHJf3jbuQKotYov3rhTOuBNQFA1m8R5Pl8RCwkzJi1ER4EFgLtrO6XQiMyr+7RuX
fOXWi1X/i2jE875obewWyy66uMhH3EISr1w784imjhyccXZhLjR5XwV75npAkYuut6KGrDXWfe5k
TSzzOIz6bYvTz2A/IU/5u1CmOaMYycHsFStdlE3VTkFUejPWj8TB4qZglGIj74rs3Pe6Cc+gGKYG
j3OJui0hyt7ZsZqiVAuShAyTIM94pAKrydF0NrO3ch6akAAWS6Uf1tBk67EC5NjzVNt1fOb1Rzw1
TGr4Sdk6vohSzKx88aGhn7cb6uFaIv9gNkWdwFCchm2jCtV4mxkTHaiJxefpt2CgkrcUcuHboAO8
h8WlENlR3fgIUGhQ0hviZoLpHgF5np360BvEOZjLxdsRFZG+9pNUCk0wPeAdQPPuLVdILr/8OmEq
V3tAtrboX9xk3xa29SdRXvk74DOv+TXs/nW01gWjFSGAVWTQf32DkMH4TzAvK4Q2vgZyTr7onjAq
V85pJcrtp0z8tgHwBHIclV+7ZkQIJsZhzZebMwe7+B0mlGHgScNwfSRIK71v4EAth7iqvC5iw3tN
s2lE0OwC4p1JndFBfUR7nMqt3TZhxwwU6ePj4LBr2g+anKr7dWCy/8y2ilgOvp+0iRgNw45E40J4
u9dk+RFpNaR7DFzZi+zGpLvJfRcEBlE7oNF9ZYnLkkw4gEkXrZ4mIadmX/mLrQhZCiVpeqNB6yv9
rH/u6rlgHM3Bs88ROdcHlTXJvZIss4+Ty3yL5J0yxJ46kRa5s/rOByIl01hs3ICR831aV8aHNj5K
TA79oBjBJLkV+XaGFUEwVg1OTFXmU2DZCJhGE0gagzrB5EMMdHcBzUvijuUHOE9t5ELk1GKRIYki
9K1DrWOCMQq0AQXzZomuCXMhm2eyRa2HRs3ACeHb5O4GcVqCOhPH0/Vkxty273xe3K84wdC2DWLL
e0JpBLd+rE3y2FUi/yutXNzWDMYZvf0P67JCD/l+sa7XIxAPPuLEahnAsA85wzOIvPWtB64CndjQ
C7aWGL5DYpDAmhVXeOFwhjkQIDvrV24Wv6jMj21T9QaEGUDbCJrsNJFGcJ0s4QJEEjhJ4rmstRq2
wm+75YzGPWlvEalhjZjz9JMSb/HJ8WqTlxHPh3djvJTQKxwOxXttDe13Tn783xzapn1zDXN+sTTS
y4i9Yn3T8ZGybYqlnAGNTeTGS2P34VvCyfnkzUVbovjiuBVo8bV4qaDqticCeaY9mz6+ZRUHZBG6
rWeiABF6TyWzBPsZ/nP8zaDKRcABraw8CC93naPoVPazCrH+VayTCF0c1/wQArjFnWeVQh2p6xYW
kyGfnpBqkWBZ5WUJaWuFCbYVcg/SvRKvvx0ACkr24TwpTEoaD4KnLJiSEcK03phxCuBwIbi/Q1w1
JCd+QRdus40GelsLr2C10Yb0cLNVxHC6Idna5wEvY7YZ3Rl/FbdsfVl0ZiZsCsaGTuTY9dZdoezc
rqvu3kZVjB/4HcHqhJYqil2QUDRG42Bfe8Isaf90jH9gn2SM1T5ra+r/6lVgwA8HQx4S8pDcV+fS
qf3pGwceA9mlsfzvxCy8lKMjO/YrKDIPDAKA1vpA+fYsE2MoYkTR8BCvMRLNjV/HyY+NgKeAXbf2
7lFlBH9vGiA8nKUo5J29M7aqvhs75dX7nqbOjdyg8/SzrGLW4H5Psrqr05HID5Jdry+wHl5MApll
xxL1ihdEQkFeEgU7gWowYeh1a/IrDqtG9BKZQWKiSNLU+fRZBnu3PeFg80uNoxrQjZtWpPgiWcIA
bU2gftzYsk9qDEvSXQpNPewPsVefEZURGQqEovnJrZVZdEZF/6waWXzgLku+Y9h4Zlcv3NxoOUL6
0mEKcLtnUt/HLcVhlKQTEPVm0MknBQaWJFBOPou5Ju4YBSWs8DYBU7UYnc06br3AJRqL3KqyigqJ
87+RaNHoXaUln5D+sG70M3KZZ9K61UNl++5fIAIT3HOp3a8yRU1ynD1DP+w2SH0QiPTBLkuBW927
WEkKbu9MFBdbYN67mEx7VzIqTASMVQrH+bb01HoCwj6DLaxmMIqiClt3m802HpjWFL3cOn03gstE
XTgcu6mZgZ1B2LAPdog+kL+qIstoAE+yTbEaiw2ODzU+Gk2vs1Ea++pN03v5sR4bezgvXdrBC9f0
/5uVzsfbpdaYB3vO8eVEKyERCE/u5FsXI7FmBEcR0+3sMJ260ztD0VTcVy1bhH9YbfBu78agBUC6
nxBYZ8ldmaCR8A7ZtJb9sMsDfKbUGt6wXHkIzvoe81ehOZnDeCQnYfTcV6uZULBmY65D6rMMJ8NE
SHAPJNx3BzsCms0x6TrSrb66tPTP44CbALcJGoKKOCgkx9tikWN3hwJv6fejWRqUhGhhLKb0tkXk
loADnmpc7MzsnljuYpDwQOd2m2KhAAXZEDj63S8Qahww5bbNZcEoauGijME/RxC56vSBDLDMYeS9
Mq1BbrOgJWZjyofK+KPIQlCJX0aFJVdzNpyP2XHlnEbgRYBggiUZddEJ4chAAymD6Ro54IecHTjg
ymj1xPyarqGWmH/7Su/RE9nVzkaK+OQleM62QQVR/MZVVvmakxXg3MWtT9XKEAKdKSN9LV8Zx42/
Ie8uRbLyJsIBZ5/bGSuQL1gDEmEb8cBcb4Gg6aqD33pTcGxtZsqssyDaHNnqOMlfgr5QQUIvlP6+
aVN03wF+3/RIls5CC+NJLeqzl47D+Jd73snuYETwfeX4965MnUY+O9dC/QkJRBI/A526rhIXEOkE
ny080fscA3m6NyvkL666RDlH6SWoLSlfx/dgSZfskCRIljddP+MxowtHwU7/LhimpDb9ik+tCKjG
L1UV5YpiN6qRJtlPHo08S4WKUPX8PlX4VbkIIEoVK6BnqiEgkLAclPJUJP12eaD4cTg6FZCoO1iP
3m8Pr2O5nRxX9S+TLYh/YxjeoRwKrOBUFTCTHk1GzfvRYqDwj27CQAjtVG1woqfrtFkSzxrf09RT
zU1jUNJGjFRbwZio0+G928y92DGhFFwRBFU2/xybXeAe3ZoH8jStU2afLljPZ+TuU3maUsOsjBlM
iOYpQdMpH12Up58j9jD3TpNfPOztmDoDpILDO7MU/Fz7iQz3KzxCz6aL8PqlZGlrjdrkh81710TX
G/2OnTi12eCzIESPasVt+tJWavmivFimxy4kyjlqJwdvqQ/uDAeR1UpVbZCe1+1dQqecn8ltCPJL
27D12YbwDNlVY/2oGeigLHfxb+IKBMXvuMBWmXwrsEwIsdouJDQA81p/2yB5GfQjPIaV8oO9P9pF
zwh4KQuaqoobJoyth8y3A61faDEMIaSJnVSsnqx1IJKik/Hgv7f4VWaYFiMWdv6NcsP3QYVL/zcP
6ZyP+KJG78h0zs7eue1s64FRuYmfZJJ3/ZFqhoxBMwcuFnLX5japvF7WDzOi7HR3XfbYR+FhgduR
satfaKPZY7NkEqSRxBL3eVx51KhUOz2Bs4AvLI3aSO4ZShsKbYdYI3XTJvhvdr6X9dUPfAIwF3Ma
ZB8d/JyTtlqLsYhvOw6xHvH0Wl41dXzOfphPsK8hpcvE+D8xyet9pJlIk0NUWNyfQTg5Fx/DYUws
O8/q9np5+ddxq/8eOpCGmHSDjWLz10CpQR8Ei7PubX1cJzFe4VUd/ioRovNkV7MULYwBBZlU12q9
iQOcTcy5ZhCS3aREBy/QkMzTo/JIomJAmVItaai3DOXIOGUj4iHTRH8NxJnn5X1uuRZxR+rkVaTg
XxjJG+vOwu+AaannZYpQ4VHQo1ST0zWIN3tDZD38I14ACZKF7p41cpt5/CfAMpiiWxn0cmrAv3iw
cSN7SIhjFsfY/rZePOKKRPONHpk6RL0XfpE32w6N/QdifjZ6mT8b0maxHH4ipHGIDSJR5eR7BA/s
Jqbhb8N6Xez0TrVcNA/oHXhDBpll0ajxHcJo+bWuTn+lq5nYitJgdB+hBpkn48TDJ8mV9T+nl8V3
vATxjeOYEZ5jixp/M3OH43hDT/TluClyK710ut0ROhVau7Aq849wrKHh2YiePzMsa88WgvgUTTOa
k63BvXipUmKzNqFuEF3Bc9M/fUGRwnLdKR5x1bpvoXCdf0WW/Z/ZNI5BtKpKI8ke/U4AwbQLAgKR
HLOyS2p7y2PGmTijNy22rI6rs0KOCQSJsONug2wRvLKBXFpz4HVYGRfZkWGEU5LtRR5zppGNwrao
Uj5+IUfmnLVrvuCd6FIUaxvVC5oCGj6rxNwnm39atr0fkampfymvmmznmDrIqFtqAJ557QTnAaWh
wFQlWX+rpuWzdkTcZHQWQVje+G454DGCujgSGYVaVQmEKYgU83g6cBBUv2bq5LdlOGuvbPDKuhlb
v/sJ2OuFCPeqmvzXkAH8LrGAYO3GVXaXwbXVM/dN4h/J4yPJYUEsCxej5nvajJypNHBWFuiTHq7u
KzMl5bPueqIpHe5qcn0bNrU7mz3LP9mP1otBBnxcu9a5B698Be1AaOpZlBUpKhOu9ciEuVMdsjjB
j7akpTrrcg1fa4AYYzSCdEDS2DR4RTIHagPSD5y+IWvABwulTHcylXKepmlIH7vY5h5ENbhATViS
+cKeo4bRgX7c3aRwys74+9ZvMVGUR6lL4vXGn2nEWavamGvlNM9vRiwgM+lHWXayqNZIst1aRqxS
q5OHwmmKRu0Nj+zSupc8WZq7vCYka4NQhmmZ1wf9YwkAktlMEsz/7CJHMML6yz+4xVA2+0GQUr63
LHLoI8TmxFiqbl7/4KTqnpWeEpQj4moTHia7rvbUTOSa8943UyQsSqld7WWriUymIF2hoBMbBnvF
Q16I9BsHVMBgyDRetsXOmD+F9LZBxCtXfY2uFfyE+TDlW54EkrJaurKnEPAPf4aNeWfH0qA7h1dv
QrQmlcV4bW2LVx0uiFMqy3i3SWvXzj6kauo2QZ9zeCaa6RHhQZypmxBO2Yee5wAfss/vT8UQ82hw
maEK4mwA0z62mf1AIiLnFGwu+ythZ81D1bAc6peh/PBGp/yA4VJ/DoOLmtIWi7xlwZC/xLUPFnqo
W686TVVeHcoZ8N92Zpn9ifaGxigmqsXdmBXlE3VDTskbOA0QTgeJeXoE+MBGvMfpOp1kTQetYlTe
kJ4W9lqalxFSU9tSChBvg7LKZl5/nKaJyp/rOvgh0V2baEo8/VHRcD67vkX0Mq4PhQeoYy+ARWje
Wdiv/pRpOt0bhV+P0trxKNimSq5X9RWjL+hy5aslkHdtcJEKhJBJEpotA58+3wmUP6g3e4a/m34M
ryR2tisMdJrAflO8v2zR/bqAQm7odzeJTsYhYj40tSzDWf/vUEuAfibduHj3iP8Sm7UwhJsXulcQ
5qaUkIiuj+m8Eghicl9xVF5UsCZn1DDtvAWFnyefeZ+6/zL0Tf4G4VbPNL0ccF5UafNFy1GeRWau
OQDGBlRMx5EoMlaW+h0EsL3cM6HVgECQad2l8+xUJzufgZrA76i4AJ0OyGe+Lm1zrHV+VVuCowAB
1WmR7CwozNMZaiXLQ6mRdTKvsL3L1FXW74gC++Bd/3TQrYnBL0eu6Y+/VDaSdzx6GC8m76pzLTR4
wjBvu+diroLvUPeGW5QzEMsqWJDdIhwJYIn5560cJcRN+jKoPQp+WslinXXG1ibTlaBsx6lmUhBg
yW1AIhgBQdoJiB1GCUtPtaLNjkbWaYCWDKU7XVlaNRuICkPPHpQ2eGfTCJH35vQOsUSlSG5qDiJG
xQTH/LMmLr3IAvXCesOHB4T7pV4k2qacnDmnABu6EXSHVgRFt30dQAxCH2Nhfssq2KbvFROdnbBN
/V4SkpuD2m/iN/T5eDzjxLC/GlhV8vNgLrfJJ7xmZ87qarau6dyctvrUZVWnZ0oIec8T0CEGb/P0
Gz9y8wqnkqlzG8ukuknAbTCPtwSjgYzVUb/Xk2qeY+JyKJ6LxLuTmJtg8cy++UySgXua1YbU29R2
kmA3+eTZb4RTtch5GFRvDZstRduKMRJ9fq/vXd+ZMOp7VvfNu044hu/Hzb8Zsw+5sigr0KfKMf9S
IXZqd6SP3NciBQqFIW94DMkeYt6YN/UJ3Xo7MYQKiB+7lpxMOYLZeS8hzrMGYTsM0iwJA3TKfYE2
cMQmTGIBa1YuoS5FWeu6Mw8nv2J9mUFu/ySQioi7Wbusi9KhSN56pKMz72s9XFRTzRYLC97RjVOM
OFVKVw9kHITxL881wxtYwzWD9Fw8cyBWz8la63rrDf3yx8Zm8chyYfAiRukdsG+IWBc2ileZAoF1
70GwmBMxtVJEax+KK5EqBp9hJ1ORgCaZ1w8bWfNdNeP03IoRlAbfmWDgFnhTiyafpGkTdWEK5ZFv
gAZ/mW3oXYL9KbVKYXnNtgwt987mESStJavUmehvbEn8hk6zdbXLfpBcLGqwgXRJEVlGO2THUpRg
+7HX0Ox0Yfl6hyCbr5zTJ3grZca0NkXIw5Sja91jb10/WlvZ3bvvKDq2ap7yntDasnmkmcIWRU2r
tjWA/fw61sEC21HJ4hEqJZ3YiEHgqHHYENmSTdMriYb1M7329D2neYGFqCcox2K60EY108pqk5In
LqJkrewDtC5ivnoncVsKpLp4Q56u33rYezl34tW1kFnMWCiv0hQiQ04f4U5Z8I+zRAVbfCY5LuFy
MF8pXKz3tWXJuvFd5rc7suIy/9gpTGSHhFL1vlcj3RZK8BydlymzN1fiVADGSSr9Tdpb9RMawhRd
TgrmGsZ+PX+mLSVWlNYtymxojfaJA4sevkdwUm4tVAHmiG0guTDeYYPlMuyAy5hx20RLUXl5hK/Q
D3HhZwlHPwttMOlJY76rku3OHhdUv7MJD2Aj2CGsYbiptbVlWT+lT0yWE6qstrG2M65HcRlmmtxt
WJdoyhbFMvY0EC/6gne3P4IMFKwCV6SN0K1YpLKndvJxl49rDHyBR8LdwuJxP0drgBypiZ8cTqnC
zr6/Pi4eXy9v0Y6VNdQNek54lWgENalcVuB3ewuLMz0TWeALNEEix+emo6oqlYQOoSTxBgiSCH1l
i9oLIIhhYw7KNh25a5jj0i2W5O4pIK0s2Xe2P//ps/nKfNEO5mDWqxKhAqoOgruGsflisioBFzhY
TjYW0uLXHKQNnBibAL1NVyO03MqigMYjRIYGRMPUBlSXNfbX0IKZjvDjO/crxCHUMJ4hPWpCn0UK
6yA5sVV4Bcv2aWHWkz3nWb+vK798V8uSepsWzhY6C8qE8jj0bUiENK69+EBaF90Hs0JgpZqO5l8+
5vgdnQHl1qmygh5eIRUMk0ZpZHxMmI5gbp8Jv4Y4VN6tyyQt/G3JVL/4AQEoWywScXjJOZT/jKlJ
2RI1nbK3XR0bOlbCfL+ZBUAbGee+ZY7E3s59hA7T6i3eyvwhK7RrInr6lsRuEqZ4L7CNELitqG22
rmelH6usUHgnmZs8lFPtDjvyneRhCgSpSrNXjHeUeXN2cOgks43k9hG8/SM8nZ6ZxQ+Ip/zLJq/0
mjRk1foFUrt6rMTIFtGs+E8O3ogKFI2ypqdje5BB8IZBxVjH6fIvLKb1L0by/0g7jyapmW7Pf5Ub
7/oqRimTUt6YO4uy7YBuXBVsFMAD8t7r089PTMRMl1BUxcuwYEF3kEp/8py/Efk20T34GRjoiWmv
WTLQYG/B5IDhE2qkUXieoLVHTBdgedntuCUrAhi0vc5d7CLVByhDfrPk5FbwYEwB6NIPZmtq2XZ3
XmtbgB4xscsOLoHuT4zF9GhnEhCgZBq75UffadJTnUnObiQ/tR+UzsuSyI6yAwCsIZD3TRblXyqE
r13AiB44oDbIycFhH8/LDf+Oj4Wbz9UwvVHlA95ROUKXeH/KTW+ERrsbbB+DcJ/EFbnAdIZHTNzC
d00s9GOS5DB8XYlkFVFcPWjfIhLNER60nmNSxpfIOZMVrH5iltSJHQnP/jkG0fkTTeJm2pi2GQmg
bJ3zUSsN92tfGt43GXVRP210jvVfTTeyWFQ1NF8Cz+vCnUt2bd+7jQm62Q7Ms6ll00ssIsBywqxj
XIQz4d9nk4EJfS8l6x3Rlo4sXtoFyWEAsPjWiAoXvQSKqn2BsDveze0/xFWkRtl4RZS8gH4JJJhT
N+8MsgwcwTsRjC0HhW7Ynfqg4JZlhybopLMxxNjHlHcq3fHIgXl63bUQWRGcebGAEVS7vDA78wtq
/xnTEVMzJm9dh7p576PG31KMyccSEBHZYurmfDeJrK3QUuq7IWtwNstozPDYYAo40KNRZzeUwlex
xc0GtvV+FuMwsXUvEQlpYmUOzwaOqHAjbE6p8tkzHINyDFoBEpe1SCat/9mQ8C/dbVvnA4zOMrKR
90cJC7HKDxGuz0jh94XTPmJQp6wD1tORfZTYFmY/4KgauNybRlH3KC0Wudwj1IAUIuZy6K8S2vui
RVo+SISElUsuc2jeBG7r1Nmdq3BWko/w7ykpUF9xQwZkMAt0dfZ1PCcz9wgODoilBLjTbXTS9vr8
MODxDkdvIAZT2vScoMafHoFwU5hDqJODMLUaLnVuIUoOES6B2nYQWY63BKglHFUhTs2KXz1y7BH2
4hOyOFj/boMACjoSCgZHDGye4BRhrNhuogqcKdFDmAk4sdI2eXoTxO0sPEnf2kDlMeOsgH5QHCl5
wlBo/1plYfJLWlb1GdxtVW8jpAMImlLsWLZN6NknStb49LS5IQRHNa7muzCHELPTfTcxt10nq18z
BBil/96KZnGTyoZXDzQdM3MAP7jVhJnFS2sYf7kS4jRO1+lAjQeYPtENFIV4D69KvwMdaNhkF4rq
TQGJctxMY6W+O0k/HtBzJ+mOcUYjKSc2JMgcywTg1rdN+GUAcv/Vxw4v3A+ZmZFS4h2GrxiVLvuO
76Cy7mqWPt1BgCJ8RwaYwKsYSna2P9mtxd+a+8ZKIbmQFLQdQD1TA4NwkESkW54tXrVH1wgH+NzG
OyTsMnUmYQ4cBWprKh8kBXrQkXUMllE1qfZelxapF06G8ldgZBiPppNtt49uVBkfiOvAYPmK4Hcz
6fiD7nsLDMvGtpFPsnTdjO5xOIEfUmTUSbaQGUEThYaLSbtpaU750MxLZBdBg9GOej9MIYpFJTAZ
9FVQpHBtbL8Q0ZzcT5LHKuVRUBIGDnmdAbELGCeOIWWMXXrPsXQ3tCmlD9Mgn1MUELo5HnA5430L
YBt1gQx7kDaoXHlXV1nzEHm1L3dhZ/Td1rU98gzIqfDbqOdwSGW59x1kUH1SADwJRCFN/LRFaf6D
DFjHMpEjK7swGiThB9RpN2GDROkOqpp1UjpJ3UMmk+oFABipI/oW37Vg5l8QUhq+25lZvDHkCGUk
pDTj7TGksdQexJzJrYhtFRDICsbvzjIgEm9tkMoCFwZZJVu8M0iYAS1T+sa2LDQI3M4bKX9G0T9Z
klHMzupMe4t0U4LCm6NXD1mcoaLsSLc8piE2jfdK9tOj3lTx2QlqDGZUi1zgDv0CwISglcEjiUZa
zsYDB3wCwSHg7SG59T0I4xFEnzPxdAZLUm/s0Q/DDTlf3je+Rwlmw3Bwu9ekOz/JwOi/GFOTP3s2
E0XqMCPHkGmo02MUZiKKO/b6tyi1s5883cL3sZiTp2Fqjh1S6i7rzcJZDjrdQEKGZxykAAJUAP6O
30ff9BxpVhGHHRwEDWEGeExTeFKjcOQuABWoDgUl52LDpY+aBtLJNqQ7QZUGGfM+QPgBGy2YvNDh
8Gdz+h888EZ8kMuheWQeeW5HwgvnlxWJtk3LUYRkJYpA7qyR4HyxlTXTjKcUdRneVxnwttxq3/GM
GvId/AC7vSPpWJXbVgr7GVme4Rt8xIqbOIp/qBTVPB5103BO4Aq/p6zZnBHnrj4MKJEXG3IqyOUI
U9JjpB4ZiP+EyQbmnWh+X6JCWtyVuhMglFEptAEPbUF95yEEp48JlYQXYOz/9R//43/9zx/Df/k/
8+c8Gf08+4+sTZ/zMGvq//6X/a//oGAw/+v9P//9L8e0dd2yLQU+0iGXqXTJz398ex9mPr8s/jPw
AtiSdWLtsRP9XgVlft9SPSBc8ofDv90SqoC6rtsWPAYp3MuWepsbxsZ5aa+5odVuMbeY0GXRe5zT
Wgonm79ozYK/ZiPYZBq6cdka6wEGoesAZ9MJHPcQqdB3Hw3VPpiUE35db8z6YxCFTfXAdaQCcOfo
zmVjMZr3lMjx9AJRVkE+wrOTg0ozz9eb+XOubPxVDd0CVGA5rtAvmykATqHwpCwkxaCKvUF1Qwan
HnS9vBst1/M+XG9unvpXS8Pm6SYAUOuk4XXhuMulUUOq6JD0zM5oyervhJMgtWU5ugBmjE7k97rh
0XO9xXmcli0yVag2AFtEjUZddhAlkwhLsTo7Ry3YLk8PgzdNNaQvOjqX6HjlJLR5P8Q3Wl0M6+9+
GgZQKN2Uki4vlkpYWlPR11l2RmFfAbXUp+I74lPF2UHG+8f1Hq6N6eu2zMseKiCNutlF2Tl1k4q2
NBlme7tziw+iNqwvZQaz6MZOuNXkvHhf7XAqCvkAlyI7y9BsPiutmQVcSrwxB8hqLx3cxvd/0UdT
OiYEPkEEstgNAZZiRoHz0TnvE+tI+tRu3rgRPkfbKXFtZHOcSJaP19tcXTmusODiGMLGW/myk3YW
lSJykwT5uOAbWfIR3GlgvoRubLsfcerrw3ucFp3oxtiuLp3/2ywBz2WzDeTroHPq5NwhHiIIf1OP
enFJOvaIdbAVHq73cnHO/J+V+qo5cdkcOEjYXRganSl71OUWQ3NyzANlmhszuNYtU8dsgmSowXac
f/5qyQQNXOopDFPAG7p3iIHG33dT7KM3moYfr3dpbeJgyJoUQVyJlNuiKVMnJQO/KT2jwjn8mCGo
D5lJ+WmTuP6RsOaOgKy90b21HWEa6DTZ/DFsw7jsnkzJ5tiBnZx7UoOYmpMEvQfe7jxi3eLz0szK
6ul6L38fzcuTbb6IHOqYhjLk4vIb0alqpGYl5wHX628OtSeoQPdahxk8PJt0fkdAVuLhMJBC1tyi
Odj97LN2/TNW51VSuEcsTUHIXJw+k2oqOzXd6Kz58KE38KbbR2QV4OC5qILUNzbH6tRyS1m2IL/L
YF8Osx2hze+PQXT2gKbdQwQrwFVCLHuP37O+LZLSPQ1Kt26csGt7xERKzmYBW3RzcdxZaOXMz/bo
bCO1AKZ07OpdzZNz2P37Y2lxlBNbA4W31KJ3CfQ+ao1dfLbwhnhsB69oD0M8lYLqVOndON7WJs4y
bHaja7B47MWK7fIe9XM1Rmdk7KxvqIJqD8D0JBp9eru/3q+1zQERUCcgJM5Q5mL8GnOkzq6ZzJrQ
XSyFyQJuh6Acn5F/B0kJM6S8MWNr64R3j2UTFuJ1oxarskxzPXVwaD63TYV2Z5AP/fexlsTjrQmB
DD+naqiOBO6iu7ve17VhZTtAqYQVhg/EYle6tVdyA4v4jMEoufQxLMR+ymyTEh9h3o3GxGprtoEj
q65sJcQ8Dq9OVW5ELxup/p+BN1VIvVvBR0M4kLud0jxqYOp3HAItLD859h8s1DOR/wqk+1zDDnkk
iWwjdYHjDnlOkgKfY62U99eHQ8z3x/KUItozTF3NtLLfP3/1hRjx5Qn+d8kZziRAPWi7d6lWTT9j
SIlgGEQMaMs2XzqFfRmyb6JBsT4wA+MQII5+/VvWtrF0lHLYXBKwzWKwmr7XBYK20TnJcfVCSUqH
kZ73eh3cuFNXZ+VVQ4s1EEbGUMdFHp+bVK+/TiDsoEB2Qoj7Ngd5eGN3zf/bcoRxRXMdKljcPMsV
p9c2OB23jHkddli7A5bSqD9X0iE/iNAPrzhc3gDphW9RoKi318d0ZWsTXTu6PhN6BWvrcgFmgwYq
JEncE/6oGmmacewP1K3EDJqv+i8OxZzgeL3Jlf7yXtEd2xDscOku4jIrG1pVNYV7QrO18Hd+j7cf
Ys1WMFIs803SVgkZ3899LSC4w2f0kk/XP2BuYDHgsKvZ2zycbFuIeUxeLWlKXQFgo1SdQEH0XwD2
kPyRmRvdj3U1nPKS56cFYAaf2yyYykMTDeA9b1yEa98wv3yZdZBBJBIuv6FyXFCc6I+ffLBlAYKu
hv+UOW7zy47CvHmnJPY1P4CYi3griZPEOwm3Jfz3T1mm3nQJe3hYQaK+/AhjgNUSl5Y6CTCf7i70
sIvJyTiF5VeAo6o4FApqyB6RBPLv1+dg7eQzHJe4h8PPNYS7uFNMMscQigzvpBDUwH85wgZ4qyNN
8QxTW4e9Tp0DR1BmEBbQMLX3GkAsdGQ0kKSkIhxTO/ollxLOpSp2jlwi7lEkenQjSls5CgwXoDh3
rMEe/WOe4ha2F+4DJ2oFyUNs++SframzfrWRLN5dH5N5ry3XJS3woJ9PWsNZbIwYwTNfxz71ZHZM
wc62JlLIRdmLR63L/BLhuLoPrG3RChXeaHptObry90SYFDitRTCBQvdgMAbqBHIRumzbIDLeJ4J3
vZVR9nxXV3b+CzJn8rUuRPJ+QFY2urve+7VjgRjNchUai8zW4srHh9iG/+epE4AGUvaoAcyIuEDD
N9VIINEHydGjqII7In7v99fbXjsFCWuETmbIIZeyOAWxTG3hcQjvBAq6p8TI7ZrNKkHIm/oTjtHo
QYbZ3/TX4tDl0Hdt3qeXm2+yYrj8heedYpQzw4eiI+0aoaivsHqC/wR1hYXeAIv2EdkJui/Xe7y2
rgn3oRgrCJ/2cq0hf5MJ2ADaKUo1Y9zBpUiATxluaUZ3ndVU441Lbu21Q1OoonHgs5WM+YNeHbqe
BX95NHt1wmhXPZtNEqH7X2flG1yjZyucOkFJUGF61M4WBxMVaE1r9V3XcovcuIDEvJQWGw3BCF6Y
0uRrlLu4APqO1Yzjr3eC+S5qCl2ucx8UiNOdSyTYH7oyHz9EzTirQ4clwI7BiO5cLUNtK8XRkmnK
cp2Upae/uT4pa8EWcZYhSK6Zps14XQ4Scvk4nxSmdrKheH/2q6l7EzNPZP5RC4t2Xd2lKEI1Ev2r
LIHVRFVGPScBciHHMJmn7vr3rGyLOewjjcl1SRJqsSWpH0uJyL12Sry+a3iK4ur+c0pC4Brkwqod
z4XBuLEVV4K8uTluIwhJyl3GmyFks7gdPefUpeAZtlLzUGX10X2ZbtzAa52btx6qJNRNzOWLX4De
KEHFqlMS4ttKdULoT26rezFOBvn0KQ2QgPhwfTxXNh2VWWXMgZ5rkJW9nF7Pa1Br8QICDw3nDW3S
ivGQqaAy7oM4QajiL1ozidixbaBAIRc7Dt/BEMtMl9bgMf3ycTrtn31lUAAsceH5izyCaZLttk2X
pxOPmcu+kVnwyOJO6hTAf/oKwCc82EVRIpfshw/XO7Y6c7wNmTxSs45cbN+O0skIW9o7oaOpHjRM
t77AzJoxRDrWLWM2dNbheotrE2fplsvtYPPW1hdJtqHCnt3WObwSJ+5PBsBxUJZhWt0lhG/29npj
80gtTyeLeFxSgeEBtyyKTL4/mH7L6QRlqla7WGQ+lT2g9daxwo/tObSsstlhjYwbIqbgFBajQr/V
47XzmgvRFpaQjoUGziI2lINoQxCk0IG60vH3AqNxlDoN6oJ7bBIjQMCY+ZSgLsjh3cV1n5wAhnbB
vveCxv2b4edhxDXJXQX083JtuVkHSpVFd2rHESkW/L27jzHMpQzdAyy/boz/6mRTH7JIFzkkmxaT
rc12773duyeSVRpE6XF0d0mPcriOg9TfNGYLoktSq2gLO4uuoVKnk3Lw1cmlBLvNTJTKNg4Cee8n
Z8So9PrKWts4rxszL8exs0Ihm8xzT25GdbdwRnvjhWN5tIxQkdXJ3fJGgytDSfWHBLxN74RtzTHf
q0sfRSQ432R4TqNVoDjrjd5nQFif8s7vbmTD1tYruDwyb1QZYBosKzZxiEFhNFS8KivDOKZNpb/B
h8R3UJissiOkfewIbQXzC8HJEBgz8hGY40bFj+tDvBLDW+yX+ch1bFJlix6P0jOkXw3qRAoUycck
ceB5xxyc3s6FXJa8jEFYlp+GEuzZjSfVyuzSNEG6In1NML84gRvQBDieDGRQG0IpM5LiU4/T2Rad
uPStwBvw5XpXVyaXHSIsgnYCZ6KWy8nNAxQ5Wk9pJ3SleadMrv8Se4FA4oGS6o2FtBIVEJrPbyNO
YaZ3sU1UXHopcDrvpE3A7DaY4Iy4SYZz+vh6p1YGkVq05MSjJo360qIhVKyw4ImEdrJcsHRbAyNc
QP+prdV3WE5l9SdwbpNx4/U1L4rFiU/VQXHK8vwh7lvEBWDfPb9qJp/qGDYtH4LMd/fCGFDst3t0
m3eI9xvBmyLwQ7xbhzL5eb3Pa2EnJyulFoG0B9nWeaZfbVPc6GRVDp5/BgouuoPBQlKgZrtZkBuE
zIuwfeOeLFIISCfDEiMekuwLrEDEVeFIInR+/XvW5gD8G49uxajozmJhyQzLzczR/DOAbCg0AhVF
KswZ534MqjSyJ/HxeoO/Hx/LCSDbS7GXFxG7d/6iVwMAaKRAYcVhAtxZDxPhN/uc8tvl3diLgEzQ
IDPlPwN8Mr1dC4O1OdsIRCFyErVu/lSFue3g89en4gEGRpsf3LZLURHo+jE4YlSieftZ9x4mdz/J
tjmlLeCVJmhE8qYvO+2TVhfxW7REyRNDsMgH/wk9nKb6fr2ba8uMYjaChZyQiuTTZS99tGDqHjnL
E169nhMDYCrV8C4VY/Zx6DLnBU+k9H5IpPPU4ROyv9742mkhTSAKOm9ORy7rTGUNODNUkX9GBbn+
7IWoV+BolNWbmFzvjbZWIih7jkTZwI5L1sC87GjYCvis9uidoFLzfIZvDC3aw9eu2Php/8ZpfAif
5LREjTZur/cb1JCt6MYqXuswCS6KAiCEyPItVrHvpODGncY7eWgN7WUNowvLQVgSemBPf/GitUHS
0ApJXO6e+WNeLeAM4zyBRwvPeemGT+1gWc9GoeTRHQWeVJ6WfXCQ5kZMXULtx1n9s0ywqKsrbQLI
hcbKBivqXN04S1fuQhtkviKZwKFCXuXyo1pFHqHtXO9UGCnSqBJonH6XY+OrbxDULsRGRwELUQXH
uTH0qw1zjJPR5B0p5PImHKQFn85RJwS9psNU5jA1lGfufENLnlHyDPaA9MJ/ri/wtd3lSosqCfEO
OlmLKaCaiz48kganrFP2Dt6dTj0Evv4TIGMk2wG258+TR6SMV0QblXfXW187M13yOUTBBO0s/sux
roya+mbUqNOEXSxCTkj+yw10MfsukX3QbwNEGIr99TbXthlBK3uaii631uLUrPu6jq2i9U4OepPF
Bk+MZsvlLfXHurfFi0L07iuMCBvuAyJT2A0Z7fjh+ifM3Voe3GRwgKw5NigofdHtHKg+OXupTiHC
33cdQUIDtt75p42CLt9db2v1moS6RxqYEBM108WODguslyKD87Mc3OApH22QVpBn7ogwXedkY/yu
3lSINsJUtzI0i3PnqNC9NY3BSW9srbX0OVfj//uWRZxioqfkYYZH9hCx+nsTzZlPk1v7T6bsxGOW
p2WI5iKwRCMAnLkb0yhxWI2O900365bKSyF26QAaZmr6+B0icba6sQfXFqSCo2RI0yQbsNz8o68S
iOeBd0KXO/6I0pKNnmQJuG+bCrwZd2hGYkFwfYZWtqBkDbiSdIcDYNK83AQWAM0OvVj/rKwaQR8L
Qy5rL+OeA6YZvfNounAowJQe0KGs9Rs7cOXQkTr4ESAdOog3a7kUWfJpDIbz5GQzCL33hflW7zE3
wHYSQH9pznlWctuAOq/3emWkadic07iu7tL1y15L3yFFnSbBuZsB6wUibwdWQg4moISDPUHBcM7/
fy0uuorwP4rlYeqfQfcW2UH4ROU7HTKb2AvMqfpNIRr16Xqbcy8WO51UFtoxgonVQVVe9rISTg3h
keFFXKz5hPy/N/tkIdX8F6MpoNbp4CR0iXbrZTuh2WLW6Y3+mcFWD+Djqu9taTnhHiWezNi5k/Ju
lJjWnq7IsJBrIOXDW2qZA+hwx3DNlDeH8iJvNxKMo52vZzaKUei8hpqqvhpwBT5kCnExQpc+2zpW
kDo3vmOetT9G+NVnLHquUSpMYrxTTzpmvhGH2EAk7NpIiuNoHt5fn861RUtJjXQo2sEuT63LYW47
fcBKJAzPXelGLzP6czN6afKmy7BtNbT8FoRl5a4CCE0gYnFP2aRfL9sr3CKCF1eG59aMTQinUTig
Tlw1VfIk/fG3htkov+sI8D6A1A6Cx0FvMRG93um1EaZYK/kMk0zvEsDg8hCI8T0AsqPNqBZC9fxj
35T+2ap188ZsirUN87qxRY+bDvpGOxjhGS0z9SN020E/ppFoj9VoQ1ZEbw8aAUEb+g2FysV9g0Mb
htwDBBzQ8HAnKAeZtvzmavlkbKFKjrdq4KvDQfZdkufnVb+8T83YMjHO5gtH3RpQuakC1zqmZhOi
S5VqiNhcH/3VJec4JPVcqsE8pS6XAJ5kNqBaRXMVqIZDYmD5cxgQAEarD4xd8GTJ9vv1JtcnAVXP
+VmpSAot9pQXBL4PAIyT0lCAGjcweuR7jEhG+N1IAud3nY6Kyn2DystTliqJHYlyYmKlFvnMex1a
7bTFFA8cIF5BxT9ua/XiRjZ9bRaAOrmYYpPpNZdQq4z+Y3fpROcAAnyEGpKFgj4i73dahTbKjTlY
bWyGVvEOnUGAi/FAZtdJa6mFZ4Enov+unrSmOUxYTDbHqQyyX9eHf20LAKihlka4RuFlsQXKzh4d
dN2jM57sQYICC5H7e4S6UNm+3tDv7OLy7JyrEaC4iL7BNFyurbivbFQt0vhslxrKh7FpYJ4sezg+
Bmaz5RawIex7A7z6sQmj4d4zo2IPlDzHBM8u71Dv7g43Pml+zf/xSQpg4PzeB7C/iFZrq/ZNCPzh
Gadx0d2P0dimh9YcoMPqMngseTZ7z+j7+zCdGkxSeAdD0aXslQc3jr21jWe/+pJFrJo0RRuYvR6d
3a9RWHUPdqaVb4UXhB44G6su/2KNSWDfpsnTj4LzYtbnu4T3CvpQRpaWvw3eo92UdeY/NqiG7fVR
Xusad7fFkU64wPPrct6JntUEmS86Z8i46JuaSB9vPgztqA9RN7G2ABT1G4tt/v7lxEryhGRweOPC
wrhsc8D4yBB5Gp5TEirZG+UNcXMEP9a9tRVvkkNY9njItwV6g/B6h4wqzfVOr22rGa+m68qRJB0W
82lO9WCXsgjOht1AGTVczb3Hba6p7663s3ZYUD0SLmVFOYNcLzuqabL1dHbw2cy17nNfjJjfJoq7
KO3S8/WmVmMwrgayRTAUCIIWE6k3DlFPEvhno279L+6A/ue2qJKDiaX6rvTLAUfZQFgP6B7Hn4t2
LO75HaVuTO18BS2nlvQYtSBC3Rlre9ljis9UMEG5nyfXbc390AURnRaDqLcGGi6zCht+ua4FnX5/
fQDWFtXrlhdzivWl1yLI7Z9BOUpjGw8ZYu+oKpvGs5f42lGb0vEBhzIv2KI+jtHx9ebX9pGrU03A
M4D04BJmJUCvkn9tAhDaojkopPPeTHEbv8D/w68LbZHyFsltbahdaps2ZBTgKMYiGYrUpd0OPknm
HMXvDx6mFR9qnLUePC8ccMVyUzPc+22ixTc2z+pKI1Uh1HxssH/nVf8qVac08swFgc9JOWilvsOI
FdCan5X604BT+X1noD+y41j3A8REMvuH3yGsdAjiEXPJvxh0lMJn5h3rfon9HIs+IFFqMQSj1SPD
lEoL7FODBobTiXZHrUm/scpWB52K5pytURYI+cu+k3iEPKYn4Xm2nng/TJg/umEx/DJSCtubiWzO
TtfQofqLfloOSRubvv7B7RhIiSIcGwTnaAqnM3WkVn/uVWlO7z1QZ9XOqgXC29fbXDu7qFYJwYIF
QrPsKRIgqHjaXXhGEKD+UkX1LPs2uQytmSIjdb2x1WG1LZpiTEk5zz9/taRyI83CyhXhGRcUaK4p
5gUvxI9orueDySEGagGyPlUKxGWut7yWE+PRSgSPfizID9e4bLqw/RzbFDRdDeoawyYzMfxFTWtq
911SId9miwINZr/XGv8hB+G3Fah1vAXbg6GR5Vnay/XvWTtHZnw4+Ug+izLs5ecQe+VNNynOkdKL
Xro4cJ8KDQfbQwOn8XvcTvmNi2Ntnim4cmnM6GkqlJcNelpiQMU2Sb7YhWtskbALmjtqw1p6zGJe
7jcQYivHNNcuetpkKExp2ctTy8WwblYUOptBWbsPLQAtlDwdf0QQKZ3q8W3bxkZ9h3c8aigh5ojF
4foArx1fPAqlmgmgpJzEYgurHiUTA+c9YmrN28Wmg+8EbHf0VrxY/VJ9pe3NSchH28K/e3JzXBOA
2nU3VvzKsHNJW0A0mGpg3It5diz0UDCIVycjq0N37xij5e9wTDPKg2sEzl8AJ5wZHApVi3ccuZrL
WbYCA9+CMQGl4ff5k4SnceiiokGo2jJ2jdDGG91byVY4iFGQXHekSQS/aK+FQpm1Recihqz0t3U/
K8GNXdOnx1h0OEKp4FlvR2GiyOHhAyGmBhXq6xO9/glzpoQLYkZJXnbZbG1sdmLwFEAk2/d96SbF
scRtzr8znKZvPwJr9TT0N5R6CTRIgMeoDPPq7vpHrGxnAKoWKQK2Fu/nxTg4XWej6wQuN0+G6q4C
1fGA7Awe8R5sTgNdkBvH2cpBOgeBAkY6BERqV5edxjY3MPGq8U41R/r3uupjDJtsR8flINEKG1tB
tAD7xwFtm/DGybXc2TOIYmZhzPhP3sdqEfqlyEuJNKmMF0Pqk/+uxTjoU0C9atwN3MbNQ+zp4otA
N9i/N53a+nx9oJezPbfOZTX/zXojErvs+Nh0JgIThvHScsTva5ThfiBT1G3JBFp3Wpm6uwnWBq6l
UXqoNYy+rze/nOe5YQPMhYO2hIWz6mLc6aWFYuhkvvhF2Ow71MTRAUkN9N3iUGwLJNKnG5HI8gCZ
WyT9ABmQejQVrPnnr67MhDoO+ti59eKFvof1iGN16OhHqEJaYWk8X+/ecln9bownKRk/BlmZi/t5
HPE1qYvMfmnGAKfJwWm0X0ZTeDuKJ/rwZtTj4GPaNN399WbX+iiJceEvcEPxprjsI0MaaSlrDeM6
Lf6uaW6qtk1vOg8YWqXJjSNrrY+cjqS4ZtYcJOHLxgxKfBhx0FiBxB7OJ4OmvcjO099hT+gXs7KV
tctr3AKv9/GP+2geW0IeoOXznQSsdtFuEMoKGTHrBRk3hZyDFRDptFgqbO3QxJwkS+t/ap18mx5p
4T6bbH/vtMr48jef4VDsptylU4RdTDEaoohDao710pmaeNIHMz5IrbfSTYOW7SOOWKjsRGPxA/iX
+7auc+8ub0PzxvH1RzTGYFB4gk7Dm5lz4vdgvVrV0i7xluNFzSTULdbgo5MPeEOavtorTOQF0kmB
fMboUaIwkGP3ibALAnUcKEEyqxGW441TbWVjUx8G3wiMlNt6GR6hD5UlmNFYgMLi8EGvwuDQ5L0x
21rETw1eIzdG4M8lP5/aBNzkDARl2sVBEkR64cR26z1PpdARJQe1etITFPoylOWr/fVJ//PQROya
/UWqaU6zLQF3yosDNGKK+EUM2Hm8ayrcGo5D3Xc7U2oB3vG4xzi7LCjLL1JOyVnpHS+Cf3vfkdqk
MjaXxeZkyaLHcHNtLbfH/CVv6/Q739NiG9yjEB7nqTsdPc83HmN0Wf/NN9V8TrPaZ7ABpQwo+Zfb
DkxWB3SmNt/HAz4oB1ULHDH7e17vRX1A4e/fVaxgWbOuQV+zvMk4LQN76MBoQ0IXw+YLc877Is+D
cy0w6jz0+EQ2+3iuIFyf3j/W7tzknH2iiM0JusQ3ZohuFvDg1Uttk8G8z5UdEgE5CoFbOxt6nJZx
SLoxrH8kkud+orjDUw7uw5yIuhxXXDmkQvnVf58glIv25KRn1Xm2oZs+DjXaeRj4CVU/GKVK3jhZ
KMb9qPwx2wI2Sof7simxGe7wzNFubKw/1jpUbDLpJMbACP75zlMBRaMQz7SX1GnaT3HVp2dqkLxk
9TqsrXddGevfyj5okxesqzP0+Z3wBsJ3ZTp4ZqLZrRvgM1l5lyPTibTETmT033eR1j8Yfmh8wRAq
hx1Y+fj4wee4Vaz4IySjzwoU71yemmE11mWLeIxpUOAM9dJ5MA0fczNJ75PCddnNA7JhGAUV1i4I
U6S459exeWMt/HGWwQw1CcVm8RJdkmm9bB4r9yYe8PN5H5QNDsQ9wqVHcILkheDbezeOkT/7CnJi
7idFbxIIy1xrR9UNUdAyfs9TrrnHT1L/ONml+dW37DPwjuiQqDxH63n2LrvR9J9X+DyncImIw7i/
OVcuO2rmPGBhw9J2HdifvYzyjBhzZGd7rfoCfij/AForhCKsIY/TZ+GvwfKNG5t9ZeOBKiD9CwJ3
5qktAVT4hoHfRAXzxawH30Cq3myaD6DiNPudi/XutBF9TvQCPgDNv6EfNO/O0jJ0J0XZR6jwGoHx
VM0OJzeW/e/S0eucMDETEQ5LkZOBo3YZxWmzl1UwROqlifTRf458xDk2WEBNB0k5CUE5zR29I+Bg
HYE+WSNLDYesRoe18v07t9DwFhui3oswjHXRAsaxDZG3osyLR9+WQ4dBymi9zB4o6tA6avjl4lz5
3CRY5PHq4wREWlgviz30MvP99QP2z3BlLl/Ml8h8vBI1LSY+iuIJsYOODSZdrdqHvulscTj37xtO
GazSQl8eB2EVW9Aa4jEZjfE4OVX85GBkcWOz/RG+8il8CGUycrIM9eJTWm4dR3qDh2K/aad3XmL6
n32JTfC+1nu/2wBgREHcl1X04fogrDTMnUbK36BkxVNkPvZeh2zSa3OPE+hF2RVqrhruxOcwnOLu
iJLJgF8xfp+BHwDUvN7un6cLARnYapgSYIdA8V+2yzlACTIZ/PdNA3Bpo4+i3Goe9jAbG73iGwD3
tZnGZ0khHmLwxtOXjEu3qJqsw7D9fZsk/s/Ac2podl1kNu96lIHt/Yh8LaqPkdSap7TBhPhDU0Q4
TZBORGm41kvtxrZaO3Q45ubbDBAKKenF6aohSm+VnQzeh33mfCq4zN+2uS434MpmHekmpPyRxMN9
muKThMlTN2wwgWyO12fhNyRtsbsl9xnXA/uAMsQ8Ta+mHzOqoauxJX4BTZ4V91gP4HKfQ3lGc95A
JnqfhnmX4ICIWcMWxzH7DCM/K5Dxxcnwbsi1zPvkYbWLj6eVjD+H3uyDo6tK552BZv3zJIIA3SRQ
BuXWG4fsw9hH+C651mg3bzVXoqTcglp9M/lB8tNpiTvI+WXmU6XauQoSm1H4wYVnEWw1EMz4etja
SONunCNCblmefBA41uzt1g+rQ4AZ07j1ysgVRztvtGObuKiQwphVzt1Y6Z7ahRWKbT8iEZR3lWgt
nBQQp462dce6R1u7rt0DKxZxceWOsXhsVU9VlfA2ey7HqBufGsoZPeY7WlA+IOKnm99MO0EUs24s
Y9wPapBi1wUuZoluWE7vkLs2vxYqQ70QSdjw0/XJ+11JXk4ewf+8fbmiwRxeTh56SYmNcZL30ljZ
+E8vQ/kZgcoq2AWuJuXObNoQd5g8RUR/GJv/zdmZ9baNpGv4FxHgvtxSkiXbiR1vLSc3RNydcC2y
uC+//jzMuYkoQYQHGBgD9EyXqljLt7wLZgKidkX7AfUaBhIik/ifoKNXdX7Vlc2DiWwyktNu0f5r
JDnWZdK0sn0aFLVcuewMnR+2+OFUImbA+Jw5gHQ7/eExFElUcD3lKZpy0W3DNgcTVYTBiLdaZ4F+
6vQuKx/DplbdvQKboMImuCelqQXeqZCnwo7squqNrvTRZVBBWVL/P7RZnWBOgoD2x4RSX3VjZKr8
qfVJ+gIaPjF3aJSpeP42djvtQBWJR0v29rhTUtti4FokmDN3YPfZ712KQYOnDYRcJYvmy6gby11j
iGblJjiPK22Pat7M+ucqpJJ/uhZ245iFjUL6czqjtR8xAJy+J2bVxQ8VHjyHOhb1x/V9cz4ivCIs
mP4A38BFGKcjRoOBRWLqiec4rHUVbTid+EE4CEaH9fiE++Jaz/HSgDO95/8J7xRnTgfEtQrMSlDL
Z+yG3AMvDuCzsc3i/2SAg+1erQO51rs/f9YcsJOzYAa5IZC3xbNGy1h4k9bKZ7qXteWbwvleZzQG
NrA2k42BGnGJqNnkrRQSz9MU4glSRP7M/I9lJ0wga+hSMs6f6e8FzgOGuh2efd5Q/meZmfEyAAub
vB1C8obrT5bSAbiy9LZaa8hdWHDOFcmSrYMIAo5/uuCdgx1VRcTwLPQp3dS1au24f6LvthlIvyD2
WoleL4xnkJHDmZ/BA7wjp+M1Aw02s82r50J40V4UwQ8Pv+MvNoSffYwz4vP1DXzh8WRqKheIQ2GH
Euri1co7ZClG7LGfkcdssKQcI1fD1gmvcvxkjfGm4n2PdsQUmn7fUb7lEegKnOS1AYXz7fUfc2nu
MwkBJzIXaddlPx1rpVS6ZVc9h0HQ70N9kl+MVDPwgQ6KR8yO4t6/PuCfXOj09qR9DU1P5RTT4l3O
vk4S06Mcnj/bsYkTeBCp1gf1qME7TNKhdJ1ULUrUYx0ytCpA6vikqMWjKsw8x2nF6BvsskvX2thq
rhi+XWjOvkAGB/+OxkzJaEvDlNs6zLG+VGdWBW+0Z6NnDSbku9EVaXcTIZUf+b07euNWSfCm/eYN
oI2uT/TCGWb/UlD704GB+H66qzwzUYzBbrLnEn3JVwRYsCAVimBAo7+TckpveV1ur495IQ8DoklE
Sh7KUT7LelXq5KrEu/IpFpSdfpKA9OQ7hUGC41fNKE2gVkAEfLcfc/XBqRrvrrcx2LobpxJuKDSv
Rt4VFOPXSosXfhl9RhKxOWhEA2BZDxI67uhVMDnPplBxcNHRKEHY3/hR9pW+t5U6OcInbtA9a9kD
Id71dyVoah29akTW8XTWxk+fetpF+qzQ7MCRI20//T6j18QOlozOcxhrIHerESFliB/BsEM9Xf8i
07ZbU+M9P2xzXRnJDDoZHh9qkSZhbY4PRpc6z0h04YHWFihbswjjW5xgFoF4fDWsBFnzJE4PGyNS
UOeIzww3b3G19UNcuFnDiGkwTd/xPDU32TTFtl+Vebe7vvmoNSxHQ4oTYs/8MnOhwgE4XdLASkv4
hJHH++FM7c/IbOoOc40ky5IP6jH1UCMIFCHUXhZNrN8MeY+VBt8Wu9837pzMe28MQ6lVn7OOr3yP
A3b1lOOWlh2sws7UX9wEtf0t7pLO3UKFc8OfsBqSlCB5iq1NMhV2dRggAN9hMVIlX1S3Id4yhgEw
8CB68zVsjNB8UGwVNwFp4czHQmhJi4s2UBStuBt0ORLxd9Txsi1gEWW8UzA++KqHorbajcGZgiNi
Wq1Objl6+ptC4s8TRYnhlWwXulxmmZpAANUIbgrDRrraUivU+RW8uY5OZ4AyJLRPD5WdWAiSDlGz
LRNKwNuemyLbDGXoYdqsqEOE3q6HetRbWxqNCme4S3HF7avpCY6t58xs/O4jMpVEoKxYqI+i6dUX
bbC0EW2J3OyC2yQpZPDFjkJXJ5zXrCfhBnXu4++jwbZK69EvCy34liAOaW7FZNRYfRiN/ot4FIYj
DfS0uC9Cy4z9Dgz2B0Lq1c+qpY62b1Wtvuc8A1tI9BCfsjQtxvi1Kui8Gii+vldClE+xGZYjqvRp
8Iw3g/WPg6B3uhEd9bptUWb1PRo8RbKJy8F5ttvQ+AeLNYQpnDT4t0s9LfMpw+fYEuph+C494f2i
RqkFO6cB8v+SF/Q7NwKmM7Y1RVIbG6wIm+whx7ivf0hQ5ftwGod8atQS6sClgU6Mr2R15qKyqI/h
fqRwKLexV6vNvkzz+gNHuMq9j7QowQYdJ7vYt4fYw+83x67oqzsFjffkOB4WqdSU7HtXH/s36p5Y
p9Wmh2k8ZBhvg5wH1jVNFSG0P6IN8WRPOYZNCEiFjZ+geSZJ0+YLAF/y2vFVpfV+gLArfrZS79MH
JhVt0e1x292EEshdkPVC981ebfuX0cUhfDuBUhl2VZCWvxC/MnF/adV+wincabO3ljai/laG+Ndv
zK7WnFd8A4OPHvs55aWlwt3duyoqlxsH2mG0jwSMeEozY1ch5V8g2CSlwGoPgyoLt0ZYSNHPqqEv
sqnpIopdgiHufLxCjHviuMHlqqXvXtwkQ6SRkHmyU/2YWpy6SdQSS2hb77T3Lm9E/12Tpak/hphD
ty8Gy/9OLafoPswId+/A77xaL26jMOu/qJ1WFT8wHS7aJ0gPExW2vpI9rk5d7fzb1mHS/66j2LQf
ao8K8o0wRY56ApZKd4Uae4OPLL00+ETl8NNKa+9R4o9l3afIZA33bdbNjl9VlGGMOvZkTdtAj4OH
icKCuON/mO2aoS8HMKJTRp0yI4pTfNwtNO2As7IW/yOsNMLwWpXNLWhH7IimBqErP0N2AZWpEDMn
3D3N0nluayB6fN+0drdYMOLC1VRl/1hh4azdxqqi7O0usbw9lmWYuDchbrM4AY5xh6JRk4p7vcyQ
kjRCqGi39uSN02tnSnwlmW9QvCVJMpBNZpXZPGqlbn8zmybUdqZoxK9G8bRo5ak8C2V4tT1ubtAN
yP+SHJze6waFE4mvwPishrr1FKQuUgZcLgFmIIi93JmTqcX7IAvSNWTD2fNFxwqoNvoYMzWAROh0
YF6Y0O1IPZ/tLFf+S4vwtaF4EW8RmxNr4spnjzOKSDPekDbgTKkyFiUt1QTQamWG+5znXYH5/CQ+
IpKu0g9Gy3rWEXVbCb3P8wDKHvSr5pkh/mQsY++JGlNml3r0kqOXswOdqD7EQ5H/10a29qBV9XCn
2rWx1yarw2QVHxrsFzvz/fqrvcz56HaDXaGKya0+t+zm1sZfJbSYdicmpI540Uej0H1D0g7T2iL+
wPQnuanUhCRvyqxqwDigb13UPNq13tRye80/gV7wzAKYyf5LBp+duAoGxWHx0lqVHm49o/E2jlaG
6aPnJM0XlPwqZFwL8ev6zJdNG4adNQvp/IK2Ig5cRCtRL7uxqnT54ja9HjwGeU6DhE9VHycjCvcy
7IpwK3Jyha+G24rj9dGXW3senU8/M17Z1+y303Xn/cfjUWbNCwUMiBUiL5ynNNO7W+SZhm5lq53v
7VlHgOcJdD5aAsu9LQotSWCWZy+axFvxRkWi95eCXSF+CXiF1Xc4DOgrtYTzojVQYUqyqE5BH6Ib
u5igpsi2NrmHn2sjLvzMCvJtgpnw17Iuib48qcmHPpepux3rrP6QBTYNtBZwUhImhfWVZOx8Aaje
gJkmzyXcZyVOVzvBvFSEej48I1FpgbjU8JCFPGViaNU4T16jhCvImuXnBShNu5XOALAsABxLdHge
q86Utcb4bMls8vsysg7CSPt/xqbA0OD6VlpODsVDim+6jocJoh3mEu8IgTkx7DR1XvS+mY2nTC/y
YXIOLvSpSf8wQwkm/vqQZ301ZuTM9QuAhRRqKB2cLugY930RVV75KhSgjKjLqKNloDGTOwlhWSnC
Q1t1vfZPoQ7E6sTzk7cFOWN8FKFOD7RyQ2wC0Yl2JhxPMd71wyFxk5uAI/DFMgKbB9bAGHcTCXf4
Su7feTfwlUq5KYy+7/5TlXA4Iviifc/aYbBfrs/u/EJC+QScPWIUrCys4tPJeRb/St3Nm9dWSPlb
KEr2pSI/eE2bYdwoQ23f4xWe/HN90DNRArTqyNxdbYaBcU6XN7FoQxcZqLx4FapXyY2oAizDWycO
aTW2jnWLv8KwdTsc7m7EWFnOnavJ7iBr2LB7o0f50tdsqDV70tnh4OH2Phz0UWmGlfLVnKT+nVLy
M5k8x4joFti2Ne/Gvx8MC2RMWtb6y1jlUr1JqeI0ewM365UjuzxBf8bxWFZycIqgy/xca4rQgWWH
ZVpZJyg9Ts5/FtCzeKN1aCSuHKFLk+KozvMBp0kr/3RStkgxeYXn+aLkSryl1ZZHt85klOPKrXhp
Un+Ps3hzWldLsl4N9BdygRKXcw9Agp939Rhs6f+AKLu+py4NhyoWfGmyiPPutxwqRw4uDB3ICzkh
m4zvLSvO/lWjNF+r2p4vISV5RCXnV3UechE/IUHdOFGsk2kEaf+9VyTWch311rfPTol+A6hqKkg0
lZnY6ZcqS1WvErrJr+FQ4lyqtc3EpU7XbTYe1D+uDzZ/9pO9TpWSkARsh8ZW4x07Hcw2w1aDGxi/
GkXaYr8tcu+DxA/fc7jE4xfgYvGrFSfy9wS1pF85AGe30Dw4SETaq1CdjGXXF9iAMaXUI17JmuLc
9/RaGNs8dj345WEW7BuZ5rdaYE+3n580gqMUxEHFwVNc3H6xm2On4FTJa9RUAcVDrzR3udOGr1My
ydcindP6vlVtvPcgMn42VOH0zWUUoGMmeBKgt6dL7kxgWQxZZq8ioYxr9ClyDUOu/ITpKm/bqF6r
yZ0dkXk8Qms2LSjfMykFQJ5BJMAXvppa7ip3Ee7u8mZoA4yWKAuO3srDeXZKoATMGCxYNiYq3UtY
km5Xjk5g0L1OVdgIKifC/M+b5LBy8P+IIZzsXIMCBqtH2KPaYKYXFw1WGBnvrBhf3ZjyyA8BptbZ
TqUbJtuk6tqvdkYl7QAt0gt2Bi01aqy9XZblPocGe5c5sYVvp41+3iGIrcbeNpYc3V3aBYiok/WO
1XRX2mVWvbouDnuFCvPSB5jdYlnZoW7iV7pCVu83ORl9s9fTLKZEI3P7rcA3+GeEKYOyclzOPiSU
Hl4mKIkkqDxNi/unIk5HLyxqXydbccBlDM67NrrRvrTbaiUfPh+KfUI51Zrj93P0AxKGYW8R/rza
+Hi+RlEKrbaP6+d2AD17c/00nkdaBiRLzPDYocC8UKg5PRAAb2OA+Hr12k6uFe2Doc4ODtx4rF2D
uKl+e2qDBzxIl8naR0YrX4D+IzkRTAPFDi3A6wP87jRFaMzUjvI0qqLE37KsB+ADXWjKXWKG079J
iDfrprZb/bdFtHagCgD7SWnSGsFuJarLx7KNVbGCbDm7Xw1KXzDOqB8BHiIdPp0bR7xKY1yEX9Gn
6bqNVslwz09qvw16VRxH3cHbG7PYfULVeWW7nAXN89dDWpWTSIWczvXp0BqeQmFQju2rjKjlbbRM
0jg3B4GRYhWrZY1qPR6ZK4OeXenzaaStCX8T3Ayth9NB25Kg0pF686qVWjvssV3PQacgTmxsCdf6
hxyL3xucZD/9lDAuWQ/1f6IB7BH003GrysJ6FHf0V92ok8nnq6p3kTHdutYUfO/I3mJiR32tonJ2
TCDFEtBCsweJSwS32LldNFRJYwXKa95S08TSFCyH73VKJm6C3snWBNXOMk66qdBUZ3wzjwcc4fn3
/BWZgjoC35aP0dsIaP0+LmmSa1GffKHS9zWuir2Ngu9jndT1A4U66wBPTH8oq37NFOasrgO+eqbX
6SBDyEnodZ3+jnwQgu2eJm91WKOjlcW68M2oNnM/CCpQO6hl1l9GWcrATyRsAt8CIgK7wK693fXL
42y/8UuQVgCnNjsy0XA9/SVopEjaBUPyZvBep9uIZ23fx1O01+RUvXvdaOwI39eux7NeH2kh1xWo
EGcubPHndNi6qaYuHpzsDbku+YhbIobSUhXGbdUXmMUGiqnEfhR1+CaaTWnvK1c6X10AVNGmlWW5
4xvS9v3cUgCmADznoNCKtIXpLssRHS0BcGGVPNq4br6PhegeFMqrGyOInV0U1OlBWoFYubzPtsKf
UTkCtLwdm8dicQTgpGuTBIN7BJya3Q7ImB06I27vk16zv6hGjusUN+Sh5P96N4SZ2MRjkXz/9MzJ
K5k4OdvMsFkci2YQKu9zWx2pKLY+yr1yO/Ru9p23YngwQL9t2TvBJ292Jo65Gv9BfILa8ZILqKGa
ZOoltbSOntyuH4NhC6JgvI0i/Q0r+unWyhBazAUmBddnu7zXIR38MQUkfiX8ORPk8QpLbTVUvo4s
bn/b1EZ4Gwyqshuk+lNIt769PtzyBZuHwyMTgRaKl+cZgh4mdRMBCDt6dBQOjp3ofjm6w7ZwIhQz
jSx5qhtdPPVe665M9Oy6Y2jqBJxqCgYg+5dVCjWZtGyIm/EoA6+7ayeM5h3F9DZJmWlvaqCmNzJL
5/4RTVnecHdEg6PXD4Py6Yv+zy/hFScCs2bs0CL0ioYJy7m+GY7BMOq/GupwB8uokmNdrsr7/yGt
/h3YzmPN4TqQZ/ITBP5P75a0i7FmsOrx6HWDV+DyPk0tsLewhsUwObDlM5khhwZ8KAa2aMnpo+00
TfpNN/Dxo8KL3io0T8WmDZLy0ZBgOLaIKBjKXYo/9Q/LyjKNtiZmx7C7xiYk1Qmst+ubZj5xyzlQ
haMEzCGBDrKYg+uOtMMaaziypiN251JTCr8OqN2YgVH9uD7YfMWcDgYZmjefV5/UHI3F0wWzQvxN
bKPVEBqPpo1uKB0QQjjvgJZVGp5VpO3zMgBlk+pTuGlA7X67/gPOTySSTlQL/8wWRcvFbLOZeli7
iX7sw5m7hl/VFyFG1e+lav+OAeg+Xx9v+ehx1VJ2RogaSCn0o2VpEpnDcorg4xyVxg12tpPSwGTQ
HXh070YJMU1zI0NbyesuTtJDAQchCbK7pQKOHdWuEpuNfpRxVWG1pGW3ohXNgzU1cpfzaVdO//kW
An49F2HZRaDWjMUT2zSwaxCVMY4hfkfv9VQ3QIqpVjyNQ2dpK2/npS1kgrBHmQtJYhDop1vIniZa
8WltIM5ZadFBtl4Dv6DzqsrnDg7Q4mqQrQzNPil3WiacbyJWnGhlxmef9U8PkLAKPj3d9KUiNLRv
GU2eYR8rvSReNatJ2Y9kghtENNTRp08tH2DAyU9qRsytR4ogM7Ub5QiEsU/nLhTLnUXGzGM+Ba1v
ax0IgBg9/22SKNbRwXT23qmhVrjAb1eKhWd7ahZDJrUD0EUgTbJyOjQnWlGI0q2jzOPkRxYryZ2H
1tyTKfV81yOoe3P94FwcjwoojD3ESHhcTsdzx8EdCSSsI7piOVeoM8jE1xOsE92uiPZVma31d8+/
KTBPiJcI3HJBnGGwkJWRKJlZ9hG+c/8298IfjU6zbxStKrdZlHdvlcjttUrBhVFJFeBdQTqd2XCL
s5OKqUddJVKOY+y84aIdbAoNxR4R2CSCZWP8EmpTrwEtzw4sVzCKI3/UpekpLKmJwMUzs0OS4Oii
1/dTNjZvklHKt65znJXn5Swm+TMUtQJiPlpey2zPTVWzAj2pHAM7Vu/RKZJ7Y4jM98rwkpfeNMtN
h8yLT7yIhuWntxBg0pn5x18GX2yhopOtNsQIgRljmI4AeBPlZ+spovyl9xMCsGphBNX+02OSbsA/
Q8AHCPoysh/LJAN6WEXvZiKL324+tnfD4JRYH4wq2Gl4xJ+96+kIISHDrTDXC7nsT8+JOXiwbqQe
vYOFERFF7uitH2TzvZY0whQV2Pv1CV7YOiS1NC1B19GQWkpvZk1liCk0vOMowbwTuKAfsFHa1JL0
Srl3Vr7hpeHIOP80xcFCLFHgnR3U4Wg4yHjkRrqzSlrYvqoH6kGv+qxcWcsLg81NS42b+U+rZ7Fh
ZGpLwrkYiJfVCkqRUae8wHIZhk0Ql/9dX8cL9xvUtFlega6e6SxLPnRJW9B+SD1nepE2GzrfcXdX
J7mjI36DgSaGcCmEmf9hUNLgP4JDXOaLCSZeng3IpCrHitHzp4Y6QOvHCGhX2NvQpIPuHcvPv5Uw
oSkzz/ASCMfLT4hMax0JT0TvAYpO0QYkm5LfwEpS9lMylPKrrGdrvLxYUc09/5g0vQlL5t0K7nRJ
zdBEFZNwoa3oAquY/NKIrE1RDTwo2vj5jcNYXDF0m0gI+Kqnh1AvNFS5eiSJadXpt1beGDf099uv
immvSdef75t5KEqv6JLDeDPmf/5XXalqIHwZsorfE4jb39iu4/d6plBpel1/1UcGvb5lLi7jX+Mt
7hf1T9FGdaN3mfR96RdONzZ+iIWhcnCT3F65Xc5fQ2YHSRZHk7nVuowyKkXjgjaYnfQ6xGvpQmcb
BwxG7kepWzxMlTve4+Btvn56kuTNc95q2TwXy2438J6I9pMd4xTexQcta713XMoK/D2UVQbPhQUl
TSYnoBRFTWDpfyTtRsfGAanklmm9eRJ8ZIY4o/STIluD/V8ciw2pzVeMSkZwullK9oOo+il6HxGP
+QLuXPmagS8CcFiv5RyXhoIN6hAQ8xCd1Ve9csyk5ijR+xQNguNWo1rrW21fz8p1AzLI17/YhWPA
rExe2tmkkNDidGaAamWrU9Z8R4VZ+2b3xVsf2crB1lrtNe7b9vn6cPNCneStYNb/Hm6e/V+nbrSL
yArDJHrP+wmUOMhrcSP0vvd+uMgBPnqhVIvXupe42qf8oN310dcmuzjz+CRT8AFu+m53cUfmqnd+
wJP/DffEaRNo5hqD+tJ43Jzz+QNTg3He6WzzIHB7s52Sd69y+/vUS5SX0HW6nZeO1s9qEPg/fH6C
VKjxj8CclC20mGDR6PgqqJyJbvSCF3XQ86+FjdRQA/b1drK7z7pL8BCZf2SrqYpjMbHUsvHM1ii7
xiJKowxp+HUbd+rXdozKfpcDXJ4OXluqDpj/YUo28IealZ7dpQWGnw5hkBYBefPiXHYKvkVByTXn
SrMHzy2JM0anPIpcLf5jNZSVa/XS4UR2l3wZSCmUiMX6ZpkSG1EdoCopq+4ZB0SycsOMk1s7nPK1
4vbFwTwcv6i8k0gtpQAG1+vSwVWj90IJ6vaxarryVi/kKB+GzPg0HZ1PaQGJgMDFo4FvxmJq+Ctq
fRt6CIMXMgs2mVkJqAtDbPm0g6bGH8Iy++HCAcAicKYvOqKHKK1r6ZeBut5KAfbC8wVImDooaw1I
Yzn1PM+zrsskB0crbOsRsaahhlISeDd9wM72ta6N4gNFILkmqnPW5pjXAckopDeA1tBvX+TnQSNi
I2ub9D3JYaFsy6AZ30wbsyy7Tj3TN7n3+Ts3of06LuQx78u82A6N5T3gmdB9RSt2Tax1voMXlyYo
Bsojf4IjIBSn14ghhTMDs1HUFpYYN9CMaCzB0A33n749LPopc1PJVWcM7ek44RD3nhWhyqSbciCV
VJVkDzchC313FNOvFsOyp+sjXngOaN7MgB+LoI/lPh1RT3neLSsS71kogvtxtOMBcCAsaD/Qp//i
0lOe6wA76jh1nU9ynPnOOBbRzyOxBaN3ljfYEUolkynejS5/L2GM0C62sZgPMyXHkdJevZsvfEWA
qhRMAe0Sryy/InoDtWg7j9VNRNvvitJj85ZQoJqVR+C8h8ClwSsw478pmxK0n65qmxhWlZWTeK/i
QL+BwWTDvJz0XyQy4R28/PiAYhsS0kgMWpu5t7JJvSm5weJxfLv+fc9aZTgIzn7ipIGzkOGZpHSv
DWqrJqN2zOfcm3MbaPvOdmJKxK7lW1k0dX4HAda+qdIhPKTZZL7SVl5L7pf7bP4ZsBzwngN6hank
fNX+FXaIRoaKhsHZEbecdE/fNP5O6zLaFR3B1RA4WrQZ28L9V829di3CurQGxFdkw4joADlbfg5p
d6M+eJ1+FKrbCx/LPVfbsNbBjVd0VbcxIDkd1NwQwW2ZJch8tHVGNimMxN1e/xxnfRbWAYUy1Fxm
vPSMqzldh8Ec1TZNUvVYxCERiSlSQU5e4o31bPZ5GXLulNa+DxVbF6+V0Wf9XYsCtYbEWK04+7qf
0K4tPAXYXBNWVbBRkrj9UMzOpqiY2cbQb2D8Bf1GGyYD8JGwo3JLVzYn/bg+leXLP8+EtG3Ohtns
vFinM+mKUe/Rv9CORWKN+6qahLtvtNjN7nozcUvAMU3srr3Iy2fpz6CcDbr/AFvO9LbioGvDKBHa
kVPnRc/WWA0D0pwKHms+YlBafZvEdLn8csgJ3a9PeBkNMLbNp6MbSZeDXbzYwgXoLUobuo6d4aSh
YtQrw++SkpbYDqNY88+6tGfJHiH1Aqeh3rBMroyp6yms9MYxqafiW6SaYqsGssUnndiO/xrtTNb5
WesQl9xVQz/dZ3plf7LdPE+ZdghJ14ypI6A9/caTOQwlkHfjmAbj5CFuopRbOej3jZdW2m6wvDrx
a8MpvsCdXAPZXthffGiyPdYbxvWyEpHCW3SyaTCPLQZBX60aD6ANMsrK6+jFtrEJHFuuHM6LI5Lw
Ae4j6zsr1OeZXhKwGiaoAqvy7jBvBhdWR4H53o9T8p3ifbkmDXHhWqStDq6GvhpoNG1xiKpUoVEX
B+ax63v8MepQAoVvEC0w/QDO7pdm8jLEYwYzeM/6aa3XfWl0ED1g4yEGGlDqTz+vHVVlYdJbPnqi
76IbNwPweKsNThduZdEFv2xMKsU2qhqnAL01YLJ7/UTN//6/w6p5exFZz0r0KGNAhDsd30CkXNR6
pB1bFJiGV6cysm8mOt4bUzZZeIOLevwDj2zRPoCB7l9qD6TlzfWfcOFCYeRZb4q3iWLpvER/vUsZ
sjwSwgVPQ1U1YPxL89GpS+dBHQIt2o2VQifMkNAfV6Z+cVyyUm8mD9E0mWOVv8ZtRd+PsBONIwTR
4Nk1wsAPO8t6cPQuiLdhM5Q/w76qq89f2jOwgqeQyo13xo2TWd9RwjCN4zgiZZX7JtLsBwQBQLAo
NO71b6muBM3u+hpfOlfAvUHnYYk52xGezlUV0ForNAWPU2l6T3qS5TjcdvVei5lwr9flyje9tK2Z
JXZ8dOjZXYtthWBf6CIOYRyrQHXe2ib3oodcr/TGT+FydvQ0rb6/bQfqVRgdFyt35qXZOkxzTuVm
oZn5n//1Zfnmiiq7xjwmRoriqIdOX7e1837odo6uQLQYkcH/Xy5LUCv2XLSdq1aLgNOp6rbTk9w4
YiRP+7jTxgHmbB3jndVoSGG62AGsNaUuvYdsFdIH9EhVuqmnE1W92oVnwl7SU1OvNlU/qPJGq4cq
22jh2NQrX/Xius66EiBz5rty8RaVfePog1WZx9IKpxcdM1nOrJL8qPuwbneZY0VrtYZL1xNpOCV3
0gX20mIfId2CabNd28dcs4J7XbaF2BZD8bWsqndFJtle07rUpV49YW8RBGuuBheuCCgS0Bm5Gyld
Le2T6U43juIU9hFu+mDvlS7AcW1SzP5Y5cNUHfDrU9OtKeIx+/xSz9Zk5IO8DrRYFgcWRRFeqsyx
j71SGDvs0IytEIXtHTxd2L/5Hfaa8t2Fj8uINFVm1WKOzmL/WsJl95SafXRtBWkE9AIqmLtIug9q
UL5PTbS/fiVdXFviR5UnCJX3JfQikXWCMbLq4DquJvtOaBMtRnTadpFnTZHvDGZ9Q3Plf4iZZyko
hDx58mgkL3aU5lL7byS+vGVvqPGutAz017TS+60kYav70u6NlU95YQ+DF5yhM+T3NoC600M6GpPK
LoqdY6v0YYup4JBEH7JNRLRVuzZQbgw0/ZW9Z074UbewKEg68nHN1OfCVcG9B4aYWhJNpWVJZ3AH
iMqxaR+bUTe6g1o34p9KENg+NIJe6crbemkzwT0BpEQFidLXYs5RP6ZWkaXOccqSb1OD5zRgXYQq
rCR4bnGoWKNoXZodOGxDB50M03tZQ6l0QP9ZXjpHlxs3Qayxau5F2fXxxgybtS7WpZ3LRQ9/ClYd
R3T+MX89L9QHR1Q9LOdYp8r0hnFw3PjA3uJuHybTcAAfWu9kGPRrhe1l8YSDgoq+MyPeaJifkTcN
fchalMKsI/4bJsKOVIpMP3dRoLx+Mi99PGAAMKVmAVYYJ4v51YOHQr1pHdNMhOYtQgjpuIntEPEl
Jc4SLANls3JGzso1f+aGu8XcHCTnMBZj2tIskMxxrWMXlkG/tcZQNOSvqePsEK3GH2ksEPfZGmWW
3XkiGb+jk6fps259U6JopHjjSgxxIYIhHifJ5NjOUPfFPRGmg5YZTWgdDSB1L0KrunslyNX2IKU3
ObtWnRKxE2GWRb6rC6jX17/BpQ0NMY6OM/wC8qHF8HWsaGldFeZRM9oZYYwsn4MYUC6tbWKEGDZ8
fjhwtjPuFLASfxefPIlqjmVrHLMCU42DYWBst5f56HhfTVg1axT6S4sLOALEG1wVmuqL4ZKitJzM
aK1j7xRh7nfFcOiqSf3IhXDeLK9VH8tASZ6c0pt+X5/opb0NtMWlk4CuMfyN04k2bpEL9KKdo9Im
1N6mmlqU4yU/gFTHgIdQDLg+3vldQY2Ge9ChjE+5xFkkGWGBw6jIIxbWCNLXPEQk614bpy7dTG1Y
fwQo3rbE4xOl5usDn0+UTcMG4rqgenymWz1rovO1M+soPNiGSWon07YPgds96z1J5QHgTWGvlJPP
Ny2JO68M9xNlNbbT6eI6sh1tmYOKqKe432OsixxXiqHe3tGTRlmZ4PltCGhzVqFjdtD1l6hJiPhW
Xae5fcx0Wd1YOn03/mqdvr2+kJcmRX2Fl9vg1gVxfDopYxCRpQSZfRQYmVvb2Vgqeas8nGdkCxPx
cH20C0UnzvtcOuOmp6W/jE/c3m1apFbDd7tQmvy+GHluNgEWad5mULvwxioUTb/zyswqbl2HWqSf
jKL5J0ia9nj9p1zYQTNVFWwoeRRSHosrudTrzMzDMH7PLTV9xEwhTnapFEWxddu22Jjj1AQrp+X8
Xpgz8flz2mSO0FZP1zoeQYpBpQrf9QBRgjHCmXVDgGG/Vo0JDGDIk29E4MULVcA1j5QLn5mLj2eP
ng+qSEv2tVHWdpaZtnIcQADem0o53onUUV4aIAr7zy8sZRda09wJaBkujkmWYiiZDyn+ilpf+X3R
h9+8JBi37ZS9UCS3Xq8Pd+EKQmWXSwg1HERClqV3kgxVdGOqHLM8QpEe9dVh3Ak+eLzD4TAZ0E8c
gceEzrB2H1w4ojTGCZK82f/HXiKMcUwdFdTTo/c2kKN9k3Z96OwRL7P+hwUlRaJQiizLLGB8um06
Q/KiRBbu0bITe7hwqGVpcA4yd6LGEVsK9dnra3rpbBAh/R9n59UjJ9K24V+ERA6n0GGy7XGYnjlB
tndNhoIi//rvwvqk1023BnnltU/2oLqKCk+4A/0aWkwkEavEu1ksdtPRwMYR9s1wSEBZlUcP7Yr4
Bgiu09ySq9Wf3h/z2ndcCEcgKVDOpSx9PssiC9FRRUbmpLeG8zCgmBwUSqgG6O55n+zOavbSLOyN
pb12LBbMG3z9hQS0PpHKDDZbh1yNC7jljPDzq+pWT4zikwQrs3GjXx2LjIG+HZJN4DPPJ5jCSEYe
WwN9mg/1RzVTRRAOhfR2VTeo5cbEru1NzgRvJNsT9OnqC5aOFuHZEienTG+L76qGBNexzZO63L3/
1a5NCp4omBoaraB4V7eojOdGGlnhveSJ0x+yqnLCwEDUzLi1plk6G2f92mhkJirtApJqtCrOl9DN
2m6KWs198ezR+jzMSf2rFJM1B1pJ5LExtWtLCFJYW5IuSn3rioHQ5x6BqQT3w1QtDlOWTeohD1U9
3b+/hNdehaXhs0BA2B7r4HShPrhZl4cvFOXxYPAiJ3nkVnUfZ2106bCh69CDzcib5Hs0eurf2jkx
MGoNhBpLOdG+OAJI+CC2OdfKSzZ7buErhuz3UKrRkJQ9BMvRqw9mqyZHtedm3xelLL++P/9rB5+K
DB1k8Gncy8tH/yPf1KI4E2iBKi9xJ8LHEE7IY2ZG6UNpzZjXRzZNiwZj8fcHvRaIUHdb+hLQuJCY
Wn7VH6MuqvNqFfJ1qSQ22SMuL4ujqB4bx1xS/fTDEhUf1097RAbvaecUT6EVSmR41Vn+u/Fblm17
3qWgAAgaA4AjCSkB7flviahW9cKrwpciz7mFGpb7BvKnCIM+xwNR7T3Y9VrW7kCwWkcFlGIRjMak
7UOaOlOQO3W2q61yC75+gZNZnhsMCmm9GqCT0Fw7/110iXIdwST7pXKSUv2sjAC+6CA1Xb9Hg9V5
tbsuzdFqhitOQVjG417BJBvOYmZMXww9KfMAIrWzpflz5cDAoSIuWvjRqLuvlitxKi80rAh7TFWk
qOVPRecFk5lREAdIDD2jdsb0VZWKaO/0usny2/e/15XXEcMSbHsg5QKWXkcc4zxlrlQwLJlGCUE9
8bqd3bhlYCIMCcAE24aNzbpcoqv9sZj7LqnWYlK5hvw5UmtVnTrlSweyp/hhlqI/6dUQ3tRTrXqP
6dSmxTOUBsv+qKX64AX1HG1d9FdOKXcD1ZIFQYoYwWrRURdxeqSIlZckncN4V5eeSshag6/8Z1gs
oQJyFeyZqGw0W/oAV4cGXAFLhAouQn7n27CXcpC9hNeA0KEcbnKDBjFWCcbcfLKTZPx3mM2UYCFt
sE54/0tfuyW4mv839PJG/HFL8DakOn5U0Skd+37vdlEaCDW0DlWMvDWGx5nzq4a38IRGQHNUyzZO
97ONF/D7P2NZ2/X3x/wYNMfv+sW63JiHBfjnzFBe9GnhBYvJND5JoWE6QWU+O74/2LXTxTgkucg0
IQCx+tBWYql1Ew1YO0OIVJ9VvdQVf9QgsO16M4vuTdm62b/QY4djKUqpbwx/7XARinEhoq0ISm8V
UDg4ZOdVU0ensGnTgyeK9MNcljUFsbL5nALcsjee+WuLC/KStV0AM/BMzj/xXMN8qmYRnRzYtDeD
4YU7Y5LWrrbLLYGJ60OBTmJVOanriEKxcgR/Zis6YQiQfUNph8Bdx7zF19re+fvmGUMsRZmFfwRs
dvUdpzniYU9F+DKo+oBTSWbE02FQZDTvHSudtxQTLqMlRL2YFWkQxlYXsKOQPYkbXEEaBnfe9RPD
zeUuGZLi9P72vFxDxlmUZ3gtCQHNVb0iBAtSOLHuvUgsv/c5/Fa/LyAo+n1ddd7G+b82GFQVAxUU
uKTAgc/3RhVrs1ZZivfSStEGBcW1e9qx8oAFzparzvWheGUpjFAiWTcfnZxTV9YMNVlZdHQVpGQs
WSlfO9voN8oQV4eit8Uhx+fgokVfVGrtpT3vZxjWxjExO3fXoAH9MKX47f3911qYk9BF+GCguM4X
UO9o+3hDR8DeGM+uGinZzoH/isxlGIm398e6fCaoBiJYQU5O9qiu0c2l9ExEh1PlRevcUAR9by6C
0npMDqnQ0rgF2qGPd2Ty6lbz6fJ9XkZ26AMR3TDT1Z2FxDSGP1EanSwvGX54Wi8+5I76o8AD+Os8
t5/LVl+UVEP53MZeG7w/7csLE6waDUabiISpr6XuUOCdRBv10WnWZHObzh7uslBvyyzIp7T9XKRV
uqXweG1I2l7uErJzUa/tENS2V+M+zuJTq8/in6Krs0AFvRX6LvJyz1SZrQ1i1ZVPCxMUi4JFEgdi
7OocCmsEhh8xoBjM5iGUQCrKBRZXmYp5E8bSiLHKMG/fX9jLG42Xn/rOIp/NsOtyLyVIt6nQWHqZ
3DJ9hjqCu0k5jsb394e5mNuCbwCkDGIYeBAYpfMjYpBclooVi5O0m/wzpl1u6/ejI+gRT0Z7D/EW
jKMsrK0WzNa4qzUFXJyOWqRX4LItVH1Cx/rkog17LJRywKg4UTsf9ZeNNb3YOctkKcwvCGnQQesi
Tz5OvRebhjj1oVPv2lyxdm1GOFnKdvrggX/426uO8UgSyKoJ4nh3l9/zZ/w2qJKcMxIn24qt/qZ2
haH6bWsL5UMSJskWrOHami4x0wJkpDm8du3IEMXQnSGrT1bl1juMpiusGabyJmus5lgJ0w5Mr90C
2F8OuuAZKBNwybKP1n7M01gJupljdcICKr0ddQ/jY2ikvj0USPrWKWYP8dBs9A8v3pDl0sEjgyAN
OYMLKv4QVk1c6E510rxBdXaxpbXP3DfqtKvbqfr8/hG5OInLYESkfEo0i6kUnH/FPnGbQZ9Kccon
2xr3xONYK9nZmG1Z316d1f8GWpO5MmFNfSFzcao13f3WVZX45AjHCeYWZ4+N2OLyKDCpBaahcXsv
8jvnk+LmTBvuNXFyhHA/DSC5DslsZ8BOcXlNR7fb6F5d2yYsHxB1Ulai69VTPOpW30RGWJ5a8lpM
Zov01nDKafBFnlr3TiWVT3WyBcy7SCb4cn8OukrdNCspvdpIq1OBycgDO0PBOCfBE2XvokL8ravz
6Efs5SkxnBVuXKzXPuYinIN3Mjo5lCjPF9goS3fENLY6dUYpZz/K3X43Qiezd5lpjC9/v0UXyY/f
UhGEb6vbNHRzota0rU6WUtefslGZHMxyyjLavT/O1QWlWwdhygHfs5YHBTzsKLPsytM8pVWAuwoE
Y2/+F5fJH2PlqNCAKytGIkiUW1WPZT+eJaHLp/zfyO7qnapnDF1CmPCnhv36Tbh27dtzoR70LhI3
CKN6X2YScwFio4Rbpmud8uX9qV87MOxe+PGoItE5XG6JP+5ys0O7QSRGdTIH617XhfmkN67c6zkS
qLgnln8bTgIXAJ9AJA6aCn7ecp7+GE4AQLe4Z8pTWGGtIvAhmv0OfrzP/ZF9cdTGfRgwBzr89STp
0pEBMDaF2TXbMnMFYNLOLU/D0Dr3CSXKoxar5V04NnqMm5A91xvx45Vjwmelif6bg4hozvk8K2so
x1JLy9PUNWEfqKgdHHuwno6fteZWt/nKTf7nYOuKYi1AHLeFV55K0WZ7IFM6jqitzLdIo1c2Kyqv
eMvyMQC/rwHBXZEQEOA8cZJIEmtB33ndrdY18mdYjdGpzlKl6H0JXEf3Gyxm3edUGVXv+B++JYUQ
Qo8F7m+sdlDTIXekx5JviY7Uzo2y+Ri1oXtDQDIfMT0qX98f7+qXJLoCiMeYF14JHdwJOfRGeRKZ
Xu8x1TNGX+aefjPPXllubJsrpxHEAFZayA9ggbIuwuoW7uxWGFVcREkXTHE1P6t9rd42MtaesimP
No7j1cmRYC0eZZwQe7kY/ziOmhON2TAzOXwAm4exMxXpi25AHVdJRm8L1Lh8mtVlx8uxmKvAwgEf
tfyaP0azhe40OdxPEo6GtmBa4BgUOuonDWzARx51zA8M6fz6++9Hf57qEPgIgoLVSYzwRczseOIk
gpt9xGhD9Q1cL95KeLi37w917estIFHqQxRVuWjO56dVRloPiHWe2paa+QM8tES5qyieT4/EyGP4
pnZofaYbe+bqquJ2T08BTY4LdJJVNei912FxSoWqfmmTwjWOGF9kP7Rad7/UIW0YNXa2VKOuPJmI
qkBJIDOntrK+4BywFUVjyOKkhjL5CroRo6+OntvOHRItD0JK27EfT65e3cQKjmcbcd7VSSP+A8FJ
p898QbNCFCfUsB475XmVIyQbIjyES6uL6yUMpy6eNWh19Pg3UuZr5wWoBwtN5Qos8OoLU4FEoyuO
uQyGprjt2jjfYzkWfY1ASP+HGQJr5BoAHUWpbRX7eLkwylhE5Ymufv6qZFq9a5Qh+wgwuL+1KBaM
QYbd3IZRy7XPyvbFxH2hmcAdO9/CrqKGRufa+WnUwwSX71LZEQFFL5oqxwP1AmXfGWb7M2vj7PP7
h+faFyWCdtlM4HguKqvl3NjUcsz8hC6C8wjlFIPw1KoLXwgx7fSmEDvPEs2GRs+VJ+13Lff3qOzm
1ZXU9Go9K0nEfInzkOm0h+chiqJdORl5v0sk0G4fcwhetNgLree46Z0f78/7yuNNFL1IF/KpyflW
Kz5nvQZWnl9Q6rOb3iV9EX9wYs8dD++Pc2XrMg4vN6prZHzrao+exmZTO1V2qiPHbYIun7rutpmb
rNqjBl1mN/9lOKQtFikdqBCruJLyiz7C4EpPMK3ZSRXCS/qDHZohiP2iyudsy9Poys5lfv8bcPUl
52G2SZXt7NRxye6k56CS0qG6/yIa8r+ml9VNOSblj6we5o/vz/XKvc+RgZAH6G2Bia5yIqepdPyG
6uxkRIgj+TRw3QyHFr37VnuD90+WFtbGprlyWBhxwfhyUuhtL4vxx0s6uPbY4tCSnZq6iT+oRuyY
+2Ss8u8JRYlfpdJ7+EDa/ZaQ1rXT8uewq7e06+tS0UwlO3lR870SlXNfmm2W4Trc19/x/7533e6D
1crurlSTqt7/l2V2geASgPL2GOeTluWkh3rLF557GkujU9yD55y+t6o5Hc3WGf66ysVFSN1pAeLw
37qEiLFJpqRDlp/srv0BrHoiOom0k9JrmEG8P7Ore5cWMDcf+pbAFc5npnVdSOc3zk9ert6FtSju
jAYWpS+VqDsmbdJWfhGH7p2IBu2/zPJ/Q68TUK92M0zV6/ykNYB9fNDTzt5TwPG3RIAbY13btQ68
Y/7QbyY7Op+m1VP6hnSWnir0HCQGtXrbgyXIe3loFMfbZYpOs7uvNWtLWfPa5bfo3OCTYy5iqaut
U6LPQlnUSXlMnel+tJTZd5vJ+ml2covocXWopaeOyRv537pAEsZ62Gmxkp4srKVv3XqWt31VOp9y
OfbP72+bq0NBYGFKaIZSYDpfT6WiqzWlcXbCNCI9unOd+GPWmU+Jw0PyX4YCpL0gJQCtrD6dM7Nx
QY5z4cx1j/JENpkHOzY73MNzpxo3Qtpr58FZqHv/P9oqzGqnbFTdVMtOeiwy6XcCxMqjFg5mkOSZ
tyBRCqRspO4chSXLjRDoEp4Ah4LmGm0DrhoCr9VcabkoatQzeoFKke5DYabpKnV9ED5SGRZGteGo
P1CBsz4XibTVYHagAOQZ4JWNe+HaBwZORXwLgAs9ktU66DWsp7ROi1MxyOFAc8i5531v9raVKdl/
GQs1F9IzFGWoCJ1vJjtrhVNrCnbFdZQiotGlWiASrITHuq23evZXPjC8QRQ1qNQuzMFV0GMnWpy1
nYv8VCndwM4a79Edk/wht4CLd735T+c15rdWGaBuvr+Rr9xBZIJ0TWEbgDBeOxFaekVuBo3wNCR2
/VRMcZPtQhWny/DnaOWy9pU53sqVro3JG00TFR8pdtTqtV6cl+ekRY8KNarpMbXMeDwKp6xc8GZZ
ozziUK/XQTnEzrAx2yuRCa29hQ/KP0t4dP5RZ92YCy2fklOIteSN2muN4g9tPN6kbSOe8H3UtsA9
10ZcUtElCSbFX3cx8wK+rVSj7BT3lbOPUtP7IHURAbeL5m95WY6373/PK0eEr8jXJO0G17Ju1E5w
VMa8d1PUZx3N99RR7DAK07L95Hb9X+P9qQ3DViHpJdFeXrLz5XTxsB6dZdt2JPrqbda5Ut6VWemK
l0nC1P7x/twu9g0HhB7UAqOhHgRR5Hw4PGoWHiyqe+XgkUH3sPTjoIoMkQe5i1VeYOlT3gSWVzr/
/O3IbBgeMRIysPHImJyPHA2Tquit150igJwC+9k0Q+1bseMZr2t7NIAGz+1hAp64cfNffE526lIe
AqQENuvCnSMtXRy6xmI4OVXbgB/t7yIs7Uwfh5Lh7f05Xg61lNngDlKTgq291i0ek6kJpRc7p8yU
0wtgsPE5icI4wAfG+du7lWMPZQI094JSZ5eeL2fdDNbYa6lz6uhxomClIFWNuK813heluYWwvjiB
y7R+g6EoCi0GR+eDiRRsypya+SteZPE+Apr0yxzs6SWWavWVfbYZvV5uUya3sM6pDeNCvhZKn4WR
y6bNytchtoo9goYNnmjo7d7nnpjfBmMYb5ET3rKOuzZNsnZ0zgARLJ7F59MMw9YuR68pXmuvsXdl
qSqqDxM294VnF/iApu2WwOj1ES1Qsnyl5Yuejyg4idAoRf5aiHnwx7FzHwuMAB/jKS0PonK3Lu+L
R5IhiJJdaiGcf+hF5+NNhi3QKnKL19HuQupMibJvVWv86unYqjVxFNd+kY0paYIXbnE7l9f+j1Lt
QgFc+iU0ayC0Ui5YXQBFmca6y8Q+C63x53IO2u7m/eO3Zu8S0ECZognEqwj89IIxXFsTilnS0L5r
Yz0dqka0r9T03vRpVu9HUtpXMUrlkEFP+ApoTT6knfw0F3b75f3f8dv16c+pcs/Ab1oaKMjpLTSI
82UuqxZIiDrXb5ae2woy9Eo+9veREXftfdd5FTCOasYsa2/RM5oOXpZGhvSdUKbDhzk3Z/Mm6tyq
+9m2AHd2Reu535zQbn44GQCubEGdjP0tekEgFlhnr39qBlv+2yuWBbm/VaWPfGr/hPVKl/zcmNpy
Bs6nZnnQoj28Gparbg2NbO12EEmoJW84HI3pE5CG9i2dEguqk7docU6OGu2zNnWtm8SoTWNf26Oa
G/sSkPl8P6lC0z46iRLn/kxsEu+mMo2mQC+SWRyVqcrCJw2z++o2jShx3Bqjk4a3otAL7VOW8T8d
uzesDYjE6hDyyvOFOPAuaFaAwuv4YpZSDR2nnr5HiayegcIlne9pmRO0uhcd7LLfKBBSxlkvIkZR
3NmLOQ0lfR6K8/0hkqFUcqNS3qw8ERAF5ETa5SvZVNt3mjLo5gOSVor22BAN7Dy79Ka9FVZa6S9V
meLQ4CX4psaxou1CQPWp75Xo9AXQXEV8wEuwKZ8LmakZnL45+mB1kGYeLBe2FogabyiPsVtr5Ys0
wzC6b0JhzvWHeWxF3T62xQRxzaCN8jyn3lDdZFVXWHSpU0UUfmM2Y3+k4dLcqWlZSL/JRy35iATa
8Fjaje76DnTmH7aMkymo8A/5YpZgXndS6TmNuZPXh3Saxv6mLZQsPFZpr8tgzKPqocrzOk0PnfBG
vAXcuaHSNhhTaD9VfZH/zCh/9b6zGM/sHUMpk+8wBRPXl1mOG3ZeZFYE8jlXzPRg50OYfMYbNH/1
JpbsvqQX7gS1VeTpo6hFpXcUBUy6735r1ZZyb9Sh8+YQGMV7o/byD3Uzd60/IfFpH60CsOBeelNu
3o5uooldq8ti2s99M4i9y5Zu/TYfvecyJyL11cGS3tHV1Sz0J6udoMpG0mh2mcAD7OBkUZfcNjAv
7tI4nVHT5BkLb6pRTwp/TuYx/uLVKJPvS82O3Z3EUE4+lKoqEAoP7cLr91BL1CQAczs6971ZaU4Q
6TJEB64OU9OfcRf5ZlAOte+dScc4nDTJ7J6syipN2vxzdqd3plF+FjGn9aEpm/FJtZquwzk+xsmp
qDFMva17ffR4+pra2ptGpRVHpfOc9FHN9Mx+Eklr54GpNPN8IxM39fzWRVTQKuayuunNUblPOnpu
Qa+mQ/mGK3rUwRY23R+uLR2cP+xKfOTiXFYNT8xxb1Z6PN0bbZPnT041zP9E6Lt0KD1UjsjQDqed
mfm52oQOYPo+GdyA1wqeEeqzY/E0D6qi5b6Rca2KnVLEcfSIC6AaftFSV+tuIT142qOpNkp5GxbI
5GNm1dVl8SUqCiU6jD1SIN+13q7LD1J18rbayTYP9f0QknAIRHUTNf0WKnEX6/6gSafSA3R2C+uz
CrrQvsf2U51unbqKgIz2qtMHHL2u/aK6il5GB302DIG5FUY9/SK+aIZ3w2CPglOTIJwRBXafu2nr
59hneOhT6Vm80+0ppIIua/qZUxypX+MIZP9M/w9ybA8Q8DbhUtYObaHq/4au19ybsLKM3WBkU7/X
+0Y1vpBrTsN3zRAGiJNe7dKvg+itJ1Mx4vrBQi8CE05q+fS53Uht7lC58MYgsvS22fWeDf5m0KtC
fU7rIv23o+ZvPakqcrcTFTzbH5W0mIMqTa3jjISN5quNY/+wZ+Sm6rRJNbZ3rDXIRMwoUYQC0Urf
Uxwp/Sp34yjQ6wh3wtqRlYQZ6+qH3Cxw5u2LOdECiWTvT1eLJ9ykMqX4KBcasR/blTvelDRVJr+X
UTj6FmlucVdnYy0PatzGtzPiadquadtJgWPUTm3tU2bt1D3hFMl+NAzuh16ZldqXpl1qO6RLMNsx
zFQ3sz2e7wqCp7NaZ7dwVyIJ3CDPPesVy+/iZ9ibnOu8y2UMdQj5/g9uItruLm/00HwQ0k774pCq
s2nfJU0Yv1h5OsldPhtWfLAa3cRauY6sL7OupcNOmScHl05rsPoq8mt3ZkPqaVZ9iMwsbE+5Bzgp
oB2kp35UY5B6UCvRKzva97o48P7rC9WfK+pT1eso5wylTrrWhNoQFCNCvfdyyMPuwyxj7KLyMFNP
DZysXzxsJt3EcpoOI7Kr6s/WsSMdzDqSOD4E/1we8XArP6pe5mEmYTephV+x2YnDxNPVB8KuzfGg
0L9MfAfukPAnRL68m5xuCHjQ0HReSmAc0/3Qun2+c3PL7GhjetNHsAagqYe5bcuHJgPWtRdoCtu3
pTawn7Wi0iFUQLRvns0EG8sjcKXe3odqCexcCkfRHvqeAre2k4MVaT9gj+XJk6rUGFj71pjm+kO0
FExp+Eesp8eb0QUheYx46dJBVMkRw0hTcXY5tlZbavJLxnMWBmFMvMBUF11fyk7rGgH98bDzpmz+
niL/0N9UUZt/qWst6j6ERsgZd3lGNJ/Xxh4PVdsaGMmUndtt1GJW+SZtRnphNlwragjw6td8M6Pt
0SmNbe17aORJ4nPpnzQEOUt/sPN/3w/8LoIkhqIkSqUbo0sYsKvoHXpCGket0L9zK5YniW/fPWb0
zVsr5qk/Cs3J4sP7I65yFSa3iDGC+kX6Z1H/XhWasjTuM0La+IeXm7HlK44YnjT0uR5axeVUixp9
pUoYvPyttmX+tvaEJiaEKE0/DMEA77c5/HmEJpvItegNpd+juFWe09xM20fuc0QnNCMvXOiuFFGx
8u4t70NR5HO9r9W27vdNNBMoZUaav9lWH9a3Yd2LLyYg3J4Sa+v1v8IBoUlz12DIkXwblFhVD0nM
hX6beI38py5tO+cuc4vqfgZb2N8Qf5XGBsT04mOi5A0pm0SJA7Jk9uez69PRliLF92BG8rVZXlgt
Qu8xbu4HpW/YSHVXbdGXL/YqY0LkXYpOVBIuLBmbrnQnvRDO9+Ul6fyMPmZy1ykUMhAxXvTI3t89
F8MhEoBFFgapSz5PDeF8iqU10MNDFPBH24qxDjJEql4LNUbCaMzzjXzvNzTkz9uADwEfetHUBvBE
/LXK9yKct4o5TtTvY+pN40EIrew+jgoSzfcWKcywtxptVh90doq1K/XcfQOF0esBTRgnDyYlT8bc
T1Fvyj/HtUGWfiwnwrEnXZSddpNPke09zzUheoLNKBFf6QvDiMW/ySRCi/Acm+F29KsuVJOvgpcs
2ocZkkJPnpsXRaCDTsz2eqdrr2psDZpvm3UNPFLQLSO9Eam8q4p4jr+YjbCaj1GpV6hVzsbYVTvw
1WoUKFAlFTdojCFMbzEvz0O/Qs68I8oNdWXv6JmV9kFr95pz0OnHYzAxmtKh9M1lkct0X/RWP1a7
rmpLmmVhKnr5bM48YS9eGBXlDydurE1DuPUuh/5KJ4vEToX+csmETTqRJkMzTK9CmaJ9MpeKH8aJ
++TMxo9qyJWNftb6SYCXiJIf4sjUTBcOzGrHtU08akPcqq9KRa5wsKcsOkxKpn/EryyPjioiIDsd
Yd3Uz2KjjnxpV5m5f3/XX0x5SfeXK5rmztLoWm3EIVKVKPdK/TWyIyNw3Aytp6GKfb1STUKOvtiC
FF2UXJg1EF8ukcVThZrLataZ0DqrTqX+6phEFUnrkk/ETXLADBppuMGe4aFXWoCC5TcFDY97rTOj
wMVAd+O1uDJzVn5RClgY2NQcz897gXEBl0luvIZtktyqsiC76JvpE9gq9b5ru2Gr1rQuhDBxl+oO
D9SCXsWN+XxArE26wRps83VKPfmP0+b2k0feY9/DmHFUH71V19u1bTbnx4pEhRS3UZp9h4DAvAsH
IGgHMBVbptCruin9EX4UXEuoClRqiQvOf1Sk0N3v4J+8AveJA70srb1b1Z3qz305vBXVODuHuTFC
9eX9fbducP4emE4ljBruXN7r1TaQ2QSEjSv5NY7d8BtYkqbYNaYUN3XcGt4+ruJp3mVhGsMPrpoX
uqTp3hOhqv3ly7YsANQ+bmFA/iCTliLkHygW00vQoB9G67WTvfsxbXQnCL3YRpFB1A5Bp1tl3fH9
uV9Zc1Q5qPkjwYCQ53rNpVBUZR5V+1Ukya90MKt71azmLCigVe0o1LXfcoq/f4cPWtYbk2dUx0w8
Y5eJns+z1yhJqEVnv/bjoN6YaqxT7Znn8ZnStum7UFO3aDBXrrdFqZSxUBti/OUA/rGyHjF23ovS
ei0bOTc4yDfzvW0PzuxnjhY+gcNqs8BIrX4IYOJUgdoY00YbfR0RLpO2aJ7bLLO76Eid/4TOqFs1
l0waAn+OSk4v74jRqwAvyminZpnm4xdT7qbRKjdO++/1PHvhGRoY1iKuYRJXrAvnnUGBDR169zUZ
w2x4TEt2xHOMDzaoj8zSu/2IklbzJLXQCCa7c419TwY/BOmgxU+VNerxbZEOeNPbYTf/anhju8RX
6TckBykdbfw5mkPbpT7KBNrzDIPCDbR4jj6pA1rvG1nD5VUJ04cmlbmEY4vR0Pky1k3VISacs4yC
Jzy1ujb149HMQUV4WfakgRzaCMYu9w4josMBmHXRVVqfSjsyQ62lOv3aD/CKZlNpT6PSToc2Loo7
L9e1G2mo01HwtB0x44w3LoV1LAjmlK4nCpoEaZyX32/YH1tXRcHOJDe2X70+7o66W7W7KPbGQ4Sv
+sYzdOU9ZDCOJJonEKog2p8vbkw1dQpHYb/aQ5NjymR1423raTiZVLVttrve7XKqWJ326HhV6d20
HLe9TkcLeF0iEH/628uJn8MzhbCUiibJWpIja0OzzyfNfq0nvf8U22G9jwUq0U4sNH+GPHp0cJfy
3x/0ynr/XnBOqIO63BpKOEKKTyiT2K+EiM7RrtThR+o4gD8kFJ2/a7lyES0fF3FUSvdokq0p3ZSI
DdkgK/mqVXr6bZjSyS/1Kb2VVbXl3nx5/SxjIeu2vPjkhetz4wG/Uvjyr7mNztPiuOz3EXLnU1bd
JlakBNHcFQfdipKN/Xt9YJO0m09JSry6emODmpDZW/arMqBCNiZ9eeN4heOXpTf6cHH3/dB8R6mw
2Lhvf5/L81sPliqD8qATU8JDON/MVt8lIEvwGjNHyxFfwBF7eKy5kUbTt1Nzv7Lo8xzwYRzMQ12Y
tbNjb2XaLqXNWNybsday4QdBFVn2Rro3cHAwNq6WKweObiIRPhwXAM80U85/I/arVVYVo/EWi/Yt
DPPsYPVpjJFPru+yyJp8MJfYSMgZuaFozAM5Rt4R1e+/lCdhI6LDB9oS/TEkmcnczn9Hm6iyi+Pe
fdWhJtxpbT9+lHWvfJ8GS9mqPl2GHBCIcUQhi4cwAOP2fCyA5KKwycBeMzoQ96FmNLeYfKPPCcbi
26y1mY/2/tapvnw26BNx0haYrIXQ1GqC6RxhwoJZ41ujGzQvaL+/dqEDli4EtLcTTTf+8/41cm1A
VGNt3o2l7LQ26aIEMsSRqaZvvbSmF4C6cu81unqEuDCdulb98f5wv0F457sdlVGSOIwFrAV6sDrf
0GtRjnWc6K1OXGF/ropMFwH1NKne57Ga+Aj9Wwhn6f/IMQ7vsYyO6RM5rXYUxLz7Hk86EJND0uUH
a2jT/oTozryxJFc+PJYOoPbo8wJ1X0dAkzdORhJK9zVsUNOtLAKvdGxzqmHZ8NMsOtdv4pQH5v2V
ubzPkZAgXkA+mL8XUFdFYmBmTDajGnOCpGSmP8zeaJ3wpMP15/2xLu869hbVIcgi0PIJOM+3tgJc
L4+NOX1TnSQNaln1x6KRuY+oenRvx2r3jGq7CKIM8sj7I1/OEhoDhAmYRwYaKM4quhRtHMqhi/M3
fLUcwwefVAaDLGPVzwoz3ojBrmw2RgNAB4MMFjLHeTXPMnW6aZDZWwXPRw/Kth5FIMyyqD8qqVO2
KOYUYti1o6ni7FX1XfQLNvb4QdCDRb0Lt/Bfate4zv3/kXYey5FjWZp+lbLcowZajHXVAnBJTQYZ
IjcwkuEELrRWzza7frH+EFk9Q4fT6BNdmzRLY5AXV597zi/GoivHdZg4dvQYNzXr9DeHhbcUGGok
l3jjO6Sbjz9U4NZsNX4TvqCK66Re3lbJiih59Ne235xDTpzM/hypoA3LE5YXLJv+uLEpTiujj5wQ
SRY/vurMONlic0mFnOFBnlvSnipTXKF8WJ25Yk/OmjlNRAKB+FSBkrO0twqzgUwZNfvniPvhmRTd
dNl1xXBfJOXwDAXEOrOlPm4P+BZxONmppYoQaTANv6VYffbrNNupiSN964Yswam1jUs3UOTkTHbq
owZ5wTjmL6N7wA7HI2v5SS+EP+jPQDDs56kbzLssoTom1yJbaZ1+ToZuqUkIeHIGa+JpRImCJb4M
AidFDqvWUKVXO61ac5X3ZcOLRw0pgfuOyC61Kky6l0QZLUPah9CM8weQzw0iPNpYBkjZTl1Z7VJl
GOszc008TmePTvqZ5js7Yehs89O4BjBpVDVD2r2CCgglc4URcUgkVcMktbx+yGzDv7LJ3WwDyU6m
W72iGkRZsOZxJ0VG6NwUgZqudLQErdWAFmh/0xRgON3M0uV6V2VWn+0HKcBoIoGzLV/wQlaM3VQL
XeyqUZG7TS93qfS98bEe8khUagmadU34qhErhC6xM9F53ykie8D7oAaiCckzG6O1WWhViaEeleMn
6rfS+N0JG+sHZr5ycq3oQv9BvBwlr5PeBe06crIk9AAsJC9hA2TYLTLL/iYVTlhvnaAMSBl0wxje
lWpFqqIpNH7VM2QeI/7Kpgra7/PANMSDFUXtg9/AH9lJqG1+0UEyjaCaQTCtxsiiDCjFQ3E5qo36
ODl1o/yJRalTuXkcowrXUW64NK1gFO5ERTFB4aw306daH2R5bw81KDd3qi2pX9WmFl05sFrtCxSi
tNa1Aqlq1mmCNKSrisJp9lRlwvJQp2SOvLpUKvL5k5o/RFCOdYr0Ik6u7JH0INPn+E+G1dbZplby
0XQNE93J0e5DaYVVbFxv/TGQrvw0HRxPoP9fPZrlGMr9utXLIs7Wpm9YVrjLAcXamwHo+vdJimT9
NQ67CKXllCzvxikl7U0X/pSnEJZsh4S52QOG6s+cFifH4pzOmpHelMQo8/3Kvr17wCpOIIu0kMdX
johmG+J1vBF6gy0ar2q3ooq1kkrsUmXRx2eeACctI0g3Q66po5Jy4Ro4PjZyE5WBdAQ9b/ZyWm3U
Fv7QCuycck8tK3+qQOdMgUv2M3e2TRjMNlefXz8nqQMCDyjWKEphAgJvdXFujekgjDTNgrdmHMzg
XrMb+7vUKxOBWFrdQiuPosup9Kt1FLbpE7fTeOamPgm5QJ+SO6AUCULTPEnrU9pTMh4u8QvhvbIV
dqpjiZeNmeYiUXIjZVNhU0x3inNwyeWBTTZxVgV0Zn2AXwfV8cgndommdyWbL6MEQKGcxnJfqDZi
4no2PDhGaZ6LvOaI4/2hSBmbuu7sNk2sDbdgcfe2STDZvjU4L0EhrAkMUZe40kxAOAN/W8ZZJIEo
lFFfRf6A4H55E8mSVEzcss4LmSLh6kPdPRp5kB4A3RjKmY1zOohEq3M8SfSCO+mSd6OOuj8Ktfdf
5DyfdvhnNhe1KGWP8Ak4Uledc4c+yYPPneNhNgtysll0bRFEJrZIEuHkDkVrI7y3Oqe79W3Ixp3c
N/tRFuSgcbmvvLQq9L1WFs9qU5wzKzt5Ev/6CDjPxFGsXAKb46VTdUpBWTRxXtKyVauVb07oPBLh
PYVNN170o62vQzOKX/sh8A9qOPW3iZHJqWtgirv5fPsuz4+/PoW3G6kwE4re4vxIslYepqZzXgrH
bs2903UZnnTtZAPY6BGqWWlKOVF+zKN7Bcnw+89bP13SzAak+v9ufXF4oLWlG+2k+C9ln4mVWdtj
4GkhanH/k2UGTJ0Tcs5BWNrxgI+aOvROUzPgiRp/0Z1K2ZhTg9/IEPaXpnCm30SszqMKdgWes4pJ
EeiP4/byzjZHxxntl6E3tEc1HeyVM46910mO/mdTVuJM/z7astA2iIzZtGBeFo+VbsbwDmngvCRB
ZdypQxX8yEJ72KPnm5wjjX20Zamkk2qY+UUQO4/7FldEhJUqaCvsrGGbt2ZymWvCnlwpkZxsmyWG
9vTby4QQXOF1M5/vkJuOm9SVrLelKPdfJF9pA6+mehVs5Jir/Mxl9sFuoKF50qhUwjleNFQguDjq
xeS/1DLG9HnmOyAwCmltitbfqdWYeGXuV49RVNXbz7v4wQyqMl7bMH9Qd5WXar1qgwa/XlbOi6L1
obOdsI2KXRgJ01oegN+diRqWdybrc3Zbw9qInKyJgODxgJpCbaRECaSXBN3Hek7Ijolbq2b46hdS
QhTRpG6AgO/3zzv5wdLhkMckgszYnI6bB+FdmDRgjEOG2WB4/SpAUCLvdjwVh700wHMw4vY3iWmz
5jKF/pkSwxMOf+JFe+joVokij9LLjI+4kODjrLoc/tRaskV0pTMK58rtH03jLHU1C/rMGarFRqTs
FDk+KiUvQTmFwQr2LMkB1cROBU8V/8xq/eD0pC1eSmz9ua66uEYSow/rIuz8l0wvWpVCsg68DDNx
+czp8tFqIe7gvU/1HrXbxa5wuqrU4snyX6w0QP1V7cd1nMTigrq1f2WVU7KvcMbdfb5WPmoUhz7e
3ywUmWzTYq3kfu7EOMO8SrwUPD2p+nXiZ+YuDJVy1xatfl2oIjqzC08bRRKNZCYpfOJZFs9xo73f
ycKXzeC1FSE02NQosaA1oKNt7CEor3CmdQoXtre++ryzpzNJu3MERF7rFwHouF0y1tUQhBZ7Im60
yi2ZCEISUkZvn7dzujw5QLmagMA4rJylRLfZRmZa5234OvSWc6WN6ehGvWU+6KrkrH+/KcA9M92W
twGMxuMupYGII7kNBU316dUoqdEjDohgm5Gs+O1jBTzPnIzCPYLKr7PY5kFZh7Ut6/TK0bLrVKql
/TAqbIUuvLLDOj8TMn2wSNDgmG0muIywvVpsO90vrLQVMHdqGXVzYQ3Nd0fSkn3qRAJ8HroxdZp3
Z/bg8pnFIM6WaZQtKV1QUJlvrndHp2E4VaZnuXiVqThvNTVCXF3HzEOMsXZDhrmBYTioXwF5DGsn
ln/TcoeTdKZOcyOyfHh/LGfTF+VolZokXsnOdXuuycjTrSx5sKZO7D9fOKeXBK2RyUYCnb0AcG/R
09zujMks09d6SLRyjSV1Ht/ZTSapT2SomvugQJfznLbUR42SC2Oj8ZgktFnMaVrEMRD2PH9V+goo
WJA79+SFtKtxyMKdaYJw/+1Okifg4WyogBawgjjuZOaYUwX8KX/VKgt7QVkVyIf2dbPqx15/i0gT
n7nxT3f+fAtSkCLRx0mzFNQFGBRlQTskr/KoThs7D6ynTmiGVyv4spy5lz5oizfdLPTOFT8H3ced
I4zIw74v4lfJp1LwOMYVz3/f8VNpn0MXePx8KE9am99xxISzgBWX4LJnCEkGRa+J5nWWc/qzQePI
VQhQuXwlrfsftMXLDOepOdUBl/G4Z6DHClOeRPuqybkBSgD5Krw9WwgetSTOlSBOzhke4eRm57cR
PTtB03Q6bOXSV4dXZ6jrK80XplcWvXE7dNG+c6K1ULP4zN47uYcASAE8Bp8GPnJWpzruX17MCuxB
pL5iqkX40uDkIK9VcoX3vztnM53PVkiWIZ7BS+K4HSfu6o53mvraUKOAV6uawUU4+F3jJbJzLgqc
/9hR3oT5goQN/IDHCinvxd5WagPOS+skPxOj1QA/ZsYT+f7Im4bEAgAqMg8im7MOYjX7+Xk3T7IN
FMiIrmchayRmZWAQx/3UBlNL26qr3kiZms8CQbNLXlbjQxnBNkowB/lZoA/4GOnKcKHrkf1VTcf+
zFj/Erp533/ObQtfOcqmOnENW+X4I0QmDX4+Gc0BazyE8iYz8jFYFm1QkhcbW2RMhIzGkaNN+pOk
pyGguFFTdmlvVDE541R9bmKQ9vtEVnL5zF16gmCYKRrE4WjRUmebazvHH6cJZDibxFAPiBJpD53u
a8/YpjffyXhXqZfgbe4NZI/Wpakal2WUdZbnGJIycxrzOZjQu6/VFA/fYGG0w/rM9M3h3vHIoQ3E
tYuUGSuVy/7445TKTppOmdSDXDXOtaDy9F0xpKR01drWbns4gr3rNKVjuT3p+tSlOhGGq64q+l2j
h5BnQx27wTPzubyq5hHjIUwkwKsGZMX883eRgNURJ3axqRymMRkORqnkb0ZCVlVn1h4QJTPPjcJ8
Fx2PAqoM5KjneBGY1pLrP0AsSkNlsA5RXsmhG/RZY+ACie9yGdbBbV4XmXxlhaPs6kmEBUbOVf3g
Z3qHlYCS/sxGypabEPe8aPX5/JyOBKnf+bHOA4hi7TIhaic5ihKt4v+MW+NZik2fcn/W9Ve+lRU7
XIwOnze3PI/J9OIrACufpTbDaBdL1XfaGtqFGhwCLgF3kmMKIlIpXVZF3ex7Lesu9N4+ZyC5PLx+
NYrPNRl+cLu8TI5nG7pcCMeMRvMJyGqjhfqWkpcDITBX7lqkTbeDUSv7OoDR+3l3PxhdzmikK0h0
wwlZJl36KSwNo5WCA3pE/Y8CR+RVGAntUm+HeDXY4e7z5k5GF0EyZEU5pbntKPMuOkqkJAsRRdGB
jYPZsoaA1uugtWONOEfau+S1EOE19O7cO3OetaPVTbuzUuzMROCcXKpTKxjTtBhDxIcqYetA78lX
gVP5hieb3Hu/u2JpjNKmDDiN6aTyejybRWWpnZ218QFohRjdEk6rBJCA7Af4e2mNZEd1zlLlg/6R
x+f9hdMYSufL8AiSZEShvEsPRhBku8q37UvYwP5+EkBYP5/Cj5sCgMtFg3zNEoA0QeouMONMDyFu
d+vUUaTNEKpqBi2RBMGZIPNkeQIEwdVqZoBhgQEc4XgoyUJGiiRV2QH0YuiJeNB2LcWo7Th20l2a
T+eSLR+2h0QNyBdyIIQux+3JDaimSBH5QURGgBZEkZfNXlYH4zKoslxCslTXzkAnT/b+3EV2w3zc
UGJbMhjikJq8FFvpwYyi4d6PymJd5ZHpVi3OwK5cq81VqRvxRhAWnguaPphL1gqyR6wdAohl0DBi
9hwFUD0PYTvk0JkwhdrVZR8JKt2peff5wvlgbGkMrAXnOLH8ieFQpok00er8MGWxts51s11z8Q3b
DvVFr4fmd+as+bA9HtOUXjDmJdVzPJepqrZhkQ75oa0ic0dCIl5NU5XecXFlu5pr/kw54HQw0VUC
tTYD1+ZS6TzR767sckitoE+V+DBZvfxQBm25IsE83mE+f87i7zTkRPgLET3kP2bBM/BSx20pBfhO
gqXkENhlgc/OpCZoLtjmN6dWo3t7nOCMRXIJcqrTbk34jZu6m8ozJcTTAeYjCOu5PVAgIQo+/giy
kqMcjTmb05qirRHnEXITmfbTGop4Vzv576J1aIm8JBBPkgZQJp1Fe+gXd0UjTdmhHvXnui2bXaBx
cRWTtRI8lTafL9fT6STaoBJLWpKHNGWQ495BEWpjzZfagxbr/o2QJyRrIkfsda07/H5LIAkJOyju
w+RbLFThjMrYSFV38Hu1uJpUJ1z3XSA2aVhW28+bmv/Uu3sQWBfSlaBjgTDMzupLbSU8hpHqkFL1
LchyHb5wra5rxe49nOgQeAlqc5/aRrAKexE9yTaov8+bX8KR/mp/Bpdx4mkUQOZBf7dHeiCbqNQ1
yhvUB11fN3apfm30pt1mQW+s6rGQr+TA/yH7qr0DwQ0Ix5ymjW7V063cpOeOv8XRO38N2RJqQLz2
iUuWFVpKt0CmlUZ9U6XOWiFrAAXDzHztIfY1e1v7OsIHae0rbhRX3ZkgYV6si5lANYwtTGWc42IJ
qzUH3GTUINPewoGCU9Dm01c1sqQzCaHls/CvLs4dJB6BibgsjqQNScwsU7S3BszPHnEWzcX5DdEY
tarCjTwaqptFkr1HEGa6jmrpRkNodC+sZp/kffEF/HR1zpNlWRjnm9hTbC5OytnaW1ukxeyhHRwp
1bU3U82f6zz1dyEI9w135I/WiuzKVdD1n1aO34mHchTQREQLEGsiqPl8OS62+F8fwg0BP4JMJCnP
49VYlBnqg2qivwFzFOvaicy9CFE+lTr9nCfp8sSe26KmwlOFBMWvlPJxW23viFnTLQywjLZR0SBb
eNn1TfAnyjv1fqonscLA0F+lqN2vBsknoQ3q5+XzDi/C7/kj0HLjIa7pQEZOZKOUwM57A8RO4OpR
7Vy0tnNfVD2iPqXSll9whIVlXKftOeG6D1YhUmeMMEEG4YaxrJSPfpRLsY5wiDto4gZRCT+5bqHC
IEUijW91MthrTNWC5wEXIvgMyBDtjUHqvRb91dITnVxc9DXFtjPR5QfHEd8zqyGihMZBv0TwO7ER
mk5SIe/KY0W+DoY23KNeZrttbA1emPnDxYDACfIhibnp1AGTF6vWL8cpU9ca5eqvn0/P6Xq0AaIS
j7FfUYZd0oQa1enMRs6jwI0NHaCMo/u3TAp0cz0/x2Y5OX+IbpHborJBrph37nLtZ3kvSbXVBdSG
0HoBXY7iUFekQXHmoDtZczSEph5rDl4+2Ln55++OfKsvh7Hq5CFAXTed4rWDF4C6Shqkxu4zTmfT
Bf3XBBetilrImePvg7bRvSXRDzNllvpetm2rpZYMmhK4JmfePqv99FrTy9QLwyL7k4fZ8L227eoc
Uv/XCXZ0uHOnzPlAqjlIXQIaPO6zX5phX0wa692H4TVuJhKt6mWYFMGdSDVU2hLbamTg8+AxV6NU
ys6F4qPbBlFryr0yCszMLbN8bFw17lMeyoNCOBe56FQI/S5PEZ3zUL5odBcwsZmvZyEU8WxEbS7d
m1URZhdGJHUyWgQCQCYO1SNPB2VAT6pwfQjLYvB0LbBfEHPKvodpiFSlOVmV1q79qbK1fEWeeoJS
VSFo8v3zNX5y5xLpwCSZQRAMjbM0Z+4MRHH0OlUDN4TuVO/7Mh8rD3UqzbkyysoWe3hd/SW6c0W6
LinYnLv057E/mhvoOmAY8RPg7iE3vZgbE0oaVKQeD8wGdNzoAtJtyLnDO5C93MnaF1MPjPVvdpo2
IcOjZUKUB3BnEUuCakf0p0P7ydWN/GeOs9xthmY6RebeuVCHQd8aMBE25jCZZ3bAB73lhaDP+wiH
xZOKIk+52HBiFB/dsRI7qwnKeBeo6hQ8NEKr9auciD098y442XWzLzRuOWAyqGGCQD9e/Uqgt1FL
UjMCLazrboNeYuMplaGkbtoHhScVknNdAbbxzxw1v3B9R3PL6wu85sxCBPUCPfm4ZYSdcifVNOgw
jdw12cXA07euvKLVlORbgy4BaGi9VZqdjRmiaDzLBmp0NZgia6+trCcU2PD6R4+jQp3ytm0nKXSV
SgUyn0ppW6xsp9G3IYE1nMOinmZst0CczoV2HFg/wzgx25VOKC/vLY2HNcJQ1Bf9S6dhW6mulFmK
wCZMqqe1nqayuDFjEkKrxKirYpUAyPxNmXHCSyhbCquO/wBYXuKGY2J9mTea+q132pWhPjlJ6Kbj
l88X93K6l40sBj1u+wZd5lD9pn1B2gPz89EVt86ZNbVcx8tGFm+kJjRRA5MC9RvPTFdTvEC6qMTe
PqdSfKYvS/KZaUEfL6RffQl21oP8Zdyf68nyCbboyRKbmgeGUagJc4IoQnilNK40rszX4LF5Uh8+
n5jlUbtsST3eDSV0d0uuaEm5jS9QDDPWxnV4gUXM582cG7NFOK/CS8jhCKrf/OtsFa3kL/1eOZM6
OtfEHMy8iyFErze+5Av1Gwe1p698N1xLm8978Usf/v3ZsRytxdNUYIukFSXdKJ/Lm3K7ETAk3Pap
g1PwU0iu+O7sg5W0R9bOOJe9XeoaLPfpMl5IhVTGTU//omBb6bva98b0Tq4bt5KMC0V10a65Mex1
oO0VTXIlowQ8tJfky6ne8M2rHn0R8xEhuRoy9OfDsgxJl6Myz8y7kZchGkTJwBoKrZe0v6+zH211
5vz4cENwXZArJ/glvXPchBoS+aEXwvqJ3cf0QvnT+TNYBZt893lPPlxD75pZ7IZ8jIQTxjSTv8W7
/HX8Lu3H7b/XxGInSGbRaCml1W/tOljPy3R0fzea/jUf73qx2AmNBvV9SuYmLoqr4ELdl/v43E6Y
B/xkJ7xrY7ETqlAvrEqnDeU2c9zuCvwYJnDVS1G5rebFP+WXf2/YFvFCHTiy1KSs/vxtupS+ahfZ
9tzkLyvQf+2wd31arGMrVsJCQvr6m/9ncaVu8z/Nu557+6KrNs3X8Emf3OZ7eMZT7tyKW1yMTZwP
VShocxw96ZtZrqTCcx7Np39v9BY3Y1YECWqUjF6/HnZ/LTpt/3kTH16+ZO6Jl0lPsk2PdyiuPxOA
wlj9ZlUXufTF1r8Y/eRq/Y9/r5nF2pbzwE+iiWaKcO0Y2yi+KApP6Gc26Un6iQc/1CiehfBLyfws
kX2NBUe+SuTph1PbYeYqYmjvfaCYHZR2SPSbPMtRUUS1S+ykoU6yVYyu5JuIK52wA8OG59/rNeAR
agUgSGaVRQQeFqt/7IdKixpf+WHHCZZ08pDdVkTIhGul5vIeHM5EUvMovt/dM1gFUyGwIuCbSGsv
SmqowvE5sRP+GRipo7t+JBJMpn3rXFi4vDmI/lEJQoMKbO8vUYjjRdMOPuLhuur/6GrVLkPPLoxI
vrBIAviKR2Gt/k0XMcA/YIyIcUH188ZEKeO4wQRorQiqpPhTK1PDY99lsmdLOGxZxoQjcdQU58QU
lxucnAJX1pzJRqBDc5ZA24asFjgxTTzXqiQupzAWtyY+i9eIL9u3Uz7lVwnkgjNJy5P5mxMZCqwF
kqcoTy1rdqmWyIOESDRqoyqIGZ7/W+wLVO/zVXkye2j3z6gAQOdk7KhoHQ+mVNjIwqdK9lxJpVN4
yIXnX5zZ4XkLHCY9c+OcdgnWDlkokAisPV7mx43ZBdlDG3X558LM2qsKK8n7rDTODdw8/0cLn8Ga
IW8K4kfQL5YkKMlHVkmPTfNJhHm3KSTTuO4soeyiIP1KDtTcSZhrFK4kKZ03tV1/5iV+kgGeJ4sS
Fixs8gozZvK4l4acxKUUBvZTGXItQMsd7OrZGmRA7lketqjw2pUQ4MInGMePKHVmquOaQRBLhzjh
n/016P/rdfjf4ETu/up5/c//4P9f84LXPRqpi//9521xyL401eHQXD8X/zH/6v/9p8e/+M9r8Vrl
df7WLP/V0S/x9//V/uq5eT76n3UGbHe8bw/V+HCo26T51QBfOv/L/98f/u3w6688jsXhH3+8on/Z
zH8tEHn2x79+tP/5jz843t8t9vnv/+uHN88pv/f4n/+nisV4OPmVw3Pd/OMPXf+7zbqnRI2dFHyS
Gf7ZH+afqMbfIZWB8sM8Bx0OagN//C3Lqybkl9S/I1nCj0ANwddR5gwPEPv5R5rB3yP5zU0DpAB0
hP7Hf3f9aJL+36T9DaXmu1xkTf2PP+bb4N0inqmhoLTm1mcuLmSN40VkAU8ywSDoXlxEP9qwv4I/
cJmS1kuH/tzF9Kv+tWyMjPTcn1nxaJlOiVvAB2xENEVzKZ2+pFGhFBcYuFKXa5u8zFy1GFTlOjSc
6K2aqszepqHWd2ulbvGkqsmZUD8jD+eiA+8X95JdtsY+DoKovlNLw852GbpBSHRPcSbtyzo1h0t8
AptyZ1q9da2JpMxv47BRr4xaNMEN5BoxrnqnGsrL0BiDcjPpagIUL7VJo6rNZNSb2TqYAlJUTeu4
VKdsxVU//5KhDrBcfUOLt03bNHdI6FvKptPiTLtoi7SMvSQr03Sn97qfeIXa3Y5By19qhqyLPLNI
ix9ObJsl23bSJBRRrFJ3q47wzsW+RLuL8sCOPPRfjNA1qwkCSckf8EgpdcHGyScZUpIcyR1JRzmU
rvthkPcAJfIWleG+F6k3yXpcbgEmKelVVwjcAlZJK1u2G01A3vaqk0W+l46t4bhYf7SxZ9eKU23D
KReNq/QSrsF1wCS6thwBVTQg1Xztx3bK9lPe6d8iCW8C5AjgLEXpWlGk+6IzTIIMvrROm9GLUVBc
93iKAHtEnB7KWE2EN/+l2M9WhUSLnW1tRd+uEUFQAG2CY29D0vpmY9w4hfUQmGGxUvzmKzyJmIEz
eaSH6vewtR7NMXqAyHOtj3MaQo1/GpIzuWMbdxCNopWIp4gir7wvR9vYO6nhuyLA8KKenMCLadqN
RHkhzPbCgbzrdYO6AYgbu4rWbPOUdL5kCI/i6S0yjLuum/oVGYNdUmeYPsT9/VBCTodhALJN2sDa
QIF+yFYtGoIrUnn2qmSeybJToKgPSq9Ga2QhRnfw6106peo16J8HPUPZcVSD57BWL0YruC7spFjF
tdmtyslPt0pWb/TSuJu116OBTCGwpZtOaTeTXSGVE9zEmGnsEkW9mEaKAnZLY1aN/nJUXZt6tNPk
MFoN2bi1+nE3jdmtMtF6kZtXmL3eGWp4oJzvIWVRcTF0XzRk9Y1svEGCioRe6z9pTYfepb/De2Na
tw5o63oC/aVF0d5OgHOqllhN6hi7sjnN34RvL/kGT21GF63sJwLB2ySWHTewBtAkDbl/xZZMV4/T
zKvYHqskC7/pVUDywWlvO3vMPYs8J/Jr8soJQzeTnJ+K5ORu4Aw3lkCUOzTqQz3g2iT7HcjZMfxC
fWhVJdPGnxRUPuL6GkWyRzNGF9conctena6ySdwBvRxJ8FleN8k3g58FJCwNALhyrG8wL8rwM0Dy
wdfQeoDH9lUtnGQlbHSXnane2kmLwkTznQ+9Um264jTyqyPFyIKH+d0kwrcpaL+0vTS6itNtq9K8
zJL2u6kNu0YTII0zEr7CqF9CXAa8EBuIjdbi2zHmvrSiGnItOSqUfDo9FdPgkWqGwx1H0TW2LdNq
NKM7xMn1rVMUd5NUq3i7lj/bPkYdIuoityunXSvl9uwfc6BotElzO79EoPihUBrKjYPZrwFOTq5e
5jy1q8qGnDpdofMBU13NJ0/T4rdu1DL+kvMyxaPXNRJ99a/jYTT2vtP5a+zZPWLgQy4cxQ1UycL5
gdK63q7R6pfweBCDWyGJmwhCkNpSbzsUpt2qEZd1KBdbgciBlorQGy1KBn3abaZo8uwwvQhHbR/4
8aUcpZkbO81a7vz7Om5xPCHcZoGl95EfVdhqoLvRGUnjxZrxNbAVCK6gmb2m120Pi4ZxlQ7mFz+3
7lQjtu/wFLHWTUE9NcqtR12pnF1oaxtcDb4CRBs8Cha7KKzWdl/ucaagmFWZGBWRvffA+08PMde0
OwX1dWtPzlbEReAGQ5ps+yZ7G5Psa25aP7N+3GYI4awmOUSOOSSJofkIkHBqvE6Jgo6Erbq6g/JT
FrfNOijVDXXM4UquS8PTdYgYWSddDPbIlxJj1R5FFPlrmPrhrrXajR8Ua12rhadH/n1iBTdmWr2W
Bgs9R7shF6GxduxyDZ0K6wabKpM8isdUdlZq3VuuCR7Gq4wKREYd3NSlvR7HylqbaTisuSSyGxZ9
vlbkvlKuh2RyPAUWCsbQKZZELWgCLYlKlyQgc9vFm8SsLyxHGtaV7xtu5HSXeZlclIVWe5VjvWk9
aUbgFTH3YqAmawEs32ZYyr2dSRcA7+VLHIpyV+h+vGvzIdypmbgPkuoHb+rrPFUeSXCxrHNrW2Fh
2HvThO8EhqmHOkqlmwwQpzv1ybWV5NdZ2BZgwyfDS4xxY9fli1OEj2qf64cxTeSVYZa3ltmO93E5
JltwARsuv5fJyn80oC5dJy3HPeWLna8mw8rwC0Aimepi8WlT7sz3GS8t14euOg7Bri+Nty5nctWu
sHeRHhZ3HUKvlwpKPesYEA5X5Ow443Njtig3Y5KeaAwUk5TJw1OGKqbbdmQd6p7arFk8qMaorXSh
XE958pZm5FmdtigobWg3ImZTpXrdeobISk+agMiLzOCardrb1qkD1Q3GKlshqP4Nnw7dK4ravkEc
k3jBab/CkMrwRbXQUgsNyc1Sf7ywquISI+NqLxO4ek4qLiPWhpsFsuyGVvQja7J2X8jGd3ssnLWc
T5j6pPcS55TPA9XtK6e6VlNDXWki1q9kaLyeOqBs2+mltEq5XniaXti5uDfy6tq2si+GLbS1gqD9
fAGiix+q+sPkjL6rpTJgpElOvtjm9MMYWtVFdmbr50nKXMpkRAKpXOH/0N6XeBdcQim9LurCgQMt
/wjYEa5Q5PbKdKKRY93EcbpPpZ+9lry2w5DfKIN4MATCiL5FyOPYkvIVsMgm6w2x1Ytc8vBj+4GK
f7GBS2IhTKvmOJQw7cBEtFutarY1FlnAHeN+3cn+Hh7t2k7Dva62t1Bvn3t9uGaF61dml3Yr0082
6KmkJMydmzYlh6mNdu7FDbdEGiNTPFDHa2KSzfp0qcRO5uZZ9zOXkzUv/stEGJWrOfGzGWu3U+Xc
Ro14LDp9hSrYdRVSjccx8DV2MJb1g8QNclNeiUneTcK4Axdw30zpdlT178OU0F1CDAI5jkG7tN0h
kZ8b7DCpzxtf6W2OUcnw0vXqk2w1lSus/jKtlEeHhZiquAPprdl5dtJLq7YKxG2apixFp+o8kig/
MAUb3P8i7Dx2JEeyZv1EDlCLLUXIjIxInVkboiqrilqTTtKf/n4xuIuZHuCfTaO7UJ0ZQbo4x8yO
2awS47Hlw6zHYkgpyiwsQOe9N6xd9kREVM314gk0LdJZmj/5YrjlMcuImSKSoaqfU80o1wsH86Ij
srbrLBqUbZ+7vNacvdATPPvbwnTdg4XooflZMozzsaA2YNJ3g+SXoZX65mWcLY2SkGikEOsEfgjD
o8141XA69/8HLfEP5IU2CENUNLa0aFh9A/38ZxuEcTOPDzvIsK1R4AdEmLVRy6J7aGSWpOGWb+sQ
FnYy/g+N779m//6zJWJg7m5lwgJkqPOf2rVumOSMsGEOSccjP9DoBPKcpZj6juRWhpsC4BKmzooN
NjZkDpv3zkSvofGc/TGCji5fbNMCaoSM/iwTI9uhQGwIuEQCE6ly8sju2USL22Gh7DNyjzWoTXhc
WMKGmWNtsLXXeWhh0VOBt+m/9cH/v9n89+byv58qnS1AJKIgIB9o9P98qsjhMreS7hxO9VC9j7Zf
vUutOqAX5RYWm3A/nb70tPj//q3/BGTvL5PhHmbD4O3RKPyT/SqFmsxUW7SQHKcqj6ymM9/MXrcI
j1/veeCDIbcCl9ucnVQTstRF6+YJBmodYjtY8774H6vrH8Tpv1aXcW/Y/6VWZxz7P5+DTH2baZxB
C2dW87l2G++8lqO4EBiX30TXiUvfuokMxSL+l/3Tf/X3/wId7lmyyORwSrq/on/j28iX92bf7BiR
dJf0l0w91N1rA9wXMg3OWx8IbP9fTuQAGv+BKdxjE7AlIDADiB+J3j9+54KTjOsmGGrNlTrV7oGs
vnhuP//vt8xsyD+XF7jsHd7zAfs4AP9L3lYWdZ64aZuEU9af/bJ9zTC0pGeeZWS6bfKCTc+ADMI+
rVl57cid7CbOvdrLx8NWdRAOI/PTTQpmjwO9HrauP55WN/vrCMLq0rnC7H8qqF5as3wyBpVF+ggn
isPhBwnoJWes1e0tcn1cQhnU6OxGOnZ7a1/ayj65uXPrSAdz7rlpon2cBuMwVURIOWI4tr3Z3gHk
MGngwiZJLCMRJMjyqM8ecP8wYkUKF+XycpvN5HPQEviL+gU87VuZ9dmTHgmbbfJYOcvHYK8nu8Jr
1N7kRzIvX8a4fmmy+wDOPRVmcxYcbVExFbHb0dwh/DriUdiT+ea/posR1SkOc4m2K3Nnj3flUdP7
K4lo7hkh23dhiJ0ixy9cUiAhNSJckVXxomf1Y2c5uy1f9qPrnWrTI4BnibA/+LEk/Us2MbbaJw9L
mR62xXzOWz+cJVCk7YxftU5lZg4fPJVXDFDnADnlXau7J2/0VAv7k/LoAk38mNVo2Qz+skghrrv5
Q5IQVhbkZdId7VJL7O1MfJdcboZO1qLVyT+t1b5ySPqIYtR+yZdTAm4bsjUi0SZvjZeagddNscrG
sMzd58w0Pu0yC5e5fld+e5prqwocppgDEmVhbPow65ygSMpjOxiIGf2vZrWPqWIPF/0jfuQfS5rf
C9NDKTEPTOTPevHx/jDbZzNfXiq8W/rajLVR/yEc9+CNPsUjL1biPjmO1WuW6if8tatokiP++XLh
bPbadpeqhkaiaL6cXJDiV9D/O9RIoatlL1Rzb8s0MgvCW2TwmVXkoIx+mgW9/TJdJ7N5TfGg3fX9
OiLnG6rvpjXd3aDpD8hm98pozk49xwxANfw6rY4SkT9Yyj2tvpJoJ3nHzF+ruAcxUJm3F8PWBk05
7btKPWx2boazOT6J2Zwem1VQdk7Fo+mNZ7rRq+hHlvxWezuRWSfm3s/0hidfsc/mzS12nd8WAd4B
7n4eSI9Ff5MfsrrcrmXbPcii3CfkKAATFDixa0txqCTE2YxeUZhqO1qDeLOApo5WP4snIJK/RSWJ
pZzEB1YWP1prckMlNhVqCECPM7stztv8a/KnV6dO6nDdnDUaeRaaq/acB1O4bQSGEjYYNnX7IBon
nJLyynONmpYsw4yZh9BRqwyMrUXT3K5OmA8UXZrB2Gq/DbFV5Rd3TA5Vq4x3FO8FP3F+9Tuul35D
e00k4IfXcRP1YFwPd1Vl2FKjofjA3bmaFg9D4mk+j2v/NzHsU8N0NdBHm8U9wZ4BpPnFz/znZZw/
SJ16XrIhTMdMwa6ZRehCSwEsjiREJdanNWj9SfTZQXnNAiBgE77rX0gDi2GcXpHyx+QxuJHbKnH3
Ew8caV81Rz7aa/o1lkYw6/1+MNaDji1vl1DGjqhSEoA+1W6PyOWviW/vYKUehjb/2XYTc+giNsQc
SQAC0ZOO5REHtCFy2/JfdaOTDaMd8sq6rY4WDh4xhltqB3pV7TS/3fce0nz1U8/0j1l1xclHejrs
rboS2cc4aHI/LS7Tcia1+TIQ4NnMIm6XAfq2M1I+XN7Hs+vv9dr544jFr+i2O213d50N8iJXx4Rw
tTF25k78ZCqiCDCOWkIyEJuXys3t53kpBvBYHrrP2ZgazNcL2TxhFNKRRJgzDugzNtuP5btFY8bi
38p3380w2xjXNWwMo3jV/bK/geD+noR+VFIkYBh6ZC/iL1nVNoicXO3IwWBiOaoySeJlmG6QlOR/
oCH8uyoQilM2zcCMSQUKtnrapS0p02FSafEJvrVTQiWrtWT70DYBckr9WdOKMSENxX0j4hux4GiN
IX6uxq0pdKZ7Db7lGRs8iknTnX6lpdWfiqLbLiLBdjuoUmylCOoyotSbrgtoxr6vxqPj52dcTKxQ
4AcdtJ5SoUrobbbFueRS9jGZWg/e4t2mxbBCZFNp5JLOEGYJLVk6F6cm1a2gdlsSyBYKy6wc3qfR
/OxX0s+moSwD2x2NcHB6cWJS4XFcl6dNTg/W1gi8YN2p/Ta26bdZT8teTxw9lL0Ai61JvxWQ6cn0
5WvyngbTVDiPZZZXB9sEBCnVBOTb9l/a0nWnZkI2Htim4P8ZSovggmQ087CX0/Lg0/KNj0Pq+j+S
Je+ecyKrSJZJh2up4b1JKrCvuhAaezJxMRZGFwPD4xyluIpxIHH1Jk5wJt/3Tllf1ND1AFL1uJSh
L3TW3mj3FrKWop//MCrRmAfPV4QyJ0ujHovBnARRcGS8gdrnyzGlv7kOy1DWXA0iV2HStwp7BUnK
gt94xe9hKZI3fbGql3ZbmtOm45kbz5B3Ib7wZQwYX33O3gBT21nl6zoq42EsVvBjFo8zUEiyFo/+
5jrZztK7V+4878Hgu51M7MYdUNZVf6wa79C2TP8vdERRYpbe2ekpCbth3TG8fb0znntPtO8SOHn1
kIh5ykgiQ2vyuAAaDOXW7b1MlGGbi+Ujs4dnHZfcMCOoI8jl4jz1fU0mA24dn2LKCHPE3t762wBv
vk4kkU4x6aX7xRGPtWopR5xHDHO0vVyxVuYRYsKPwTHG2e0+AWI/jtYAyDk77fgshHUgKtQ7NvbW
vJWJ/eQw802XZvjT++yirAi0yWsCdv5woDQFmrGH4iYXzmpHXkZCsCND9kVIktLKePh4Hi3Wgc3Z
slvchSvNdY0tdMe69uJWL82vBU4PEz9bv+b5BraMxfd46ha1HO1JHLS0ljfDsP9MuP9EhS2sB1OC
WngAxORYohEIsJ8Xx7shdaBDqOzWTXvvq26wgPDJPMY7LKhM7Wza0w9rq39Mvf04e9P3QHB6SlFh
6AU2wI1Z7AQ6cv6um8mjbjXWb2lnzUOSqh2+8h14tq2tx2Eekn3q1/P9xpTK2pmGrM6rwcHZiDIN
SDIhDDJP+iAbE15VIdvIWqQ6ooF+SkpnxP65QhPp2t2tdbe9l+TjU2MP8aJq/YDvadzmVXeEjNAC
lmh7nhd1kU2yhb4+D7HolykYh/InN359mHFdxtbZ22HF9HNKU7gq7FOj3lhuY91FmccYRc2JnS7z
n9Sxnx1DjPQKw8loiofFWJYQmPlWev53X/gqIvs32ABDImlPDLSoAVlwCtveF9FggrWSs05Xmy4X
rRmIXUQIT7o501HZdOk97wbtHeZqLA8WA1HhKtf9auUyXlM4NFgEbsB8OKQE1gZiVurN05O3vipJ
f54r/kKzvOIj18em3XLXNlWjA/hTNyCqIK98nI0fiJabMrhXkSYWH4fWSWHkilxf4q63iEfOfTu/
zQsk50iyMRUAIcql7d2GKjEv7ixwaJC29gk+OJ2SkTjuhiiYzvCreOqpWYnNRhcO+NqQYi+IvnTV
YLtHnkIT+Fa/hWPjHhYy1sNqVto3w3gZozgwN7/zYqz2AnzgOjXmU1VZ62PZeOaLtogy6FfvhkF6
vbPJf/zhLONFrrUMNj/bL6ZQT31DdZra5VvvF++TjfuAnRQzIKV1dRNtCBu9R2Nkbqd0AHBNl+GH
50xjXGuTn3OpueO1nTf5tyn7Ltrk+lUU0j0VXkMcsyY/G7K3Dpsq8wfskJwo0frtYNOA7/ph60I8
9Od4SWGaRjz7yHduvV1tziqoZXq7n9mocdzHVmur3yNz2U+GUbqR7nax+a/2PmmPyu73ZV4/UVnD
+9bTjtHEd9W4RC0PPO5ul/pz6KSbDuA6evdULy6HURHbUMWjtmJnmSTZtF/F7P2aEA0AGyY+Fdy9
EOEgP2J1XzBmx0WXhxXb88U0ZfWyWfbyTpZQww4G+J5v0mFEJOgwI4vwXEti1VDCzxvgnGNxf2uR
npKqmHM/4mn8qC9FPEt/T03dHZSZP0EcBlk7Xh3VX9ehiEvRPc8W5DA4yl5rzXlHWvcWDqP/lzGD
bg6mZvqwFiHDZXUZvyMpkXAJsdv0nFuu7USIJW+1G4smCY22a4JMGXHHqPk+nUR+cCBoOFp+Sp2x
By7IS2tY5Du2J6Ccb7gDK7byPM5T10IkzBW9gAYGjttJciGZqMvW4WYa5nkeWQGtLF6qpn0w4Rlr
z1CB3y5lMNhNaHQQWG46PPaTMdxWyz/77lA+E1eGJ3xDuZC41VH2y61y8E24t1s92H/PIB1x0Jim
f+TbpI4DCuZVEj8QJCSAD4bxs6+MN1sk9jNUN0WUNS1frr4ZgZsPKw+mTHnL9UdSGzYc4vTVisxj
gqmyjnmuXsXmt09+SjZIz1xdvNheG0xbk+zYPkebCfQwxzZsRwwwc71J1sN+rloEsKeTc0+nVmTZ
p9ZSIvqygZuxC8wSkzqeberqZb5sJscMaxJGv0mcs+FIc2fAQgeMcj6lo/+cCB577/4dDJ0ZwcJ/
cjFHj/PepvxpsbAl9vo82s2j32zGvvKmMq60Jdya6ZYp/2w7bX3EQJ4SzKcJKsxUnaou3+JCpsWJ
vdugJJj8PxiH3Gqq71nZQ2gjyTJH50wu/HArW/AA6b7fcwpoI6iG4ICP1Wie9AY+R2fEi807vPcb
8ekTZMmz5RW3EmLnItPaA7Vd2tBc5gcpZnufloQVLeCWRjj7yj33ywDAnHWnzUGZbTFnv8O4agzH
oakO6Wxsh0SmL9AJIrAmgG8KkF3SORjia4V4ygf7OAtZf6KHSqm28ErchMn3bZJoyKAOuyUPmNJ5
mfoBMUM6PlbV6L1KG/MJo1RphBAijzvsqLgbVMsbHt/XcV4P5Hc7J78kKaIdN7xObGnfJzUPRpv/
slSz/m4JfwyWxvZPa6l+aYPhnfx2C6us+Op7C+jH7b5qc7gprWviKXXE0a2XKi7xWY3qsntF5vIn
ycssUJyxcVObP+2cEJrOm/QQ29XHMVvc2CuQEKwMp6ouP2VjbwTGmt6qvClCr+Q1TULsEPI9uijn
wjvaYFjyhcnnK08oj6RTH1Y5H8YZgiWznbNpZFtoJ3257zmOQXqvhUxaiurOv4KM/tA2NTCp5r1t
s/4Xgm8ORNtiTGLdMl1aB6PMP5mPcfb0vCLO56GHfnKacGVMa78s1W1LC2iOSnkHv864p4haCEyt
/9WNwNREbAg8lcTjaFk3oOE+bLryOvZEaBcWz98W9i/bLfgVrpUdlaNSLOq651KaXohGp4r0WTs3
tdyXVTYH2bAWp2zRm99V1Rh7LLKO0ik+GQhDHbC4Dy1b9VJ160uZAW73mAwE89g9GqvFJ1H5GmVG
99b32tvmu7e0XoM1b00+iLFGiS2G0LSMV93Or3PHhhZa9QTP/MOeqIV8uzh35rqFi8mA9TDnZ32d
VjMgv2Zgwxj3cSz9anfl79Ri5+S2iLLS7Fg98NZ1r6H2yU1QXUme2zbcOxvPphlYpBVyIMeYajT8
uT9FFn8WVMn2gGHBG8FsL8pFmNAX4nWU1UdrZQeeIoHQNv+yVbe1az4Zuz76PV2tK+4Q4oC70oaA
gjXir1FvznUIdAapgD+Q3XcvFMBv1Qa0I8b+CYUu1FQ3nIs+vZjacpgLORzQSrdBps03nIjPeIhd
PH98boqqC4bRfrcQ9YSDyGr6pPqj0WzQ1epaqOzNteCLulzurHY7rkn10/LWt6LQ9o6PCio3609n
qIp3zKIcgkm0XcaDeQCeH4Hx6jZwuLWDdCoe1rlBRQG0yBu3iiNeGt+EJxVhNhU7c2pu+ezye+Wn
TYFKTBntRV1oQVq2DH07LX7JFrgZKNKK0ht/fidFdDCPiFfSFPXR+hPfzMMmJJVH0bW7pfIl/wkg
23bai+yy9z5TOLZx11ltVUTQPlWckqtYMkQPKuY9lZV8cVm5PoY+weLqcufJ6aDPxdVZqSiFPRDg
tIodab1FQP0FgU4zvyM1+QZ1nNMNKZOKxbttVt0DK1XtDooyrien/PQLYwkYLW5x8mwO1ganV02F
E5tO3cfMj7OcmuIng/0PqOWIzqryXWcgQKgb7OKaVd56rE+DamSqJ5XPi2d/9j7iucoqA3ZXNDV+
pJx6V61gem3O/1j44AqGZ1I6O/4BKxuKR2sYftjr8F1liOXpsRSn4ipCS6XAMJVJUluEC+J0WjiK
IwNfB0p97ebVOkg6MYXQlsl1s6uHTWPEwywvaQ8kZQ5zTU+2es+uvb0tK42YWc1fdamVEFPmXnOS
EyK6ItAUF2GrU9AnsxtotZc9Zkr6qOGcn96sb1wd/No66UiompcnHYdrJkHRPdlVz+Bl1Z5Kf3lH
8//ajjSsfl8/YMeRR7lWvloERrAgmkNFixzNBT5d0J1Aocsl1frHbvEeu8Q8ayRRRVmVV6jg5Pc0
cgRkM9ntjUY8B8Sbkh4FUy+Pi6VOPW5KuzGDdJUMoAdVOzaRajXcR7jVM8+gYjeYCF22HnjcqCK5
5G4gvFKQ6kYng67PDC2I1RVQRvPHwyoQdyC7eDJUu+Lu1U0XzWxetn6xuSxT75DqNARm3igelWHH
ibe+C9GERbn+9HOFJGtM1qvWg5hZbc2pZt5SP7OCbWy059HiugtKIxenbU1+ywHJgdGr+tda6+Li
Tl0Vzpof60tyRghngnw227OeYIfV+/O5HXwHiVDbheuo+eesrcx90zF8sgz5dSw0cDHy6kO+rog3
d34dE8GCqWaBeq/Td2IQIaxqd01YsoGVO060YRRA3ekhqBsz0b2jTx1fnaQdb1ulJbdF6G3cDc28
PiQOwgVdL2czWEdvDe7pAenZm+y4MD992LtdOxcgMRT3nmtGjtFcC0amolrr3QeRcb3TMzKkSwGu
6YOOXLLMu4jwMVruqXi2EwBkMi5/VoW3HSRRKQfqvwh/os9mTb5H0TrH3rbfVI/cEz0UU+9e9bvE
pzrMBqUHpAl8qRLdhcqcW7lqW6Qb83vqzDqsT4poc4bOzeYpwaj+HvTpL3HvT2fZjWOgQSYQuEzy
mSXwBtc2PQmsrPmGJipDxtVfSu5HCPaCO57gsMlpzd2cGTvUQk00DONfZS9wAvfPO1TObXNk3Pnz
du5GcWhauwmwtoVTUml+UHZ781b9Pa39IWafPNRQ6ZFI+j89YhuqqUHu7hZsEDxfNmqc2FLkXfOs
z2OZHguzP6JT/NZrIrGGtpZhrwA868Spw3LNHHCPu6zO2n4u5vjcEwEcIikYQtnqLR7s0Ds4cNoP
NbULdwlTOKs6z9t0Y2s/KaTqz8Zi+vuUMGZekishYQUZYo2V1JHQjaud5cXFtomK41RAXgmc8Wy1
4++NjhoEsCRNMJp7dty+WIkcCR0HG/ZQn3Sj3tsyr5uYX8olIGU10OiaWX4W2qRF+PUWcXLHrjN9
pG8tiTU3usdG1QVdLi4Iqh/QzlUwHpNj3voOropj5ygbd9dllOEgPWoHaNeD/uV2zegklZAOriJ1
GlyXtjCaxYYT7sLLkx9SOL/qjjRoyMk+7Fr/zehH1pP/IsDNq/QNFOLqz3X1uKFvjebN7w+c9CUS
SeuwIjhDCiUoZjOrnTjWS8AyQ1EMFnoSrUoYAaFGhBJ3YBr1l534eABgENDa1aXB448cYtcOXDEd
a4U4zE9WdNbLfmj918GkWymVwfqU7/7SXHANKWOHZgnYYpsZHh1td0KFlH4kmfyUi6KZA/hca0/b
6cp/AxJ7WXQRuN28RUBvwLY+0dkN2VEUlen4o86kBsHVWHGysPAmpHuF5ZHVk7TvaETiSTbHrUgu
s9S+V9N4Hlb9oTMTA6BhRFS7TWlYmfKxQdbjuypaLDOeu6EN7LZ8JkmNNT0hbuQT/0Ww+qgV2biv
EvlULgsZjE6JvLImI7Ygpaz3zUOqvHMyoAljgGgIylL+NDE35GjRI3Ntjklvsq1W4KdO3szsR20y
bQRCcxKNH3uiivhkHzDNr8n4Z9loe+mcMsJgreE7LSbuLh8EEWPnQ+tanwvLu3V76LaU06mvzynw
6WiMJ9rKA3NjP3Sl4pYB/k7NAEkTdKv3PPcF6OE0XUqHgDo3u67gA6yaI43L3u7yH64au8BAwnGs
VvcwEbBUmusx061jjZfs3s/cF7UiNxqN9jwlW7PrgcDpITEFsvLiT5Wkfzu7/guSekts60pV/lHm
1Vnv0iZyhfmeahWSTjchczTFnfGq7v70zDwuD/gzIJ61KfksY3kr6u2JKgxbkUzf0XKc/bqKrL7L
2Mdt6+yKxfF4MOC+Yampq2Hl80WfNkC2Wsqv3nBoC+a5f7bTLnmxPDZjUC55GW6Wfiq7AU5+0lmD
ZkcsXyF0wAVviBrhzlVcicnB6cdI3/yUXJdS9TPCjmkKySaqlyMmhCGnnhkb4MRGrhRSVR11GkTv
MCNHWDS3i0xcLqMGZ7jIKLNmL51Oi+49fO5lSZgk7neSLv1L2wCTBjMp28QPM6gYMu4xx1LZMXJ9
vm7RmSH+UsdpkAtL0nbxhkaUsoZuCixTLZ3cm5b2A7gUtwhKeI/L9apckyOi0/Q9ld03Lmr+1TO7
T2VB42hJ/jhlY4P5wTSiCPOKnTYxApxZ2nOeGnZEauuDQmCA/iHeoHsmy0Xj3A3dS06AGLLump1n
LYFWIj82O/Hb6HIvapwEin5EHbbaOONgJONQkPh7pMl74pxk7BqKhOXE/h5omR5lar26SfZEGPAl
HdQ3UKYd620vYmVlLt84Bf67N0Gmm/6ekZJH2P+kxy0zrk6Rvrubdaz87mXs7NPSzWFpt/djUqt/
NnUWzpzQKjdMmFO7QjI+lyeysyA25m23riNQAMDs3ixm8atQnOB+Y/S7rjc9IMte5KjXHDzHkC6D
9nnjk1Vt/Pp0as5LmR0qTZQR7NQD8wakbiJDFi2i1iJxykM2MdTR0g6Gc0HknBBvyumu2uYu4WrA
7dXzCuXo2KHdrjoPyo1dBe1KQMuI1X45RDaWehJrc0qDaBLpHOSZ+VJXPpzQKqNUNB9pM373ZU3B
1kIIug+1YioyJftAL9mv1nSbW3JX3MpleKCa40rp0BEO4v20cIYAuzyOkFaci47BCjPd3NAgMznW
rOHEqFycqWanT8kaTwZEb6d8tRv7+bh5Zh3zzk/F1vfHoQUiLxLxOMjiJCzzg6g9B99hX9vlY3pT
5iwvYiu+hnx6axd3O06jl4BIFGmYzYRrd/b07JbNDn+PNqxI0QznpmSXaNZu6Eo3xgImg+iz6kAl
qAxm2Z81ff5E280y48e0QcLXizy9GsLFqlXQJIV7Liax6+aGwbQtTV50z53voy2fSGjmkKr7VlT6
bsGQGS2Ptf7G4vxjG2c+8Wyj2tQZaNsSeDUaqmzP0xiKwPOKT5J0/2SwbC+WbBgiaEYO5NJQEPFo
QraV6r7h+VLcnO0CNbFZC59od3XLs9R8JsCEQr0cbW4aSOtwQC6Pl9Pm34+4t2XIHmzlhogOqbxb
730k8zToBhrWEjP6R7vnVuzBMAJPbnME4InJXWagr+pPDjmaxy0XTGFo9St971NZO3WU+5WxHzck
R26DIXmIomguQmbzKtr7MSPxAE9KDeWaYBJ2jwDSkEHGd0rPvHvl7/KOCcNLgmCy+dKrDjHb0uvb
dpYWXqFIknArJtX6jnRpczlHJvJyRnHI3zWuRqXZ5WVziKKKG7VSSInUkmFHHk/+uhqAk/FaMvdx
gt333Vi3m+nulOabbBcTTrxk9iiLKIK2ny5u9G08tXrnxLpDxxTbiyxYBxserITAteVVlqL+QyKc
gSak49DuJ37oQ2672xi7lIv38ZaSrTj6FBe0UFg4O/laNO/Nyv5m0AEtUTTp+Tz/qauRq55pZ/sA
G6qGjwGoFQ/k6h1glOeeztP9n+mEypGU2XIDeyYhgWxpXZiHtfZFG4L7/bZm04DBKbqcC5dMz0S2
df2wZp4cTpBCyIr0dPO/MOblc62OVPxQhOW/en0qtu/FkNL7XhGbvGdLouWxxR7gY+GLd1ApSXTP
ctFbKzJUXV5MXbpbSO5qu1+Za9guGkkCVuShom72zpKSUIL8lsEL1FdINDzapDLU8ZLWXmxdTnsj
cedhJ+fMKw7cmUSxdkpbkl05OJt7uw+F+udSad78Ra2Hd9eImLINk4qkv2DxvUV8FmPeacHqKPrW
rJwcDaAhA4DDK4g2YlAV3y5Hzh7jnW+UKDS6hJpsMNU+3Sr087CW+qvlkukbM02hq72sGoFXiRzn
/NI5rsiO/ryMaIWYuat/g8dk6z4Dl0FVVDgzhW22zJ0JEktESnIqJsZawrVaeshWppXql1E4DiUV
PPH6RCb7vJ1gYusmqnrsAU6phTvLZXEZSgMXgexIugJQpBxMoYVi0+icVn2R3yBYzUKh5XXahXaF
Wl7TygLMWisN7Vl3NvtzSgeip0xM2HUUf4V/1/KJqkE8R+CrlzoDZGg26qgnet2I5rtQ86TNY4an
dlJtCR3d3LVz4FnSQJNi0FsYVx35uHx2KrJyD5io82YKubEZ585r3Qe3StGEIH0dQh6lQdu/dpuM
BIo3XEjLqhDXvKFifygJgeBnDe52bjU8d4+2cFr3UTkV1wcHOkpkX2/lcijViFZTkyPAqsjkykRF
m3BwIBvMXqxSAcEQbNe9NUOaYXtKznV76bXOOxfoeX6LrZu5Me20PUAqLA/I4y+FAfnIbLJAZSKF
nJ6wRxuzsF2bDi7R3qY3JVrrcfUQyMeF5nX5fkoJ2gz+H3dXsty4kl1/heGNuyNMNeZh0xHipFml
Eim9YcMASRSQxERiIkCHI7zxR3jtVS+889K7+hN/iU+CRD0myCephHSX/NQdL4olViKRefPmHc49
V4wkUKgBS7BajYIELYt7CU1XGgXBVegj4twr3BQ5WVAhhDCBVGdJcsihGMwADhFnZInrBDztFfQS
1lR3oMipqjyv1FyIR7Thw+pO8pYglBPQqTQGJh4r8xBAjdHw4+qLHCZbdAskBpTkRigAS1sCOSuD
uUmTfuqqKBnoka2OYgp3A9LLnpMY2fIKCFL46ksJfRwH+TLN1cuVQVBCkGnd4lHV3IlHCqBgCwmF
XJueRGlzr0Mt2Hxx8FzvPkSkBGE2NOgVh7ES5dOrwEWaCmWQyiRBiGMNVJYHUIO0KrtbVCGQWEas
Fp2l9GJtaOBDJWYvC0XDCjx/9VDkZvKgKl1Ec1xpiWwcYleILRVO+aQvCxxjM/FS6VOxxHT6SHD5
V+pyY8DJXirpPAIxutCLi8yX7nLA+i4VP0BFzBZUhSg5U4P0GsaCh0xMIkBxgiTRu87c2NvASJMB
1oK53AU1vmAi74pGdlhfWSigNkVgqFBQUMHLNQLUexmIywsjCafIecQUPV5Oi2yAYNT6HkXEUI9I
qTylaYLyEllKtGESrb31JSnBSN5Hq2fg/UIj7U5UVOc4g6Usy5dTOXBvUwR7HyIBtUYgSw/0vgjw
wXqU6oE4kUozyzFZAR2Pxa5/lUw35Thz0a8AfTgpl/gaUcp+LITBwPDJyrmKRBnHMkf0T0FwCuG1
Cy0LodXWgZN/Aggr+hnAWqgPBJMSD9V8CqxKWdi66WAL0jggKQp9ukKgopRtlHnI7kCOidJPiSfm
g+W07JoD2QFuGkyyy1uEeMJ4tBK06DYmWyPtoU1ndBWIWv6zBt49OLyqiDsoLhBUjqIIl21kYJ+K
SNv8GmvRMuhrSoBWCGirrm56SiImd26pCTNAmmDvr7oR4hWgcv0ETA3+mQINgbKSAp2leqHpm25v
DZjIlwAY475JUMPdn25ElMQaS2IoPWeLWOYQqqWIRyREnVavRCHjsudnZq4NVyFskGvBCLoogsRp
6Hlu0rX87TL/BbAhwHaNTfGAmmLDGMC295+RKvTL4UZMgOwUuoCGIr/rAKuSadDfolAo08EKvb2/
CMkqvc9N1GbB7F3dp2aCS1MG73SI6oXA+CWPitVkq2rZHZrjdmfxGoLQRykAZCmQfJSJEpBDj5NQ
A7gTYD/UyymlYU3RzvJnoOnw3RB82dsHAx6WOxCg1JFxmXbdRzNeRQAhJLo/mbrJrZL6STqE9w0b
PUmLSZiW7s9mso6BH9UDBQiTYrkVf9U9SfxcdAVhpqIF4a2fZ8GMaCL69C3BIngLkn44UOl2hXiP
nwWPyJoAWCd0VzKIwDdC1PNWSn6VZLH2haxWMKJKARZJGmykEbj8/WfAUF0U/Kiug53ZApITCLmA
9k5ioY4zf414HBgM83vEXfKhtAEp2ECQ3c0jPNwJ7WIDZaVsAFpO1XI5KeNpaGe5b2U6oryagjae
QIc9wth3HiTcRJ8N5Au9m6UeAwheEBP10q6J0tdYi/trZESBLJkuh7K+RgN4N8pu5SgyB4gkLnVU
ZXbT+y3oWQAtd0V3ThxzCryIkkRPxCdwKbfA9PSR4vNQcpujNSsl7fwMeISxwGs7nxV5CmBR6kTd
W3WVCE9xppN5BKRJF8G/zDRGOdLBSO/pagreIJzOK2IgXA5LoEtGroNwLpCDAkR76Su4ziSZVsGi
CQ3CiAlKEu6XcCbi4RaY5+LCR0ADB6qqTiBoJoNKLVSf9hQxEB8kbQu5hKUHuReLMtQABg2Wfdnw
kWooE9ORrkN1gxCKIyXLT6LjLxHNF1A1vPuHOTGRtUXpxXoAGMX2JjdX5q8ZScW5sEXx1wARudWj
XkTIuiReBOAd0r7xldcVoDRIEUDF+KEMOQYy0L2QpzJwNokO9H6yXOP2iXA9A2yk4msCPVBKSEpg
AdbrKajepBDaHfQGPRVFo5+na/gwzrSAtY2WOBlGR3gAxbhpgLgBEiTSLAaaZqCKS/VGWGtQu7ni
g2HURSzsOlx3gXNLAdWaF2UuJ6M0U/2wH6BAwIZXMb2LUOs70ElRjgRH9wZLkCX0YTMgB6hvEWXs
FYJnoP6lW2AtRT/xgHON/XIUmFKe9ED8poVDVED6s00Ihx3dTVz/WQa0DM2vAKzMhiYxtS9AJUta
T3ZE7XmDkwxdJvrrDYpjdWXV3xqalI89kAchdyeHMbCja3E9MDdCLi3SarHSdOtunxFA8Z9xglWw
6sAPQeN5EOki3jpF+VOIRiu4PGE8a7ERohzQx4qkIuJZ+KMxvQMwvDsQNgbph6ZZPMQCKZfLHkDQ
KDnA3FDZ7wURKriCpROaT5rhOBco7FbGUkT70WSF+uxqMizLACaX0FvCkftZAbEtSggVA5AlLXU/
u0mxvQe0Svq82WpOPBDSkMLTUadJPmvAxCJqrwprZWh2HdhHcem6n/XMFOVrOQ22o2yNuIaPZNGz
a+qoISDxUxwBkhwba28hbtcOrmNAphHU1e62YgRznQgJ6Hq7ZYyWe5mGotg1Stj9UQgaA4THhBzi
EpY+DtB2CseuF0VIBfZADpQ9ikEZXwNaSO6R3pyL4NjI+oIDEpmhk4Pf4jmSvFIbokIDG+oHHi4S
L04lBUBJtxsPd9f/hmQAVqP4EWeLAM0+WCll8bDNwHDcN6YxJDxHeCW/URwRleVmocKd1KsKM5Pe
NXdh0k3kUVBOk7iHIn9ElqsBEPzGiYhQBwuswTJKigdt7cDmkk3qtmmZiltqI0X4G6UocPI9z4Rc
olRdFPqgJHK7aR+ALGHmUVkBpB7FhKoglKNU2y6lOw3dwr27tDSK6WiLjr43apaaGupiciyQN11j
EBRY4obapGXhXcoxKM6G4OpQgcfYZnCLpXSTe5crt8D3d1rAEbtT7dpA8b4D78hbozo/VsAVisJU
aDDUFOiligBUToz+NN0AKpe5yhSRETCn4WHAxQIJE0V4pKar3naDQ5dLYtZHH59IES4B3gR4HkAF
JEtgoiCY5l1vVQ+ORA5cnYDaPy0olT7qbBHQ7xuVRZhA+QhPQbr1VjeIDMjBA4Bp5rKfZoAi9lGJ
KnkjBzQ05qXpaml8IWoUCAmeeDSGnoZQXuUW5+JKQHPv525AQEOOcC84KRPAeiDVAGjaZowLFYk2
UQIXR55qej9LYUmBrm+K/sChC6eqTzSCnSyFlR/erspCXF5mPp4NakkvdAfdbhT/BBnSEMuMCtUZ
Fn6RISA1jQE/kTVEkPqSYjrjNImnsGZSEHWvSEhQB6ElAiqaiYfSjbWEdsu9BLxHUW+7RaDkwhUJ
qr57QARK6ZMKWnFjCLsImaJsrQEihfJ+SM5Sz/3n3R7GiL0nIz9xvOwyDz1BRdcx2Nl9OKvmHJnJ
XL5AAAjJYEFOkgeJqH4GrWKkoBRwBQHoFbSrgonoTlUkr8DUBaQ0KsU/w2GY6hdaQQRUImyCYC5r
iGtC55dl0Je2JaKs6iYVJk4YK+txAVjO9BpuPcRPiQukXoCG8p4T2YTIE4RdwkGge9MrXF4b6RMA
FlMfTqILLgzEFP1kAPMaFfNmVoTmZVKI8q8w842fvfV0uDS621EuquNt6KMAhnQvphvTeXaIVPS8
yL/PNwoqOmT4PIhB9MwycB7RnxEZj02QAqKUfpFi8xcU6UEbqipu6lEqFD9V9Xl7OqZ98WeD/6nx
8a+TKMD/mwxPDCvU7/JAMd+6sCPKtZQ0h6KzmR+QUe1nRymaXiOLOvjqsEkltXuPPZdUxZw0id73
pZqZic7oeKC30U+p4H76y9FAFfPVSwP4FgiysgUIqpQzMIWbIkim/qHjR6Gz/+uuLp2hKhdFx7T8
mP6geBQPOliZ4ykfc2297zsvzdyu9oMyb9HS3lav3pWVM8qSTnkJsQb4QRHp4Rpo+D2696I0Vtut
AdboY62BstsVSPqhQH7H9ndl8QwE+bKMsOxuDcAUd7gGuniGGm1dr/oKfKyXl1q/vKifCaqGOnRU
Iu9+2JenAgCWR0lDcfrHenfaTKmd8IvCGUIr+BEw1OGOq/KZVIk7/K3q58O9PFhF2769LJ1VXXjQ
L6Px9tqZIKFjkCwgTk5/UK//sbaeMgG23HrsPMriNR1MFoc7r5tnMhj/0DhvJwDCTsN+IJ2PMtSW
L69A7NG4AbHG/Ts2pF8+Q09arAL9RvXz4dZApF0b2wmAJEOpa5RLVv/2koeCoBpn1CJAi+KdrH0g
CcBd1PbttTNofDT4NZT9FjePgXoGwhUwkmCFqh/8/mOpAHhBLRfBOBMELCWkfPeKR6aPdkZ/B/W4
//13qME3SMs3I7qPGO2iMp+JnVR2y86IfPULtc17PMDeeqzIWdG6UfrGgFp9dQI6193gO0uSfv7r
/JDdtbJxD35Z27yH/3z/iscPPzmt+i8viR1b8dwtqxcu9xPdEcX2bJ9sbYYmFmL32zSOKGi/aYCX
RgXwGYS0j2Ru1WPRZaHc0W1HHvqdseXn1iKK68Ho0LSVd9uhLzIrtQPLZ+ZMGbbbDnwZhYsstpJ6
pMqLoI5N24HvscCx5WTMjEWIXuuRH6zQCthhab/llyd8Sjq/uW7HMsu6bd//+/1s6Goi8gu3rJb3
wxMDF+W3SX+IA2e5sUUYLmdqXPw2yXeeuHIVZ4yEUe7ttqNeWFurA/JssqrH2snuq6Kw8wxfUhFX
scUuAmWgajvfqyS2bL8ep5orj8XFXNfMoLS5Tdu5XkfxorEE1LNsOyzK2y2S1uNUSyBzGPbWnlkh
S0GOO7p+DL3N3ie3n4CtrEepJqtxuCQ+I7IVM6NSO6Ptyo6tbEE657E1I4xmlGjjgNaDg7yeHVXi
cMieQpLai2rOnWFAYlxwjI6QKKlg26n/hBKMTs8KvXoouo8ADdQf3y8cv9iBzUiHRBsntZ3vfdSB
0P1j0vGtcFEPR+eMFsX1x/fP+SLCsJ1xNluQBIpzzhxFBbLC4dBMsnDWuUro/JntFNH/TtRNDmt0
Pss6d1nCSOR+dA5r9M+Pw/Hw8Xk4+JcOFR47xoI15R9IAnhDMkqx0S8LPhPYiF/bnB9nfwDnabS3
P16wVXZZht8knzWrqLTCuTj1/pVvwxhGQxrJhtdT/+VLl3QfZuCCEQIeOv8CzTjC5uGjiYDf3u99
l8mdXQDcUY+zu0443H1j2Gtp5wFeVGx3cOY6d2Sd2QhcHD4JRK31x/crj72+HqdHilrhoKj7WN/Y
8jvngQ3FxGyrVHmsv78BUDNvc/ysmMxmduNOB5WbiS7ML6zPbvxTAvyCWHN0INBM1WztP3y883v+
xXGtEBcRuyEcjtr51o5nFlmyA3O4889j3PmsKcTBdoN54vjWwk7cWggrI4XDQtyVKA5irU3agrat
KqMFuOzayhw0AAghwHxdz44ugcxhrn0rmEULds+Ul077G5XJOCadW9iVjKZSONgfCBCE7KAcBBdR
HqdzQ/8zPn88XGKAj+uP778ZrsJFFNoJu8ho9cVl5OaoHI7FtbVixRfpzPZzvSljpwSlb2No2sK4
7YG7p02usH+xzUgGACntxx7TLlmnxuYgGDcI0QAffbQkHM71rRXhXt4tbGVMyYjGt13nO2tuRUdH
hOJJWo+Msxf5DVnmEXO+s/wFyVnPGWksDjNGsLlsnmlKKd52Ke7tlcWGwXQOW/eAYPPc9k96ngaX
8b0jUwU93dsvxwOyPUCDEyjQerDq+qeJ5rZLPSahY62gNuqhqpFFDtIxcS3S9JIkHrbFxFqS45WW
JA5bOLHIhlXOEg8LA+0ePGoWNtUcusnWy/7+q/VpO7NPLIfC4Rw+EztFIqWeYyUaPFTdJ4SWorxz
lWZxtur8pYO6VpRPZ/uTefg4UZUEDi+yf+BNFlqJS2I8sv4jOfVQXdE42BDjFQKWfnlK3wBGwMP2
uSOLhW93hlaSHi7aLp30+6oBWuRN3vB+1cYu8SJc0Fi1b3/cRe8OHwpsgK7zCK/gurJKCxsUE/9/
/vXfE49+uohLRHIwg0trFgVWvWuMPkQMQJMpxqmtTpyQIIq7tzS0Vw9GRV9HqxFZ4CEYNpwCrxb3
5C8D0LuX8JdI53MWLiwmAmTqKjCGHB46iLxFhAWcWB7cSMJmRwFrUlQeod0bC5y+hAmliwIirygW
qJfy/Zruwer6pDt3idUF/289Ht2a/TM47P0YnvaJkTnooFtrlboNs2a3NK9eAj8usCSiqPaPGBk+
95EPZG1tDsJzDi83jhkH7NW9fT3VfJ7RTAwzqsjhNAE645CMvdw5GJSgdMXCVnHmSzve2k6UN6IV
tGFXWxWNyVsNwAAioO2HRa85hICZtaadqttOd2DTIBujFnmkAq9iLAObBNQ4CNwwSaPG4dA5uDH9
rU11d72a1ZXKYW1Rgd1cBNoeq+2Wjaw4sk/ZbsiUtR88tsK5XY9DV8LgcKIvyAz5kQZ2gIcDeoGW
8GFil4cTfh1P9bpmu7BjpLLZYXmsAxJ07OpSOHpbgejHEcp/GPEVBQ7jXmbwwGNmEQAhbT/fK8Q6
GsoB2FQO46aWz85W5LAK13bcEDCwD7Wf7DXcljurZGEYIo8b6NZK84Y08Ega3JLUzZqmiQgbrLX8
jv0ot7zmlDms8S2BXk/tEO5SAxiocFDvt1lhIz+Drqn1ElQGP4/wxh3aWGBNmHFpQ822muIuCq1G
Hl/lcETgGKfsZHlEKe7t1LVjqimS+s2rBdY52MNISmwsVlfwuJpRKdtUbDxAQw9IoWROw0Pjget4
RMSiYU+hiqZe7ff7w/REN5PNQAJwGLjSmjEJmVCExMPrGK8a6OGqNqntiRvnFhy6eFG/OpVgVGPV
H1ss8cZesJeHxAM8O96QFAiEphhLPK68J48CtBnjUuJxf+zBPTdIGCwi1m3kkdR+hnE1h9z1Scpo
DEnlcEVBI+OCsp2YFWgeXs0YQBL2UpV0Drc1Aqx2J/oC44WBaYH0igfKepctRi7TRlqenb1oajzs
uRt0zs2Z1UZJMBjIOBi2X/+NnptTrpmuoOgapVeovzeAhkUR/quP+3GhNdRTQv5qGGOfVnRRPXWi
ygqIxxAa8qjCigVsRXPg1l75DlOx9YNAmedfmug9/Vh/7F/5jYmK8xBO75zqj1rjVyYMUhL15/oG
+M5xG8ntCmbXMA+/b8QhGr+vGN28i7C2GnR3mk/BIitcb6uxq+Cj1YAlULhly6XdYUpOzJnWTh6Z
nt+3yJ/oSWC1miYbaFsvGQqqlHUDuOzjiorve8YDajScpu7UaBZFAZpakTRUieqC+lIgCvb2m9Jw
kBmrIYiagfYdkmHiYpdEEWmvF2s43vqgHhwMMkfBVBO+qwtIWILRE7Qm6AGDCv8XqyPe+rg7O4lW
SCwG7FYBOa+a4CFSNUFERhFEEy9dp29+mAW6dHtW6wOqH3TQd9D/gV/f1NFyFvwF9a9rdZEBcVw+
2g4aEb71Qf0aQtz5Hc/KUIAmlrGKMkxfQRLNFw2c3WN/3C1FdfNb7qiDlfr/cAf5DjDkzG3BIe54
TgFczKBHSvJgmd54+ntRmgCTwgwr8hgXniNjWvLAz/QA6AgXpD5G9JTxgLj0XYtx7Xi4M4/2Kpv5
UHcwshEB6fQp/O5w4opcfzqhDd64eQM7iOZAgeAxrz+PgwQCymzHYKGsZ0434PXCo9cD9X00+YlZ
NKXKwbv+VtFRmYThtzU6nP6LV80bt6FvrezOsx0vGMvrxcv5jSMPlgSxyZSReEp7BHMdfuz7BWfo
lKu0HobuIg9Y5XANioAIes/vXGRwKRidonHQKUM0t2gAkHn4wsMUPd9WrLrmAYmZ4NhfAPzPjkzJ
W9pu3wVQSswhpPQrrQdFLQyzZcc2+PdfL8eCAAaf9nPtf/2v1O4s/vEqjwiLLQXPafvhb+ywZJaC
1j+1XuBbMmtaBWgJwmFcGLpoy1UPRI8zQiH1x/crCcy3sQoKlzTDwnKsBNQc9Qx3E+awwMjERSkL
qgNlWP2Y9y8EhQxuSD1ONV2Vw/pi2MagHE7xHS7SeTM7xGVtAZhMSQaHYadoqmXQOJzlO4uO3PSo
RR7X3F20pfoX5ajsrDmI8T2Bic+MyuPKqEZl7wtRV+vHvF+Cd2q42yNJYmX1cNUOHgdDvl/JP379
WwYaXuZGAkV1/Zz3T/sRnglbYA224fbDju1y7tq+bzPCLPFAW+zjTkcxSIkH5GJMcwxsAlHiAbkY
09ptq3Nro4auXl0qHBKlYWxrVoyRnWzG93iQ2YyzBZu7QKij/WwnEeulSZTSs/USfP2PqANa5a9/
q3CLD/HX/wznhI3TSjKHtQbzBWmE8pClaP8CEyvcNhW0xAOM/+QcHXAeKBfECTygQjsjK2HMIokH
YgTMcKRh00s86uiGiMMgE8OYBBKPC/bXIx9E4oHs+JUEM2u2YTUGD36inQ49Pt88ICM9VOdMYMwx
5X+I17c/I+ezkq0d11EyJsqCqRg6cp5Q1K/7Uz8uDrtLi/wBI7GxQ7U369jyqI3qoZa2AdDjkTnv
xRba+dTSSC9hHhcQzf4y55SHe9iP/KgZ3OBRvTecZ03+Skqu3PYSHsV2OHdpZKoR5uChVkaW7/0u
aoCDWXKBFp0NGX4xm/TG8OIYnhcKMBnREF/Mh71xYFoLDeLNst62ytWgDMltd/HBjrN6lN2gHHzm
pzhrTrYiM2872WfY61tQITGhpIol+OWRf9w1gDTsH5Lo5ySAQ32dk+oH7kTNCtX2Tj58BeqJ/58w
oZ3H2YyRcrE+pO93/oG6ITiWlcvUs+IZ/L160Mo5rT+0eYKTEZ89njyoCehscYUx0QUeoDeaUOhZ
LqiHmaF5UMf0rRIg4lOgNx5I+H5DOnhETwdRAGeJhWTxcGvqcU+nC3nwmoDgr8kbyANffgGzCbR7
GRtX4BHfuwRlLuOWijzK1K8hx439E3kQrt5ZMXWjm0FfHgllivNNaKyMyZ2KPHLID6iBSyNKCs9G
LHiQru4YGm8IuvtW2vTezgmrQXiQYOyecpvN2fi1xEXzwU4lC2tRTX8SzYCNq9V/dRfwqLiiLCq7
9elDLqPklDKUeOQBdwv1TFCiCeJMijWmAJGdVjgi4eGRckMPvpQkbueZxA45qeTBJluv5/uv06fx
i0/gEEjtofKpke+VePQ26AMCCd6tegkqkeKRzhlbrFUk0d4+L9v+r4NlQKmUdoYo2ke0kE3HSTxS
RTvphAmTul//5tsB48OpfNINeIE7C09gS18QK+MBQ9m9wO4W6PxpVJVC/7ledrq1tL/OqwGFQ7N5
SNE2FSfwqb+tOIR5kq1W6Oe2Zj8L3v8QwHzKM9FMBfEoJwM+/Qs6ye/19eFOayhnAbWuie5ZomIY
gKu/Gi04tcN/H5LdUxjyP6AU7NiVQWluBRHj0PFQLT1U/Df9RA4325iGOqOTNycPcs1+RM2NP93Y
6DYUOn8+ZXjwMAOqOg7KJg/dSIOgp57Doz65H0X1YWSsTB5FyiOyZDwRHsSNI9Rg0t4Pi31pQlUX
R+bxMaPsiyTdbwyN7uPQtB3vEWMtj95E+/GrJBrdbGpffitgooTBbCE2j6AsPE+mYPO4+CX7rdDh
jct0aaPedi+h1TvczQew/vz67xjJQpFTrfbfb77egFlsBpuqHomaCmjBWn98/8B9NwY1I4I2J24o
kQf9z7296fQt/0SxJY8K1HvSgE/xwNw+WyHAwmwon4dxfA8wGTsqjzNLF/hXGyhAlgwJxaDtpeOB
pHM4NScvF5RecXiAtUIUlb7CCTAuH948vwkq43AccUkl4LM7zad7XHn5/Rpm5ydc2j6icf/UOU/g
jScAse1CDPTEIh4KTsh+FrqMnYKKuPabMok85IUYSZV4mBITlJmws+XB0D3JQIDQmCwHyfwJ20t2
IZdRloI8tV7XygHnESQ+MjIlHiyUfUqXTMN19aE9nLcK71LXUYKHNqVgplRUHpQke3KEXekkGqyE
Udz5lIH9FfbiSTNOp4ybAm2YCveHts416zn+3j32Ax2fE2WtbR2fw7ehb/xy1uvw27Wzz9utP1VT
+/d9y11oqWICqF+ynsBLXY4u7AhhQ+Zs8qAzf8ySJlSRR1Zh8vW/gf0r7VrcK1XyupF1SgL+Pm7/
qeLnelteYm04uPCOKmIP3+ZjSP+pqus/4FueKPn+473lqQrzD/aWhweg1nUHCn1/G8x9OJl//V8A
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173102</xdr:rowOff>
    </xdr:from>
    <xdr:to>
      <xdr:col>3</xdr:col>
      <xdr:colOff>851647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A65EE-863C-4BCA-85A5-7AE40A188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504264</xdr:colOff>
      <xdr:row>9</xdr:row>
      <xdr:rowOff>172850</xdr:rowOff>
    </xdr:from>
    <xdr:to>
      <xdr:col>8</xdr:col>
      <xdr:colOff>56029</xdr:colOff>
      <xdr:row>25</xdr:row>
      <xdr:rowOff>17369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A1B33-0C4C-45E0-B679-2B306325D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572620</xdr:colOff>
      <xdr:row>9</xdr:row>
      <xdr:rowOff>56029</xdr:rowOff>
    </xdr:from>
    <xdr:to>
      <xdr:col>14</xdr:col>
      <xdr:colOff>93569</xdr:colOff>
      <xdr:row>26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25BFD5-9FE0-4EDA-9409-8F230859B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4</xdr:col>
      <xdr:colOff>1042147</xdr:colOff>
      <xdr:row>42</xdr:row>
      <xdr:rowOff>33618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02B02AA-DFAE-45B9-AFDE-0101109A3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4886325"/>
              <a:ext cx="4590210" cy="2748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1067638</xdr:colOff>
      <xdr:row>26</xdr:row>
      <xdr:rowOff>172849</xdr:rowOff>
    </xdr:from>
    <xdr:to>
      <xdr:col>14</xdr:col>
      <xdr:colOff>217674</xdr:colOff>
      <xdr:row>43</xdr:row>
      <xdr:rowOff>100853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63C401-58BB-4C7F-8908-D7EC411CA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1304643</xdr:colOff>
      <xdr:row>26</xdr:row>
      <xdr:rowOff>172850</xdr:rowOff>
    </xdr:from>
    <xdr:to>
      <xdr:col>8</xdr:col>
      <xdr:colOff>840441</xdr:colOff>
      <xdr:row>42</xdr:row>
      <xdr:rowOff>156882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7AB1FF-D86C-4482-AE92-A8203A083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235324</xdr:colOff>
      <xdr:row>44</xdr:row>
      <xdr:rowOff>56029</xdr:rowOff>
    </xdr:from>
    <xdr:to>
      <xdr:col>8</xdr:col>
      <xdr:colOff>441792</xdr:colOff>
      <xdr:row>59</xdr:row>
      <xdr:rowOff>124103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C58ABB-0FE6-4E4A-9C02-7BDA1BC82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Ru Wu Jin" refreshedDate="45559.854292708333" createdVersion="8" refreshedVersion="8" minRefreshableVersion="3" recordCount="767" xr:uid="{46106FAB-FA1B-4B81-BFDA-FADEBB5FEC95}">
  <cacheSource type="worksheet">
    <worksheetSource ref="A1:U768" sheet="Sala"/>
  </cacheSource>
  <cacheFields count="21">
    <cacheField name="Número de Mesa" numFmtId="0">
      <sharedItems containsSemiMixedTypes="0" containsString="0" containsNumber="1" containsInteger="1" minValue="1" maxValue="20"/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Hora de Llegada" numFmtId="22">
      <sharedItems containsSemiMixedTypes="0" containsNonDate="0" containsDate="1" containsString="0" minDate="2023-04-01T00:01:00" maxDate="2023-04-07T03:56:00"/>
    </cacheField>
    <cacheField name="Hora de Salida" numFmtId="22">
      <sharedItems containsSemiMixedTypes="0" containsNonDate="0" containsDate="1" containsString="0" minDate="2023-04-01T01:11:00" maxDate="2023-04-07T07:51:00"/>
    </cacheField>
    <cacheField name="Mesero Asignado" numFmtId="0">
      <sharedItems/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/>
    </cacheField>
    <cacheField name="Propina" numFmtId="0">
      <sharedItems containsSemiMixedTypes="0" containsString="0" containsNumber="1" minValue="10.029999999999999" maxValue="49.88"/>
    </cacheField>
    <cacheField name="Estado de la Mesa" numFmtId="0">
      <sharedItems/>
    </cacheField>
    <cacheField name="Número de Orden" numFmtId="0">
      <sharedItems containsSemiMixedTypes="0" containsString="0" containsNumber="1" containsInteger="1" minValue="1" maxValue="767"/>
    </cacheField>
    <cacheField name="País de Origen" numFmtId="0">
      <sharedItems/>
    </cacheField>
    <cacheField name="Platos Ordenados" numFmtId="0">
      <sharedItems count="547">
        <s v="Plato_7,  Plato_2"/>
        <s v="Plato_17,  Plato_6"/>
        <s v="Plato_20,  Plato_17,  Plato_19,  Plato_9"/>
        <s v="Plato_11,  Plato_16"/>
        <s v="Plato_12,  Plato_7"/>
        <s v="Plato_8"/>
        <s v="Plato_15,  Plato_19"/>
        <s v="Plato_5,  Plato_16,  Plato_20"/>
        <s v="Plato_2,  Plato_7,  Plato_12,  Plato_15"/>
        <s v="Plato_18,  Plato_20"/>
        <s v="Plato_16,  Plato_2"/>
        <s v="Plato_16,  Plato_19,  Plato_8,  Plato_20"/>
        <s v="Plato_9"/>
        <s v="Plato_3,  Plato_11,  Plato_14,  Plato_2"/>
        <s v="Plato_16,  Plato_13,  Plato_8"/>
        <s v="Plato_16"/>
        <s v="Plato_8,  Plato_4,  Plato_5"/>
        <s v="Plato_9,  Plato_20,  Plato_10,  Plato_15"/>
        <s v="Plato_20"/>
        <s v="Plato_8,  Plato_1,  Plato_14"/>
        <s v="Plato_20,  Plato_3,  Plato_15,  Plato_1"/>
        <s v="Plato_4,  Plato_18,  Plato_9,  Plato_8"/>
        <s v="Plato_12,  Plato_6"/>
        <s v="Plato_10,  Plato_9,  Plato_14,  Plato_20"/>
        <s v="Plato_18"/>
        <s v="Plato_4,  Plato_13,  Plato_7"/>
        <s v="Plato_8,  Plato_10"/>
        <s v="Plato_4,  Plato_9"/>
        <s v="Plato_1,  Plato_4,  Plato_17"/>
        <s v="Plato_10,  Plato_3"/>
        <s v="Plato_9,  Plato_12"/>
        <s v="Plato_15,  Plato_11,  Plato_10,  Plato_4"/>
        <s v="Plato_8,  Plato_6,  Plato_15,  Plato_10"/>
        <s v="Plato_18,  Plato_10"/>
        <s v="Plato_2,  Plato_9,  Plato_11,  Plato_17"/>
        <s v="Plato_2"/>
        <s v="Plato_13"/>
        <s v="Plato_17,  Plato_8,  Plato_19"/>
        <s v="Plato_19"/>
        <s v="Plato_9,  Plato_11,  Plato_16"/>
        <s v="Plato_15,  Plato_10,  Plato_2"/>
        <s v="Plato_5,  Plato_20"/>
        <s v="Plato_15,  Plato_18,  Plato_7,  Plato_17"/>
        <s v="Plato_10,  Plato_1,  Plato_13"/>
        <s v="Plato_4"/>
        <s v="Plato_2,  Plato_18,  Plato_14"/>
        <s v="Plato_11,  Plato_14,  Plato_3"/>
        <s v="Plato_6,  Plato_5,  Plato_11"/>
        <s v="Plato_7,  Plato_15,  Plato_4"/>
        <s v="Plato_15,  Plato_5"/>
        <s v="Plato_14,  Plato_11,  Plato_5,  Plato_4"/>
        <s v="Plato_11,  Plato_17,  Plato_18"/>
        <s v="Plato_14,  Plato_2,  Plato_19"/>
        <s v="Plato_8,  Plato_17,  Plato_4,  Plato_11"/>
        <s v="Plato_11,  Plato_7,  Plato_19,  Plato_15"/>
        <s v="Plato_8,  Plato_20,  Plato_5,  Plato_19"/>
        <s v="Plato_5,  Plato_3"/>
        <s v="Plato_12,  Plato_14,  Plato_4,  Plato_20"/>
        <s v="Plato_4,  Plato_11"/>
        <s v="Plato_20,  Plato_4,  Plato_2,  Plato_16"/>
        <s v="Plato_2,  Plato_12,  Plato_17"/>
        <s v="Plato_3,  Plato_8"/>
        <s v="Plato_3,  Plato_20,  Plato_19"/>
        <s v="Plato_16,  Plato_17,  Plato_12,  Plato_20"/>
        <s v="Plato_19,  Plato_20,  Plato_4"/>
        <s v="Plato_20,  Plato_19,  Plato_10,  Plato_2"/>
        <s v="Plato_14,  Plato_16,  Plato_15,  Plato_1"/>
        <s v="Plato_13,  Plato_7,  Plato_11"/>
        <s v="Plato_1,  Plato_18"/>
        <s v="Plato_2,  Plato_14"/>
        <s v="Plato_13,  Plato_4"/>
        <s v="Plato_6"/>
        <s v="Plato_10,  Plato_18,  Plato_15"/>
        <s v="Plato_20,  Plato_14"/>
        <s v="Plato_2,  Plato_4,  Plato_7,  Plato_10"/>
        <s v="Plato_4,  Plato_7,  Plato_11"/>
        <s v="Plato_12"/>
        <s v="Plato_9,  Plato_11,  Plato_3,  Plato_13"/>
        <s v="Plato_5,  Plato_9,  Plato_7"/>
        <s v="Plato_17"/>
        <s v="Plato_1,  Plato_2"/>
        <s v="Plato_6,  Plato_3,  Plato_15"/>
        <s v="Plato_16,  Plato_19,  Plato_3,  Plato_15"/>
        <s v="Plato_1"/>
        <s v="Plato_4,  Plato_15,  Plato_17"/>
        <s v="Plato_20,  Plato_12,  Plato_10"/>
        <s v="Plato_14,  Plato_18,  Plato_5"/>
        <s v="Plato_8,  Plato_13,  Plato_5,  Plato_6"/>
        <s v="Plato_9,  Plato_7"/>
        <s v="Plato_2,  Plato_15,  Plato_11"/>
        <s v="Plato_12,  Plato_15"/>
        <s v="Plato_11,  Plato_12,  Plato_7"/>
        <s v="Plato_10,  Plato_3,  Plato_18"/>
        <s v="Plato_3,  Plato_9,  Plato_12"/>
        <s v="Plato_2,  Plato_17,  Plato_12,  Plato_9"/>
        <s v="Plato_7,  Plato_5,  Plato_1"/>
        <s v="Plato_17,  Plato_1,  Plato_5,  Plato_8"/>
        <s v="Plato_16,  Plato_9"/>
        <s v="Plato_13,  Plato_18,  Plato_4"/>
        <s v="Plato_14,  Plato_17"/>
        <s v="Plato_3,  Plato_6"/>
        <s v="Plato_15,  Plato_9,  Plato_18"/>
        <s v="Plato_9,  Plato_4,  Plato_3,  Plato_16"/>
        <s v="Plato_18,  Plato_14,  Plato_5"/>
        <s v="Plato_9,  Plato_10,  Plato_6"/>
        <s v="Plato_15,  Plato_5,  Plato_7,  Plato_9"/>
        <s v="Plato_3"/>
        <s v="Plato_2,  Plato_9,  Plato_4,  Plato_5"/>
        <s v="Plato_6,  Plato_2,  Plato_15"/>
        <s v="Plato_15,  Plato_8,  Plato_19,  Plato_18"/>
        <s v="Plato_4,  Plato_14,  Plato_6,  Plato_15"/>
        <s v="Plato_10,  Plato_19,  Plato_4"/>
        <s v="Plato_17,  Plato_10"/>
        <s v="Plato_10"/>
        <s v="Plato_7"/>
        <s v="Plato_3,  Plato_1,  Plato_11,  Plato_9"/>
        <s v="Plato_16,  Plato_18,  Plato_3"/>
        <s v="Plato_16,  Plato_8,  Plato_7,  Plato_2"/>
        <s v="Plato_1,  Plato_4,  Plato_7,  Plato_17"/>
        <s v="Plato_12,  Plato_3,  Plato_9"/>
        <s v="Plato_20,  Plato_4,  Plato_13"/>
        <s v="Plato_14,  Plato_19,  Plato_13,  Plato_8"/>
        <s v="Plato_15,  Plato_18,  Plato_17,  Plato_4"/>
        <s v="Plato_7,  Plato_15"/>
        <s v="Plato_17,  Plato_20,  Plato_9"/>
        <s v="Plato_17,  Plato_12,  Plato_10,  Plato_2"/>
        <s v="Plato_1,  Plato_8,  Plato_4"/>
        <s v="Plato_7,  Plato_14,  Plato_20"/>
        <s v="Plato_19,  Plato_12,  Plato_9,  Plato_18"/>
        <s v="Plato_5,  Plato_2"/>
        <s v="Plato_20,  Plato_5"/>
        <s v="Plato_9,  Plato_18,  Plato_3,  Plato_10"/>
        <s v="Plato_18,  Plato_2,  Plato_4,  Plato_9"/>
        <s v="Plato_5,  Plato_11,  Plato_3"/>
        <s v="Plato_14,  Plato_13"/>
        <s v="Plato_11,  Plato_7,  Plato_20"/>
        <s v="Plato_19,  Plato_4"/>
        <s v="Plato_6,  Plato_17,  Plato_3"/>
        <s v="Plato_1,  Plato_16,  Plato_2,  Plato_19"/>
        <s v="Plato_12,  Plato_10,  Plato_19,  Plato_8"/>
        <s v="Plato_9,  Plato_17,  Plato_4,  Plato_11"/>
        <s v="Plato_19,  Plato_7"/>
        <s v="Plato_17,  Plato_2,  Plato_11,  Plato_5"/>
        <s v="Plato_5,  Plato_19,  Plato_15,  Plato_7"/>
        <s v="Plato_7,  Plato_13"/>
        <s v="Plato_14"/>
        <s v="Plato_12,  Plato_18,  Plato_17"/>
        <s v="Plato_5"/>
        <s v="Plato_13,  Plato_18,  Plato_5"/>
        <s v="Plato_3,  Plato_9,  Plato_19,  Plato_2"/>
        <s v="Plato_10,  Plato_9"/>
        <s v="Plato_6,  Plato_15"/>
        <s v="Plato_15,  Plato_7"/>
        <s v="Plato_7,  Plato_10,  Plato_13,  Plato_12"/>
        <s v="Plato_2,  Plato_8,  Plato_5,  Plato_11"/>
        <s v="Plato_9,  Plato_2,  Plato_3,  Plato_6"/>
        <s v="Plato_15,  Plato_10,  Plato_3,  Plato_8"/>
        <s v="Plato_16,  Plato_6,  Plato_3"/>
        <s v="Plato_13,  Plato_16"/>
        <s v="Plato_6,  Plato_15,  Plato_17"/>
        <s v="Plato_18,  Plato_10,  Plato_9,  Plato_6"/>
        <s v="Plato_18,  Plato_10,  Plato_7"/>
        <s v="Plato_4,  Plato_20,  Plato_8,  Plato_14"/>
        <s v="Plato_1,  Plato_9"/>
        <s v="Plato_10,  Plato_19,  Plato_6,  Plato_14"/>
        <s v="Plato_11,  Plato_2"/>
        <s v="Plato_3,  Plato_14,  Plato_9,  Plato_16"/>
        <s v="Plato_18,  Plato_6"/>
        <s v="Plato_9,  Plato_8,  Plato_13,  Plato_6"/>
        <s v="Plato_12,  Plato_1"/>
        <s v="Plato_19,  Plato_20,  Plato_7,  Plato_2"/>
        <s v="Plato_17,  Plato_13"/>
        <s v="Plato_15,  Plato_9"/>
        <s v="Plato_10,  Plato_8,  Plato_17"/>
        <s v="Plato_15,  Plato_19,  Plato_3"/>
        <s v="Plato_14,  Plato_18,  Plato_1,  Plato_10"/>
        <s v="Plato_13,  Plato_2,  Plato_7,  Plato_20"/>
        <s v="Plato_13,  Plato_4,  Plato_1,  Plato_3"/>
        <s v="Plato_2,  Plato_10,  Plato_13,  Plato_16"/>
        <s v="Plato_6,  Plato_2"/>
        <s v="Plato_18,  Plato_20,  Plato_3"/>
        <s v="Plato_18,  Plato_2"/>
        <s v="Plato_1,  Plato_13,  Plato_6"/>
        <s v="Plato_15"/>
        <s v="Plato_12,  Plato_6,  Plato_14"/>
        <s v="Plato_15,  Plato_18,  Plato_9"/>
        <s v="Plato_14,  Plato_16"/>
        <s v="Plato_11,  Plato_14"/>
        <s v="Plato_3,  Plato_13,  Plato_6,  Plato_9"/>
        <s v="Plato_7,  Plato_17,  Plato_16,  Plato_11"/>
        <s v="Plato_1,  Plato_8,  Plato_19,  Plato_16"/>
        <s v="Plato_15,  Plato_16,  Plato_17"/>
        <s v="Plato_13,  Plato_18,  Plato_17,  Plato_11"/>
        <s v="Plato_7,  Plato_6,  Plato_2,  Plato_10"/>
        <s v="Plato_2,  Plato_7,  Plato_17"/>
        <s v="Plato_11"/>
        <s v="Plato_11,  Plato_5,  Plato_8,  Plato_15"/>
        <s v="Plato_14,  Plato_2"/>
        <s v="Plato_10,  Plato_7"/>
        <s v="Plato_17,  Plato_14,  Plato_4,  Plato_15"/>
        <s v="Plato_10,  Plato_1,  Plato_11"/>
        <s v="Plato_20,  Plato_12"/>
        <s v="Plato_4,  Plato_17,  Plato_20,  Plato_19"/>
        <s v="Plato_6,  Plato_7,  Plato_8,  Plato_17"/>
        <s v="Plato_18,  Plato_9,  Plato_6,  Plato_1"/>
        <s v="Plato_5,  Plato_4"/>
        <s v="Plato_10,  Plato_5,  Plato_14,  Plato_12"/>
        <s v="Plato_1,  Plato_10"/>
        <s v="Plato_1,  Plato_13,  Plato_9"/>
        <s v="Plato_17,  Plato_10,  Plato_18,  Plato_16"/>
        <s v="Plato_1,  Plato_3,  Plato_15,  Plato_20"/>
        <s v="Plato_5,  Plato_17"/>
        <s v="Plato_15,  Plato_8,  Plato_2,  Plato_7"/>
        <s v="Plato_8,  Plato_15,  Plato_2,  Plato_1"/>
        <s v="Plato_14,  Plato_17,  Plato_6,  Plato_2"/>
        <s v="Plato_7,  Plato_1"/>
        <s v="Plato_15,  Plato_16,  Plato_2"/>
        <s v="Plato_7,  Plato_5"/>
        <s v="Plato_19,  Plato_20,  Plato_18"/>
        <s v="Plato_7,  Plato_8"/>
        <s v="Plato_15,  Plato_5,  Plato_1"/>
        <s v="Plato_10,  Plato_12"/>
        <s v="Plato_11,  Plato_17,  Plato_10"/>
        <s v="Plato_5,  Plato_10"/>
        <s v="Plato_17,  Plato_7"/>
        <s v="Plato_20,  Plato_8,  Plato_4,  Plato_16"/>
        <s v="Plato_7,  Plato_14"/>
        <s v="Plato_4,  Plato_3"/>
        <s v="Plato_3,  Plato_6,  Plato_12,  Plato_11"/>
        <s v="Plato_15,  Plato_14,  Plato_2"/>
        <s v="Plato_7,  Plato_12"/>
        <s v="Plato_3,  Plato_10"/>
        <s v="Plato_18,  Plato_1,  Plato_8,  Plato_17"/>
        <s v="Plato_16,  Plato_2,  Plato_19"/>
        <s v="Plato_17,  Plato_19,  Plato_4,  Plato_18"/>
        <s v="Plato_15,  Plato_2,  Plato_17,  Plato_13"/>
        <s v="Plato_14,  Plato_19"/>
        <s v="Plato_9,  Plato_4,  Plato_13"/>
        <s v="Plato_6,  Plato_19,  Plato_5"/>
        <s v="Plato_3,  Plato_19,  Plato_7,  Plato_4"/>
        <s v="Plato_20,  Plato_4,  Plato_10,  Plato_2"/>
        <s v="Plato_17,  Plato_10,  Plato_9,  Plato_3"/>
        <s v="Plato_3,  Plato_20,  Plato_10,  Plato_7"/>
        <s v="Plato_15,  Plato_13,  Plato_20,  Plato_17"/>
        <s v="Plato_8,  Plato_14"/>
        <s v="Plato_18,  Plato_8,  Plato_17,  Plato_16"/>
        <s v="Plato_20,  Plato_17,  Plato_8"/>
        <s v="Plato_10,  Plato_2"/>
        <s v="Plato_7,  Plato_9"/>
        <s v="Plato_15,  Plato_8"/>
        <s v="Plato_12,  Plato_17,  Plato_19,  Plato_7"/>
        <s v="Plato_1,  Plato_16,  Plato_9,  Plato_13"/>
        <s v="Plato_4,  Plato_13,  Plato_6,  Plato_20"/>
        <s v="Plato_5,  Plato_18,  Plato_15"/>
        <s v="Plato_15,  Plato_8,  Plato_20,  Plato_17"/>
        <s v="Plato_13,  Plato_5,  Plato_18"/>
        <s v="Plato_16,  Plato_5,  Plato_14"/>
        <s v="Plato_15,  Plato_13"/>
        <s v="Plato_5,  Plato_9,  Plato_7,  Plato_4"/>
        <s v="Plato_2,  Plato_6,  Plato_10"/>
        <s v="Plato_13,  Plato_17,  Plato_8,  Plato_15"/>
        <s v="Plato_8,  Plato_4,  Plato_16"/>
        <s v="Plato_18,  Plato_4,  Plato_6"/>
        <s v="Plato_13,  Plato_20,  Plato_17,  Plato_14"/>
        <s v="Plato_1,  Plato_16,  Plato_14,  Plato_13"/>
        <s v="Plato_12,  Plato_8,  Plato_7,  Plato_1"/>
        <s v="Plato_13,  Plato_14,  Plato_7,  Plato_2"/>
        <s v="Plato_2,  Plato_16"/>
        <s v="Plato_13,  Plato_12,  Plato_10"/>
        <s v="Plato_7,  Plato_16"/>
        <s v="Plato_18,  Plato_13,  Plato_15,  Plato_3"/>
        <s v="Plato_9,  Plato_14"/>
        <s v="Plato_20,  Plato_16"/>
        <s v="Plato_16,  Plato_5,  Plato_8"/>
        <s v="Plato_18,  Plato_14"/>
        <s v="Plato_8,  Plato_17,  Plato_15,  Plato_5"/>
        <s v="Plato_2,  Plato_12,  Plato_8"/>
        <s v="Plato_5,  Plato_2,  Plato_8,  Plato_18"/>
        <s v="Plato_12,  Plato_15,  Plato_4,  Plato_7"/>
        <s v="Plato_1,  Plato_3,  Plato_6,  Plato_5"/>
        <s v="Plato_10,  Plato_4,  Plato_3"/>
        <s v="Plato_5,  Plato_16,  Plato_9,  Plato_10"/>
        <s v="Plato_13,  Plato_2,  Plato_10,  Plato_15"/>
        <s v="Plato_3,  Plato_7,  Plato_4"/>
        <s v="Plato_2,  Plato_7,  Plato_19,  Plato_11"/>
        <s v="Plato_16,  Plato_5,  Plato_1,  Plato_9"/>
        <s v="Plato_6,  Plato_8,  Plato_20"/>
        <s v="Plato_10,  Plato_9,  Plato_3"/>
        <s v="Plato_11,  Plato_7"/>
        <s v="Plato_17,  Plato_14,  Plato_16,  Plato_10"/>
        <s v="Plato_17,  Plato_19,  Plato_16,  Plato_14"/>
        <s v="Plato_13,  Plato_8,  Plato_5,  Plato_3"/>
        <s v="Plato_18,  Plato_15"/>
        <s v="Plato_2,  Plato_12"/>
        <s v="Plato_11,  Plato_12"/>
        <s v="Plato_10,  Plato_11"/>
        <s v="Plato_4,  Plato_12,  Plato_6"/>
        <s v="Plato_17,  Plato_19,  Plato_9,  Plato_11"/>
        <s v="Plato_5,  Plato_10,  Plato_13"/>
        <s v="Plato_12,  Plato_8,  Plato_13,  Plato_5"/>
        <s v="Plato_3,  Plato_13"/>
        <s v="Plato_6,  Plato_17"/>
        <s v="Plato_16,  Plato_11"/>
        <s v="Plato_11,  Plato_19"/>
        <s v="Plato_20,  Plato_16,  Plato_17"/>
        <s v="Plato_1,  Plato_12,  Plato_5"/>
        <s v="Plato_5,  Plato_4,  Plato_15,  Plato_7"/>
        <s v="Plato_13,  Plato_3,  Plato_20"/>
        <s v="Plato_10,  Plato_20,  Plato_3"/>
        <s v="Plato_3,  Plato_8,  Plato_1"/>
        <s v="Plato_1,  Plato_7,  Plato_18"/>
        <s v="Plato_13,  Plato_20,  Plato_16,  Plato_7"/>
        <s v="Plato_3,  Plato_19"/>
        <s v="Plato_20,  Plato_4,  Plato_6"/>
        <s v="Plato_6,  Plato_18,  Plato_19"/>
        <s v="Plato_9,  Plato_20,  Plato_12,  Plato_6"/>
        <s v="Plato_1,  Plato_17"/>
        <s v="Plato_18,  Plato_11"/>
        <s v="Plato_18,  Plato_3,  Plato_1,  Plato_15"/>
        <s v="Plato_17,  Plato_4"/>
        <s v="Plato_10,  Plato_19"/>
        <s v="Plato_16,  Plato_15"/>
        <s v="Plato_5,  Plato_6"/>
        <s v="Plato_11,  Plato_16,  Plato_1,  Plato_19"/>
        <s v="Plato_1,  Plato_8,  Plato_14,  Plato_12"/>
        <s v="Plato_20,  Plato_14,  Plato_1,  Plato_17"/>
        <s v="Plato_3,  Plato_13,  Plato_16"/>
        <s v="Plato_2,  Plato_7"/>
        <s v="Plato_10,  Plato_5"/>
        <s v="Plato_10,  Plato_13,  Plato_2"/>
        <s v="Plato_11,  Plato_10"/>
        <s v="Plato_14,  Plato_12"/>
        <s v="Plato_18,  Plato_1,  Plato_19"/>
        <s v="Plato_14,  Plato_15,  Plato_10,  Plato_16"/>
        <s v="Plato_14,  Plato_7"/>
        <s v="Plato_3,  Plato_12,  Plato_16"/>
        <s v="Plato_12,  Plato_11"/>
        <s v="Plato_4,  Plato_19"/>
        <s v="Plato_8,  Plato_14,  Plato_18"/>
        <s v="Plato_17,  Plato_5,  Plato_13"/>
        <s v="Plato_6,  Plato_12,  Plato_19,  Plato_1"/>
        <s v="Plato_20,  Plato_18"/>
        <s v="Plato_16,  Plato_18,  Plato_11,  Plato_5"/>
        <s v="Plato_16,  Plato_10,  Plato_1,  Plato_7"/>
        <s v="Plato_8,  Plato_9"/>
        <s v="Plato_10,  Plato_6,  Plato_5"/>
        <s v="Plato_1,  Plato_14"/>
        <s v="Plato_5,  Plato_2,  Plato_16"/>
        <s v="Plato_11,  Plato_5"/>
        <s v="Plato_12,  Plato_3,  Plato_16"/>
        <s v="Plato_8,  Plato_15"/>
        <s v="Plato_7,  Plato_4"/>
        <s v="Plato_8,  Plato_5"/>
        <s v="Plato_5,  Plato_8"/>
        <s v="Plato_18,  Plato_9,  Plato_17,  Plato_16"/>
        <s v="Plato_7,  Plato_18"/>
        <s v="Plato_7,  Plato_18,  Plato_15,  Plato_20"/>
        <s v="Plato_18,  Plato_14,  Plato_7,  Plato_13"/>
        <s v="Plato_2,  Plato_9"/>
        <s v="Plato_4,  Plato_18"/>
        <s v="Plato_8,  Plato_6"/>
        <s v="Plato_7,  Plato_19"/>
        <s v="Plato_19,  Plato_3,  Plato_18,  Plato_7"/>
        <s v="Plato_18,  Plato_17,  Plato_5"/>
        <s v="Plato_4,  Plato_14,  Plato_17"/>
        <s v="Plato_10,  Plato_15,  Plato_18"/>
        <s v="Plato_9,  Plato_2"/>
        <s v="Plato_11,  Plato_13,  Plato_7"/>
        <s v="Plato_20,  Plato_6,  Plato_16,  Plato_11"/>
        <s v="Plato_11,  Plato_18,  Plato_12,  Plato_17"/>
        <s v="Plato_2,  Plato_20"/>
        <s v="Plato_10,  Plato_2,  Plato_1"/>
        <s v="Plato_6,  Plato_5"/>
        <s v="Plato_20,  Plato_13,  Plato_16"/>
        <s v="Plato_5,  Plato_4,  Plato_11"/>
        <s v="Plato_20,  Plato_1"/>
        <s v="Plato_18,  Plato_19"/>
        <s v="Plato_14,  Plato_18"/>
        <s v="Plato_10,  Plato_12,  Plato_3,  Plato_15"/>
        <s v="Plato_12,  Plato_14,  Plato_3"/>
        <s v="Plato_7,  Plato_12,  Plato_5"/>
        <s v="Plato_6,  Plato_20,  Plato_5"/>
        <s v="Plato_9,  Plato_18,  Plato_17,  Plato_2"/>
        <s v="Plato_1,  Plato_9,  Plato_18"/>
        <s v="Plato_14,  Plato_8,  Plato_17"/>
        <s v="Plato_3,  Plato_20,  Plato_4"/>
        <s v="Plato_18,  Plato_19,  Plato_14,  Plato_16"/>
        <s v="Plato_4,  Plato_16,  Plato_1"/>
        <s v="Plato_13,  Plato_20,  Plato_4,  Plato_9"/>
        <s v="Plato_13,  Plato_10,  Plato_15"/>
        <s v="Plato_7,  Plato_9,  Plato_8"/>
        <s v="Plato_20,  Plato_9,  Plato_7,  Plato_13"/>
        <s v="Plato_4,  Plato_9,  Plato_14,  Plato_2"/>
        <s v="Plato_2,  Plato_14,  Plato_11,  Plato_16"/>
        <s v="Plato_2,  Plato_6,  Plato_9,  Plato_4"/>
        <s v="Plato_4,  Plato_8"/>
        <s v="Plato_12,  Plato_11,  Plato_9,  Plato_14"/>
        <s v="Plato_18,  Plato_10,  Plato_6"/>
        <s v="Plato_16,  Plato_6,  Plato_15"/>
        <s v="Plato_11,  Plato_17"/>
        <s v="Plato_15,  Plato_16"/>
        <s v="Plato_17,  Plato_11,  Plato_8"/>
        <s v="Plato_18,  Plato_17"/>
        <s v="Plato_1,  Plato_8,  Plato_18"/>
        <s v="Plato_2,  Plato_7,  Plato_3"/>
        <s v="Plato_2,  Plato_3,  Plato_4,  Plato_13"/>
        <s v="Plato_20,  Plato_13,  Plato_3"/>
        <s v="Plato_2,  Plato_1,  Plato_5,  Plato_12"/>
        <s v="Plato_14,  Plato_20"/>
        <s v="Plato_15,  Plato_13,  Plato_1"/>
        <s v="Plato_15,  Plato_1,  Plato_11"/>
        <s v="Plato_4,  Plato_1"/>
        <s v="Plato_4,  Plato_14"/>
        <s v="Plato_20,  Plato_9,  Plato_7,  Plato_17"/>
        <s v="Plato_19,  Plato_20,  Plato_3"/>
        <s v="Plato_15,  Plato_4,  Plato_11,  Plato_8"/>
        <s v="Plato_16,  Plato_11,  Plato_18,  Plato_13"/>
        <s v="Plato_18,  Plato_13"/>
        <s v="Plato_2,  Plato_5"/>
        <s v="Plato_13,  Plato_18"/>
        <s v="Plato_10,  Plato_19,  Plato_4,  Plato_13"/>
        <s v="Plato_11,  Plato_17,  Plato_19"/>
        <s v="Plato_4,  Plato_5"/>
        <s v="Plato_12,  Plato_4,  Plato_7,  Plato_20"/>
        <s v="Plato_13,  Plato_17,  Plato_16"/>
        <s v="Plato_15,  Plato_8,  Plato_4,  Plato_1"/>
        <s v="Plato_10,  Plato_1"/>
        <s v="Plato_14,  Plato_18,  Plato_13,  Plato_15"/>
        <s v="Plato_18,  Plato_3"/>
        <s v="Plato_5,  Plato_1"/>
        <s v="Plato_20,  Plato_17,  Plato_11,  Plato_19"/>
        <s v="Plato_11,  Plato_5,  Plato_3"/>
        <s v="Plato_13,  Plato_2"/>
        <s v="Plato_14,  Plato_7,  Plato_15,  Plato_1"/>
        <s v="Plato_16,  Plato_4,  Plato_20,  Plato_7"/>
        <s v="Plato_10,  Plato_15,  Plato_17"/>
        <s v="Plato_18,  Plato_17,  Plato_8"/>
        <s v="Plato_20,  Plato_16,  Plato_14,  Plato_8"/>
        <s v="Plato_8,  Plato_5,  Plato_2,  Plato_20"/>
        <s v="Plato_3,  Plato_20,  Plato_8,  Plato_2"/>
        <s v="Plato_1,  Plato_6,  Plato_10"/>
        <s v="Plato_10,  Plato_4"/>
        <s v="Plato_13,  Plato_19"/>
        <s v="Plato_6,  Plato_19,  Plato_16,  Plato_3"/>
        <s v="Plato_12,  Plato_14,  Plato_4,  Plato_8"/>
        <s v="Plato_17,  Plato_14,  Plato_1,  Plato_15"/>
        <s v="Plato_15,  Plato_17,  Plato_4,  Plato_19"/>
        <s v="Plato_6,  Plato_10"/>
        <s v="Plato_17,  Plato_16"/>
        <s v="Plato_5,  Plato_8,  Plato_1,  Plato_15"/>
        <s v="Plato_19,  Plato_7,  Plato_13"/>
        <s v="Plato_4,  Plato_20,  Plato_13"/>
        <s v="Plato_2,  Plato_7,  Plato_9"/>
        <s v="Plato_7,  Plato_20"/>
        <s v="Plato_18,  Plato_3,  Plato_4"/>
        <s v="Plato_17,  Plato_20"/>
        <s v="Plato_15,  Plato_11"/>
        <s v="Plato_2,  Plato_7,  Plato_5,  Plato_4"/>
        <s v="Plato_5,  Plato_20,  Plato_1,  Plato_8"/>
        <s v="Plato_7,  Plato_12,  Plato_13"/>
        <s v="Plato_11,  Plato_18,  Plato_1"/>
        <s v="Plato_10,  Plato_17,  Plato_12"/>
        <s v="Plato_10,  Plato_13,  Plato_11"/>
        <s v="Plato_9,  Plato_1,  Plato_14"/>
        <s v="Plato_13,  Plato_10,  Plato_9"/>
        <s v="Plato_11,  Plato_6"/>
        <s v="Plato_4,  Plato_17"/>
        <s v="Plato_9,  Plato_16,  Plato_1,  Plato_3"/>
        <s v="Plato_13,  Plato_9,  Plato_15,  Plato_8"/>
        <s v="Plato_20,  Plato_13,  Plato_11"/>
        <s v="Plato_17,  Plato_19"/>
        <s v="Plato_16,  Plato_2,  Plato_8"/>
        <s v="Plato_14,  Plato_3,  Plato_12,  Plato_19"/>
        <s v="Plato_20,  Plato_14,  Plato_8"/>
        <s v="Plato_15,  Plato_6"/>
        <s v="Plato_12,  Plato_2,  Plato_20"/>
        <s v="Plato_14,  Plato_17,  Plato_1,  Plato_16"/>
        <s v="Plato_7,  Plato_1,  Plato_19"/>
        <s v="Plato_4,  Plato_9,  Plato_3"/>
        <s v="Plato_4,  Plato_12,  Plato_5"/>
        <s v="Plato_1,  Plato_6"/>
        <s v="Plato_10,  Plato_7,  Plato_1"/>
        <s v="Plato_17,  Plato_6,  Plato_15"/>
        <s v="Plato_14,  Plato_8,  Plato_19"/>
        <s v="Plato_8,  Plato_1,  Plato_15"/>
        <s v="Plato_15,  Plato_13,  Plato_12"/>
        <s v="Plato_20,  Plato_8,  Plato_2,  Plato_1"/>
        <s v="Plato_12,  Plato_4,  Plato_17,  Plato_13"/>
        <s v="Plato_1,  Plato_3,  Plato_19"/>
        <s v="Plato_17,  Plato_14,  Plato_16,  Plato_13"/>
        <s v="Plato_3,  Plato_8,  Plato_18"/>
        <s v="Plato_9,  Plato_12,  Plato_8,  Plato_7"/>
        <s v="Plato_13,  Plato_10,  Plato_16,  Plato_1"/>
        <s v="Plato_4,  Plato_3,  Plato_11"/>
        <s v="Plato_11,  Plato_13"/>
        <s v="Plato_5,  Plato_3,  Plato_20,  Plato_17"/>
        <s v="Plato_19,  Plato_17,  Plato_10,  Plato_9"/>
        <s v="Plato_17,  Plato_3"/>
        <s v="Plato_14,  Plato_1,  Plato_13"/>
        <s v="Plato_20,  Plato_17,  Plato_16,  Plato_11"/>
        <s v="Plato_8,  Plato_2,  Plato_4,  Plato_3"/>
        <s v="Plato_19,  Plato_13"/>
        <s v="Plato_3,  Plato_4,  Plato_20,  Plato_13"/>
        <s v="Plato_14,  Plato_11,  Plato_2,  Plato_6"/>
        <s v="Plato_6,  Plato_10,  Plato_14,  Plato_13"/>
        <s v="Plato_11,  Plato_4"/>
        <s v="Plato_4,  Plato_13,  Plato_6,  Plato_16"/>
        <s v="Plato_15,  Plato_13,  Plato_2,  Plato_19"/>
        <s v="Plato_13,  Plato_8,  Plato_11,  Plato_1"/>
        <s v="Plato_3,  Plato_12,  Plato_4,  Plato_14"/>
        <s v="Plato_11,  Plato_9,  Plato_15,  Plato_10"/>
        <s v="Plato_18,  Plato_2,  Plato_11"/>
        <s v="Plato_2,  Plato_6,  Plato_1,  Plato_4"/>
        <s v="Plato_13,  Plato_1,  Plato_17"/>
        <s v="Plato_5,  Plato_2,  Plato_6"/>
        <s v="Plato_20,  Plato_12,  Plato_9"/>
        <s v="Plato_11,  Plato_9,  Plato_7"/>
        <s v="Plato_9,  Plato_19,  Plato_7,  Plato_6"/>
        <s v="Plato_13,  Plato_5"/>
        <s v="Plato_16,  Plato_8"/>
        <s v="Plato_18,  Plato_5"/>
        <s v="Plato_5,  Plato_19,  Plato_14"/>
        <s v="Plato_4,  Plato_6,  Plato_15"/>
        <s v="Plato_20,  Plato_10,  Plato_19"/>
        <s v="Plato_19,  Plato_7,  Plato_6"/>
        <s v="Plato_15,  Plato_7,  Plato_12"/>
        <s v="Plato_14,  Plato_15"/>
        <s v="Plato_5,  Plato_16,  Plato_17"/>
        <s v="Plato_10,  Plato_16,  Plato_4"/>
        <s v="Plato_16,  Plato_15,  Plato_19,  Plato_14"/>
        <s v="Plato_7,  Plato_9,  Plato_11,  Plato_16"/>
        <s v="Plato_17,  Plato_2,  Plato_10,  Plato_12"/>
        <s v="Plato_10,  Plato_4,  Plato_14"/>
        <s v="Plato_8,  Plato_7,  Plato_1,  Plato_6"/>
        <s v="Plato_15,  Plato_10"/>
        <s v="Plato_9,  Plato_1,  Plato_5"/>
        <s v="Plato_15,  Plato_14,  Plato_7,  Plato_19"/>
        <s v="Plato_7,  Plato_6,  Plato_16"/>
        <s v="Plato_13,  Plato_1,  Plato_12,  Plato_9"/>
        <s v="Plato_17,  Plato_12"/>
        <s v="Plato_11,  Plato_6,  Plato_1,  Plato_9"/>
        <s v="Plato_7,  Plato_16,  Plato_14"/>
        <s v="Plato_13,  Plato_10"/>
        <s v="Plato_6,  Plato_18,  Plato_7"/>
        <s v="Plato_10,  Plato_16,  Plato_13,  Plato_19"/>
        <s v="Plato_2,  Plato_12,  Plato_3,  Plato_14"/>
        <s v="Plato_9,  Plato_7,  Plato_13"/>
      </sharedItems>
    </cacheField>
    <cacheField name="Monto total de la cuenta" numFmtId="44">
      <sharedItems containsSemiMixedTypes="0" containsString="0" containsNumber="1" minValue="31.39" maxValue="395.11"/>
    </cacheField>
    <cacheField name="Fecha de factura" numFmtId="14">
      <sharedItems containsSemiMixedTypes="0" containsNonDate="0" containsDate="1" containsString="0" minDate="2023-04-01T00:00:00" maxDate="2023-04-08T00:00:00"/>
    </cacheField>
    <cacheField name="Hora de entrada" numFmtId="164">
      <sharedItems containsSemiMixedTypes="0" containsNonDate="0" containsDate="1" containsString="0" minDate="2023-04-01T00:01:00" maxDate="2023-04-07T03:56:00"/>
    </cacheField>
    <cacheField name="Hora de salida2" numFmtId="164">
      <sharedItems containsSemiMixedTypes="0" containsNonDate="0" containsDate="1" containsString="0" minDate="2023-04-01T01:11:00" maxDate="2023-04-07T07:51:00"/>
    </cacheField>
    <cacheField name="Tiempo de permanencia" numFmtId="164">
      <sharedItems containsSemiMixedTypes="0" containsNonDate="0" containsDate="1" containsString="0" minDate="1899-12-30T01:01:00" maxDate="1899-12-30T04:14:00"/>
    </cacheField>
    <cacheField name="Tiempo de preparación" numFmtId="21">
      <sharedItems containsSemiMixedTypes="0" containsNonDate="0" containsDate="1" containsString="0" minDate="1899-12-30T00:05:00" maxDate="1899-12-30T03:23:00"/>
    </cacheField>
    <cacheField name="Tiempo de degustación" numFmtId="164">
      <sharedItems containsSemiMixedTypes="0" containsNonDate="0" containsDate="1" containsString="0" minDate="1899-12-30T00:00:00" maxDate="1899-12-30T04:04:00"/>
    </cacheField>
    <cacheField name="Cobro" numFmtId="0">
      <sharedItems count="2">
        <s v="Cobrado"/>
        <s v="No cobr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Ru Wu Jin" refreshedDate="45560.748807175929" createdVersion="8" refreshedVersion="8" minRefreshableVersion="3" recordCount="767" xr:uid="{0597A908-D193-4AD4-817E-3028E21482DA}">
  <cacheSource type="worksheet">
    <worksheetSource name="Table1"/>
  </cacheSource>
  <cacheFields count="25">
    <cacheField name="Número de Mesa" numFmtId="0">
      <sharedItems containsSemiMixedTypes="0" containsString="0" containsNumber="1" containsInteger="1" minValue="1" maxValue="20"/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Hora de Llegada" numFmtId="22">
      <sharedItems containsSemiMixedTypes="0" containsNonDate="0" containsDate="1" containsString="0" minDate="2023-04-01T00:01:00" maxDate="2023-04-07T03:56:00" count="601">
        <d v="2023-04-01T01:07:00"/>
        <d v="2023-04-01T01:28:00"/>
        <d v="2023-04-01T00:29:00"/>
        <d v="2023-04-01T03:03:00"/>
        <d v="2023-04-01T00:01:00"/>
        <d v="2023-04-01T01:24:00"/>
        <d v="2023-04-01T01:57:00"/>
        <d v="2023-04-01T02:11:00"/>
        <d v="2023-04-01T02:03:00"/>
        <d v="2023-04-01T00:02:00"/>
        <d v="2023-04-01T03:46:00"/>
        <d v="2023-04-01T00:04:00"/>
        <d v="2023-04-01T03:09:00"/>
        <d v="2023-04-01T00:18:00"/>
        <d v="2023-04-01T03:24:00"/>
        <d v="2023-04-01T02:31:00"/>
        <d v="2023-04-01T00:09:00"/>
        <d v="2023-04-01T02:06:00"/>
        <d v="2023-04-01T00:35:00"/>
        <d v="2023-04-01T01:25:00"/>
        <d v="2023-04-01T03:39:00"/>
        <d v="2023-04-01T02:16:00"/>
        <d v="2023-04-01T02:44:00"/>
        <d v="2023-04-01T03:01:00"/>
        <d v="2023-04-01T02:04:00"/>
        <d v="2023-04-01T01:19:00"/>
        <d v="2023-04-01T00:49:00"/>
        <d v="2023-04-01T03:02:00"/>
        <d v="2023-04-01T02:55:00"/>
        <d v="2023-04-01T02:51:00"/>
        <d v="2023-04-01T03:08:00"/>
        <d v="2023-04-01T03:33:00"/>
        <d v="2023-04-01T03:18:00"/>
        <d v="2023-04-01T03:27:00"/>
        <d v="2023-04-01T02:38:00"/>
        <d v="2023-04-01T03:41:00"/>
        <d v="2023-04-01T02:00:00"/>
        <d v="2023-04-01T02:14:00"/>
        <d v="2023-04-01T00:25:00"/>
        <d v="2023-04-01T01:02:00"/>
        <d v="2023-04-01T03:06:00"/>
        <d v="2023-04-01T02:15:00"/>
        <d v="2023-04-01T01:47:00"/>
        <d v="2023-04-01T03:30:00"/>
        <d v="2023-04-01T00:28:00"/>
        <d v="2023-04-01T01:44:00"/>
        <d v="2023-04-01T03:54:00"/>
        <d v="2023-04-01T01:42:00"/>
        <d v="2023-04-01T00:40:00"/>
        <d v="2023-04-01T01:30:00"/>
        <d v="2023-04-01T01:20:00"/>
        <d v="2023-04-01T03:04:00"/>
        <d v="2023-04-01T01:31:00"/>
        <d v="2023-04-01T01:21:00"/>
        <d v="2023-04-01T02:09:00"/>
        <d v="2023-04-01T03:49:00"/>
        <d v="2023-04-01T02:47:00"/>
        <d v="2023-04-01T00:41:00"/>
        <d v="2023-04-01T01:40:00"/>
        <d v="2023-04-01T01:54:00"/>
        <d v="2023-04-01T02:28:00"/>
        <d v="2023-04-01T03:45:00"/>
        <d v="2023-04-01T02:02:00"/>
        <d v="2023-04-01T00:11:00"/>
        <d v="2023-04-01T02:42:00"/>
        <d v="2023-04-01T02:39:00"/>
        <d v="2023-04-01T01:04:00"/>
        <d v="2023-04-01T03:36:00"/>
        <d v="2023-04-01T02:57:00"/>
        <d v="2023-04-01T02:46:00"/>
        <d v="2023-04-01T01:34:00"/>
        <d v="2023-04-01T03:40:00"/>
        <d v="2023-04-01T03:25:00"/>
        <d v="2023-04-01T03:42:00"/>
        <d v="2023-04-01T02:35:00"/>
        <d v="2023-04-01T01:46:00"/>
        <d v="2023-04-01T00:42:00"/>
        <d v="2023-04-01T01:17:00"/>
        <d v="2023-04-01T03:38:00"/>
        <d v="2023-04-01T03:35:00"/>
        <d v="2023-04-01T01:39:00"/>
        <d v="2023-04-01T01:52:00"/>
        <d v="2023-04-01T03:19:00"/>
        <d v="2023-04-01T01:59:00"/>
        <d v="2023-04-01T01:01:00"/>
        <d v="2023-04-01T02:22:00"/>
        <d v="2023-04-01T03:32:00"/>
        <d v="2023-04-01T00:14:00"/>
        <d v="2023-04-01T01:33:00"/>
        <d v="2023-04-01T01:18:00"/>
        <d v="2023-04-01T01:29:00"/>
        <d v="2023-04-01T01:32:00"/>
        <d v="2023-04-01T01:48:00"/>
        <d v="2023-04-01T01:49:00"/>
        <d v="2023-04-01T01:12:00"/>
        <d v="2023-04-01T03:43:00"/>
        <d v="2023-04-01T03:15:00"/>
        <d v="2023-04-01T00:34:00"/>
        <d v="2023-04-02T03:24:00"/>
        <d v="2023-04-02T00:38:00"/>
        <d v="2023-04-02T03:45:00"/>
        <d v="2023-04-02T01:23:00"/>
        <d v="2023-04-02T03:09:00"/>
        <d v="2023-04-02T03:39:00"/>
        <d v="2023-04-02T02:56:00"/>
        <d v="2023-04-02T02:45:00"/>
        <d v="2023-04-02T00:42:00"/>
        <d v="2023-04-02T01:31:00"/>
        <d v="2023-04-02T00:41:00"/>
        <d v="2023-04-02T00:26:00"/>
        <d v="2023-04-02T00:43:00"/>
        <d v="2023-04-02T01:26:00"/>
        <d v="2023-04-02T00:54:00"/>
        <d v="2023-04-02T00:07:00"/>
        <d v="2023-04-02T01:00:00"/>
        <d v="2023-04-02T01:50:00"/>
        <d v="2023-04-02T01:21:00"/>
        <d v="2023-04-02T03:48:00"/>
        <d v="2023-04-02T00:40:00"/>
        <d v="2023-04-02T03:49:00"/>
        <d v="2023-04-02T01:58:00"/>
        <d v="2023-04-02T02:05:00"/>
        <d v="2023-04-02T00:32:00"/>
        <d v="2023-04-02T02:58:00"/>
        <d v="2023-04-02T00:37:00"/>
        <d v="2023-04-02T01:40:00"/>
        <d v="2023-04-02T03:18:00"/>
        <d v="2023-04-02T03:52:00"/>
        <d v="2023-04-02T01:35:00"/>
        <d v="2023-04-02T03:15:00"/>
        <d v="2023-04-02T01:14:00"/>
        <d v="2023-04-02T03:06:00"/>
        <d v="2023-04-02T02:09:00"/>
        <d v="2023-04-02T01:53:00"/>
        <d v="2023-04-02T03:22:00"/>
        <d v="2023-04-02T00:10:00"/>
        <d v="2023-04-02T01:06:00"/>
        <d v="2023-04-02T00:45:00"/>
        <d v="2023-04-02T00:57:00"/>
        <d v="2023-04-02T02:34:00"/>
        <d v="2023-04-02T02:21:00"/>
        <d v="2023-04-02T01:18:00"/>
        <d v="2023-04-02T01:19:00"/>
        <d v="2023-04-02T01:56:00"/>
        <d v="2023-04-02T02:37:00"/>
        <d v="2023-04-02T02:49:00"/>
        <d v="2023-04-02T00:18:00"/>
        <d v="2023-04-02T00:09:00"/>
        <d v="2023-04-02T01:27:00"/>
        <d v="2023-04-02T02:27:00"/>
        <d v="2023-04-02T00:14:00"/>
        <d v="2023-04-02T00:44:00"/>
        <d v="2023-04-02T03:53:00"/>
        <d v="2023-04-02T02:46:00"/>
        <d v="2023-04-02T03:55:00"/>
        <d v="2023-04-02T02:47:00"/>
        <d v="2023-04-02T02:23:00"/>
        <d v="2023-04-02T03:40:00"/>
        <d v="2023-04-02T00:00:00"/>
        <d v="2023-04-02T02:36:00"/>
        <d v="2023-04-02T00:12:00"/>
        <d v="2023-04-02T02:40:00"/>
        <d v="2023-04-02T03:04:00"/>
        <d v="2023-04-02T00:11:00"/>
        <d v="2023-04-02T00:36:00"/>
        <d v="2023-04-02T02:35:00"/>
        <d v="2023-04-02T00:58:00"/>
        <d v="2023-04-02T03:57:00"/>
        <d v="2023-04-02T00:17:00"/>
        <d v="2023-04-02T02:15:00"/>
        <d v="2023-04-02T03:27:00"/>
        <d v="2023-04-02T03:33:00"/>
        <d v="2023-04-02T02:43:00"/>
        <d v="2023-04-02T01:46:00"/>
        <d v="2023-04-02T00:27:00"/>
        <d v="2023-04-02T02:33:00"/>
        <d v="2023-04-02T01:01:00"/>
        <d v="2023-04-02T01:51:00"/>
        <d v="2023-04-02T03:38:00"/>
        <d v="2023-04-02T01:16:00"/>
        <d v="2023-04-02T02:07:00"/>
        <d v="2023-04-02T01:49:00"/>
        <d v="2023-04-02T01:12:00"/>
        <d v="2023-04-02T02:04:00"/>
        <d v="2023-04-02T00:52:00"/>
        <d v="2023-04-02T00:22:00"/>
        <d v="2023-04-02T02:17:00"/>
        <d v="2023-04-02T00:16:00"/>
        <d v="2023-04-02T00:04:00"/>
        <d v="2023-04-02T03:42:00"/>
        <d v="2023-04-02T03:44:00"/>
        <d v="2023-04-02T03:31:00"/>
        <d v="2023-04-02T01:20:00"/>
        <d v="2023-04-02T00:39:00"/>
        <d v="2023-04-02T03:05:00"/>
        <d v="2023-04-02T00:23:00"/>
        <d v="2023-04-02T02:08:00"/>
        <d v="2023-04-02T01:08:00"/>
        <d v="2023-04-02T02:53:00"/>
        <d v="2023-04-02T03:11:00"/>
        <d v="2023-04-02T02:54:00"/>
        <d v="2023-04-02T00:30:00"/>
        <d v="2023-04-03T02:07:00"/>
        <d v="2023-04-03T00:46:00"/>
        <d v="2023-04-03T02:58:00"/>
        <d v="2023-04-03T01:11:00"/>
        <d v="2023-04-03T01:40:00"/>
        <d v="2023-04-03T00:34:00"/>
        <d v="2023-04-03T01:47:00"/>
        <d v="2023-04-03T03:15:00"/>
        <d v="2023-04-03T02:13:00"/>
        <d v="2023-04-03T02:35:00"/>
        <d v="2023-04-03T01:28:00"/>
        <d v="2023-04-03T03:10:00"/>
        <d v="2023-04-03T00:15:00"/>
        <d v="2023-04-03T00:30:00"/>
        <d v="2023-04-03T03:52:00"/>
        <d v="2023-04-03T01:04:00"/>
        <d v="2023-04-03T02:28:00"/>
        <d v="2023-04-03T03:03:00"/>
        <d v="2023-04-03T00:22:00"/>
        <d v="2023-04-03T03:37:00"/>
        <d v="2023-04-03T02:08:00"/>
        <d v="2023-04-03T03:08:00"/>
        <d v="2023-04-03T02:06:00"/>
        <d v="2023-04-03T03:18:00"/>
        <d v="2023-04-03T00:09:00"/>
        <d v="2023-04-03T02:55:00"/>
        <d v="2023-04-03T00:26:00"/>
        <d v="2023-04-03T00:10:00"/>
        <d v="2023-04-03T02:49:00"/>
        <d v="2023-04-03T01:03:00"/>
        <d v="2023-04-03T03:14:00"/>
        <d v="2023-04-03T01:19:00"/>
        <d v="2023-04-03T02:17:00"/>
        <d v="2023-04-03T02:14:00"/>
        <d v="2023-04-03T01:20:00"/>
        <d v="2023-04-03T03:38:00"/>
        <d v="2023-04-03T03:24:00"/>
        <d v="2023-04-03T00:45:00"/>
        <d v="2023-04-03T00:03:00"/>
        <d v="2023-04-03T03:09:00"/>
        <d v="2023-04-03T01:55:00"/>
        <d v="2023-04-03T00:28:00"/>
        <d v="2023-04-03T03:04:00"/>
        <d v="2023-04-03T03:07:00"/>
        <d v="2023-04-03T02:23:00"/>
        <d v="2023-04-03T00:12:00"/>
        <d v="2023-04-03T01:38:00"/>
        <d v="2023-04-03T02:25:00"/>
        <d v="2023-04-03T03:33:00"/>
        <d v="2023-04-03T00:48:00"/>
        <d v="2023-04-03T01:30:00"/>
        <d v="2023-04-03T02:04:00"/>
        <d v="2023-04-03T03:41:00"/>
        <d v="2023-04-03T01:23:00"/>
        <d v="2023-04-03T00:43:00"/>
        <d v="2023-04-03T01:00:00"/>
        <d v="2023-04-04T01:39:00"/>
        <d v="2023-04-04T02:59:00"/>
        <d v="2023-04-04T01:44:00"/>
        <d v="2023-04-04T00:26:00"/>
        <d v="2023-04-04T01:50:00"/>
        <d v="2023-04-04T03:06:00"/>
        <d v="2023-04-04T00:14:00"/>
        <d v="2023-04-04T03:10:00"/>
        <d v="2023-04-04T02:51:00"/>
        <d v="2023-04-04T01:56:00"/>
        <d v="2023-04-04T01:35:00"/>
        <d v="2023-04-04T01:38:00"/>
        <d v="2023-04-04T00:32:00"/>
        <d v="2023-04-04T00:00:00"/>
        <d v="2023-04-04T01:12:00"/>
        <d v="2023-04-04T02:05:00"/>
        <d v="2023-04-04T02:30:00"/>
        <d v="2023-04-04T03:56:00"/>
        <d v="2023-04-04T00:46:00"/>
        <d v="2023-04-04T01:18:00"/>
        <d v="2023-04-04T00:40:00"/>
        <d v="2023-04-04T01:49:00"/>
        <d v="2023-04-04T01:17:00"/>
        <d v="2023-04-04T03:48:00"/>
        <d v="2023-04-04T00:35:00"/>
        <d v="2023-04-04T03:52:00"/>
        <d v="2023-04-04T00:17:00"/>
        <d v="2023-04-04T03:46:00"/>
        <d v="2023-04-04T01:41:00"/>
        <d v="2023-04-04T00:12:00"/>
        <d v="2023-04-04T01:19:00"/>
        <d v="2023-04-04T02:37:00"/>
        <d v="2023-04-04T00:41:00"/>
        <d v="2023-04-04T01:10:00"/>
        <d v="2023-04-04T01:53:00"/>
        <d v="2023-04-04T02:03:00"/>
        <d v="2023-04-04T01:46:00"/>
        <d v="2023-04-04T03:50:00"/>
        <d v="2023-04-04T01:03:00"/>
        <d v="2023-04-04T01:33:00"/>
        <d v="2023-04-04T00:53:00"/>
        <d v="2023-04-04T03:24:00"/>
        <d v="2023-04-04T02:11:00"/>
        <d v="2023-04-04T02:20:00"/>
        <d v="2023-04-04T01:16:00"/>
        <d v="2023-04-04T02:46:00"/>
        <d v="2023-04-04T00:37:00"/>
        <d v="2023-04-04T03:19:00"/>
        <d v="2023-04-04T02:53:00"/>
        <d v="2023-04-04T03:55:00"/>
        <d v="2023-04-04T01:31:00"/>
        <d v="2023-04-04T00:58:00"/>
        <d v="2023-04-04T00:57:00"/>
        <d v="2023-04-04T03:09:00"/>
        <d v="2023-04-04T03:29:00"/>
        <d v="2023-04-04T00:11:00"/>
        <d v="2023-04-05T03:37:00"/>
        <d v="2023-04-05T00:33:00"/>
        <d v="2023-04-05T03:09:00"/>
        <d v="2023-04-05T00:02:00"/>
        <d v="2023-04-05T02:59:00"/>
        <d v="2023-04-05T02:05:00"/>
        <d v="2023-04-05T02:33:00"/>
        <d v="2023-04-05T03:26:00"/>
        <d v="2023-04-05T01:37:00"/>
        <d v="2023-04-05T00:32:00"/>
        <d v="2023-04-05T00:20:00"/>
        <d v="2023-04-05T03:10:00"/>
        <d v="2023-04-05T02:48:00"/>
        <d v="2023-04-05T02:11:00"/>
        <d v="2023-04-05T03:51:00"/>
        <d v="2023-04-05T02:41:00"/>
        <d v="2023-04-05T02:15:00"/>
        <d v="2023-04-05T00:38:00"/>
        <d v="2023-04-05T02:39:00"/>
        <d v="2023-04-05T00:29:00"/>
        <d v="2023-04-05T02:13:00"/>
        <d v="2023-04-05T00:56:00"/>
        <d v="2023-04-05T01:55:00"/>
        <d v="2023-04-05T02:47:00"/>
        <d v="2023-04-05T00:22:00"/>
        <d v="2023-04-05T02:36:00"/>
        <d v="2023-04-05T03:43:00"/>
        <d v="2023-04-05T00:39:00"/>
        <d v="2023-04-05T03:03:00"/>
        <d v="2023-04-05T03:25:00"/>
        <d v="2023-04-05T00:52:00"/>
        <d v="2023-04-05T03:14:00"/>
        <d v="2023-04-05T02:18:00"/>
        <d v="2023-04-05T00:36:00"/>
        <d v="2023-04-05T02:34:00"/>
        <d v="2023-04-05T01:08:00"/>
        <d v="2023-04-05T01:24:00"/>
        <d v="2023-04-05T03:11:00"/>
        <d v="2023-04-05T03:18:00"/>
        <d v="2023-04-05T00:10:00"/>
        <d v="2023-04-05T02:21:00"/>
        <d v="2023-04-05T03:33:00"/>
        <d v="2023-04-05T03:31:00"/>
        <d v="2023-04-05T01:14:00"/>
        <d v="2023-04-05T00:15:00"/>
        <d v="2023-04-05T03:53:00"/>
        <d v="2023-04-05T00:12:00"/>
        <d v="2023-04-05T03:02:00"/>
        <d v="2023-04-05T03:58:00"/>
        <d v="2023-04-05T00:00:00"/>
        <d v="2023-04-05T01:59:00"/>
        <d v="2023-04-05T01:04:00"/>
        <d v="2023-04-05T02:04:00"/>
        <d v="2023-04-05T01:15:00"/>
        <d v="2023-04-05T03:23:00"/>
        <d v="2023-04-05T01:01:00"/>
        <d v="2023-04-05T00:07:00"/>
        <d v="2023-04-05T01:17:00"/>
        <d v="2023-04-05T02:53:00"/>
        <d v="2023-04-05T03:42:00"/>
        <d v="2023-04-05T02:12:00"/>
        <d v="2023-04-05T03:48:00"/>
        <d v="2023-04-05T00:24:00"/>
        <d v="2023-04-05T03:27:00"/>
        <d v="2023-04-05T02:43:00"/>
        <d v="2023-04-05T00:53:00"/>
        <d v="2023-04-05T01:21:00"/>
        <d v="2023-04-05T01:11:00"/>
        <d v="2023-04-05T01:54:00"/>
        <d v="2023-04-05T02:42:00"/>
        <d v="2023-04-05T02:57:00"/>
        <d v="2023-04-05T01:41:00"/>
        <d v="2023-04-05T03:36:00"/>
        <d v="2023-04-05T03:57:00"/>
        <d v="2023-04-06T03:36:00"/>
        <d v="2023-04-06T01:52:00"/>
        <d v="2023-04-06T03:17:00"/>
        <d v="2023-04-06T00:03:00"/>
        <d v="2023-04-06T01:39:00"/>
        <d v="2023-04-06T00:01:00"/>
        <d v="2023-04-06T00:42:00"/>
        <d v="2023-04-06T03:26:00"/>
        <d v="2023-04-06T01:57:00"/>
        <d v="2023-04-06T00:41:00"/>
        <d v="2023-04-06T03:50:00"/>
        <d v="2023-04-06T01:33:00"/>
        <d v="2023-04-06T01:00:00"/>
        <d v="2023-04-06T02:47:00"/>
        <d v="2023-04-06T01:34:00"/>
        <d v="2023-04-06T00:00:00"/>
        <d v="2023-04-06T02:57:00"/>
        <d v="2023-04-06T03:20:00"/>
        <d v="2023-04-06T00:07:00"/>
        <d v="2023-04-06T01:03:00"/>
        <d v="2023-04-06T00:31:00"/>
        <d v="2023-04-06T01:28:00"/>
        <d v="2023-04-06T03:01:00"/>
        <d v="2023-04-06T02:34:00"/>
        <d v="2023-04-06T03:30:00"/>
        <d v="2023-04-06T00:17:00"/>
        <d v="2023-04-06T01:21:00"/>
        <d v="2023-04-06T01:17:00"/>
        <d v="2023-04-06T03:44:00"/>
        <d v="2023-04-06T00:45:00"/>
        <d v="2023-04-06T02:20:00"/>
        <d v="2023-04-06T02:10:00"/>
        <d v="2023-04-06T02:38:00"/>
        <d v="2023-04-06T02:01:00"/>
        <d v="2023-04-06T02:50:00"/>
        <d v="2023-04-06T03:12:00"/>
        <d v="2023-04-06T03:32:00"/>
        <d v="2023-04-06T01:38:00"/>
        <d v="2023-04-06T01:19:00"/>
        <d v="2023-04-06T00:58:00"/>
        <d v="2023-04-06T03:55:00"/>
        <d v="2023-04-06T01:35:00"/>
        <d v="2023-04-06T02:08:00"/>
        <d v="2023-04-06T00:48:00"/>
        <d v="2023-04-06T03:35:00"/>
        <d v="2023-04-06T00:43:00"/>
        <d v="2023-04-06T03:27:00"/>
        <d v="2023-04-06T03:41:00"/>
        <d v="2023-04-06T01:47:00"/>
        <d v="2023-04-06T01:58:00"/>
        <d v="2023-04-06T02:13:00"/>
        <d v="2023-04-06T03:03:00"/>
        <d v="2023-04-06T01:48:00"/>
        <d v="2023-04-06T03:14:00"/>
        <d v="2023-04-06T01:02:00"/>
        <d v="2023-04-06T00:57:00"/>
        <d v="2023-04-06T02:31:00"/>
        <d v="2023-04-06T00:24:00"/>
        <d v="2023-04-06T03:19:00"/>
        <d v="2023-04-06T03:51:00"/>
        <d v="2023-04-06T03:46:00"/>
        <d v="2023-04-06T00:33:00"/>
        <d v="2023-04-06T00:47:00"/>
        <d v="2023-04-06T02:39:00"/>
        <d v="2023-04-06T02:43:00"/>
        <d v="2023-04-06T00:55:00"/>
        <d v="2023-04-06T01:08:00"/>
        <d v="2023-04-06T02:58:00"/>
        <d v="2023-04-06T00:26:00"/>
        <d v="2023-04-06T02:45:00"/>
        <d v="2023-04-06T01:30:00"/>
        <d v="2023-04-06T01:59:00"/>
        <d v="2023-04-06T03:57:00"/>
        <d v="2023-04-06T03:52:00"/>
        <d v="2023-04-06T00:18:00"/>
        <d v="2023-04-06T00:14:00"/>
        <d v="2023-04-06T00:15:00"/>
        <d v="2023-04-06T01:13:00"/>
        <d v="2023-04-06T02:36:00"/>
        <d v="2023-04-06T03:04:00"/>
        <d v="2023-04-06T01:45:00"/>
        <d v="2023-04-06T02:40:00"/>
        <d v="2023-04-06T02:53:00"/>
        <d v="2023-04-06T01:36:00"/>
        <d v="2023-04-06T03:13:00"/>
        <d v="2023-04-06T02:11:00"/>
        <d v="2023-04-06T00:10:00"/>
        <d v="2023-04-06T00:06:00"/>
        <d v="2023-04-06T03:33:00"/>
        <d v="2023-04-06T03:48:00"/>
        <d v="2023-04-06T01:41:00"/>
        <d v="2023-04-06T01:23:00"/>
        <d v="2023-04-06T00:44:00"/>
        <d v="2023-04-06T03:38:00"/>
        <d v="2023-04-06T00:25:00"/>
        <d v="2023-04-06T00:51:00"/>
        <d v="2023-04-06T03:16:00"/>
        <d v="2023-04-06T00:34:00"/>
        <d v="2023-04-06T03:58:00"/>
        <d v="2023-04-06T01:18:00"/>
        <d v="2023-04-06T02:49:00"/>
        <d v="2023-04-06T01:24:00"/>
        <d v="2023-04-06T03:23:00"/>
        <d v="2023-04-06T02:12:00"/>
        <d v="2023-04-06T01:12:00"/>
        <d v="2023-04-06T02:32:00"/>
        <d v="2023-04-06T00:46:00"/>
        <d v="2023-04-06T01:20:00"/>
        <d v="2023-04-06T00:56:00"/>
        <d v="2023-04-06T00:16:00"/>
        <d v="2023-04-06T02:07:00"/>
        <d v="2023-04-06T01:56:00"/>
        <d v="2023-04-06T00:09:00"/>
        <d v="2023-04-06T02:23:00"/>
        <d v="2023-04-06T00:02:00"/>
        <d v="2023-04-06T00:21:00"/>
        <d v="2023-04-06T03:43:00"/>
        <d v="2023-04-06T01:55:00"/>
        <d v="2023-04-06T00:54:00"/>
        <d v="2023-04-06T02:17:00"/>
        <d v="2023-04-06T03:59:00"/>
        <d v="2023-04-06T02:55:00"/>
        <d v="2023-04-06T02:59:00"/>
        <d v="2023-04-07T03:33:00"/>
        <d v="2023-04-07T02:04:00"/>
        <d v="2023-04-07T00:06:00"/>
        <d v="2023-04-07T02:31:00"/>
        <d v="2023-04-07T00:02:00"/>
        <d v="2023-04-07T01:15:00"/>
        <d v="2023-04-07T03:36:00"/>
        <d v="2023-04-07T00:51:00"/>
        <d v="2023-04-07T01:43:00"/>
        <d v="2023-04-07T02:50:00"/>
        <d v="2023-04-07T01:56:00"/>
        <d v="2023-04-07T03:22:00"/>
        <d v="2023-04-07T02:01:00"/>
        <d v="2023-04-07T01:09:00"/>
        <d v="2023-04-07T01:35:00"/>
        <d v="2023-04-07T02:05:00"/>
        <d v="2023-04-07T01:04:00"/>
        <d v="2023-04-07T03:39:00"/>
        <d v="2023-04-07T01:01:00"/>
        <d v="2023-04-07T01:52:00"/>
        <d v="2023-04-07T02:18:00"/>
        <d v="2023-04-07T01:24:00"/>
        <d v="2023-04-07T00:37:00"/>
        <d v="2023-04-07T00:03:00"/>
        <d v="2023-04-07T00:54:00"/>
        <d v="2023-04-07T00:28:00"/>
        <d v="2023-04-07T00:34:00"/>
        <d v="2023-04-07T03:01:00"/>
        <d v="2023-04-07T01:23:00"/>
        <d v="2023-04-07T02:56:00"/>
        <d v="2023-04-07T01:26:00"/>
        <d v="2023-04-07T03:56:00"/>
        <d v="2023-04-07T03:29:00"/>
        <d v="2023-04-07T01:12:00"/>
        <d v="2023-04-07T01:54:00"/>
        <d v="2023-04-07T03:26:00"/>
        <d v="2023-04-07T00:36:00"/>
        <d v="2023-04-07T02:43:00"/>
        <d v="2023-04-07T00:53:00"/>
        <d v="2023-04-07T03:44:00"/>
        <d v="2023-04-07T01:51:00"/>
        <d v="2023-04-07T02:02:00"/>
        <d v="2023-04-07T02:16:00"/>
        <d v="2023-04-07T03:48:00"/>
        <d v="2023-04-07T02:30:00"/>
        <d v="2023-04-07T00:23:00"/>
        <d v="2023-04-07T03:20:00"/>
        <d v="2023-04-07T00:17:00"/>
        <d v="2023-04-07T01:40:00"/>
        <d v="2023-04-07T01:48:00"/>
        <d v="2023-04-07T01:14:00"/>
        <d v="2023-04-07T03:05:00"/>
        <d v="2023-04-07T01:55:00"/>
        <d v="2023-04-07T02:28:00"/>
        <d v="2023-04-07T00:15:00"/>
        <d v="2023-04-07T02:21:00"/>
        <d v="2023-04-07T01:45:00"/>
        <d v="2023-04-07T01:47:00"/>
        <d v="2023-04-07T03:18:00"/>
        <d v="2023-04-07T01:18:00"/>
        <d v="2023-04-07T02:13:00"/>
        <d v="2023-04-07T03:53:00"/>
        <d v="2023-04-07T02:51:00"/>
        <d v="2023-04-07T00:31:00"/>
        <d v="2023-04-07T02:06:00"/>
        <d v="2023-04-07T02:49:00"/>
        <d v="2023-04-07T00:29:00"/>
        <d v="2023-04-07T03:16:00"/>
        <d v="2023-04-07T03:17:00"/>
        <d v="2023-04-07T03:40:00"/>
        <d v="2023-04-07T02:27:00"/>
        <d v="2023-04-07T01:08:00"/>
        <d v="2023-04-07T00:39:00"/>
        <d v="2023-04-07T03:49:00"/>
        <d v="2023-04-07T03:47:00"/>
        <d v="2023-04-07T01:59:00"/>
        <d v="2023-04-07T02:34:00"/>
        <d v="2023-04-07T03:10:00"/>
        <d v="2023-04-07T02:53:00"/>
        <d v="2023-04-07T02:32:00"/>
        <d v="2023-04-07T01:21:00"/>
        <d v="2023-04-07T01:46:00"/>
        <d v="2023-04-07T01:32:00"/>
        <d v="2023-04-07T03:21:00"/>
        <d v="2023-04-07T00:40:00"/>
        <d v="2023-04-07T00:25:00"/>
        <d v="2023-04-07T02:39:00"/>
        <d v="2023-04-07T03:30:00"/>
        <d v="2023-04-07T00:24:00"/>
        <d v="2023-04-07T01:34:00"/>
      </sharedItems>
      <fieldGroup par="24"/>
    </cacheField>
    <cacheField name="Hora de Salida" numFmtId="22">
      <sharedItems containsSemiMixedTypes="0" containsNonDate="0" containsDate="1" containsString="0" minDate="2023-04-01T01:11:00" maxDate="2023-04-07T07:51:00"/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 count="3">
        <s v="Tarjeta de débito"/>
        <s v="Efectivo"/>
        <s v="Tarjeta de crédito"/>
      </sharedItems>
    </cacheField>
    <cacheField name="Propina" numFmtId="44">
      <sharedItems containsSemiMixedTypes="0" containsString="0" containsNumber="1" minValue="10.029999999999999" maxValue="49.88"/>
    </cacheField>
    <cacheField name="Estado de la Mesa" numFmtId="0">
      <sharedItems count="3">
        <s v="Reservada"/>
        <s v="Libre"/>
        <s v="Ocupada"/>
      </sharedItems>
    </cacheField>
    <cacheField name="Número de Orden" numFmtId="0">
      <sharedItems containsSemiMixedTypes="0" containsString="0" containsNumber="1" containsInteger="1" minValue="1" maxValue="767"/>
    </cacheField>
    <cacheField name="País de Origen" numFmtId="0">
      <sharedItems count="11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</sharedItems>
    </cacheField>
    <cacheField name="Platos Ordenados" numFmtId="0">
      <sharedItems count="547">
        <s v="Plato_7,  Plato_2"/>
        <s v="Plato_17,  Plato_6"/>
        <s v="Plato_20,  Plato_17,  Plato_19,  Plato_9"/>
        <s v="Plato_11,  Plato_16"/>
        <s v="Plato_12,  Plato_7"/>
        <s v="Plato_8"/>
        <s v="Plato_15,  Plato_19"/>
        <s v="Plato_5,  Plato_16,  Plato_20"/>
        <s v="Plato_2,  Plato_7,  Plato_12,  Plato_15"/>
        <s v="Plato_18,  Plato_20"/>
        <s v="Plato_16,  Plato_2"/>
        <s v="Plato_16,  Plato_19,  Plato_8,  Plato_20"/>
        <s v="Plato_9"/>
        <s v="Plato_3,  Plato_11,  Plato_14,  Plato_2"/>
        <s v="Plato_16,  Plato_13,  Plato_8"/>
        <s v="Plato_16"/>
        <s v="Plato_8,  Plato_4,  Plato_5"/>
        <s v="Plato_9,  Plato_20,  Plato_10,  Plato_15"/>
        <s v="Plato_20"/>
        <s v="Plato_8,  Plato_1,  Plato_14"/>
        <s v="Plato_20,  Plato_3,  Plato_15,  Plato_1"/>
        <s v="Plato_4,  Plato_18,  Plato_9,  Plato_8"/>
        <s v="Plato_12,  Plato_6"/>
        <s v="Plato_10,  Plato_9,  Plato_14,  Plato_20"/>
        <s v="Plato_18"/>
        <s v="Plato_4,  Plato_13,  Plato_7"/>
        <s v="Plato_8,  Plato_10"/>
        <s v="Plato_4,  Plato_9"/>
        <s v="Plato_1,  Plato_4,  Plato_17"/>
        <s v="Plato_10,  Plato_3"/>
        <s v="Plato_9,  Plato_12"/>
        <s v="Plato_15,  Plato_11,  Plato_10,  Plato_4"/>
        <s v="Plato_8,  Plato_6,  Plato_15,  Plato_10"/>
        <s v="Plato_18,  Plato_10"/>
        <s v="Plato_2,  Plato_9,  Plato_11,  Plato_17"/>
        <s v="Plato_2"/>
        <s v="Plato_13"/>
        <s v="Plato_17,  Plato_8,  Plato_19"/>
        <s v="Plato_19"/>
        <s v="Plato_9,  Plato_11,  Plato_16"/>
        <s v="Plato_15,  Plato_10,  Plato_2"/>
        <s v="Plato_5,  Plato_20"/>
        <s v="Plato_15,  Plato_18,  Plato_7,  Plato_17"/>
        <s v="Plato_10,  Plato_1,  Plato_13"/>
        <s v="Plato_4"/>
        <s v="Plato_2,  Plato_18,  Plato_14"/>
        <s v="Plato_11,  Plato_14,  Plato_3"/>
        <s v="Plato_6,  Plato_5,  Plato_11"/>
        <s v="Plato_7,  Plato_15,  Plato_4"/>
        <s v="Plato_15,  Plato_5"/>
        <s v="Plato_14,  Plato_11,  Plato_5,  Plato_4"/>
        <s v="Plato_11,  Plato_17,  Plato_18"/>
        <s v="Plato_14,  Plato_2,  Plato_19"/>
        <s v="Plato_8,  Plato_17,  Plato_4,  Plato_11"/>
        <s v="Plato_11,  Plato_7,  Plato_19,  Plato_15"/>
        <s v="Plato_8,  Plato_20,  Plato_5,  Plato_19"/>
        <s v="Plato_5,  Plato_3"/>
        <s v="Plato_12,  Plato_14,  Plato_4,  Plato_20"/>
        <s v="Plato_4,  Plato_11"/>
        <s v="Plato_20,  Plato_4,  Plato_2,  Plato_16"/>
        <s v="Plato_2,  Plato_12,  Plato_17"/>
        <s v="Plato_3,  Plato_8"/>
        <s v="Plato_3,  Plato_20,  Plato_19"/>
        <s v="Plato_16,  Plato_17,  Plato_12,  Plato_20"/>
        <s v="Plato_19,  Plato_20,  Plato_4"/>
        <s v="Plato_20,  Plato_19,  Plato_10,  Plato_2"/>
        <s v="Plato_14,  Plato_16,  Plato_15,  Plato_1"/>
        <s v="Plato_13,  Plato_7,  Plato_11"/>
        <s v="Plato_1,  Plato_18"/>
        <s v="Plato_2,  Plato_14"/>
        <s v="Plato_13,  Plato_4"/>
        <s v="Plato_6"/>
        <s v="Plato_10,  Plato_18,  Plato_15"/>
        <s v="Plato_20,  Plato_14"/>
        <s v="Plato_2,  Plato_4,  Plato_7,  Plato_10"/>
        <s v="Plato_4,  Plato_7,  Plato_11"/>
        <s v="Plato_12"/>
        <s v="Plato_9,  Plato_11,  Plato_3,  Plato_13"/>
        <s v="Plato_5,  Plato_9,  Plato_7"/>
        <s v="Plato_17"/>
        <s v="Plato_1,  Plato_2"/>
        <s v="Plato_6,  Plato_3,  Plato_15"/>
        <s v="Plato_16,  Plato_19,  Plato_3,  Plato_15"/>
        <s v="Plato_1"/>
        <s v="Plato_4,  Plato_15,  Plato_17"/>
        <s v="Plato_20,  Plato_12,  Plato_10"/>
        <s v="Plato_14,  Plato_18,  Plato_5"/>
        <s v="Plato_8,  Plato_13,  Plato_5,  Plato_6"/>
        <s v="Plato_9,  Plato_7"/>
        <s v="Plato_2,  Plato_15,  Plato_11"/>
        <s v="Plato_12,  Plato_15"/>
        <s v="Plato_11,  Plato_12,  Plato_7"/>
        <s v="Plato_10,  Plato_3,  Plato_18"/>
        <s v="Plato_3,  Plato_9,  Plato_12"/>
        <s v="Plato_2,  Plato_17,  Plato_12,  Plato_9"/>
        <s v="Plato_7,  Plato_5,  Plato_1"/>
        <s v="Plato_17,  Plato_1,  Plato_5,  Plato_8"/>
        <s v="Plato_16,  Plato_9"/>
        <s v="Plato_13,  Plato_18,  Plato_4"/>
        <s v="Plato_14,  Plato_17"/>
        <s v="Plato_3,  Plato_6"/>
        <s v="Plato_15,  Plato_9,  Plato_18"/>
        <s v="Plato_9,  Plato_4,  Plato_3,  Plato_16"/>
        <s v="Plato_18,  Plato_14,  Plato_5"/>
        <s v="Plato_9,  Plato_10,  Plato_6"/>
        <s v="Plato_15,  Plato_5,  Plato_7,  Plato_9"/>
        <s v="Plato_3"/>
        <s v="Plato_2,  Plato_9,  Plato_4,  Plato_5"/>
        <s v="Plato_6,  Plato_2,  Plato_15"/>
        <s v="Plato_15,  Plato_8,  Plato_19,  Plato_18"/>
        <s v="Plato_4,  Plato_14,  Plato_6,  Plato_15"/>
        <s v="Plato_10,  Plato_19,  Plato_4"/>
        <s v="Plato_17,  Plato_10"/>
        <s v="Plato_10"/>
        <s v="Plato_7"/>
        <s v="Plato_3,  Plato_1,  Plato_11,  Plato_9"/>
        <s v="Plato_16,  Plato_18,  Plato_3"/>
        <s v="Plato_16,  Plato_8,  Plato_7,  Plato_2"/>
        <s v="Plato_1,  Plato_4,  Plato_7,  Plato_17"/>
        <s v="Plato_12,  Plato_3,  Plato_9"/>
        <s v="Plato_20,  Plato_4,  Plato_13"/>
        <s v="Plato_14,  Plato_19,  Plato_13,  Plato_8"/>
        <s v="Plato_15,  Plato_18,  Plato_17,  Plato_4"/>
        <s v="Plato_7,  Plato_15"/>
        <s v="Plato_17,  Plato_20,  Plato_9"/>
        <s v="Plato_17,  Plato_12,  Plato_10,  Plato_2"/>
        <s v="Plato_1,  Plato_8,  Plato_4"/>
        <s v="Plato_7,  Plato_14,  Plato_20"/>
        <s v="Plato_19,  Plato_12,  Plato_9,  Plato_18"/>
        <s v="Plato_5,  Plato_2"/>
        <s v="Plato_20,  Plato_5"/>
        <s v="Plato_9,  Plato_18,  Plato_3,  Plato_10"/>
        <s v="Plato_18,  Plato_2,  Plato_4,  Plato_9"/>
        <s v="Plato_5,  Plato_11,  Plato_3"/>
        <s v="Plato_14,  Plato_13"/>
        <s v="Plato_11,  Plato_7,  Plato_20"/>
        <s v="Plato_19,  Plato_4"/>
        <s v="Plato_6,  Plato_17,  Plato_3"/>
        <s v="Plato_1,  Plato_16,  Plato_2,  Plato_19"/>
        <s v="Plato_12,  Plato_10,  Plato_19,  Plato_8"/>
        <s v="Plato_9,  Plato_17,  Plato_4,  Plato_11"/>
        <s v="Plato_19,  Plato_7"/>
        <s v="Plato_17,  Plato_2,  Plato_11,  Plato_5"/>
        <s v="Plato_5,  Plato_19,  Plato_15,  Plato_7"/>
        <s v="Plato_7,  Plato_13"/>
        <s v="Plato_14"/>
        <s v="Plato_12,  Plato_18,  Plato_17"/>
        <s v="Plato_5"/>
        <s v="Plato_13,  Plato_18,  Plato_5"/>
        <s v="Plato_3,  Plato_9,  Plato_19,  Plato_2"/>
        <s v="Plato_10,  Plato_9"/>
        <s v="Plato_6,  Plato_15"/>
        <s v="Plato_15,  Plato_7"/>
        <s v="Plato_7,  Plato_10,  Plato_13,  Plato_12"/>
        <s v="Plato_2,  Plato_8,  Plato_5,  Plato_11"/>
        <s v="Plato_9,  Plato_2,  Plato_3,  Plato_6"/>
        <s v="Plato_15,  Plato_10,  Plato_3,  Plato_8"/>
        <s v="Plato_16,  Plato_6,  Plato_3"/>
        <s v="Plato_13,  Plato_16"/>
        <s v="Plato_6,  Plato_15,  Plato_17"/>
        <s v="Plato_18,  Plato_10,  Plato_9,  Plato_6"/>
        <s v="Plato_18,  Plato_10,  Plato_7"/>
        <s v="Plato_4,  Plato_20,  Plato_8,  Plato_14"/>
        <s v="Plato_1,  Plato_9"/>
        <s v="Plato_10,  Plato_19,  Plato_6,  Plato_14"/>
        <s v="Plato_11,  Plato_2"/>
        <s v="Plato_3,  Plato_14,  Plato_9,  Plato_16"/>
        <s v="Plato_18,  Plato_6"/>
        <s v="Plato_9,  Plato_8,  Plato_13,  Plato_6"/>
        <s v="Plato_12,  Plato_1"/>
        <s v="Plato_19,  Plato_20,  Plato_7,  Plato_2"/>
        <s v="Plato_17,  Plato_13"/>
        <s v="Plato_15,  Plato_9"/>
        <s v="Plato_10,  Plato_8,  Plato_17"/>
        <s v="Plato_15,  Plato_19,  Plato_3"/>
        <s v="Plato_14,  Plato_18,  Plato_1,  Plato_10"/>
        <s v="Plato_13,  Plato_2,  Plato_7,  Plato_20"/>
        <s v="Plato_13,  Plato_4,  Plato_1,  Plato_3"/>
        <s v="Plato_2,  Plato_10,  Plato_13,  Plato_16"/>
        <s v="Plato_6,  Plato_2"/>
        <s v="Plato_18,  Plato_20,  Plato_3"/>
        <s v="Plato_18,  Plato_2"/>
        <s v="Plato_1,  Plato_13,  Plato_6"/>
        <s v="Plato_15"/>
        <s v="Plato_12,  Plato_6,  Plato_14"/>
        <s v="Plato_15,  Plato_18,  Plato_9"/>
        <s v="Plato_14,  Plato_16"/>
        <s v="Plato_11,  Plato_14"/>
        <s v="Plato_3,  Plato_13,  Plato_6,  Plato_9"/>
        <s v="Plato_7,  Plato_17,  Plato_16,  Plato_11"/>
        <s v="Plato_1,  Plato_8,  Plato_19,  Plato_16"/>
        <s v="Plato_15,  Plato_16,  Plato_17"/>
        <s v="Plato_13,  Plato_18,  Plato_17,  Plato_11"/>
        <s v="Plato_7,  Plato_6,  Plato_2,  Plato_10"/>
        <s v="Plato_2,  Plato_7,  Plato_17"/>
        <s v="Plato_11"/>
        <s v="Plato_11,  Plato_5,  Plato_8,  Plato_15"/>
        <s v="Plato_14,  Plato_2"/>
        <s v="Plato_10,  Plato_7"/>
        <s v="Plato_17,  Plato_14,  Plato_4,  Plato_15"/>
        <s v="Plato_10,  Plato_1,  Plato_11"/>
        <s v="Plato_20,  Plato_12"/>
        <s v="Plato_4,  Plato_17,  Plato_20,  Plato_19"/>
        <s v="Plato_6,  Plato_7,  Plato_8,  Plato_17"/>
        <s v="Plato_18,  Plato_9,  Plato_6,  Plato_1"/>
        <s v="Plato_5,  Plato_4"/>
        <s v="Plato_10,  Plato_5,  Plato_14,  Plato_12"/>
        <s v="Plato_1,  Plato_10"/>
        <s v="Plato_1,  Plato_13,  Plato_9"/>
        <s v="Plato_17,  Plato_10,  Plato_18,  Plato_16"/>
        <s v="Plato_1,  Plato_3,  Plato_15,  Plato_20"/>
        <s v="Plato_5,  Plato_17"/>
        <s v="Plato_15,  Plato_8,  Plato_2,  Plato_7"/>
        <s v="Plato_8,  Plato_15,  Plato_2,  Plato_1"/>
        <s v="Plato_14,  Plato_17,  Plato_6,  Plato_2"/>
        <s v="Plato_7,  Plato_1"/>
        <s v="Plato_15,  Plato_16,  Plato_2"/>
        <s v="Plato_7,  Plato_5"/>
        <s v="Plato_19,  Plato_20,  Plato_18"/>
        <s v="Plato_7,  Plato_8"/>
        <s v="Plato_15,  Plato_5,  Plato_1"/>
        <s v="Plato_10,  Plato_12"/>
        <s v="Plato_11,  Plato_17,  Plato_10"/>
        <s v="Plato_5,  Plato_10"/>
        <s v="Plato_17,  Plato_7"/>
        <s v="Plato_20,  Plato_8,  Plato_4,  Plato_16"/>
        <s v="Plato_7,  Plato_14"/>
        <s v="Plato_4,  Plato_3"/>
        <s v="Plato_3,  Plato_6,  Plato_12,  Plato_11"/>
        <s v="Plato_15,  Plato_14,  Plato_2"/>
        <s v="Plato_7,  Plato_12"/>
        <s v="Plato_3,  Plato_10"/>
        <s v="Plato_18,  Plato_1,  Plato_8,  Plato_17"/>
        <s v="Plato_16,  Plato_2,  Plato_19"/>
        <s v="Plato_17,  Plato_19,  Plato_4,  Plato_18"/>
        <s v="Plato_15,  Plato_2,  Plato_17,  Plato_13"/>
        <s v="Plato_14,  Plato_19"/>
        <s v="Plato_9,  Plato_4,  Plato_13"/>
        <s v="Plato_6,  Plato_19,  Plato_5"/>
        <s v="Plato_3,  Plato_19,  Plato_7,  Plato_4"/>
        <s v="Plato_20,  Plato_4,  Plato_10,  Plato_2"/>
        <s v="Plato_17,  Plato_10,  Plato_9,  Plato_3"/>
        <s v="Plato_3,  Plato_20,  Plato_10,  Plato_7"/>
        <s v="Plato_15,  Plato_13,  Plato_20,  Plato_17"/>
        <s v="Plato_8,  Plato_14"/>
        <s v="Plato_18,  Plato_8,  Plato_17,  Plato_16"/>
        <s v="Plato_20,  Plato_17,  Plato_8"/>
        <s v="Plato_10,  Plato_2"/>
        <s v="Plato_7,  Plato_9"/>
        <s v="Plato_15,  Plato_8"/>
        <s v="Plato_12,  Plato_17,  Plato_19,  Plato_7"/>
        <s v="Plato_1,  Plato_16,  Plato_9,  Plato_13"/>
        <s v="Plato_4,  Plato_13,  Plato_6,  Plato_20"/>
        <s v="Plato_5,  Plato_18,  Plato_15"/>
        <s v="Plato_15,  Plato_8,  Plato_20,  Plato_17"/>
        <s v="Plato_13,  Plato_5,  Plato_18"/>
        <s v="Plato_16,  Plato_5,  Plato_14"/>
        <s v="Plato_15,  Plato_13"/>
        <s v="Plato_5,  Plato_9,  Plato_7,  Plato_4"/>
        <s v="Plato_2,  Plato_6,  Plato_10"/>
        <s v="Plato_13,  Plato_17,  Plato_8,  Plato_15"/>
        <s v="Plato_8,  Plato_4,  Plato_16"/>
        <s v="Plato_18,  Plato_4,  Plato_6"/>
        <s v="Plato_13,  Plato_20,  Plato_17,  Plato_14"/>
        <s v="Plato_1,  Plato_16,  Plato_14,  Plato_13"/>
        <s v="Plato_12,  Plato_8,  Plato_7,  Plato_1"/>
        <s v="Plato_13,  Plato_14,  Plato_7,  Plato_2"/>
        <s v="Plato_2,  Plato_16"/>
        <s v="Plato_13,  Plato_12,  Plato_10"/>
        <s v="Plato_7,  Plato_16"/>
        <s v="Plato_18,  Plato_13,  Plato_15,  Plato_3"/>
        <s v="Plato_9,  Plato_14"/>
        <s v="Plato_20,  Plato_16"/>
        <s v="Plato_16,  Plato_5,  Plato_8"/>
        <s v="Plato_18,  Plato_14"/>
        <s v="Plato_8,  Plato_17,  Plato_15,  Plato_5"/>
        <s v="Plato_2,  Plato_12,  Plato_8"/>
        <s v="Plato_5,  Plato_2,  Plato_8,  Plato_18"/>
        <s v="Plato_12,  Plato_15,  Plato_4,  Plato_7"/>
        <s v="Plato_1,  Plato_3,  Plato_6,  Plato_5"/>
        <s v="Plato_10,  Plato_4,  Plato_3"/>
        <s v="Plato_5,  Plato_16,  Plato_9,  Plato_10"/>
        <s v="Plato_13,  Plato_2,  Plato_10,  Plato_15"/>
        <s v="Plato_3,  Plato_7,  Plato_4"/>
        <s v="Plato_2,  Plato_7,  Plato_19,  Plato_11"/>
        <s v="Plato_16,  Plato_5,  Plato_1,  Plato_9"/>
        <s v="Plato_6,  Plato_8,  Plato_20"/>
        <s v="Plato_10,  Plato_9,  Plato_3"/>
        <s v="Plato_11,  Plato_7"/>
        <s v="Plato_17,  Plato_14,  Plato_16,  Plato_10"/>
        <s v="Plato_17,  Plato_19,  Plato_16,  Plato_14"/>
        <s v="Plato_13,  Plato_8,  Plato_5,  Plato_3"/>
        <s v="Plato_18,  Plato_15"/>
        <s v="Plato_2,  Plato_12"/>
        <s v="Plato_11,  Plato_12"/>
        <s v="Plato_10,  Plato_11"/>
        <s v="Plato_4,  Plato_12,  Plato_6"/>
        <s v="Plato_17,  Plato_19,  Plato_9,  Plato_11"/>
        <s v="Plato_5,  Plato_10,  Plato_13"/>
        <s v="Plato_12,  Plato_8,  Plato_13,  Plato_5"/>
        <s v="Plato_3,  Plato_13"/>
        <s v="Plato_6,  Plato_17"/>
        <s v="Plato_16,  Plato_11"/>
        <s v="Plato_11,  Plato_19"/>
        <s v="Plato_20,  Plato_16,  Plato_17"/>
        <s v="Plato_1,  Plato_12,  Plato_5"/>
        <s v="Plato_5,  Plato_4,  Plato_15,  Plato_7"/>
        <s v="Plato_13,  Plato_3,  Plato_20"/>
        <s v="Plato_10,  Plato_20,  Plato_3"/>
        <s v="Plato_3,  Plato_8,  Plato_1"/>
        <s v="Plato_1,  Plato_7,  Plato_18"/>
        <s v="Plato_13,  Plato_20,  Plato_16,  Plato_7"/>
        <s v="Plato_3,  Plato_19"/>
        <s v="Plato_20,  Plato_4,  Plato_6"/>
        <s v="Plato_6,  Plato_18,  Plato_19"/>
        <s v="Plato_9,  Plato_20,  Plato_12,  Plato_6"/>
        <s v="Plato_1,  Plato_17"/>
        <s v="Plato_18,  Plato_11"/>
        <s v="Plato_18,  Plato_3,  Plato_1,  Plato_15"/>
        <s v="Plato_17,  Plato_4"/>
        <s v="Plato_10,  Plato_19"/>
        <s v="Plato_16,  Plato_15"/>
        <s v="Plato_5,  Plato_6"/>
        <s v="Plato_11,  Plato_16,  Plato_1,  Plato_19"/>
        <s v="Plato_1,  Plato_8,  Plato_14,  Plato_12"/>
        <s v="Plato_20,  Plato_14,  Plato_1,  Plato_17"/>
        <s v="Plato_3,  Plato_13,  Plato_16"/>
        <s v="Plato_2,  Plato_7"/>
        <s v="Plato_10,  Plato_5"/>
        <s v="Plato_10,  Plato_13,  Plato_2"/>
        <s v="Plato_11,  Plato_10"/>
        <s v="Plato_14,  Plato_12"/>
        <s v="Plato_18,  Plato_1,  Plato_19"/>
        <s v="Plato_14,  Plato_15,  Plato_10,  Plato_16"/>
        <s v="Plato_14,  Plato_7"/>
        <s v="Plato_3,  Plato_12,  Plato_16"/>
        <s v="Plato_12,  Plato_11"/>
        <s v="Plato_4,  Plato_19"/>
        <s v="Plato_8,  Plato_14,  Plato_18"/>
        <s v="Plato_17,  Plato_5,  Plato_13"/>
        <s v="Plato_6,  Plato_12,  Plato_19,  Plato_1"/>
        <s v="Plato_20,  Plato_18"/>
        <s v="Plato_16,  Plato_18,  Plato_11,  Plato_5"/>
        <s v="Plato_16,  Plato_10,  Plato_1,  Plato_7"/>
        <s v="Plato_8,  Plato_9"/>
        <s v="Plato_10,  Plato_6,  Plato_5"/>
        <s v="Plato_1,  Plato_14"/>
        <s v="Plato_5,  Plato_2,  Plato_16"/>
        <s v="Plato_11,  Plato_5"/>
        <s v="Plato_12,  Plato_3,  Plato_16"/>
        <s v="Plato_8,  Plato_15"/>
        <s v="Plato_7,  Plato_4"/>
        <s v="Plato_8,  Plato_5"/>
        <s v="Plato_5,  Plato_8"/>
        <s v="Plato_18,  Plato_9,  Plato_17,  Plato_16"/>
        <s v="Plato_7,  Plato_18"/>
        <s v="Plato_7,  Plato_18,  Plato_15,  Plato_20"/>
        <s v="Plato_18,  Plato_14,  Plato_7,  Plato_13"/>
        <s v="Plato_2,  Plato_9"/>
        <s v="Plato_4,  Plato_18"/>
        <s v="Plato_8,  Plato_6"/>
        <s v="Plato_7,  Plato_19"/>
        <s v="Plato_19,  Plato_3,  Plato_18,  Plato_7"/>
        <s v="Plato_18,  Plato_17,  Plato_5"/>
        <s v="Plato_4,  Plato_14,  Plato_17"/>
        <s v="Plato_10,  Plato_15,  Plato_18"/>
        <s v="Plato_9,  Plato_2"/>
        <s v="Plato_11,  Plato_13,  Plato_7"/>
        <s v="Plato_20,  Plato_6,  Plato_16,  Plato_11"/>
        <s v="Plato_11,  Plato_18,  Plato_12,  Plato_17"/>
        <s v="Plato_2,  Plato_20"/>
        <s v="Plato_10,  Plato_2,  Plato_1"/>
        <s v="Plato_6,  Plato_5"/>
        <s v="Plato_20,  Plato_13,  Plato_16"/>
        <s v="Plato_5,  Plato_4,  Plato_11"/>
        <s v="Plato_20,  Plato_1"/>
        <s v="Plato_18,  Plato_19"/>
        <s v="Plato_14,  Plato_18"/>
        <s v="Plato_10,  Plato_12,  Plato_3,  Plato_15"/>
        <s v="Plato_12,  Plato_14,  Plato_3"/>
        <s v="Plato_7,  Plato_12,  Plato_5"/>
        <s v="Plato_6,  Plato_20,  Plato_5"/>
        <s v="Plato_9,  Plato_18,  Plato_17,  Plato_2"/>
        <s v="Plato_1,  Plato_9,  Plato_18"/>
        <s v="Plato_14,  Plato_8,  Plato_17"/>
        <s v="Plato_3,  Plato_20,  Plato_4"/>
        <s v="Plato_18,  Plato_19,  Plato_14,  Plato_16"/>
        <s v="Plato_4,  Plato_16,  Plato_1"/>
        <s v="Plato_13,  Plato_20,  Plato_4,  Plato_9"/>
        <s v="Plato_13,  Plato_10,  Plato_15"/>
        <s v="Plato_7,  Plato_9,  Plato_8"/>
        <s v="Plato_20,  Plato_9,  Plato_7,  Plato_13"/>
        <s v="Plato_4,  Plato_9,  Plato_14,  Plato_2"/>
        <s v="Plato_2,  Plato_14,  Plato_11,  Plato_16"/>
        <s v="Plato_2,  Plato_6,  Plato_9,  Plato_4"/>
        <s v="Plato_4,  Plato_8"/>
        <s v="Plato_12,  Plato_11,  Plato_9,  Plato_14"/>
        <s v="Plato_18,  Plato_10,  Plato_6"/>
        <s v="Plato_16,  Plato_6,  Plato_15"/>
        <s v="Plato_11,  Plato_17"/>
        <s v="Plato_15,  Plato_16"/>
        <s v="Plato_17,  Plato_11,  Plato_8"/>
        <s v="Plato_18,  Plato_17"/>
        <s v="Plato_1,  Plato_8,  Plato_18"/>
        <s v="Plato_2,  Plato_7,  Plato_3"/>
        <s v="Plato_2,  Plato_3,  Plato_4,  Plato_13"/>
        <s v="Plato_20,  Plato_13,  Plato_3"/>
        <s v="Plato_2,  Plato_1,  Plato_5,  Plato_12"/>
        <s v="Plato_14,  Plato_20"/>
        <s v="Plato_15,  Plato_13,  Plato_1"/>
        <s v="Plato_15,  Plato_1,  Plato_11"/>
        <s v="Plato_4,  Plato_1"/>
        <s v="Plato_4,  Plato_14"/>
        <s v="Plato_20,  Plato_9,  Plato_7,  Plato_17"/>
        <s v="Plato_19,  Plato_20,  Plato_3"/>
        <s v="Plato_15,  Plato_4,  Plato_11,  Plato_8"/>
        <s v="Plato_16,  Plato_11,  Plato_18,  Plato_13"/>
        <s v="Plato_18,  Plato_13"/>
        <s v="Plato_2,  Plato_5"/>
        <s v="Plato_13,  Plato_18"/>
        <s v="Plato_10,  Plato_19,  Plato_4,  Plato_13"/>
        <s v="Plato_11,  Plato_17,  Plato_19"/>
        <s v="Plato_4,  Plato_5"/>
        <s v="Plato_12,  Plato_4,  Plato_7,  Plato_20"/>
        <s v="Plato_13,  Plato_17,  Plato_16"/>
        <s v="Plato_15,  Plato_8,  Plato_4,  Plato_1"/>
        <s v="Plato_10,  Plato_1"/>
        <s v="Plato_14,  Plato_18,  Plato_13,  Plato_15"/>
        <s v="Plato_18,  Plato_3"/>
        <s v="Plato_5,  Plato_1"/>
        <s v="Plato_20,  Plato_17,  Plato_11,  Plato_19"/>
        <s v="Plato_11,  Plato_5,  Plato_3"/>
        <s v="Plato_13,  Plato_2"/>
        <s v="Plato_14,  Plato_7,  Plato_15,  Plato_1"/>
        <s v="Plato_16,  Plato_4,  Plato_20,  Plato_7"/>
        <s v="Plato_10,  Plato_15,  Plato_17"/>
        <s v="Plato_18,  Plato_17,  Plato_8"/>
        <s v="Plato_20,  Plato_16,  Plato_14,  Plato_8"/>
        <s v="Plato_8,  Plato_5,  Plato_2,  Plato_20"/>
        <s v="Plato_3,  Plato_20,  Plato_8,  Plato_2"/>
        <s v="Plato_1,  Plato_6,  Plato_10"/>
        <s v="Plato_10,  Plato_4"/>
        <s v="Plato_13,  Plato_19"/>
        <s v="Plato_6,  Plato_19,  Plato_16,  Plato_3"/>
        <s v="Plato_12,  Plato_14,  Plato_4,  Plato_8"/>
        <s v="Plato_17,  Plato_14,  Plato_1,  Plato_15"/>
        <s v="Plato_15,  Plato_17,  Plato_4,  Plato_19"/>
        <s v="Plato_6,  Plato_10"/>
        <s v="Plato_17,  Plato_16"/>
        <s v="Plato_5,  Plato_8,  Plato_1,  Plato_15"/>
        <s v="Plato_19,  Plato_7,  Plato_13"/>
        <s v="Plato_4,  Plato_20,  Plato_13"/>
        <s v="Plato_2,  Plato_7,  Plato_9"/>
        <s v="Plato_7,  Plato_20"/>
        <s v="Plato_18,  Plato_3,  Plato_4"/>
        <s v="Plato_17,  Plato_20"/>
        <s v="Plato_15,  Plato_11"/>
        <s v="Plato_2,  Plato_7,  Plato_5,  Plato_4"/>
        <s v="Plato_5,  Plato_20,  Plato_1,  Plato_8"/>
        <s v="Plato_7,  Plato_12,  Plato_13"/>
        <s v="Plato_11,  Plato_18,  Plato_1"/>
        <s v="Plato_10,  Plato_17,  Plato_12"/>
        <s v="Plato_10,  Plato_13,  Plato_11"/>
        <s v="Plato_9,  Plato_1,  Plato_14"/>
        <s v="Plato_13,  Plato_10,  Plato_9"/>
        <s v="Plato_11,  Plato_6"/>
        <s v="Plato_4,  Plato_17"/>
        <s v="Plato_9,  Plato_16,  Plato_1,  Plato_3"/>
        <s v="Plato_13,  Plato_9,  Plato_15,  Plato_8"/>
        <s v="Plato_20,  Plato_13,  Plato_11"/>
        <s v="Plato_17,  Plato_19"/>
        <s v="Plato_16,  Plato_2,  Plato_8"/>
        <s v="Plato_14,  Plato_3,  Plato_12,  Plato_19"/>
        <s v="Plato_20,  Plato_14,  Plato_8"/>
        <s v="Plato_15,  Plato_6"/>
        <s v="Plato_12,  Plato_2,  Plato_20"/>
        <s v="Plato_14,  Plato_17,  Plato_1,  Plato_16"/>
        <s v="Plato_7,  Plato_1,  Plato_19"/>
        <s v="Plato_4,  Plato_9,  Plato_3"/>
        <s v="Plato_4,  Plato_12,  Plato_5"/>
        <s v="Plato_1,  Plato_6"/>
        <s v="Plato_10,  Plato_7,  Plato_1"/>
        <s v="Plato_17,  Plato_6,  Plato_15"/>
        <s v="Plato_14,  Plato_8,  Plato_19"/>
        <s v="Plato_8,  Plato_1,  Plato_15"/>
        <s v="Plato_15,  Plato_13,  Plato_12"/>
        <s v="Plato_20,  Plato_8,  Plato_2,  Plato_1"/>
        <s v="Plato_12,  Plato_4,  Plato_17,  Plato_13"/>
        <s v="Plato_1,  Plato_3,  Plato_19"/>
        <s v="Plato_17,  Plato_14,  Plato_16,  Plato_13"/>
        <s v="Plato_3,  Plato_8,  Plato_18"/>
        <s v="Plato_9,  Plato_12,  Plato_8,  Plato_7"/>
        <s v="Plato_13,  Plato_10,  Plato_16,  Plato_1"/>
        <s v="Plato_4,  Plato_3,  Plato_11"/>
        <s v="Plato_11,  Plato_13"/>
        <s v="Plato_5,  Plato_3,  Plato_20,  Plato_17"/>
        <s v="Plato_19,  Plato_17,  Plato_10,  Plato_9"/>
        <s v="Plato_17,  Plato_3"/>
        <s v="Plato_14,  Plato_1,  Plato_13"/>
        <s v="Plato_20,  Plato_17,  Plato_16,  Plato_11"/>
        <s v="Plato_8,  Plato_2,  Plato_4,  Plato_3"/>
        <s v="Plato_19,  Plato_13"/>
        <s v="Plato_3,  Plato_4,  Plato_20,  Plato_13"/>
        <s v="Plato_14,  Plato_11,  Plato_2,  Plato_6"/>
        <s v="Plato_6,  Plato_10,  Plato_14,  Plato_13"/>
        <s v="Plato_11,  Plato_4"/>
        <s v="Plato_4,  Plato_13,  Plato_6,  Plato_16"/>
        <s v="Plato_15,  Plato_13,  Plato_2,  Plato_19"/>
        <s v="Plato_13,  Plato_8,  Plato_11,  Plato_1"/>
        <s v="Plato_3,  Plato_12,  Plato_4,  Plato_14"/>
        <s v="Plato_11,  Plato_9,  Plato_15,  Plato_10"/>
        <s v="Plato_18,  Plato_2,  Plato_11"/>
        <s v="Plato_2,  Plato_6,  Plato_1,  Plato_4"/>
        <s v="Plato_13,  Plato_1,  Plato_17"/>
        <s v="Plato_5,  Plato_2,  Plato_6"/>
        <s v="Plato_20,  Plato_12,  Plato_9"/>
        <s v="Plato_11,  Plato_9,  Plato_7"/>
        <s v="Plato_9,  Plato_19,  Plato_7,  Plato_6"/>
        <s v="Plato_13,  Plato_5"/>
        <s v="Plato_16,  Plato_8"/>
        <s v="Plato_18,  Plato_5"/>
        <s v="Plato_5,  Plato_19,  Plato_14"/>
        <s v="Plato_4,  Plato_6,  Plato_15"/>
        <s v="Plato_20,  Plato_10,  Plato_19"/>
        <s v="Plato_19,  Plato_7,  Plato_6"/>
        <s v="Plato_15,  Plato_7,  Plato_12"/>
        <s v="Plato_14,  Plato_15"/>
        <s v="Plato_5,  Plato_16,  Plato_17"/>
        <s v="Plato_10,  Plato_16,  Plato_4"/>
        <s v="Plato_16,  Plato_15,  Plato_19,  Plato_14"/>
        <s v="Plato_7,  Plato_9,  Plato_11,  Plato_16"/>
        <s v="Plato_17,  Plato_2,  Plato_10,  Plato_12"/>
        <s v="Plato_10,  Plato_4,  Plato_14"/>
        <s v="Plato_8,  Plato_7,  Plato_1,  Plato_6"/>
        <s v="Plato_15,  Plato_10"/>
        <s v="Plato_9,  Plato_1,  Plato_5"/>
        <s v="Plato_15,  Plato_14,  Plato_7,  Plato_19"/>
        <s v="Plato_7,  Plato_6,  Plato_16"/>
        <s v="Plato_13,  Plato_1,  Plato_12,  Plato_9"/>
        <s v="Plato_17,  Plato_12"/>
        <s v="Plato_11,  Plato_6,  Plato_1,  Plato_9"/>
        <s v="Plato_7,  Plato_16,  Plato_14"/>
        <s v="Plato_13,  Plato_10"/>
        <s v="Plato_6,  Plato_18,  Plato_7"/>
        <s v="Plato_10,  Plato_16,  Plato_13,  Plato_19"/>
        <s v="Plato_2,  Plato_12,  Plato_3,  Plato_14"/>
        <s v="Plato_9,  Plato_7,  Plato_13"/>
      </sharedItems>
    </cacheField>
    <cacheField name="Monto total de la cuenta" numFmtId="44">
      <sharedItems containsSemiMixedTypes="0" containsString="0" containsNumber="1" minValue="31.39" maxValue="395.11" count="751">
        <n v="186.55"/>
        <n v="101.3"/>
        <n v="195.87"/>
        <n v="217.68"/>
        <n v="91.33"/>
        <n v="96.57"/>
        <n v="182.54"/>
        <n v="291.18"/>
        <n v="215.85"/>
        <n v="164.6"/>
        <n v="120.89"/>
        <n v="371.27"/>
        <n v="109.06"/>
        <n v="177.76"/>
        <n v="252.77"/>
        <n v="65.900000000000006"/>
        <n v="149.16999999999999"/>
        <n v="284.09000000000003"/>
        <n v="97.45"/>
        <n v="209.7"/>
        <n v="294.52999999999997"/>
        <n v="258.40999999999997"/>
        <n v="176.46"/>
        <n v="271.18"/>
        <n v="80.150000000000006"/>
        <n v="136.37"/>
        <n v="80.27"/>
        <n v="135.22"/>
        <n v="187.83"/>
        <n v="138.29"/>
        <n v="86.81"/>
        <n v="239.25"/>
        <n v="326.38"/>
        <n v="125.08"/>
        <n v="229.75"/>
        <n v="75.28"/>
        <n v="31.39"/>
        <n v="251.31"/>
        <n v="156.36000000000001"/>
        <n v="161.68"/>
        <n v="219.24"/>
        <n v="151.57999999999998"/>
        <n v="235.19"/>
        <n v="79.41"/>
        <n v="167.97"/>
        <n v="119.98"/>
        <n v="183.31"/>
        <n v="206.92000000000002"/>
        <n v="92.74"/>
        <n v="262.08"/>
        <n v="309.88"/>
        <n v="303.88"/>
        <n v="210.36"/>
        <n v="300.49"/>
        <n v="91.2"/>
        <n v="214.45"/>
        <n v="112.7"/>
        <n v="193.89"/>
        <n v="121.53999999999999"/>
        <n v="284.87"/>
        <n v="185.93"/>
        <n v="88.34"/>
        <n v="322.77"/>
        <n v="210"/>
        <n v="220.88"/>
        <n v="277.25"/>
        <n v="263.64999999999998"/>
        <n v="265.49"/>
        <n v="146.26"/>
        <n v="160.01"/>
        <n v="90.28"/>
        <n v="115.50999999999999"/>
        <n v="248.82999999999998"/>
        <n v="154.22999999999999"/>
        <n v="175.76"/>
        <n v="118.88"/>
        <n v="77.02"/>
        <n v="343.01"/>
        <n v="160.05000000000001"/>
        <n v="85.69"/>
        <n v="118.6"/>
        <n v="194.94"/>
        <n v="75.11"/>
        <n v="253.96"/>
        <n v="61.84"/>
        <n v="128.46"/>
        <n v="146.93"/>
        <n v="171.28"/>
        <n v="64.69"/>
        <n v="332.1"/>
        <n v="94.75"/>
        <n v="74.66"/>
        <n v="281.36"/>
        <n v="177.68"/>
        <n v="209.63"/>
        <n v="207.22"/>
        <n v="183.15"/>
        <n v="172.55"/>
        <n v="181.15"/>
        <n v="153.09"/>
        <n v="183.65"/>
        <n v="99.75"/>
        <n v="88.12"/>
        <n v="156.63999999999999"/>
        <n v="90.72"/>
        <n v="301.77"/>
        <n v="147.26"/>
        <n v="211.95"/>
        <n v="210.91"/>
        <n v="222.82"/>
        <n v="55.36"/>
        <n v="97.74"/>
        <n v="291.81"/>
        <n v="283.45999999999998"/>
        <n v="316.69"/>
        <n v="81.650000000000006"/>
        <n v="258.32"/>
        <n v="145.5"/>
        <n v="157.51"/>
        <n v="64.3"/>
        <n v="125.38"/>
        <n v="70.88"/>
        <n v="232.85"/>
        <n v="208.66"/>
        <n v="206.82"/>
        <n v="104.82"/>
        <n v="288.36"/>
        <n v="155.30000000000001"/>
        <n v="73.13"/>
        <n v="199.41"/>
        <n v="236.96"/>
        <n v="221.74"/>
        <n v="150.1"/>
        <n v="294.7"/>
        <n v="110.25"/>
        <n v="75.400000000000006"/>
        <n v="270.79000000000002"/>
        <n v="82.2"/>
        <n v="223.13"/>
        <n v="62.56"/>
        <n v="197.29"/>
        <n v="98.259999999999991"/>
        <n v="196.22"/>
        <n v="137.32"/>
        <n v="100.4"/>
        <n v="111.14"/>
        <n v="258.26"/>
        <n v="241.92"/>
        <n v="198.43"/>
        <n v="173.51"/>
        <n v="81.569999999999993"/>
        <n v="245.84"/>
        <n v="161.19999999999999"/>
        <n v="161.72"/>
        <n v="75.03"/>
        <n v="299.48"/>
        <n v="358.75"/>
        <n v="300.81"/>
        <n v="182.02"/>
        <n v="102.86"/>
        <n v="89.55"/>
        <n v="285.94"/>
        <n v="217.53"/>
        <n v="131.9"/>
        <n v="89.95"/>
        <n v="194.74"/>
        <n v="61.09"/>
        <n v="170.62"/>
        <n v="268.98"/>
        <n v="185.56"/>
        <n v="113.17"/>
        <n v="225.73"/>
        <n v="108.24000000000001"/>
        <n v="171.94"/>
        <n v="93.5"/>
        <n v="183.39"/>
        <n v="239.6"/>
        <n v="75.3"/>
        <n v="212.61"/>
        <n v="69.58"/>
        <n v="76.36"/>
        <n v="266.69"/>
        <n v="229.24"/>
        <n v="119.07"/>
        <n v="287.55"/>
        <n v="225.4"/>
        <n v="96.95"/>
        <n v="233.66"/>
        <n v="240.88"/>
        <n v="186.36"/>
        <n v="90.99"/>
        <n v="244.85"/>
        <n v="107.41"/>
        <n v="60.06"/>
        <n v="233.65"/>
        <n v="149.11000000000001"/>
        <n v="274.26"/>
        <n v="136.72999999999999"/>
        <n v="91.84"/>
        <n v="230.19"/>
        <n v="196.19"/>
        <n v="97.56"/>
        <n v="87.49"/>
        <n v="66.960000000000008"/>
        <n v="226.54"/>
        <n v="216.7"/>
        <n v="248.49"/>
        <n v="209.67"/>
        <n v="180.13"/>
        <n v="263.85000000000002"/>
        <n v="115.1"/>
        <n v="261.39"/>
        <n v="193.64"/>
        <n v="177.69"/>
        <n v="127.17"/>
        <n v="207.34"/>
        <n v="185.96"/>
        <n v="72.5"/>
        <n v="210.82999999999998"/>
        <n v="129.57999999999998"/>
        <n v="81.62"/>
        <n v="69.61"/>
        <n v="203.02"/>
        <n v="210.48"/>
        <n v="252.05"/>
        <n v="79.66"/>
        <n v="152.57999999999998"/>
        <n v="229.84"/>
        <n v="257.10000000000002"/>
        <n v="205.43"/>
        <n v="83.64"/>
        <n v="235.22"/>
        <n v="59.370000000000005"/>
        <n v="294.81"/>
        <n v="119.15"/>
        <n v="105.02000000000001"/>
        <n v="85.76"/>
        <n v="327.81"/>
        <n v="56.97"/>
        <n v="165.29"/>
        <n v="141.44999999999999"/>
        <n v="175.65"/>
        <n v="287.82"/>
        <n v="369.75"/>
        <n v="115.07"/>
        <n v="243.69"/>
        <n v="127.71000000000001"/>
        <n v="43.21"/>
        <n v="122.69"/>
        <n v="145.81"/>
        <n v="188.69"/>
        <n v="333.43"/>
        <n v="38.340000000000003"/>
        <n v="72.78"/>
        <n v="164.99"/>
        <n v="127.72"/>
        <n v="116.55"/>
        <n v="186.42000000000002"/>
        <n v="157.82999999999998"/>
        <n v="163.96"/>
        <n v="231.21"/>
        <n v="192.48"/>
        <n v="123.75"/>
        <n v="162.66"/>
        <n v="91.16"/>
        <n v="289.17"/>
        <n v="112.13"/>
        <n v="60.11"/>
        <n v="125.72999999999999"/>
        <n v="159.30000000000001"/>
        <n v="135.93"/>
        <n v="170.67000000000002"/>
        <n v="90.98"/>
        <n v="103.28999999999999"/>
        <n v="182.36"/>
        <n v="244.53"/>
        <n v="153.07999999999998"/>
        <n v="110.3"/>
        <n v="93.05"/>
        <n v="121.07"/>
        <n v="187.99"/>
        <n v="52.94"/>
        <n v="109.96000000000001"/>
        <n v="233.67000000000002"/>
        <n v="99.3"/>
        <n v="164.56"/>
        <n v="54.59"/>
        <n v="275.44"/>
        <n v="113.72"/>
        <n v="249.11"/>
        <n v="346.36"/>
        <n v="293.42"/>
        <n v="88.07"/>
        <n v="218.46"/>
        <n v="278.24"/>
        <n v="211.68"/>
        <n v="328.38"/>
        <n v="239.52"/>
        <n v="135.88999999999999"/>
        <n v="226.49"/>
        <n v="301.05"/>
        <n v="165.92000000000002"/>
        <n v="48.96"/>
        <n v="94.66"/>
        <n v="255.79"/>
        <n v="208.09"/>
        <n v="149.47"/>
        <n v="92.27000000000001"/>
        <n v="164.89"/>
        <n v="275.14"/>
        <n v="59.18"/>
        <n v="181.6"/>
        <n v="191.13"/>
        <n v="202.55"/>
        <n v="39.08"/>
        <n v="298.05"/>
        <n v="142.02000000000001"/>
        <n v="164.59"/>
        <n v="109.69"/>
        <n v="252.3"/>
        <n v="158.6"/>
        <n v="186.5"/>
        <n v="94.85"/>
        <n v="162.08000000000001"/>
        <n v="48.85"/>
        <n v="245.89"/>
        <n v="249.17000000000002"/>
        <n v="209.61"/>
        <n v="145.21"/>
        <n v="85.19"/>
        <n v="190.5"/>
        <n v="155.56"/>
        <n v="175.93"/>
        <n v="119.28"/>
        <n v="309.62"/>
        <n v="123.6"/>
        <n v="202.52"/>
        <n v="224.05"/>
        <n v="122.06"/>
        <n v="216.01"/>
        <n v="51.980000000000004"/>
        <n v="107.93"/>
        <n v="118.52000000000001"/>
        <n v="116.78"/>
        <n v="192.63"/>
        <n v="179.21"/>
        <n v="249.93"/>
        <n v="239.37"/>
        <n v="210.57999999999998"/>
        <n v="56.53"/>
        <n v="64.92"/>
        <n v="194.87"/>
        <n v="208.1"/>
        <n v="202.2"/>
        <n v="272.26"/>
        <n v="142.72999999999999"/>
        <n v="109.21000000000001"/>
        <n v="289.02"/>
        <n v="205.28"/>
        <n v="142.97"/>
        <n v="249.57"/>
        <n v="113.62"/>
        <n v="160.65"/>
        <n v="276.83"/>
        <n v="119.78999999999999"/>
        <n v="232.51"/>
        <n v="53.17"/>
        <n v="186.62"/>
        <n v="68.349999999999994"/>
        <n v="115.3"/>
        <n v="73.510000000000005"/>
        <n v="114.96000000000001"/>
        <n v="89.31"/>
        <n v="80.61"/>
        <n v="159.53"/>
        <n v="171.69"/>
        <n v="106.8"/>
        <n v="139.32999999999998"/>
        <n v="159.32"/>
        <n v="71.14"/>
        <n v="127.96000000000001"/>
        <n v="113.84"/>
        <n v="318.02999999999997"/>
        <n v="72.14"/>
        <n v="185.68"/>
        <n v="70.599999999999994"/>
        <n v="152.72999999999999"/>
        <n v="220.54"/>
        <n v="95.05"/>
        <n v="78.900000000000006"/>
        <n v="117.5"/>
        <n v="184.79"/>
        <n v="170.96"/>
        <n v="234.32"/>
        <n v="240.96"/>
        <n v="57.87"/>
        <n v="204.76"/>
        <n v="214.56"/>
        <n v="120.56"/>
        <n v="189.03"/>
        <n v="117.98"/>
        <n v="141.13999999999999"/>
        <n v="251.7"/>
        <n v="99.65"/>
        <n v="105.94"/>
        <n v="58.010000000000005"/>
        <n v="46.17"/>
        <n v="178.51"/>
        <n v="37.9"/>
        <n v="177.07999999999998"/>
        <n v="153.51"/>
        <n v="81.09"/>
        <n v="273.49"/>
        <n v="102.57"/>
        <n v="186.13"/>
        <n v="158.02000000000001"/>
        <n v="68.430000000000007"/>
        <n v="294.8"/>
        <n v="249.74"/>
        <n v="190.6"/>
        <n v="88.95"/>
        <n v="67.09"/>
        <n v="99.82"/>
        <n v="147.77000000000001"/>
        <n v="133.15"/>
        <n v="184.48"/>
        <n v="66.14"/>
        <n v="82.56"/>
        <n v="52.3"/>
        <n v="202.56"/>
        <n v="122.85"/>
        <n v="206.31"/>
        <n v="256.07"/>
        <n v="231.48"/>
        <n v="120.26"/>
        <n v="95.28"/>
        <n v="56.24"/>
        <n v="209.68"/>
        <n v="172.68"/>
        <n v="106.25"/>
        <n v="120.9"/>
        <n v="138.37"/>
        <n v="201.48"/>
        <n v="166.82999999999998"/>
        <n v="272.62"/>
        <n v="67.7"/>
        <n v="169.94"/>
        <n v="154.26"/>
        <n v="283.20999999999998"/>
        <n v="116.77000000000001"/>
        <n v="225.6"/>
        <n v="120.51"/>
        <n v="120.17"/>
        <n v="110.07"/>
        <n v="202.5"/>
        <n v="165.9"/>
        <n v="166.63"/>
        <n v="185.31"/>
        <n v="120.28"/>
        <n v="162.26"/>
        <n v="125.46000000000001"/>
        <n v="133.49"/>
        <n v="150.79"/>
        <n v="94.63"/>
        <n v="199.66"/>
        <n v="193.55"/>
        <n v="261.52999999999997"/>
        <n v="237.85"/>
        <n v="150.78"/>
        <n v="91.58"/>
        <n v="177.63"/>
        <n v="94.02000000000001"/>
        <n v="81.84"/>
        <n v="93.74"/>
        <n v="97.76"/>
        <n v="183.07"/>
        <n v="197.76"/>
        <n v="222.38"/>
        <n v="171.27"/>
        <n v="238.79"/>
        <n v="152.68"/>
        <n v="226.62"/>
        <n v="86.67"/>
        <n v="183.85"/>
        <n v="296.95999999999998"/>
        <n v="262.42"/>
        <n v="179.93"/>
        <n v="40.989999999999995"/>
        <n v="180.69"/>
        <n v="130.62"/>
        <n v="166.38"/>
        <n v="171.9"/>
        <n v="172.84"/>
        <n v="85.31"/>
        <n v="180.76"/>
        <n v="253.42000000000002"/>
        <n v="74.8"/>
        <n v="96.26"/>
        <n v="50.97"/>
        <n v="172.95"/>
        <n v="165.37"/>
        <n v="76.739999999999995"/>
        <n v="212.84"/>
        <n v="61.79"/>
        <n v="166.85"/>
        <n v="126.92"/>
        <n v="95.48"/>
        <n v="279.59000000000003"/>
        <n v="323.99"/>
        <n v="225.18"/>
        <n v="119.35"/>
        <n v="126.41"/>
        <n v="102.91"/>
        <n v="229.87"/>
        <n v="76.02000000000001"/>
        <n v="76.95"/>
        <n v="93.62"/>
        <n v="233.91"/>
        <n v="190.19"/>
        <n v="278.39"/>
        <n v="154.94999999999999"/>
        <n v="170.59"/>
        <n v="315.45"/>
        <n v="258"/>
        <n v="91.68"/>
        <n v="183.35"/>
        <n v="260.89999999999998"/>
        <n v="171.85"/>
        <n v="235.7"/>
        <n v="197.05"/>
        <n v="255.37"/>
        <n v="114.91"/>
        <n v="142.18"/>
        <n v="139.81"/>
        <n v="247.04"/>
        <n v="124.88"/>
        <n v="197.34"/>
        <n v="152.32999999999998"/>
        <n v="188.54"/>
        <n v="253.28"/>
        <n v="247.38"/>
        <n v="185.6"/>
        <n v="71.08"/>
        <n v="90.09"/>
        <n v="212.88"/>
        <n v="224.26"/>
        <n v="123.36"/>
        <n v="142.53"/>
        <n v="309.49"/>
        <n v="74.069999999999993"/>
        <n v="189.07999999999998"/>
        <n v="266.11"/>
        <n v="120.62"/>
        <n v="295.83"/>
        <n v="203.13"/>
        <n v="159.52000000000001"/>
        <n v="123.4"/>
        <n v="103.53999999999999"/>
        <n v="120.21000000000001"/>
        <n v="212.07999999999998"/>
        <n v="51.52"/>
        <n v="255.71"/>
        <n v="74.12"/>
        <n v="122.8"/>
        <n v="85.960000000000008"/>
        <n v="77.539999999999992"/>
        <n v="136.27000000000001"/>
        <n v="74.23"/>
        <n v="278.99"/>
        <n v="175.98"/>
        <n v="138.07"/>
        <n v="203.79"/>
        <n v="83.03"/>
        <n v="134.93"/>
        <n v="312.95999999999998"/>
        <n v="162.94"/>
        <n v="164.32999999999998"/>
        <n v="129.67000000000002"/>
        <n v="257.8"/>
        <n v="185.01"/>
        <n v="112.33"/>
        <n v="263.7"/>
        <n v="195.46"/>
        <n v="220.31"/>
        <n v="199.97"/>
        <n v="185.35"/>
        <n v="308.81"/>
        <n v="282.5"/>
        <n v="86.2"/>
        <n v="147.6"/>
        <n v="244.38"/>
        <n v="214.57999999999998"/>
        <n v="96.9"/>
        <n v="65.55"/>
        <n v="55.29"/>
        <n v="81.900000000000006"/>
        <n v="122.28"/>
        <n v="254.54"/>
        <n v="308.56"/>
        <n v="98.48"/>
        <n v="351.42"/>
        <n v="155.88999999999999"/>
        <n v="180.18"/>
        <n v="344.93"/>
        <n v="148.44"/>
        <n v="147.27000000000001"/>
        <n v="132.47"/>
        <n v="257.05"/>
        <n v="140"/>
        <n v="180.73"/>
        <n v="156.24"/>
        <n v="65.240000000000009"/>
        <n v="183.03"/>
        <n v="156.07"/>
        <n v="218.62"/>
        <n v="105.71000000000001"/>
        <n v="151.41"/>
        <n v="247.19"/>
        <n v="373.25"/>
        <n v="158.86000000000001"/>
        <n v="153.57999999999998"/>
        <n v="120.71000000000001"/>
        <n v="170.97"/>
        <n v="268.29000000000002"/>
        <n v="247.68"/>
        <n v="187.11"/>
        <n v="61.81"/>
        <n v="106.86"/>
        <n v="220.03"/>
        <n v="82.59"/>
        <n v="140.79"/>
        <n v="73.430000000000007"/>
        <n v="271.98"/>
        <n v="275.20999999999998"/>
        <n v="229.27"/>
        <n v="193.26"/>
        <n v="278.33"/>
        <n v="65.98"/>
        <n v="114.7"/>
        <n v="188.23"/>
        <n v="240.2"/>
        <n v="117.27"/>
        <n v="122.24000000000001"/>
        <n v="223.91"/>
        <n v="238.54"/>
        <n v="144.63999999999999"/>
        <n v="155.80000000000001"/>
        <n v="153.27000000000001"/>
        <n v="154.32"/>
        <n v="51.86"/>
        <n v="56.489999999999995"/>
        <n v="219.61"/>
        <n v="191.68"/>
        <n v="131.93"/>
        <n v="216.2"/>
        <n v="186.19"/>
        <n v="301.5"/>
        <n v="248.29"/>
        <n v="223.74"/>
        <n v="165.6"/>
        <n v="156.57"/>
        <n v="230.76"/>
        <n v="235.43"/>
        <n v="174.06"/>
        <n v="112.07"/>
        <n v="44.04"/>
        <n v="204.42000000000002"/>
        <n v="228.15"/>
        <n v="73.89"/>
        <n v="117.83"/>
        <n v="82.53"/>
        <n v="77.7"/>
        <n v="175.25"/>
        <n v="228.22"/>
        <n v="79.900000000000006"/>
        <n v="198.92000000000002"/>
        <n v="106.31"/>
        <n v="180.66"/>
        <n v="134.22999999999999"/>
        <n v="64.760000000000005"/>
        <n v="233.35"/>
        <n v="224.89"/>
        <n v="96.44"/>
        <n v="255.66"/>
        <n v="141.82999999999998"/>
        <n v="242.07"/>
        <n v="85.24"/>
        <n v="51.29"/>
        <n v="155.07"/>
        <n v="98.45"/>
        <n v="225.39"/>
        <n v="95.8"/>
        <n v="219.15"/>
        <n v="166.43"/>
        <n v="215.74"/>
        <n v="90.210000000000008"/>
        <n v="395.11"/>
        <n v="235.69"/>
        <n v="285.90999999999997"/>
        <n v="275.73"/>
        <n v="178.67000000000002"/>
        <n v="57.21"/>
        <n v="124.23"/>
        <n v="208.28"/>
        <n v="265.13"/>
        <n v="105.62"/>
        <n v="153.79"/>
        <n v="80.12"/>
        <n v="186.66"/>
        <n v="167.38"/>
        <n v="53.24"/>
        <n v="229.28"/>
        <n v="146.97"/>
        <n v="129.02000000000001"/>
        <n v="78.349999999999994"/>
        <n v="349.35"/>
        <n v="221.09"/>
        <n v="185.82"/>
        <n v="180.43"/>
        <n v="240.91"/>
        <n v="142.09"/>
        <n v="151.37"/>
        <n v="79.69"/>
        <n v="309.05"/>
        <n v="325.31"/>
        <n v="176.51"/>
        <n v="159.69999999999999"/>
        <n v="102.5"/>
        <n v="302.75"/>
        <n v="245.9"/>
        <n v="62.23"/>
        <n v="122.55"/>
        <n v="94.12"/>
        <n v="140.82"/>
        <n v="219.35"/>
        <n v="106.27000000000001"/>
        <n v="189.24"/>
        <n v="279.74"/>
        <n v="237.65"/>
        <n v="81.75"/>
        <n v="70.03"/>
        <n v="79.039999999999992"/>
        <n v="355.7"/>
        <n v="144.42000000000002"/>
        <n v="190.85"/>
        <n v="148.44999999999999"/>
        <n v="126.88"/>
        <n v="105.41"/>
        <n v="263.77"/>
        <n v="197.57"/>
        <n v="184.98"/>
      </sharedItems>
    </cacheField>
    <cacheField name="Fecha de factura" numFmtId="14">
      <sharedItems containsSemiMixedTypes="0" containsNonDate="0" containsDate="1" containsString="0" minDate="2023-04-01T00:00:00" maxDate="2023-04-08T00:00:00"/>
    </cacheField>
    <cacheField name="Hora de llegada2" numFmtId="164">
      <sharedItems containsSemiMixedTypes="0" containsNonDate="0" containsDate="1" containsString="0" minDate="2023-04-01T00:01:00" maxDate="2023-04-07T03:56:00"/>
    </cacheField>
    <cacheField name="Hora de salida2" numFmtId="164">
      <sharedItems containsSemiMixedTypes="0" containsNonDate="0" containsDate="1" containsString="0" minDate="2023-04-01T01:11:00" maxDate="2023-04-07T07:51:00"/>
    </cacheField>
    <cacheField name="Tiempo de permanencia" numFmtId="164">
      <sharedItems containsSemiMixedTypes="0" containsNonDate="0" containsDate="1" containsString="0" minDate="1899-12-30T01:01:00" maxDate="1899-12-30T04:14:00"/>
    </cacheField>
    <cacheField name="Tiempo de preparación" numFmtId="21">
      <sharedItems containsSemiMixedTypes="0" containsNonDate="0" containsDate="1" containsString="0" minDate="1899-12-30T00:05:00" maxDate="1899-12-30T03:23:00"/>
    </cacheField>
    <cacheField name="Tiempo de degustación" numFmtId="164">
      <sharedItems containsSemiMixedTypes="0" containsNonDate="0" containsDate="1" containsString="0" minDate="1899-12-30T00:00:00" maxDate="1899-12-30T04:04:00"/>
    </cacheField>
    <cacheField name="Cobro" numFmtId="0">
      <sharedItems count="2">
        <s v="Cobrado"/>
        <s v="No cobrado"/>
      </sharedItems>
    </cacheField>
    <cacheField name="Día" numFmtId="0">
      <sharedItems count="7">
        <s v="sábado"/>
        <s v="domingo"/>
        <s v="lunes"/>
        <s v="martes"/>
        <s v="miércoles"/>
        <s v="jueves"/>
        <s v="viernes"/>
      </sharedItems>
    </cacheField>
    <cacheField name="Minutes (Hora de Llegada)" numFmtId="0" databaseField="0">
      <fieldGroup base="3">
        <rangePr groupBy="minutes" startDate="2023-04-01T00:01:00" endDate="2023-04-07T03:56:00"/>
        <groupItems count="62">
          <s v="&lt;01/0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04/2023"/>
        </groupItems>
      </fieldGroup>
    </cacheField>
    <cacheField name="Hours (Hora de Llegada)" numFmtId="0" databaseField="0">
      <fieldGroup base="3">
        <rangePr groupBy="hours" startDate="2023-04-01T00:01:00" endDate="2023-04-07T03:56:00"/>
        <groupItems count="26">
          <s v="&lt;01/04/20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7/04/2023"/>
        </groupItems>
      </fieldGroup>
    </cacheField>
    <cacheField name="Days (Hora de Llegada)" numFmtId="0" databaseField="0">
      <fieldGroup base="3">
        <rangePr groupBy="days" startDate="2023-04-01T00:01:00" endDate="2023-04-07T03:56:00"/>
        <groupItems count="368">
          <s v="&lt;01/04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d v="2023-04-01T01:07:00"/>
    <d v="2023-04-01T03:50:00"/>
    <s v="Mesero_3"/>
    <x v="0"/>
    <s v="Tarjeta de débito"/>
    <n v="48.55"/>
    <s v="Reservada"/>
    <n v="1"/>
    <s v="España"/>
    <x v="0"/>
    <n v="186.55"/>
    <d v="2023-04-01T00:00:00"/>
    <d v="2023-04-01T01:07:00"/>
    <d v="2023-04-01T03:50:00"/>
    <d v="1899-12-30T02:43:00"/>
    <d v="1899-12-30T00:57:00"/>
    <d v="1899-12-30T01:46:00"/>
    <x v="0"/>
  </r>
  <r>
    <n v="6"/>
    <s v="Cliente_538"/>
    <n v="6"/>
    <d v="2023-04-01T01:28:00"/>
    <d v="2023-04-01T03:49:00"/>
    <s v="Mesero_1"/>
    <x v="1"/>
    <s v="Efectivo"/>
    <n v="43.3"/>
    <s v="Reservada"/>
    <n v="2"/>
    <s v="Colombia"/>
    <x v="1"/>
    <n v="101.3"/>
    <d v="2023-04-01T00:00:00"/>
    <d v="2023-04-01T01:28:00"/>
    <d v="2023-04-01T03:49:00"/>
    <d v="1899-12-30T02:21:00"/>
    <d v="1899-12-30T01:25:00"/>
    <d v="1899-12-30T00:56:00"/>
    <x v="0"/>
  </r>
  <r>
    <n v="20"/>
    <s v="Cliente_911"/>
    <n v="1"/>
    <d v="2023-04-01T00:29:00"/>
    <d v="2023-04-01T03:56:00"/>
    <s v="Mesero_2"/>
    <x v="1"/>
    <s v="Tarjeta de crédito"/>
    <n v="30.87"/>
    <s v="Libre"/>
    <n v="3"/>
    <s v="Brasil"/>
    <x v="2"/>
    <n v="195.87"/>
    <d v="2023-04-01T00:00:00"/>
    <d v="2023-04-01T00:29:00"/>
    <d v="2023-04-01T03:56:00"/>
    <d v="1899-12-30T03:27:00"/>
    <d v="1899-12-30T02:06:00"/>
    <d v="1899-12-30T01:21:00"/>
    <x v="0"/>
  </r>
  <r>
    <n v="3"/>
    <s v="Cliente_129"/>
    <n v="1"/>
    <d v="2023-04-01T03:03:00"/>
    <d v="2023-04-01T04:31:00"/>
    <s v="Mesero_5"/>
    <x v="0"/>
    <s v="Tarjeta de crédito"/>
    <n v="34.68"/>
    <s v="Libre"/>
    <n v="4"/>
    <s v="Paraguay"/>
    <x v="3"/>
    <n v="217.68"/>
    <d v="2023-04-01T00:00:00"/>
    <d v="2023-04-01T03:03:00"/>
    <d v="2023-04-01T04:31:00"/>
    <d v="1899-12-30T01:28:00"/>
    <d v="1899-12-30T00:40:00"/>
    <d v="1899-12-30T00:48:00"/>
    <x v="0"/>
  </r>
  <r>
    <n v="8"/>
    <s v="Cliente_938"/>
    <n v="2"/>
    <d v="2023-04-01T00:01:00"/>
    <d v="2023-04-01T02:06:00"/>
    <s v="Mesero_4"/>
    <x v="0"/>
    <s v="Tarjeta de crédito"/>
    <n v="24.33"/>
    <s v="Libre"/>
    <n v="5"/>
    <s v="Perú"/>
    <x v="4"/>
    <n v="91.33"/>
    <d v="2023-04-01T00:00:00"/>
    <d v="2023-04-01T00:01:00"/>
    <d v="2023-04-01T02:06:00"/>
    <d v="1899-12-30T02:05:00"/>
    <d v="1899-12-30T00:17:00"/>
    <d v="1899-12-30T01:48:00"/>
    <x v="0"/>
  </r>
  <r>
    <n v="7"/>
    <s v="Cliente_965"/>
    <n v="5"/>
    <d v="2023-04-01T01:24:00"/>
    <d v="2023-04-01T03:32:00"/>
    <s v="Mesero_4"/>
    <x v="2"/>
    <s v="Tarjeta de crédito"/>
    <n v="26.57"/>
    <s v="Libre"/>
    <n v="6"/>
    <s v="Perú"/>
    <x v="5"/>
    <n v="96.57"/>
    <d v="2023-04-01T00:00:00"/>
    <d v="2023-04-01T01:24:00"/>
    <d v="2023-04-01T03:32:00"/>
    <d v="1899-12-30T02:08:00"/>
    <d v="1899-12-30T00:11:00"/>
    <d v="1899-12-30T01:57:00"/>
    <x v="0"/>
  </r>
  <r>
    <n v="17"/>
    <s v="Cliente_306"/>
    <n v="6"/>
    <d v="2023-04-01T01:57:00"/>
    <d v="2023-04-01T04:22:00"/>
    <s v="Mesero_2"/>
    <x v="2"/>
    <s v="Tarjeta de crédito"/>
    <n v="10.54"/>
    <s v="Ocupada"/>
    <n v="7"/>
    <s v="Venezuela"/>
    <x v="6"/>
    <n v="182.54"/>
    <d v="2023-04-01T00:00:00"/>
    <d v="2023-04-01T01:57:00"/>
    <d v="2023-04-01T04:22:00"/>
    <d v="1899-12-30T02:40:00"/>
    <d v="1899-12-30T00:41:00"/>
    <d v="1899-12-30T01:59:00"/>
    <x v="0"/>
  </r>
  <r>
    <n v="11"/>
    <s v="Cliente_974"/>
    <n v="1"/>
    <d v="2023-04-01T02:11:00"/>
    <d v="2023-04-01T04:49:00"/>
    <s v="Mesero_2"/>
    <x v="1"/>
    <s v="Tarjeta de crédito"/>
    <n v="49.18"/>
    <s v="Reservada"/>
    <n v="8"/>
    <s v="Paraguay"/>
    <x v="7"/>
    <n v="291.18"/>
    <d v="2023-04-01T00:00:00"/>
    <d v="2023-04-01T02:11:00"/>
    <d v="2023-04-01T04:49:00"/>
    <d v="1899-12-30T02:38:00"/>
    <d v="1899-12-30T00:55:00"/>
    <d v="1899-12-30T01:43:00"/>
    <x v="0"/>
  </r>
  <r>
    <n v="15"/>
    <s v="Cliente_740"/>
    <n v="5"/>
    <d v="2023-04-01T02:03:00"/>
    <d v="2023-04-01T04:25:00"/>
    <s v="Mesero_2"/>
    <x v="0"/>
    <s v="Tarjeta de débito"/>
    <n v="46.85"/>
    <s v="Libre"/>
    <n v="9"/>
    <s v="Bolivia"/>
    <x v="8"/>
    <n v="215.85"/>
    <d v="2023-04-01T00:00:00"/>
    <d v="2023-04-01T02:03:00"/>
    <d v="2023-04-01T04:25:00"/>
    <d v="1899-12-30T02:22:00"/>
    <d v="1899-12-30T02:26:00"/>
    <d v="1899-12-30T00:00:00"/>
    <x v="1"/>
  </r>
  <r>
    <n v="17"/>
    <s v="Cliente_33"/>
    <n v="1"/>
    <d v="2023-04-01T00:02:00"/>
    <d v="2023-04-01T01:53:00"/>
    <s v="Mesero_4"/>
    <x v="0"/>
    <s v="Tarjeta de crédito"/>
    <n v="16.600000000000001"/>
    <s v="Ocupada"/>
    <n v="10"/>
    <s v="Uruguay"/>
    <x v="9"/>
    <n v="164.6"/>
    <d v="2023-04-01T00:00:00"/>
    <d v="2023-04-01T00:02:00"/>
    <d v="2023-04-01T01:53:00"/>
    <d v="1899-12-30T02:06:00"/>
    <d v="1899-12-30T00:29:00"/>
    <d v="1899-12-30T01:37:00"/>
    <x v="0"/>
  </r>
  <r>
    <n v="14"/>
    <s v="Cliente_881"/>
    <n v="1"/>
    <d v="2023-04-01T03:46:00"/>
    <d v="2023-04-01T06:33:00"/>
    <s v="Mesero_1"/>
    <x v="0"/>
    <s v="Tarjeta de crédito"/>
    <n v="32.89"/>
    <s v="Libre"/>
    <n v="11"/>
    <s v="Perú"/>
    <x v="10"/>
    <n v="120.89"/>
    <d v="2023-04-01T00:00:00"/>
    <d v="2023-04-01T03:46:00"/>
    <d v="2023-04-01T06:33:00"/>
    <d v="1899-12-30T02:47:00"/>
    <d v="1899-12-30T00:56:00"/>
    <d v="1899-12-30T01:51:00"/>
    <x v="0"/>
  </r>
  <r>
    <n v="14"/>
    <s v="Cliente_890"/>
    <n v="6"/>
    <d v="2023-04-01T00:04:00"/>
    <d v="2023-04-01T03:23:00"/>
    <s v="Mesero_4"/>
    <x v="2"/>
    <s v="Tarjeta de crédito"/>
    <n v="45.27"/>
    <s v="Ocupada"/>
    <n v="12"/>
    <s v="Colombia"/>
    <x v="11"/>
    <n v="371.27"/>
    <d v="2023-04-01T00:00:00"/>
    <d v="2023-04-01T00:04:00"/>
    <d v="2023-04-01T03:23:00"/>
    <d v="1899-12-30T03:34:00"/>
    <d v="1899-12-30T01:35:00"/>
    <d v="1899-12-30T01:59:00"/>
    <x v="0"/>
  </r>
  <r>
    <n v="2"/>
    <s v="Cliente_873"/>
    <n v="1"/>
    <d v="2023-04-01T03:09:00"/>
    <d v="2023-04-01T05:32:00"/>
    <s v="Mesero_5"/>
    <x v="0"/>
    <s v="Efectivo"/>
    <n v="22.06"/>
    <s v="Ocupada"/>
    <n v="13"/>
    <s v="Brasil"/>
    <x v="12"/>
    <n v="109.06"/>
    <d v="2023-04-01T00:00:00"/>
    <d v="2023-04-01T03:09:00"/>
    <d v="2023-04-01T05:32:00"/>
    <d v="1899-12-30T02:38:00"/>
    <d v="1899-12-30T00:59:00"/>
    <d v="1899-12-30T01:39:00"/>
    <x v="0"/>
  </r>
  <r>
    <n v="16"/>
    <s v="Cliente_780"/>
    <n v="6"/>
    <d v="2023-04-01T00:18:00"/>
    <d v="2023-04-01T01:58:00"/>
    <s v="Mesero_2"/>
    <x v="0"/>
    <s v="Efectivo"/>
    <n v="48.76"/>
    <s v="Libre"/>
    <n v="14"/>
    <s v="Perú"/>
    <x v="13"/>
    <n v="177.76"/>
    <d v="2023-04-01T00:00:00"/>
    <d v="2023-04-01T00:18:00"/>
    <d v="2023-04-01T01:58:00"/>
    <d v="1899-12-30T01:40:00"/>
    <d v="1899-12-30T02:34:00"/>
    <d v="1899-12-30T00:00:00"/>
    <x v="1"/>
  </r>
  <r>
    <n v="6"/>
    <s v="Cliente_728"/>
    <n v="4"/>
    <d v="2023-04-01T03:24:00"/>
    <d v="2023-04-01T04:59:00"/>
    <s v="Mesero_1"/>
    <x v="1"/>
    <s v="Tarjeta de crédito"/>
    <n v="28.77"/>
    <s v="Ocupada"/>
    <n v="15"/>
    <s v="Uruguay"/>
    <x v="14"/>
    <n v="252.77"/>
    <d v="2023-04-01T00:00:00"/>
    <d v="2023-04-01T03:24:00"/>
    <d v="2023-04-01T04:59:00"/>
    <d v="1899-12-30T01:50:00"/>
    <d v="1899-12-30T01:43:00"/>
    <d v="1899-12-30T00:07:00"/>
    <x v="0"/>
  </r>
  <r>
    <n v="20"/>
    <s v="Cliente_175"/>
    <n v="5"/>
    <d v="2023-04-01T02:31:00"/>
    <d v="2023-04-01T04:24:00"/>
    <s v="Mesero_4"/>
    <x v="0"/>
    <s v="Efectivo"/>
    <n v="37.9"/>
    <s v="Reservada"/>
    <n v="16"/>
    <s v="Bolivia"/>
    <x v="15"/>
    <n v="65.900000000000006"/>
    <d v="2023-04-01T00:00:00"/>
    <d v="2023-04-01T02:31:00"/>
    <d v="2023-04-01T04:24:00"/>
    <d v="1899-12-30T01:53:00"/>
    <d v="1899-12-30T00:38:00"/>
    <d v="1899-12-30T01:15:00"/>
    <x v="0"/>
  </r>
  <r>
    <n v="14"/>
    <s v="Cliente_200"/>
    <n v="6"/>
    <d v="2023-04-01T00:09:00"/>
    <d v="2023-04-01T03:27:00"/>
    <s v="Mesero_2"/>
    <x v="1"/>
    <s v="Tarjeta de crédito"/>
    <n v="12.17"/>
    <s v="Libre"/>
    <n v="17"/>
    <s v="Ecuador"/>
    <x v="16"/>
    <n v="149.16999999999999"/>
    <d v="2023-04-01T00:00:00"/>
    <d v="2023-04-01T00:09:00"/>
    <d v="2023-04-01T03:27:00"/>
    <d v="1899-12-30T03:18:00"/>
    <d v="1899-12-30T02:38:00"/>
    <d v="1899-12-30T00:40:00"/>
    <x v="0"/>
  </r>
  <r>
    <n v="9"/>
    <s v="Cliente_190"/>
    <n v="2"/>
    <d v="2023-04-01T02:06:00"/>
    <d v="2023-04-01T04:26:00"/>
    <s v="Mesero_2"/>
    <x v="1"/>
    <s v="Tarjeta de crédito"/>
    <n v="33.090000000000003"/>
    <s v="Libre"/>
    <n v="18"/>
    <s v="Colombia"/>
    <x v="17"/>
    <n v="284.09000000000003"/>
    <d v="2023-04-01T00:00:00"/>
    <d v="2023-04-01T02:06:00"/>
    <d v="2023-04-01T04:26:00"/>
    <d v="1899-12-30T02:20:00"/>
    <d v="1899-12-30T02:14:00"/>
    <d v="1899-12-30T00:06:00"/>
    <x v="0"/>
  </r>
  <r>
    <n v="18"/>
    <s v="Cliente_290"/>
    <n v="3"/>
    <d v="2023-04-01T00:35:00"/>
    <d v="2023-04-01T03:29:00"/>
    <s v="Mesero_2"/>
    <x v="0"/>
    <s v="Tarjeta de crédito"/>
    <n v="17.45"/>
    <s v="Libre"/>
    <n v="19"/>
    <s v="Chile"/>
    <x v="18"/>
    <n v="97.45"/>
    <d v="2023-04-01T00:00:00"/>
    <d v="2023-04-01T00:35:00"/>
    <d v="2023-04-01T03:29:00"/>
    <d v="1899-12-30T02:54:00"/>
    <d v="1899-12-30T00:44:00"/>
    <d v="1899-12-30T02:10:00"/>
    <x v="0"/>
  </r>
  <r>
    <n v="8"/>
    <s v="Cliente_972"/>
    <n v="2"/>
    <d v="2023-04-01T01:25:00"/>
    <d v="2023-04-01T05:12:00"/>
    <s v="Mesero_3"/>
    <x v="0"/>
    <s v="Tarjeta de crédito"/>
    <n v="31.7"/>
    <s v="Reservada"/>
    <n v="20"/>
    <s v="Chile"/>
    <x v="19"/>
    <n v="209.7"/>
    <d v="2023-04-01T00:00:00"/>
    <d v="2023-04-01T01:25:00"/>
    <d v="2023-04-01T05:12:00"/>
    <d v="1899-12-30T03:47:00"/>
    <d v="1899-12-30T01:10:00"/>
    <d v="1899-12-30T02:37:00"/>
    <x v="0"/>
  </r>
  <r>
    <n v="12"/>
    <s v="Cliente_210"/>
    <n v="2"/>
    <d v="2023-04-01T03:39:00"/>
    <d v="2023-04-01T05:52:00"/>
    <s v="Mesero_3"/>
    <x v="0"/>
    <s v="Tarjeta de crédito"/>
    <n v="20.53"/>
    <s v="Reservada"/>
    <n v="21"/>
    <s v="Uruguay"/>
    <x v="20"/>
    <n v="294.52999999999997"/>
    <d v="2023-04-01T00:00:00"/>
    <d v="2023-04-01T03:39:00"/>
    <d v="2023-04-01T05:52:00"/>
    <d v="1899-12-30T02:13:00"/>
    <d v="1899-12-30T02:32:00"/>
    <d v="1899-12-30T00:00:00"/>
    <x v="1"/>
  </r>
  <r>
    <n v="15"/>
    <s v="Cliente_88"/>
    <n v="1"/>
    <d v="2023-04-01T02:16:00"/>
    <d v="2023-04-01T04:47:00"/>
    <s v="Mesero_4"/>
    <x v="0"/>
    <s v="Tarjeta de crédito"/>
    <n v="45.41"/>
    <s v="Libre"/>
    <n v="22"/>
    <s v="Ecuador"/>
    <x v="21"/>
    <n v="258.40999999999997"/>
    <d v="2023-04-01T00:00:00"/>
    <d v="2023-04-01T02:16:00"/>
    <d v="2023-04-01T04:47:00"/>
    <d v="1899-12-30T02:31:00"/>
    <d v="1899-12-30T02:03:00"/>
    <d v="1899-12-30T00:28:00"/>
    <x v="0"/>
  </r>
  <r>
    <n v="1"/>
    <s v="Cliente_427"/>
    <n v="5"/>
    <d v="2023-04-01T02:44:00"/>
    <d v="2023-04-01T04:09:00"/>
    <s v="Mesero_5"/>
    <x v="2"/>
    <s v="Tarjeta de crédito"/>
    <n v="38.46"/>
    <s v="Libre"/>
    <n v="23"/>
    <s v="Chile"/>
    <x v="22"/>
    <n v="176.46"/>
    <d v="2023-04-01T00:00:00"/>
    <d v="2023-04-01T02:44:00"/>
    <d v="2023-04-01T04:09:00"/>
    <d v="1899-12-30T01:25:00"/>
    <d v="1899-12-30T01:03:00"/>
    <d v="1899-12-30T00:22:00"/>
    <x v="0"/>
  </r>
  <r>
    <n v="5"/>
    <s v="Cliente_424"/>
    <n v="5"/>
    <d v="2023-04-01T03:01:00"/>
    <d v="2023-04-01T06:20:00"/>
    <s v="Mesero_3"/>
    <x v="0"/>
    <s v="Tarjeta de crédito"/>
    <n v="38.18"/>
    <s v="Ocupada"/>
    <n v="24"/>
    <s v="Venezuela"/>
    <x v="23"/>
    <n v="271.18"/>
    <d v="2023-04-01T00:00:00"/>
    <d v="2023-04-01T03:01:00"/>
    <d v="2023-04-01T06:20:00"/>
    <d v="1899-12-30T03:34:00"/>
    <d v="1899-12-30T03:00:00"/>
    <d v="1899-12-30T00:34:00"/>
    <x v="0"/>
  </r>
  <r>
    <n v="12"/>
    <s v="Cliente_824"/>
    <n v="5"/>
    <d v="2023-04-01T03:01:00"/>
    <d v="2023-04-01T04:59:00"/>
    <s v="Mesero_5"/>
    <x v="2"/>
    <s v="Tarjeta de débito"/>
    <n v="46.15"/>
    <s v="Ocupada"/>
    <n v="25"/>
    <s v="Colombia"/>
    <x v="24"/>
    <n v="80.150000000000006"/>
    <d v="2023-04-01T00:00:00"/>
    <d v="2023-04-01T03:01:00"/>
    <d v="2023-04-01T04:59:00"/>
    <d v="1899-12-30T02:13:00"/>
    <d v="1899-12-30T00:35:00"/>
    <d v="1899-12-30T01:38:00"/>
    <x v="0"/>
  </r>
  <r>
    <n v="18"/>
    <s v="Cliente_107"/>
    <n v="2"/>
    <d v="2023-04-01T02:04:00"/>
    <d v="2023-04-01T05:47:00"/>
    <s v="Mesero_5"/>
    <x v="1"/>
    <s v="Tarjeta de crédito"/>
    <n v="10.37"/>
    <s v="Ocupada"/>
    <n v="26"/>
    <s v="Uruguay"/>
    <x v="25"/>
    <n v="136.37"/>
    <d v="2023-04-01T00:00:00"/>
    <d v="2023-04-01T02:04:00"/>
    <d v="2023-04-01T05:47:00"/>
    <d v="1899-12-30T03:58:00"/>
    <d v="1899-12-30T01:49:00"/>
    <d v="1899-12-30T02:09:00"/>
    <x v="0"/>
  </r>
  <r>
    <n v="4"/>
    <s v="Cliente_775"/>
    <n v="2"/>
    <d v="2023-04-01T01:19:00"/>
    <d v="2023-04-01T02:27:00"/>
    <s v="Mesero_5"/>
    <x v="0"/>
    <s v="Tarjeta de crédito"/>
    <n v="19.27"/>
    <s v="Ocupada"/>
    <n v="27"/>
    <s v="Brasil"/>
    <x v="26"/>
    <n v="80.27"/>
    <d v="2023-04-01T00:00:00"/>
    <d v="2023-04-01T01:19:00"/>
    <d v="2023-04-01T02:27:00"/>
    <d v="1899-12-30T01:23:00"/>
    <d v="1899-12-30T00:55:00"/>
    <d v="1899-12-30T00:28:00"/>
    <x v="0"/>
  </r>
  <r>
    <n v="2"/>
    <s v="Cliente_358"/>
    <n v="2"/>
    <d v="2023-04-01T00:49:00"/>
    <d v="2023-04-01T03:16:00"/>
    <s v="Mesero_4"/>
    <x v="2"/>
    <s v="Tarjeta de crédito"/>
    <n v="41.22"/>
    <s v="Reservada"/>
    <n v="28"/>
    <s v="Argentina"/>
    <x v="27"/>
    <n v="135.22"/>
    <d v="2023-04-01T00:00:00"/>
    <d v="2023-04-01T00:49:00"/>
    <d v="2023-04-01T03:16:00"/>
    <d v="1899-12-30T02:27:00"/>
    <d v="1899-12-30T00:56:00"/>
    <d v="1899-12-30T01:31:00"/>
    <x v="0"/>
  </r>
  <r>
    <n v="20"/>
    <s v="Cliente_377"/>
    <n v="5"/>
    <d v="2023-04-01T03:02:00"/>
    <d v="2023-04-01T06:10:00"/>
    <s v="Mesero_2"/>
    <x v="0"/>
    <s v="Tarjeta de crédito"/>
    <n v="14.83"/>
    <s v="Ocupada"/>
    <n v="29"/>
    <s v="Ecuador"/>
    <x v="28"/>
    <n v="187.83"/>
    <d v="2023-04-01T00:00:00"/>
    <d v="2023-04-01T03:02:00"/>
    <d v="2023-04-01T06:10:00"/>
    <d v="1899-12-30T03:23:00"/>
    <d v="1899-12-30T01:11:00"/>
    <d v="1899-12-30T02:12:00"/>
    <x v="0"/>
  </r>
  <r>
    <n v="14"/>
    <s v="Cliente_361"/>
    <n v="4"/>
    <d v="2023-04-01T02:55:00"/>
    <d v="2023-04-01T06:13:00"/>
    <s v="Mesero_4"/>
    <x v="0"/>
    <s v="Efectivo"/>
    <n v="26.29"/>
    <s v="Libre"/>
    <n v="30"/>
    <s v="Venezuela"/>
    <x v="29"/>
    <n v="138.29"/>
    <d v="2023-04-01T00:00:00"/>
    <d v="2023-04-01T02:55:00"/>
    <d v="2023-04-01T06:13:00"/>
    <d v="1899-12-30T03:18:00"/>
    <d v="1899-12-30T01:09:00"/>
    <d v="1899-12-30T02:09:00"/>
    <x v="0"/>
  </r>
  <r>
    <n v="13"/>
    <s v="Cliente_229"/>
    <n v="3"/>
    <d v="2023-04-01T02:51:00"/>
    <d v="2023-04-01T06:02:00"/>
    <s v="Mesero_2"/>
    <x v="1"/>
    <s v="Tarjeta de crédito"/>
    <n v="19.809999999999999"/>
    <s v="Ocupada"/>
    <n v="31"/>
    <s v="Argentina"/>
    <x v="30"/>
    <n v="86.81"/>
    <d v="2023-04-01T00:00:00"/>
    <d v="2023-04-01T02:51:00"/>
    <d v="2023-04-01T06:02:00"/>
    <d v="1899-12-30T03:26:00"/>
    <d v="1899-12-30T01:45:00"/>
    <d v="1899-12-30T01:41:00"/>
    <x v="0"/>
  </r>
  <r>
    <n v="5"/>
    <s v="Cliente_27"/>
    <n v="1"/>
    <d v="2023-04-01T03:08:00"/>
    <d v="2023-04-01T06:49:00"/>
    <s v="Mesero_1"/>
    <x v="0"/>
    <s v="Tarjeta de crédito"/>
    <n v="28.25"/>
    <s v="Ocupada"/>
    <n v="32"/>
    <s v="Uruguay"/>
    <x v="31"/>
    <n v="239.25"/>
    <d v="2023-04-01T00:00:00"/>
    <d v="2023-04-01T03:08:00"/>
    <d v="2023-04-01T06:49:00"/>
    <d v="1899-12-30T03:56:00"/>
    <d v="1899-12-30T02:08:00"/>
    <d v="1899-12-30T01:48:00"/>
    <x v="0"/>
  </r>
  <r>
    <n v="4"/>
    <s v="Cliente_103"/>
    <n v="5"/>
    <d v="2023-04-01T03:33:00"/>
    <d v="2023-04-01T06:21:00"/>
    <s v="Mesero_4"/>
    <x v="2"/>
    <s v="Tarjeta de débito"/>
    <n v="20.38"/>
    <s v="Ocupada"/>
    <n v="33"/>
    <s v="Perú"/>
    <x v="32"/>
    <n v="326.38"/>
    <d v="2023-04-01T00:00:00"/>
    <d v="2023-04-01T03:33:00"/>
    <d v="2023-04-01T06:21:00"/>
    <d v="1899-12-30T03:03:00"/>
    <d v="1899-12-30T02:10:00"/>
    <d v="1899-12-30T00:53:00"/>
    <x v="0"/>
  </r>
  <r>
    <n v="15"/>
    <s v="Cliente_1"/>
    <n v="1"/>
    <d v="2023-04-01T02:16:00"/>
    <d v="2023-04-01T06:07:00"/>
    <s v="Mesero_4"/>
    <x v="1"/>
    <s v="Tarjeta de crédito"/>
    <n v="13.08"/>
    <s v="Libre"/>
    <n v="34"/>
    <s v="Perú"/>
    <x v="33"/>
    <n v="125.08"/>
    <d v="2023-04-01T00:00:00"/>
    <d v="2023-04-01T02:16:00"/>
    <d v="2023-04-01T06:07:00"/>
    <d v="1899-12-30T03:51:00"/>
    <d v="1899-12-30T01:05:00"/>
    <d v="1899-12-30T02:46:00"/>
    <x v="0"/>
  </r>
  <r>
    <n v="13"/>
    <s v="Cliente_828"/>
    <n v="2"/>
    <d v="2023-04-01T03:18:00"/>
    <d v="2023-04-01T05:55:00"/>
    <s v="Mesero_3"/>
    <x v="0"/>
    <s v="Tarjeta de crédito"/>
    <n v="15.75"/>
    <s v="Ocupada"/>
    <n v="35"/>
    <s v="Perú"/>
    <x v="34"/>
    <n v="229.75"/>
    <d v="2023-04-01T00:00:00"/>
    <d v="2023-04-01T03:18:00"/>
    <d v="2023-04-01T05:55:00"/>
    <d v="1899-12-30T02:52:00"/>
    <d v="1899-12-30T01:05:00"/>
    <d v="1899-12-30T01:47:00"/>
    <x v="0"/>
  </r>
  <r>
    <n v="5"/>
    <s v="Cliente_874"/>
    <n v="5"/>
    <d v="2023-04-01T03:27:00"/>
    <d v="2023-04-01T06:26:00"/>
    <s v="Mesero_2"/>
    <x v="0"/>
    <s v="Tarjeta de crédito"/>
    <n v="45.28"/>
    <s v="Ocupada"/>
    <n v="36"/>
    <s v="Bolivia"/>
    <x v="35"/>
    <n v="75.28"/>
    <d v="2023-04-01T00:00:00"/>
    <d v="2023-04-01T03:27:00"/>
    <d v="2023-04-01T06:26:00"/>
    <d v="1899-12-30T03:14:00"/>
    <d v="1899-12-30T00:38:00"/>
    <d v="1899-12-30T02:36:00"/>
    <x v="0"/>
  </r>
  <r>
    <n v="20"/>
    <s v="Cliente_999"/>
    <n v="1"/>
    <d v="2023-04-01T03:24:00"/>
    <d v="2023-04-01T06:02:00"/>
    <s v="Mesero_5"/>
    <x v="2"/>
    <s v="Tarjeta de crédito"/>
    <n v="10.39"/>
    <s v="Ocupada"/>
    <n v="37"/>
    <s v="Brasil"/>
    <x v="36"/>
    <n v="31.39"/>
    <d v="2023-04-01T00:00:00"/>
    <d v="2023-04-01T03:24:00"/>
    <d v="2023-04-01T06:02:00"/>
    <d v="1899-12-30T02:53:00"/>
    <d v="1899-12-30T00:47:00"/>
    <d v="1899-12-30T02:06:00"/>
    <x v="0"/>
  </r>
  <r>
    <n v="10"/>
    <s v="Cliente_167"/>
    <n v="6"/>
    <d v="2023-04-01T02:38:00"/>
    <d v="2023-04-01T03:53:00"/>
    <s v="Mesero_4"/>
    <x v="0"/>
    <s v="Tarjeta de débito"/>
    <n v="16.309999999999999"/>
    <s v="Reservada"/>
    <n v="38"/>
    <s v="Chile"/>
    <x v="37"/>
    <n v="251.31"/>
    <d v="2023-04-01T00:00:00"/>
    <d v="2023-04-01T02:38:00"/>
    <d v="2023-04-01T03:53:00"/>
    <d v="1899-12-30T01:15:00"/>
    <d v="1899-12-30T01:38:00"/>
    <d v="1899-12-30T00:00:00"/>
    <x v="1"/>
  </r>
  <r>
    <n v="15"/>
    <s v="Cliente_606"/>
    <n v="3"/>
    <d v="2023-04-01T03:41:00"/>
    <d v="2023-04-01T07:39:00"/>
    <s v="Mesero_2"/>
    <x v="2"/>
    <s v="Efectivo"/>
    <n v="48.36"/>
    <s v="Ocupada"/>
    <n v="39"/>
    <s v="Bolivia"/>
    <x v="38"/>
    <n v="156.36000000000001"/>
    <d v="2023-04-01T00:00:00"/>
    <d v="2023-04-01T03:41:00"/>
    <d v="2023-04-01T07:39:00"/>
    <d v="1899-12-30T04:13:00"/>
    <d v="1899-12-30T00:57:00"/>
    <d v="1899-12-30T03:16:00"/>
    <x v="0"/>
  </r>
  <r>
    <n v="1"/>
    <s v="Cliente_710"/>
    <n v="1"/>
    <d v="2023-04-01T02:00:00"/>
    <d v="2023-04-01T04:05:00"/>
    <s v="Mesero_3"/>
    <x v="0"/>
    <s v="Efectivo"/>
    <n v="13.68"/>
    <s v="Libre"/>
    <n v="40"/>
    <s v="Argentina"/>
    <x v="39"/>
    <n v="161.68"/>
    <d v="2023-04-01T00:00:00"/>
    <d v="2023-04-01T02:00:00"/>
    <d v="2023-04-01T04:05:00"/>
    <d v="1899-12-30T02:05:00"/>
    <d v="1899-12-30T01:18:00"/>
    <d v="1899-12-30T00:47:00"/>
    <x v="0"/>
  </r>
  <r>
    <n v="7"/>
    <s v="Cliente_870"/>
    <n v="4"/>
    <d v="2023-04-01T02:14:00"/>
    <d v="2023-04-01T04:20:00"/>
    <s v="Mesero_2"/>
    <x v="0"/>
    <s v="Tarjeta de crédito"/>
    <n v="15.24"/>
    <s v="Ocupada"/>
    <n v="41"/>
    <s v="Perú"/>
    <x v="40"/>
    <n v="219.24"/>
    <d v="2023-04-01T00:00:00"/>
    <d v="2023-04-01T02:14:00"/>
    <d v="2023-04-01T04:20:00"/>
    <d v="1899-12-30T02:21:00"/>
    <d v="1899-12-30T01:29:00"/>
    <d v="1899-12-30T00:52:00"/>
    <x v="0"/>
  </r>
  <r>
    <n v="14"/>
    <s v="Cliente_230"/>
    <n v="1"/>
    <d v="2023-04-01T00:25:00"/>
    <d v="2023-04-01T01:46:00"/>
    <s v="Mesero_2"/>
    <x v="0"/>
    <s v="Tarjeta de crédito"/>
    <n v="49.58"/>
    <s v="Reservada"/>
    <n v="42"/>
    <s v="Bolivia"/>
    <x v="41"/>
    <n v="151.57999999999998"/>
    <d v="2023-04-01T00:00:00"/>
    <d v="2023-04-01T00:25:00"/>
    <d v="2023-04-01T01:46:00"/>
    <d v="1899-12-30T01:21:00"/>
    <d v="1899-12-30T01:09:00"/>
    <d v="1899-12-30T00:12:00"/>
    <x v="0"/>
  </r>
  <r>
    <n v="8"/>
    <s v="Cliente_814"/>
    <n v="6"/>
    <d v="2023-04-01T01:02:00"/>
    <d v="2023-04-01T03:14:00"/>
    <s v="Mesero_4"/>
    <x v="0"/>
    <s v="Tarjeta de crédito"/>
    <n v="32.19"/>
    <s v="Ocupada"/>
    <n v="43"/>
    <s v="Perú"/>
    <x v="42"/>
    <n v="235.19"/>
    <d v="2023-04-01T00:00:00"/>
    <d v="2023-04-01T01:02:00"/>
    <d v="2023-04-01T03:14:00"/>
    <d v="1899-12-30T02:27:00"/>
    <d v="1899-12-30T02:26:00"/>
    <d v="1899-12-30T00:01:00"/>
    <x v="0"/>
  </r>
  <r>
    <n v="18"/>
    <s v="Cliente_710"/>
    <n v="1"/>
    <d v="2023-04-01T03:06:00"/>
    <d v="2023-04-01T06:18:00"/>
    <s v="Mesero_4"/>
    <x v="0"/>
    <s v="Tarjeta de crédito"/>
    <n v="42.6"/>
    <s v="Libre"/>
    <n v="44"/>
    <s v="España"/>
    <x v="43"/>
    <n v="164.6"/>
    <d v="2023-04-01T00:00:00"/>
    <d v="2023-04-01T03:06:00"/>
    <d v="2023-04-01T06:18:00"/>
    <d v="1899-12-30T03:12:00"/>
    <d v="1899-12-30T01:25:00"/>
    <d v="1899-12-30T01:47:00"/>
    <x v="0"/>
  </r>
  <r>
    <n v="17"/>
    <s v="Cliente_640"/>
    <n v="2"/>
    <d v="2023-04-01T02:15:00"/>
    <d v="2023-04-01T04:01:00"/>
    <s v="Mesero_2"/>
    <x v="0"/>
    <s v="Tarjeta de crédito"/>
    <n v="25.41"/>
    <s v="Reservada"/>
    <n v="45"/>
    <s v="Perú"/>
    <x v="44"/>
    <n v="79.41"/>
    <d v="2023-04-01T00:00:00"/>
    <d v="2023-04-01T02:15:00"/>
    <d v="2023-04-01T04:01:00"/>
    <d v="1899-12-30T01:46:00"/>
    <d v="1899-12-30T00:47:00"/>
    <d v="1899-12-30T00:59:00"/>
    <x v="0"/>
  </r>
  <r>
    <n v="10"/>
    <s v="Cliente_623"/>
    <n v="1"/>
    <d v="2023-04-01T01:47:00"/>
    <d v="2023-04-01T03:39:00"/>
    <s v="Mesero_5"/>
    <x v="0"/>
    <s v="Tarjeta de crédito"/>
    <n v="27.97"/>
    <s v="Libre"/>
    <n v="46"/>
    <s v="Chile"/>
    <x v="45"/>
    <n v="167.97"/>
    <d v="2023-04-01T00:00:00"/>
    <d v="2023-04-01T01:47:00"/>
    <d v="2023-04-01T03:39:00"/>
    <d v="1899-12-30T01:52:00"/>
    <d v="1899-12-30T01:26:00"/>
    <d v="1899-12-30T00:26:00"/>
    <x v="0"/>
  </r>
  <r>
    <n v="18"/>
    <s v="Cliente_72"/>
    <n v="3"/>
    <d v="2023-04-01T03:30:00"/>
    <d v="2023-04-01T07:29:00"/>
    <s v="Mesero_2"/>
    <x v="0"/>
    <s v="Tarjeta de crédito"/>
    <n v="10.98"/>
    <s v="Ocupada"/>
    <n v="47"/>
    <s v="Brasil"/>
    <x v="46"/>
    <n v="119.98"/>
    <d v="2023-04-01T00:00:00"/>
    <d v="2023-04-01T03:30:00"/>
    <d v="2023-04-01T07:29:00"/>
    <d v="1899-12-30T04:14:00"/>
    <d v="1899-12-30T01:27:00"/>
    <d v="1899-12-30T02:47:00"/>
    <x v="0"/>
  </r>
  <r>
    <n v="17"/>
    <s v="Cliente_963"/>
    <n v="2"/>
    <d v="2023-04-01T00:28:00"/>
    <d v="2023-04-01T04:02:00"/>
    <s v="Mesero_3"/>
    <x v="1"/>
    <s v="Tarjeta de crédito"/>
    <n v="25.31"/>
    <s v="Libre"/>
    <n v="48"/>
    <s v="Bolivia"/>
    <x v="47"/>
    <n v="183.31"/>
    <d v="2023-04-01T00:00:00"/>
    <d v="2023-04-01T00:28:00"/>
    <d v="2023-04-01T04:02:00"/>
    <d v="1899-12-30T03:34:00"/>
    <d v="1899-12-30T02:04:00"/>
    <d v="1899-12-30T01:30:00"/>
    <x v="0"/>
  </r>
  <r>
    <n v="8"/>
    <s v="Cliente_929"/>
    <n v="3"/>
    <d v="2023-04-01T01:44:00"/>
    <d v="2023-04-01T05:29:00"/>
    <s v="Mesero_2"/>
    <x v="0"/>
    <s v="Tarjeta de crédito"/>
    <n v="20.92"/>
    <s v="Libre"/>
    <n v="49"/>
    <s v="Uruguay"/>
    <x v="48"/>
    <n v="206.92000000000002"/>
    <d v="2023-04-01T00:00:00"/>
    <d v="2023-04-01T01:44:00"/>
    <d v="2023-04-01T05:29:00"/>
    <d v="1899-12-30T03:45:00"/>
    <d v="1899-12-30T01:21:00"/>
    <d v="1899-12-30T02:24:00"/>
    <x v="0"/>
  </r>
  <r>
    <n v="19"/>
    <s v="Cliente_708"/>
    <n v="5"/>
    <d v="2023-04-01T03:54:00"/>
    <d v="2023-04-01T06:57:00"/>
    <s v="Mesero_4"/>
    <x v="0"/>
    <s v="Tarjeta de débito"/>
    <n v="16.739999999999998"/>
    <s v="Ocupada"/>
    <n v="50"/>
    <s v="Argentina"/>
    <x v="49"/>
    <n v="92.74"/>
    <d v="2023-04-01T00:00:00"/>
    <d v="2023-04-01T03:54:00"/>
    <d v="2023-04-01T06:57:00"/>
    <d v="1899-12-30T03:18:00"/>
    <d v="1899-12-30T00:21:00"/>
    <d v="1899-12-30T02:57:00"/>
    <x v="0"/>
  </r>
  <r>
    <n v="12"/>
    <s v="Cliente_631"/>
    <n v="1"/>
    <d v="2023-04-01T01:42:00"/>
    <d v="2023-04-01T03:02:00"/>
    <s v="Mesero_5"/>
    <x v="2"/>
    <s v="Tarjeta de crédito"/>
    <n v="37.08"/>
    <s v="Reservada"/>
    <n v="51"/>
    <s v="España"/>
    <x v="50"/>
    <n v="262.08"/>
    <d v="2023-04-01T00:00:00"/>
    <d v="2023-04-01T01:42:00"/>
    <d v="2023-04-01T03:02:00"/>
    <d v="1899-12-30T01:20:00"/>
    <d v="1899-12-30T02:44:00"/>
    <d v="1899-12-30T00:00:00"/>
    <x v="1"/>
  </r>
  <r>
    <n v="7"/>
    <s v="Cliente_894"/>
    <n v="4"/>
    <d v="2023-04-01T00:01:00"/>
    <d v="2023-04-01T01:11:00"/>
    <s v="Mesero_3"/>
    <x v="0"/>
    <s v="Tarjeta de crédito"/>
    <n v="46.88"/>
    <s v="Libre"/>
    <n v="52"/>
    <s v="Paraguay"/>
    <x v="51"/>
    <n v="309.88"/>
    <d v="2023-04-01T00:00:00"/>
    <d v="2023-04-01T00:01:00"/>
    <d v="2023-04-01T01:11:00"/>
    <d v="1899-12-30T01:10:00"/>
    <d v="1899-12-30T01:02:00"/>
    <d v="1899-12-30T00:08:00"/>
    <x v="0"/>
  </r>
  <r>
    <n v="16"/>
    <s v="Cliente_63"/>
    <n v="5"/>
    <d v="2023-04-01T03:01:00"/>
    <d v="2023-04-01T04:44:00"/>
    <s v="Mesero_5"/>
    <x v="0"/>
    <s v="Tarjeta de débito"/>
    <n v="36.880000000000003"/>
    <s v="Libre"/>
    <n v="53"/>
    <s v="Paraguay"/>
    <x v="52"/>
    <n v="303.88"/>
    <d v="2023-04-01T00:00:00"/>
    <d v="2023-04-01T03:01:00"/>
    <d v="2023-04-01T04:44:00"/>
    <d v="1899-12-30T01:43:00"/>
    <d v="1899-12-30T01:52:00"/>
    <d v="1899-12-30T00:00:00"/>
    <x v="1"/>
  </r>
  <r>
    <n v="6"/>
    <s v="Cliente_144"/>
    <n v="6"/>
    <d v="2023-04-01T00:40:00"/>
    <d v="2023-04-01T04:14:00"/>
    <s v="Mesero_4"/>
    <x v="2"/>
    <s v="Tarjeta de crédito"/>
    <n v="23.36"/>
    <s v="Reservada"/>
    <n v="54"/>
    <s v="Bolivia"/>
    <x v="53"/>
    <n v="210.36"/>
    <d v="2023-04-01T00:00:00"/>
    <d v="2023-04-01T00:40:00"/>
    <d v="2023-04-01T04:14:00"/>
    <d v="1899-12-30T03:34:00"/>
    <d v="1899-12-30T03:23:00"/>
    <d v="1899-12-30T00:11:00"/>
    <x v="0"/>
  </r>
  <r>
    <n v="20"/>
    <s v="Cliente_390"/>
    <n v="5"/>
    <d v="2023-04-01T01:30:00"/>
    <d v="2023-04-01T05:00:00"/>
    <s v="Mesero_4"/>
    <x v="2"/>
    <s v="Tarjeta de crédito"/>
    <n v="45.49"/>
    <s v="Ocupada"/>
    <n v="55"/>
    <s v="Perú"/>
    <x v="54"/>
    <n v="300.49"/>
    <d v="2023-04-01T00:00:00"/>
    <d v="2023-04-01T01:30:00"/>
    <d v="2023-04-01T05:00:00"/>
    <d v="1899-12-30T03:45:00"/>
    <d v="1899-12-30T01:36:00"/>
    <d v="1899-12-30T02:09:00"/>
    <x v="0"/>
  </r>
  <r>
    <n v="1"/>
    <s v="Cliente_728"/>
    <n v="3"/>
    <d v="2023-04-01T01:20:00"/>
    <d v="2023-04-01T04:57:00"/>
    <s v="Mesero_5"/>
    <x v="0"/>
    <s v="Tarjeta de débito"/>
    <n v="43.2"/>
    <s v="Libre"/>
    <n v="56"/>
    <s v="Ecuador"/>
    <x v="30"/>
    <n v="91.2"/>
    <d v="2023-04-01T00:00:00"/>
    <d v="2023-04-01T01:20:00"/>
    <d v="2023-04-01T04:57:00"/>
    <d v="1899-12-30T03:37:00"/>
    <d v="1899-12-30T01:18:00"/>
    <d v="1899-12-30T02:19:00"/>
    <x v="0"/>
  </r>
  <r>
    <n v="18"/>
    <s v="Cliente_886"/>
    <n v="2"/>
    <d v="2023-04-01T03:04:00"/>
    <d v="2023-04-01T04:52:00"/>
    <s v="Mesero_2"/>
    <x v="0"/>
    <s v="Tarjeta de crédito"/>
    <n v="45.45"/>
    <s v="Libre"/>
    <n v="57"/>
    <s v="Colombia"/>
    <x v="55"/>
    <n v="214.45"/>
    <d v="2023-04-01T00:00:00"/>
    <d v="2023-04-01T03:04:00"/>
    <d v="2023-04-01T04:52:00"/>
    <d v="1899-12-30T01:48:00"/>
    <d v="1899-12-30T01:08:00"/>
    <d v="1899-12-30T00:40:00"/>
    <x v="0"/>
  </r>
  <r>
    <n v="8"/>
    <s v="Cliente_510"/>
    <n v="3"/>
    <d v="2023-04-01T01:31:00"/>
    <d v="2023-04-01T04:21:00"/>
    <s v="Mesero_1"/>
    <x v="2"/>
    <s v="Tarjeta de crédito"/>
    <n v="30.7"/>
    <s v="Reservada"/>
    <n v="58"/>
    <s v="Brasil"/>
    <x v="56"/>
    <n v="112.7"/>
    <d v="2023-04-01T00:00:00"/>
    <d v="2023-04-01T01:31:00"/>
    <d v="2023-04-01T04:21:00"/>
    <d v="1899-12-30T02:50:00"/>
    <d v="1899-12-30T01:13:00"/>
    <d v="1899-12-30T01:37:00"/>
    <x v="0"/>
  </r>
  <r>
    <n v="8"/>
    <s v="Cliente_878"/>
    <n v="4"/>
    <d v="2023-04-01T01:21:00"/>
    <d v="2023-04-01T05:04:00"/>
    <s v="Mesero_1"/>
    <x v="0"/>
    <s v="Efectivo"/>
    <n v="33.89"/>
    <s v="Libre"/>
    <n v="59"/>
    <s v="Colombia"/>
    <x v="57"/>
    <n v="193.89"/>
    <d v="2023-04-01T00:00:00"/>
    <d v="2023-04-01T01:21:00"/>
    <d v="2023-04-01T05:04:00"/>
    <d v="1899-12-30T03:43:00"/>
    <d v="1899-12-30T00:48:00"/>
    <d v="1899-12-30T02:55:00"/>
    <x v="0"/>
  </r>
  <r>
    <n v="6"/>
    <s v="Cliente_977"/>
    <n v="1"/>
    <d v="2023-04-01T02:09:00"/>
    <d v="2023-04-01T05:46:00"/>
    <s v="Mesero_1"/>
    <x v="0"/>
    <s v="Tarjeta de crédito"/>
    <n v="19.54"/>
    <s v="Reservada"/>
    <n v="60"/>
    <s v="Bolivia"/>
    <x v="58"/>
    <n v="121.53999999999999"/>
    <d v="2023-04-01T00:00:00"/>
    <d v="2023-04-01T02:09:00"/>
    <d v="2023-04-01T05:46:00"/>
    <d v="1899-12-30T03:37:00"/>
    <d v="1899-12-30T00:43:00"/>
    <d v="1899-12-30T02:54:00"/>
    <x v="0"/>
  </r>
  <r>
    <n v="10"/>
    <s v="Cliente_553"/>
    <n v="5"/>
    <d v="2023-04-01T03:49:00"/>
    <d v="2023-04-01T06:22:00"/>
    <s v="Mesero_2"/>
    <x v="0"/>
    <s v="Tarjeta de crédito"/>
    <n v="42.87"/>
    <s v="Ocupada"/>
    <n v="61"/>
    <s v="Chile"/>
    <x v="59"/>
    <n v="284.87"/>
    <d v="2023-04-01T00:00:00"/>
    <d v="2023-04-01T03:49:00"/>
    <d v="2023-04-01T06:22:00"/>
    <d v="1899-12-30T02:48:00"/>
    <d v="1899-12-30T02:39:00"/>
    <d v="1899-12-30T00:09:00"/>
    <x v="0"/>
  </r>
  <r>
    <n v="2"/>
    <s v="Cliente_792"/>
    <n v="1"/>
    <d v="2023-04-01T02:47:00"/>
    <d v="2023-04-01T06:24:00"/>
    <s v="Mesero_1"/>
    <x v="2"/>
    <s v="Tarjeta de crédito"/>
    <n v="37.93"/>
    <s v="Ocupada"/>
    <n v="62"/>
    <s v="Argentina"/>
    <x v="60"/>
    <n v="185.93"/>
    <d v="2023-04-01T00:00:00"/>
    <d v="2023-04-01T02:47:00"/>
    <d v="2023-04-01T06:24:00"/>
    <d v="1899-12-30T03:52:00"/>
    <d v="1899-12-30T02:35:00"/>
    <d v="1899-12-30T01:17:00"/>
    <x v="0"/>
  </r>
  <r>
    <n v="17"/>
    <s v="Cliente_881"/>
    <n v="4"/>
    <d v="2023-04-01T00:41:00"/>
    <d v="2023-04-01T04:06:00"/>
    <s v="Mesero_4"/>
    <x v="0"/>
    <s v="Tarjeta de crédito"/>
    <n v="33.340000000000003"/>
    <s v="Reservada"/>
    <n v="63"/>
    <s v="Colombia"/>
    <x v="61"/>
    <n v="88.34"/>
    <d v="2023-04-01T00:00:00"/>
    <d v="2023-04-01T00:41:00"/>
    <d v="2023-04-01T04:06:00"/>
    <d v="1899-12-30T03:25:00"/>
    <d v="1899-12-30T00:30:00"/>
    <d v="1899-12-30T02:55:00"/>
    <x v="0"/>
  </r>
  <r>
    <n v="3"/>
    <s v="Cliente_265"/>
    <n v="3"/>
    <d v="2023-04-01T01:40:00"/>
    <d v="2023-04-01T04:02:00"/>
    <s v="Mesero_5"/>
    <x v="1"/>
    <s v="Efectivo"/>
    <n v="34.770000000000003"/>
    <s v="Reservada"/>
    <n v="64"/>
    <s v="Perú"/>
    <x v="62"/>
    <n v="322.77"/>
    <d v="2023-04-01T00:00:00"/>
    <d v="2023-04-01T01:40:00"/>
    <d v="2023-04-01T04:02:00"/>
    <d v="1899-12-30T02:22:00"/>
    <d v="1899-12-30T01:22:00"/>
    <d v="1899-12-30T01:00:00"/>
    <x v="0"/>
  </r>
  <r>
    <n v="5"/>
    <s v="Cliente_946"/>
    <n v="1"/>
    <d v="2023-04-01T01:54:00"/>
    <d v="2023-04-01T03:03:00"/>
    <s v="Mesero_3"/>
    <x v="0"/>
    <s v="Tarjeta de débito"/>
    <n v="14"/>
    <s v="Ocupada"/>
    <n v="65"/>
    <s v="Bolivia"/>
    <x v="63"/>
    <n v="210"/>
    <d v="2023-04-01T00:00:00"/>
    <d v="2023-04-01T01:54:00"/>
    <d v="2023-04-01T03:03:00"/>
    <d v="1899-12-30T01:24:00"/>
    <d v="1899-12-30T02:35:00"/>
    <d v="1899-12-30T00:00:00"/>
    <x v="1"/>
  </r>
  <r>
    <n v="18"/>
    <s v="Cliente_614"/>
    <n v="2"/>
    <d v="2023-04-01T02:28:00"/>
    <d v="2023-04-01T06:18:00"/>
    <s v="Mesero_5"/>
    <x v="0"/>
    <s v="Tarjeta de crédito"/>
    <n v="10.88"/>
    <s v="Reservada"/>
    <n v="66"/>
    <s v="España"/>
    <x v="64"/>
    <n v="220.88"/>
    <d v="2023-04-01T00:00:00"/>
    <d v="2023-04-01T02:28:00"/>
    <d v="2023-04-01T06:18:00"/>
    <d v="1899-12-30T03:50:00"/>
    <d v="1899-12-30T01:54:00"/>
    <d v="1899-12-30T01:56:00"/>
    <x v="0"/>
  </r>
  <r>
    <n v="2"/>
    <s v="Cliente_352"/>
    <n v="6"/>
    <d v="2023-04-01T03:45:00"/>
    <d v="2023-04-01T05:10:00"/>
    <s v="Mesero_2"/>
    <x v="0"/>
    <s v="Tarjeta de débito"/>
    <n v="21.25"/>
    <s v="Reservada"/>
    <n v="67"/>
    <s v="Perú"/>
    <x v="65"/>
    <n v="277.25"/>
    <d v="2023-04-01T00:00:00"/>
    <d v="2023-04-01T03:45:00"/>
    <d v="2023-04-01T05:10:00"/>
    <d v="1899-12-30T01:25:00"/>
    <d v="1899-12-30T02:11:00"/>
    <d v="1899-12-30T00:00:00"/>
    <x v="1"/>
  </r>
  <r>
    <n v="8"/>
    <s v="Cliente_784"/>
    <n v="4"/>
    <d v="2023-04-01T00:02:00"/>
    <d v="2023-04-01T03:15:00"/>
    <s v="Mesero_5"/>
    <x v="2"/>
    <s v="Tarjeta de crédito"/>
    <n v="45.65"/>
    <s v="Ocupada"/>
    <n v="68"/>
    <s v="Brasil"/>
    <x v="66"/>
    <n v="263.64999999999998"/>
    <d v="2023-04-01T00:00:00"/>
    <d v="2023-04-01T00:02:00"/>
    <d v="2023-04-01T03:15:00"/>
    <d v="1899-12-30T03:28:00"/>
    <d v="1899-12-30T02:25:00"/>
    <d v="1899-12-30T01:03:00"/>
    <x v="0"/>
  </r>
  <r>
    <n v="5"/>
    <s v="Cliente_118"/>
    <n v="4"/>
    <d v="2023-04-01T02:02:00"/>
    <d v="2023-04-01T03:57:00"/>
    <s v="Mesero_2"/>
    <x v="0"/>
    <s v="Tarjeta de crédito"/>
    <n v="31.49"/>
    <s v="Libre"/>
    <n v="69"/>
    <s v="Perú"/>
    <x v="67"/>
    <n v="265.49"/>
    <d v="2023-04-01T00:00:00"/>
    <d v="2023-04-01T02:02:00"/>
    <d v="2023-04-01T03:57:00"/>
    <d v="1899-12-30T01:55:00"/>
    <d v="1899-12-30T01:32:00"/>
    <d v="1899-12-30T00:23:00"/>
    <x v="0"/>
  </r>
  <r>
    <n v="17"/>
    <s v="Cliente_61"/>
    <n v="4"/>
    <d v="2023-04-01T00:11:00"/>
    <d v="2023-04-01T01:22:00"/>
    <s v="Mesero_4"/>
    <x v="0"/>
    <s v="Tarjeta de débito"/>
    <n v="28.26"/>
    <s v="Libre"/>
    <n v="70"/>
    <s v="Paraguay"/>
    <x v="68"/>
    <n v="146.26"/>
    <d v="2023-04-01T00:00:00"/>
    <d v="2023-04-01T00:11:00"/>
    <d v="2023-04-01T01:22:00"/>
    <d v="1899-12-30T01:11:00"/>
    <d v="1899-12-30T00:40:00"/>
    <d v="1899-12-30T00:31:00"/>
    <x v="0"/>
  </r>
  <r>
    <n v="18"/>
    <s v="Cliente_440"/>
    <n v="4"/>
    <d v="2023-04-01T01:57:00"/>
    <d v="2023-04-01T05:56:00"/>
    <s v="Mesero_3"/>
    <x v="0"/>
    <s v="Tarjeta de crédito"/>
    <n v="24.01"/>
    <s v="Ocupada"/>
    <n v="71"/>
    <s v="Paraguay"/>
    <x v="69"/>
    <n v="160.01"/>
    <d v="2023-04-01T00:00:00"/>
    <d v="2023-04-01T01:57:00"/>
    <d v="2023-04-01T05:56:00"/>
    <d v="1899-12-30T04:14:00"/>
    <d v="1899-12-30T00:49:00"/>
    <d v="1899-12-30T03:25:00"/>
    <x v="0"/>
  </r>
  <r>
    <n v="17"/>
    <s v="Cliente_258"/>
    <n v="1"/>
    <d v="2023-04-01T02:42:00"/>
    <d v="2023-04-01T05:51:00"/>
    <s v="Mesero_2"/>
    <x v="0"/>
    <s v="Tarjeta de crédito"/>
    <n v="15.28"/>
    <s v="Reservada"/>
    <n v="72"/>
    <s v="Perú"/>
    <x v="70"/>
    <n v="90.28"/>
    <d v="2023-04-01T00:00:00"/>
    <d v="2023-04-01T02:42:00"/>
    <d v="2023-04-01T05:51:00"/>
    <d v="1899-12-30T03:09:00"/>
    <d v="1899-12-30T00:54:00"/>
    <d v="1899-12-30T02:15:00"/>
    <x v="0"/>
  </r>
  <r>
    <n v="1"/>
    <s v="Cliente_742"/>
    <n v="4"/>
    <d v="2023-04-01T02:39:00"/>
    <d v="2023-04-01T06:09:00"/>
    <s v="Mesero_4"/>
    <x v="1"/>
    <s v="Tarjeta de crédito"/>
    <n v="34.51"/>
    <s v="Libre"/>
    <n v="73"/>
    <s v="Argentina"/>
    <x v="71"/>
    <n v="115.50999999999999"/>
    <d v="2023-04-01T00:00:00"/>
    <d v="2023-04-01T02:39:00"/>
    <d v="2023-04-01T06:09:00"/>
    <d v="1899-12-30T03:30:00"/>
    <d v="1899-12-30T00:20:00"/>
    <d v="1899-12-30T03:10:00"/>
    <x v="0"/>
  </r>
  <r>
    <n v="19"/>
    <s v="Cliente_865"/>
    <n v="4"/>
    <d v="2023-04-01T01:04:00"/>
    <d v="2023-04-01T04:13:00"/>
    <s v="Mesero_4"/>
    <x v="0"/>
    <s v="Tarjeta de crédito"/>
    <n v="30.83"/>
    <s v="Libre"/>
    <n v="74"/>
    <s v="Brasil"/>
    <x v="72"/>
    <n v="248.82999999999998"/>
    <d v="2023-04-01T00:00:00"/>
    <d v="2023-04-01T01:04:00"/>
    <d v="2023-04-01T04:13:00"/>
    <d v="1899-12-30T03:09:00"/>
    <d v="1899-12-30T01:40:00"/>
    <d v="1899-12-30T01:29:00"/>
    <x v="0"/>
  </r>
  <r>
    <n v="19"/>
    <s v="Cliente_79"/>
    <n v="5"/>
    <d v="2023-04-01T03:36:00"/>
    <d v="2023-04-01T04:49:00"/>
    <s v="Mesero_5"/>
    <x v="0"/>
    <s v="Tarjeta de crédito"/>
    <n v="45.23"/>
    <s v="Ocupada"/>
    <n v="75"/>
    <s v="Venezuela"/>
    <x v="73"/>
    <n v="154.22999999999999"/>
    <d v="2023-04-01T00:00:00"/>
    <d v="2023-04-01T03:36:00"/>
    <d v="2023-04-01T04:49:00"/>
    <d v="1899-12-30T01:28:00"/>
    <d v="1899-12-30T00:51:00"/>
    <d v="1899-12-30T00:37:00"/>
    <x v="0"/>
  </r>
  <r>
    <n v="17"/>
    <s v="Cliente_42"/>
    <n v="3"/>
    <d v="2023-04-01T02:57:00"/>
    <d v="2023-04-01T05:24:00"/>
    <s v="Mesero_1"/>
    <x v="0"/>
    <s v="Tarjeta de crédito"/>
    <n v="17.760000000000002"/>
    <s v="Reservada"/>
    <n v="76"/>
    <s v="Argentina"/>
    <x v="74"/>
    <n v="175.76"/>
    <d v="2023-04-01T00:00:00"/>
    <d v="2023-04-01T02:57:00"/>
    <d v="2023-04-01T05:24:00"/>
    <d v="1899-12-30T02:27:00"/>
    <d v="1899-12-30T01:37:00"/>
    <d v="1899-12-30T00:50:00"/>
    <x v="0"/>
  </r>
  <r>
    <n v="3"/>
    <s v="Cliente_374"/>
    <n v="1"/>
    <d v="2023-04-01T02:46:00"/>
    <d v="2023-04-01T06:15:00"/>
    <s v="Mesero_3"/>
    <x v="2"/>
    <s v="Tarjeta de crédito"/>
    <n v="19.88"/>
    <s v="Libre"/>
    <n v="77"/>
    <s v="Bolivia"/>
    <x v="75"/>
    <n v="118.88"/>
    <d v="2023-04-01T00:00:00"/>
    <d v="2023-04-01T02:46:00"/>
    <d v="2023-04-01T06:15:00"/>
    <d v="1899-12-30T03:29:00"/>
    <d v="1899-12-30T01:37:00"/>
    <d v="1899-12-30T01:52:00"/>
    <x v="0"/>
  </r>
  <r>
    <n v="7"/>
    <s v="Cliente_636"/>
    <n v="4"/>
    <d v="2023-04-01T01:34:00"/>
    <d v="2023-04-01T03:03:00"/>
    <s v="Mesero_3"/>
    <x v="0"/>
    <s v="Tarjeta de crédito"/>
    <n v="20.02"/>
    <s v="Libre"/>
    <n v="78"/>
    <s v="Colombia"/>
    <x v="76"/>
    <n v="77.02"/>
    <d v="2023-04-01T00:00:00"/>
    <d v="2023-04-01T01:34:00"/>
    <d v="2023-04-01T03:03:00"/>
    <d v="1899-12-30T01:29:00"/>
    <d v="1899-12-30T00:54:00"/>
    <d v="1899-12-30T00:35:00"/>
    <x v="0"/>
  </r>
  <r>
    <n v="16"/>
    <s v="Cliente_753"/>
    <n v="2"/>
    <d v="2023-04-01T01:34:00"/>
    <d v="2023-04-01T05:08:00"/>
    <s v="Mesero_3"/>
    <x v="0"/>
    <s v="Tarjeta de crédito"/>
    <n v="34.01"/>
    <s v="Libre"/>
    <n v="79"/>
    <s v="Venezuela"/>
    <x v="77"/>
    <n v="343.01"/>
    <d v="2023-04-01T00:00:00"/>
    <d v="2023-04-01T01:34:00"/>
    <d v="2023-04-01T05:08:00"/>
    <d v="1899-12-30T03:34:00"/>
    <d v="1899-12-30T01:36:00"/>
    <d v="1899-12-30T01:58:00"/>
    <x v="0"/>
  </r>
  <r>
    <n v="18"/>
    <s v="Cliente_632"/>
    <n v="6"/>
    <d v="2023-04-01T02:14:00"/>
    <d v="2023-04-01T03:46:00"/>
    <s v="Mesero_4"/>
    <x v="0"/>
    <s v="Tarjeta de crédito"/>
    <n v="39.049999999999997"/>
    <s v="Libre"/>
    <n v="80"/>
    <s v="Venezuela"/>
    <x v="78"/>
    <n v="160.05000000000001"/>
    <d v="2023-04-01T00:00:00"/>
    <d v="2023-04-01T02:14:00"/>
    <d v="2023-04-01T03:46:00"/>
    <d v="1899-12-30T01:32:00"/>
    <d v="1899-12-30T01:07:00"/>
    <d v="1899-12-30T00:25:00"/>
    <x v="0"/>
  </r>
  <r>
    <n v="17"/>
    <s v="Cliente_969"/>
    <n v="4"/>
    <d v="2023-04-01T03:40:00"/>
    <d v="2023-04-01T06:31:00"/>
    <s v="Mesero_5"/>
    <x v="2"/>
    <s v="Tarjeta de crédito"/>
    <n v="23.69"/>
    <s v="Ocupada"/>
    <n v="81"/>
    <s v="Uruguay"/>
    <x v="79"/>
    <n v="85.69"/>
    <d v="2023-04-01T00:00:00"/>
    <d v="2023-04-01T03:40:00"/>
    <d v="2023-04-01T06:31:00"/>
    <d v="1899-12-30T03:06:00"/>
    <d v="1899-12-30T00:59:00"/>
    <d v="1899-12-30T02:07:00"/>
    <x v="0"/>
  </r>
  <r>
    <n v="16"/>
    <s v="Cliente_574"/>
    <n v="3"/>
    <d v="2023-04-01T03:25:00"/>
    <d v="2023-04-01T07:10:00"/>
    <s v="Mesero_5"/>
    <x v="1"/>
    <s v="Tarjeta de crédito"/>
    <n v="38.6"/>
    <s v="Libre"/>
    <n v="82"/>
    <s v="Paraguay"/>
    <x v="80"/>
    <n v="118.6"/>
    <d v="2023-04-01T00:00:00"/>
    <d v="2023-04-01T03:25:00"/>
    <d v="2023-04-01T07:10:00"/>
    <d v="1899-12-30T03:45:00"/>
    <d v="1899-12-30T00:19:00"/>
    <d v="1899-12-30T03:26:00"/>
    <x v="0"/>
  </r>
  <r>
    <n v="15"/>
    <s v="Cliente_292"/>
    <n v="1"/>
    <d v="2023-04-01T03:42:00"/>
    <d v="2023-04-01T06:39:00"/>
    <s v="Mesero_1"/>
    <x v="2"/>
    <s v="Tarjeta de crédito"/>
    <n v="24.94"/>
    <s v="Ocupada"/>
    <n v="83"/>
    <s v="Argentina"/>
    <x v="81"/>
    <n v="194.94"/>
    <d v="2023-04-01T00:00:00"/>
    <d v="2023-04-01T03:42:00"/>
    <d v="2023-04-01T06:39:00"/>
    <d v="1899-12-30T03:12:00"/>
    <d v="1899-12-30T01:34:00"/>
    <d v="1899-12-30T01:38:00"/>
    <x v="0"/>
  </r>
  <r>
    <n v="19"/>
    <s v="Cliente_148"/>
    <n v="5"/>
    <d v="2023-04-01T01:42:00"/>
    <d v="2023-04-01T03:18:00"/>
    <s v="Mesero_4"/>
    <x v="0"/>
    <s v="Tarjeta de crédito"/>
    <n v="15.11"/>
    <s v="Ocupada"/>
    <n v="84"/>
    <s v="Perú"/>
    <x v="35"/>
    <n v="75.11"/>
    <d v="2023-04-01T00:00:00"/>
    <d v="2023-04-01T01:42:00"/>
    <d v="2023-04-01T03:18:00"/>
    <d v="1899-12-30T01:51:00"/>
    <d v="1899-12-30T00:10:00"/>
    <d v="1899-12-30T01:41:00"/>
    <x v="0"/>
  </r>
  <r>
    <n v="8"/>
    <s v="Cliente_747"/>
    <n v="3"/>
    <d v="2023-04-01T02:35:00"/>
    <d v="2023-04-01T04:31:00"/>
    <s v="Mesero_2"/>
    <x v="2"/>
    <s v="Tarjeta de crédito"/>
    <n v="45.96"/>
    <s v="Libre"/>
    <n v="85"/>
    <s v="Ecuador"/>
    <x v="82"/>
    <n v="253.96"/>
    <d v="2023-04-01T00:00:00"/>
    <d v="2023-04-01T02:35:00"/>
    <d v="2023-04-01T04:31:00"/>
    <d v="1899-12-30T01:56:00"/>
    <d v="1899-12-30T02:22:00"/>
    <d v="1899-12-30T00:00:00"/>
    <x v="1"/>
  </r>
  <r>
    <n v="20"/>
    <s v="Cliente_501"/>
    <n v="3"/>
    <d v="2023-04-01T00:02:00"/>
    <d v="2023-04-01T02:08:00"/>
    <s v="Mesero_5"/>
    <x v="0"/>
    <s v="Tarjeta de débito"/>
    <n v="11.84"/>
    <s v="Libre"/>
    <n v="86"/>
    <s v="España"/>
    <x v="83"/>
    <n v="61.84"/>
    <d v="2023-04-01T00:00:00"/>
    <d v="2023-04-01T00:02:00"/>
    <d v="2023-04-01T02:08:00"/>
    <d v="1899-12-30T02:06:00"/>
    <d v="1899-12-30T00:08:00"/>
    <d v="1899-12-30T01:58:00"/>
    <x v="0"/>
  </r>
  <r>
    <n v="3"/>
    <s v="Cliente_733"/>
    <n v="2"/>
    <d v="2023-04-01T01:46:00"/>
    <d v="2023-04-01T03:18:00"/>
    <s v="Mesero_4"/>
    <x v="0"/>
    <s v="Tarjeta de crédito"/>
    <n v="29.46"/>
    <s v="Ocupada"/>
    <n v="87"/>
    <s v="Venezuela"/>
    <x v="84"/>
    <n v="128.46"/>
    <d v="2023-04-01T00:00:00"/>
    <d v="2023-04-01T01:46:00"/>
    <d v="2023-04-01T03:18:00"/>
    <d v="1899-12-30T01:47:00"/>
    <d v="1899-12-30T01:11:00"/>
    <d v="1899-12-30T00:36:00"/>
    <x v="0"/>
  </r>
  <r>
    <n v="18"/>
    <s v="Cliente_36"/>
    <n v="1"/>
    <d v="2023-04-01T03:30:00"/>
    <d v="2023-04-01T06:40:00"/>
    <s v="Mesero_4"/>
    <x v="0"/>
    <s v="Tarjeta de débito"/>
    <n v="23.93"/>
    <s v="Reservada"/>
    <n v="88"/>
    <s v="Ecuador"/>
    <x v="85"/>
    <n v="146.93"/>
    <d v="2023-04-01T00:00:00"/>
    <d v="2023-04-01T03:30:00"/>
    <d v="2023-04-01T06:40:00"/>
    <d v="1899-12-30T03:10:00"/>
    <d v="1899-12-30T01:57:00"/>
    <d v="1899-12-30T01:13:00"/>
    <x v="0"/>
  </r>
  <r>
    <n v="11"/>
    <s v="Cliente_553"/>
    <n v="4"/>
    <d v="2023-04-01T00:42:00"/>
    <d v="2023-04-01T02:19:00"/>
    <s v="Mesero_5"/>
    <x v="1"/>
    <s v="Tarjeta de débito"/>
    <n v="12.28"/>
    <s v="Libre"/>
    <n v="89"/>
    <s v="Uruguay"/>
    <x v="86"/>
    <n v="171.28"/>
    <d v="2023-04-01T00:00:00"/>
    <d v="2023-04-01T00:42:00"/>
    <d v="2023-04-01T02:19:00"/>
    <d v="1899-12-30T01:37:00"/>
    <d v="1899-12-30T02:22:00"/>
    <d v="1899-12-30T00:00:00"/>
    <x v="1"/>
  </r>
  <r>
    <n v="6"/>
    <s v="Cliente_1000"/>
    <n v="3"/>
    <d v="2023-04-01T01:17:00"/>
    <d v="2023-04-01T03:13:00"/>
    <s v="Mesero_5"/>
    <x v="0"/>
    <s v="Tarjeta de débito"/>
    <n v="30.69"/>
    <s v="Reservada"/>
    <n v="90"/>
    <s v="Ecuador"/>
    <x v="24"/>
    <n v="64.69"/>
    <d v="2023-04-01T00:00:00"/>
    <d v="2023-04-01T01:17:00"/>
    <d v="2023-04-01T03:13:00"/>
    <d v="1899-12-30T01:56:00"/>
    <d v="1899-12-30T00:48:00"/>
    <d v="1899-12-30T01:08:00"/>
    <x v="0"/>
  </r>
  <r>
    <n v="1"/>
    <s v="Cliente_607"/>
    <n v="5"/>
    <d v="2023-04-01T03:38:00"/>
    <d v="2023-04-01T05:24:00"/>
    <s v="Mesero_5"/>
    <x v="0"/>
    <s v="Tarjeta de crédito"/>
    <n v="39.1"/>
    <s v="Reservada"/>
    <n v="91"/>
    <s v="España"/>
    <x v="87"/>
    <n v="332.1"/>
    <d v="2023-04-01T00:00:00"/>
    <d v="2023-04-01T03:38:00"/>
    <d v="2023-04-01T05:24:00"/>
    <d v="1899-12-30T01:46:00"/>
    <d v="1899-12-30T02:12:00"/>
    <d v="1899-12-30T00:00:00"/>
    <x v="1"/>
  </r>
  <r>
    <n v="6"/>
    <s v="Cliente_378"/>
    <n v="2"/>
    <d v="2023-04-01T03:35:00"/>
    <d v="2023-04-01T06:09:00"/>
    <s v="Mesero_2"/>
    <x v="1"/>
    <s v="Tarjeta de crédito"/>
    <n v="12.75"/>
    <s v="Libre"/>
    <n v="92"/>
    <s v="Venezuela"/>
    <x v="88"/>
    <n v="94.75"/>
    <d v="2023-04-01T00:00:00"/>
    <d v="2023-04-01T03:35:00"/>
    <d v="2023-04-01T06:09:00"/>
    <d v="1899-12-30T02:34:00"/>
    <d v="1899-12-30T00:42:00"/>
    <d v="1899-12-30T01:52:00"/>
    <x v="0"/>
  </r>
  <r>
    <n v="2"/>
    <s v="Cliente_612"/>
    <n v="2"/>
    <d v="2023-04-01T01:39:00"/>
    <d v="2023-04-01T03:48:00"/>
    <s v="Mesero_2"/>
    <x v="0"/>
    <s v="Tarjeta de crédito"/>
    <n v="45.66"/>
    <s v="Libre"/>
    <n v="93"/>
    <s v="Perú"/>
    <x v="12"/>
    <n v="74.66"/>
    <d v="2023-04-01T00:00:00"/>
    <d v="2023-04-01T01:39:00"/>
    <d v="2023-04-01T03:48:00"/>
    <d v="1899-12-30T02:09:00"/>
    <d v="1899-12-30T00:18:00"/>
    <d v="1899-12-30T01:51:00"/>
    <x v="0"/>
  </r>
  <r>
    <n v="12"/>
    <s v="Cliente_452"/>
    <n v="1"/>
    <d v="2023-04-01T01:52:00"/>
    <d v="2023-04-01T04:53:00"/>
    <s v="Mesero_4"/>
    <x v="0"/>
    <s v="Tarjeta de crédito"/>
    <n v="28.36"/>
    <s v="Ocupada"/>
    <n v="94"/>
    <s v="Chile"/>
    <x v="89"/>
    <n v="281.36"/>
    <d v="2023-04-01T00:00:00"/>
    <d v="2023-04-01T01:52:00"/>
    <d v="2023-04-01T04:53:00"/>
    <d v="1899-12-30T03:16:00"/>
    <d v="1899-12-30T02:09:00"/>
    <d v="1899-12-30T01:07:00"/>
    <x v="0"/>
  </r>
  <r>
    <n v="12"/>
    <s v="Cliente_244"/>
    <n v="5"/>
    <d v="2023-04-01T03:19:00"/>
    <d v="2023-04-01T06:07:00"/>
    <s v="Mesero_2"/>
    <x v="2"/>
    <s v="Tarjeta de crédito"/>
    <n v="24.68"/>
    <s v="Ocupada"/>
    <n v="95"/>
    <s v="España"/>
    <x v="90"/>
    <n v="177.68"/>
    <d v="2023-04-01T00:00:00"/>
    <d v="2023-04-01T03:19:00"/>
    <d v="2023-04-01T06:07:00"/>
    <d v="1899-12-30T03:03:00"/>
    <d v="1899-12-30T00:41:00"/>
    <d v="1899-12-30T02:22:00"/>
    <x v="0"/>
  </r>
  <r>
    <n v="16"/>
    <s v="Cliente_840"/>
    <n v="5"/>
    <d v="2023-04-01T01:59:00"/>
    <d v="2023-04-01T05:26:00"/>
    <s v="Mesero_4"/>
    <x v="1"/>
    <s v="Tarjeta de crédito"/>
    <n v="33.630000000000003"/>
    <s v="Libre"/>
    <n v="96"/>
    <s v="Bolivia"/>
    <x v="91"/>
    <n v="209.63"/>
    <d v="2023-04-01T00:00:00"/>
    <d v="2023-04-01T01:59:00"/>
    <d v="2023-04-01T05:26:00"/>
    <d v="1899-12-30T03:27:00"/>
    <d v="1899-12-30T01:16:00"/>
    <d v="1899-12-30T02:11:00"/>
    <x v="0"/>
  </r>
  <r>
    <n v="14"/>
    <s v="Cliente_993"/>
    <n v="2"/>
    <d v="2023-04-01T01:46:00"/>
    <d v="2023-04-01T03:03:00"/>
    <s v="Mesero_2"/>
    <x v="2"/>
    <s v="Tarjeta de crédito"/>
    <n v="19.22"/>
    <s v="Ocupada"/>
    <n v="97"/>
    <s v="Ecuador"/>
    <x v="92"/>
    <n v="207.22"/>
    <d v="2023-04-01T00:00:00"/>
    <d v="2023-04-01T01:46:00"/>
    <d v="2023-04-01T03:03:00"/>
    <d v="1899-12-30T01:32:00"/>
    <d v="1899-12-30T01:19:00"/>
    <d v="1899-12-30T00:13:00"/>
    <x v="0"/>
  </r>
  <r>
    <n v="7"/>
    <s v="Cliente_29"/>
    <n v="3"/>
    <d v="2023-04-01T01:01:00"/>
    <d v="2023-04-01T03:22:00"/>
    <s v="Mesero_5"/>
    <x v="0"/>
    <s v="Tarjeta de crédito"/>
    <n v="17.149999999999999"/>
    <s v="Ocupada"/>
    <n v="98"/>
    <s v="Bolivia"/>
    <x v="93"/>
    <n v="183.15"/>
    <d v="2023-04-01T00:00:00"/>
    <d v="2023-04-01T01:01:00"/>
    <d v="2023-04-01T03:22:00"/>
    <d v="1899-12-30T02:36:00"/>
    <d v="1899-12-30T02:20:00"/>
    <d v="1899-12-30T00:16:00"/>
    <x v="0"/>
  </r>
  <r>
    <n v="2"/>
    <s v="Cliente_873"/>
    <n v="6"/>
    <d v="2023-04-01T02:22:00"/>
    <d v="2023-04-01T06:18:00"/>
    <s v="Mesero_2"/>
    <x v="0"/>
    <s v="Tarjeta de crédito"/>
    <n v="33.549999999999997"/>
    <s v="Ocupada"/>
    <n v="99"/>
    <s v="Chile"/>
    <x v="94"/>
    <n v="172.55"/>
    <d v="2023-04-01T00:00:00"/>
    <d v="2023-04-01T02:22:00"/>
    <d v="2023-04-01T06:18:00"/>
    <d v="1899-12-30T04:11:00"/>
    <d v="1899-12-30T01:26:00"/>
    <d v="1899-12-30T02:45:00"/>
    <x v="0"/>
  </r>
  <r>
    <n v="18"/>
    <s v="Cliente_965"/>
    <n v="1"/>
    <d v="2023-04-01T03:32:00"/>
    <d v="2023-04-01T06:45:00"/>
    <s v="Mesero_1"/>
    <x v="0"/>
    <s v="Tarjeta de crédito"/>
    <n v="15.15"/>
    <s v="Reservada"/>
    <n v="100"/>
    <s v="Paraguay"/>
    <x v="95"/>
    <n v="181.15"/>
    <d v="2023-04-01T00:00:00"/>
    <d v="2023-04-01T03:32:00"/>
    <d v="2023-04-01T06:45:00"/>
    <d v="1899-12-30T03:13:00"/>
    <d v="1899-12-30T01:43:00"/>
    <d v="1899-12-30T01:30:00"/>
    <x v="0"/>
  </r>
  <r>
    <n v="1"/>
    <s v="Cliente_313"/>
    <n v="5"/>
    <d v="2023-04-01T00:14:00"/>
    <d v="2023-04-01T02:15:00"/>
    <s v="Mesero_4"/>
    <x v="0"/>
    <s v="Tarjeta de crédito"/>
    <n v="15.09"/>
    <s v="Libre"/>
    <n v="101"/>
    <s v="Venezuela"/>
    <x v="96"/>
    <n v="153.09"/>
    <d v="2023-04-01T00:00:00"/>
    <d v="2023-04-01T00:14:00"/>
    <d v="2023-04-01T02:15:00"/>
    <d v="1899-12-30T02:01:00"/>
    <d v="1899-12-30T02:14:00"/>
    <d v="1899-12-30T00:00:00"/>
    <x v="1"/>
  </r>
  <r>
    <n v="19"/>
    <s v="Cliente_520"/>
    <n v="2"/>
    <d v="2023-04-01T01:33:00"/>
    <d v="2023-04-01T04:14:00"/>
    <s v="Mesero_3"/>
    <x v="0"/>
    <s v="Tarjeta de crédito"/>
    <n v="12.65"/>
    <s v="Reservada"/>
    <n v="102"/>
    <s v="Venezuela"/>
    <x v="97"/>
    <n v="183.65"/>
    <d v="2023-04-01T00:00:00"/>
    <d v="2023-04-01T01:33:00"/>
    <d v="2023-04-01T04:14:00"/>
    <d v="1899-12-30T02:41:00"/>
    <d v="1899-12-30T00:46:00"/>
    <d v="1899-12-30T01:55:00"/>
    <x v="0"/>
  </r>
  <r>
    <n v="13"/>
    <s v="Cliente_388"/>
    <n v="3"/>
    <d v="2023-04-01T01:42:00"/>
    <d v="2023-04-01T05:10:00"/>
    <s v="Mesero_4"/>
    <x v="0"/>
    <s v="Tarjeta de débito"/>
    <n v="26.75"/>
    <s v="Reservada"/>
    <n v="103"/>
    <s v="Brasil"/>
    <x v="98"/>
    <n v="99.75"/>
    <d v="2023-04-01T00:00:00"/>
    <d v="2023-04-01T01:42:00"/>
    <d v="2023-04-01T05:10:00"/>
    <d v="1899-12-30T03:28:00"/>
    <d v="1899-12-30T01:39:00"/>
    <d v="1899-12-30T01:49:00"/>
    <x v="0"/>
  </r>
  <r>
    <n v="14"/>
    <s v="Cliente_384"/>
    <n v="4"/>
    <d v="2023-04-01T01:28:00"/>
    <d v="2023-04-01T02:44:00"/>
    <s v="Mesero_3"/>
    <x v="1"/>
    <s v="Tarjeta de débito"/>
    <n v="11.12"/>
    <s v="Reservada"/>
    <n v="104"/>
    <s v="Uruguay"/>
    <x v="99"/>
    <n v="88.12"/>
    <d v="2023-04-01T00:00:00"/>
    <d v="2023-04-01T01:28:00"/>
    <d v="2023-04-01T02:44:00"/>
    <d v="1899-12-30T01:16:00"/>
    <d v="1899-12-30T00:55:00"/>
    <d v="1899-12-30T00:21:00"/>
    <x v="0"/>
  </r>
  <r>
    <n v="14"/>
    <s v="Cliente_517"/>
    <n v="6"/>
    <d v="2023-04-01T01:18:00"/>
    <d v="2023-04-01T04:00:00"/>
    <s v="Mesero_3"/>
    <x v="0"/>
    <s v="Tarjeta de crédito"/>
    <n v="15.64"/>
    <s v="Libre"/>
    <n v="105"/>
    <s v="Brasil"/>
    <x v="100"/>
    <n v="156.63999999999999"/>
    <d v="2023-04-01T00:00:00"/>
    <d v="2023-04-01T01:18:00"/>
    <d v="2023-04-01T04:00:00"/>
    <d v="1899-12-30T02:42:00"/>
    <d v="1899-12-30T00:43:00"/>
    <d v="1899-12-30T01:59:00"/>
    <x v="0"/>
  </r>
  <r>
    <n v="15"/>
    <s v="Cliente_711"/>
    <n v="3"/>
    <d v="2023-04-01T02:00:00"/>
    <d v="2023-04-01T05:08:00"/>
    <s v="Mesero_4"/>
    <x v="1"/>
    <s v="Efectivo"/>
    <n v="22.72"/>
    <s v="Libre"/>
    <n v="106"/>
    <s v="Uruguay"/>
    <x v="24"/>
    <n v="90.72"/>
    <d v="2023-04-01T00:00:00"/>
    <d v="2023-04-01T02:00:00"/>
    <d v="2023-04-01T05:08:00"/>
    <d v="1899-12-30T03:08:00"/>
    <d v="1899-12-30T00:29:00"/>
    <d v="1899-12-30T02:39:00"/>
    <x v="0"/>
  </r>
  <r>
    <n v="11"/>
    <s v="Cliente_651"/>
    <n v="5"/>
    <d v="2023-04-01T01:29:00"/>
    <d v="2023-04-01T02:58:00"/>
    <s v="Mesero_2"/>
    <x v="0"/>
    <s v="Tarjeta de débito"/>
    <n v="48.77"/>
    <s v="Reservada"/>
    <n v="107"/>
    <s v="Bolivia"/>
    <x v="101"/>
    <n v="301.77"/>
    <d v="2023-04-01T00:00:00"/>
    <d v="2023-04-01T01:29:00"/>
    <d v="2023-04-01T02:58:00"/>
    <d v="1899-12-30T01:29:00"/>
    <d v="1899-12-30T02:21:00"/>
    <d v="1899-12-30T00:00:00"/>
    <x v="1"/>
  </r>
  <r>
    <n v="3"/>
    <s v="Cliente_545"/>
    <n v="3"/>
    <d v="2023-04-01T01:32:00"/>
    <d v="2023-04-01T03:37:00"/>
    <s v="Mesero_4"/>
    <x v="1"/>
    <s v="Tarjeta de débito"/>
    <n v="23.26"/>
    <s v="Reservada"/>
    <n v="108"/>
    <s v="Paraguay"/>
    <x v="102"/>
    <n v="147.26"/>
    <d v="2023-04-01T00:00:00"/>
    <d v="2023-04-01T01:32:00"/>
    <d v="2023-04-01T03:37:00"/>
    <d v="1899-12-30T02:05:00"/>
    <d v="1899-12-30T01:55:00"/>
    <d v="1899-12-30T00:10:00"/>
    <x v="0"/>
  </r>
  <r>
    <n v="10"/>
    <s v="Cliente_116"/>
    <n v="2"/>
    <d v="2023-04-01T01:25:00"/>
    <d v="2023-04-01T02:26:00"/>
    <s v="Mesero_4"/>
    <x v="1"/>
    <s v="Tarjeta de crédito"/>
    <n v="42.95"/>
    <s v="Libre"/>
    <n v="109"/>
    <s v="Ecuador"/>
    <x v="103"/>
    <n v="211.95"/>
    <d v="2023-04-01T00:00:00"/>
    <d v="2023-04-01T01:25:00"/>
    <d v="2023-04-01T02:26:00"/>
    <d v="1899-12-30T01:01:00"/>
    <d v="1899-12-30T01:58:00"/>
    <d v="1899-12-30T00:00:00"/>
    <x v="1"/>
  </r>
  <r>
    <n v="5"/>
    <s v="Cliente_170"/>
    <n v="1"/>
    <d v="2023-04-01T03:32:00"/>
    <d v="2023-04-01T06:37:00"/>
    <s v="Mesero_1"/>
    <x v="0"/>
    <s v="Tarjeta de crédito"/>
    <n v="47.91"/>
    <s v="Reservada"/>
    <n v="110"/>
    <s v="Paraguay"/>
    <x v="104"/>
    <n v="210.91"/>
    <d v="2023-04-01T00:00:00"/>
    <d v="2023-04-01T03:32:00"/>
    <d v="2023-04-01T06:37:00"/>
    <d v="1899-12-30T03:05:00"/>
    <d v="1899-12-30T02:01:00"/>
    <d v="1899-12-30T01:04:00"/>
    <x v="0"/>
  </r>
  <r>
    <n v="3"/>
    <s v="Cliente_92"/>
    <n v="2"/>
    <d v="2023-04-01T01:48:00"/>
    <d v="2023-04-01T05:07:00"/>
    <s v="Mesero_3"/>
    <x v="1"/>
    <s v="Tarjeta de crédito"/>
    <n v="18.82"/>
    <s v="Reservada"/>
    <n v="111"/>
    <s v="Ecuador"/>
    <x v="105"/>
    <n v="222.82"/>
    <d v="2023-04-01T00:00:00"/>
    <d v="2023-04-01T01:48:00"/>
    <d v="2023-04-01T05:07:00"/>
    <d v="1899-12-30T03:19:00"/>
    <d v="1899-12-30T02:17:00"/>
    <d v="1899-12-30T01:02:00"/>
    <x v="0"/>
  </r>
  <r>
    <n v="6"/>
    <s v="Cliente_552"/>
    <n v="2"/>
    <d v="2023-04-01T01:49:00"/>
    <d v="2023-04-01T04:01:00"/>
    <s v="Mesero_2"/>
    <x v="2"/>
    <s v="Efectivo"/>
    <n v="35.36"/>
    <s v="Ocupada"/>
    <n v="112"/>
    <s v="Perú"/>
    <x v="106"/>
    <n v="55.36"/>
    <d v="2023-04-01T00:00:00"/>
    <d v="2023-04-01T01:49:00"/>
    <d v="2023-04-01T04:01:00"/>
    <d v="1899-12-30T02:27:00"/>
    <d v="1899-12-30T00:16:00"/>
    <d v="1899-12-30T02:11:00"/>
    <x v="0"/>
  </r>
  <r>
    <n v="4"/>
    <s v="Cliente_627"/>
    <n v="2"/>
    <d v="2023-04-01T01:12:00"/>
    <d v="2023-04-01T04:21:00"/>
    <s v="Mesero_3"/>
    <x v="0"/>
    <s v="Tarjeta de crédito"/>
    <n v="29.74"/>
    <s v="Ocupada"/>
    <n v="113"/>
    <s v="Brasil"/>
    <x v="24"/>
    <n v="97.74"/>
    <d v="2023-04-01T00:00:00"/>
    <d v="2023-04-01T01:12:00"/>
    <d v="2023-04-01T04:21:00"/>
    <d v="1899-12-30T03:24:00"/>
    <d v="1899-12-30T00:51:00"/>
    <d v="1899-12-30T02:33:00"/>
    <x v="0"/>
  </r>
  <r>
    <n v="7"/>
    <s v="Cliente_588"/>
    <n v="6"/>
    <d v="2023-04-01T00:49:00"/>
    <d v="2023-04-01T03:30:00"/>
    <s v="Mesero_1"/>
    <x v="0"/>
    <s v="Tarjeta de crédito"/>
    <n v="38.81"/>
    <s v="Ocupada"/>
    <n v="114"/>
    <s v="Chile"/>
    <x v="107"/>
    <n v="291.81"/>
    <d v="2023-04-01T00:00:00"/>
    <d v="2023-04-01T00:49:00"/>
    <d v="2023-04-01T03:30:00"/>
    <d v="1899-12-30T02:56:00"/>
    <d v="1899-12-30T02:11:00"/>
    <d v="1899-12-30T00:45:00"/>
    <x v="0"/>
  </r>
  <r>
    <n v="12"/>
    <s v="Cliente_313"/>
    <n v="6"/>
    <d v="2023-04-01T03:43:00"/>
    <d v="2023-04-01T06:26:00"/>
    <s v="Mesero_1"/>
    <x v="2"/>
    <s v="Tarjeta de débito"/>
    <n v="46.46"/>
    <s v="Ocupada"/>
    <n v="115"/>
    <s v="Uruguay"/>
    <x v="108"/>
    <n v="283.45999999999998"/>
    <d v="2023-04-01T00:00:00"/>
    <d v="2023-04-01T03:43:00"/>
    <d v="2023-04-01T06:26:00"/>
    <d v="1899-12-30T02:58:00"/>
    <d v="1899-12-30T01:38:00"/>
    <d v="1899-12-30T01:20:00"/>
    <x v="0"/>
  </r>
  <r>
    <n v="8"/>
    <s v="Cliente_949"/>
    <n v="5"/>
    <d v="2023-04-01T03:15:00"/>
    <d v="2023-04-01T06:33:00"/>
    <s v="Mesero_1"/>
    <x v="0"/>
    <s v="Tarjeta de crédito"/>
    <n v="47.69"/>
    <s v="Ocupada"/>
    <n v="116"/>
    <s v="Chile"/>
    <x v="109"/>
    <n v="316.69"/>
    <d v="2023-04-01T00:00:00"/>
    <d v="2023-04-01T03:15:00"/>
    <d v="2023-04-01T06:33:00"/>
    <d v="1899-12-30T03:33:00"/>
    <d v="1899-12-30T02:09:00"/>
    <d v="1899-12-30T01:24:00"/>
    <x v="0"/>
  </r>
  <r>
    <n v="8"/>
    <s v="Cliente_863"/>
    <n v="4"/>
    <d v="2023-04-01T02:55:00"/>
    <d v="2023-04-01T05:45:00"/>
    <s v="Mesero_3"/>
    <x v="1"/>
    <s v="Tarjeta de crédito"/>
    <n v="11.65"/>
    <s v="Ocupada"/>
    <n v="117"/>
    <s v="Chile"/>
    <x v="5"/>
    <n v="81.650000000000006"/>
    <d v="2023-04-01T00:00:00"/>
    <d v="2023-04-01T02:55:00"/>
    <d v="2023-04-01T05:45:00"/>
    <d v="1899-12-30T03:05:00"/>
    <d v="1899-12-30T00:08:00"/>
    <d v="1899-12-30T02:57:00"/>
    <x v="0"/>
  </r>
  <r>
    <n v="13"/>
    <s v="Cliente_140"/>
    <n v="1"/>
    <d v="2023-04-01T00:34:00"/>
    <d v="2023-04-01T01:45:00"/>
    <s v="Mesero_5"/>
    <x v="2"/>
    <s v="Tarjeta de débito"/>
    <n v="49.32"/>
    <s v="Libre"/>
    <n v="118"/>
    <s v="Bolivia"/>
    <x v="110"/>
    <n v="258.32"/>
    <d v="2023-04-01T00:00:00"/>
    <d v="2023-04-01T00:34:00"/>
    <d v="2023-04-01T01:45:00"/>
    <d v="1899-12-30T01:11:00"/>
    <d v="1899-12-30T02:16:00"/>
    <d v="1899-12-30T00:00:00"/>
    <x v="1"/>
  </r>
  <r>
    <n v="17"/>
    <s v="Cliente_523"/>
    <n v="3"/>
    <d v="2023-04-02T03:24:00"/>
    <d v="2023-04-02T05:03:00"/>
    <s v="Mesero_2"/>
    <x v="1"/>
    <s v="Tarjeta de crédito"/>
    <n v="11.5"/>
    <s v="Reservada"/>
    <n v="119"/>
    <s v="Perú"/>
    <x v="111"/>
    <n v="145.5"/>
    <d v="2023-04-02T00:00:00"/>
    <d v="2023-04-02T03:24:00"/>
    <d v="2023-04-02T05:03:00"/>
    <d v="1899-12-30T01:39:00"/>
    <d v="1899-12-30T00:54:00"/>
    <d v="1899-12-30T00:45:00"/>
    <x v="0"/>
  </r>
  <r>
    <n v="4"/>
    <s v="Cliente_916"/>
    <n v="2"/>
    <d v="2023-04-02T00:38:00"/>
    <d v="2023-04-02T01:42:00"/>
    <s v="Mesero_1"/>
    <x v="0"/>
    <s v="Efectivo"/>
    <n v="12.51"/>
    <s v="Reservada"/>
    <n v="120"/>
    <s v="Uruguay"/>
    <x v="112"/>
    <n v="157.51"/>
    <d v="2023-04-02T00:00:00"/>
    <d v="2023-04-02T00:38:00"/>
    <d v="2023-04-02T01:42:00"/>
    <d v="1899-12-30T01:04:00"/>
    <d v="1899-12-30T01:37:00"/>
    <d v="1899-12-30T00:00:00"/>
    <x v="1"/>
  </r>
  <r>
    <n v="5"/>
    <s v="Cliente_416"/>
    <n v="4"/>
    <d v="2023-04-02T03:45:00"/>
    <d v="2023-04-02T06:13:00"/>
    <s v="Mesero_4"/>
    <x v="0"/>
    <s v="Tarjeta de crédito"/>
    <n v="12.3"/>
    <s v="Reservada"/>
    <n v="121"/>
    <s v="Paraguay"/>
    <x v="113"/>
    <n v="64.3"/>
    <d v="2023-04-02T00:00:00"/>
    <d v="2023-04-02T03:45:00"/>
    <d v="2023-04-02T06:13:00"/>
    <d v="1899-12-30T02:28:00"/>
    <d v="1899-12-30T00:38:00"/>
    <d v="1899-12-30T01:50:00"/>
    <x v="0"/>
  </r>
  <r>
    <n v="6"/>
    <s v="Cliente_346"/>
    <n v="6"/>
    <d v="2023-04-02T01:23:00"/>
    <d v="2023-04-02T02:48:00"/>
    <s v="Mesero_1"/>
    <x v="0"/>
    <s v="Tarjeta de débito"/>
    <n v="20.38"/>
    <s v="Ocupada"/>
    <n v="122"/>
    <s v="Colombia"/>
    <x v="5"/>
    <n v="125.38"/>
    <d v="2023-04-02T00:00:00"/>
    <d v="2023-04-02T01:23:00"/>
    <d v="2023-04-02T02:48:00"/>
    <d v="1899-12-30T01:40:00"/>
    <d v="1899-12-30T00:32:00"/>
    <d v="1899-12-30T01:08:00"/>
    <x v="0"/>
  </r>
  <r>
    <n v="16"/>
    <s v="Cliente_381"/>
    <n v="6"/>
    <d v="2023-04-02T03:09:00"/>
    <d v="2023-04-02T04:10:00"/>
    <s v="Mesero_4"/>
    <x v="0"/>
    <s v="Tarjeta de débito"/>
    <n v="46.88"/>
    <s v="Reservada"/>
    <n v="123"/>
    <s v="Argentina"/>
    <x v="114"/>
    <n v="70.88"/>
    <d v="2023-04-02T00:00:00"/>
    <d v="2023-04-02T03:09:00"/>
    <d v="2023-04-02T04:10:00"/>
    <d v="1899-12-30T01:01:00"/>
    <d v="1899-12-30T00:33:00"/>
    <d v="1899-12-30T00:28:00"/>
    <x v="0"/>
  </r>
  <r>
    <n v="16"/>
    <s v="Cliente_791"/>
    <n v="5"/>
    <d v="2023-04-02T03:39:00"/>
    <d v="2023-04-02T05:22:00"/>
    <s v="Mesero_3"/>
    <x v="0"/>
    <s v="Tarjeta de débito"/>
    <n v="10.85"/>
    <s v="Libre"/>
    <n v="124"/>
    <s v="España"/>
    <x v="115"/>
    <n v="232.85"/>
    <d v="2023-04-02T00:00:00"/>
    <d v="2023-04-02T03:39:00"/>
    <d v="2023-04-02T05:22:00"/>
    <d v="1899-12-30T01:43:00"/>
    <d v="1899-12-30T02:18:00"/>
    <d v="1899-12-30T00:00:00"/>
    <x v="1"/>
  </r>
  <r>
    <n v="14"/>
    <s v="Cliente_697"/>
    <n v="2"/>
    <d v="2023-04-02T02:56:00"/>
    <d v="2023-04-02T06:13:00"/>
    <s v="Mesero_3"/>
    <x v="0"/>
    <s v="Tarjeta de crédito"/>
    <n v="24.66"/>
    <s v="Libre"/>
    <n v="125"/>
    <s v="Bolivia"/>
    <x v="116"/>
    <n v="208.66"/>
    <d v="2023-04-02T00:00:00"/>
    <d v="2023-04-02T02:56:00"/>
    <d v="2023-04-02T06:13:00"/>
    <d v="1899-12-30T03:17:00"/>
    <d v="1899-12-30T01:24:00"/>
    <d v="1899-12-30T01:53:00"/>
    <x v="0"/>
  </r>
  <r>
    <n v="18"/>
    <s v="Cliente_516"/>
    <n v="3"/>
    <d v="2023-04-02T02:45:00"/>
    <d v="2023-04-02T05:12:00"/>
    <s v="Mesero_1"/>
    <x v="0"/>
    <s v="Tarjeta de crédito"/>
    <n v="41.82"/>
    <s v="Libre"/>
    <n v="126"/>
    <s v="Perú"/>
    <x v="117"/>
    <n v="206.82"/>
    <d v="2023-04-02T00:00:00"/>
    <d v="2023-04-02T02:45:00"/>
    <d v="2023-04-02T05:12:00"/>
    <d v="1899-12-30T02:27:00"/>
    <d v="1899-12-30T02:19:00"/>
    <d v="1899-12-30T00:08:00"/>
    <x v="0"/>
  </r>
  <r>
    <n v="6"/>
    <s v="Cliente_541"/>
    <n v="4"/>
    <d v="2023-04-02T00:42:00"/>
    <d v="2023-04-02T02:28:00"/>
    <s v="Mesero_4"/>
    <x v="0"/>
    <s v="Tarjeta de crédito"/>
    <n v="32.82"/>
    <s v="Libre"/>
    <n v="127"/>
    <s v="Argentina"/>
    <x v="38"/>
    <n v="104.82"/>
    <d v="2023-04-02T00:00:00"/>
    <d v="2023-04-02T00:42:00"/>
    <d v="2023-04-02T02:28:00"/>
    <d v="1899-12-30T01:46:00"/>
    <d v="1899-12-30T00:30:00"/>
    <d v="1899-12-30T01:16:00"/>
    <x v="0"/>
  </r>
  <r>
    <n v="2"/>
    <s v="Cliente_830"/>
    <n v="5"/>
    <d v="2023-04-02T01:31:00"/>
    <d v="2023-04-02T03:28:00"/>
    <s v="Mesero_2"/>
    <x v="0"/>
    <s v="Efectivo"/>
    <n v="49.36"/>
    <s v="Ocupada"/>
    <n v="128"/>
    <s v="Uruguay"/>
    <x v="118"/>
    <n v="288.36"/>
    <d v="2023-04-02T00:00:00"/>
    <d v="2023-04-02T01:31:00"/>
    <d v="2023-04-02T03:28:00"/>
    <d v="1899-12-30T02:12:00"/>
    <d v="1899-12-30T02:52:00"/>
    <d v="1899-12-30T00:00:00"/>
    <x v="1"/>
  </r>
  <r>
    <n v="16"/>
    <s v="Cliente_656"/>
    <n v="5"/>
    <d v="2023-04-02T00:41:00"/>
    <d v="2023-04-02T02:41:00"/>
    <s v="Mesero_2"/>
    <x v="0"/>
    <s v="Tarjeta de crédito"/>
    <n v="49.3"/>
    <s v="Reservada"/>
    <n v="129"/>
    <s v="Perú"/>
    <x v="119"/>
    <n v="155.30000000000001"/>
    <d v="2023-04-02T00:00:00"/>
    <d v="2023-04-02T00:41:00"/>
    <d v="2023-04-02T02:41:00"/>
    <d v="1899-12-30T02:00:00"/>
    <d v="1899-12-30T01:20:00"/>
    <d v="1899-12-30T00:40:00"/>
    <x v="0"/>
  </r>
  <r>
    <n v="10"/>
    <s v="Cliente_486"/>
    <n v="4"/>
    <d v="2023-04-02T00:26:00"/>
    <d v="2023-04-02T01:32:00"/>
    <s v="Mesero_2"/>
    <x v="0"/>
    <s v="Tarjeta de crédito"/>
    <n v="38.130000000000003"/>
    <s v="Libre"/>
    <n v="130"/>
    <s v="Colombia"/>
    <x v="5"/>
    <n v="73.13"/>
    <d v="2023-04-02T00:00:00"/>
    <d v="2023-04-02T00:26:00"/>
    <d v="2023-04-02T01:32:00"/>
    <d v="1899-12-30T01:06:00"/>
    <d v="1899-12-30T00:25:00"/>
    <d v="1899-12-30T00:41:00"/>
    <x v="0"/>
  </r>
  <r>
    <n v="7"/>
    <s v="Cliente_728"/>
    <n v="5"/>
    <d v="2023-04-02T00:43:00"/>
    <d v="2023-04-02T04:18:00"/>
    <s v="Mesero_4"/>
    <x v="0"/>
    <s v="Tarjeta de crédito"/>
    <n v="42.41"/>
    <s v="Ocupada"/>
    <n v="131"/>
    <s v="Ecuador"/>
    <x v="120"/>
    <n v="199.41"/>
    <d v="2023-04-02T00:00:00"/>
    <d v="2023-04-02T00:43:00"/>
    <d v="2023-04-02T04:18:00"/>
    <d v="1899-12-30T03:50:00"/>
    <d v="1899-12-30T02:00:00"/>
    <d v="1899-12-30T01:50:00"/>
    <x v="0"/>
  </r>
  <r>
    <n v="9"/>
    <s v="Cliente_774"/>
    <n v="2"/>
    <d v="2023-04-02T01:26:00"/>
    <d v="2023-04-02T02:43:00"/>
    <s v="Mesero_3"/>
    <x v="2"/>
    <s v="Tarjeta de débito"/>
    <n v="30.96"/>
    <s v="Reservada"/>
    <n v="132"/>
    <s v="Bolivia"/>
    <x v="121"/>
    <n v="236.96"/>
    <d v="2023-04-02T00:00:00"/>
    <d v="2023-04-02T01:26:00"/>
    <d v="2023-04-02T02:43:00"/>
    <d v="1899-12-30T01:17:00"/>
    <d v="1899-12-30T01:42:00"/>
    <d v="1899-12-30T00:00:00"/>
    <x v="1"/>
  </r>
  <r>
    <n v="20"/>
    <s v="Cliente_26"/>
    <n v="6"/>
    <d v="2023-04-02T00:54:00"/>
    <d v="2023-04-02T03:52:00"/>
    <s v="Mesero_2"/>
    <x v="0"/>
    <s v="Tarjeta de crédito"/>
    <n v="39.74"/>
    <s v="Ocupada"/>
    <n v="133"/>
    <s v="Chile"/>
    <x v="122"/>
    <n v="221.74"/>
    <d v="2023-04-02T00:00:00"/>
    <d v="2023-04-02T00:54:00"/>
    <d v="2023-04-02T03:52:00"/>
    <d v="1899-12-30T03:13:00"/>
    <d v="1899-12-30T01:47:00"/>
    <d v="1899-12-30T01:26:00"/>
    <x v="0"/>
  </r>
  <r>
    <n v="3"/>
    <s v="Cliente_273"/>
    <n v="6"/>
    <d v="2023-04-02T00:07:00"/>
    <d v="2023-04-02T03:52:00"/>
    <s v="Mesero_1"/>
    <x v="2"/>
    <s v="Tarjeta de crédito"/>
    <n v="30.1"/>
    <s v="Libre"/>
    <n v="134"/>
    <s v="Uruguay"/>
    <x v="123"/>
    <n v="150.1"/>
    <d v="2023-04-02T00:00:00"/>
    <d v="2023-04-02T00:07:00"/>
    <d v="2023-04-02T03:52:00"/>
    <d v="1899-12-30T03:45:00"/>
    <d v="1899-12-30T00:48:00"/>
    <d v="1899-12-30T02:57:00"/>
    <x v="0"/>
  </r>
  <r>
    <n v="11"/>
    <s v="Cliente_798"/>
    <n v="1"/>
    <d v="2023-04-02T01:00:00"/>
    <d v="2023-04-02T03:01:00"/>
    <s v="Mesero_5"/>
    <x v="2"/>
    <s v="Tarjeta de crédito"/>
    <n v="34.700000000000003"/>
    <s v="Ocupada"/>
    <n v="135"/>
    <s v="Brasil"/>
    <x v="124"/>
    <n v="294.7"/>
    <d v="2023-04-02T00:00:00"/>
    <d v="2023-04-02T01:00:00"/>
    <d v="2023-04-02T03:01:00"/>
    <d v="1899-12-30T02:16:00"/>
    <d v="1899-12-30T01:28:00"/>
    <d v="1899-12-30T00:48:00"/>
    <x v="0"/>
  </r>
  <r>
    <n v="6"/>
    <s v="Cliente_8"/>
    <n v="1"/>
    <d v="2023-04-02T01:50:00"/>
    <d v="2023-04-02T05:01:00"/>
    <s v="Mesero_1"/>
    <x v="0"/>
    <s v="Tarjeta de crédito"/>
    <n v="30.25"/>
    <s v="Ocupada"/>
    <n v="136"/>
    <s v="Bolivia"/>
    <x v="18"/>
    <n v="110.25"/>
    <d v="2023-04-02T00:00:00"/>
    <d v="2023-04-02T01:50:00"/>
    <d v="2023-04-02T05:01:00"/>
    <d v="1899-12-30T03:26:00"/>
    <d v="1899-12-30T00:13:00"/>
    <d v="1899-12-30T03:13:00"/>
    <x v="0"/>
  </r>
  <r>
    <n v="13"/>
    <s v="Cliente_31"/>
    <n v="3"/>
    <d v="2023-04-02T01:21:00"/>
    <d v="2023-04-02T04:11:00"/>
    <s v="Mesero_4"/>
    <x v="1"/>
    <s v="Tarjeta de crédito"/>
    <n v="12.4"/>
    <s v="Ocupada"/>
    <n v="137"/>
    <s v="Colombia"/>
    <x v="36"/>
    <n v="75.400000000000006"/>
    <d v="2023-04-02T00:00:00"/>
    <d v="2023-04-02T01:21:00"/>
    <d v="2023-04-02T04:11:00"/>
    <d v="1899-12-30T03:05:00"/>
    <d v="1899-12-30T00:41:00"/>
    <d v="1899-12-30T02:24:00"/>
    <x v="0"/>
  </r>
  <r>
    <n v="6"/>
    <s v="Cliente_658"/>
    <n v="2"/>
    <d v="2023-04-02T03:48:00"/>
    <d v="2023-04-02T05:09:00"/>
    <s v="Mesero_2"/>
    <x v="1"/>
    <s v="Tarjeta de débito"/>
    <n v="32.79"/>
    <s v="Ocupada"/>
    <n v="138"/>
    <s v="Venezuela"/>
    <x v="125"/>
    <n v="270.79000000000002"/>
    <d v="2023-04-02T00:00:00"/>
    <d v="2023-04-02T03:48:00"/>
    <d v="2023-04-02T05:09:00"/>
    <d v="1899-12-30T01:36:00"/>
    <d v="1899-12-30T01:37:00"/>
    <d v="1899-12-30T00:00:00"/>
    <x v="1"/>
  </r>
  <r>
    <n v="16"/>
    <s v="Cliente_773"/>
    <n v="3"/>
    <d v="2023-04-02T00:40:00"/>
    <d v="2023-04-02T04:39:00"/>
    <s v="Mesero_2"/>
    <x v="0"/>
    <s v="Tarjeta de crédito"/>
    <n v="47.2"/>
    <s v="Libre"/>
    <n v="139"/>
    <s v="Chile"/>
    <x v="5"/>
    <n v="82.2"/>
    <d v="2023-04-02T00:00:00"/>
    <d v="2023-04-02T00:40:00"/>
    <d v="2023-04-02T04:39:00"/>
    <d v="1899-12-30T03:59:00"/>
    <d v="1899-12-30T00:26:00"/>
    <d v="1899-12-30T03:33:00"/>
    <x v="0"/>
  </r>
  <r>
    <n v="11"/>
    <s v="Cliente_158"/>
    <n v="4"/>
    <d v="2023-04-02T03:49:00"/>
    <d v="2023-04-02T06:29:00"/>
    <s v="Mesero_2"/>
    <x v="0"/>
    <s v="Efectivo"/>
    <n v="32.130000000000003"/>
    <s v="Libre"/>
    <n v="140"/>
    <s v="Paraguay"/>
    <x v="126"/>
    <n v="223.13"/>
    <d v="2023-04-02T00:00:00"/>
    <d v="2023-04-02T03:49:00"/>
    <d v="2023-04-02T06:29:00"/>
    <d v="1899-12-30T02:40:00"/>
    <d v="1899-12-30T01:58:00"/>
    <d v="1899-12-30T00:42:00"/>
    <x v="0"/>
  </r>
  <r>
    <n v="4"/>
    <s v="Cliente_569"/>
    <n v="4"/>
    <d v="2023-04-02T01:58:00"/>
    <d v="2023-04-02T05:45:00"/>
    <s v="Mesero_3"/>
    <x v="1"/>
    <s v="Tarjeta de crédito"/>
    <n v="41.56"/>
    <s v="Reservada"/>
    <n v="141"/>
    <s v="Ecuador"/>
    <x v="36"/>
    <n v="62.56"/>
    <d v="2023-04-02T00:00:00"/>
    <d v="2023-04-02T01:58:00"/>
    <d v="2023-04-02T05:45:00"/>
    <d v="1899-12-30T03:47:00"/>
    <d v="1899-12-30T00:28:00"/>
    <d v="1899-12-30T03:19:00"/>
    <x v="0"/>
  </r>
  <r>
    <n v="14"/>
    <s v="Cliente_286"/>
    <n v="3"/>
    <d v="2023-04-02T02:05:00"/>
    <d v="2023-04-02T04:05:00"/>
    <s v="Mesero_4"/>
    <x v="0"/>
    <s v="Tarjeta de crédito"/>
    <n v="16.29"/>
    <s v="Ocupada"/>
    <n v="142"/>
    <s v="Argentina"/>
    <x v="127"/>
    <n v="197.29"/>
    <d v="2023-04-02T00:00:00"/>
    <d v="2023-04-02T02:05:00"/>
    <d v="2023-04-02T04:05:00"/>
    <d v="1899-12-30T02:15:00"/>
    <d v="1899-12-30T01:10:00"/>
    <d v="1899-12-30T01:05:00"/>
    <x v="0"/>
  </r>
  <r>
    <n v="9"/>
    <s v="Cliente_199"/>
    <n v="4"/>
    <d v="2023-04-02T00:32:00"/>
    <d v="2023-04-02T04:30:00"/>
    <s v="Mesero_4"/>
    <x v="0"/>
    <s v="Efectivo"/>
    <n v="48.26"/>
    <s v="Libre"/>
    <n v="143"/>
    <s v="Perú"/>
    <x v="83"/>
    <n v="98.259999999999991"/>
    <d v="2023-04-02T00:00:00"/>
    <d v="2023-04-02T00:32:00"/>
    <d v="2023-04-02T04:30:00"/>
    <d v="1899-12-30T03:58:00"/>
    <d v="1899-12-30T00:16:00"/>
    <d v="1899-12-30T03:42:00"/>
    <x v="0"/>
  </r>
  <r>
    <n v="18"/>
    <s v="Cliente_712"/>
    <n v="1"/>
    <d v="2023-04-02T02:58:00"/>
    <d v="2023-04-02T05:32:00"/>
    <s v="Mesero_4"/>
    <x v="2"/>
    <s v="Tarjeta de crédito"/>
    <n v="11.22"/>
    <s v="Ocupada"/>
    <n v="144"/>
    <s v="Perú"/>
    <x v="128"/>
    <n v="196.22"/>
    <d v="2023-04-02T00:00:00"/>
    <d v="2023-04-02T02:58:00"/>
    <d v="2023-04-02T05:32:00"/>
    <d v="1899-12-30T02:49:00"/>
    <d v="1899-12-30T02:30:00"/>
    <d v="1899-12-30T00:19:00"/>
    <x v="0"/>
  </r>
  <r>
    <n v="2"/>
    <s v="Cliente_56"/>
    <n v="5"/>
    <d v="2023-04-02T00:37:00"/>
    <d v="2023-04-02T01:42:00"/>
    <s v="Mesero_2"/>
    <x v="2"/>
    <s v="Tarjeta de crédito"/>
    <n v="11.32"/>
    <s v="Ocupada"/>
    <n v="145"/>
    <s v="Venezuela"/>
    <x v="129"/>
    <n v="137.32"/>
    <d v="2023-04-02T00:00:00"/>
    <d v="2023-04-02T00:37:00"/>
    <d v="2023-04-02T01:42:00"/>
    <d v="1899-12-30T01:20:00"/>
    <d v="1899-12-30T01:46:00"/>
    <d v="1899-12-30T00:00:00"/>
    <x v="1"/>
  </r>
  <r>
    <n v="8"/>
    <s v="Cliente_670"/>
    <n v="6"/>
    <d v="2023-04-02T01:40:00"/>
    <d v="2023-04-02T02:54:00"/>
    <s v="Mesero_3"/>
    <x v="0"/>
    <s v="Tarjeta de crédito"/>
    <n v="38.4"/>
    <s v="Reservada"/>
    <n v="146"/>
    <s v="Paraguay"/>
    <x v="79"/>
    <n v="100.4"/>
    <d v="2023-04-02T00:00:00"/>
    <d v="2023-04-02T01:40:00"/>
    <d v="2023-04-02T02:54:00"/>
    <d v="1899-12-30T01:14:00"/>
    <d v="1899-12-30T00:47:00"/>
    <d v="1899-12-30T00:27:00"/>
    <x v="0"/>
  </r>
  <r>
    <n v="5"/>
    <s v="Cliente_909"/>
    <n v="4"/>
    <d v="2023-04-02T03:18:00"/>
    <d v="2023-04-02T04:58:00"/>
    <s v="Mesero_3"/>
    <x v="1"/>
    <s v="Tarjeta de crédito"/>
    <n v="27.14"/>
    <s v="Reservada"/>
    <n v="147"/>
    <s v="Colombia"/>
    <x v="130"/>
    <n v="111.14"/>
    <d v="2023-04-02T00:00:00"/>
    <d v="2023-04-02T03:18:00"/>
    <d v="2023-04-02T04:58:00"/>
    <d v="1899-12-30T01:40:00"/>
    <d v="1899-12-30T00:33:00"/>
    <d v="1899-12-30T01:07:00"/>
    <x v="0"/>
  </r>
  <r>
    <n v="10"/>
    <s v="Cliente_402"/>
    <n v="6"/>
    <d v="2023-04-02T03:52:00"/>
    <d v="2023-04-02T05:59:00"/>
    <s v="Mesero_3"/>
    <x v="0"/>
    <s v="Tarjeta de débito"/>
    <n v="46.26"/>
    <s v="Ocupada"/>
    <n v="148"/>
    <s v="Colombia"/>
    <x v="131"/>
    <n v="258.26"/>
    <d v="2023-04-02T00:00:00"/>
    <d v="2023-04-02T03:52:00"/>
    <d v="2023-04-02T05:59:00"/>
    <d v="1899-12-30T02:22:00"/>
    <d v="1899-12-30T02:39:00"/>
    <d v="1899-12-30T00:00:00"/>
    <x v="1"/>
  </r>
  <r>
    <n v="18"/>
    <s v="Cliente_709"/>
    <n v="4"/>
    <d v="2023-04-02T01:35:00"/>
    <d v="2023-04-02T04:50:00"/>
    <s v="Mesero_5"/>
    <x v="1"/>
    <s v="Tarjeta de crédito"/>
    <n v="15.92"/>
    <s v="Ocupada"/>
    <n v="149"/>
    <s v="Brasil"/>
    <x v="132"/>
    <n v="241.92"/>
    <d v="2023-04-02T00:00:00"/>
    <d v="2023-04-02T01:35:00"/>
    <d v="2023-04-02T04:50:00"/>
    <d v="1899-12-30T03:30:00"/>
    <d v="1899-12-30T02:19:00"/>
    <d v="1899-12-30T01:11:00"/>
    <x v="0"/>
  </r>
  <r>
    <n v="18"/>
    <s v="Cliente_533"/>
    <n v="6"/>
    <d v="2023-04-02T00:37:00"/>
    <d v="2023-04-02T03:10:00"/>
    <s v="Mesero_1"/>
    <x v="0"/>
    <s v="Tarjeta de débito"/>
    <n v="48.43"/>
    <s v="Libre"/>
    <n v="150"/>
    <s v="Argentina"/>
    <x v="133"/>
    <n v="198.43"/>
    <d v="2023-04-02T00:00:00"/>
    <d v="2023-04-02T00:37:00"/>
    <d v="2023-04-02T03:10:00"/>
    <d v="1899-12-30T02:33:00"/>
    <d v="1899-12-30T01:46:00"/>
    <d v="1899-12-30T00:47:00"/>
    <x v="0"/>
  </r>
  <r>
    <n v="6"/>
    <s v="Cliente_953"/>
    <n v="2"/>
    <d v="2023-04-02T03:15:00"/>
    <d v="2023-04-02T06:53:00"/>
    <s v="Mesero_4"/>
    <x v="2"/>
    <s v="Tarjeta de crédito"/>
    <n v="41.51"/>
    <s v="Ocupada"/>
    <n v="151"/>
    <s v="Ecuador"/>
    <x v="134"/>
    <n v="173.51"/>
    <d v="2023-04-02T00:00:00"/>
    <d v="2023-04-02T03:15:00"/>
    <d v="2023-04-02T06:53:00"/>
    <d v="1899-12-30T03:53:00"/>
    <d v="1899-12-30T00:19:00"/>
    <d v="1899-12-30T03:34:00"/>
    <x v="0"/>
  </r>
  <r>
    <n v="5"/>
    <s v="Cliente_380"/>
    <n v="6"/>
    <d v="2023-04-02T01:14:00"/>
    <d v="2023-04-02T02:52:00"/>
    <s v="Mesero_4"/>
    <x v="0"/>
    <s v="Tarjeta de débito"/>
    <n v="25.57"/>
    <s v="Reservada"/>
    <n v="152"/>
    <s v="Ecuador"/>
    <x v="15"/>
    <n v="81.569999999999993"/>
    <d v="2023-04-02T00:00:00"/>
    <d v="2023-04-02T01:14:00"/>
    <d v="2023-04-02T02:52:00"/>
    <d v="1899-12-30T01:38:00"/>
    <d v="1899-12-30T00:12:00"/>
    <d v="1899-12-30T01:26:00"/>
    <x v="0"/>
  </r>
  <r>
    <n v="10"/>
    <s v="Cliente_870"/>
    <n v="1"/>
    <d v="2023-04-02T03:06:00"/>
    <d v="2023-04-02T05:26:00"/>
    <s v="Mesero_2"/>
    <x v="1"/>
    <s v="Tarjeta de débito"/>
    <n v="42.84"/>
    <s v="Ocupada"/>
    <n v="153"/>
    <s v="Paraguay"/>
    <x v="135"/>
    <n v="245.84"/>
    <d v="2023-04-02T00:00:00"/>
    <d v="2023-04-02T03:06:00"/>
    <d v="2023-04-02T05:26:00"/>
    <d v="1899-12-30T02:35:00"/>
    <d v="1899-12-30T01:29:00"/>
    <d v="1899-12-30T01:06:00"/>
    <x v="0"/>
  </r>
  <r>
    <n v="11"/>
    <s v="Cliente_964"/>
    <n v="6"/>
    <d v="2023-04-02T02:09:00"/>
    <d v="2023-04-02T03:36:00"/>
    <s v="Mesero_1"/>
    <x v="1"/>
    <s v="Tarjeta de crédito"/>
    <n v="17.2"/>
    <s v="Libre"/>
    <n v="154"/>
    <s v="Ecuador"/>
    <x v="136"/>
    <n v="161.19999999999999"/>
    <d v="2023-04-02T00:00:00"/>
    <d v="2023-04-02T02:09:00"/>
    <d v="2023-04-02T03:36:00"/>
    <d v="1899-12-30T01:27:00"/>
    <d v="1899-12-30T01:22:00"/>
    <d v="1899-12-30T00:05:00"/>
    <x v="0"/>
  </r>
  <r>
    <n v="7"/>
    <s v="Cliente_939"/>
    <n v="2"/>
    <d v="2023-04-02T01:53:00"/>
    <d v="2023-04-02T04:44:00"/>
    <s v="Mesero_5"/>
    <x v="0"/>
    <s v="Tarjeta de crédito"/>
    <n v="25.72"/>
    <s v="Reservada"/>
    <n v="155"/>
    <s v="Venezuela"/>
    <x v="137"/>
    <n v="161.72"/>
    <d v="2023-04-02T00:00:00"/>
    <d v="2023-04-02T01:53:00"/>
    <d v="2023-04-02T04:44:00"/>
    <d v="1899-12-30T02:51:00"/>
    <d v="1899-12-30T01:40:00"/>
    <d v="1899-12-30T01:11:00"/>
    <x v="0"/>
  </r>
  <r>
    <n v="6"/>
    <s v="Cliente_536"/>
    <n v="4"/>
    <d v="2023-04-02T00:40:00"/>
    <d v="2023-04-02T04:17:00"/>
    <s v="Mesero_3"/>
    <x v="2"/>
    <s v="Tarjeta de crédito"/>
    <n v="19.03"/>
    <s v="Libre"/>
    <n v="156"/>
    <s v="España"/>
    <x v="15"/>
    <n v="75.03"/>
    <d v="2023-04-02T00:00:00"/>
    <d v="2023-04-02T00:40:00"/>
    <d v="2023-04-02T04:17:00"/>
    <d v="1899-12-30T03:37:00"/>
    <d v="1899-12-30T00:06:00"/>
    <d v="1899-12-30T03:31:00"/>
    <x v="0"/>
  </r>
  <r>
    <n v="13"/>
    <s v="Cliente_5"/>
    <n v="5"/>
    <d v="2023-04-02T03:22:00"/>
    <d v="2023-04-02T06:15:00"/>
    <s v="Mesero_3"/>
    <x v="1"/>
    <s v="Tarjeta de crédito"/>
    <n v="28.48"/>
    <s v="Ocupada"/>
    <n v="157"/>
    <s v="Perú"/>
    <x v="138"/>
    <n v="299.48"/>
    <d v="2023-04-02T00:00:00"/>
    <d v="2023-04-02T03:22:00"/>
    <d v="2023-04-02T06:15:00"/>
    <d v="1899-12-30T03:08:00"/>
    <d v="1899-12-30T02:30:00"/>
    <d v="1899-12-30T00:38:00"/>
    <x v="0"/>
  </r>
  <r>
    <n v="5"/>
    <s v="Cliente_115"/>
    <n v="5"/>
    <d v="2023-04-02T02:45:00"/>
    <d v="2023-04-02T03:59:00"/>
    <s v="Mesero_3"/>
    <x v="0"/>
    <s v="Tarjeta de crédito"/>
    <n v="48.75"/>
    <s v="Libre"/>
    <n v="158"/>
    <s v="Chile"/>
    <x v="139"/>
    <n v="358.75"/>
    <d v="2023-04-02T00:00:00"/>
    <d v="2023-04-02T02:45:00"/>
    <d v="2023-04-02T03:59:00"/>
    <d v="1899-12-30T01:14:00"/>
    <d v="1899-12-30T02:15:00"/>
    <d v="1899-12-30T00:00:00"/>
    <x v="1"/>
  </r>
  <r>
    <n v="16"/>
    <s v="Cliente_580"/>
    <n v="1"/>
    <d v="2023-04-02T00:10:00"/>
    <d v="2023-04-02T01:15:00"/>
    <s v="Mesero_3"/>
    <x v="1"/>
    <s v="Tarjeta de crédito"/>
    <n v="47.81"/>
    <s v="Ocupada"/>
    <n v="159"/>
    <s v="Brasil"/>
    <x v="140"/>
    <n v="300.81"/>
    <d v="2023-04-02T00:00:00"/>
    <d v="2023-04-02T00:10:00"/>
    <d v="2023-04-02T01:15:00"/>
    <d v="1899-12-30T01:20:00"/>
    <d v="1899-12-30T01:14:00"/>
    <d v="1899-12-30T00:06:00"/>
    <x v="0"/>
  </r>
  <r>
    <n v="19"/>
    <s v="Cliente_788"/>
    <n v="6"/>
    <d v="2023-04-02T01:06:00"/>
    <d v="2023-04-02T04:33:00"/>
    <s v="Mesero_2"/>
    <x v="0"/>
    <s v="Tarjeta de crédito"/>
    <n v="26.02"/>
    <s v="Reservada"/>
    <n v="160"/>
    <s v="Colombia"/>
    <x v="141"/>
    <n v="182.02"/>
    <d v="2023-04-02T00:00:00"/>
    <d v="2023-04-02T01:06:00"/>
    <d v="2023-04-02T04:33:00"/>
    <d v="1899-12-30T03:27:00"/>
    <d v="1899-12-30T01:07:00"/>
    <d v="1899-12-30T02:20:00"/>
    <x v="0"/>
  </r>
  <r>
    <n v="13"/>
    <s v="Cliente_892"/>
    <n v="6"/>
    <d v="2023-04-02T00:45:00"/>
    <d v="2023-04-02T04:23:00"/>
    <s v="Mesero_2"/>
    <x v="0"/>
    <s v="Tarjeta de crédito"/>
    <n v="18.86"/>
    <s v="Reservada"/>
    <n v="161"/>
    <s v="Paraguay"/>
    <x v="15"/>
    <n v="102.86"/>
    <d v="2023-04-02T00:00:00"/>
    <d v="2023-04-02T00:45:00"/>
    <d v="2023-04-02T04:23:00"/>
    <d v="1899-12-30T03:38:00"/>
    <d v="1899-12-30T00:57:00"/>
    <d v="1899-12-30T02:41:00"/>
    <x v="0"/>
  </r>
  <r>
    <n v="14"/>
    <s v="Cliente_406"/>
    <n v="4"/>
    <d v="2023-04-02T00:57:00"/>
    <d v="2023-04-02T02:34:00"/>
    <s v="Mesero_1"/>
    <x v="0"/>
    <s v="Tarjeta de crédito"/>
    <n v="17.55"/>
    <s v="Reservada"/>
    <n v="162"/>
    <s v="Paraguay"/>
    <x v="114"/>
    <n v="89.55"/>
    <d v="2023-04-02T00:00:00"/>
    <d v="2023-04-02T00:57:00"/>
    <d v="2023-04-02T02:34:00"/>
    <d v="1899-12-30T01:37:00"/>
    <d v="1899-12-30T00:25:00"/>
    <d v="1899-12-30T01:12:00"/>
    <x v="0"/>
  </r>
  <r>
    <n v="6"/>
    <s v="Cliente_295"/>
    <n v="1"/>
    <d v="2023-04-02T01:35:00"/>
    <d v="2023-04-02T04:09:00"/>
    <s v="Mesero_5"/>
    <x v="0"/>
    <s v="Tarjeta de crédito"/>
    <n v="14.94"/>
    <s v="Ocupada"/>
    <n v="163"/>
    <s v="Chile"/>
    <x v="142"/>
    <n v="285.94"/>
    <d v="2023-04-02T00:00:00"/>
    <d v="2023-04-02T01:35:00"/>
    <d v="2023-04-02T04:09:00"/>
    <d v="1899-12-30T02:49:00"/>
    <d v="1899-12-30T01:11:00"/>
    <d v="1899-12-30T01:38:00"/>
    <x v="0"/>
  </r>
  <r>
    <n v="8"/>
    <s v="Cliente_547"/>
    <n v="2"/>
    <d v="2023-04-02T02:34:00"/>
    <d v="2023-04-02T06:02:00"/>
    <s v="Mesero_4"/>
    <x v="2"/>
    <s v="Tarjeta de crédito"/>
    <n v="47.53"/>
    <s v="Reservada"/>
    <n v="164"/>
    <s v="Colombia"/>
    <x v="143"/>
    <n v="217.53"/>
    <d v="2023-04-02T00:00:00"/>
    <d v="2023-04-02T02:34:00"/>
    <d v="2023-04-02T06:02:00"/>
    <d v="1899-12-30T03:28:00"/>
    <d v="1899-12-30T01:45:00"/>
    <d v="1899-12-30T01:43:00"/>
    <x v="0"/>
  </r>
  <r>
    <n v="10"/>
    <s v="Cliente_156"/>
    <n v="3"/>
    <d v="2023-04-02T02:21:00"/>
    <d v="2023-04-02T05:12:00"/>
    <s v="Mesero_3"/>
    <x v="2"/>
    <s v="Tarjeta de crédito"/>
    <n v="41.9"/>
    <s v="Ocupada"/>
    <n v="165"/>
    <s v="Perú"/>
    <x v="144"/>
    <n v="131.9"/>
    <d v="2023-04-02T00:00:00"/>
    <d v="2023-04-02T02:21:00"/>
    <d v="2023-04-02T05:12:00"/>
    <d v="1899-12-30T03:06:00"/>
    <d v="1899-12-30T00:56:00"/>
    <d v="1899-12-30T02:10:00"/>
    <x v="0"/>
  </r>
  <r>
    <n v="12"/>
    <s v="Cliente_768"/>
    <n v="1"/>
    <d v="2023-04-02T01:18:00"/>
    <d v="2023-04-02T02:44:00"/>
    <s v="Mesero_4"/>
    <x v="0"/>
    <s v="Efectivo"/>
    <n v="43.95"/>
    <s v="Ocupada"/>
    <n v="166"/>
    <s v="Perú"/>
    <x v="145"/>
    <n v="89.95"/>
    <d v="2023-04-02T00:00:00"/>
    <d v="2023-04-02T01:18:00"/>
    <d v="2023-04-02T02:44:00"/>
    <d v="1899-12-30T01:41:00"/>
    <d v="1899-12-30T00:22:00"/>
    <d v="1899-12-30T01:19:00"/>
    <x v="0"/>
  </r>
  <r>
    <n v="5"/>
    <s v="Cliente_359"/>
    <n v="6"/>
    <d v="2023-04-02T01:19:00"/>
    <d v="2023-04-02T02:46:00"/>
    <s v="Mesero_2"/>
    <x v="0"/>
    <s v="Tarjeta de débito"/>
    <n v="42.74"/>
    <s v="Reservada"/>
    <n v="167"/>
    <s v="Argentina"/>
    <x v="146"/>
    <n v="194.74"/>
    <d v="2023-04-02T00:00:00"/>
    <d v="2023-04-02T01:19:00"/>
    <d v="2023-04-02T02:46:00"/>
    <d v="1899-12-30T01:27:00"/>
    <d v="1899-12-30T01:16:00"/>
    <d v="1899-12-30T00:11:00"/>
    <x v="0"/>
  </r>
  <r>
    <n v="17"/>
    <s v="Cliente_131"/>
    <n v="4"/>
    <d v="2023-04-02T02:05:00"/>
    <d v="2023-04-02T03:23:00"/>
    <s v="Mesero_1"/>
    <x v="0"/>
    <s v="Tarjeta de crédito"/>
    <n v="17.09"/>
    <s v="Reservada"/>
    <n v="168"/>
    <s v="Venezuela"/>
    <x v="147"/>
    <n v="61.09"/>
    <d v="2023-04-02T00:00:00"/>
    <d v="2023-04-02T02:05:00"/>
    <d v="2023-04-02T03:23:00"/>
    <d v="1899-12-30T01:18:00"/>
    <d v="1899-12-30T00:07:00"/>
    <d v="1899-12-30T01:11:00"/>
    <x v="0"/>
  </r>
  <r>
    <n v="19"/>
    <s v="Cliente_485"/>
    <n v="1"/>
    <d v="2023-04-02T01:56:00"/>
    <d v="2023-04-02T05:14:00"/>
    <s v="Mesero_3"/>
    <x v="0"/>
    <s v="Tarjeta de débito"/>
    <n v="16.62"/>
    <s v="Libre"/>
    <n v="169"/>
    <s v="Paraguay"/>
    <x v="148"/>
    <n v="170.62"/>
    <d v="2023-04-02T00:00:00"/>
    <d v="2023-04-02T01:56:00"/>
    <d v="2023-04-02T05:14:00"/>
    <d v="1899-12-30T03:18:00"/>
    <d v="1899-12-30T01:50:00"/>
    <d v="1899-12-30T01:28:00"/>
    <x v="0"/>
  </r>
  <r>
    <n v="12"/>
    <s v="Cliente_493"/>
    <n v="2"/>
    <d v="2023-04-02T02:37:00"/>
    <d v="2023-04-02T05:26:00"/>
    <s v="Mesero_2"/>
    <x v="2"/>
    <s v="Tarjeta de crédito"/>
    <n v="25.98"/>
    <s v="Libre"/>
    <n v="170"/>
    <s v="Colombia"/>
    <x v="149"/>
    <n v="268.98"/>
    <d v="2023-04-02T00:00:00"/>
    <d v="2023-04-02T02:37:00"/>
    <d v="2023-04-02T05:26:00"/>
    <d v="1899-12-30T02:49:00"/>
    <d v="1899-12-30T01:13:00"/>
    <d v="1899-12-30T01:36:00"/>
    <x v="0"/>
  </r>
  <r>
    <n v="16"/>
    <s v="Cliente_282"/>
    <n v="6"/>
    <d v="2023-04-02T01:53:00"/>
    <d v="2023-04-02T03:04:00"/>
    <s v="Mesero_2"/>
    <x v="2"/>
    <s v="Tarjeta de crédito"/>
    <n v="46.56"/>
    <s v="Libre"/>
    <n v="171"/>
    <s v="Brasil"/>
    <x v="150"/>
    <n v="185.56"/>
    <d v="2023-04-02T00:00:00"/>
    <d v="2023-04-02T01:53:00"/>
    <d v="2023-04-02T03:04:00"/>
    <d v="1899-12-30T01:11:00"/>
    <d v="1899-12-30T00:51:00"/>
    <d v="1899-12-30T00:20:00"/>
    <x v="0"/>
  </r>
  <r>
    <n v="12"/>
    <s v="Cliente_850"/>
    <n v="3"/>
    <d v="2023-04-02T02:49:00"/>
    <d v="2023-04-02T06:06:00"/>
    <s v="Mesero_1"/>
    <x v="0"/>
    <s v="Tarjeta de crédito"/>
    <n v="45.17"/>
    <s v="Ocupada"/>
    <n v="172"/>
    <s v="Bolivia"/>
    <x v="24"/>
    <n v="113.17"/>
    <d v="2023-04-02T00:00:00"/>
    <d v="2023-04-02T02:49:00"/>
    <d v="2023-04-02T06:06:00"/>
    <d v="1899-12-30T03:32:00"/>
    <d v="1899-12-30T00:27:00"/>
    <d v="1899-12-30T03:05:00"/>
    <x v="0"/>
  </r>
  <r>
    <n v="11"/>
    <s v="Cliente_301"/>
    <n v="3"/>
    <d v="2023-04-02T00:18:00"/>
    <d v="2023-04-02T03:43:00"/>
    <s v="Mesero_4"/>
    <x v="0"/>
    <s v="Tarjeta de crédito"/>
    <n v="48.73"/>
    <s v="Ocupada"/>
    <n v="173"/>
    <s v="Chile"/>
    <x v="151"/>
    <n v="225.73"/>
    <d v="2023-04-02T00:00:00"/>
    <d v="2023-04-02T00:18:00"/>
    <d v="2023-04-02T03:43:00"/>
    <d v="1899-12-30T03:40:00"/>
    <d v="1899-12-30T01:07:00"/>
    <d v="1899-12-30T02:33:00"/>
    <x v="0"/>
  </r>
  <r>
    <n v="10"/>
    <s v="Cliente_124"/>
    <n v="5"/>
    <d v="2023-04-02T00:09:00"/>
    <d v="2023-04-02T01:12:00"/>
    <s v="Mesero_4"/>
    <x v="0"/>
    <s v="Tarjeta de crédito"/>
    <n v="48.24"/>
    <s v="Reservada"/>
    <n v="174"/>
    <s v="Venezuela"/>
    <x v="35"/>
    <n v="108.24000000000001"/>
    <d v="2023-04-02T00:00:00"/>
    <d v="2023-04-02T00:09:00"/>
    <d v="2023-04-02T01:12:00"/>
    <d v="1899-12-30T01:03:00"/>
    <d v="1899-12-30T00:12:00"/>
    <d v="1899-12-30T00:51:00"/>
    <x v="0"/>
  </r>
  <r>
    <n v="14"/>
    <s v="Cliente_747"/>
    <n v="3"/>
    <d v="2023-04-02T01:27:00"/>
    <d v="2023-04-02T03:04:00"/>
    <s v="Mesero_3"/>
    <x v="0"/>
    <s v="Tarjeta de crédito"/>
    <n v="27.94"/>
    <s v="Reservada"/>
    <n v="175"/>
    <s v="Colombia"/>
    <x v="152"/>
    <n v="171.94"/>
    <d v="2023-04-02T00:00:00"/>
    <d v="2023-04-02T01:27:00"/>
    <d v="2023-04-02T03:04:00"/>
    <d v="1899-12-30T01:37:00"/>
    <d v="1899-12-30T00:47:00"/>
    <d v="1899-12-30T00:50:00"/>
    <x v="0"/>
  </r>
  <r>
    <n v="20"/>
    <s v="Cliente_741"/>
    <n v="4"/>
    <d v="2023-04-02T02:27:00"/>
    <d v="2023-04-02T04:32:00"/>
    <s v="Mesero_2"/>
    <x v="0"/>
    <s v="Tarjeta de crédito"/>
    <n v="30.5"/>
    <s v="Ocupada"/>
    <n v="176"/>
    <s v="Chile"/>
    <x v="36"/>
    <n v="93.5"/>
    <d v="2023-04-02T00:00:00"/>
    <d v="2023-04-02T02:27:00"/>
    <d v="2023-04-02T04:32:00"/>
    <d v="1899-12-30T02:20:00"/>
    <d v="1899-12-30T00:48:00"/>
    <d v="1899-12-30T01:32:00"/>
    <x v="0"/>
  </r>
  <r>
    <n v="4"/>
    <s v="Cliente_610"/>
    <n v="1"/>
    <d v="2023-04-02T00:14:00"/>
    <d v="2023-04-02T01:14:00"/>
    <s v="Mesero_4"/>
    <x v="2"/>
    <s v="Tarjeta de crédito"/>
    <n v="10.39"/>
    <s v="Ocupada"/>
    <n v="177"/>
    <s v="Perú"/>
    <x v="153"/>
    <n v="183.39"/>
    <d v="2023-04-02T00:00:00"/>
    <d v="2023-04-02T00:14:00"/>
    <d v="2023-04-02T01:14:00"/>
    <d v="1899-12-30T01:15:00"/>
    <d v="1899-12-30T02:22:00"/>
    <d v="1899-12-30T00:00:00"/>
    <x v="1"/>
  </r>
  <r>
    <n v="11"/>
    <s v="Cliente_681"/>
    <n v="6"/>
    <d v="2023-04-02T01:53:00"/>
    <d v="2023-04-02T05:18:00"/>
    <s v="Mesero_3"/>
    <x v="2"/>
    <s v="Tarjeta de crédito"/>
    <n v="31.6"/>
    <s v="Reservada"/>
    <n v="178"/>
    <s v="Venezuela"/>
    <x v="154"/>
    <n v="239.6"/>
    <d v="2023-04-02T00:00:00"/>
    <d v="2023-04-02T01:53:00"/>
    <d v="2023-04-02T05:18:00"/>
    <d v="1899-12-30T03:25:00"/>
    <d v="1899-12-30T02:26:00"/>
    <d v="1899-12-30T00:59:00"/>
    <x v="0"/>
  </r>
  <r>
    <n v="12"/>
    <s v="Cliente_173"/>
    <n v="2"/>
    <d v="2023-04-02T00:44:00"/>
    <d v="2023-04-02T03:08:00"/>
    <s v="Mesero_4"/>
    <x v="1"/>
    <s v="Tarjeta de crédito"/>
    <n v="13.3"/>
    <s v="Reservada"/>
    <n v="179"/>
    <s v="Colombia"/>
    <x v="79"/>
    <n v="75.3"/>
    <d v="2023-04-02T00:00:00"/>
    <d v="2023-04-02T00:44:00"/>
    <d v="2023-04-02T03:08:00"/>
    <d v="1899-12-30T02:24:00"/>
    <d v="1899-12-30T00:26:00"/>
    <d v="1899-12-30T01:58:00"/>
    <x v="0"/>
  </r>
  <r>
    <n v="10"/>
    <s v="Cliente_55"/>
    <n v="1"/>
    <d v="2023-04-02T02:21:00"/>
    <d v="2023-04-02T05:09:00"/>
    <s v="Mesero_2"/>
    <x v="2"/>
    <s v="Tarjeta de crédito"/>
    <n v="46.61"/>
    <s v="Reservada"/>
    <n v="180"/>
    <s v="Brasil"/>
    <x v="155"/>
    <n v="212.61"/>
    <d v="2023-04-02T00:00:00"/>
    <d v="2023-04-02T02:21:00"/>
    <d v="2023-04-02T05:09:00"/>
    <d v="1899-12-30T02:48:00"/>
    <d v="1899-12-30T02:41:00"/>
    <d v="1899-12-30T00:07:00"/>
    <x v="0"/>
  </r>
  <r>
    <n v="15"/>
    <s v="Cliente_653"/>
    <n v="1"/>
    <d v="2023-04-02T02:45:00"/>
    <d v="2023-04-02T03:54:00"/>
    <s v="Mesero_1"/>
    <x v="2"/>
    <s v="Tarjeta de crédito"/>
    <n v="42.58"/>
    <s v="Ocupada"/>
    <n v="181"/>
    <s v="Paraguay"/>
    <x v="71"/>
    <n v="69.58"/>
    <d v="2023-04-02T00:00:00"/>
    <d v="2023-04-02T02:45:00"/>
    <d v="2023-04-02T03:54:00"/>
    <d v="1899-12-30T01:24:00"/>
    <d v="1899-12-30T00:55:00"/>
    <d v="1899-12-30T00:29:00"/>
    <x v="0"/>
  </r>
  <r>
    <n v="18"/>
    <s v="Cliente_628"/>
    <n v="2"/>
    <d v="2023-04-02T03:53:00"/>
    <d v="2023-04-02T06:30:00"/>
    <s v="Mesero_3"/>
    <x v="0"/>
    <s v="Tarjeta de débito"/>
    <n v="38.36"/>
    <s v="Libre"/>
    <n v="182"/>
    <s v="Paraguay"/>
    <x v="76"/>
    <n v="76.36"/>
    <d v="2023-04-02T00:00:00"/>
    <d v="2023-04-02T03:53:00"/>
    <d v="2023-04-02T06:30:00"/>
    <d v="1899-12-30T02:37:00"/>
    <d v="1899-12-30T00:11:00"/>
    <d v="1899-12-30T02:26:00"/>
    <x v="0"/>
  </r>
  <r>
    <n v="18"/>
    <s v="Cliente_715"/>
    <n v="1"/>
    <d v="2023-04-02T02:46:00"/>
    <d v="2023-04-02T06:28:00"/>
    <s v="Mesero_1"/>
    <x v="0"/>
    <s v="Tarjeta de crédito"/>
    <n v="11.69"/>
    <s v="Ocupada"/>
    <n v="183"/>
    <s v="Uruguay"/>
    <x v="156"/>
    <n v="266.69"/>
    <d v="2023-04-02T00:00:00"/>
    <d v="2023-04-02T02:46:00"/>
    <d v="2023-04-02T06:28:00"/>
    <d v="1899-12-30T03:57:00"/>
    <d v="1899-12-30T02:46:00"/>
    <d v="1899-12-30T01:11:00"/>
    <x v="0"/>
  </r>
  <r>
    <n v="4"/>
    <s v="Cliente_321"/>
    <n v="6"/>
    <d v="2023-04-02T03:55:00"/>
    <d v="2023-04-02T07:01:00"/>
    <s v="Mesero_5"/>
    <x v="0"/>
    <s v="Tarjeta de crédito"/>
    <n v="24.24"/>
    <s v="Ocupada"/>
    <n v="184"/>
    <s v="Chile"/>
    <x v="157"/>
    <n v="229.24"/>
    <d v="2023-04-02T00:00:00"/>
    <d v="2023-04-02T03:55:00"/>
    <d v="2023-04-02T07:01:00"/>
    <d v="1899-12-30T03:21:00"/>
    <d v="1899-12-30T00:29:00"/>
    <d v="1899-12-30T02:52:00"/>
    <x v="0"/>
  </r>
  <r>
    <n v="16"/>
    <s v="Cliente_670"/>
    <n v="2"/>
    <d v="2023-04-02T02:47:00"/>
    <d v="2023-04-02T06:26:00"/>
    <s v="Mesero_1"/>
    <x v="1"/>
    <s v="Tarjeta de crédito"/>
    <n v="28.07"/>
    <s v="Libre"/>
    <n v="185"/>
    <s v="Uruguay"/>
    <x v="158"/>
    <n v="119.07"/>
    <d v="2023-04-02T00:00:00"/>
    <d v="2023-04-02T02:47:00"/>
    <d v="2023-04-02T06:26:00"/>
    <d v="1899-12-30T03:39:00"/>
    <d v="1899-12-30T00:40:00"/>
    <d v="1899-12-30T02:59:00"/>
    <x v="0"/>
  </r>
  <r>
    <n v="13"/>
    <s v="Cliente_442"/>
    <n v="6"/>
    <d v="2023-04-02T00:40:00"/>
    <d v="2023-04-02T04:14:00"/>
    <s v="Mesero_1"/>
    <x v="0"/>
    <s v="Tarjeta de crédito"/>
    <n v="17.55"/>
    <s v="Reservada"/>
    <n v="186"/>
    <s v="Colombia"/>
    <x v="159"/>
    <n v="287.55"/>
    <d v="2023-04-02T00:00:00"/>
    <d v="2023-04-02T00:40:00"/>
    <d v="2023-04-02T04:14:00"/>
    <d v="1899-12-30T03:34:00"/>
    <d v="1899-12-30T01:33:00"/>
    <d v="1899-12-30T02:01:00"/>
    <x v="0"/>
  </r>
  <r>
    <n v="5"/>
    <s v="Cliente_752"/>
    <n v="1"/>
    <d v="2023-04-02T02:23:00"/>
    <d v="2023-04-02T05:28:00"/>
    <s v="Mesero_4"/>
    <x v="0"/>
    <s v="Tarjeta de crédito"/>
    <n v="17.399999999999999"/>
    <s v="Libre"/>
    <n v="187"/>
    <s v="Venezuela"/>
    <x v="160"/>
    <n v="225.4"/>
    <d v="2023-04-02T00:00:00"/>
    <d v="2023-04-02T02:23:00"/>
    <d v="2023-04-02T05:28:00"/>
    <d v="1899-12-30T03:05:00"/>
    <d v="1899-12-30T02:06:00"/>
    <d v="1899-12-30T00:59:00"/>
    <x v="0"/>
  </r>
  <r>
    <n v="20"/>
    <s v="Cliente_727"/>
    <n v="4"/>
    <d v="2023-04-02T03:40:00"/>
    <d v="2023-04-02T05:21:00"/>
    <s v="Mesero_3"/>
    <x v="1"/>
    <s v="Tarjeta de crédito"/>
    <n v="13.95"/>
    <s v="Reservada"/>
    <n v="188"/>
    <s v="Colombia"/>
    <x v="112"/>
    <n v="96.95"/>
    <d v="2023-04-02T00:00:00"/>
    <d v="2023-04-02T03:40:00"/>
    <d v="2023-04-02T05:21:00"/>
    <d v="1899-12-30T01:41:00"/>
    <d v="1899-12-30T01:45:00"/>
    <d v="1899-12-30T00:00:00"/>
    <x v="1"/>
  </r>
  <r>
    <n v="11"/>
    <s v="Cliente_548"/>
    <n v="4"/>
    <d v="2023-04-02T03:48:00"/>
    <d v="2023-04-02T06:10:00"/>
    <s v="Mesero_2"/>
    <x v="0"/>
    <s v="Tarjeta de crédito"/>
    <n v="41.66"/>
    <s v="Reservada"/>
    <n v="189"/>
    <s v="España"/>
    <x v="161"/>
    <n v="233.66"/>
    <d v="2023-04-02T00:00:00"/>
    <d v="2023-04-02T03:48:00"/>
    <d v="2023-04-02T06:10:00"/>
    <d v="1899-12-30T02:22:00"/>
    <d v="1899-12-30T01:57:00"/>
    <d v="1899-12-30T00:25:00"/>
    <x v="0"/>
  </r>
  <r>
    <n v="5"/>
    <s v="Cliente_709"/>
    <n v="2"/>
    <d v="2023-04-02T01:31:00"/>
    <d v="2023-04-02T03:22:00"/>
    <s v="Mesero_2"/>
    <x v="0"/>
    <s v="Tarjeta de crédito"/>
    <n v="38.880000000000003"/>
    <s v="Libre"/>
    <n v="190"/>
    <s v="Colombia"/>
    <x v="162"/>
    <n v="240.88"/>
    <d v="2023-04-02T00:00:00"/>
    <d v="2023-04-02T01:31:00"/>
    <d v="2023-04-02T03:22:00"/>
    <d v="1899-12-30T01:51:00"/>
    <d v="1899-12-30T01:42:00"/>
    <d v="1899-12-30T00:09:00"/>
    <x v="0"/>
  </r>
  <r>
    <n v="12"/>
    <s v="Cliente_30"/>
    <n v="6"/>
    <d v="2023-04-02T00:00:00"/>
    <d v="2023-04-02T02:36:00"/>
    <s v="Mesero_2"/>
    <x v="0"/>
    <s v="Tarjeta de crédito"/>
    <n v="24.36"/>
    <s v="Ocupada"/>
    <n v="191"/>
    <s v="Paraguay"/>
    <x v="163"/>
    <n v="186.36"/>
    <d v="2023-04-02T00:00:00"/>
    <d v="2023-04-02T00:00:00"/>
    <d v="2023-04-02T02:36:00"/>
    <d v="1899-12-30T02:51:00"/>
    <d v="1899-12-30T01:27:00"/>
    <d v="1899-12-30T01:24:00"/>
    <x v="0"/>
  </r>
  <r>
    <n v="17"/>
    <s v="Cliente_412"/>
    <n v="4"/>
    <d v="2023-04-02T02:36:00"/>
    <d v="2023-04-02T04:53:00"/>
    <s v="Mesero_2"/>
    <x v="1"/>
    <s v="Efectivo"/>
    <n v="15.99"/>
    <s v="Libre"/>
    <n v="192"/>
    <s v="Chile"/>
    <x v="83"/>
    <n v="90.99"/>
    <d v="2023-04-02T00:00:00"/>
    <d v="2023-04-02T02:36:00"/>
    <d v="2023-04-02T04:53:00"/>
    <d v="1899-12-30T02:17:00"/>
    <d v="1899-12-30T00:26:00"/>
    <d v="1899-12-30T01:51:00"/>
    <x v="0"/>
  </r>
  <r>
    <n v="3"/>
    <s v="Cliente_646"/>
    <n v="5"/>
    <d v="2023-04-02T00:12:00"/>
    <d v="2023-04-02T03:04:00"/>
    <s v="Mesero_5"/>
    <x v="1"/>
    <s v="Tarjeta de crédito"/>
    <n v="24.85"/>
    <s v="Reservada"/>
    <n v="193"/>
    <s v="Argentina"/>
    <x v="164"/>
    <n v="244.85"/>
    <d v="2023-04-02T00:00:00"/>
    <d v="2023-04-02T00:12:00"/>
    <d v="2023-04-02T03:04:00"/>
    <d v="1899-12-30T02:52:00"/>
    <d v="1899-12-30T02:51:00"/>
    <d v="1899-12-30T00:01:00"/>
    <x v="0"/>
  </r>
  <r>
    <n v="3"/>
    <s v="Cliente_151"/>
    <n v="6"/>
    <d v="2023-04-02T02:40:00"/>
    <d v="2023-04-02T03:56:00"/>
    <s v="Mesero_5"/>
    <x v="0"/>
    <s v="Tarjeta de débito"/>
    <n v="11.41"/>
    <s v="Reservada"/>
    <n v="194"/>
    <s v="Perú"/>
    <x v="165"/>
    <n v="107.41"/>
    <d v="2023-04-02T00:00:00"/>
    <d v="2023-04-02T02:40:00"/>
    <d v="2023-04-02T03:56:00"/>
    <d v="1899-12-30T01:16:00"/>
    <d v="1899-12-30T01:08:00"/>
    <d v="1899-12-30T00:08:00"/>
    <x v="0"/>
  </r>
  <r>
    <n v="2"/>
    <s v="Cliente_318"/>
    <n v="1"/>
    <d v="2023-04-02T03:04:00"/>
    <d v="2023-04-02T04:09:00"/>
    <s v="Mesero_3"/>
    <x v="0"/>
    <s v="Tarjeta de débito"/>
    <n v="10.06"/>
    <s v="Ocupada"/>
    <n v="195"/>
    <s v="Colombia"/>
    <x v="83"/>
    <n v="60.06"/>
    <d v="2023-04-02T00:00:00"/>
    <d v="2023-04-02T03:04:00"/>
    <d v="2023-04-02T04:09:00"/>
    <d v="1899-12-30T01:20:00"/>
    <d v="1899-12-30T00:51:00"/>
    <d v="1899-12-30T00:29:00"/>
    <x v="0"/>
  </r>
  <r>
    <n v="4"/>
    <s v="Cliente_965"/>
    <n v="3"/>
    <d v="2023-04-02T00:11:00"/>
    <d v="2023-04-02T04:10:00"/>
    <s v="Mesero_2"/>
    <x v="0"/>
    <s v="Tarjeta de crédito"/>
    <n v="42.65"/>
    <s v="Reservada"/>
    <n v="196"/>
    <s v="España"/>
    <x v="166"/>
    <n v="233.65"/>
    <d v="2023-04-02T00:00:00"/>
    <d v="2023-04-02T00:11:00"/>
    <d v="2023-04-02T04:10:00"/>
    <d v="1899-12-30T03:59:00"/>
    <d v="1899-12-30T02:56:00"/>
    <d v="1899-12-30T01:03:00"/>
    <x v="0"/>
  </r>
  <r>
    <n v="5"/>
    <s v="Cliente_336"/>
    <n v="6"/>
    <d v="2023-04-02T02:46:00"/>
    <d v="2023-04-02T04:54:00"/>
    <s v="Mesero_2"/>
    <x v="1"/>
    <s v="Tarjeta de débito"/>
    <n v="20.11"/>
    <s v="Ocupada"/>
    <n v="197"/>
    <s v="Colombia"/>
    <x v="167"/>
    <n v="149.11000000000001"/>
    <d v="2023-04-02T00:00:00"/>
    <d v="2023-04-02T02:46:00"/>
    <d v="2023-04-02T04:54:00"/>
    <d v="1899-12-30T02:23:00"/>
    <d v="1899-12-30T01:12:00"/>
    <d v="1899-12-30T01:11:00"/>
    <x v="0"/>
  </r>
  <r>
    <n v="9"/>
    <s v="Cliente_560"/>
    <n v="4"/>
    <d v="2023-04-02T00:36:00"/>
    <d v="2023-04-02T03:05:00"/>
    <s v="Mesero_1"/>
    <x v="0"/>
    <s v="Tarjeta de crédito"/>
    <n v="36.72"/>
    <s v="Reservada"/>
    <n v="198"/>
    <s v="España"/>
    <x v="71"/>
    <n v="90.72"/>
    <d v="2023-04-02T00:00:00"/>
    <d v="2023-04-02T00:36:00"/>
    <d v="2023-04-02T03:05:00"/>
    <d v="1899-12-30T02:29:00"/>
    <d v="1899-12-30T00:33:00"/>
    <d v="1899-12-30T01:56:00"/>
    <x v="0"/>
  </r>
  <r>
    <n v="11"/>
    <s v="Cliente_367"/>
    <n v="5"/>
    <d v="2023-04-02T01:56:00"/>
    <d v="2023-04-02T05:40:00"/>
    <s v="Mesero_2"/>
    <x v="2"/>
    <s v="Tarjeta de débito"/>
    <n v="13.26"/>
    <s v="Libre"/>
    <n v="199"/>
    <s v="Paraguay"/>
    <x v="168"/>
    <n v="274.26"/>
    <d v="2023-04-02T00:00:00"/>
    <d v="2023-04-02T01:56:00"/>
    <d v="2023-04-02T05:40:00"/>
    <d v="1899-12-30T03:44:00"/>
    <d v="1899-12-30T02:22:00"/>
    <d v="1899-12-30T01:22:00"/>
    <x v="0"/>
  </r>
  <r>
    <n v="11"/>
    <s v="Cliente_765"/>
    <n v="4"/>
    <d v="2023-04-02T02:35:00"/>
    <d v="2023-04-02T05:26:00"/>
    <s v="Mesero_3"/>
    <x v="0"/>
    <s v="Tarjeta de crédito"/>
    <n v="48.73"/>
    <s v="Reservada"/>
    <n v="200"/>
    <s v="Colombia"/>
    <x v="169"/>
    <n v="136.72999999999999"/>
    <d v="2023-04-02T00:00:00"/>
    <d v="2023-04-02T02:35:00"/>
    <d v="2023-04-02T05:26:00"/>
    <d v="1899-12-30T02:51:00"/>
    <d v="1899-12-30T01:07:00"/>
    <d v="1899-12-30T01:44:00"/>
    <x v="0"/>
  </r>
  <r>
    <n v="3"/>
    <s v="Cliente_679"/>
    <n v="5"/>
    <d v="2023-04-02T00:18:00"/>
    <d v="2023-04-02T01:50:00"/>
    <s v="Mesero_1"/>
    <x v="2"/>
    <s v="Tarjeta de crédito"/>
    <n v="19.84"/>
    <s v="Reservada"/>
    <n v="201"/>
    <s v="Perú"/>
    <x v="114"/>
    <n v="91.84"/>
    <d v="2023-04-02T00:00:00"/>
    <d v="2023-04-02T00:18:00"/>
    <d v="2023-04-02T01:50:00"/>
    <d v="1899-12-30T01:32:00"/>
    <d v="1899-12-30T00:58:00"/>
    <d v="1899-12-30T00:34:00"/>
    <x v="0"/>
  </r>
  <r>
    <n v="16"/>
    <s v="Cliente_512"/>
    <n v="5"/>
    <d v="2023-04-02T00:58:00"/>
    <d v="2023-04-02T02:00:00"/>
    <s v="Mesero_3"/>
    <x v="0"/>
    <s v="Tarjeta de crédito"/>
    <n v="24.19"/>
    <s v="Ocupada"/>
    <n v="202"/>
    <s v="Bolivia"/>
    <x v="170"/>
    <n v="230.19"/>
    <d v="2023-04-02T00:00:00"/>
    <d v="2023-04-02T00:58:00"/>
    <d v="2023-04-02T02:00:00"/>
    <d v="1899-12-30T01:17:00"/>
    <d v="1899-12-30T02:36:00"/>
    <d v="1899-12-30T00:00:00"/>
    <x v="1"/>
  </r>
  <r>
    <n v="5"/>
    <s v="Cliente_701"/>
    <n v="2"/>
    <d v="2023-04-02T03:57:00"/>
    <d v="2023-04-02T05:21:00"/>
    <s v="Mesero_1"/>
    <x v="0"/>
    <s v="Tarjeta de crédito"/>
    <n v="40.19"/>
    <s v="Libre"/>
    <n v="203"/>
    <s v="Perú"/>
    <x v="171"/>
    <n v="196.19"/>
    <d v="2023-04-02T00:00:00"/>
    <d v="2023-04-02T03:57:00"/>
    <d v="2023-04-02T05:21:00"/>
    <d v="1899-12-30T01:24:00"/>
    <d v="1899-12-30T01:25:00"/>
    <d v="1899-12-30T00:00:00"/>
    <x v="1"/>
  </r>
  <r>
    <n v="16"/>
    <s v="Cliente_331"/>
    <n v="5"/>
    <d v="2023-04-02T00:17:00"/>
    <d v="2023-04-02T02:25:00"/>
    <s v="Mesero_1"/>
    <x v="0"/>
    <s v="Efectivo"/>
    <n v="49.56"/>
    <s v="Libre"/>
    <n v="204"/>
    <s v="Uruguay"/>
    <x v="114"/>
    <n v="97.56"/>
    <d v="2023-04-02T00:00:00"/>
    <d v="2023-04-02T00:17:00"/>
    <d v="2023-04-02T02:25:00"/>
    <d v="1899-12-30T02:08:00"/>
    <d v="1899-12-30T00:21:00"/>
    <d v="1899-12-30T01:47:00"/>
    <x v="0"/>
  </r>
  <r>
    <n v="14"/>
    <s v="Cliente_83"/>
    <n v="1"/>
    <d v="2023-04-02T02:15:00"/>
    <d v="2023-04-02T06:14:00"/>
    <s v="Mesero_2"/>
    <x v="0"/>
    <s v="Tarjeta de débito"/>
    <n v="26.49"/>
    <s v="Libre"/>
    <n v="205"/>
    <s v="Chile"/>
    <x v="172"/>
    <n v="87.49"/>
    <d v="2023-04-02T00:00:00"/>
    <d v="2023-04-02T02:15:00"/>
    <d v="2023-04-02T06:14:00"/>
    <d v="1899-12-30T03:59:00"/>
    <d v="1899-12-30T01:26:00"/>
    <d v="1899-12-30T02:33:00"/>
    <x v="0"/>
  </r>
  <r>
    <n v="4"/>
    <s v="Cliente_339"/>
    <n v="6"/>
    <d v="2023-04-02T03:27:00"/>
    <d v="2023-04-02T06:09:00"/>
    <s v="Mesero_4"/>
    <x v="0"/>
    <s v="Tarjeta de crédito"/>
    <n v="36.96"/>
    <s v="Ocupada"/>
    <n v="206"/>
    <s v="Bolivia"/>
    <x v="35"/>
    <n v="66.960000000000008"/>
    <d v="2023-04-02T00:00:00"/>
    <d v="2023-04-02T03:27:00"/>
    <d v="2023-04-02T06:09:00"/>
    <d v="1899-12-30T02:57:00"/>
    <d v="1899-12-30T00:58:00"/>
    <d v="1899-12-30T01:59:00"/>
    <x v="0"/>
  </r>
  <r>
    <n v="20"/>
    <s v="Cliente_323"/>
    <n v="3"/>
    <d v="2023-04-02T02:49:00"/>
    <d v="2023-04-02T04:02:00"/>
    <s v="Mesero_5"/>
    <x v="2"/>
    <s v="Tarjeta de crédito"/>
    <n v="46.54"/>
    <s v="Reservada"/>
    <n v="207"/>
    <s v="Brasil"/>
    <x v="173"/>
    <n v="226.54"/>
    <d v="2023-04-02T00:00:00"/>
    <d v="2023-04-02T02:49:00"/>
    <d v="2023-04-02T04:02:00"/>
    <d v="1899-12-30T01:13:00"/>
    <d v="1899-12-30T01:51:00"/>
    <d v="1899-12-30T00:00:00"/>
    <x v="1"/>
  </r>
  <r>
    <n v="16"/>
    <s v="Cliente_678"/>
    <n v="4"/>
    <d v="2023-04-02T03:33:00"/>
    <d v="2023-04-02T06:36:00"/>
    <s v="Mesero_1"/>
    <x v="0"/>
    <s v="Tarjeta de débito"/>
    <n v="36.700000000000003"/>
    <s v="Ocupada"/>
    <n v="208"/>
    <s v="Perú"/>
    <x v="174"/>
    <n v="216.7"/>
    <d v="2023-04-02T00:00:00"/>
    <d v="2023-04-02T03:33:00"/>
    <d v="2023-04-02T06:36:00"/>
    <d v="1899-12-30T03:18:00"/>
    <d v="1899-12-30T01:40:00"/>
    <d v="1899-12-30T01:38:00"/>
    <x v="0"/>
  </r>
  <r>
    <n v="9"/>
    <s v="Cliente_74"/>
    <n v="6"/>
    <d v="2023-04-02T01:31:00"/>
    <d v="2023-04-02T04:06:00"/>
    <s v="Mesero_1"/>
    <x v="2"/>
    <s v="Efectivo"/>
    <n v="34.49"/>
    <s v="Reservada"/>
    <n v="209"/>
    <s v="Bolivia"/>
    <x v="175"/>
    <n v="248.49"/>
    <d v="2023-04-02T00:00:00"/>
    <d v="2023-04-02T01:31:00"/>
    <d v="2023-04-02T04:06:00"/>
    <d v="1899-12-30T02:35:00"/>
    <d v="1899-12-30T02:51:00"/>
    <d v="1899-12-30T00:00:00"/>
    <x v="1"/>
  </r>
  <r>
    <n v="10"/>
    <s v="Cliente_146"/>
    <n v="4"/>
    <d v="2023-04-02T02:43:00"/>
    <d v="2023-04-02T04:29:00"/>
    <s v="Mesero_2"/>
    <x v="1"/>
    <s v="Tarjeta de crédito"/>
    <n v="14.67"/>
    <s v="Libre"/>
    <n v="210"/>
    <s v="Venezuela"/>
    <x v="176"/>
    <n v="209.67"/>
    <d v="2023-04-02T00:00:00"/>
    <d v="2023-04-02T02:43:00"/>
    <d v="2023-04-02T04:29:00"/>
    <d v="1899-12-30T01:46:00"/>
    <d v="1899-12-30T02:38:00"/>
    <d v="1899-12-30T00:00:00"/>
    <x v="1"/>
  </r>
  <r>
    <n v="1"/>
    <s v="Cliente_212"/>
    <n v="2"/>
    <d v="2023-04-02T03:40:00"/>
    <d v="2023-04-02T05:26:00"/>
    <s v="Mesero_1"/>
    <x v="0"/>
    <s v="Tarjeta de débito"/>
    <n v="11.13"/>
    <s v="Reservada"/>
    <n v="211"/>
    <s v="Argentina"/>
    <x v="177"/>
    <n v="180.13"/>
    <d v="2023-04-02T00:00:00"/>
    <d v="2023-04-02T03:40:00"/>
    <d v="2023-04-02T05:26:00"/>
    <d v="1899-12-30T01:46:00"/>
    <d v="1899-12-30T02:15:00"/>
    <d v="1899-12-30T00:00:00"/>
    <x v="1"/>
  </r>
  <r>
    <n v="14"/>
    <s v="Cliente_36"/>
    <n v="6"/>
    <d v="2023-04-02T02:35:00"/>
    <d v="2023-04-02T03:40:00"/>
    <s v="Mesero_4"/>
    <x v="0"/>
    <s v="Tarjeta de débito"/>
    <n v="18.850000000000001"/>
    <s v="Ocupada"/>
    <n v="212"/>
    <s v="Perú"/>
    <x v="178"/>
    <n v="263.85000000000002"/>
    <d v="2023-04-02T00:00:00"/>
    <d v="2023-04-02T02:35:00"/>
    <d v="2023-04-02T03:40:00"/>
    <d v="1899-12-30T01:20:00"/>
    <d v="1899-12-30T02:44:00"/>
    <d v="1899-12-30T00:00:00"/>
    <x v="1"/>
  </r>
  <r>
    <n v="13"/>
    <s v="Cliente_3"/>
    <n v="6"/>
    <d v="2023-04-02T01:46:00"/>
    <d v="2023-04-02T04:58:00"/>
    <s v="Mesero_5"/>
    <x v="0"/>
    <s v="Tarjeta de crédito"/>
    <n v="28.1"/>
    <s v="Libre"/>
    <n v="213"/>
    <s v="Perú"/>
    <x v="179"/>
    <n v="115.1"/>
    <d v="2023-04-02T00:00:00"/>
    <d v="2023-04-02T01:46:00"/>
    <d v="2023-04-02T04:58:00"/>
    <d v="1899-12-30T03:12:00"/>
    <d v="1899-12-30T01:40:00"/>
    <d v="1899-12-30T01:32:00"/>
    <x v="0"/>
  </r>
  <r>
    <n v="2"/>
    <s v="Cliente_176"/>
    <n v="4"/>
    <d v="2023-04-02T03:18:00"/>
    <d v="2023-04-02T05:09:00"/>
    <s v="Mesero_1"/>
    <x v="0"/>
    <s v="Tarjeta de débito"/>
    <n v="33.39"/>
    <s v="Ocupada"/>
    <n v="214"/>
    <s v="Argentina"/>
    <x v="180"/>
    <n v="261.39"/>
    <d v="2023-04-02T00:00:00"/>
    <d v="2023-04-02T03:18:00"/>
    <d v="2023-04-02T05:09:00"/>
    <d v="1899-12-30T02:06:00"/>
    <d v="1899-12-30T00:38:00"/>
    <d v="1899-12-30T01:28:00"/>
    <x v="0"/>
  </r>
  <r>
    <n v="6"/>
    <s v="Cliente_551"/>
    <n v="4"/>
    <d v="2023-04-02T03:52:00"/>
    <d v="2023-04-02T06:25:00"/>
    <s v="Mesero_3"/>
    <x v="0"/>
    <s v="Tarjeta de débito"/>
    <n v="35.64"/>
    <s v="Ocupada"/>
    <n v="215"/>
    <s v="Uruguay"/>
    <x v="181"/>
    <n v="193.64"/>
    <d v="2023-04-02T00:00:00"/>
    <d v="2023-04-02T03:52:00"/>
    <d v="2023-04-02T06:25:00"/>
    <d v="1899-12-30T02:48:00"/>
    <d v="1899-12-30T00:46:00"/>
    <d v="1899-12-30T02:02:00"/>
    <x v="0"/>
  </r>
  <r>
    <n v="17"/>
    <s v="Cliente_240"/>
    <n v="6"/>
    <d v="2023-04-02T01:46:00"/>
    <d v="2023-04-02T05:36:00"/>
    <s v="Mesero_2"/>
    <x v="0"/>
    <s v="Tarjeta de crédito"/>
    <n v="35.69"/>
    <s v="Libre"/>
    <n v="216"/>
    <s v="Uruguay"/>
    <x v="182"/>
    <n v="177.69"/>
    <d v="2023-04-02T00:00:00"/>
    <d v="2023-04-02T01:46:00"/>
    <d v="2023-04-02T05:36:00"/>
    <d v="1899-12-30T03:50:00"/>
    <d v="1899-12-30T02:00:00"/>
    <d v="1899-12-30T01:50:00"/>
    <x v="0"/>
  </r>
  <r>
    <n v="1"/>
    <s v="Cliente_124"/>
    <n v="2"/>
    <d v="2023-04-02T00:54:00"/>
    <d v="2023-04-02T04:45:00"/>
    <s v="Mesero_3"/>
    <x v="2"/>
    <s v="Tarjeta de crédito"/>
    <n v="31.17"/>
    <s v="Ocupada"/>
    <n v="217"/>
    <s v="Colombia"/>
    <x v="183"/>
    <n v="127.17"/>
    <d v="2023-04-02T00:00:00"/>
    <d v="2023-04-02T00:54:00"/>
    <d v="2023-04-02T04:45:00"/>
    <d v="1899-12-30T04:06:00"/>
    <d v="1899-12-30T00:13:00"/>
    <d v="1899-12-30T03:53:00"/>
    <x v="0"/>
  </r>
  <r>
    <n v="13"/>
    <s v="Cliente_759"/>
    <n v="3"/>
    <d v="2023-04-02T00:27:00"/>
    <d v="2023-04-02T03:41:00"/>
    <s v="Mesero_5"/>
    <x v="0"/>
    <s v="Tarjeta de crédito"/>
    <n v="23.34"/>
    <s v="Ocupada"/>
    <n v="218"/>
    <s v="Argentina"/>
    <x v="184"/>
    <n v="207.34"/>
    <d v="2023-04-02T00:00:00"/>
    <d v="2023-04-02T00:27:00"/>
    <d v="2023-04-02T03:41:00"/>
    <d v="1899-12-30T03:29:00"/>
    <d v="1899-12-30T00:46:00"/>
    <d v="1899-12-30T02:43:00"/>
    <x v="0"/>
  </r>
  <r>
    <n v="1"/>
    <s v="Cliente_959"/>
    <n v="5"/>
    <d v="2023-04-02T02:33:00"/>
    <d v="2023-04-02T04:49:00"/>
    <s v="Mesero_3"/>
    <x v="0"/>
    <s v="Tarjeta de crédito"/>
    <n v="46.96"/>
    <s v="Libre"/>
    <n v="219"/>
    <s v="Venezuela"/>
    <x v="99"/>
    <n v="185.96"/>
    <d v="2023-04-02T00:00:00"/>
    <d v="2023-04-02T02:33:00"/>
    <d v="2023-04-02T04:49:00"/>
    <d v="1899-12-30T02:16:00"/>
    <d v="1899-12-30T00:23:00"/>
    <d v="1899-12-30T01:53:00"/>
    <x v="0"/>
  </r>
  <r>
    <n v="15"/>
    <s v="Cliente_151"/>
    <n v="6"/>
    <d v="2023-04-02T01:01:00"/>
    <d v="2023-04-02T04:57:00"/>
    <s v="Mesero_5"/>
    <x v="0"/>
    <s v="Tarjeta de crédito"/>
    <n v="48.5"/>
    <s v="Reservada"/>
    <n v="220"/>
    <s v="Ecuador"/>
    <x v="114"/>
    <n v="72.5"/>
    <d v="2023-04-02T00:00:00"/>
    <d v="2023-04-02T01:01:00"/>
    <d v="2023-04-02T04:57:00"/>
    <d v="1899-12-30T03:56:00"/>
    <d v="1899-12-30T00:13:00"/>
    <d v="1899-12-30T03:43:00"/>
    <x v="0"/>
  </r>
  <r>
    <n v="16"/>
    <s v="Cliente_744"/>
    <n v="1"/>
    <d v="2023-04-02T01:51:00"/>
    <d v="2023-04-02T03:05:00"/>
    <s v="Mesero_3"/>
    <x v="0"/>
    <s v="Tarjeta de crédito"/>
    <n v="17.829999999999998"/>
    <s v="Libre"/>
    <n v="221"/>
    <s v="Chile"/>
    <x v="185"/>
    <n v="210.82999999999998"/>
    <d v="2023-04-02T00:00:00"/>
    <d v="2023-04-02T01:51:00"/>
    <d v="2023-04-02T03:05:00"/>
    <d v="1899-12-30T01:14:00"/>
    <d v="1899-12-30T01:48:00"/>
    <d v="1899-12-30T00:00:00"/>
    <x v="1"/>
  </r>
  <r>
    <n v="3"/>
    <s v="Cliente_189"/>
    <n v="3"/>
    <d v="2023-04-02T03:38:00"/>
    <d v="2023-04-02T06:42:00"/>
    <s v="Mesero_5"/>
    <x v="2"/>
    <s v="Tarjeta de débito"/>
    <n v="32.58"/>
    <s v="Libre"/>
    <n v="222"/>
    <s v="Ecuador"/>
    <x v="186"/>
    <n v="129.57999999999998"/>
    <d v="2023-04-02T00:00:00"/>
    <d v="2023-04-02T03:38:00"/>
    <d v="2023-04-02T06:42:00"/>
    <d v="1899-12-30T03:04:00"/>
    <d v="1899-12-30T01:25:00"/>
    <d v="1899-12-30T01:39:00"/>
    <x v="0"/>
  </r>
  <r>
    <n v="19"/>
    <s v="Cliente_576"/>
    <n v="2"/>
    <d v="2023-04-02T01:16:00"/>
    <d v="2023-04-02T02:50:00"/>
    <s v="Mesero_5"/>
    <x v="2"/>
    <s v="Tarjeta de crédito"/>
    <n v="49.62"/>
    <s v="Reservada"/>
    <n v="223"/>
    <s v="Argentina"/>
    <x v="183"/>
    <n v="81.62"/>
    <d v="2023-04-02T00:00:00"/>
    <d v="2023-04-02T01:16:00"/>
    <d v="2023-04-02T02:50:00"/>
    <d v="1899-12-30T01:34:00"/>
    <d v="1899-12-30T00:53:00"/>
    <d v="1899-12-30T00:41:00"/>
    <x v="0"/>
  </r>
  <r>
    <n v="7"/>
    <s v="Cliente_474"/>
    <n v="6"/>
    <d v="2023-04-02T02:07:00"/>
    <d v="2023-04-02T05:47:00"/>
    <s v="Mesero_3"/>
    <x v="0"/>
    <s v="Tarjeta de crédito"/>
    <n v="17.61"/>
    <s v="Ocupada"/>
    <n v="224"/>
    <s v="Bolivia"/>
    <x v="113"/>
    <n v="69.61"/>
    <d v="2023-04-02T00:00:00"/>
    <d v="2023-04-02T02:07:00"/>
    <d v="2023-04-02T05:47:00"/>
    <d v="1899-12-30T03:55:00"/>
    <d v="1899-12-30T00:20:00"/>
    <d v="1899-12-30T03:35:00"/>
    <x v="0"/>
  </r>
  <r>
    <n v="19"/>
    <s v="Cliente_990"/>
    <n v="4"/>
    <d v="2023-04-02T00:14:00"/>
    <d v="2023-04-02T01:24:00"/>
    <s v="Mesero_3"/>
    <x v="1"/>
    <s v="Tarjeta de crédito"/>
    <n v="35.020000000000003"/>
    <s v="Reservada"/>
    <n v="225"/>
    <s v="Perú"/>
    <x v="187"/>
    <n v="203.02"/>
    <d v="2023-04-02T00:00:00"/>
    <d v="2023-04-02T00:14:00"/>
    <d v="2023-04-02T01:24:00"/>
    <d v="1899-12-30T01:10:00"/>
    <d v="1899-12-30T01:34:00"/>
    <d v="1899-12-30T00:00:00"/>
    <x v="1"/>
  </r>
  <r>
    <n v="7"/>
    <s v="Cliente_67"/>
    <n v="6"/>
    <d v="2023-04-02T00:58:00"/>
    <d v="2023-04-02T04:09:00"/>
    <s v="Mesero_1"/>
    <x v="2"/>
    <s v="Tarjeta de crédito"/>
    <n v="39.479999999999997"/>
    <s v="Reservada"/>
    <n v="226"/>
    <s v="Venezuela"/>
    <x v="188"/>
    <n v="210.48"/>
    <d v="2023-04-02T00:00:00"/>
    <d v="2023-04-02T00:58:00"/>
    <d v="2023-04-02T04:09:00"/>
    <d v="1899-12-30T03:11:00"/>
    <d v="1899-12-30T02:26:00"/>
    <d v="1899-12-30T00:45:00"/>
    <x v="0"/>
  </r>
  <r>
    <n v="17"/>
    <s v="Cliente_378"/>
    <n v="6"/>
    <d v="2023-04-02T01:49:00"/>
    <d v="2023-04-02T04:52:00"/>
    <s v="Mesero_5"/>
    <x v="0"/>
    <s v="Tarjeta de crédito"/>
    <n v="41.05"/>
    <s v="Libre"/>
    <n v="227"/>
    <s v="Chile"/>
    <x v="189"/>
    <n v="252.05"/>
    <d v="2023-04-02T00:00:00"/>
    <d v="2023-04-02T01:49:00"/>
    <d v="2023-04-02T04:52:00"/>
    <d v="1899-12-30T03:03:00"/>
    <d v="1899-12-30T01:59:00"/>
    <d v="1899-12-30T01:04:00"/>
    <x v="0"/>
  </r>
  <r>
    <n v="16"/>
    <s v="Cliente_445"/>
    <n v="4"/>
    <d v="2023-04-02T01:40:00"/>
    <d v="2023-04-02T04:02:00"/>
    <s v="Mesero_3"/>
    <x v="0"/>
    <s v="Tarjeta de crédito"/>
    <n v="10.66"/>
    <s v="Ocupada"/>
    <n v="228"/>
    <s v="Ecuador"/>
    <x v="145"/>
    <n v="79.66"/>
    <d v="2023-04-02T00:00:00"/>
    <d v="2023-04-02T01:40:00"/>
    <d v="2023-04-02T04:02:00"/>
    <d v="1899-12-30T02:37:00"/>
    <d v="1899-12-30T00:35:00"/>
    <d v="1899-12-30T02:02:00"/>
    <x v="0"/>
  </r>
  <r>
    <n v="14"/>
    <s v="Cliente_984"/>
    <n v="3"/>
    <d v="2023-04-02T02:34:00"/>
    <d v="2023-04-02T04:30:00"/>
    <s v="Mesero_2"/>
    <x v="2"/>
    <s v="Tarjeta de crédito"/>
    <n v="28.58"/>
    <s v="Reservada"/>
    <n v="229"/>
    <s v="Bolivia"/>
    <x v="190"/>
    <n v="152.57999999999998"/>
    <d v="2023-04-02T00:00:00"/>
    <d v="2023-04-02T02:34:00"/>
    <d v="2023-04-02T04:30:00"/>
    <d v="1899-12-30T01:56:00"/>
    <d v="1899-12-30T01:57:00"/>
    <d v="1899-12-30T00:00:00"/>
    <x v="1"/>
  </r>
  <r>
    <n v="5"/>
    <s v="Cliente_167"/>
    <n v="5"/>
    <d v="2023-04-02T02:15:00"/>
    <d v="2023-04-02T04:48:00"/>
    <s v="Mesero_2"/>
    <x v="0"/>
    <s v="Tarjeta de crédito"/>
    <n v="15.84"/>
    <s v="Libre"/>
    <n v="230"/>
    <s v="Venezuela"/>
    <x v="191"/>
    <n v="229.84"/>
    <d v="2023-04-02T00:00:00"/>
    <d v="2023-04-02T02:15:00"/>
    <d v="2023-04-02T04:48:00"/>
    <d v="1899-12-30T02:33:00"/>
    <d v="1899-12-30T01:31:00"/>
    <d v="1899-12-30T01:02:00"/>
    <x v="0"/>
  </r>
  <r>
    <n v="8"/>
    <s v="Cliente_877"/>
    <n v="2"/>
    <d v="2023-04-02T01:12:00"/>
    <d v="2023-04-02T03:10:00"/>
    <s v="Mesero_2"/>
    <x v="0"/>
    <s v="Tarjeta de crédito"/>
    <n v="49.1"/>
    <s v="Ocupada"/>
    <n v="231"/>
    <s v="Perú"/>
    <x v="192"/>
    <n v="257.10000000000002"/>
    <d v="2023-04-02T00:00:00"/>
    <d v="2023-04-02T01:12:00"/>
    <d v="2023-04-02T03:10:00"/>
    <d v="1899-12-30T02:13:00"/>
    <d v="1899-12-30T02:30:00"/>
    <d v="1899-12-30T00:00:00"/>
    <x v="1"/>
  </r>
  <r>
    <n v="2"/>
    <s v="Cliente_494"/>
    <n v="2"/>
    <d v="2023-04-02T02:04:00"/>
    <d v="2023-04-02T03:25:00"/>
    <s v="Mesero_1"/>
    <x v="0"/>
    <s v="Tarjeta de crédito"/>
    <n v="15.43"/>
    <s v="Reservada"/>
    <n v="232"/>
    <s v="Argentina"/>
    <x v="193"/>
    <n v="205.43"/>
    <d v="2023-04-02T00:00:00"/>
    <d v="2023-04-02T02:04:00"/>
    <d v="2023-04-02T03:25:00"/>
    <d v="1899-12-30T01:21:00"/>
    <d v="1899-12-30T02:19:00"/>
    <d v="1899-12-30T00:00:00"/>
    <x v="1"/>
  </r>
  <r>
    <n v="8"/>
    <s v="Cliente_881"/>
    <n v="1"/>
    <d v="2023-04-02T00:52:00"/>
    <d v="2023-04-02T02:39:00"/>
    <s v="Mesero_2"/>
    <x v="1"/>
    <s v="Tarjeta de débito"/>
    <n v="45.64"/>
    <s v="Libre"/>
    <n v="233"/>
    <s v="Argentina"/>
    <x v="76"/>
    <n v="83.64"/>
    <d v="2023-04-02T00:00:00"/>
    <d v="2023-04-02T00:52:00"/>
    <d v="2023-04-02T02:39:00"/>
    <d v="1899-12-30T01:47:00"/>
    <d v="1899-12-30T00:31:00"/>
    <d v="1899-12-30T01:16:00"/>
    <x v="0"/>
  </r>
  <r>
    <n v="17"/>
    <s v="Cliente_264"/>
    <n v="6"/>
    <d v="2023-04-02T02:46:00"/>
    <d v="2023-04-02T05:28:00"/>
    <s v="Mesero_3"/>
    <x v="1"/>
    <s v="Tarjeta de crédito"/>
    <n v="10.220000000000001"/>
    <s v="Libre"/>
    <n v="234"/>
    <s v="Brasil"/>
    <x v="194"/>
    <n v="235.22"/>
    <d v="2023-04-02T00:00:00"/>
    <d v="2023-04-02T02:46:00"/>
    <d v="2023-04-02T05:28:00"/>
    <d v="1899-12-30T02:42:00"/>
    <d v="1899-12-30T01:39:00"/>
    <d v="1899-12-30T01:03:00"/>
    <x v="0"/>
  </r>
  <r>
    <n v="13"/>
    <s v="Cliente_230"/>
    <n v="5"/>
    <d v="2023-04-02T00:22:00"/>
    <d v="2023-04-02T02:48:00"/>
    <s v="Mesero_3"/>
    <x v="2"/>
    <s v="Tarjeta de crédito"/>
    <n v="26.37"/>
    <s v="Reservada"/>
    <n v="235"/>
    <s v="España"/>
    <x v="195"/>
    <n v="59.370000000000005"/>
    <d v="2023-04-02T00:00:00"/>
    <d v="2023-04-02T00:22:00"/>
    <d v="2023-04-02T02:48:00"/>
    <d v="1899-12-30T02:26:00"/>
    <d v="1899-12-30T00:25:00"/>
    <d v="1899-12-30T02:01:00"/>
    <x v="0"/>
  </r>
  <r>
    <n v="12"/>
    <s v="Cliente_142"/>
    <n v="2"/>
    <d v="2023-04-02T00:52:00"/>
    <d v="2023-04-02T02:26:00"/>
    <s v="Mesero_3"/>
    <x v="0"/>
    <s v="Tarjeta de crédito"/>
    <n v="39.81"/>
    <s v="Libre"/>
    <n v="236"/>
    <s v="Argentina"/>
    <x v="196"/>
    <n v="294.81"/>
    <d v="2023-04-02T00:00:00"/>
    <d v="2023-04-02T00:52:00"/>
    <d v="2023-04-02T02:26:00"/>
    <d v="1899-12-30T01:34:00"/>
    <d v="1899-12-30T01:41:00"/>
    <d v="1899-12-30T00:00:00"/>
    <x v="1"/>
  </r>
  <r>
    <n v="4"/>
    <s v="Cliente_55"/>
    <n v="6"/>
    <d v="2023-04-02T02:45:00"/>
    <d v="2023-04-02T06:00:00"/>
    <s v="Mesero_2"/>
    <x v="0"/>
    <s v="Tarjeta de crédito"/>
    <n v="13.15"/>
    <s v="Ocupada"/>
    <n v="237"/>
    <s v="Perú"/>
    <x v="197"/>
    <n v="119.15"/>
    <d v="2023-04-02T00:00:00"/>
    <d v="2023-04-02T02:45:00"/>
    <d v="2023-04-02T06:00:00"/>
    <d v="1899-12-30T03:30:00"/>
    <d v="1899-12-30T00:37:00"/>
    <d v="1899-12-30T02:53:00"/>
    <x v="0"/>
  </r>
  <r>
    <n v="13"/>
    <s v="Cliente_599"/>
    <n v="6"/>
    <d v="2023-04-02T02:17:00"/>
    <d v="2023-04-02T04:56:00"/>
    <s v="Mesero_2"/>
    <x v="1"/>
    <s v="Tarjeta de crédito"/>
    <n v="33.020000000000003"/>
    <s v="Libre"/>
    <n v="238"/>
    <s v="Brasil"/>
    <x v="38"/>
    <n v="105.02000000000001"/>
    <d v="2023-04-02T00:00:00"/>
    <d v="2023-04-02T02:17:00"/>
    <d v="2023-04-02T04:56:00"/>
    <d v="1899-12-30T02:39:00"/>
    <d v="1899-12-30T00:45:00"/>
    <d v="1899-12-30T01:54:00"/>
    <x v="0"/>
  </r>
  <r>
    <n v="12"/>
    <s v="Cliente_856"/>
    <n v="6"/>
    <d v="2023-04-02T02:46:00"/>
    <d v="2023-04-02T06:07:00"/>
    <s v="Mesero_4"/>
    <x v="0"/>
    <s v="Efectivo"/>
    <n v="11.76"/>
    <s v="Reservada"/>
    <n v="239"/>
    <s v="Brasil"/>
    <x v="198"/>
    <n v="85.76"/>
    <d v="2023-04-02T00:00:00"/>
    <d v="2023-04-02T02:46:00"/>
    <d v="2023-04-02T06:07:00"/>
    <d v="1899-12-30T03:21:00"/>
    <d v="1899-12-30T01:13:00"/>
    <d v="1899-12-30T02:08:00"/>
    <x v="0"/>
  </r>
  <r>
    <n v="9"/>
    <s v="Cliente_722"/>
    <n v="1"/>
    <d v="2023-04-02T00:16:00"/>
    <d v="2023-04-02T03:10:00"/>
    <s v="Mesero_3"/>
    <x v="0"/>
    <s v="Tarjeta de débito"/>
    <n v="33.81"/>
    <s v="Libre"/>
    <n v="240"/>
    <s v="Perú"/>
    <x v="199"/>
    <n v="327.81"/>
    <d v="2023-04-02T00:00:00"/>
    <d v="2023-04-02T00:16:00"/>
    <d v="2023-04-02T03:10:00"/>
    <d v="1899-12-30T02:54:00"/>
    <d v="1899-12-30T02:09:00"/>
    <d v="1899-12-30T00:45:00"/>
    <x v="0"/>
  </r>
  <r>
    <n v="12"/>
    <s v="Cliente_935"/>
    <n v="4"/>
    <d v="2023-04-02T00:04:00"/>
    <d v="2023-04-02T01:04:00"/>
    <s v="Mesero_5"/>
    <x v="0"/>
    <s v="Tarjeta de crédito"/>
    <n v="38.97"/>
    <s v="Ocupada"/>
    <n v="241"/>
    <s v="Brasil"/>
    <x v="44"/>
    <n v="56.97"/>
    <d v="2023-04-02T00:00:00"/>
    <d v="2023-04-02T00:04:00"/>
    <d v="2023-04-02T01:04:00"/>
    <d v="1899-12-30T01:15:00"/>
    <d v="1899-12-30T00:11:00"/>
    <d v="1899-12-30T01:04:00"/>
    <x v="0"/>
  </r>
  <r>
    <n v="12"/>
    <s v="Cliente_961"/>
    <n v="2"/>
    <d v="2023-04-02T03:42:00"/>
    <d v="2023-04-02T05:09:00"/>
    <s v="Mesero_2"/>
    <x v="0"/>
    <s v="Tarjeta de crédito"/>
    <n v="31.29"/>
    <s v="Reservada"/>
    <n v="242"/>
    <s v="Venezuela"/>
    <x v="200"/>
    <n v="165.29"/>
    <d v="2023-04-02T00:00:00"/>
    <d v="2023-04-02T03:42:00"/>
    <d v="2023-04-02T05:09:00"/>
    <d v="1899-12-30T01:27:00"/>
    <d v="1899-12-30T01:39:00"/>
    <d v="1899-12-30T00:00:00"/>
    <x v="1"/>
  </r>
  <r>
    <n v="4"/>
    <s v="Cliente_924"/>
    <n v="4"/>
    <d v="2023-04-02T00:42:00"/>
    <d v="2023-04-02T04:11:00"/>
    <s v="Mesero_2"/>
    <x v="0"/>
    <s v="Tarjeta de crédito"/>
    <n v="21.45"/>
    <s v="Libre"/>
    <n v="243"/>
    <s v="España"/>
    <x v="18"/>
    <n v="141.44999999999999"/>
    <d v="2023-04-02T00:00:00"/>
    <d v="2023-04-02T00:42:00"/>
    <d v="2023-04-02T04:11:00"/>
    <d v="1899-12-30T03:29:00"/>
    <d v="1899-12-30T00:22:00"/>
    <d v="1899-12-30T03:07:00"/>
    <x v="0"/>
  </r>
  <r>
    <n v="17"/>
    <s v="Cliente_390"/>
    <n v="6"/>
    <d v="2023-04-02T03:44:00"/>
    <d v="2023-04-02T06:01:00"/>
    <s v="Mesero_3"/>
    <x v="0"/>
    <s v="Efectivo"/>
    <n v="17.649999999999999"/>
    <s v="Reservada"/>
    <n v="244"/>
    <s v="Perú"/>
    <x v="201"/>
    <n v="175.65"/>
    <d v="2023-04-02T00:00:00"/>
    <d v="2023-04-02T03:44:00"/>
    <d v="2023-04-02T06:01:00"/>
    <d v="1899-12-30T02:17:00"/>
    <d v="1899-12-30T01:29:00"/>
    <d v="1899-12-30T00:48:00"/>
    <x v="0"/>
  </r>
  <r>
    <n v="11"/>
    <s v="Cliente_579"/>
    <n v="1"/>
    <d v="2023-04-02T03:31:00"/>
    <d v="2023-04-02T06:57:00"/>
    <s v="Mesero_1"/>
    <x v="0"/>
    <s v="Tarjeta de crédito"/>
    <n v="14.82"/>
    <s v="Reservada"/>
    <n v="245"/>
    <s v="Bolivia"/>
    <x v="202"/>
    <n v="287.82"/>
    <d v="2023-04-02T00:00:00"/>
    <d v="2023-04-02T03:31:00"/>
    <d v="2023-04-02T06:57:00"/>
    <d v="1899-12-30T03:26:00"/>
    <d v="1899-12-30T01:56:00"/>
    <d v="1899-12-30T01:30:00"/>
    <x v="0"/>
  </r>
  <r>
    <n v="2"/>
    <s v="Cliente_961"/>
    <n v="6"/>
    <d v="2023-04-02T01:50:00"/>
    <d v="2023-04-02T04:09:00"/>
    <s v="Mesero_2"/>
    <x v="0"/>
    <s v="Tarjeta de crédito"/>
    <n v="42.75"/>
    <s v="Libre"/>
    <n v="246"/>
    <s v="Bolivia"/>
    <x v="203"/>
    <n v="369.75"/>
    <d v="2023-04-02T00:00:00"/>
    <d v="2023-04-02T01:50:00"/>
    <d v="2023-04-02T04:09:00"/>
    <d v="1899-12-30T02:19:00"/>
    <d v="1899-12-30T02:26:00"/>
    <d v="1899-12-30T00:00:00"/>
    <x v="1"/>
  </r>
  <r>
    <n v="11"/>
    <s v="Cliente_788"/>
    <n v="6"/>
    <d v="2023-04-02T02:34:00"/>
    <d v="2023-04-02T05:21:00"/>
    <s v="Mesero_2"/>
    <x v="0"/>
    <s v="Tarjeta de crédito"/>
    <n v="49.07"/>
    <s v="Ocupada"/>
    <n v="247"/>
    <s v="Ecuador"/>
    <x v="195"/>
    <n v="115.07"/>
    <d v="2023-04-02T00:00:00"/>
    <d v="2023-04-02T02:34:00"/>
    <d v="2023-04-02T05:21:00"/>
    <d v="1899-12-30T03:02:00"/>
    <d v="1899-12-30T00:59:00"/>
    <d v="1899-12-30T02:03:00"/>
    <x v="0"/>
  </r>
  <r>
    <n v="12"/>
    <s v="Cliente_567"/>
    <n v="6"/>
    <d v="2023-04-02T00:26:00"/>
    <d v="2023-04-02T02:18:00"/>
    <s v="Mesero_2"/>
    <x v="0"/>
    <s v="Tarjeta de débito"/>
    <n v="18.690000000000001"/>
    <s v="Ocupada"/>
    <n v="248"/>
    <s v="Chile"/>
    <x v="204"/>
    <n v="243.69"/>
    <d v="2023-04-02T00:00:00"/>
    <d v="2023-04-02T00:26:00"/>
    <d v="2023-04-02T02:18:00"/>
    <d v="1899-12-30T02:07:00"/>
    <d v="1899-12-30T02:00:00"/>
    <d v="1899-12-30T00:07:00"/>
    <x v="0"/>
  </r>
  <r>
    <n v="8"/>
    <s v="Cliente_927"/>
    <n v="6"/>
    <d v="2023-04-02T00:58:00"/>
    <d v="2023-04-02T03:55:00"/>
    <s v="Mesero_2"/>
    <x v="2"/>
    <s v="Tarjeta de crédito"/>
    <n v="47.71"/>
    <s v="Ocupada"/>
    <n v="249"/>
    <s v="España"/>
    <x v="205"/>
    <n v="127.71000000000001"/>
    <d v="2023-04-02T00:00:00"/>
    <d v="2023-04-02T00:58:00"/>
    <d v="2023-04-02T03:55:00"/>
    <d v="1899-12-30T03:12:00"/>
    <d v="1899-12-30T01:49:00"/>
    <d v="1899-12-30T01:23:00"/>
    <x v="0"/>
  </r>
  <r>
    <n v="8"/>
    <s v="Cliente_539"/>
    <n v="2"/>
    <d v="2023-04-02T02:56:00"/>
    <d v="2023-04-02T06:33:00"/>
    <s v="Mesero_4"/>
    <x v="0"/>
    <s v="Tarjeta de crédito"/>
    <n v="23.21"/>
    <s v="Libre"/>
    <n v="250"/>
    <s v="España"/>
    <x v="106"/>
    <n v="43.21"/>
    <d v="2023-04-02T00:00:00"/>
    <d v="2023-04-02T02:56:00"/>
    <d v="2023-04-02T06:33:00"/>
    <d v="1899-12-30T03:37:00"/>
    <d v="1899-12-30T00:29:00"/>
    <d v="1899-12-30T03:08:00"/>
    <x v="0"/>
  </r>
  <r>
    <n v="12"/>
    <s v="Cliente_872"/>
    <n v="6"/>
    <d v="2023-04-02T01:20:00"/>
    <d v="2023-04-02T04:24:00"/>
    <s v="Mesero_1"/>
    <x v="0"/>
    <s v="Tarjeta de crédito"/>
    <n v="13.69"/>
    <s v="Ocupada"/>
    <n v="251"/>
    <s v="Uruguay"/>
    <x v="206"/>
    <n v="122.69"/>
    <d v="2023-04-02T00:00:00"/>
    <d v="2023-04-02T01:20:00"/>
    <d v="2023-04-02T04:24:00"/>
    <d v="1899-12-30T03:19:00"/>
    <d v="1899-12-30T02:02:00"/>
    <d v="1899-12-30T01:17:00"/>
    <x v="0"/>
  </r>
  <r>
    <n v="4"/>
    <s v="Cliente_425"/>
    <n v="3"/>
    <d v="2023-04-02T00:39:00"/>
    <d v="2023-04-02T04:24:00"/>
    <s v="Mesero_4"/>
    <x v="0"/>
    <s v="Tarjeta de crédito"/>
    <n v="43.81"/>
    <s v="Libre"/>
    <n v="252"/>
    <s v="Colombia"/>
    <x v="207"/>
    <n v="145.81"/>
    <d v="2023-04-02T00:00:00"/>
    <d v="2023-04-02T00:39:00"/>
    <d v="2023-04-02T04:24:00"/>
    <d v="1899-12-30T03:45:00"/>
    <d v="1899-12-30T01:24:00"/>
    <d v="1899-12-30T02:21:00"/>
    <x v="0"/>
  </r>
  <r>
    <n v="8"/>
    <s v="Cliente_700"/>
    <n v="2"/>
    <d v="2023-04-02T00:54:00"/>
    <d v="2023-04-02T03:45:00"/>
    <s v="Mesero_3"/>
    <x v="2"/>
    <s v="Tarjeta de crédito"/>
    <n v="34.69"/>
    <s v="Ocupada"/>
    <n v="253"/>
    <s v="Argentina"/>
    <x v="208"/>
    <n v="188.69"/>
    <d v="2023-04-02T00:00:00"/>
    <d v="2023-04-02T00:54:00"/>
    <d v="2023-04-02T03:45:00"/>
    <d v="1899-12-30T03:06:00"/>
    <d v="1899-12-30T00:55:00"/>
    <d v="1899-12-30T02:11:00"/>
    <x v="0"/>
  </r>
  <r>
    <n v="10"/>
    <s v="Cliente_665"/>
    <n v="6"/>
    <d v="2023-04-02T03:05:00"/>
    <d v="2023-04-02T05:47:00"/>
    <s v="Mesero_1"/>
    <x v="2"/>
    <s v="Tarjeta de crédito"/>
    <n v="36.43"/>
    <s v="Reservada"/>
    <n v="254"/>
    <s v="Paraguay"/>
    <x v="209"/>
    <n v="333.43"/>
    <d v="2023-04-02T00:00:00"/>
    <d v="2023-04-02T03:05:00"/>
    <d v="2023-04-02T05:47:00"/>
    <d v="1899-12-30T02:42:00"/>
    <d v="1899-12-30T02:21:00"/>
    <d v="1899-12-30T00:21:00"/>
    <x v="0"/>
  </r>
  <r>
    <n v="8"/>
    <s v="Cliente_978"/>
    <n v="4"/>
    <d v="2023-04-02T02:23:00"/>
    <d v="2023-04-02T03:59:00"/>
    <s v="Mesero_2"/>
    <x v="2"/>
    <s v="Efectivo"/>
    <n v="13.34"/>
    <s v="Reservada"/>
    <n v="255"/>
    <s v="Uruguay"/>
    <x v="83"/>
    <n v="38.340000000000003"/>
    <d v="2023-04-02T00:00:00"/>
    <d v="2023-04-02T02:23:00"/>
    <d v="2023-04-02T03:59:00"/>
    <d v="1899-12-30T01:36:00"/>
    <d v="1899-12-30T00:37:00"/>
    <d v="1899-12-30T00:59:00"/>
    <x v="0"/>
  </r>
  <r>
    <n v="5"/>
    <s v="Cliente_577"/>
    <n v="2"/>
    <d v="2023-04-02T00:23:00"/>
    <d v="2023-04-02T03:27:00"/>
    <s v="Mesero_5"/>
    <x v="1"/>
    <s v="Efectivo"/>
    <n v="49.88"/>
    <s v="Reservada"/>
    <n v="256"/>
    <s v="Argentina"/>
    <x v="36"/>
    <n v="70.88"/>
    <d v="2023-04-02T00:00:00"/>
    <d v="2023-04-02T00:23:00"/>
    <d v="2023-04-02T03:27:00"/>
    <d v="1899-12-30T03:04:00"/>
    <d v="1899-12-30T00:16:00"/>
    <d v="1899-12-30T02:48:00"/>
    <x v="0"/>
  </r>
  <r>
    <n v="12"/>
    <s v="Cliente_429"/>
    <n v="5"/>
    <d v="2023-04-02T02:08:00"/>
    <d v="2023-04-02T03:17:00"/>
    <s v="Mesero_2"/>
    <x v="0"/>
    <s v="Tarjeta de crédito"/>
    <n v="26.78"/>
    <s v="Reservada"/>
    <n v="257"/>
    <s v="Ecuador"/>
    <x v="145"/>
    <n v="72.78"/>
    <d v="2023-04-02T00:00:00"/>
    <d v="2023-04-02T02:08:00"/>
    <d v="2023-04-02T03:17:00"/>
    <d v="1899-12-30T01:09:00"/>
    <d v="1899-12-30T00:28:00"/>
    <d v="1899-12-30T00:41:00"/>
    <x v="0"/>
  </r>
  <r>
    <n v="12"/>
    <s v="Cliente_811"/>
    <n v="1"/>
    <d v="2023-04-02T00:39:00"/>
    <d v="2023-04-02T04:32:00"/>
    <s v="Mesero_2"/>
    <x v="1"/>
    <s v="Tarjeta de crédito"/>
    <n v="47.99"/>
    <s v="Reservada"/>
    <n v="258"/>
    <s v="Bolivia"/>
    <x v="210"/>
    <n v="164.99"/>
    <d v="2023-04-02T00:00:00"/>
    <d v="2023-04-02T00:39:00"/>
    <d v="2023-04-02T04:32:00"/>
    <d v="1899-12-30T03:53:00"/>
    <d v="1899-12-30T01:45:00"/>
    <d v="1899-12-30T02:08:00"/>
    <x v="0"/>
  </r>
  <r>
    <n v="10"/>
    <s v="Cliente_553"/>
    <n v="5"/>
    <d v="2023-04-02T03:27:00"/>
    <d v="2023-04-02T06:16:00"/>
    <s v="Mesero_1"/>
    <x v="0"/>
    <s v="Tarjeta de crédito"/>
    <n v="46.72"/>
    <s v="Ocupada"/>
    <n v="259"/>
    <s v="Venezuela"/>
    <x v="71"/>
    <n v="127.72"/>
    <d v="2023-04-02T00:00:00"/>
    <d v="2023-04-02T03:27:00"/>
    <d v="2023-04-02T06:16:00"/>
    <d v="1899-12-30T03:04:00"/>
    <d v="1899-12-30T00:11:00"/>
    <d v="1899-12-30T02:53:00"/>
    <x v="0"/>
  </r>
  <r>
    <n v="20"/>
    <s v="Cliente_228"/>
    <n v="6"/>
    <d v="2023-04-02T01:23:00"/>
    <d v="2023-04-02T04:38:00"/>
    <s v="Mesero_5"/>
    <x v="0"/>
    <s v="Efectivo"/>
    <n v="47.55"/>
    <s v="Ocupada"/>
    <n v="260"/>
    <s v="Uruguay"/>
    <x v="145"/>
    <n v="116.55"/>
    <d v="2023-04-02T00:00:00"/>
    <d v="2023-04-02T01:23:00"/>
    <d v="2023-04-02T04:38:00"/>
    <d v="1899-12-30T03:30:00"/>
    <d v="1899-12-30T00:49:00"/>
    <d v="1899-12-30T02:41:00"/>
    <x v="0"/>
  </r>
  <r>
    <n v="8"/>
    <s v="Cliente_249"/>
    <n v="1"/>
    <d v="2023-04-02T01:08:00"/>
    <d v="2023-04-02T02:55:00"/>
    <s v="Mesero_4"/>
    <x v="0"/>
    <s v="Tarjeta de crédito"/>
    <n v="32.42"/>
    <s v="Ocupada"/>
    <n v="261"/>
    <s v="Chile"/>
    <x v="172"/>
    <n v="186.42000000000002"/>
    <d v="2023-04-02T00:00:00"/>
    <d v="2023-04-02T01:08:00"/>
    <d v="2023-04-02T02:55:00"/>
    <d v="1899-12-30T02:02:00"/>
    <d v="1899-12-30T00:55:00"/>
    <d v="1899-12-30T01:07:00"/>
    <x v="0"/>
  </r>
  <r>
    <n v="18"/>
    <s v="Cliente_326"/>
    <n v="4"/>
    <d v="2023-04-02T03:44:00"/>
    <d v="2023-04-02T07:21:00"/>
    <s v="Mesero_2"/>
    <x v="0"/>
    <s v="Tarjeta de crédito"/>
    <n v="42.83"/>
    <s v="Ocupada"/>
    <n v="262"/>
    <s v="Venezuela"/>
    <x v="211"/>
    <n v="157.82999999999998"/>
    <d v="2023-04-02T00:00:00"/>
    <d v="2023-04-02T03:44:00"/>
    <d v="2023-04-02T07:21:00"/>
    <d v="1899-12-30T03:52:00"/>
    <d v="1899-12-30T00:48:00"/>
    <d v="1899-12-30T03:04:00"/>
    <x v="0"/>
  </r>
  <r>
    <n v="5"/>
    <s v="Cliente_697"/>
    <n v="1"/>
    <d v="2023-04-02T02:53:00"/>
    <d v="2023-04-02T05:26:00"/>
    <s v="Mesero_1"/>
    <x v="1"/>
    <s v="Tarjeta de crédito"/>
    <n v="42.96"/>
    <s v="Libre"/>
    <n v="263"/>
    <s v="Uruguay"/>
    <x v="212"/>
    <n v="163.96"/>
    <d v="2023-04-02T00:00:00"/>
    <d v="2023-04-02T02:53:00"/>
    <d v="2023-04-02T05:26:00"/>
    <d v="1899-12-30T02:33:00"/>
    <d v="1899-12-30T02:29:00"/>
    <d v="1899-12-30T00:04:00"/>
    <x v="0"/>
  </r>
  <r>
    <n v="2"/>
    <s v="Cliente_281"/>
    <n v="1"/>
    <d v="2023-04-02T03:11:00"/>
    <d v="2023-04-02T04:26:00"/>
    <s v="Mesero_1"/>
    <x v="0"/>
    <s v="Tarjeta de crédito"/>
    <n v="49.21"/>
    <s v="Libre"/>
    <n v="264"/>
    <s v="Bolivia"/>
    <x v="213"/>
    <n v="231.21"/>
    <d v="2023-04-02T00:00:00"/>
    <d v="2023-04-02T03:11:00"/>
    <d v="2023-04-02T04:26:00"/>
    <d v="1899-12-30T01:15:00"/>
    <d v="1899-12-30T01:57:00"/>
    <d v="1899-12-30T00:00:00"/>
    <x v="1"/>
  </r>
  <r>
    <n v="6"/>
    <s v="Cliente_686"/>
    <n v="1"/>
    <d v="2023-04-02T02:54:00"/>
    <d v="2023-04-02T06:15:00"/>
    <s v="Mesero_2"/>
    <x v="1"/>
    <s v="Tarjeta de débito"/>
    <n v="21.48"/>
    <s v="Libre"/>
    <n v="265"/>
    <s v="Chile"/>
    <x v="214"/>
    <n v="192.48"/>
    <d v="2023-04-02T00:00:00"/>
    <d v="2023-04-02T02:54:00"/>
    <d v="2023-04-02T06:15:00"/>
    <d v="1899-12-30T03:21:00"/>
    <d v="1899-12-30T02:15:00"/>
    <d v="1899-12-30T01:06:00"/>
    <x v="0"/>
  </r>
  <r>
    <n v="4"/>
    <s v="Cliente_418"/>
    <n v="4"/>
    <d v="2023-04-02T00:30:00"/>
    <d v="2023-04-02T02:04:00"/>
    <s v="Mesero_2"/>
    <x v="0"/>
    <s v="Tarjeta de crédito"/>
    <n v="24.75"/>
    <s v="Reservada"/>
    <n v="266"/>
    <s v="Paraguay"/>
    <x v="215"/>
    <n v="123.75"/>
    <d v="2023-04-02T00:00:00"/>
    <d v="2023-04-02T00:30:00"/>
    <d v="2023-04-02T02:04:00"/>
    <d v="1899-12-30T01:34:00"/>
    <d v="1899-12-30T01:46:00"/>
    <d v="1899-12-30T00:00:00"/>
    <x v="1"/>
  </r>
  <r>
    <n v="7"/>
    <s v="Cliente_397"/>
    <n v="5"/>
    <d v="2023-04-03T02:07:00"/>
    <d v="2023-04-03T03:48:00"/>
    <s v="Mesero_2"/>
    <x v="2"/>
    <s v="Tarjeta de crédito"/>
    <n v="44.66"/>
    <s v="Ocupada"/>
    <n v="267"/>
    <s v="España"/>
    <x v="216"/>
    <n v="162.66"/>
    <d v="2023-04-03T00:00:00"/>
    <d v="2023-04-03T02:07:00"/>
    <d v="2023-04-03T03:48:00"/>
    <d v="1899-12-30T01:56:00"/>
    <d v="1899-12-30T01:36:00"/>
    <d v="1899-12-30T00:20:00"/>
    <x v="0"/>
  </r>
  <r>
    <n v="14"/>
    <s v="Cliente_477"/>
    <n v="1"/>
    <d v="2023-04-03T00:46:00"/>
    <d v="2023-04-03T03:44:00"/>
    <s v="Mesero_3"/>
    <x v="0"/>
    <s v="Tarjeta de débito"/>
    <n v="23.16"/>
    <s v="Libre"/>
    <n v="268"/>
    <s v="Uruguay"/>
    <x v="217"/>
    <n v="91.16"/>
    <d v="2023-04-03T00:00:00"/>
    <d v="2023-04-03T00:46:00"/>
    <d v="2023-04-03T03:44:00"/>
    <d v="1899-12-30T02:58:00"/>
    <d v="1899-12-30T01:23:00"/>
    <d v="1899-12-30T01:35:00"/>
    <x v="0"/>
  </r>
  <r>
    <n v="11"/>
    <s v="Cliente_300"/>
    <n v="2"/>
    <d v="2023-04-03T02:58:00"/>
    <d v="2023-04-03T04:15:00"/>
    <s v="Mesero_2"/>
    <x v="0"/>
    <s v="Tarjeta de débito"/>
    <n v="39.17"/>
    <s v="Libre"/>
    <n v="269"/>
    <s v="Venezuela"/>
    <x v="218"/>
    <n v="289.17"/>
    <d v="2023-04-03T00:00:00"/>
    <d v="2023-04-03T02:58:00"/>
    <d v="2023-04-03T04:15:00"/>
    <d v="1899-12-30T01:17:00"/>
    <d v="1899-12-30T01:41:00"/>
    <d v="1899-12-30T00:00:00"/>
    <x v="1"/>
  </r>
  <r>
    <n v="10"/>
    <s v="Cliente_775"/>
    <n v="1"/>
    <d v="2023-04-03T01:11:00"/>
    <d v="2023-04-03T04:59:00"/>
    <s v="Mesero_4"/>
    <x v="0"/>
    <s v="Tarjeta de crédito"/>
    <n v="10.130000000000001"/>
    <s v="Libre"/>
    <n v="270"/>
    <s v="Ecuador"/>
    <x v="24"/>
    <n v="112.13"/>
    <d v="2023-04-03T00:00:00"/>
    <d v="2023-04-03T01:11:00"/>
    <d v="2023-04-03T04:59:00"/>
    <d v="1899-12-30T03:48:00"/>
    <d v="1899-12-30T00:26:00"/>
    <d v="1899-12-30T03:22:00"/>
    <x v="0"/>
  </r>
  <r>
    <n v="3"/>
    <s v="Cliente_928"/>
    <n v="3"/>
    <d v="2023-04-03T01:40:00"/>
    <d v="2023-04-03T05:10:00"/>
    <s v="Mesero_3"/>
    <x v="0"/>
    <s v="Tarjeta de crédito"/>
    <n v="16.11"/>
    <s v="Ocupada"/>
    <n v="271"/>
    <s v="Bolivia"/>
    <x v="147"/>
    <n v="60.11"/>
    <d v="2023-04-03T00:00:00"/>
    <d v="2023-04-03T01:40:00"/>
    <d v="2023-04-03T05:10:00"/>
    <d v="1899-12-30T03:45:00"/>
    <d v="1899-12-30T00:55:00"/>
    <d v="1899-12-30T02:50:00"/>
    <x v="0"/>
  </r>
  <r>
    <n v="7"/>
    <s v="Cliente_132"/>
    <n v="1"/>
    <d v="2023-04-03T00:34:00"/>
    <d v="2023-04-03T04:24:00"/>
    <s v="Mesero_4"/>
    <x v="0"/>
    <s v="Tarjeta de crédito"/>
    <n v="42.73"/>
    <s v="Reservada"/>
    <n v="272"/>
    <s v="España"/>
    <x v="219"/>
    <n v="125.72999999999999"/>
    <d v="2023-04-03T00:00:00"/>
    <d v="2023-04-03T00:34:00"/>
    <d v="2023-04-03T04:24:00"/>
    <d v="1899-12-30T03:50:00"/>
    <d v="1899-12-30T01:23:00"/>
    <d v="1899-12-30T02:27:00"/>
    <x v="0"/>
  </r>
  <r>
    <n v="20"/>
    <s v="Cliente_709"/>
    <n v="5"/>
    <d v="2023-04-03T01:47:00"/>
    <d v="2023-04-03T03:29:00"/>
    <s v="Mesero_2"/>
    <x v="0"/>
    <s v="Efectivo"/>
    <n v="36.299999999999997"/>
    <s v="Ocupada"/>
    <n v="273"/>
    <s v="Colombia"/>
    <x v="220"/>
    <n v="159.30000000000001"/>
    <d v="2023-04-03T00:00:00"/>
    <d v="2023-04-03T01:47:00"/>
    <d v="2023-04-03T03:29:00"/>
    <d v="1899-12-30T01:57:00"/>
    <d v="1899-12-30T01:07:00"/>
    <d v="1899-12-30T00:50:00"/>
    <x v="0"/>
  </r>
  <r>
    <n v="7"/>
    <s v="Cliente_53"/>
    <n v="1"/>
    <d v="2023-04-03T03:15:00"/>
    <d v="2023-04-03T05:52:00"/>
    <s v="Mesero_1"/>
    <x v="0"/>
    <s v="Tarjeta de débito"/>
    <n v="19.93"/>
    <s v="Ocupada"/>
    <n v="274"/>
    <s v="Brasil"/>
    <x v="221"/>
    <n v="135.93"/>
    <d v="2023-04-03T00:00:00"/>
    <d v="2023-04-03T03:15:00"/>
    <d v="2023-04-03T05:52:00"/>
    <d v="1899-12-30T02:52:00"/>
    <d v="1899-12-30T01:15:00"/>
    <d v="1899-12-30T01:37:00"/>
    <x v="0"/>
  </r>
  <r>
    <n v="5"/>
    <s v="Cliente_765"/>
    <n v="3"/>
    <d v="2023-04-03T02:13:00"/>
    <d v="2023-04-03T05:58:00"/>
    <s v="Mesero_2"/>
    <x v="0"/>
    <s v="Tarjeta de crédito"/>
    <n v="49.67"/>
    <s v="Reservada"/>
    <n v="275"/>
    <s v="Bolivia"/>
    <x v="222"/>
    <n v="170.67000000000002"/>
    <d v="2023-04-03T00:00:00"/>
    <d v="2023-04-03T02:13:00"/>
    <d v="2023-04-03T05:58:00"/>
    <d v="1899-12-30T03:45:00"/>
    <d v="1899-12-30T02:02:00"/>
    <d v="1899-12-30T01:43:00"/>
    <x v="0"/>
  </r>
  <r>
    <n v="15"/>
    <s v="Cliente_673"/>
    <n v="6"/>
    <d v="2023-04-03T02:35:00"/>
    <d v="2023-04-03T05:34:00"/>
    <s v="Mesero_4"/>
    <x v="0"/>
    <s v="Tarjeta de débito"/>
    <n v="20.98"/>
    <s v="Reservada"/>
    <n v="276"/>
    <s v="Ecuador"/>
    <x v="223"/>
    <n v="90.98"/>
    <d v="2023-04-03T00:00:00"/>
    <d v="2023-04-03T02:35:00"/>
    <d v="2023-04-03T05:34:00"/>
    <d v="1899-12-30T02:59:00"/>
    <d v="1899-12-30T01:25:00"/>
    <d v="1899-12-30T01:34:00"/>
    <x v="0"/>
  </r>
  <r>
    <n v="4"/>
    <s v="Cliente_243"/>
    <n v="2"/>
    <d v="2023-04-03T01:28:00"/>
    <d v="2023-04-03T03:56:00"/>
    <s v="Mesero_5"/>
    <x v="0"/>
    <s v="Tarjeta de crédito"/>
    <n v="10.29"/>
    <s v="Libre"/>
    <n v="277"/>
    <s v="España"/>
    <x v="79"/>
    <n v="103.28999999999999"/>
    <d v="2023-04-03T00:00:00"/>
    <d v="2023-04-03T01:28:00"/>
    <d v="2023-04-03T03:56:00"/>
    <d v="1899-12-30T02:28:00"/>
    <d v="1899-12-30T00:29:00"/>
    <d v="1899-12-30T01:59:00"/>
    <x v="0"/>
  </r>
  <r>
    <n v="5"/>
    <s v="Cliente_999"/>
    <n v="4"/>
    <d v="2023-04-03T03:10:00"/>
    <d v="2023-04-03T05:12:00"/>
    <s v="Mesero_3"/>
    <x v="0"/>
    <s v="Efectivo"/>
    <n v="41.36"/>
    <s v="Libre"/>
    <n v="278"/>
    <s v="Venezuela"/>
    <x v="224"/>
    <n v="182.36"/>
    <d v="2023-04-03T00:00:00"/>
    <d v="2023-04-03T03:10:00"/>
    <d v="2023-04-03T05:12:00"/>
    <d v="1899-12-30T02:02:00"/>
    <d v="1899-12-30T01:01:00"/>
    <d v="1899-12-30T01:01:00"/>
    <x v="0"/>
  </r>
  <r>
    <n v="11"/>
    <s v="Cliente_510"/>
    <n v="5"/>
    <d v="2023-04-03T00:15:00"/>
    <d v="2023-04-03T02:35:00"/>
    <s v="Mesero_2"/>
    <x v="2"/>
    <s v="Tarjeta de crédito"/>
    <n v="43.53"/>
    <s v="Libre"/>
    <n v="279"/>
    <s v="Venezuela"/>
    <x v="225"/>
    <n v="244.53"/>
    <d v="2023-04-03T00:00:00"/>
    <d v="2023-04-03T00:15:00"/>
    <d v="2023-04-03T02:35:00"/>
    <d v="1899-12-30T02:20:00"/>
    <d v="1899-12-30T02:22:00"/>
    <d v="1899-12-30T00:00:00"/>
    <x v="1"/>
  </r>
  <r>
    <n v="14"/>
    <s v="Cliente_730"/>
    <n v="6"/>
    <d v="2023-04-03T00:30:00"/>
    <d v="2023-04-03T02:41:00"/>
    <s v="Mesero_5"/>
    <x v="0"/>
    <s v="Tarjeta de crédito"/>
    <n v="36.08"/>
    <s v="Reservada"/>
    <n v="280"/>
    <s v="Ecuador"/>
    <x v="226"/>
    <n v="153.07999999999998"/>
    <d v="2023-04-03T00:00:00"/>
    <d v="2023-04-03T00:30:00"/>
    <d v="2023-04-03T02:41:00"/>
    <d v="1899-12-30T02:11:00"/>
    <d v="1899-12-30T01:26:00"/>
    <d v="1899-12-30T00:45:00"/>
    <x v="0"/>
  </r>
  <r>
    <n v="18"/>
    <s v="Cliente_617"/>
    <n v="2"/>
    <d v="2023-04-03T03:52:00"/>
    <d v="2023-04-03T07:50:00"/>
    <s v="Mesero_4"/>
    <x v="1"/>
    <s v="Efectivo"/>
    <n v="44.3"/>
    <s v="Ocupada"/>
    <n v="281"/>
    <s v="Perú"/>
    <x v="195"/>
    <n v="110.3"/>
    <d v="2023-04-03T00:00:00"/>
    <d v="2023-04-03T03:52:00"/>
    <d v="2023-04-03T07:50:00"/>
    <d v="1899-12-30T04:13:00"/>
    <d v="1899-12-30T00:09:00"/>
    <d v="1899-12-30T04:04:00"/>
    <x v="0"/>
  </r>
  <r>
    <n v="6"/>
    <s v="Cliente_827"/>
    <n v="1"/>
    <d v="2023-04-03T01:11:00"/>
    <d v="2023-04-03T05:02:00"/>
    <s v="Mesero_4"/>
    <x v="0"/>
    <s v="Tarjeta de crédito"/>
    <n v="19.05"/>
    <s v="Libre"/>
    <n v="282"/>
    <s v="Uruguay"/>
    <x v="227"/>
    <n v="93.05"/>
    <d v="2023-04-03T00:00:00"/>
    <d v="2023-04-03T01:11:00"/>
    <d v="2023-04-03T05:02:00"/>
    <d v="1899-12-30T03:51:00"/>
    <d v="1899-12-30T01:54:00"/>
    <d v="1899-12-30T01:57:00"/>
    <x v="0"/>
  </r>
  <r>
    <n v="19"/>
    <s v="Cliente_184"/>
    <n v="5"/>
    <d v="2023-04-03T01:04:00"/>
    <d v="2023-04-03T04:48:00"/>
    <s v="Mesero_5"/>
    <x v="2"/>
    <s v="Tarjeta de crédito"/>
    <n v="43.07"/>
    <s v="Libre"/>
    <n v="283"/>
    <s v="Brasil"/>
    <x v="113"/>
    <n v="121.07"/>
    <d v="2023-04-03T00:00:00"/>
    <d v="2023-04-03T01:04:00"/>
    <d v="2023-04-03T04:48:00"/>
    <d v="1899-12-30T03:44:00"/>
    <d v="1899-12-30T00:06:00"/>
    <d v="1899-12-30T03:38:00"/>
    <x v="0"/>
  </r>
  <r>
    <n v="11"/>
    <s v="Cliente_345"/>
    <n v="4"/>
    <d v="2023-04-03T02:28:00"/>
    <d v="2023-04-03T04:37:00"/>
    <s v="Mesero_5"/>
    <x v="0"/>
    <s v="Tarjeta de débito"/>
    <n v="29.99"/>
    <s v="Ocupada"/>
    <n v="284"/>
    <s v="Perú"/>
    <x v="228"/>
    <n v="187.99"/>
    <d v="2023-04-03T00:00:00"/>
    <d v="2023-04-03T02:28:00"/>
    <d v="2023-04-03T04:37:00"/>
    <d v="1899-12-30T02:24:00"/>
    <d v="1899-12-30T03:15:00"/>
    <d v="1899-12-30T00:00:00"/>
    <x v="1"/>
  </r>
  <r>
    <n v="18"/>
    <s v="Cliente_277"/>
    <n v="6"/>
    <d v="2023-04-03T03:03:00"/>
    <d v="2023-04-03T06:05:00"/>
    <s v="Mesero_4"/>
    <x v="0"/>
    <s v="Tarjeta de débito"/>
    <n v="10.94"/>
    <s v="Reservada"/>
    <n v="285"/>
    <s v="España"/>
    <x v="36"/>
    <n v="52.94"/>
    <d v="2023-04-03T00:00:00"/>
    <d v="2023-04-03T03:03:00"/>
    <d v="2023-04-03T06:05:00"/>
    <d v="1899-12-30T03:02:00"/>
    <d v="1899-12-30T00:12:00"/>
    <d v="1899-12-30T02:50:00"/>
    <x v="0"/>
  </r>
  <r>
    <n v="15"/>
    <s v="Cliente_244"/>
    <n v="6"/>
    <d v="2023-04-03T00:22:00"/>
    <d v="2023-04-03T02:28:00"/>
    <s v="Mesero_3"/>
    <x v="0"/>
    <s v="Tarjeta de crédito"/>
    <n v="41.96"/>
    <s v="Ocupada"/>
    <n v="286"/>
    <s v="Argentina"/>
    <x v="24"/>
    <n v="109.96000000000001"/>
    <d v="2023-04-03T00:00:00"/>
    <d v="2023-04-03T00:22:00"/>
    <d v="2023-04-03T02:28:00"/>
    <d v="1899-12-30T02:21:00"/>
    <d v="1899-12-30T00:25:00"/>
    <d v="1899-12-30T01:56:00"/>
    <x v="0"/>
  </r>
  <r>
    <n v="20"/>
    <s v="Cliente_286"/>
    <n v="2"/>
    <d v="2023-04-03T03:37:00"/>
    <d v="2023-04-03T04:44:00"/>
    <s v="Mesero_5"/>
    <x v="0"/>
    <s v="Tarjeta de débito"/>
    <n v="31.67"/>
    <s v="Reservada"/>
    <n v="287"/>
    <s v="Colombia"/>
    <x v="229"/>
    <n v="233.67000000000002"/>
    <d v="2023-04-03T00:00:00"/>
    <d v="2023-04-03T03:37:00"/>
    <d v="2023-04-03T04:44:00"/>
    <d v="1899-12-30T01:07:00"/>
    <d v="1899-12-30T02:01:00"/>
    <d v="1899-12-30T00:00:00"/>
    <x v="1"/>
  </r>
  <r>
    <n v="15"/>
    <s v="Cliente_981"/>
    <n v="3"/>
    <d v="2023-04-03T02:08:00"/>
    <d v="2023-04-03T05:33:00"/>
    <s v="Mesero_5"/>
    <x v="2"/>
    <s v="Tarjeta de crédito"/>
    <n v="13.3"/>
    <s v="Reservada"/>
    <n v="288"/>
    <s v="Uruguay"/>
    <x v="230"/>
    <n v="99.3"/>
    <d v="2023-04-03T00:00:00"/>
    <d v="2023-04-03T02:08:00"/>
    <d v="2023-04-03T05:33:00"/>
    <d v="1899-12-30T03:25:00"/>
    <d v="1899-12-30T00:38:00"/>
    <d v="1899-12-30T02:47:00"/>
    <x v="0"/>
  </r>
  <r>
    <n v="15"/>
    <s v="Cliente_24"/>
    <n v="5"/>
    <d v="2023-04-03T03:08:00"/>
    <d v="2023-04-03T06:23:00"/>
    <s v="Mesero_5"/>
    <x v="0"/>
    <s v="Tarjeta de débito"/>
    <n v="26.56"/>
    <s v="Libre"/>
    <n v="289"/>
    <s v="España"/>
    <x v="231"/>
    <n v="164.56"/>
    <d v="2023-04-03T00:00:00"/>
    <d v="2023-04-03T03:08:00"/>
    <d v="2023-04-03T06:23:00"/>
    <d v="1899-12-30T03:15:00"/>
    <d v="1899-12-30T01:08:00"/>
    <d v="1899-12-30T02:07:00"/>
    <x v="0"/>
  </r>
  <r>
    <n v="19"/>
    <s v="Cliente_26"/>
    <n v="3"/>
    <d v="2023-04-03T02:06:00"/>
    <d v="2023-04-03T04:33:00"/>
    <s v="Mesero_3"/>
    <x v="0"/>
    <s v="Tarjeta de crédito"/>
    <n v="14.59"/>
    <s v="Ocupada"/>
    <n v="290"/>
    <s v="España"/>
    <x v="18"/>
    <n v="54.59"/>
    <d v="2023-04-03T00:00:00"/>
    <d v="2023-04-03T02:06:00"/>
    <d v="2023-04-03T04:33:00"/>
    <d v="1899-12-30T02:42:00"/>
    <d v="1899-12-30T00:57:00"/>
    <d v="1899-12-30T01:45:00"/>
    <x v="0"/>
  </r>
  <r>
    <n v="2"/>
    <s v="Cliente_463"/>
    <n v="6"/>
    <d v="2023-04-03T03:18:00"/>
    <d v="2023-04-03T06:09:00"/>
    <s v="Mesero_2"/>
    <x v="1"/>
    <s v="Efectivo"/>
    <n v="15.44"/>
    <s v="Ocupada"/>
    <n v="291"/>
    <s v="Bolivia"/>
    <x v="232"/>
    <n v="275.44"/>
    <d v="2023-04-03T00:00:00"/>
    <d v="2023-04-03T03:18:00"/>
    <d v="2023-04-03T06:09:00"/>
    <d v="1899-12-30T03:06:00"/>
    <d v="1899-12-30T01:35:00"/>
    <d v="1899-12-30T01:31:00"/>
    <x v="0"/>
  </r>
  <r>
    <n v="10"/>
    <s v="Cliente_746"/>
    <n v="3"/>
    <d v="2023-04-03T00:09:00"/>
    <d v="2023-04-03T01:51:00"/>
    <s v="Mesero_3"/>
    <x v="2"/>
    <s v="Tarjeta de débito"/>
    <n v="29.72"/>
    <s v="Reservada"/>
    <n v="292"/>
    <s v="Argentina"/>
    <x v="15"/>
    <n v="113.72"/>
    <d v="2023-04-03T00:00:00"/>
    <d v="2023-04-03T00:09:00"/>
    <d v="2023-04-03T01:51:00"/>
    <d v="1899-12-30T01:42:00"/>
    <d v="1899-12-30T00:23:00"/>
    <d v="1899-12-30T01:19:00"/>
    <x v="0"/>
  </r>
  <r>
    <n v="16"/>
    <s v="Cliente_409"/>
    <n v="4"/>
    <d v="2023-04-03T02:55:00"/>
    <d v="2023-04-03T04:35:00"/>
    <s v="Mesero_3"/>
    <x v="0"/>
    <s v="Tarjeta de débito"/>
    <n v="33.11"/>
    <s v="Reservada"/>
    <n v="293"/>
    <s v="Argentina"/>
    <x v="233"/>
    <n v="249.11"/>
    <d v="2023-04-03T00:00:00"/>
    <d v="2023-04-03T02:55:00"/>
    <d v="2023-04-03T04:35:00"/>
    <d v="1899-12-30T01:40:00"/>
    <d v="1899-12-30T02:00:00"/>
    <d v="1899-12-30T00:00:00"/>
    <x v="1"/>
  </r>
  <r>
    <n v="17"/>
    <s v="Cliente_339"/>
    <n v="6"/>
    <d v="2023-04-03T00:26:00"/>
    <d v="2023-04-03T03:57:00"/>
    <s v="Mesero_2"/>
    <x v="1"/>
    <s v="Tarjeta de crédito"/>
    <n v="20.36"/>
    <s v="Libre"/>
    <n v="294"/>
    <s v="Colombia"/>
    <x v="234"/>
    <n v="346.36"/>
    <d v="2023-04-03T00:00:00"/>
    <d v="2023-04-03T00:26:00"/>
    <d v="2023-04-03T03:57:00"/>
    <d v="1899-12-30T03:31:00"/>
    <d v="1899-12-30T01:26:00"/>
    <d v="1899-12-30T02:05:00"/>
    <x v="0"/>
  </r>
  <r>
    <n v="3"/>
    <s v="Cliente_729"/>
    <n v="1"/>
    <d v="2023-04-03T00:10:00"/>
    <d v="2023-04-03T02:01:00"/>
    <s v="Mesero_2"/>
    <x v="0"/>
    <s v="Tarjeta de crédito"/>
    <n v="46.42"/>
    <s v="Reservada"/>
    <n v="295"/>
    <s v="Uruguay"/>
    <x v="235"/>
    <n v="293.42"/>
    <d v="2023-04-03T00:00:00"/>
    <d v="2023-04-03T00:10:00"/>
    <d v="2023-04-03T02:01:00"/>
    <d v="1899-12-30T01:51:00"/>
    <d v="1899-12-30T02:57:00"/>
    <d v="1899-12-30T00:00:00"/>
    <x v="1"/>
  </r>
  <r>
    <n v="14"/>
    <s v="Cliente_565"/>
    <n v="1"/>
    <d v="2023-04-03T02:49:00"/>
    <d v="2023-04-03T05:58:00"/>
    <s v="Mesero_2"/>
    <x v="2"/>
    <s v="Tarjeta de crédito"/>
    <n v="29.07"/>
    <s v="Ocupada"/>
    <n v="296"/>
    <s v="España"/>
    <x v="236"/>
    <n v="88.07"/>
    <d v="2023-04-03T00:00:00"/>
    <d v="2023-04-03T02:49:00"/>
    <d v="2023-04-03T05:58:00"/>
    <d v="1899-12-30T03:24:00"/>
    <d v="1899-12-30T00:46:00"/>
    <d v="1899-12-30T02:38:00"/>
    <x v="0"/>
  </r>
  <r>
    <n v="4"/>
    <s v="Cliente_873"/>
    <n v="3"/>
    <d v="2023-04-03T01:03:00"/>
    <d v="2023-04-03T04:27:00"/>
    <s v="Mesero_1"/>
    <x v="0"/>
    <s v="Tarjeta de crédito"/>
    <n v="43.46"/>
    <s v="Ocupada"/>
    <n v="297"/>
    <s v="España"/>
    <x v="237"/>
    <n v="218.46"/>
    <d v="2023-04-03T00:00:00"/>
    <d v="2023-04-03T01:03:00"/>
    <d v="2023-04-03T04:27:00"/>
    <d v="1899-12-30T03:39:00"/>
    <d v="1899-12-30T01:52:00"/>
    <d v="1899-12-30T01:47:00"/>
    <x v="0"/>
  </r>
  <r>
    <n v="11"/>
    <s v="Cliente_195"/>
    <n v="4"/>
    <d v="2023-04-03T03:14:00"/>
    <d v="2023-04-03T05:29:00"/>
    <s v="Mesero_5"/>
    <x v="1"/>
    <s v="Tarjeta de crédito"/>
    <n v="23.24"/>
    <s v="Reservada"/>
    <n v="298"/>
    <s v="Bolivia"/>
    <x v="238"/>
    <n v="278.24"/>
    <d v="2023-04-03T00:00:00"/>
    <d v="2023-04-03T03:14:00"/>
    <d v="2023-04-03T05:29:00"/>
    <d v="1899-12-30T02:15:00"/>
    <d v="1899-12-30T02:21:00"/>
    <d v="1899-12-30T00:00:00"/>
    <x v="1"/>
  </r>
  <r>
    <n v="6"/>
    <s v="Cliente_211"/>
    <n v="1"/>
    <d v="2023-04-03T01:19:00"/>
    <d v="2023-04-03T02:45:00"/>
    <s v="Mesero_5"/>
    <x v="2"/>
    <s v="Efectivo"/>
    <n v="29.68"/>
    <s v="Ocupada"/>
    <n v="299"/>
    <s v="Uruguay"/>
    <x v="239"/>
    <n v="211.68"/>
    <d v="2023-04-03T00:00:00"/>
    <d v="2023-04-03T01:19:00"/>
    <d v="2023-04-03T02:45:00"/>
    <d v="1899-12-30T01:41:00"/>
    <d v="1899-12-30T01:53:00"/>
    <d v="1899-12-30T00:00:00"/>
    <x v="1"/>
  </r>
  <r>
    <n v="18"/>
    <s v="Cliente_516"/>
    <n v="6"/>
    <d v="2023-04-03T02:17:00"/>
    <d v="2023-04-03T04:19:00"/>
    <s v="Mesero_2"/>
    <x v="1"/>
    <s v="Tarjeta de crédito"/>
    <n v="38.380000000000003"/>
    <s v="Reservada"/>
    <n v="300"/>
    <s v="Paraguay"/>
    <x v="240"/>
    <n v="328.38"/>
    <d v="2023-04-03T00:00:00"/>
    <d v="2023-04-03T02:17:00"/>
    <d v="2023-04-03T04:19:00"/>
    <d v="1899-12-30T02:02:00"/>
    <d v="1899-12-30T01:58:00"/>
    <d v="1899-12-30T00:04:00"/>
    <x v="0"/>
  </r>
  <r>
    <n v="8"/>
    <s v="Cliente_385"/>
    <n v="6"/>
    <d v="2023-04-03T02:14:00"/>
    <d v="2023-04-03T04:08:00"/>
    <s v="Mesero_5"/>
    <x v="0"/>
    <s v="Tarjeta de crédito"/>
    <n v="16.52"/>
    <s v="Reservada"/>
    <n v="301"/>
    <s v="Uruguay"/>
    <x v="241"/>
    <n v="239.52"/>
    <d v="2023-04-03T00:00:00"/>
    <d v="2023-04-03T02:14:00"/>
    <d v="2023-04-03T04:08:00"/>
    <d v="1899-12-30T01:54:00"/>
    <d v="1899-12-30T03:03:00"/>
    <d v="1899-12-30T00:00:00"/>
    <x v="1"/>
  </r>
  <r>
    <n v="5"/>
    <s v="Cliente_929"/>
    <n v="2"/>
    <d v="2023-04-03T01:20:00"/>
    <d v="2023-04-03T04:56:00"/>
    <s v="Mesero_1"/>
    <x v="1"/>
    <s v="Tarjeta de crédito"/>
    <n v="39.89"/>
    <s v="Reservada"/>
    <n v="302"/>
    <s v="Colombia"/>
    <x v="183"/>
    <n v="135.88999999999999"/>
    <d v="2023-04-03T00:00:00"/>
    <d v="2023-04-03T01:20:00"/>
    <d v="2023-04-03T04:56:00"/>
    <d v="1899-12-30T03:36:00"/>
    <d v="1899-12-30T00:15:00"/>
    <d v="1899-12-30T03:21:00"/>
    <x v="0"/>
  </r>
  <r>
    <n v="14"/>
    <s v="Cliente_986"/>
    <n v="5"/>
    <d v="2023-04-03T03:38:00"/>
    <d v="2023-04-03T06:24:00"/>
    <s v="Mesero_5"/>
    <x v="1"/>
    <s v="Tarjeta de débito"/>
    <n v="16.489999999999998"/>
    <s v="Ocupada"/>
    <n v="303"/>
    <s v="Brasil"/>
    <x v="242"/>
    <n v="226.49"/>
    <d v="2023-04-03T00:00:00"/>
    <d v="2023-04-03T03:38:00"/>
    <d v="2023-04-03T06:24:00"/>
    <d v="1899-12-30T03:01:00"/>
    <d v="1899-12-30T01:32:00"/>
    <d v="1899-12-30T01:29:00"/>
    <x v="0"/>
  </r>
  <r>
    <n v="6"/>
    <s v="Cliente_994"/>
    <n v="4"/>
    <d v="2023-04-03T03:24:00"/>
    <d v="2023-04-03T04:40:00"/>
    <s v="Mesero_1"/>
    <x v="0"/>
    <s v="Tarjeta de crédito"/>
    <n v="22.05"/>
    <s v="Reservada"/>
    <n v="304"/>
    <s v="Colombia"/>
    <x v="243"/>
    <n v="301.05"/>
    <d v="2023-04-03T00:00:00"/>
    <d v="2023-04-03T03:24:00"/>
    <d v="2023-04-03T04:40:00"/>
    <d v="1899-12-30T01:16:00"/>
    <d v="1899-12-30T01:25:00"/>
    <d v="1899-12-30T00:00:00"/>
    <x v="1"/>
  </r>
  <r>
    <n v="1"/>
    <s v="Cliente_648"/>
    <n v="2"/>
    <d v="2023-04-03T00:45:00"/>
    <d v="2023-04-03T04:13:00"/>
    <s v="Mesero_1"/>
    <x v="0"/>
    <s v="Tarjeta de crédito"/>
    <n v="37.92"/>
    <s v="Reservada"/>
    <n v="305"/>
    <s v="Chile"/>
    <x v="244"/>
    <n v="165.92000000000002"/>
    <d v="2023-04-03T00:00:00"/>
    <d v="2023-04-03T00:45:00"/>
    <d v="2023-04-03T04:13:00"/>
    <d v="1899-12-30T03:28:00"/>
    <d v="1899-12-30T01:05:00"/>
    <d v="1899-12-30T02:23:00"/>
    <x v="0"/>
  </r>
  <r>
    <n v="7"/>
    <s v="Cliente_702"/>
    <n v="4"/>
    <d v="2023-04-03T00:03:00"/>
    <d v="2023-04-03T02:32:00"/>
    <s v="Mesero_5"/>
    <x v="0"/>
    <s v="Tarjeta de crédito"/>
    <n v="16.96"/>
    <s v="Ocupada"/>
    <n v="306"/>
    <s v="Chile"/>
    <x v="183"/>
    <n v="48.96"/>
    <d v="2023-04-03T00:00:00"/>
    <d v="2023-04-03T00:03:00"/>
    <d v="2023-04-03T02:32:00"/>
    <d v="1899-12-30T02:44:00"/>
    <d v="1899-12-30T00:21:00"/>
    <d v="1899-12-30T02:23:00"/>
    <x v="0"/>
  </r>
  <r>
    <n v="20"/>
    <s v="Cliente_175"/>
    <n v="5"/>
    <d v="2023-04-03T03:09:00"/>
    <d v="2023-04-03T05:39:00"/>
    <s v="Mesero_1"/>
    <x v="0"/>
    <s v="Efectivo"/>
    <n v="31.66"/>
    <s v="Libre"/>
    <n v="307"/>
    <s v="Perú"/>
    <x v="36"/>
    <n v="94.66"/>
    <d v="2023-04-03T00:00:00"/>
    <d v="2023-04-03T03:09:00"/>
    <d v="2023-04-03T05:39:00"/>
    <d v="1899-12-30T02:30:00"/>
    <d v="1899-12-30T00:39:00"/>
    <d v="1899-12-30T01:51:00"/>
    <x v="0"/>
  </r>
  <r>
    <n v="14"/>
    <s v="Cliente_846"/>
    <n v="6"/>
    <d v="2023-04-03T01:55:00"/>
    <d v="2023-04-03T04:39:00"/>
    <s v="Mesero_2"/>
    <x v="0"/>
    <s v="Tarjeta de crédito"/>
    <n v="33.79"/>
    <s v="Reservada"/>
    <n v="308"/>
    <s v="Uruguay"/>
    <x v="245"/>
    <n v="255.79"/>
    <d v="2023-04-03T00:00:00"/>
    <d v="2023-04-03T01:55:00"/>
    <d v="2023-04-03T04:39:00"/>
    <d v="1899-12-30T02:44:00"/>
    <d v="1899-12-30T03:06:00"/>
    <d v="1899-12-30T00:00:00"/>
    <x v="1"/>
  </r>
  <r>
    <n v="9"/>
    <s v="Cliente_620"/>
    <n v="3"/>
    <d v="2023-04-03T00:28:00"/>
    <d v="2023-04-03T04:05:00"/>
    <s v="Mesero_1"/>
    <x v="0"/>
    <s v="Tarjeta de crédito"/>
    <n v="36.090000000000003"/>
    <s v="Reservada"/>
    <n v="309"/>
    <s v="Argentina"/>
    <x v="246"/>
    <n v="208.09"/>
    <d v="2023-04-03T00:00:00"/>
    <d v="2023-04-03T00:28:00"/>
    <d v="2023-04-03T04:05:00"/>
    <d v="1899-12-30T03:37:00"/>
    <d v="1899-12-30T02:03:00"/>
    <d v="1899-12-30T01:34:00"/>
    <x v="0"/>
  </r>
  <r>
    <n v="17"/>
    <s v="Cliente_672"/>
    <n v="3"/>
    <d v="2023-04-03T03:04:00"/>
    <d v="2023-04-03T06:23:00"/>
    <s v="Mesero_5"/>
    <x v="2"/>
    <s v="Tarjeta de crédito"/>
    <n v="11.47"/>
    <s v="Libre"/>
    <n v="310"/>
    <s v="Uruguay"/>
    <x v="247"/>
    <n v="149.47"/>
    <d v="2023-04-03T00:00:00"/>
    <d v="2023-04-03T03:04:00"/>
    <d v="2023-04-03T06:23:00"/>
    <d v="1899-12-30T03:19:00"/>
    <d v="1899-12-30T01:37:00"/>
    <d v="1899-12-30T01:42:00"/>
    <x v="0"/>
  </r>
  <r>
    <n v="6"/>
    <s v="Cliente_735"/>
    <n v="4"/>
    <d v="2023-04-03T01:40:00"/>
    <d v="2023-04-03T02:43:00"/>
    <s v="Mesero_3"/>
    <x v="1"/>
    <s v="Efectivo"/>
    <n v="39.270000000000003"/>
    <s v="Ocupada"/>
    <n v="311"/>
    <s v="Paraguay"/>
    <x v="248"/>
    <n v="92.27000000000001"/>
    <d v="2023-04-03T00:00:00"/>
    <d v="2023-04-03T01:40:00"/>
    <d v="2023-04-03T02:43:00"/>
    <d v="1899-12-30T01:18:00"/>
    <d v="1899-12-30T01:14:00"/>
    <d v="1899-12-30T00:04:00"/>
    <x v="0"/>
  </r>
  <r>
    <n v="2"/>
    <s v="Cliente_268"/>
    <n v="4"/>
    <d v="2023-04-03T03:07:00"/>
    <d v="2023-04-03T06:12:00"/>
    <s v="Mesero_3"/>
    <x v="0"/>
    <s v="Tarjeta de crédito"/>
    <n v="30.89"/>
    <s v="Reservada"/>
    <n v="312"/>
    <s v="Uruguay"/>
    <x v="249"/>
    <n v="164.89"/>
    <d v="2023-04-03T00:00:00"/>
    <d v="2023-04-03T03:07:00"/>
    <d v="2023-04-03T06:12:00"/>
    <d v="1899-12-30T03:05:00"/>
    <d v="1899-12-30T00:55:00"/>
    <d v="1899-12-30T02:10:00"/>
    <x v="0"/>
  </r>
  <r>
    <n v="10"/>
    <s v="Cliente_974"/>
    <n v="3"/>
    <d v="2023-04-03T02:23:00"/>
    <d v="2023-04-03T05:46:00"/>
    <s v="Mesero_1"/>
    <x v="1"/>
    <s v="Tarjeta de débito"/>
    <n v="43.14"/>
    <s v="Reservada"/>
    <n v="313"/>
    <s v="España"/>
    <x v="250"/>
    <n v="275.14"/>
    <d v="2023-04-03T00:00:00"/>
    <d v="2023-04-03T02:23:00"/>
    <d v="2023-04-03T05:46:00"/>
    <d v="1899-12-30T03:23:00"/>
    <d v="1899-12-30T01:46:00"/>
    <d v="1899-12-30T01:37:00"/>
    <x v="0"/>
  </r>
  <r>
    <n v="20"/>
    <s v="Cliente_161"/>
    <n v="5"/>
    <d v="2023-04-03T00:46:00"/>
    <d v="2023-04-03T03:53:00"/>
    <s v="Mesero_4"/>
    <x v="0"/>
    <s v="Tarjeta de débito"/>
    <n v="32.18"/>
    <s v="Ocupada"/>
    <n v="314"/>
    <s v="Chile"/>
    <x v="71"/>
    <n v="59.18"/>
    <d v="2023-04-03T00:00:00"/>
    <d v="2023-04-03T00:46:00"/>
    <d v="2023-04-03T03:53:00"/>
    <d v="1899-12-30T03:22:00"/>
    <d v="1899-12-30T00:05:00"/>
    <d v="1899-12-30T03:17:00"/>
    <x v="0"/>
  </r>
  <r>
    <n v="14"/>
    <s v="Cliente_600"/>
    <n v="1"/>
    <d v="2023-04-03T00:12:00"/>
    <d v="2023-04-03T03:29:00"/>
    <s v="Mesero_2"/>
    <x v="0"/>
    <s v="Tarjeta de crédito"/>
    <n v="20.6"/>
    <s v="Libre"/>
    <n v="315"/>
    <s v="Chile"/>
    <x v="251"/>
    <n v="181.6"/>
    <d v="2023-04-03T00:00:00"/>
    <d v="2023-04-03T00:12:00"/>
    <d v="2023-04-03T03:29:00"/>
    <d v="1899-12-30T03:17:00"/>
    <d v="1899-12-30T02:06:00"/>
    <d v="1899-12-30T01:11:00"/>
    <x v="0"/>
  </r>
  <r>
    <n v="2"/>
    <s v="Cliente_654"/>
    <n v="2"/>
    <d v="2023-04-03T01:38:00"/>
    <d v="2023-04-03T05:32:00"/>
    <s v="Mesero_5"/>
    <x v="1"/>
    <s v="Tarjeta de crédito"/>
    <n v="31.13"/>
    <s v="Reservada"/>
    <n v="316"/>
    <s v="Perú"/>
    <x v="252"/>
    <n v="191.13"/>
    <d v="2023-04-03T00:00:00"/>
    <d v="2023-04-03T01:38:00"/>
    <d v="2023-04-03T05:32:00"/>
    <d v="1899-12-30T03:54:00"/>
    <d v="1899-12-30T02:38:00"/>
    <d v="1899-12-30T01:16:00"/>
    <x v="0"/>
  </r>
  <r>
    <n v="17"/>
    <s v="Cliente_440"/>
    <n v="2"/>
    <d v="2023-04-03T02:25:00"/>
    <d v="2023-04-03T06:16:00"/>
    <s v="Mesero_2"/>
    <x v="1"/>
    <s v="Efectivo"/>
    <n v="24.55"/>
    <s v="Libre"/>
    <n v="317"/>
    <s v="Uruguay"/>
    <x v="253"/>
    <n v="202.55"/>
    <d v="2023-04-03T00:00:00"/>
    <d v="2023-04-03T02:25:00"/>
    <d v="2023-04-03T06:16:00"/>
    <d v="1899-12-30T03:51:00"/>
    <d v="1899-12-30T01:28:00"/>
    <d v="1899-12-30T02:23:00"/>
    <x v="0"/>
  </r>
  <r>
    <n v="13"/>
    <s v="Cliente_269"/>
    <n v="3"/>
    <d v="2023-04-03T03:33:00"/>
    <d v="2023-04-03T05:09:00"/>
    <s v="Mesero_3"/>
    <x v="2"/>
    <s v="Tarjeta de crédito"/>
    <n v="10.08"/>
    <s v="Reservada"/>
    <n v="318"/>
    <s v="Venezuela"/>
    <x v="12"/>
    <n v="39.08"/>
    <d v="2023-04-03T00:00:00"/>
    <d v="2023-04-03T03:33:00"/>
    <d v="2023-04-03T05:09:00"/>
    <d v="1899-12-30T01:36:00"/>
    <d v="1899-12-30T00:39:00"/>
    <d v="1899-12-30T00:57:00"/>
    <x v="0"/>
  </r>
  <r>
    <n v="1"/>
    <s v="Cliente_12"/>
    <n v="1"/>
    <d v="2023-04-03T00:48:00"/>
    <d v="2023-04-03T03:59:00"/>
    <s v="Mesero_1"/>
    <x v="0"/>
    <s v="Efectivo"/>
    <n v="30.05"/>
    <s v="Libre"/>
    <n v="319"/>
    <s v="Bolivia"/>
    <x v="254"/>
    <n v="298.05"/>
    <d v="2023-04-03T00:00:00"/>
    <d v="2023-04-03T00:48:00"/>
    <d v="2023-04-03T03:59:00"/>
    <d v="1899-12-30T03:11:00"/>
    <d v="1899-12-30T02:06:00"/>
    <d v="1899-12-30T01:05:00"/>
    <x v="0"/>
  </r>
  <r>
    <n v="9"/>
    <s v="Cliente_294"/>
    <n v="1"/>
    <d v="2023-04-03T01:30:00"/>
    <d v="2023-04-03T04:17:00"/>
    <s v="Mesero_3"/>
    <x v="0"/>
    <s v="Tarjeta de débito"/>
    <n v="44.02"/>
    <s v="Reservada"/>
    <n v="320"/>
    <s v="España"/>
    <x v="255"/>
    <n v="142.02000000000001"/>
    <d v="2023-04-03T00:00:00"/>
    <d v="2023-04-03T01:30:00"/>
    <d v="2023-04-03T04:17:00"/>
    <d v="1899-12-30T02:47:00"/>
    <d v="1899-12-30T02:10:00"/>
    <d v="1899-12-30T00:37:00"/>
    <x v="0"/>
  </r>
  <r>
    <n v="18"/>
    <s v="Cliente_659"/>
    <n v="5"/>
    <d v="2023-04-03T02:04:00"/>
    <d v="2023-04-03T04:18:00"/>
    <s v="Mesero_1"/>
    <x v="0"/>
    <s v="Tarjeta de crédito"/>
    <n v="23.59"/>
    <s v="Libre"/>
    <n v="321"/>
    <s v="Venezuela"/>
    <x v="256"/>
    <n v="164.59"/>
    <d v="2023-04-03T00:00:00"/>
    <d v="2023-04-03T02:04:00"/>
    <d v="2023-04-03T04:18:00"/>
    <d v="1899-12-30T02:14:00"/>
    <d v="1899-12-30T01:35:00"/>
    <d v="1899-12-30T00:39:00"/>
    <x v="0"/>
  </r>
  <r>
    <n v="12"/>
    <s v="Cliente_47"/>
    <n v="1"/>
    <d v="2023-04-03T03:41:00"/>
    <d v="2023-04-03T05:47:00"/>
    <s v="Mesero_2"/>
    <x v="2"/>
    <s v="Tarjeta de crédito"/>
    <n v="24.69"/>
    <s v="Ocupada"/>
    <n v="322"/>
    <s v="Ecuador"/>
    <x v="257"/>
    <n v="109.69"/>
    <d v="2023-04-03T00:00:00"/>
    <d v="2023-04-03T03:41:00"/>
    <d v="2023-04-03T05:47:00"/>
    <d v="1899-12-30T02:21:00"/>
    <d v="1899-12-30T01:00:00"/>
    <d v="1899-12-30T01:21:00"/>
    <x v="0"/>
  </r>
  <r>
    <n v="8"/>
    <s v="Cliente_544"/>
    <n v="1"/>
    <d v="2023-04-03T01:23:00"/>
    <d v="2023-04-03T04:19:00"/>
    <s v="Mesero_5"/>
    <x v="1"/>
    <s v="Efectivo"/>
    <n v="44.3"/>
    <s v="Libre"/>
    <n v="323"/>
    <s v="Chile"/>
    <x v="258"/>
    <n v="252.3"/>
    <d v="2023-04-03T00:00:00"/>
    <d v="2023-04-03T01:23:00"/>
    <d v="2023-04-03T04:19:00"/>
    <d v="1899-12-30T02:56:00"/>
    <d v="1899-12-30T02:02:00"/>
    <d v="1899-12-30T00:54:00"/>
    <x v="0"/>
  </r>
  <r>
    <n v="9"/>
    <s v="Cliente_633"/>
    <n v="6"/>
    <d v="2023-04-03T00:43:00"/>
    <d v="2023-04-03T01:51:00"/>
    <s v="Mesero_1"/>
    <x v="2"/>
    <s v="Tarjeta de crédito"/>
    <n v="21.6"/>
    <s v="Libre"/>
    <n v="324"/>
    <s v="Perú"/>
    <x v="259"/>
    <n v="158.6"/>
    <d v="2023-04-03T00:00:00"/>
    <d v="2023-04-03T00:43:00"/>
    <d v="2023-04-03T01:51:00"/>
    <d v="1899-12-30T01:08:00"/>
    <d v="1899-12-30T01:30:00"/>
    <d v="1899-12-30T00:00:00"/>
    <x v="1"/>
  </r>
  <r>
    <n v="18"/>
    <s v="Cliente_154"/>
    <n v="1"/>
    <d v="2023-04-03T01:00:00"/>
    <d v="2023-04-03T02:18:00"/>
    <s v="Mesero_2"/>
    <x v="0"/>
    <s v="Tarjeta de crédito"/>
    <n v="32.5"/>
    <s v="Reservada"/>
    <n v="325"/>
    <s v="Perú"/>
    <x v="260"/>
    <n v="186.5"/>
    <d v="2023-04-03T00:00:00"/>
    <d v="2023-04-03T01:00:00"/>
    <d v="2023-04-03T02:18:00"/>
    <d v="1899-12-30T01:18:00"/>
    <d v="1899-12-30T01:11:00"/>
    <d v="1899-12-30T00:07:00"/>
    <x v="0"/>
  </r>
  <r>
    <n v="14"/>
    <s v="Cliente_489"/>
    <n v="4"/>
    <d v="2023-04-04T01:39:00"/>
    <d v="2023-04-04T05:34:00"/>
    <s v="Mesero_1"/>
    <x v="1"/>
    <s v="Tarjeta de débito"/>
    <n v="13.85"/>
    <s v="Ocupada"/>
    <n v="326"/>
    <s v="Perú"/>
    <x v="261"/>
    <n v="94.85"/>
    <d v="2023-04-04T00:00:00"/>
    <d v="2023-04-04T01:39:00"/>
    <d v="2023-04-04T05:34:00"/>
    <d v="1899-12-30T04:10:00"/>
    <d v="1899-12-30T01:31:00"/>
    <d v="1899-12-30T02:39:00"/>
    <x v="0"/>
  </r>
  <r>
    <n v="12"/>
    <s v="Cliente_336"/>
    <n v="5"/>
    <d v="2023-04-04T02:59:00"/>
    <d v="2023-04-04T04:36:00"/>
    <s v="Mesero_5"/>
    <x v="2"/>
    <s v="Tarjeta de crédito"/>
    <n v="15.08"/>
    <s v="Reservada"/>
    <n v="327"/>
    <s v="Colombia"/>
    <x v="262"/>
    <n v="162.08000000000001"/>
    <d v="2023-04-04T00:00:00"/>
    <d v="2023-04-04T02:59:00"/>
    <d v="2023-04-04T04:36:00"/>
    <d v="1899-12-30T01:37:00"/>
    <d v="1899-12-30T01:14:00"/>
    <d v="1899-12-30T00:23:00"/>
    <x v="0"/>
  </r>
  <r>
    <n v="4"/>
    <s v="Cliente_350"/>
    <n v="3"/>
    <d v="2023-04-04T01:44:00"/>
    <d v="2023-04-04T04:07:00"/>
    <s v="Mesero_2"/>
    <x v="2"/>
    <s v="Tarjeta de crédito"/>
    <n v="13.85"/>
    <s v="Reservada"/>
    <n v="328"/>
    <s v="Chile"/>
    <x v="5"/>
    <n v="48.85"/>
    <d v="2023-04-04T00:00:00"/>
    <d v="2023-04-04T01:44:00"/>
    <d v="2023-04-04T04:07:00"/>
    <d v="1899-12-30T02:23:00"/>
    <d v="1899-12-30T00:21:00"/>
    <d v="1899-12-30T02:02:00"/>
    <x v="0"/>
  </r>
  <r>
    <n v="13"/>
    <s v="Cliente_797"/>
    <n v="1"/>
    <d v="2023-04-04T00:26:00"/>
    <d v="2023-04-04T02:41:00"/>
    <s v="Mesero_2"/>
    <x v="0"/>
    <s v="Tarjeta de crédito"/>
    <n v="38.89"/>
    <s v="Ocupada"/>
    <n v="329"/>
    <s v="Bolivia"/>
    <x v="263"/>
    <n v="245.89"/>
    <d v="2023-04-04T00:00:00"/>
    <d v="2023-04-04T00:26:00"/>
    <d v="2023-04-04T02:41:00"/>
    <d v="1899-12-30T02:30:00"/>
    <d v="1899-12-30T02:19:00"/>
    <d v="1899-12-30T00:11:00"/>
    <x v="0"/>
  </r>
  <r>
    <n v="10"/>
    <s v="Cliente_436"/>
    <n v="6"/>
    <d v="2023-04-04T01:50:00"/>
    <d v="2023-04-04T03:57:00"/>
    <s v="Mesero_3"/>
    <x v="1"/>
    <s v="Tarjeta de crédito"/>
    <n v="32.17"/>
    <s v="Ocupada"/>
    <n v="330"/>
    <s v="Bolivia"/>
    <x v="264"/>
    <n v="249.17000000000002"/>
    <d v="2023-04-04T00:00:00"/>
    <d v="2023-04-04T01:50:00"/>
    <d v="2023-04-04T03:57:00"/>
    <d v="1899-12-30T02:22:00"/>
    <d v="1899-12-30T02:20:00"/>
    <d v="1899-12-30T00:02:00"/>
    <x v="0"/>
  </r>
  <r>
    <n v="20"/>
    <s v="Cliente_597"/>
    <n v="3"/>
    <d v="2023-04-04T03:06:00"/>
    <d v="2023-04-04T06:17:00"/>
    <s v="Mesero_4"/>
    <x v="2"/>
    <s v="Tarjeta de débito"/>
    <n v="36.61"/>
    <s v="Reservada"/>
    <n v="331"/>
    <s v="Paraguay"/>
    <x v="265"/>
    <n v="209.61"/>
    <d v="2023-04-04T00:00:00"/>
    <d v="2023-04-04T03:06:00"/>
    <d v="2023-04-04T06:17:00"/>
    <d v="1899-12-30T03:11:00"/>
    <d v="1899-12-30T02:01:00"/>
    <d v="1899-12-30T01:10:00"/>
    <x v="0"/>
  </r>
  <r>
    <n v="6"/>
    <s v="Cliente_823"/>
    <n v="1"/>
    <d v="2023-04-04T00:14:00"/>
    <d v="2023-04-04T01:29:00"/>
    <s v="Mesero_2"/>
    <x v="0"/>
    <s v="Tarjeta de débito"/>
    <n v="25.21"/>
    <s v="Reservada"/>
    <n v="332"/>
    <s v="Argentina"/>
    <x v="18"/>
    <n v="145.21"/>
    <d v="2023-04-04T00:00:00"/>
    <d v="2023-04-04T00:14:00"/>
    <d v="2023-04-04T01:29:00"/>
    <d v="1899-12-30T01:15:00"/>
    <d v="1899-12-30T00:17:00"/>
    <d v="1899-12-30T00:58:00"/>
    <x v="0"/>
  </r>
  <r>
    <n v="6"/>
    <s v="Cliente_690"/>
    <n v="1"/>
    <d v="2023-04-04T03:10:00"/>
    <d v="2023-04-04T04:29:00"/>
    <s v="Mesero_4"/>
    <x v="2"/>
    <s v="Tarjeta de crédito"/>
    <n v="13.19"/>
    <s v="Libre"/>
    <n v="333"/>
    <s v="Paraguay"/>
    <x v="136"/>
    <n v="85.19"/>
    <d v="2023-04-04T00:00:00"/>
    <d v="2023-04-04T03:10:00"/>
    <d v="2023-04-04T04:29:00"/>
    <d v="1899-12-30T01:19:00"/>
    <d v="1899-12-30T01:01:00"/>
    <d v="1899-12-30T00:18:00"/>
    <x v="0"/>
  </r>
  <r>
    <n v="12"/>
    <s v="Cliente_216"/>
    <n v="4"/>
    <d v="2023-04-04T02:51:00"/>
    <d v="2023-04-04T06:31:00"/>
    <s v="Mesero_1"/>
    <x v="1"/>
    <s v="Tarjeta de crédito"/>
    <n v="17.5"/>
    <s v="Libre"/>
    <n v="334"/>
    <s v="Argentina"/>
    <x v="266"/>
    <n v="190.5"/>
    <d v="2023-04-04T00:00:00"/>
    <d v="2023-04-04T02:51:00"/>
    <d v="2023-04-04T06:31:00"/>
    <d v="1899-12-30T03:40:00"/>
    <d v="1899-12-30T02:36:00"/>
    <d v="1899-12-30T01:04:00"/>
    <x v="0"/>
  </r>
  <r>
    <n v="14"/>
    <s v="Cliente_546"/>
    <n v="3"/>
    <d v="2023-04-04T01:56:00"/>
    <d v="2023-04-04T03:09:00"/>
    <s v="Mesero_4"/>
    <x v="0"/>
    <s v="Tarjeta de débito"/>
    <n v="41.56"/>
    <s v="Libre"/>
    <n v="335"/>
    <s v="Brasil"/>
    <x v="267"/>
    <n v="155.56"/>
    <d v="2023-04-04T00:00:00"/>
    <d v="2023-04-04T01:56:00"/>
    <d v="2023-04-04T03:09:00"/>
    <d v="1899-12-30T01:13:00"/>
    <d v="1899-12-30T01:09:00"/>
    <d v="1899-12-30T00:04:00"/>
    <x v="0"/>
  </r>
  <r>
    <n v="4"/>
    <s v="Cliente_524"/>
    <n v="5"/>
    <d v="2023-04-04T01:35:00"/>
    <d v="2023-04-04T04:51:00"/>
    <s v="Mesero_2"/>
    <x v="2"/>
    <s v="Tarjeta de crédito"/>
    <n v="17.93"/>
    <s v="Libre"/>
    <n v="336"/>
    <s v="Argentina"/>
    <x v="268"/>
    <n v="175.93"/>
    <d v="2023-04-04T00:00:00"/>
    <d v="2023-04-04T01:35:00"/>
    <d v="2023-04-04T04:51:00"/>
    <d v="1899-12-30T03:16:00"/>
    <d v="1899-12-30T01:05:00"/>
    <d v="1899-12-30T02:11:00"/>
    <x v="0"/>
  </r>
  <r>
    <n v="11"/>
    <s v="Cliente_193"/>
    <n v="2"/>
    <d v="2023-04-04T01:38:00"/>
    <d v="2023-04-04T04:31:00"/>
    <s v="Mesero_5"/>
    <x v="2"/>
    <s v="Tarjeta de crédito"/>
    <n v="19.28"/>
    <s v="Reservada"/>
    <n v="337"/>
    <s v="Brasil"/>
    <x v="269"/>
    <n v="119.28"/>
    <d v="2023-04-04T00:00:00"/>
    <d v="2023-04-04T01:38:00"/>
    <d v="2023-04-04T04:31:00"/>
    <d v="1899-12-30T02:53:00"/>
    <d v="1899-12-30T00:58:00"/>
    <d v="1899-12-30T01:55:00"/>
    <x v="0"/>
  </r>
  <r>
    <n v="18"/>
    <s v="Cliente_794"/>
    <n v="2"/>
    <d v="2023-04-04T00:32:00"/>
    <d v="2023-04-04T03:30:00"/>
    <s v="Mesero_5"/>
    <x v="0"/>
    <s v="Tarjeta de débito"/>
    <n v="30.62"/>
    <s v="Reservada"/>
    <n v="338"/>
    <s v="Ecuador"/>
    <x v="270"/>
    <n v="309.62"/>
    <d v="2023-04-04T00:00:00"/>
    <d v="2023-04-04T00:32:00"/>
    <d v="2023-04-04T03:30:00"/>
    <d v="1899-12-30T02:58:00"/>
    <d v="1899-12-30T02:23:00"/>
    <d v="1899-12-30T00:35:00"/>
    <x v="0"/>
  </r>
  <r>
    <n v="13"/>
    <s v="Cliente_602"/>
    <n v="2"/>
    <d v="2023-04-04T00:00:00"/>
    <d v="2023-04-04T02:01:00"/>
    <s v="Mesero_3"/>
    <x v="1"/>
    <s v="Tarjeta de débito"/>
    <n v="19.600000000000001"/>
    <s v="Reservada"/>
    <n v="339"/>
    <s v="Perú"/>
    <x v="271"/>
    <n v="123.6"/>
    <d v="2023-04-04T00:00:00"/>
    <d v="2023-04-04T00:00:00"/>
    <d v="2023-04-04T02:01:00"/>
    <d v="1899-12-30T02:01:00"/>
    <d v="1899-12-30T00:46:00"/>
    <d v="1899-12-30T01:15:00"/>
    <x v="0"/>
  </r>
  <r>
    <n v="15"/>
    <s v="Cliente_296"/>
    <n v="1"/>
    <d v="2023-04-04T01:12:00"/>
    <d v="2023-04-04T04:38:00"/>
    <s v="Mesero_3"/>
    <x v="0"/>
    <s v="Tarjeta de crédito"/>
    <n v="38.520000000000003"/>
    <s v="Libre"/>
    <n v="340"/>
    <s v="España"/>
    <x v="272"/>
    <n v="202.52"/>
    <d v="2023-04-04T00:00:00"/>
    <d v="2023-04-04T01:12:00"/>
    <d v="2023-04-04T04:38:00"/>
    <d v="1899-12-30T03:26:00"/>
    <d v="1899-12-30T01:31:00"/>
    <d v="1899-12-30T01:55:00"/>
    <x v="0"/>
  </r>
  <r>
    <n v="14"/>
    <s v="Cliente_568"/>
    <n v="5"/>
    <d v="2023-04-04T02:05:00"/>
    <d v="2023-04-04T04:19:00"/>
    <s v="Mesero_3"/>
    <x v="1"/>
    <s v="Tarjeta de crédito"/>
    <n v="47.05"/>
    <s v="Libre"/>
    <n v="341"/>
    <s v="Perú"/>
    <x v="273"/>
    <n v="224.05"/>
    <d v="2023-04-04T00:00:00"/>
    <d v="2023-04-04T02:05:00"/>
    <d v="2023-04-04T04:19:00"/>
    <d v="1899-12-30T02:14:00"/>
    <d v="1899-12-30T01:28:00"/>
    <d v="1899-12-30T00:46:00"/>
    <x v="0"/>
  </r>
  <r>
    <n v="19"/>
    <s v="Cliente_897"/>
    <n v="5"/>
    <d v="2023-04-04T02:30:00"/>
    <d v="2023-04-04T06:11:00"/>
    <s v="Mesero_3"/>
    <x v="1"/>
    <s v="Tarjeta de crédito"/>
    <n v="20.059999999999999"/>
    <s v="Libre"/>
    <n v="342"/>
    <s v="Bolivia"/>
    <x v="186"/>
    <n v="122.06"/>
    <d v="2023-04-04T00:00:00"/>
    <d v="2023-04-04T02:30:00"/>
    <d v="2023-04-04T06:11:00"/>
    <d v="1899-12-30T03:41:00"/>
    <d v="1899-12-30T00:54:00"/>
    <d v="1899-12-30T02:47:00"/>
    <x v="0"/>
  </r>
  <r>
    <n v="12"/>
    <s v="Cliente_816"/>
    <n v="1"/>
    <d v="2023-04-04T03:56:00"/>
    <d v="2023-04-04T05:45:00"/>
    <s v="Mesero_5"/>
    <x v="0"/>
    <s v="Tarjeta de crédito"/>
    <n v="23.01"/>
    <s v="Ocupada"/>
    <n v="343"/>
    <s v="Perú"/>
    <x v="274"/>
    <n v="160.01"/>
    <d v="2023-04-04T00:00:00"/>
    <d v="2023-04-04T03:56:00"/>
    <d v="2023-04-04T05:45:00"/>
    <d v="1899-12-30T02:04:00"/>
    <d v="1899-12-30T01:41:00"/>
    <d v="1899-12-30T00:23:00"/>
    <x v="0"/>
  </r>
  <r>
    <n v="15"/>
    <s v="Cliente_221"/>
    <n v="3"/>
    <d v="2023-04-04T00:46:00"/>
    <d v="2023-04-04T02:04:00"/>
    <s v="Mesero_2"/>
    <x v="0"/>
    <s v="Tarjeta de crédito"/>
    <n v="33.01"/>
    <s v="Ocupada"/>
    <n v="344"/>
    <s v="Chile"/>
    <x v="275"/>
    <n v="216.01"/>
    <d v="2023-04-04T00:00:00"/>
    <d v="2023-04-04T00:46:00"/>
    <d v="2023-04-04T02:04:00"/>
    <d v="1899-12-30T01:33:00"/>
    <d v="1899-12-30T01:26:00"/>
    <d v="1899-12-30T00:07:00"/>
    <x v="0"/>
  </r>
  <r>
    <n v="16"/>
    <s v="Cliente_755"/>
    <n v="3"/>
    <d v="2023-04-04T01:18:00"/>
    <d v="2023-04-04T04:19:00"/>
    <s v="Mesero_4"/>
    <x v="0"/>
    <s v="Tarjeta de crédito"/>
    <n v="13.98"/>
    <s v="Ocupada"/>
    <n v="345"/>
    <s v="Chile"/>
    <x v="76"/>
    <n v="51.980000000000004"/>
    <d v="2023-04-04T00:00:00"/>
    <d v="2023-04-04T01:18:00"/>
    <d v="2023-04-04T04:19:00"/>
    <d v="1899-12-30T03:16:00"/>
    <d v="1899-12-30T00:18:00"/>
    <d v="1899-12-30T02:58:00"/>
    <x v="0"/>
  </r>
  <r>
    <n v="1"/>
    <s v="Cliente_289"/>
    <n v="5"/>
    <d v="2023-04-04T00:40:00"/>
    <d v="2023-04-04T03:56:00"/>
    <s v="Mesero_5"/>
    <x v="0"/>
    <s v="Tarjeta de débito"/>
    <n v="35.93"/>
    <s v="Reservada"/>
    <n v="346"/>
    <s v="Argentina"/>
    <x v="38"/>
    <n v="107.93"/>
    <d v="2023-04-04T00:00:00"/>
    <d v="2023-04-04T00:40:00"/>
    <d v="2023-04-04T03:56:00"/>
    <d v="1899-12-30T03:16:00"/>
    <d v="1899-12-30T00:22:00"/>
    <d v="1899-12-30T02:54:00"/>
    <x v="0"/>
  </r>
  <r>
    <n v="7"/>
    <s v="Cliente_476"/>
    <n v="4"/>
    <d v="2023-04-04T01:49:00"/>
    <d v="2023-04-04T04:34:00"/>
    <s v="Mesero_4"/>
    <x v="0"/>
    <s v="Tarjeta de crédito"/>
    <n v="48.52"/>
    <s v="Reservada"/>
    <n v="347"/>
    <s v="Chile"/>
    <x v="5"/>
    <n v="118.52000000000001"/>
    <d v="2023-04-04T00:00:00"/>
    <d v="2023-04-04T01:49:00"/>
    <d v="2023-04-04T04:34:00"/>
    <d v="1899-12-30T02:45:00"/>
    <d v="1899-12-30T00:44:00"/>
    <d v="1899-12-30T02:01:00"/>
    <x v="0"/>
  </r>
  <r>
    <n v="16"/>
    <s v="Cliente_940"/>
    <n v="2"/>
    <d v="2023-04-04T01:17:00"/>
    <d v="2023-04-04T04:59:00"/>
    <s v="Mesero_2"/>
    <x v="0"/>
    <s v="Tarjeta de crédito"/>
    <n v="30.78"/>
    <s v="Ocupada"/>
    <n v="348"/>
    <s v="Paraguay"/>
    <x v="29"/>
    <n v="116.78"/>
    <d v="2023-04-04T00:00:00"/>
    <d v="2023-04-04T01:17:00"/>
    <d v="2023-04-04T04:59:00"/>
    <d v="1899-12-30T03:57:00"/>
    <d v="1899-12-30T01:28:00"/>
    <d v="1899-12-30T02:29:00"/>
    <x v="0"/>
  </r>
  <r>
    <n v="13"/>
    <s v="Cliente_707"/>
    <n v="1"/>
    <d v="2023-04-04T03:48:00"/>
    <d v="2023-04-04T07:31:00"/>
    <s v="Mesero_5"/>
    <x v="1"/>
    <s v="Tarjeta de crédito"/>
    <n v="40.630000000000003"/>
    <s v="Ocupada"/>
    <n v="349"/>
    <s v="Brasil"/>
    <x v="276"/>
    <n v="192.63"/>
    <d v="2023-04-04T00:00:00"/>
    <d v="2023-04-04T03:48:00"/>
    <d v="2023-04-04T07:31:00"/>
    <d v="1899-12-30T03:58:00"/>
    <d v="1899-12-30T01:25:00"/>
    <d v="1899-12-30T02:33:00"/>
    <x v="0"/>
  </r>
  <r>
    <n v="2"/>
    <s v="Cliente_644"/>
    <n v="6"/>
    <d v="2023-04-04T00:35:00"/>
    <d v="2023-04-04T02:59:00"/>
    <s v="Mesero_5"/>
    <x v="1"/>
    <s v="Tarjeta de débito"/>
    <n v="36.21"/>
    <s v="Reservada"/>
    <n v="350"/>
    <s v="Colombia"/>
    <x v="1"/>
    <n v="179.21"/>
    <d v="2023-04-04T00:00:00"/>
    <d v="2023-04-04T00:35:00"/>
    <d v="2023-04-04T02:59:00"/>
    <d v="1899-12-30T02:24:00"/>
    <d v="1899-12-30T01:49:00"/>
    <d v="1899-12-30T00:35:00"/>
    <x v="0"/>
  </r>
  <r>
    <n v="1"/>
    <s v="Cliente_619"/>
    <n v="6"/>
    <d v="2023-04-04T03:52:00"/>
    <d v="2023-04-04T06:09:00"/>
    <s v="Mesero_1"/>
    <x v="1"/>
    <s v="Tarjeta de crédito"/>
    <n v="48.93"/>
    <s v="Libre"/>
    <n v="351"/>
    <s v="Brasil"/>
    <x v="249"/>
    <n v="249.93"/>
    <d v="2023-04-04T00:00:00"/>
    <d v="2023-04-04T03:52:00"/>
    <d v="2023-04-04T06:09:00"/>
    <d v="1899-12-30T02:17:00"/>
    <d v="1899-12-30T00:25:00"/>
    <d v="1899-12-30T01:52:00"/>
    <x v="0"/>
  </r>
  <r>
    <n v="1"/>
    <s v="Cliente_780"/>
    <n v="3"/>
    <d v="2023-04-04T00:17:00"/>
    <d v="2023-04-04T02:53:00"/>
    <s v="Mesero_3"/>
    <x v="1"/>
    <s v="Efectivo"/>
    <n v="17.55"/>
    <s v="Reservada"/>
    <n v="352"/>
    <s v="Paraguay"/>
    <x v="195"/>
    <n v="116.55"/>
    <d v="2023-04-04T00:00:00"/>
    <d v="2023-04-04T00:17:00"/>
    <d v="2023-04-04T02:53:00"/>
    <d v="1899-12-30T02:36:00"/>
    <d v="1899-12-30T00:07:00"/>
    <d v="1899-12-30T02:29:00"/>
    <x v="0"/>
  </r>
  <r>
    <n v="7"/>
    <s v="Cliente_833"/>
    <n v="5"/>
    <d v="2023-04-04T03:46:00"/>
    <d v="2023-04-04T07:36:00"/>
    <s v="Mesero_5"/>
    <x v="2"/>
    <s v="Tarjeta de crédito"/>
    <n v="27.37"/>
    <s v="Reservada"/>
    <n v="353"/>
    <s v="Brasil"/>
    <x v="277"/>
    <n v="239.37"/>
    <d v="2023-04-04T00:00:00"/>
    <d v="2023-04-04T03:46:00"/>
    <d v="2023-04-04T07:36:00"/>
    <d v="1899-12-30T03:50:00"/>
    <d v="1899-12-30T02:08:00"/>
    <d v="1899-12-30T01:42:00"/>
    <x v="0"/>
  </r>
  <r>
    <n v="12"/>
    <s v="Cliente_899"/>
    <n v="6"/>
    <d v="2023-04-04T00:26:00"/>
    <d v="2023-04-04T03:24:00"/>
    <s v="Mesero_5"/>
    <x v="1"/>
    <s v="Tarjeta de crédito"/>
    <n v="29.58"/>
    <s v="Ocupada"/>
    <n v="354"/>
    <s v="Paraguay"/>
    <x v="278"/>
    <n v="210.57999999999998"/>
    <d v="2023-04-04T00:00:00"/>
    <d v="2023-04-04T00:26:00"/>
    <d v="2023-04-04T03:24:00"/>
    <d v="1899-12-30T03:13:00"/>
    <d v="1899-12-30T02:17:00"/>
    <d v="1899-12-30T00:56:00"/>
    <x v="0"/>
  </r>
  <r>
    <n v="4"/>
    <s v="Cliente_523"/>
    <n v="4"/>
    <d v="2023-04-04T01:41:00"/>
    <d v="2023-04-04T05:07:00"/>
    <s v="Mesero_5"/>
    <x v="1"/>
    <s v="Tarjeta de crédito"/>
    <n v="30.53"/>
    <s v="Reservada"/>
    <n v="355"/>
    <s v="España"/>
    <x v="113"/>
    <n v="56.53"/>
    <d v="2023-04-04T00:00:00"/>
    <d v="2023-04-04T01:41:00"/>
    <d v="2023-04-04T05:07:00"/>
    <d v="1899-12-30T03:26:00"/>
    <d v="1899-12-30T00:07:00"/>
    <d v="1899-12-30T03:19:00"/>
    <x v="0"/>
  </r>
  <r>
    <n v="1"/>
    <s v="Cliente_498"/>
    <n v="1"/>
    <d v="2023-04-04T00:12:00"/>
    <d v="2023-04-04T02:18:00"/>
    <s v="Mesero_3"/>
    <x v="1"/>
    <s v="Tarjeta de crédito"/>
    <n v="28.92"/>
    <s v="Ocupada"/>
    <n v="356"/>
    <s v="Brasil"/>
    <x v="44"/>
    <n v="64.92"/>
    <d v="2023-04-04T00:00:00"/>
    <d v="2023-04-04T00:12:00"/>
    <d v="2023-04-04T02:18:00"/>
    <d v="1899-12-30T02:21:00"/>
    <d v="1899-12-30T00:07:00"/>
    <d v="1899-12-30T02:14:00"/>
    <x v="0"/>
  </r>
  <r>
    <n v="17"/>
    <s v="Cliente_470"/>
    <n v="2"/>
    <d v="2023-04-04T01:19:00"/>
    <d v="2023-04-04T04:26:00"/>
    <s v="Mesero_3"/>
    <x v="1"/>
    <s v="Tarjeta de débito"/>
    <n v="26.87"/>
    <s v="Ocupada"/>
    <n v="357"/>
    <s v="Chile"/>
    <x v="279"/>
    <n v="194.87"/>
    <d v="2023-04-04T00:00:00"/>
    <d v="2023-04-04T01:19:00"/>
    <d v="2023-04-04T04:26:00"/>
    <d v="1899-12-30T03:22:00"/>
    <d v="1899-12-30T01:36:00"/>
    <d v="1899-12-30T01:46:00"/>
    <x v="0"/>
  </r>
  <r>
    <n v="13"/>
    <s v="Cliente_827"/>
    <n v="5"/>
    <d v="2023-04-04T02:37:00"/>
    <d v="2023-04-04T05:57:00"/>
    <s v="Mesero_5"/>
    <x v="2"/>
    <s v="Tarjeta de crédito"/>
    <n v="42.1"/>
    <s v="Reservada"/>
    <n v="358"/>
    <s v="Uruguay"/>
    <x v="280"/>
    <n v="208.1"/>
    <d v="2023-04-04T00:00:00"/>
    <d v="2023-04-04T02:37:00"/>
    <d v="2023-04-04T05:57:00"/>
    <d v="1899-12-30T03:20:00"/>
    <d v="1899-12-30T02:32:00"/>
    <d v="1899-12-30T00:48:00"/>
    <x v="0"/>
  </r>
  <r>
    <n v="11"/>
    <s v="Cliente_92"/>
    <n v="2"/>
    <d v="2023-04-04T00:41:00"/>
    <d v="2023-04-04T04:10:00"/>
    <s v="Mesero_2"/>
    <x v="0"/>
    <s v="Tarjeta de crédito"/>
    <n v="12.2"/>
    <s v="Reservada"/>
    <n v="359"/>
    <s v="Perú"/>
    <x v="281"/>
    <n v="202.2"/>
    <d v="2023-04-04T00:00:00"/>
    <d v="2023-04-04T00:41:00"/>
    <d v="2023-04-04T04:10:00"/>
    <d v="1899-12-30T03:29:00"/>
    <d v="1899-12-30T02:25:00"/>
    <d v="1899-12-30T01:04:00"/>
    <x v="0"/>
  </r>
  <r>
    <n v="16"/>
    <s v="Cliente_191"/>
    <n v="3"/>
    <d v="2023-04-04T01:10:00"/>
    <d v="2023-04-04T04:58:00"/>
    <s v="Mesero_3"/>
    <x v="0"/>
    <s v="Tarjeta de crédito"/>
    <n v="39.26"/>
    <s v="Ocupada"/>
    <n v="360"/>
    <s v="Perú"/>
    <x v="282"/>
    <n v="272.26"/>
    <d v="2023-04-04T00:00:00"/>
    <d v="2023-04-04T01:10:00"/>
    <d v="2023-04-04T04:58:00"/>
    <d v="1899-12-30T04:03:00"/>
    <d v="1899-12-30T02:39:00"/>
    <d v="1899-12-30T01:24:00"/>
    <x v="0"/>
  </r>
  <r>
    <n v="16"/>
    <s v="Cliente_183"/>
    <n v="1"/>
    <d v="2023-04-04T01:53:00"/>
    <d v="2023-04-04T05:28:00"/>
    <s v="Mesero_2"/>
    <x v="2"/>
    <s v="Efectivo"/>
    <n v="41.73"/>
    <s v="Libre"/>
    <n v="361"/>
    <s v="Colombia"/>
    <x v="88"/>
    <n v="142.72999999999999"/>
    <d v="2023-04-04T00:00:00"/>
    <d v="2023-04-04T01:53:00"/>
    <d v="2023-04-04T05:28:00"/>
    <d v="1899-12-30T03:35:00"/>
    <d v="1899-12-30T01:52:00"/>
    <d v="1899-12-30T01:43:00"/>
    <x v="0"/>
  </r>
  <r>
    <n v="15"/>
    <s v="Cliente_681"/>
    <n v="2"/>
    <d v="2023-04-04T02:03:00"/>
    <d v="2023-04-04T05:59:00"/>
    <s v="Mesero_1"/>
    <x v="0"/>
    <s v="Tarjeta de crédito"/>
    <n v="47.21"/>
    <s v="Libre"/>
    <n v="362"/>
    <s v="Uruguay"/>
    <x v="283"/>
    <n v="109.21000000000001"/>
    <d v="2023-04-04T00:00:00"/>
    <d v="2023-04-04T02:03:00"/>
    <d v="2023-04-04T05:59:00"/>
    <d v="1899-12-30T03:56:00"/>
    <d v="1899-12-30T02:03:00"/>
    <d v="1899-12-30T01:53:00"/>
    <x v="0"/>
  </r>
  <r>
    <n v="5"/>
    <s v="Cliente_499"/>
    <n v="2"/>
    <d v="2023-04-04T01:46:00"/>
    <d v="2023-04-04T03:29:00"/>
    <s v="Mesero_3"/>
    <x v="0"/>
    <s v="Tarjeta de crédito"/>
    <n v="49.02"/>
    <s v="Ocupada"/>
    <n v="363"/>
    <s v="Brasil"/>
    <x v="284"/>
    <n v="289.02"/>
    <d v="2023-04-04T00:00:00"/>
    <d v="2023-04-04T01:46:00"/>
    <d v="2023-04-04T03:29:00"/>
    <d v="1899-12-30T01:58:00"/>
    <d v="1899-12-30T02:29:00"/>
    <d v="1899-12-30T00:00:00"/>
    <x v="1"/>
  </r>
  <r>
    <n v="15"/>
    <s v="Cliente_495"/>
    <n v="2"/>
    <d v="2023-04-04T03:50:00"/>
    <d v="2023-04-04T07:10:00"/>
    <s v="Mesero_5"/>
    <x v="0"/>
    <s v="Tarjeta de débito"/>
    <n v="48.28"/>
    <s v="Reservada"/>
    <n v="364"/>
    <s v="Brasil"/>
    <x v="285"/>
    <n v="205.28"/>
    <d v="2023-04-04T00:00:00"/>
    <d v="2023-04-04T03:50:00"/>
    <d v="2023-04-04T07:10:00"/>
    <d v="1899-12-30T03:20:00"/>
    <d v="1899-12-30T01:52:00"/>
    <d v="1899-12-30T01:28:00"/>
    <x v="0"/>
  </r>
  <r>
    <n v="4"/>
    <s v="Cliente_54"/>
    <n v="1"/>
    <d v="2023-04-04T01:03:00"/>
    <d v="2023-04-04T04:33:00"/>
    <s v="Mesero_3"/>
    <x v="0"/>
    <s v="Efectivo"/>
    <n v="34.97"/>
    <s v="Ocupada"/>
    <n v="365"/>
    <s v="Chile"/>
    <x v="38"/>
    <n v="142.97"/>
    <d v="2023-04-04T00:00:00"/>
    <d v="2023-04-04T01:03:00"/>
    <d v="2023-04-04T04:33:00"/>
    <d v="1899-12-30T03:45:00"/>
    <d v="1899-12-30T00:25:00"/>
    <d v="1899-12-30T03:20:00"/>
    <x v="0"/>
  </r>
  <r>
    <n v="17"/>
    <s v="Cliente_923"/>
    <n v="5"/>
    <d v="2023-04-04T01:33:00"/>
    <d v="2023-04-04T04:46:00"/>
    <s v="Mesero_3"/>
    <x v="0"/>
    <s v="Efectivo"/>
    <n v="10.57"/>
    <s v="Reservada"/>
    <n v="366"/>
    <s v="Chile"/>
    <x v="286"/>
    <n v="249.57"/>
    <d v="2023-04-04T00:00:00"/>
    <d v="2023-04-04T01:33:00"/>
    <d v="2023-04-04T04:46:00"/>
    <d v="1899-12-30T03:13:00"/>
    <d v="1899-12-30T01:30:00"/>
    <d v="1899-12-30T01:43:00"/>
    <x v="0"/>
  </r>
  <r>
    <n v="12"/>
    <s v="Cliente_453"/>
    <n v="2"/>
    <d v="2023-04-04T00:53:00"/>
    <d v="2023-04-04T03:45:00"/>
    <s v="Mesero_3"/>
    <x v="2"/>
    <s v="Tarjeta de crédito"/>
    <n v="12.62"/>
    <s v="Libre"/>
    <n v="367"/>
    <s v="Chile"/>
    <x v="287"/>
    <n v="113.62"/>
    <d v="2023-04-04T00:00:00"/>
    <d v="2023-04-04T00:53:00"/>
    <d v="2023-04-04T03:45:00"/>
    <d v="1899-12-30T02:52:00"/>
    <d v="1899-12-30T01:13:00"/>
    <d v="1899-12-30T01:39:00"/>
    <x v="0"/>
  </r>
  <r>
    <n v="13"/>
    <s v="Cliente_14"/>
    <n v="1"/>
    <d v="2023-04-04T03:24:00"/>
    <d v="2023-04-04T05:33:00"/>
    <s v="Mesero_1"/>
    <x v="1"/>
    <s v="Tarjeta de débito"/>
    <n v="37.65"/>
    <s v="Ocupada"/>
    <n v="368"/>
    <s v="Colombia"/>
    <x v="288"/>
    <n v="160.65"/>
    <d v="2023-04-04T00:00:00"/>
    <d v="2023-04-04T03:24:00"/>
    <d v="2023-04-04T05:33:00"/>
    <d v="1899-12-30T02:24:00"/>
    <d v="1899-12-30T01:25:00"/>
    <d v="1899-12-30T00:59:00"/>
    <x v="0"/>
  </r>
  <r>
    <n v="20"/>
    <s v="Cliente_611"/>
    <n v="2"/>
    <d v="2023-04-04T02:11:00"/>
    <d v="2023-04-04T05:54:00"/>
    <s v="Mesero_5"/>
    <x v="0"/>
    <s v="Tarjeta de crédito"/>
    <n v="34.83"/>
    <s v="Libre"/>
    <n v="369"/>
    <s v="Uruguay"/>
    <x v="289"/>
    <n v="276.83"/>
    <d v="2023-04-04T00:00:00"/>
    <d v="2023-04-04T02:11:00"/>
    <d v="2023-04-04T05:54:00"/>
    <d v="1899-12-30T03:43:00"/>
    <d v="1899-12-30T00:42:00"/>
    <d v="1899-12-30T03:01:00"/>
    <x v="0"/>
  </r>
  <r>
    <n v="13"/>
    <s v="Cliente_666"/>
    <n v="6"/>
    <d v="2023-04-04T02:20:00"/>
    <d v="2023-04-04T03:23:00"/>
    <s v="Mesero_3"/>
    <x v="0"/>
    <s v="Tarjeta de crédito"/>
    <n v="47.79"/>
    <s v="Libre"/>
    <n v="370"/>
    <s v="Uruguay"/>
    <x v="38"/>
    <n v="119.78999999999999"/>
    <d v="2023-04-04T00:00:00"/>
    <d v="2023-04-04T02:20:00"/>
    <d v="2023-04-04T03:23:00"/>
    <d v="1899-12-30T01:03:00"/>
    <d v="1899-12-30T00:33:00"/>
    <d v="1899-12-30T00:30:00"/>
    <x v="0"/>
  </r>
  <r>
    <n v="4"/>
    <s v="Cliente_505"/>
    <n v="3"/>
    <d v="2023-04-04T01:16:00"/>
    <d v="2023-04-04T04:31:00"/>
    <s v="Mesero_4"/>
    <x v="2"/>
    <s v="Tarjeta de crédito"/>
    <n v="32.51"/>
    <s v="Ocupada"/>
    <n v="371"/>
    <s v="Ecuador"/>
    <x v="290"/>
    <n v="232.51"/>
    <d v="2023-04-04T00:00:00"/>
    <d v="2023-04-04T01:16:00"/>
    <d v="2023-04-04T04:31:00"/>
    <d v="1899-12-30T03:30:00"/>
    <d v="1899-12-30T00:49:00"/>
    <d v="1899-12-30T02:41:00"/>
    <x v="0"/>
  </r>
  <r>
    <n v="14"/>
    <s v="Cliente_858"/>
    <n v="5"/>
    <d v="2023-04-04T02:46:00"/>
    <d v="2023-04-04T06:14:00"/>
    <s v="Mesero_2"/>
    <x v="0"/>
    <s v="Tarjeta de crédito"/>
    <n v="17.170000000000002"/>
    <s v="Reservada"/>
    <n v="372"/>
    <s v="Brasil"/>
    <x v="44"/>
    <n v="53.17"/>
    <d v="2023-04-04T00:00:00"/>
    <d v="2023-04-04T02:46:00"/>
    <d v="2023-04-04T06:14:00"/>
    <d v="1899-12-30T03:28:00"/>
    <d v="1899-12-30T00:22:00"/>
    <d v="1899-12-30T03:06:00"/>
    <x v="0"/>
  </r>
  <r>
    <n v="19"/>
    <s v="Cliente_882"/>
    <n v="2"/>
    <d v="2023-04-04T00:37:00"/>
    <d v="2023-04-04T03:11:00"/>
    <s v="Mesero_5"/>
    <x v="1"/>
    <s v="Tarjeta de débito"/>
    <n v="26.62"/>
    <s v="Ocupada"/>
    <n v="373"/>
    <s v="Argentina"/>
    <x v="291"/>
    <n v="186.62"/>
    <d v="2023-04-04T00:00:00"/>
    <d v="2023-04-04T00:37:00"/>
    <d v="2023-04-04T03:11:00"/>
    <d v="1899-12-30T02:49:00"/>
    <d v="1899-12-30T01:56:00"/>
    <d v="1899-12-30T00:53:00"/>
    <x v="0"/>
  </r>
  <r>
    <n v="18"/>
    <s v="Cliente_275"/>
    <n v="3"/>
    <d v="2023-04-04T03:19:00"/>
    <d v="2023-04-04T04:24:00"/>
    <s v="Mesero_2"/>
    <x v="0"/>
    <s v="Tarjeta de crédito"/>
    <n v="33.35"/>
    <s v="Libre"/>
    <n v="374"/>
    <s v="Paraguay"/>
    <x v="5"/>
    <n v="68.349999999999994"/>
    <d v="2023-04-04T00:00:00"/>
    <d v="2023-04-04T03:19:00"/>
    <d v="2023-04-04T04:24:00"/>
    <d v="1899-12-30T01:05:00"/>
    <d v="1899-12-30T00:09:00"/>
    <d v="1899-12-30T00:56:00"/>
    <x v="0"/>
  </r>
  <r>
    <n v="18"/>
    <s v="Cliente_871"/>
    <n v="1"/>
    <d v="2023-04-04T00:17:00"/>
    <d v="2023-04-04T03:09:00"/>
    <s v="Mesero_3"/>
    <x v="0"/>
    <s v="Tarjeta de crédito"/>
    <n v="22.3"/>
    <s v="Reservada"/>
    <n v="375"/>
    <s v="España"/>
    <x v="79"/>
    <n v="115.3"/>
    <d v="2023-04-04T00:00:00"/>
    <d v="2023-04-04T00:17:00"/>
    <d v="2023-04-04T03:09:00"/>
    <d v="1899-12-30T02:52:00"/>
    <d v="1899-12-30T00:27:00"/>
    <d v="1899-12-30T02:25:00"/>
    <x v="0"/>
  </r>
  <r>
    <n v="16"/>
    <s v="Cliente_183"/>
    <n v="4"/>
    <d v="2023-04-04T02:53:00"/>
    <d v="2023-04-04T05:12:00"/>
    <s v="Mesero_1"/>
    <x v="0"/>
    <s v="Efectivo"/>
    <n v="27.51"/>
    <s v="Ocupada"/>
    <n v="376"/>
    <s v="Ecuador"/>
    <x v="145"/>
    <n v="73.510000000000005"/>
    <d v="2023-04-04T00:00:00"/>
    <d v="2023-04-04T02:53:00"/>
    <d v="2023-04-04T05:12:00"/>
    <d v="1899-12-30T02:34:00"/>
    <d v="1899-12-30T00:05:00"/>
    <d v="1899-12-30T02:29:00"/>
    <x v="0"/>
  </r>
  <r>
    <n v="5"/>
    <s v="Cliente_841"/>
    <n v="1"/>
    <d v="2023-04-04T01:18:00"/>
    <d v="2023-04-04T04:46:00"/>
    <s v="Mesero_4"/>
    <x v="0"/>
    <s v="Tarjeta de crédito"/>
    <n v="14.96"/>
    <s v="Libre"/>
    <n v="377"/>
    <s v="Paraguay"/>
    <x v="292"/>
    <n v="114.96000000000001"/>
    <d v="2023-04-04T00:00:00"/>
    <d v="2023-04-04T01:18:00"/>
    <d v="2023-04-04T04:46:00"/>
    <d v="1899-12-30T03:28:00"/>
    <d v="1899-12-30T00:46:00"/>
    <d v="1899-12-30T02:42:00"/>
    <x v="0"/>
  </r>
  <r>
    <n v="3"/>
    <s v="Cliente_789"/>
    <n v="1"/>
    <d v="2023-04-04T03:55:00"/>
    <d v="2023-04-04T05:18:00"/>
    <s v="Mesero_1"/>
    <x v="0"/>
    <s v="Efectivo"/>
    <n v="40.31"/>
    <s v="Libre"/>
    <n v="378"/>
    <s v="Perú"/>
    <x v="293"/>
    <n v="89.31"/>
    <d v="2023-04-04T00:00:00"/>
    <d v="2023-04-04T03:55:00"/>
    <d v="2023-04-04T05:18:00"/>
    <d v="1899-12-30T01:23:00"/>
    <d v="1899-12-30T00:21:00"/>
    <d v="1899-12-30T01:02:00"/>
    <x v="0"/>
  </r>
  <r>
    <n v="4"/>
    <s v="Cliente_442"/>
    <n v="2"/>
    <d v="2023-04-04T01:31:00"/>
    <d v="2023-04-04T03:57:00"/>
    <s v="Mesero_3"/>
    <x v="1"/>
    <s v="Tarjeta de crédito"/>
    <n v="10.61"/>
    <s v="Ocupada"/>
    <n v="379"/>
    <s v="Chile"/>
    <x v="5"/>
    <n v="80.61"/>
    <d v="2023-04-04T00:00:00"/>
    <d v="2023-04-04T01:31:00"/>
    <d v="2023-04-04T03:57:00"/>
    <d v="1899-12-30T02:41:00"/>
    <d v="1899-12-30T00:06:00"/>
    <d v="1899-12-30T02:35:00"/>
    <x v="0"/>
  </r>
  <r>
    <n v="5"/>
    <s v="Cliente_964"/>
    <n v="1"/>
    <d v="2023-04-04T00:58:00"/>
    <d v="2023-04-04T04:33:00"/>
    <s v="Mesero_3"/>
    <x v="2"/>
    <s v="Tarjeta de débito"/>
    <n v="22.53"/>
    <s v="Libre"/>
    <n v="380"/>
    <s v="Argentina"/>
    <x v="294"/>
    <n v="159.53"/>
    <d v="2023-04-04T00:00:00"/>
    <d v="2023-04-04T00:58:00"/>
    <d v="2023-04-04T04:33:00"/>
    <d v="1899-12-30T03:35:00"/>
    <d v="1899-12-30T01:33:00"/>
    <d v="1899-12-30T02:02:00"/>
    <x v="0"/>
  </r>
  <r>
    <n v="4"/>
    <s v="Cliente_141"/>
    <n v="1"/>
    <d v="2023-04-04T00:57:00"/>
    <d v="2023-04-04T04:32:00"/>
    <s v="Mesero_1"/>
    <x v="1"/>
    <s v="Tarjeta de débito"/>
    <n v="27.69"/>
    <s v="Libre"/>
    <n v="381"/>
    <s v="Uruguay"/>
    <x v="295"/>
    <n v="171.69"/>
    <d v="2023-04-04T00:00:00"/>
    <d v="2023-04-04T00:57:00"/>
    <d v="2023-04-04T04:32:00"/>
    <d v="1899-12-30T03:35:00"/>
    <d v="1899-12-30T00:47:00"/>
    <d v="1899-12-30T02:48:00"/>
    <x v="0"/>
  </r>
  <r>
    <n v="20"/>
    <s v="Cliente_742"/>
    <n v="6"/>
    <d v="2023-04-04T03:09:00"/>
    <d v="2023-04-04T06:27:00"/>
    <s v="Mesero_2"/>
    <x v="2"/>
    <s v="Tarjeta de débito"/>
    <n v="19.8"/>
    <s v="Reservada"/>
    <n v="382"/>
    <s v="Ecuador"/>
    <x v="12"/>
    <n v="106.8"/>
    <d v="2023-04-04T00:00:00"/>
    <d v="2023-04-04T03:09:00"/>
    <d v="2023-04-04T06:27:00"/>
    <d v="1899-12-30T03:18:00"/>
    <d v="1899-12-30T00:54:00"/>
    <d v="1899-12-30T02:24:00"/>
    <x v="0"/>
  </r>
  <r>
    <n v="6"/>
    <s v="Cliente_992"/>
    <n v="6"/>
    <d v="2023-04-04T03:29:00"/>
    <d v="2023-04-04T06:33:00"/>
    <s v="Mesero_4"/>
    <x v="0"/>
    <s v="Tarjeta de crédito"/>
    <n v="31.33"/>
    <s v="Libre"/>
    <n v="383"/>
    <s v="Chile"/>
    <x v="38"/>
    <n v="139.32999999999998"/>
    <d v="2023-04-04T00:00:00"/>
    <d v="2023-04-04T03:29:00"/>
    <d v="2023-04-04T06:33:00"/>
    <d v="1899-12-30T03:04:00"/>
    <d v="1899-12-30T00:09:00"/>
    <d v="1899-12-30T02:55:00"/>
    <x v="0"/>
  </r>
  <r>
    <n v="1"/>
    <s v="Cliente_622"/>
    <n v="5"/>
    <d v="2023-04-04T00:11:00"/>
    <d v="2023-04-04T02:33:00"/>
    <s v="Mesero_1"/>
    <x v="1"/>
    <s v="Tarjeta de débito"/>
    <n v="39.32"/>
    <s v="Reservada"/>
    <n v="384"/>
    <s v="Venezuela"/>
    <x v="296"/>
    <n v="159.32"/>
    <d v="2023-04-04T00:00:00"/>
    <d v="2023-04-04T00:11:00"/>
    <d v="2023-04-04T02:33:00"/>
    <d v="1899-12-30T02:22:00"/>
    <d v="1899-12-30T01:50:00"/>
    <d v="1899-12-30T00:32:00"/>
    <x v="0"/>
  </r>
  <r>
    <n v="6"/>
    <s v="Cliente_508"/>
    <n v="6"/>
    <d v="2023-04-05T03:37:00"/>
    <d v="2023-04-05T06:43:00"/>
    <s v="Mesero_3"/>
    <x v="1"/>
    <s v="Tarjeta de crédito"/>
    <n v="11.14"/>
    <s v="Ocupada"/>
    <n v="385"/>
    <s v="España"/>
    <x v="35"/>
    <n v="71.14"/>
    <d v="2023-04-05T00:00:00"/>
    <d v="2023-04-05T03:37:00"/>
    <d v="2023-04-05T06:43:00"/>
    <d v="1899-12-30T03:21:00"/>
    <d v="1899-12-30T00:22:00"/>
    <d v="1899-12-30T02:59:00"/>
    <x v="0"/>
  </r>
  <r>
    <n v="5"/>
    <s v="Cliente_436"/>
    <n v="2"/>
    <d v="2023-04-05T00:33:00"/>
    <d v="2023-04-05T02:58:00"/>
    <s v="Mesero_4"/>
    <x v="0"/>
    <s v="Tarjeta de débito"/>
    <n v="28.96"/>
    <s v="Ocupada"/>
    <n v="386"/>
    <s v="Venezuela"/>
    <x v="195"/>
    <n v="127.96000000000001"/>
    <d v="2023-04-05T00:00:00"/>
    <d v="2023-04-05T00:33:00"/>
    <d v="2023-04-05T02:58:00"/>
    <d v="1899-12-30T02:40:00"/>
    <d v="1899-12-30T00:40:00"/>
    <d v="1899-12-30T02:00:00"/>
    <x v="0"/>
  </r>
  <r>
    <n v="6"/>
    <s v="Cliente_676"/>
    <n v="5"/>
    <d v="2023-04-05T03:09:00"/>
    <d v="2023-04-05T06:10:00"/>
    <s v="Mesero_5"/>
    <x v="0"/>
    <s v="Efectivo"/>
    <n v="20.84"/>
    <s v="Ocupada"/>
    <n v="387"/>
    <s v="Venezuela"/>
    <x v="79"/>
    <n v="113.84"/>
    <d v="2023-04-05T00:00:00"/>
    <d v="2023-04-05T03:09:00"/>
    <d v="2023-04-05T06:10:00"/>
    <d v="1899-12-30T03:16:00"/>
    <d v="1899-12-30T00:18:00"/>
    <d v="1899-12-30T02:58:00"/>
    <x v="0"/>
  </r>
  <r>
    <n v="18"/>
    <s v="Cliente_768"/>
    <n v="2"/>
    <d v="2023-04-05T00:33:00"/>
    <d v="2023-04-05T03:35:00"/>
    <s v="Mesero_2"/>
    <x v="0"/>
    <s v="Tarjeta de crédito"/>
    <n v="27.03"/>
    <s v="Libre"/>
    <n v="388"/>
    <s v="España"/>
    <x v="297"/>
    <n v="318.02999999999997"/>
    <d v="2023-04-05T00:00:00"/>
    <d v="2023-04-05T00:33:00"/>
    <d v="2023-04-05T03:35:00"/>
    <d v="1899-12-30T03:02:00"/>
    <d v="1899-12-30T02:51:00"/>
    <d v="1899-12-30T00:11:00"/>
    <x v="0"/>
  </r>
  <r>
    <n v="19"/>
    <s v="Cliente_667"/>
    <n v="5"/>
    <d v="2023-04-05T00:02:00"/>
    <d v="2023-04-05T02:15:00"/>
    <s v="Mesero_3"/>
    <x v="0"/>
    <s v="Tarjeta de crédito"/>
    <n v="39.14"/>
    <s v="Reservada"/>
    <n v="389"/>
    <s v="Venezuela"/>
    <x v="195"/>
    <n v="72.14"/>
    <d v="2023-04-05T00:00:00"/>
    <d v="2023-04-05T00:02:00"/>
    <d v="2023-04-05T02:15:00"/>
    <d v="1899-12-30T02:13:00"/>
    <d v="1899-12-30T00:24:00"/>
    <d v="1899-12-30T01:49:00"/>
    <x v="0"/>
  </r>
  <r>
    <n v="9"/>
    <s v="Cliente_874"/>
    <n v="2"/>
    <d v="2023-04-05T02:59:00"/>
    <d v="2023-04-05T05:19:00"/>
    <s v="Mesero_3"/>
    <x v="0"/>
    <s v="Tarjeta de crédito"/>
    <n v="42.68"/>
    <s v="Reservada"/>
    <n v="390"/>
    <s v="Chile"/>
    <x v="298"/>
    <n v="185.68"/>
    <d v="2023-04-05T00:00:00"/>
    <d v="2023-04-05T02:59:00"/>
    <d v="2023-04-05T05:19:00"/>
    <d v="1899-12-30T02:20:00"/>
    <d v="1899-12-30T01:33:00"/>
    <d v="1899-12-30T00:47:00"/>
    <x v="0"/>
  </r>
  <r>
    <n v="15"/>
    <s v="Cliente_609"/>
    <n v="1"/>
    <d v="2023-04-05T02:05:00"/>
    <d v="2023-04-05T04:09:00"/>
    <s v="Mesero_3"/>
    <x v="0"/>
    <s v="Tarjeta de crédito"/>
    <n v="48.6"/>
    <s v="Reservada"/>
    <n v="391"/>
    <s v="Ecuador"/>
    <x v="147"/>
    <n v="70.599999999999994"/>
    <d v="2023-04-05T00:00:00"/>
    <d v="2023-04-05T02:05:00"/>
    <d v="2023-04-05T04:09:00"/>
    <d v="1899-12-30T02:04:00"/>
    <d v="1899-12-30T00:35:00"/>
    <d v="1899-12-30T01:29:00"/>
    <x v="0"/>
  </r>
  <r>
    <n v="14"/>
    <s v="Cliente_471"/>
    <n v="3"/>
    <d v="2023-04-05T00:33:00"/>
    <d v="2023-04-05T04:08:00"/>
    <s v="Mesero_2"/>
    <x v="0"/>
    <s v="Tarjeta de crédito"/>
    <n v="32.729999999999997"/>
    <s v="Ocupada"/>
    <n v="392"/>
    <s v="Bolivia"/>
    <x v="152"/>
    <n v="152.72999999999999"/>
    <d v="2023-04-05T00:00:00"/>
    <d v="2023-04-05T00:33:00"/>
    <d v="2023-04-05T04:08:00"/>
    <d v="1899-12-30T03:50:00"/>
    <d v="1899-12-30T00:54:00"/>
    <d v="1899-12-30T02:56:00"/>
    <x v="0"/>
  </r>
  <r>
    <n v="13"/>
    <s v="Cliente_196"/>
    <n v="3"/>
    <d v="2023-04-05T02:33:00"/>
    <d v="2023-04-05T05:17:00"/>
    <s v="Mesero_4"/>
    <x v="0"/>
    <s v="Tarjeta de crédito"/>
    <n v="12.54"/>
    <s v="Ocupada"/>
    <n v="393"/>
    <s v="Colombia"/>
    <x v="299"/>
    <n v="220.54"/>
    <d v="2023-04-05T00:00:00"/>
    <d v="2023-04-05T02:33:00"/>
    <d v="2023-04-05T05:17:00"/>
    <d v="1899-12-30T02:59:00"/>
    <d v="1899-12-30T01:49:00"/>
    <d v="1899-12-30T01:10:00"/>
    <x v="0"/>
  </r>
  <r>
    <n v="17"/>
    <s v="Cliente_740"/>
    <n v="1"/>
    <d v="2023-04-05T03:26:00"/>
    <d v="2023-04-05T07:02:00"/>
    <s v="Mesero_3"/>
    <x v="0"/>
    <s v="Tarjeta de crédito"/>
    <n v="18.05"/>
    <s v="Ocupada"/>
    <n v="394"/>
    <s v="Brasil"/>
    <x v="248"/>
    <n v="95.05"/>
    <d v="2023-04-05T00:00:00"/>
    <d v="2023-04-05T03:26:00"/>
    <d v="2023-04-05T07:02:00"/>
    <d v="1899-12-30T03:51:00"/>
    <d v="1899-12-30T00:47:00"/>
    <d v="1899-12-30T03:04:00"/>
    <x v="0"/>
  </r>
  <r>
    <n v="2"/>
    <s v="Cliente_563"/>
    <n v="1"/>
    <d v="2023-04-05T01:37:00"/>
    <d v="2023-04-05T05:34:00"/>
    <s v="Mesero_2"/>
    <x v="0"/>
    <s v="Tarjeta de débito"/>
    <n v="40.9"/>
    <s v="Libre"/>
    <n v="395"/>
    <s v="Ecuador"/>
    <x v="76"/>
    <n v="78.900000000000006"/>
    <d v="2023-04-05T00:00:00"/>
    <d v="2023-04-05T01:37:00"/>
    <d v="2023-04-05T05:34:00"/>
    <d v="1899-12-30T03:57:00"/>
    <d v="1899-12-30T00:08:00"/>
    <d v="1899-12-30T03:49:00"/>
    <x v="0"/>
  </r>
  <r>
    <n v="11"/>
    <s v="Cliente_991"/>
    <n v="1"/>
    <d v="2023-04-05T00:32:00"/>
    <d v="2023-04-05T03:36:00"/>
    <s v="Mesero_2"/>
    <x v="2"/>
    <s v="Efectivo"/>
    <n v="34.5"/>
    <s v="Libre"/>
    <n v="396"/>
    <s v="Perú"/>
    <x v="300"/>
    <n v="117.5"/>
    <d v="2023-04-05T00:00:00"/>
    <d v="2023-04-05T00:32:00"/>
    <d v="2023-04-05T03:36:00"/>
    <d v="1899-12-30T03:04:00"/>
    <d v="1899-12-30T00:57:00"/>
    <d v="1899-12-30T02:07:00"/>
    <x v="0"/>
  </r>
  <r>
    <n v="4"/>
    <s v="Cliente_289"/>
    <n v="2"/>
    <d v="2023-04-05T00:20:00"/>
    <d v="2023-04-05T01:34:00"/>
    <s v="Mesero_4"/>
    <x v="1"/>
    <s v="Tarjeta de débito"/>
    <n v="37.79"/>
    <s v="Libre"/>
    <n v="397"/>
    <s v="Chile"/>
    <x v="301"/>
    <n v="184.79"/>
    <d v="2023-04-05T00:00:00"/>
    <d v="2023-04-05T00:20:00"/>
    <d v="2023-04-05T01:34:00"/>
    <d v="1899-12-30T01:14:00"/>
    <d v="1899-12-30T01:09:00"/>
    <d v="1899-12-30T00:05:00"/>
    <x v="0"/>
  </r>
  <r>
    <n v="9"/>
    <s v="Cliente_330"/>
    <n v="5"/>
    <d v="2023-04-05T03:10:00"/>
    <d v="2023-04-05T07:05:00"/>
    <s v="Mesero_1"/>
    <x v="1"/>
    <s v="Tarjeta de crédito"/>
    <n v="48.96"/>
    <s v="Libre"/>
    <n v="398"/>
    <s v="Perú"/>
    <x v="302"/>
    <n v="170.96"/>
    <d v="2023-04-05T00:00:00"/>
    <d v="2023-04-05T03:10:00"/>
    <d v="2023-04-05T07:05:00"/>
    <d v="1899-12-30T03:55:00"/>
    <d v="1899-12-30T01:11:00"/>
    <d v="1899-12-30T02:44:00"/>
    <x v="0"/>
  </r>
  <r>
    <n v="7"/>
    <s v="Cliente_943"/>
    <n v="6"/>
    <d v="2023-04-05T02:48:00"/>
    <d v="2023-04-05T05:40:00"/>
    <s v="Mesero_5"/>
    <x v="0"/>
    <s v="Tarjeta de crédito"/>
    <n v="27.32"/>
    <s v="Libre"/>
    <n v="399"/>
    <s v="España"/>
    <x v="303"/>
    <n v="234.32"/>
    <d v="2023-04-05T00:00:00"/>
    <d v="2023-04-05T02:48:00"/>
    <d v="2023-04-05T05:40:00"/>
    <d v="1899-12-30T02:52:00"/>
    <d v="1899-12-30T01:31:00"/>
    <d v="1899-12-30T01:21:00"/>
    <x v="0"/>
  </r>
  <r>
    <n v="9"/>
    <s v="Cliente_285"/>
    <n v="4"/>
    <d v="2023-04-05T02:11:00"/>
    <d v="2023-04-05T04:14:00"/>
    <s v="Mesero_4"/>
    <x v="0"/>
    <s v="Tarjeta de crédito"/>
    <n v="42.96"/>
    <s v="Reservada"/>
    <n v="400"/>
    <s v="Brasil"/>
    <x v="304"/>
    <n v="240.96"/>
    <d v="2023-04-05T00:00:00"/>
    <d v="2023-04-05T02:11:00"/>
    <d v="2023-04-05T04:14:00"/>
    <d v="1899-12-30T02:03:00"/>
    <d v="1899-12-30T01:19:00"/>
    <d v="1899-12-30T00:44:00"/>
    <x v="0"/>
  </r>
  <r>
    <n v="16"/>
    <s v="Cliente_12"/>
    <n v="2"/>
    <d v="2023-04-05T03:51:00"/>
    <d v="2023-04-05T06:57:00"/>
    <s v="Mesero_2"/>
    <x v="0"/>
    <s v="Tarjeta de crédito"/>
    <n v="15.87"/>
    <s v="Ocupada"/>
    <n v="401"/>
    <s v="Paraguay"/>
    <x v="36"/>
    <n v="57.87"/>
    <d v="2023-04-05T00:00:00"/>
    <d v="2023-04-05T03:51:00"/>
    <d v="2023-04-05T06:57:00"/>
    <d v="1899-12-30T03:21:00"/>
    <d v="1899-12-30T00:20:00"/>
    <d v="1899-12-30T03:01:00"/>
    <x v="0"/>
  </r>
  <r>
    <n v="18"/>
    <s v="Cliente_905"/>
    <n v="1"/>
    <d v="2023-04-05T02:41:00"/>
    <d v="2023-04-05T05:08:00"/>
    <s v="Mesero_3"/>
    <x v="0"/>
    <s v="Tarjeta de crédito"/>
    <n v="31.02"/>
    <s v="Reservada"/>
    <n v="402"/>
    <s v="Colombia"/>
    <x v="305"/>
    <n v="182.02"/>
    <d v="2023-04-05T00:00:00"/>
    <d v="2023-04-05T02:41:00"/>
    <d v="2023-04-05T05:08:00"/>
    <d v="1899-12-30T02:27:00"/>
    <d v="1899-12-30T01:06:00"/>
    <d v="1899-12-30T01:21:00"/>
    <x v="0"/>
  </r>
  <r>
    <n v="14"/>
    <s v="Cliente_543"/>
    <n v="5"/>
    <d v="2023-04-05T02:15:00"/>
    <d v="2023-04-05T05:15:00"/>
    <s v="Mesero_1"/>
    <x v="0"/>
    <s v="Tarjeta de crédito"/>
    <n v="14.76"/>
    <s v="Libre"/>
    <n v="403"/>
    <s v="Chile"/>
    <x v="306"/>
    <n v="204.76"/>
    <d v="2023-04-05T00:00:00"/>
    <d v="2023-04-05T02:15:00"/>
    <d v="2023-04-05T05:15:00"/>
    <d v="1899-12-30T03:00:00"/>
    <d v="1899-12-30T01:25:00"/>
    <d v="1899-12-30T01:35:00"/>
    <x v="0"/>
  </r>
  <r>
    <n v="17"/>
    <s v="Cliente_897"/>
    <n v="2"/>
    <d v="2023-04-05T00:38:00"/>
    <d v="2023-04-05T04:29:00"/>
    <s v="Mesero_5"/>
    <x v="0"/>
    <s v="Tarjeta de crédito"/>
    <n v="32.56"/>
    <s v="Libre"/>
    <n v="404"/>
    <s v="España"/>
    <x v="307"/>
    <n v="214.56"/>
    <d v="2023-04-05T00:00:00"/>
    <d v="2023-04-05T00:38:00"/>
    <d v="2023-04-05T04:29:00"/>
    <d v="1899-12-30T03:51:00"/>
    <d v="1899-12-30T01:42:00"/>
    <d v="1899-12-30T02:09:00"/>
    <x v="0"/>
  </r>
  <r>
    <n v="5"/>
    <s v="Cliente_239"/>
    <n v="6"/>
    <d v="2023-04-05T02:39:00"/>
    <d v="2023-04-05T04:59:00"/>
    <s v="Mesero_2"/>
    <x v="2"/>
    <s v="Tarjeta de crédito"/>
    <n v="14.56"/>
    <s v="Reservada"/>
    <n v="405"/>
    <s v="Argentina"/>
    <x v="308"/>
    <n v="120.56"/>
    <d v="2023-04-05T00:00:00"/>
    <d v="2023-04-05T02:39:00"/>
    <d v="2023-04-05T04:59:00"/>
    <d v="1899-12-30T02:20:00"/>
    <d v="1899-12-30T01:38:00"/>
    <d v="1899-12-30T00:42:00"/>
    <x v="0"/>
  </r>
  <r>
    <n v="14"/>
    <s v="Cliente_927"/>
    <n v="5"/>
    <d v="2023-04-05T00:29:00"/>
    <d v="2023-04-05T02:37:00"/>
    <s v="Mesero_2"/>
    <x v="2"/>
    <s v="Efectivo"/>
    <n v="34.03"/>
    <s v="Ocupada"/>
    <n v="406"/>
    <s v="España"/>
    <x v="309"/>
    <n v="189.03"/>
    <d v="2023-04-05T00:00:00"/>
    <d v="2023-04-05T00:29:00"/>
    <d v="2023-04-05T02:37:00"/>
    <d v="1899-12-30T02:23:00"/>
    <d v="1899-12-30T01:57:00"/>
    <d v="1899-12-30T00:26:00"/>
    <x v="0"/>
  </r>
  <r>
    <n v="4"/>
    <s v="Cliente_315"/>
    <n v="1"/>
    <d v="2023-04-05T02:13:00"/>
    <d v="2023-04-05T04:51:00"/>
    <s v="Mesero_4"/>
    <x v="1"/>
    <s v="Tarjeta de débito"/>
    <n v="22.98"/>
    <s v="Reservada"/>
    <n v="407"/>
    <s v="Ecuador"/>
    <x v="61"/>
    <n v="117.98"/>
    <d v="2023-04-05T00:00:00"/>
    <d v="2023-04-05T02:13:00"/>
    <d v="2023-04-05T04:51:00"/>
    <d v="1899-12-30T02:38:00"/>
    <d v="1899-12-30T00:50:00"/>
    <d v="1899-12-30T01:48:00"/>
    <x v="0"/>
  </r>
  <r>
    <n v="17"/>
    <s v="Cliente_195"/>
    <n v="3"/>
    <d v="2023-04-05T00:56:00"/>
    <d v="2023-04-05T04:05:00"/>
    <s v="Mesero_2"/>
    <x v="0"/>
    <s v="Tarjeta de crédito"/>
    <n v="10.14"/>
    <s v="Ocupada"/>
    <n v="408"/>
    <s v="Chile"/>
    <x v="310"/>
    <n v="141.13999999999999"/>
    <d v="2023-04-05T00:00:00"/>
    <d v="2023-04-05T00:56:00"/>
    <d v="2023-04-05T04:05:00"/>
    <d v="1899-12-30T03:24:00"/>
    <d v="1899-12-30T01:46:00"/>
    <d v="1899-12-30T01:38:00"/>
    <x v="0"/>
  </r>
  <r>
    <n v="15"/>
    <s v="Cliente_166"/>
    <n v="5"/>
    <d v="2023-04-05T01:55:00"/>
    <d v="2023-04-05T03:01:00"/>
    <s v="Mesero_1"/>
    <x v="0"/>
    <s v="Tarjeta de crédito"/>
    <n v="48.7"/>
    <s v="Reservada"/>
    <n v="409"/>
    <s v="Chile"/>
    <x v="311"/>
    <n v="251.7"/>
    <d v="2023-04-05T00:00:00"/>
    <d v="2023-04-05T01:55:00"/>
    <d v="2023-04-05T03:01:00"/>
    <d v="1899-12-30T01:06:00"/>
    <d v="1899-12-30T02:43:00"/>
    <d v="1899-12-30T00:00:00"/>
    <x v="1"/>
  </r>
  <r>
    <n v="1"/>
    <s v="Cliente_157"/>
    <n v="3"/>
    <d v="2023-04-05T02:47:00"/>
    <d v="2023-04-05T05:23:00"/>
    <s v="Mesero_4"/>
    <x v="2"/>
    <s v="Tarjeta de crédito"/>
    <n v="43.65"/>
    <s v="Reservada"/>
    <n v="410"/>
    <s v="Perú"/>
    <x v="312"/>
    <n v="99.65"/>
    <d v="2023-04-05T00:00:00"/>
    <d v="2023-04-05T02:47:00"/>
    <d v="2023-04-05T05:23:00"/>
    <d v="1899-12-30T02:36:00"/>
    <d v="1899-12-30T01:31:00"/>
    <d v="1899-12-30T01:05:00"/>
    <x v="0"/>
  </r>
  <r>
    <n v="3"/>
    <s v="Cliente_212"/>
    <n v="3"/>
    <d v="2023-04-05T02:11:00"/>
    <d v="2023-04-05T05:04:00"/>
    <s v="Mesero_1"/>
    <x v="0"/>
    <s v="Tarjeta de débito"/>
    <n v="21.88"/>
    <s v="Ocupada"/>
    <n v="411"/>
    <s v="Colombia"/>
    <x v="313"/>
    <n v="240.88"/>
    <d v="2023-04-05T00:00:00"/>
    <d v="2023-04-05T02:11:00"/>
    <d v="2023-04-05T05:04:00"/>
    <d v="1899-12-30T03:08:00"/>
    <d v="1899-12-30T01:18:00"/>
    <d v="1899-12-30T01:50:00"/>
    <x v="0"/>
  </r>
  <r>
    <n v="11"/>
    <s v="Cliente_912"/>
    <n v="4"/>
    <d v="2023-04-05T00:22:00"/>
    <d v="2023-04-05T02:03:00"/>
    <s v="Mesero_5"/>
    <x v="2"/>
    <s v="Tarjeta de crédito"/>
    <n v="12.94"/>
    <s v="Ocupada"/>
    <n v="412"/>
    <s v="Perú"/>
    <x v="79"/>
    <n v="105.94"/>
    <d v="2023-04-05T00:00:00"/>
    <d v="2023-04-05T00:22:00"/>
    <d v="2023-04-05T02:03:00"/>
    <d v="1899-12-30T01:56:00"/>
    <d v="1899-12-30T00:57:00"/>
    <d v="1899-12-30T00:59:00"/>
    <x v="0"/>
  </r>
  <r>
    <n v="13"/>
    <s v="Cliente_736"/>
    <n v="3"/>
    <d v="2023-04-05T02:36:00"/>
    <d v="2023-04-05T04:58:00"/>
    <s v="Mesero_4"/>
    <x v="2"/>
    <s v="Tarjeta de crédito"/>
    <n v="23.01"/>
    <s v="Ocupada"/>
    <n v="413"/>
    <s v="Argentina"/>
    <x v="5"/>
    <n v="58.010000000000005"/>
    <d v="2023-04-05T00:00:00"/>
    <d v="2023-04-05T02:36:00"/>
    <d v="2023-04-05T04:58:00"/>
    <d v="1899-12-30T02:37:00"/>
    <d v="1899-12-30T00:12:00"/>
    <d v="1899-12-30T02:25:00"/>
    <x v="0"/>
  </r>
  <r>
    <n v="14"/>
    <s v="Cliente_328"/>
    <n v="6"/>
    <d v="2023-04-05T03:43:00"/>
    <d v="2023-04-05T07:12:00"/>
    <s v="Mesero_5"/>
    <x v="1"/>
    <s v="Tarjeta de crédito"/>
    <n v="13.17"/>
    <s v="Reservada"/>
    <n v="414"/>
    <s v="España"/>
    <x v="195"/>
    <n v="46.17"/>
    <d v="2023-04-05T00:00:00"/>
    <d v="2023-04-05T03:43:00"/>
    <d v="2023-04-05T07:12:00"/>
    <d v="1899-12-30T03:29:00"/>
    <d v="1899-12-30T00:38:00"/>
    <d v="1899-12-30T02:51:00"/>
    <x v="0"/>
  </r>
  <r>
    <n v="14"/>
    <s v="Cliente_919"/>
    <n v="4"/>
    <d v="2023-04-05T00:39:00"/>
    <d v="2023-04-05T04:35:00"/>
    <s v="Mesero_4"/>
    <x v="2"/>
    <s v="Tarjeta de crédito"/>
    <n v="20.51"/>
    <s v="Ocupada"/>
    <n v="415"/>
    <s v="Brasil"/>
    <x v="314"/>
    <n v="178.51"/>
    <d v="2023-04-05T00:00:00"/>
    <d v="2023-04-05T00:39:00"/>
    <d v="2023-04-05T04:35:00"/>
    <d v="1899-12-30T04:11:00"/>
    <d v="1899-12-30T01:27:00"/>
    <d v="1899-12-30T02:44:00"/>
    <x v="0"/>
  </r>
  <r>
    <n v="20"/>
    <s v="Cliente_958"/>
    <n v="2"/>
    <d v="2023-04-05T03:03:00"/>
    <d v="2023-04-05T06:37:00"/>
    <s v="Mesero_1"/>
    <x v="2"/>
    <s v="Tarjeta de crédito"/>
    <n v="12.9"/>
    <s v="Reservada"/>
    <n v="416"/>
    <s v="Uruguay"/>
    <x v="83"/>
    <n v="37.9"/>
    <d v="2023-04-05T00:00:00"/>
    <d v="2023-04-05T03:03:00"/>
    <d v="2023-04-05T06:37:00"/>
    <d v="1899-12-30T03:34:00"/>
    <d v="1899-12-30T00:09:00"/>
    <d v="1899-12-30T03:25:00"/>
    <x v="0"/>
  </r>
  <r>
    <n v="7"/>
    <s v="Cliente_395"/>
    <n v="2"/>
    <d v="2023-04-05T03:25:00"/>
    <d v="2023-04-05T04:33:00"/>
    <s v="Mesero_2"/>
    <x v="2"/>
    <s v="Tarjeta de crédito"/>
    <n v="35.08"/>
    <s v="Libre"/>
    <n v="417"/>
    <s v="Venezuela"/>
    <x v="315"/>
    <n v="177.07999999999998"/>
    <d v="2023-04-05T00:00:00"/>
    <d v="2023-04-05T03:25:00"/>
    <d v="2023-04-05T04:33:00"/>
    <d v="1899-12-30T01:08:00"/>
    <d v="1899-12-30T01:30:00"/>
    <d v="1899-12-30T00:00:00"/>
    <x v="1"/>
  </r>
  <r>
    <n v="17"/>
    <s v="Cliente_287"/>
    <n v="4"/>
    <d v="2023-04-05T00:52:00"/>
    <d v="2023-04-05T03:31:00"/>
    <s v="Mesero_3"/>
    <x v="2"/>
    <s v="Tarjeta de crédito"/>
    <n v="35.51"/>
    <s v="Reservada"/>
    <n v="418"/>
    <s v="España"/>
    <x v="316"/>
    <n v="153.51"/>
    <d v="2023-04-05T00:00:00"/>
    <d v="2023-04-05T00:52:00"/>
    <d v="2023-04-05T03:31:00"/>
    <d v="1899-12-30T02:39:00"/>
    <d v="1899-12-30T01:40:00"/>
    <d v="1899-12-30T00:59:00"/>
    <x v="0"/>
  </r>
  <r>
    <n v="11"/>
    <s v="Cliente_479"/>
    <n v="4"/>
    <d v="2023-04-05T03:14:00"/>
    <d v="2023-04-05T05:43:00"/>
    <s v="Mesero_5"/>
    <x v="0"/>
    <s v="Tarjeta de crédito"/>
    <n v="14.09"/>
    <s v="Ocupada"/>
    <n v="419"/>
    <s v="Argentina"/>
    <x v="317"/>
    <n v="81.09"/>
    <d v="2023-04-05T00:00:00"/>
    <d v="2023-04-05T03:14:00"/>
    <d v="2023-04-05T05:43:00"/>
    <d v="1899-12-30T02:44:00"/>
    <d v="1899-12-30T01:04:00"/>
    <d v="1899-12-30T01:40:00"/>
    <x v="0"/>
  </r>
  <r>
    <n v="18"/>
    <s v="Cliente_33"/>
    <n v="6"/>
    <d v="2023-04-05T02:18:00"/>
    <d v="2023-04-05T05:29:00"/>
    <s v="Mesero_2"/>
    <x v="0"/>
    <s v="Tarjeta de crédito"/>
    <n v="31.49"/>
    <s v="Ocupada"/>
    <n v="420"/>
    <s v="Bolivia"/>
    <x v="318"/>
    <n v="273.49"/>
    <d v="2023-04-05T00:00:00"/>
    <d v="2023-04-05T02:18:00"/>
    <d v="2023-04-05T05:29:00"/>
    <d v="1899-12-30T03:26:00"/>
    <d v="1899-12-30T01:45:00"/>
    <d v="1899-12-30T01:41:00"/>
    <x v="0"/>
  </r>
  <r>
    <n v="10"/>
    <s v="Cliente_160"/>
    <n v="1"/>
    <d v="2023-04-05T01:37:00"/>
    <d v="2023-04-05T04:07:00"/>
    <s v="Mesero_1"/>
    <x v="0"/>
    <s v="Tarjeta de crédito"/>
    <n v="17.57"/>
    <s v="Ocupada"/>
    <n v="421"/>
    <s v="Chile"/>
    <x v="319"/>
    <n v="102.57"/>
    <d v="2023-04-05T00:00:00"/>
    <d v="2023-04-05T01:37:00"/>
    <d v="2023-04-05T04:07:00"/>
    <d v="1899-12-30T02:45:00"/>
    <d v="1899-12-30T01:11:00"/>
    <d v="1899-12-30T01:34:00"/>
    <x v="0"/>
  </r>
  <r>
    <n v="12"/>
    <s v="Cliente_109"/>
    <n v="6"/>
    <d v="2023-04-05T00:36:00"/>
    <d v="2023-04-05T03:09:00"/>
    <s v="Mesero_2"/>
    <x v="0"/>
    <s v="Tarjeta de crédito"/>
    <n v="39.72"/>
    <s v="Reservada"/>
    <n v="422"/>
    <s v="España"/>
    <x v="320"/>
    <n v="127.72"/>
    <d v="2023-04-05T00:00:00"/>
    <d v="2023-04-05T00:36:00"/>
    <d v="2023-04-05T03:09:00"/>
    <d v="1899-12-30T02:33:00"/>
    <d v="1899-12-30T00:34:00"/>
    <d v="1899-12-30T01:59:00"/>
    <x v="0"/>
  </r>
  <r>
    <n v="4"/>
    <s v="Cliente_151"/>
    <n v="2"/>
    <d v="2023-04-05T02:34:00"/>
    <d v="2023-04-05T04:57:00"/>
    <s v="Mesero_1"/>
    <x v="0"/>
    <s v="Efectivo"/>
    <n v="34.130000000000003"/>
    <s v="Libre"/>
    <n v="423"/>
    <s v="Ecuador"/>
    <x v="321"/>
    <n v="186.13"/>
    <d v="2023-04-05T00:00:00"/>
    <d v="2023-04-05T02:34:00"/>
    <d v="2023-04-05T04:57:00"/>
    <d v="1899-12-30T02:23:00"/>
    <d v="1899-12-30T00:31:00"/>
    <d v="1899-12-30T01:52:00"/>
    <x v="0"/>
  </r>
  <r>
    <n v="13"/>
    <s v="Cliente_342"/>
    <n v="3"/>
    <d v="2023-04-05T01:08:00"/>
    <d v="2023-04-05T03:17:00"/>
    <s v="Mesero_2"/>
    <x v="2"/>
    <s v="Efectivo"/>
    <n v="11.02"/>
    <s v="Reservada"/>
    <n v="424"/>
    <s v="Colombia"/>
    <x v="322"/>
    <n v="158.02000000000001"/>
    <d v="2023-04-05T00:00:00"/>
    <d v="2023-04-05T01:08:00"/>
    <d v="2023-04-05T03:17:00"/>
    <d v="1899-12-30T02:09:00"/>
    <d v="1899-12-30T01:28:00"/>
    <d v="1899-12-30T00:41:00"/>
    <x v="0"/>
  </r>
  <r>
    <n v="18"/>
    <s v="Cliente_332"/>
    <n v="3"/>
    <d v="2023-04-05T01:24:00"/>
    <d v="2023-04-05T03:45:00"/>
    <s v="Mesero_2"/>
    <x v="0"/>
    <s v="Tarjeta de crédito"/>
    <n v="49.43"/>
    <s v="Reservada"/>
    <n v="425"/>
    <s v="Perú"/>
    <x v="76"/>
    <n v="68.430000000000007"/>
    <d v="2023-04-05T00:00:00"/>
    <d v="2023-04-05T01:24:00"/>
    <d v="2023-04-05T03:45:00"/>
    <d v="1899-12-30T02:21:00"/>
    <d v="1899-12-30T00:28:00"/>
    <d v="1899-12-30T01:53:00"/>
    <x v="0"/>
  </r>
  <r>
    <n v="5"/>
    <s v="Cliente_689"/>
    <n v="2"/>
    <d v="2023-04-05T03:11:00"/>
    <d v="2023-04-05T05:02:00"/>
    <s v="Mesero_4"/>
    <x v="0"/>
    <s v="Tarjeta de crédito"/>
    <n v="47.8"/>
    <s v="Reservada"/>
    <n v="426"/>
    <s v="Brasil"/>
    <x v="323"/>
    <n v="294.8"/>
    <d v="2023-04-05T00:00:00"/>
    <d v="2023-04-05T03:11:00"/>
    <d v="2023-04-05T05:02:00"/>
    <d v="1899-12-30T01:51:00"/>
    <d v="1899-12-30T01:56:00"/>
    <d v="1899-12-30T00:00:00"/>
    <x v="1"/>
  </r>
  <r>
    <n v="2"/>
    <s v="Cliente_953"/>
    <n v="4"/>
    <d v="2023-04-05T02:34:00"/>
    <d v="2023-04-05T03:43:00"/>
    <s v="Mesero_2"/>
    <x v="0"/>
    <s v="Efectivo"/>
    <n v="43.74"/>
    <s v="Libre"/>
    <n v="427"/>
    <s v="Bolivia"/>
    <x v="324"/>
    <n v="249.74"/>
    <d v="2023-04-05T00:00:00"/>
    <d v="2023-04-05T02:34:00"/>
    <d v="2023-04-05T03:43:00"/>
    <d v="1899-12-30T01:09:00"/>
    <d v="1899-12-30T02:46:00"/>
    <d v="1899-12-30T00:00:00"/>
    <x v="1"/>
  </r>
  <r>
    <n v="7"/>
    <s v="Cliente_518"/>
    <n v="5"/>
    <d v="2023-04-05T03:18:00"/>
    <d v="2023-04-05T06:03:00"/>
    <s v="Mesero_4"/>
    <x v="1"/>
    <s v="Tarjeta de crédito"/>
    <n v="15.6"/>
    <s v="Reservada"/>
    <n v="428"/>
    <s v="Ecuador"/>
    <x v="325"/>
    <n v="190.6"/>
    <d v="2023-04-05T00:00:00"/>
    <d v="2023-04-05T03:18:00"/>
    <d v="2023-04-05T06:03:00"/>
    <d v="1899-12-30T02:45:00"/>
    <d v="1899-12-30T02:59:00"/>
    <d v="1899-12-30T00:00:00"/>
    <x v="1"/>
  </r>
  <r>
    <n v="8"/>
    <s v="Cliente_348"/>
    <n v="1"/>
    <d v="2023-04-05T00:10:00"/>
    <d v="2023-04-05T03:46:00"/>
    <s v="Mesero_4"/>
    <x v="0"/>
    <s v="Tarjeta de crédito"/>
    <n v="10.95"/>
    <s v="Reservada"/>
    <n v="429"/>
    <s v="Brasil"/>
    <x v="113"/>
    <n v="88.95"/>
    <d v="2023-04-05T00:00:00"/>
    <d v="2023-04-05T00:10:00"/>
    <d v="2023-04-05T03:46:00"/>
    <d v="1899-12-30T03:36:00"/>
    <d v="1899-12-30T00:27:00"/>
    <d v="1899-12-30T03:09:00"/>
    <x v="0"/>
  </r>
  <r>
    <n v="7"/>
    <s v="Cliente_259"/>
    <n v="3"/>
    <d v="2023-04-05T02:21:00"/>
    <d v="2023-04-05T03:59:00"/>
    <s v="Mesero_4"/>
    <x v="0"/>
    <s v="Tarjeta de débito"/>
    <n v="42.09"/>
    <s v="Reservada"/>
    <n v="430"/>
    <s v="Venezuela"/>
    <x v="83"/>
    <n v="67.09"/>
    <d v="2023-04-05T00:00:00"/>
    <d v="2023-04-05T02:21:00"/>
    <d v="2023-04-05T03:59:00"/>
    <d v="1899-12-30T01:38:00"/>
    <d v="1899-12-30T00:49:00"/>
    <d v="1899-12-30T00:49:00"/>
    <x v="0"/>
  </r>
  <r>
    <n v="15"/>
    <s v="Cliente_243"/>
    <n v="5"/>
    <d v="2023-04-05T03:33:00"/>
    <d v="2023-04-05T07:25:00"/>
    <s v="Mesero_5"/>
    <x v="0"/>
    <s v="Tarjeta de crédito"/>
    <n v="39.82"/>
    <s v="Libre"/>
    <n v="431"/>
    <s v="Argentina"/>
    <x v="35"/>
    <n v="99.82"/>
    <d v="2023-04-05T00:00:00"/>
    <d v="2023-04-05T03:33:00"/>
    <d v="2023-04-05T07:25:00"/>
    <d v="1899-12-30T03:52:00"/>
    <d v="1899-12-30T00:20:00"/>
    <d v="1899-12-30T03:32:00"/>
    <x v="0"/>
  </r>
  <r>
    <n v="10"/>
    <s v="Cliente_869"/>
    <n v="2"/>
    <d v="2023-04-05T03:31:00"/>
    <d v="2023-04-05T05:54:00"/>
    <s v="Mesero_4"/>
    <x v="2"/>
    <s v="Tarjeta de crédito"/>
    <n v="18.71"/>
    <s v="Libre"/>
    <n v="432"/>
    <s v="Colombia"/>
    <x v="326"/>
    <n v="127.71000000000001"/>
    <d v="2023-04-05T00:00:00"/>
    <d v="2023-04-05T03:31:00"/>
    <d v="2023-04-05T05:54:00"/>
    <d v="1899-12-30T02:23:00"/>
    <d v="1899-12-30T01:14:00"/>
    <d v="1899-12-30T01:09:00"/>
    <x v="0"/>
  </r>
  <r>
    <n v="10"/>
    <s v="Cliente_306"/>
    <n v="4"/>
    <d v="2023-04-05T01:14:00"/>
    <d v="2023-04-05T03:09:00"/>
    <s v="Mesero_4"/>
    <x v="0"/>
    <s v="Tarjeta de crédito"/>
    <n v="45.77"/>
    <s v="Reservada"/>
    <n v="433"/>
    <s v="Bolivia"/>
    <x v="327"/>
    <n v="147.77000000000001"/>
    <d v="2023-04-05T00:00:00"/>
    <d v="2023-04-05T01:14:00"/>
    <d v="2023-04-05T03:09:00"/>
    <d v="1899-12-30T01:55:00"/>
    <d v="1899-12-30T01:14:00"/>
    <d v="1899-12-30T00:41:00"/>
    <x v="0"/>
  </r>
  <r>
    <n v="15"/>
    <s v="Cliente_842"/>
    <n v="4"/>
    <d v="2023-04-05T00:15:00"/>
    <d v="2023-04-05T03:55:00"/>
    <s v="Mesero_4"/>
    <x v="0"/>
    <s v="Tarjeta de crédito"/>
    <n v="37.15"/>
    <s v="Reservada"/>
    <n v="434"/>
    <s v="Bolivia"/>
    <x v="328"/>
    <n v="133.15"/>
    <d v="2023-04-05T00:00:00"/>
    <d v="2023-04-05T00:15:00"/>
    <d v="2023-04-05T03:55:00"/>
    <d v="1899-12-30T03:40:00"/>
    <d v="1899-12-30T00:58:00"/>
    <d v="1899-12-30T02:42:00"/>
    <x v="0"/>
  </r>
  <r>
    <n v="17"/>
    <s v="Cliente_349"/>
    <n v="6"/>
    <d v="2023-04-05T03:53:00"/>
    <d v="2023-04-05T06:01:00"/>
    <s v="Mesero_5"/>
    <x v="0"/>
    <s v="Tarjeta de crédito"/>
    <n v="30.48"/>
    <s v="Ocupada"/>
    <n v="435"/>
    <s v="España"/>
    <x v="329"/>
    <n v="184.48"/>
    <d v="2023-04-05T00:00:00"/>
    <d v="2023-04-05T03:53:00"/>
    <d v="2023-04-05T06:01:00"/>
    <d v="1899-12-30T02:23:00"/>
    <d v="1899-12-30T01:51:00"/>
    <d v="1899-12-30T00:32:00"/>
    <x v="0"/>
  </r>
  <r>
    <n v="10"/>
    <s v="Cliente_316"/>
    <n v="3"/>
    <d v="2023-04-05T00:12:00"/>
    <d v="2023-04-05T04:04:00"/>
    <s v="Mesero_5"/>
    <x v="0"/>
    <s v="Tarjeta de crédito"/>
    <n v="10.14"/>
    <s v="Ocupada"/>
    <n v="436"/>
    <s v="Brasil"/>
    <x v="15"/>
    <n v="66.14"/>
    <d v="2023-04-05T00:00:00"/>
    <d v="2023-04-05T00:12:00"/>
    <d v="2023-04-05T04:04:00"/>
    <d v="1899-12-30T04:07:00"/>
    <d v="1899-12-30T00:45:00"/>
    <d v="1899-12-30T03:22:00"/>
    <x v="0"/>
  </r>
  <r>
    <n v="16"/>
    <s v="Cliente_600"/>
    <n v="6"/>
    <d v="2023-04-05T03:02:00"/>
    <d v="2023-04-05T05:25:00"/>
    <s v="Mesero_3"/>
    <x v="0"/>
    <s v="Tarjeta de crédito"/>
    <n v="12.56"/>
    <s v="Reservada"/>
    <n v="437"/>
    <s v="Paraguay"/>
    <x v="5"/>
    <n v="82.56"/>
    <d v="2023-04-05T00:00:00"/>
    <d v="2023-04-05T03:02:00"/>
    <d v="2023-04-05T05:25:00"/>
    <d v="1899-12-30T02:23:00"/>
    <d v="1899-12-30T00:51:00"/>
    <d v="1899-12-30T01:32:00"/>
    <x v="0"/>
  </r>
  <r>
    <n v="2"/>
    <s v="Cliente_732"/>
    <n v="1"/>
    <d v="2023-04-05T03:58:00"/>
    <d v="2023-04-05T07:33:00"/>
    <s v="Mesero_1"/>
    <x v="0"/>
    <s v="Tarjeta de crédito"/>
    <n v="19.3"/>
    <s v="Libre"/>
    <n v="438"/>
    <s v="Argentina"/>
    <x v="195"/>
    <n v="52.3"/>
    <d v="2023-04-05T00:00:00"/>
    <d v="2023-04-05T03:58:00"/>
    <d v="2023-04-05T07:33:00"/>
    <d v="1899-12-30T03:35:00"/>
    <d v="1899-12-30T00:51:00"/>
    <d v="1899-12-30T02:44:00"/>
    <x v="0"/>
  </r>
  <r>
    <n v="15"/>
    <s v="Cliente_807"/>
    <n v="1"/>
    <d v="2023-04-05T00:00:00"/>
    <d v="2023-04-05T01:23:00"/>
    <s v="Mesero_3"/>
    <x v="2"/>
    <s v="Tarjeta de crédito"/>
    <n v="25.56"/>
    <s v="Libre"/>
    <n v="439"/>
    <s v="Bolivia"/>
    <x v="330"/>
    <n v="202.56"/>
    <d v="2023-04-05T00:00:00"/>
    <d v="2023-04-05T00:00:00"/>
    <d v="2023-04-05T01:23:00"/>
    <d v="1899-12-30T01:23:00"/>
    <d v="1899-12-30T01:04:00"/>
    <d v="1899-12-30T00:19:00"/>
    <x v="0"/>
  </r>
  <r>
    <n v="13"/>
    <s v="Cliente_900"/>
    <n v="1"/>
    <d v="2023-04-05T01:59:00"/>
    <d v="2023-04-05T05:48:00"/>
    <s v="Mesero_2"/>
    <x v="0"/>
    <s v="Tarjeta de crédito"/>
    <n v="38.85"/>
    <s v="Ocupada"/>
    <n v="440"/>
    <s v="Argentina"/>
    <x v="331"/>
    <n v="122.85"/>
    <d v="2023-04-05T00:00:00"/>
    <d v="2023-04-05T01:59:00"/>
    <d v="2023-04-05T05:48:00"/>
    <d v="1899-12-30T04:04:00"/>
    <d v="1899-12-30T00:45:00"/>
    <d v="1899-12-30T03:19:00"/>
    <x v="0"/>
  </r>
  <r>
    <n v="13"/>
    <s v="Cliente_143"/>
    <n v="6"/>
    <d v="2023-04-05T01:04:00"/>
    <d v="2023-04-05T03:23:00"/>
    <s v="Mesero_2"/>
    <x v="0"/>
    <s v="Efectivo"/>
    <n v="23.31"/>
    <s v="Ocupada"/>
    <n v="441"/>
    <s v="España"/>
    <x v="26"/>
    <n v="206.31"/>
    <d v="2023-04-05T00:00:00"/>
    <d v="2023-04-05T01:04:00"/>
    <d v="2023-04-05T03:23:00"/>
    <d v="1899-12-30T02:34:00"/>
    <d v="1899-12-30T01:30:00"/>
    <d v="1899-12-30T01:04:00"/>
    <x v="0"/>
  </r>
  <r>
    <n v="15"/>
    <s v="Cliente_405"/>
    <n v="3"/>
    <d v="2023-04-05T02:04:00"/>
    <d v="2023-04-05T03:18:00"/>
    <s v="Mesero_4"/>
    <x v="2"/>
    <s v="Tarjeta de crédito"/>
    <n v="21.07"/>
    <s v="Ocupada"/>
    <n v="442"/>
    <s v="Uruguay"/>
    <x v="332"/>
    <n v="256.07"/>
    <d v="2023-04-05T00:00:00"/>
    <d v="2023-04-05T02:04:00"/>
    <d v="2023-04-05T03:18:00"/>
    <d v="1899-12-30T01:29:00"/>
    <d v="1899-12-30T02:11:00"/>
    <d v="1899-12-30T00:00:00"/>
    <x v="1"/>
  </r>
  <r>
    <n v="4"/>
    <s v="Cliente_332"/>
    <n v="2"/>
    <d v="2023-04-05T01:15:00"/>
    <d v="2023-04-05T03:14:00"/>
    <s v="Mesero_2"/>
    <x v="0"/>
    <s v="Tarjeta de débito"/>
    <n v="14.48"/>
    <s v="Libre"/>
    <n v="443"/>
    <s v="Venezuela"/>
    <x v="333"/>
    <n v="231.48"/>
    <d v="2023-04-05T00:00:00"/>
    <d v="2023-04-05T01:15:00"/>
    <d v="2023-04-05T03:14:00"/>
    <d v="1899-12-30T01:59:00"/>
    <d v="1899-12-30T02:35:00"/>
    <d v="1899-12-30T00:00:00"/>
    <x v="1"/>
  </r>
  <r>
    <n v="8"/>
    <s v="Cliente_894"/>
    <n v="5"/>
    <d v="2023-04-05T03:23:00"/>
    <d v="2023-04-05T06:08:00"/>
    <s v="Mesero_1"/>
    <x v="0"/>
    <s v="Tarjeta de crédito"/>
    <n v="25.26"/>
    <s v="Libre"/>
    <n v="444"/>
    <s v="Argentina"/>
    <x v="334"/>
    <n v="120.26"/>
    <d v="2023-04-05T00:00:00"/>
    <d v="2023-04-05T03:23:00"/>
    <d v="2023-04-05T06:08:00"/>
    <d v="1899-12-30T02:45:00"/>
    <d v="1899-12-30T01:21:00"/>
    <d v="1899-12-30T01:24:00"/>
    <x v="0"/>
  </r>
  <r>
    <n v="6"/>
    <s v="Cliente_473"/>
    <n v="5"/>
    <d v="2023-04-05T01:01:00"/>
    <d v="2023-04-05T03:09:00"/>
    <s v="Mesero_1"/>
    <x v="1"/>
    <s v="Tarjeta de crédito"/>
    <n v="14.28"/>
    <s v="Libre"/>
    <n v="445"/>
    <s v="Paraguay"/>
    <x v="71"/>
    <n v="95.28"/>
    <d v="2023-04-05T00:00:00"/>
    <d v="2023-04-05T01:01:00"/>
    <d v="2023-04-05T03:09:00"/>
    <d v="1899-12-30T02:08:00"/>
    <d v="1899-12-30T00:26:00"/>
    <d v="1899-12-30T01:42:00"/>
    <x v="0"/>
  </r>
  <r>
    <n v="12"/>
    <s v="Cliente_606"/>
    <n v="2"/>
    <d v="2023-04-05T02:48:00"/>
    <d v="2023-04-05T06:13:00"/>
    <s v="Mesero_1"/>
    <x v="0"/>
    <s v="Tarjeta de crédito"/>
    <n v="35.24"/>
    <s v="Libre"/>
    <n v="446"/>
    <s v="Ecuador"/>
    <x v="36"/>
    <n v="56.24"/>
    <d v="2023-04-05T00:00:00"/>
    <d v="2023-04-05T02:48:00"/>
    <d v="2023-04-05T06:13:00"/>
    <d v="1899-12-30T03:25:00"/>
    <d v="1899-12-30T00:08:00"/>
    <d v="1899-12-30T03:17:00"/>
    <x v="0"/>
  </r>
  <r>
    <n v="8"/>
    <s v="Cliente_404"/>
    <n v="2"/>
    <d v="2023-04-05T03:53:00"/>
    <d v="2023-04-05T07:24:00"/>
    <s v="Mesero_4"/>
    <x v="2"/>
    <s v="Tarjeta de crédito"/>
    <n v="28.68"/>
    <s v="Libre"/>
    <n v="447"/>
    <s v="España"/>
    <x v="335"/>
    <n v="209.68"/>
    <d v="2023-04-05T00:00:00"/>
    <d v="2023-04-05T03:53:00"/>
    <d v="2023-04-05T07:24:00"/>
    <d v="1899-12-30T03:31:00"/>
    <d v="1899-12-30T01:26:00"/>
    <d v="1899-12-30T02:05:00"/>
    <x v="0"/>
  </r>
  <r>
    <n v="4"/>
    <s v="Cliente_216"/>
    <n v="5"/>
    <d v="2023-04-05T00:07:00"/>
    <d v="2023-04-05T03:35:00"/>
    <s v="Mesero_4"/>
    <x v="2"/>
    <s v="Tarjeta de crédito"/>
    <n v="35.68"/>
    <s v="Ocupada"/>
    <n v="448"/>
    <s v="Venezuela"/>
    <x v="336"/>
    <n v="172.68"/>
    <d v="2023-04-05T00:00:00"/>
    <d v="2023-04-05T00:07:00"/>
    <d v="2023-04-05T03:35:00"/>
    <d v="1899-12-30T03:43:00"/>
    <d v="1899-12-30T01:06:00"/>
    <d v="1899-12-30T02:37:00"/>
    <x v="0"/>
  </r>
  <r>
    <n v="3"/>
    <s v="Cliente_717"/>
    <n v="3"/>
    <d v="2023-04-05T03:25:00"/>
    <d v="2023-04-05T05:02:00"/>
    <s v="Mesero_3"/>
    <x v="0"/>
    <s v="Efectivo"/>
    <n v="42.25"/>
    <s v="Ocupada"/>
    <n v="449"/>
    <s v="Brasil"/>
    <x v="183"/>
    <n v="106.25"/>
    <d v="2023-04-05T00:00:00"/>
    <d v="2023-04-05T03:25:00"/>
    <d v="2023-04-05T05:02:00"/>
    <d v="1899-12-30T01:52:00"/>
    <d v="1899-12-30T00:33:00"/>
    <d v="1899-12-30T01:19:00"/>
    <x v="0"/>
  </r>
  <r>
    <n v="9"/>
    <s v="Cliente_783"/>
    <n v="6"/>
    <d v="2023-04-05T03:51:00"/>
    <d v="2023-04-05T05:01:00"/>
    <s v="Mesero_3"/>
    <x v="0"/>
    <s v="Tarjeta de crédito"/>
    <n v="48.9"/>
    <s v="Ocupada"/>
    <n v="450"/>
    <s v="Bolivia"/>
    <x v="337"/>
    <n v="120.9"/>
    <d v="2023-04-05T00:00:00"/>
    <d v="2023-04-05T03:51:00"/>
    <d v="2023-04-05T05:01:00"/>
    <d v="1899-12-30T01:25:00"/>
    <d v="1899-12-30T00:34:00"/>
    <d v="1899-12-30T00:51:00"/>
    <x v="0"/>
  </r>
  <r>
    <n v="3"/>
    <s v="Cliente_240"/>
    <n v="1"/>
    <d v="2023-04-05T01:17:00"/>
    <d v="2023-04-05T02:26:00"/>
    <s v="Mesero_5"/>
    <x v="1"/>
    <s v="Tarjeta de crédito"/>
    <n v="46.37"/>
    <s v="Libre"/>
    <n v="451"/>
    <s v="Bolivia"/>
    <x v="338"/>
    <n v="138.37"/>
    <d v="2023-04-05T00:00:00"/>
    <d v="2023-04-05T01:17:00"/>
    <d v="2023-04-05T02:26:00"/>
    <d v="1899-12-30T01:09:00"/>
    <d v="1899-12-30T01:43:00"/>
    <d v="1899-12-30T00:00:00"/>
    <x v="1"/>
  </r>
  <r>
    <n v="9"/>
    <s v="Cliente_589"/>
    <n v="1"/>
    <d v="2023-04-05T02:53:00"/>
    <d v="2023-04-05T05:19:00"/>
    <s v="Mesero_4"/>
    <x v="0"/>
    <s v="Tarjeta de crédito"/>
    <n v="43.48"/>
    <s v="Reservada"/>
    <n v="452"/>
    <s v="Uruguay"/>
    <x v="339"/>
    <n v="201.48"/>
    <d v="2023-04-05T00:00:00"/>
    <d v="2023-04-05T02:53:00"/>
    <d v="2023-04-05T05:19:00"/>
    <d v="1899-12-30T02:26:00"/>
    <d v="1899-12-30T02:03:00"/>
    <d v="1899-12-30T00:23:00"/>
    <x v="0"/>
  </r>
  <r>
    <n v="6"/>
    <s v="Cliente_284"/>
    <n v="1"/>
    <d v="2023-04-05T03:42:00"/>
    <d v="2023-04-05T05:07:00"/>
    <s v="Mesero_2"/>
    <x v="1"/>
    <s v="Tarjeta de crédito"/>
    <n v="36.83"/>
    <s v="Libre"/>
    <n v="453"/>
    <s v="Chile"/>
    <x v="292"/>
    <n v="166.82999999999998"/>
    <d v="2023-04-05T00:00:00"/>
    <d v="2023-04-05T03:42:00"/>
    <d v="2023-04-05T05:07:00"/>
    <d v="1899-12-30T01:25:00"/>
    <d v="1899-12-30T01:40:00"/>
    <d v="1899-12-30T00:00:00"/>
    <x v="1"/>
  </r>
  <r>
    <n v="1"/>
    <s v="Cliente_342"/>
    <n v="3"/>
    <d v="2023-04-05T03:26:00"/>
    <d v="2023-04-05T04:53:00"/>
    <s v="Mesero_1"/>
    <x v="0"/>
    <s v="Tarjeta de crédito"/>
    <n v="39.619999999999997"/>
    <s v="Libre"/>
    <n v="454"/>
    <s v="Colombia"/>
    <x v="340"/>
    <n v="272.62"/>
    <d v="2023-04-05T00:00:00"/>
    <d v="2023-04-05T03:26:00"/>
    <d v="2023-04-05T04:53:00"/>
    <d v="1899-12-30T01:27:00"/>
    <d v="1899-12-30T02:33:00"/>
    <d v="1899-12-30T00:00:00"/>
    <x v="1"/>
  </r>
  <r>
    <n v="12"/>
    <s v="Cliente_665"/>
    <n v="6"/>
    <d v="2023-04-05T03:58:00"/>
    <d v="2023-04-05T05:54:00"/>
    <s v="Mesero_5"/>
    <x v="1"/>
    <s v="Tarjeta de débito"/>
    <n v="19.7"/>
    <s v="Reservada"/>
    <n v="455"/>
    <s v="Colombia"/>
    <x v="114"/>
    <n v="67.7"/>
    <d v="2023-04-05T00:00:00"/>
    <d v="2023-04-05T03:58:00"/>
    <d v="2023-04-05T05:54:00"/>
    <d v="1899-12-30T01:56:00"/>
    <d v="1899-12-30T00:11:00"/>
    <d v="1899-12-30T01:45:00"/>
    <x v="0"/>
  </r>
  <r>
    <n v="13"/>
    <s v="Cliente_207"/>
    <n v="6"/>
    <d v="2023-04-05T02:12:00"/>
    <d v="2023-04-05T05:15:00"/>
    <s v="Mesero_4"/>
    <x v="0"/>
    <s v="Tarjeta de crédito"/>
    <n v="21.94"/>
    <s v="Libre"/>
    <n v="456"/>
    <s v="Argentina"/>
    <x v="341"/>
    <n v="169.94"/>
    <d v="2023-04-05T00:00:00"/>
    <d v="2023-04-05T02:12:00"/>
    <d v="2023-04-05T05:15:00"/>
    <d v="1899-12-30T03:03:00"/>
    <d v="1899-12-30T01:11:00"/>
    <d v="1899-12-30T01:52:00"/>
    <x v="0"/>
  </r>
  <r>
    <n v="18"/>
    <s v="Cliente_531"/>
    <n v="6"/>
    <d v="2023-04-05T03:48:00"/>
    <d v="2023-04-05T07:32:00"/>
    <s v="Mesero_2"/>
    <x v="0"/>
    <s v="Efectivo"/>
    <n v="17.260000000000002"/>
    <s v="Reservada"/>
    <n v="457"/>
    <s v="Bolivia"/>
    <x v="294"/>
    <n v="154.26"/>
    <d v="2023-04-05T00:00:00"/>
    <d v="2023-04-05T03:48:00"/>
    <d v="2023-04-05T07:32:00"/>
    <d v="1899-12-30T03:44:00"/>
    <d v="1899-12-30T00:58:00"/>
    <d v="1899-12-30T02:46:00"/>
    <x v="0"/>
  </r>
  <r>
    <n v="4"/>
    <s v="Cliente_420"/>
    <n v="3"/>
    <d v="2023-04-05T02:41:00"/>
    <d v="2023-04-05T04:21:00"/>
    <s v="Mesero_4"/>
    <x v="0"/>
    <s v="Tarjeta de crédito"/>
    <n v="15.21"/>
    <s v="Ocupada"/>
    <n v="458"/>
    <s v="Bolivia"/>
    <x v="342"/>
    <n v="283.20999999999998"/>
    <d v="2023-04-05T00:00:00"/>
    <d v="2023-04-05T02:41:00"/>
    <d v="2023-04-05T04:21:00"/>
    <d v="1899-12-30T01:55:00"/>
    <d v="1899-12-30T01:29:00"/>
    <d v="1899-12-30T00:26:00"/>
    <x v="0"/>
  </r>
  <r>
    <n v="20"/>
    <s v="Cliente_989"/>
    <n v="1"/>
    <d v="2023-04-05T00:24:00"/>
    <d v="2023-04-05T02:12:00"/>
    <s v="Mesero_1"/>
    <x v="0"/>
    <s v="Tarjeta de crédito"/>
    <n v="32.770000000000003"/>
    <s v="Ocupada"/>
    <n v="459"/>
    <s v="Argentina"/>
    <x v="15"/>
    <n v="116.77000000000001"/>
    <d v="2023-04-05T00:00:00"/>
    <d v="2023-04-05T00:24:00"/>
    <d v="2023-04-05T02:12:00"/>
    <d v="1899-12-30T02:03:00"/>
    <d v="1899-12-30T00:30:00"/>
    <d v="1899-12-30T01:33:00"/>
    <x v="0"/>
  </r>
  <r>
    <n v="19"/>
    <s v="Cliente_964"/>
    <n v="6"/>
    <d v="2023-04-05T03:27:00"/>
    <d v="2023-04-05T06:56:00"/>
    <s v="Mesero_4"/>
    <x v="2"/>
    <s v="Tarjeta de crédito"/>
    <n v="49.6"/>
    <s v="Libre"/>
    <n v="460"/>
    <s v="Ecuador"/>
    <x v="343"/>
    <n v="225.6"/>
    <d v="2023-04-05T00:00:00"/>
    <d v="2023-04-05T03:27:00"/>
    <d v="2023-04-05T06:56:00"/>
    <d v="1899-12-30T03:29:00"/>
    <d v="1899-12-30T02:04:00"/>
    <d v="1899-12-30T01:25:00"/>
    <x v="0"/>
  </r>
  <r>
    <n v="4"/>
    <s v="Cliente_421"/>
    <n v="3"/>
    <d v="2023-04-05T02:43:00"/>
    <d v="2023-04-05T05:55:00"/>
    <s v="Mesero_5"/>
    <x v="2"/>
    <s v="Efectivo"/>
    <n v="21.51"/>
    <s v="Libre"/>
    <n v="461"/>
    <s v="Perú"/>
    <x v="344"/>
    <n v="120.51"/>
    <d v="2023-04-05T00:00:00"/>
    <d v="2023-04-05T02:43:00"/>
    <d v="2023-04-05T05:55:00"/>
    <d v="1899-12-30T03:12:00"/>
    <d v="1899-12-30T01:06:00"/>
    <d v="1899-12-30T02:06:00"/>
    <x v="0"/>
  </r>
  <r>
    <n v="9"/>
    <s v="Cliente_27"/>
    <n v="2"/>
    <d v="2023-04-05T02:12:00"/>
    <d v="2023-04-05T04:27:00"/>
    <s v="Mesero_2"/>
    <x v="0"/>
    <s v="Tarjeta de crédito"/>
    <n v="21.17"/>
    <s v="Reservada"/>
    <n v="462"/>
    <s v="España"/>
    <x v="195"/>
    <n v="120.17"/>
    <d v="2023-04-05T00:00:00"/>
    <d v="2023-04-05T02:12:00"/>
    <d v="2023-04-05T04:27:00"/>
    <d v="1899-12-30T02:15:00"/>
    <d v="1899-12-30T00:11:00"/>
    <d v="1899-12-30T02:04:00"/>
    <x v="0"/>
  </r>
  <r>
    <n v="7"/>
    <s v="Cliente_194"/>
    <n v="2"/>
    <d v="2023-04-05T00:53:00"/>
    <d v="2023-04-05T03:13:00"/>
    <s v="Mesero_2"/>
    <x v="0"/>
    <s v="Tarjeta de débito"/>
    <n v="17.07"/>
    <s v="Ocupada"/>
    <n v="463"/>
    <s v="Paraguay"/>
    <x v="79"/>
    <n v="110.07"/>
    <d v="2023-04-05T00:00:00"/>
    <d v="2023-04-05T00:53:00"/>
    <d v="2023-04-05T03:13:00"/>
    <d v="1899-12-30T02:35:00"/>
    <d v="1899-12-30T00:14:00"/>
    <d v="1899-12-30T02:21:00"/>
    <x v="0"/>
  </r>
  <r>
    <n v="16"/>
    <s v="Cliente_440"/>
    <n v="1"/>
    <d v="2023-04-05T01:21:00"/>
    <d v="2023-04-05T04:39:00"/>
    <s v="Mesero_4"/>
    <x v="0"/>
    <s v="Tarjeta de crédito"/>
    <n v="48.5"/>
    <s v="Reservada"/>
    <n v="464"/>
    <s v="Chile"/>
    <x v="345"/>
    <n v="202.5"/>
    <d v="2023-04-05T00:00:00"/>
    <d v="2023-04-05T01:21:00"/>
    <d v="2023-04-05T04:39:00"/>
    <d v="1899-12-30T03:18:00"/>
    <d v="1899-12-30T01:24:00"/>
    <d v="1899-12-30T01:54:00"/>
    <x v="0"/>
  </r>
  <r>
    <n v="4"/>
    <s v="Cliente_876"/>
    <n v="2"/>
    <d v="2023-04-05T01:11:00"/>
    <d v="2023-04-05T03:38:00"/>
    <s v="Mesero_1"/>
    <x v="0"/>
    <s v="Tarjeta de crédito"/>
    <n v="44.9"/>
    <s v="Ocupada"/>
    <n v="465"/>
    <s v="Uruguay"/>
    <x v="346"/>
    <n v="165.9"/>
    <d v="2023-04-05T00:00:00"/>
    <d v="2023-04-05T01:11:00"/>
    <d v="2023-04-05T03:38:00"/>
    <d v="1899-12-30T02:42:00"/>
    <d v="1899-12-30T01:00:00"/>
    <d v="1899-12-30T01:42:00"/>
    <x v="0"/>
  </r>
  <r>
    <n v="4"/>
    <s v="Cliente_365"/>
    <n v="1"/>
    <d v="2023-04-05T01:54:00"/>
    <d v="2023-04-05T04:20:00"/>
    <s v="Mesero_1"/>
    <x v="0"/>
    <s v="Tarjeta de crédito"/>
    <n v="26.63"/>
    <s v="Libre"/>
    <n v="466"/>
    <s v="Bolivia"/>
    <x v="347"/>
    <n v="166.63"/>
    <d v="2023-04-05T00:00:00"/>
    <d v="2023-04-05T01:54:00"/>
    <d v="2023-04-05T04:20:00"/>
    <d v="1899-12-30T02:26:00"/>
    <d v="1899-12-30T02:25:00"/>
    <d v="1899-12-30T00:01:00"/>
    <x v="0"/>
  </r>
  <r>
    <n v="15"/>
    <s v="Cliente_185"/>
    <n v="3"/>
    <d v="2023-04-05T02:42:00"/>
    <d v="2023-04-05T04:14:00"/>
    <s v="Mesero_1"/>
    <x v="0"/>
    <s v="Tarjeta de débito"/>
    <n v="42.31"/>
    <s v="Reservada"/>
    <n v="467"/>
    <s v="Perú"/>
    <x v="348"/>
    <n v="185.31"/>
    <d v="2023-04-05T00:00:00"/>
    <d v="2023-04-05T02:42:00"/>
    <d v="2023-04-05T04:14:00"/>
    <d v="1899-12-30T01:32:00"/>
    <d v="1899-12-30T01:12:00"/>
    <d v="1899-12-30T00:20:00"/>
    <x v="0"/>
  </r>
  <r>
    <n v="14"/>
    <s v="Cliente_558"/>
    <n v="6"/>
    <d v="2023-04-05T02:59:00"/>
    <d v="2023-04-05T05:45:00"/>
    <s v="Mesero_2"/>
    <x v="1"/>
    <s v="Tarjeta de crédito"/>
    <n v="14.28"/>
    <s v="Reservada"/>
    <n v="468"/>
    <s v="Argentina"/>
    <x v="349"/>
    <n v="120.28"/>
    <d v="2023-04-05T00:00:00"/>
    <d v="2023-04-05T02:59:00"/>
    <d v="2023-04-05T05:45:00"/>
    <d v="1899-12-30T02:46:00"/>
    <d v="1899-12-30T01:03:00"/>
    <d v="1899-12-30T01:43:00"/>
    <x v="0"/>
  </r>
  <r>
    <n v="1"/>
    <s v="Cliente_535"/>
    <n v="2"/>
    <d v="2023-04-05T02:57:00"/>
    <d v="2023-04-05T05:22:00"/>
    <s v="Mesero_1"/>
    <x v="2"/>
    <s v="Tarjeta de crédito"/>
    <n v="25.26"/>
    <s v="Reservada"/>
    <n v="469"/>
    <s v="Colombia"/>
    <x v="350"/>
    <n v="162.26"/>
    <d v="2023-04-05T00:00:00"/>
    <d v="2023-04-05T02:57:00"/>
    <d v="2023-04-05T05:22:00"/>
    <d v="1899-12-30T02:25:00"/>
    <d v="1899-12-30T01:06:00"/>
    <d v="1899-12-30T01:19:00"/>
    <x v="0"/>
  </r>
  <r>
    <n v="17"/>
    <s v="Cliente_18"/>
    <n v="3"/>
    <d v="2023-04-05T01:41:00"/>
    <d v="2023-04-05T04:17:00"/>
    <s v="Mesero_4"/>
    <x v="0"/>
    <s v="Tarjeta de crédito"/>
    <n v="47.46"/>
    <s v="Ocupada"/>
    <n v="470"/>
    <s v="Uruguay"/>
    <x v="351"/>
    <n v="125.46000000000001"/>
    <d v="2023-04-05T00:00:00"/>
    <d v="2023-04-05T01:41:00"/>
    <d v="2023-04-05T04:17:00"/>
    <d v="1899-12-30T02:51:00"/>
    <d v="1899-12-30T01:12:00"/>
    <d v="1899-12-30T01:39:00"/>
    <x v="0"/>
  </r>
  <r>
    <n v="7"/>
    <s v="Cliente_696"/>
    <n v="6"/>
    <d v="2023-04-05T03:36:00"/>
    <d v="2023-04-05T05:38:00"/>
    <s v="Mesero_4"/>
    <x v="1"/>
    <s v="Tarjeta de débito"/>
    <n v="28.49"/>
    <s v="Reservada"/>
    <n v="471"/>
    <s v="Perú"/>
    <x v="5"/>
    <n v="133.49"/>
    <d v="2023-04-05T00:00:00"/>
    <d v="2023-04-05T03:36:00"/>
    <d v="2023-04-05T05:38:00"/>
    <d v="1899-12-30T02:02:00"/>
    <d v="1899-12-30T00:57:00"/>
    <d v="1899-12-30T01:05:00"/>
    <x v="0"/>
  </r>
  <r>
    <n v="20"/>
    <s v="Cliente_704"/>
    <n v="2"/>
    <d v="2023-04-05T03:57:00"/>
    <d v="2023-04-05T06:52:00"/>
    <s v="Mesero_2"/>
    <x v="0"/>
    <s v="Efectivo"/>
    <n v="36.79"/>
    <s v="Ocupada"/>
    <n v="472"/>
    <s v="Uruguay"/>
    <x v="352"/>
    <n v="150.79"/>
    <d v="2023-04-05T00:00:00"/>
    <d v="2023-04-05T03:57:00"/>
    <d v="2023-04-05T06:52:00"/>
    <d v="1899-12-30T03:10:00"/>
    <d v="1899-12-30T01:13:00"/>
    <d v="1899-12-30T01:57:00"/>
    <x v="0"/>
  </r>
  <r>
    <n v="13"/>
    <s v="Cliente_720"/>
    <n v="4"/>
    <d v="2023-04-06T03:36:00"/>
    <d v="2023-04-06T07:04:00"/>
    <s v="Mesero_2"/>
    <x v="0"/>
    <s v="Tarjeta de débito"/>
    <n v="15.63"/>
    <s v="Ocupada"/>
    <n v="473"/>
    <s v="Paraguay"/>
    <x v="353"/>
    <n v="94.63"/>
    <d v="2023-04-06T00:00:00"/>
    <d v="2023-04-06T03:36:00"/>
    <d v="2023-04-06T07:04:00"/>
    <d v="1899-12-30T03:43:00"/>
    <d v="1899-12-30T01:01:00"/>
    <d v="1899-12-30T02:42:00"/>
    <x v="0"/>
  </r>
  <r>
    <n v="2"/>
    <s v="Cliente_624"/>
    <n v="6"/>
    <d v="2023-04-06T01:52:00"/>
    <d v="2023-04-06T03:32:00"/>
    <s v="Mesero_4"/>
    <x v="0"/>
    <s v="Tarjeta de crédito"/>
    <n v="21.66"/>
    <s v="Libre"/>
    <n v="474"/>
    <s v="Perú"/>
    <x v="354"/>
    <n v="199.66"/>
    <d v="2023-04-06T00:00:00"/>
    <d v="2023-04-06T01:52:00"/>
    <d v="2023-04-06T03:32:00"/>
    <d v="1899-12-30T01:40:00"/>
    <d v="1899-12-30T02:41:00"/>
    <d v="1899-12-30T00:00:00"/>
    <x v="1"/>
  </r>
  <r>
    <n v="18"/>
    <s v="Cliente_289"/>
    <n v="4"/>
    <d v="2023-04-06T03:17:00"/>
    <d v="2023-04-06T05:50:00"/>
    <s v="Mesero_5"/>
    <x v="2"/>
    <s v="Tarjeta de débito"/>
    <n v="19.55"/>
    <s v="Ocupada"/>
    <n v="475"/>
    <s v="Paraguay"/>
    <x v="355"/>
    <n v="193.55"/>
    <d v="2023-04-06T00:00:00"/>
    <d v="2023-04-06T03:17:00"/>
    <d v="2023-04-06T05:50:00"/>
    <d v="1899-12-30T02:48:00"/>
    <d v="1899-12-30T00:35:00"/>
    <d v="1899-12-30T02:13:00"/>
    <x v="0"/>
  </r>
  <r>
    <n v="13"/>
    <s v="Cliente_434"/>
    <n v="2"/>
    <d v="2023-04-06T00:03:00"/>
    <d v="2023-04-06T01:47:00"/>
    <s v="Mesero_3"/>
    <x v="1"/>
    <s v="Tarjeta de débito"/>
    <n v="43.53"/>
    <s v="Ocupada"/>
    <n v="476"/>
    <s v="Paraguay"/>
    <x v="356"/>
    <n v="261.52999999999997"/>
    <d v="2023-04-06T00:00:00"/>
    <d v="2023-04-06T00:03:00"/>
    <d v="2023-04-06T01:47:00"/>
    <d v="1899-12-30T01:59:00"/>
    <d v="1899-12-30T01:55:00"/>
    <d v="1899-12-30T00:04:00"/>
    <x v="0"/>
  </r>
  <r>
    <n v="8"/>
    <s v="Cliente_149"/>
    <n v="6"/>
    <d v="2023-04-06T01:39:00"/>
    <d v="2023-04-06T02:58:00"/>
    <s v="Mesero_4"/>
    <x v="1"/>
    <s v="Tarjeta de crédito"/>
    <n v="33.85"/>
    <s v="Reservada"/>
    <n v="477"/>
    <s v="Colombia"/>
    <x v="357"/>
    <n v="237.85"/>
    <d v="2023-04-06T00:00:00"/>
    <d v="2023-04-06T01:39:00"/>
    <d v="2023-04-06T02:58:00"/>
    <d v="1899-12-30T01:19:00"/>
    <d v="1899-12-30T01:55:00"/>
    <d v="1899-12-30T00:00:00"/>
    <x v="1"/>
  </r>
  <r>
    <n v="7"/>
    <s v="Cliente_29"/>
    <n v="5"/>
    <d v="2023-04-06T00:01:00"/>
    <d v="2023-04-06T03:28:00"/>
    <s v="Mesero_1"/>
    <x v="0"/>
    <s v="Efectivo"/>
    <n v="32.78"/>
    <s v="Ocupada"/>
    <n v="478"/>
    <s v="Bolivia"/>
    <x v="358"/>
    <n v="150.78"/>
    <d v="2023-04-06T00:00:00"/>
    <d v="2023-04-06T00:01:00"/>
    <d v="2023-04-06T03:28:00"/>
    <d v="1899-12-30T03:42:00"/>
    <d v="1899-12-30T01:30:00"/>
    <d v="1899-12-30T02:12:00"/>
    <x v="0"/>
  </r>
  <r>
    <n v="1"/>
    <s v="Cliente_708"/>
    <n v="3"/>
    <d v="2023-04-06T00:42:00"/>
    <d v="2023-04-06T04:30:00"/>
    <s v="Mesero_3"/>
    <x v="0"/>
    <s v="Tarjeta de débito"/>
    <n v="39.58"/>
    <s v="Reservada"/>
    <n v="479"/>
    <s v="Argentina"/>
    <x v="359"/>
    <n v="91.58"/>
    <d v="2023-04-06T00:00:00"/>
    <d v="2023-04-06T00:42:00"/>
    <d v="2023-04-06T04:30:00"/>
    <d v="1899-12-30T03:48:00"/>
    <d v="1899-12-30T01:23:00"/>
    <d v="1899-12-30T02:25:00"/>
    <x v="0"/>
  </r>
  <r>
    <n v="1"/>
    <s v="Cliente_125"/>
    <n v="5"/>
    <d v="2023-04-06T03:26:00"/>
    <d v="2023-04-06T07:19:00"/>
    <s v="Mesero_5"/>
    <x v="1"/>
    <s v="Efectivo"/>
    <n v="18.63"/>
    <s v="Reservada"/>
    <n v="480"/>
    <s v="Uruguay"/>
    <x v="360"/>
    <n v="177.63"/>
    <d v="2023-04-06T00:00:00"/>
    <d v="2023-04-06T03:26:00"/>
    <d v="2023-04-06T07:19:00"/>
    <d v="1899-12-30T03:53:00"/>
    <d v="1899-12-30T01:05:00"/>
    <d v="1899-12-30T02:48:00"/>
    <x v="0"/>
  </r>
  <r>
    <n v="9"/>
    <s v="Cliente_618"/>
    <n v="4"/>
    <d v="2023-04-06T01:57:00"/>
    <d v="2023-04-06T04:43:00"/>
    <s v="Mesero_1"/>
    <x v="0"/>
    <s v="Tarjeta de crédito"/>
    <n v="42.02"/>
    <s v="Reservada"/>
    <n v="481"/>
    <s v="Perú"/>
    <x v="113"/>
    <n v="94.02000000000001"/>
    <d v="2023-04-06T00:00:00"/>
    <d v="2023-04-06T01:57:00"/>
    <d v="2023-04-06T04:43:00"/>
    <d v="1899-12-30T02:46:00"/>
    <d v="1899-12-30T00:58:00"/>
    <d v="1899-12-30T01:48:00"/>
    <x v="0"/>
  </r>
  <r>
    <n v="9"/>
    <s v="Cliente_115"/>
    <n v="4"/>
    <d v="2023-04-06T00:41:00"/>
    <d v="2023-04-06T02:59:00"/>
    <s v="Mesero_3"/>
    <x v="1"/>
    <s v="Tarjeta de crédito"/>
    <n v="18.84"/>
    <s v="Libre"/>
    <n v="482"/>
    <s v="Colombia"/>
    <x v="36"/>
    <n v="81.84"/>
    <d v="2023-04-06T00:00:00"/>
    <d v="2023-04-06T00:41:00"/>
    <d v="2023-04-06T02:59:00"/>
    <d v="1899-12-30T02:18:00"/>
    <d v="1899-12-30T00:21:00"/>
    <d v="1899-12-30T01:57:00"/>
    <x v="0"/>
  </r>
  <r>
    <n v="2"/>
    <s v="Cliente_527"/>
    <n v="4"/>
    <d v="2023-04-06T03:50:00"/>
    <d v="2023-04-06T07:01:00"/>
    <s v="Mesero_1"/>
    <x v="0"/>
    <s v="Tarjeta de crédito"/>
    <n v="12.74"/>
    <s v="Reservada"/>
    <n v="483"/>
    <s v="Ecuador"/>
    <x v="71"/>
    <n v="93.74"/>
    <d v="2023-04-06T00:00:00"/>
    <d v="2023-04-06T03:50:00"/>
    <d v="2023-04-06T07:01:00"/>
    <d v="1899-12-30T03:11:00"/>
    <d v="1899-12-30T00:53:00"/>
    <d v="1899-12-30T02:18:00"/>
    <x v="0"/>
  </r>
  <r>
    <n v="18"/>
    <s v="Cliente_71"/>
    <n v="2"/>
    <d v="2023-04-06T01:33:00"/>
    <d v="2023-04-06T04:31:00"/>
    <s v="Mesero_4"/>
    <x v="0"/>
    <s v="Tarjeta de crédito"/>
    <n v="22.76"/>
    <s v="Libre"/>
    <n v="484"/>
    <s v="Chile"/>
    <x v="83"/>
    <n v="97.76"/>
    <d v="2023-04-06T00:00:00"/>
    <d v="2023-04-06T01:33:00"/>
    <d v="2023-04-06T04:31:00"/>
    <d v="1899-12-30T02:58:00"/>
    <d v="1899-12-30T00:34:00"/>
    <d v="1899-12-30T02:24:00"/>
    <x v="0"/>
  </r>
  <r>
    <n v="6"/>
    <s v="Cliente_524"/>
    <n v="5"/>
    <d v="2023-04-06T01:00:00"/>
    <d v="2023-04-06T02:52:00"/>
    <s v="Mesero_5"/>
    <x v="2"/>
    <s v="Tarjeta de crédito"/>
    <n v="39.07"/>
    <s v="Reservada"/>
    <n v="485"/>
    <s v="Bolivia"/>
    <x v="361"/>
    <n v="183.07"/>
    <d v="2023-04-06T00:00:00"/>
    <d v="2023-04-06T01:00:00"/>
    <d v="2023-04-06T02:52:00"/>
    <d v="1899-12-30T01:52:00"/>
    <d v="1899-12-30T01:19:00"/>
    <d v="1899-12-30T00:33:00"/>
    <x v="0"/>
  </r>
  <r>
    <n v="15"/>
    <s v="Cliente_437"/>
    <n v="3"/>
    <d v="2023-04-06T02:47:00"/>
    <d v="2023-04-06T06:12:00"/>
    <s v="Mesero_1"/>
    <x v="1"/>
    <s v="Tarjeta de débito"/>
    <n v="12.66"/>
    <s v="Ocupada"/>
    <n v="486"/>
    <s v="Colombia"/>
    <x v="362"/>
    <n v="162.66"/>
    <d v="2023-04-06T00:00:00"/>
    <d v="2023-04-06T02:47:00"/>
    <d v="2023-04-06T06:12:00"/>
    <d v="1899-12-30T03:40:00"/>
    <d v="1899-12-30T00:59:00"/>
    <d v="1899-12-30T02:41:00"/>
    <x v="0"/>
  </r>
  <r>
    <n v="17"/>
    <s v="Cliente_946"/>
    <n v="1"/>
    <d v="2023-04-06T01:34:00"/>
    <d v="2023-04-06T03:50:00"/>
    <s v="Mesero_1"/>
    <x v="0"/>
    <s v="Tarjeta de crédito"/>
    <n v="45.76"/>
    <s v="Ocupada"/>
    <n v="487"/>
    <s v="Paraguay"/>
    <x v="363"/>
    <n v="197.76"/>
    <d v="2023-04-06T00:00:00"/>
    <d v="2023-04-06T01:34:00"/>
    <d v="2023-04-06T03:50:00"/>
    <d v="1899-12-30T02:31:00"/>
    <d v="1899-12-30T01:32:00"/>
    <d v="1899-12-30T00:59:00"/>
    <x v="0"/>
  </r>
  <r>
    <n v="10"/>
    <s v="Cliente_719"/>
    <n v="4"/>
    <d v="2023-04-06T00:00:00"/>
    <d v="2023-04-06T01:58:00"/>
    <s v="Mesero_3"/>
    <x v="0"/>
    <s v="Tarjeta de débito"/>
    <n v="37.380000000000003"/>
    <s v="Libre"/>
    <n v="488"/>
    <s v="Argentina"/>
    <x v="364"/>
    <n v="222.38"/>
    <d v="2023-04-06T00:00:00"/>
    <d v="2023-04-06T00:00:00"/>
    <d v="2023-04-06T01:58:00"/>
    <d v="1899-12-30T01:58:00"/>
    <d v="1899-12-30T02:04:00"/>
    <d v="1899-12-30T00:00:00"/>
    <x v="1"/>
  </r>
  <r>
    <n v="3"/>
    <s v="Cliente_354"/>
    <n v="1"/>
    <d v="2023-04-06T02:57:00"/>
    <d v="2023-04-06T05:27:00"/>
    <s v="Mesero_3"/>
    <x v="1"/>
    <s v="Tarjeta de crédito"/>
    <n v="22.27"/>
    <s v="Ocupada"/>
    <n v="489"/>
    <s v="Argentina"/>
    <x v="73"/>
    <n v="171.27"/>
    <d v="2023-04-06T00:00:00"/>
    <d v="2023-04-06T02:57:00"/>
    <d v="2023-04-06T05:27:00"/>
    <d v="1899-12-30T02:45:00"/>
    <d v="1899-12-30T00:34:00"/>
    <d v="1899-12-30T02:11:00"/>
    <x v="0"/>
  </r>
  <r>
    <n v="1"/>
    <s v="Cliente_194"/>
    <n v="2"/>
    <d v="2023-04-06T03:20:00"/>
    <d v="2023-04-06T04:57:00"/>
    <s v="Mesero_5"/>
    <x v="0"/>
    <s v="Tarjeta de crédito"/>
    <n v="26.79"/>
    <s v="Libre"/>
    <n v="490"/>
    <s v="Colombia"/>
    <x v="365"/>
    <n v="238.79"/>
    <d v="2023-04-06T00:00:00"/>
    <d v="2023-04-06T03:20:00"/>
    <d v="2023-04-06T04:57:00"/>
    <d v="1899-12-30T01:37:00"/>
    <d v="1899-12-30T02:11:00"/>
    <d v="1899-12-30T00:00:00"/>
    <x v="1"/>
  </r>
  <r>
    <n v="7"/>
    <s v="Cliente_160"/>
    <n v="4"/>
    <d v="2023-04-06T00:07:00"/>
    <d v="2023-04-06T02:37:00"/>
    <s v="Mesero_4"/>
    <x v="1"/>
    <s v="Tarjeta de crédito"/>
    <n v="34.68"/>
    <s v="Ocupada"/>
    <n v="491"/>
    <s v="España"/>
    <x v="366"/>
    <n v="152.68"/>
    <d v="2023-04-06T00:00:00"/>
    <d v="2023-04-06T00:07:00"/>
    <d v="2023-04-06T02:37:00"/>
    <d v="1899-12-30T02:45:00"/>
    <d v="1899-12-30T00:41:00"/>
    <d v="1899-12-30T02:04:00"/>
    <x v="0"/>
  </r>
  <r>
    <n v="4"/>
    <s v="Cliente_363"/>
    <n v="4"/>
    <d v="2023-04-06T01:03:00"/>
    <d v="2023-04-06T04:36:00"/>
    <s v="Mesero_1"/>
    <x v="0"/>
    <s v="Tarjeta de crédito"/>
    <n v="16.62"/>
    <s v="Reservada"/>
    <n v="492"/>
    <s v="Colombia"/>
    <x v="367"/>
    <n v="226.62"/>
    <d v="2023-04-06T00:00:00"/>
    <d v="2023-04-06T01:03:00"/>
    <d v="2023-04-06T04:36:00"/>
    <d v="1899-12-30T03:33:00"/>
    <d v="1899-12-30T00:49:00"/>
    <d v="1899-12-30T02:44:00"/>
    <x v="0"/>
  </r>
  <r>
    <n v="2"/>
    <s v="Cliente_140"/>
    <n v="2"/>
    <d v="2023-04-06T00:31:00"/>
    <d v="2023-04-06T01:46:00"/>
    <s v="Mesero_5"/>
    <x v="0"/>
    <s v="Tarjeta de crédito"/>
    <n v="32.67"/>
    <s v="Ocupada"/>
    <n v="493"/>
    <s v="Perú"/>
    <x v="44"/>
    <n v="86.67"/>
    <d v="2023-04-06T00:00:00"/>
    <d v="2023-04-06T00:31:00"/>
    <d v="2023-04-06T01:46:00"/>
    <d v="1899-12-30T01:30:00"/>
    <d v="1899-12-30T00:08:00"/>
    <d v="1899-12-30T01:22:00"/>
    <x v="0"/>
  </r>
  <r>
    <n v="20"/>
    <s v="Cliente_546"/>
    <n v="5"/>
    <d v="2023-04-06T01:28:00"/>
    <d v="2023-04-06T04:49:00"/>
    <s v="Mesero_1"/>
    <x v="1"/>
    <s v="Tarjeta de crédito"/>
    <n v="11.85"/>
    <s v="Reservada"/>
    <n v="494"/>
    <s v="Paraguay"/>
    <x v="6"/>
    <n v="183.85"/>
    <d v="2023-04-06T00:00:00"/>
    <d v="2023-04-06T01:28:00"/>
    <d v="2023-04-06T04:49:00"/>
    <d v="1899-12-30T03:21:00"/>
    <d v="1899-12-30T00:31:00"/>
    <d v="1899-12-30T02:50:00"/>
    <x v="0"/>
  </r>
  <r>
    <n v="11"/>
    <s v="Cliente_778"/>
    <n v="6"/>
    <d v="2023-04-06T03:01:00"/>
    <d v="2023-04-06T06:50:00"/>
    <s v="Mesero_2"/>
    <x v="1"/>
    <s v="Tarjeta de crédito"/>
    <n v="33.96"/>
    <s v="Libre"/>
    <n v="495"/>
    <s v="Venezuela"/>
    <x v="368"/>
    <n v="296.95999999999998"/>
    <d v="2023-04-06T00:00:00"/>
    <d v="2023-04-06T03:01:00"/>
    <d v="2023-04-06T06:50:00"/>
    <d v="1899-12-30T03:49:00"/>
    <d v="1899-12-30T01:42:00"/>
    <d v="1899-12-30T02:07:00"/>
    <x v="0"/>
  </r>
  <r>
    <n v="1"/>
    <s v="Cliente_402"/>
    <n v="3"/>
    <d v="2023-04-06T02:34:00"/>
    <d v="2023-04-06T06:22:00"/>
    <s v="Mesero_1"/>
    <x v="0"/>
    <s v="Tarjeta de crédito"/>
    <n v="39.42"/>
    <s v="Reservada"/>
    <n v="496"/>
    <s v="Argentina"/>
    <x v="369"/>
    <n v="262.42"/>
    <d v="2023-04-06T00:00:00"/>
    <d v="2023-04-06T02:34:00"/>
    <d v="2023-04-06T06:22:00"/>
    <d v="1899-12-30T03:48:00"/>
    <d v="1899-12-30T02:13:00"/>
    <d v="1899-12-30T01:35:00"/>
    <x v="0"/>
  </r>
  <r>
    <n v="13"/>
    <s v="Cliente_784"/>
    <n v="6"/>
    <d v="2023-04-06T03:30:00"/>
    <d v="2023-04-06T06:58:00"/>
    <s v="Mesero_3"/>
    <x v="0"/>
    <s v="Tarjeta de débito"/>
    <n v="29.93"/>
    <s v="Reservada"/>
    <n v="497"/>
    <s v="Argentina"/>
    <x v="370"/>
    <n v="179.93"/>
    <d v="2023-04-06T00:00:00"/>
    <d v="2023-04-06T03:30:00"/>
    <d v="2023-04-06T06:58:00"/>
    <d v="1899-12-30T03:28:00"/>
    <d v="1899-12-30T00:38:00"/>
    <d v="1899-12-30T02:50:00"/>
    <x v="0"/>
  </r>
  <r>
    <n v="20"/>
    <s v="Cliente_259"/>
    <n v="3"/>
    <d v="2023-04-06T00:17:00"/>
    <d v="2023-04-06T03:46:00"/>
    <s v="Mesero_3"/>
    <x v="0"/>
    <s v="Tarjeta de crédito"/>
    <n v="21.99"/>
    <s v="Libre"/>
    <n v="498"/>
    <s v="España"/>
    <x v="76"/>
    <n v="40.989999999999995"/>
    <d v="2023-04-06T00:00:00"/>
    <d v="2023-04-06T00:17:00"/>
    <d v="2023-04-06T03:46:00"/>
    <d v="1899-12-30T03:29:00"/>
    <d v="1899-12-30T00:32:00"/>
    <d v="1899-12-30T02:57:00"/>
    <x v="0"/>
  </r>
  <r>
    <n v="5"/>
    <s v="Cliente_919"/>
    <n v="5"/>
    <d v="2023-04-06T01:21:00"/>
    <d v="2023-04-06T04:28:00"/>
    <s v="Mesero_2"/>
    <x v="2"/>
    <s v="Tarjeta de débito"/>
    <n v="22.69"/>
    <s v="Reservada"/>
    <n v="499"/>
    <s v="Brasil"/>
    <x v="371"/>
    <n v="180.69"/>
    <d v="2023-04-06T00:00:00"/>
    <d v="2023-04-06T01:21:00"/>
    <d v="2023-04-06T04:28:00"/>
    <d v="1899-12-30T03:07:00"/>
    <d v="1899-12-30T02:10:00"/>
    <d v="1899-12-30T00:57:00"/>
    <x v="0"/>
  </r>
  <r>
    <n v="4"/>
    <s v="Cliente_354"/>
    <n v="5"/>
    <d v="2023-04-06T01:17:00"/>
    <d v="2023-04-06T05:15:00"/>
    <s v="Mesero_4"/>
    <x v="1"/>
    <s v="Tarjeta de débito"/>
    <n v="37.619999999999997"/>
    <s v="Ocupada"/>
    <n v="500"/>
    <s v="Argentina"/>
    <x v="372"/>
    <n v="130.62"/>
    <d v="2023-04-06T00:00:00"/>
    <d v="2023-04-06T01:17:00"/>
    <d v="2023-04-06T05:15:00"/>
    <d v="1899-12-30T04:13:00"/>
    <d v="1899-12-30T00:42:00"/>
    <d v="1899-12-30T03:31:00"/>
    <x v="0"/>
  </r>
  <r>
    <n v="7"/>
    <s v="Cliente_637"/>
    <n v="1"/>
    <d v="2023-04-06T03:44:00"/>
    <d v="2023-04-06T06:31:00"/>
    <s v="Mesero_1"/>
    <x v="2"/>
    <s v="Tarjeta de crédito"/>
    <n v="28.38"/>
    <s v="Ocupada"/>
    <n v="501"/>
    <s v="Venezuela"/>
    <x v="373"/>
    <n v="166.38"/>
    <d v="2023-04-06T00:00:00"/>
    <d v="2023-04-06T03:44:00"/>
    <d v="2023-04-06T06:31:00"/>
    <d v="1899-12-30T03:02:00"/>
    <d v="1899-12-30T00:39:00"/>
    <d v="1899-12-30T02:23:00"/>
    <x v="0"/>
  </r>
  <r>
    <n v="5"/>
    <s v="Cliente_759"/>
    <n v="2"/>
    <d v="2023-04-06T00:45:00"/>
    <d v="2023-04-06T01:57:00"/>
    <s v="Mesero_5"/>
    <x v="0"/>
    <s v="Tarjeta de crédito"/>
    <n v="32.9"/>
    <s v="Reservada"/>
    <n v="502"/>
    <s v="Bolivia"/>
    <x v="374"/>
    <n v="171.9"/>
    <d v="2023-04-06T00:00:00"/>
    <d v="2023-04-06T00:45:00"/>
    <d v="2023-04-06T01:57:00"/>
    <d v="1899-12-30T01:12:00"/>
    <d v="1899-12-30T01:13:00"/>
    <d v="1899-12-30T00:00:00"/>
    <x v="1"/>
  </r>
  <r>
    <n v="3"/>
    <s v="Cliente_948"/>
    <n v="1"/>
    <d v="2023-04-06T02:20:00"/>
    <d v="2023-04-06T04:02:00"/>
    <s v="Mesero_3"/>
    <x v="0"/>
    <s v="Tarjeta de crédito"/>
    <n v="35.840000000000003"/>
    <s v="Reservada"/>
    <n v="503"/>
    <s v="España"/>
    <x v="201"/>
    <n v="172.84"/>
    <d v="2023-04-06T00:00:00"/>
    <d v="2023-04-06T02:20:00"/>
    <d v="2023-04-06T04:02:00"/>
    <d v="1899-12-30T01:42:00"/>
    <d v="1899-12-30T01:25:00"/>
    <d v="1899-12-30T00:17:00"/>
    <x v="0"/>
  </r>
  <r>
    <n v="2"/>
    <s v="Cliente_172"/>
    <n v="5"/>
    <d v="2023-04-06T02:10:00"/>
    <d v="2023-04-06T04:48:00"/>
    <s v="Mesero_5"/>
    <x v="2"/>
    <s v="Efectivo"/>
    <n v="31.31"/>
    <s v="Reservada"/>
    <n v="504"/>
    <s v="Brasil"/>
    <x v="71"/>
    <n v="85.31"/>
    <d v="2023-04-06T00:00:00"/>
    <d v="2023-04-06T02:10:00"/>
    <d v="2023-04-06T04:48:00"/>
    <d v="1899-12-30T02:38:00"/>
    <d v="1899-12-30T00:19:00"/>
    <d v="1899-12-30T02:19:00"/>
    <x v="0"/>
  </r>
  <r>
    <n v="5"/>
    <s v="Cliente_70"/>
    <n v="1"/>
    <d v="2023-04-06T02:38:00"/>
    <d v="2023-04-06T06:07:00"/>
    <s v="Mesero_2"/>
    <x v="2"/>
    <s v="Tarjeta de crédito"/>
    <n v="25.76"/>
    <s v="Reservada"/>
    <n v="505"/>
    <s v="Colombia"/>
    <x v="375"/>
    <n v="180.76"/>
    <d v="2023-04-06T00:00:00"/>
    <d v="2023-04-06T02:38:00"/>
    <d v="2023-04-06T06:07:00"/>
    <d v="1899-12-30T03:29:00"/>
    <d v="1899-12-30T01:55:00"/>
    <d v="1899-12-30T01:34:00"/>
    <x v="0"/>
  </r>
  <r>
    <n v="18"/>
    <s v="Cliente_835"/>
    <n v="2"/>
    <d v="2023-04-06T02:01:00"/>
    <d v="2023-04-06T04:02:00"/>
    <s v="Mesero_3"/>
    <x v="2"/>
    <s v="Tarjeta de crédito"/>
    <n v="11.65"/>
    <s v="Ocupada"/>
    <n v="506"/>
    <s v="Paraguay"/>
    <x v="5"/>
    <n v="81.650000000000006"/>
    <d v="2023-04-06T00:00:00"/>
    <d v="2023-04-06T02:01:00"/>
    <d v="2023-04-06T04:02:00"/>
    <d v="1899-12-30T02:16:00"/>
    <d v="1899-12-30T00:05:00"/>
    <d v="1899-12-30T02:11:00"/>
    <x v="0"/>
  </r>
  <r>
    <n v="18"/>
    <s v="Cliente_989"/>
    <n v="4"/>
    <d v="2023-04-06T03:26:00"/>
    <d v="2023-04-06T04:30:00"/>
    <s v="Mesero_2"/>
    <x v="1"/>
    <s v="Tarjeta de crédito"/>
    <n v="43.42"/>
    <s v="Libre"/>
    <n v="507"/>
    <s v="Bolivia"/>
    <x v="376"/>
    <n v="253.42000000000002"/>
    <d v="2023-04-06T00:00:00"/>
    <d v="2023-04-06T03:26:00"/>
    <d v="2023-04-06T04:30:00"/>
    <d v="1899-12-30T01:04:00"/>
    <d v="1899-12-30T01:09:00"/>
    <d v="1899-12-30T00:00:00"/>
    <x v="1"/>
  </r>
  <r>
    <n v="6"/>
    <s v="Cliente_821"/>
    <n v="1"/>
    <d v="2023-04-06T02:50:00"/>
    <d v="2023-04-06T06:35:00"/>
    <s v="Mesero_5"/>
    <x v="0"/>
    <s v="Tarjeta de crédito"/>
    <n v="42.8"/>
    <s v="Reservada"/>
    <n v="508"/>
    <s v="Brasil"/>
    <x v="183"/>
    <n v="74.8"/>
    <d v="2023-04-06T00:00:00"/>
    <d v="2023-04-06T02:50:00"/>
    <d v="2023-04-06T06:35:00"/>
    <d v="1899-12-30T03:45:00"/>
    <d v="1899-12-30T00:34:00"/>
    <d v="1899-12-30T03:11:00"/>
    <x v="0"/>
  </r>
  <r>
    <n v="5"/>
    <s v="Cliente_977"/>
    <n v="3"/>
    <d v="2023-04-06T03:12:00"/>
    <d v="2023-04-06T06:02:00"/>
    <s v="Mesero_1"/>
    <x v="1"/>
    <s v="Tarjeta de crédito"/>
    <n v="16.260000000000002"/>
    <s v="Ocupada"/>
    <n v="509"/>
    <s v="Brasil"/>
    <x v="18"/>
    <n v="96.26"/>
    <d v="2023-04-06T00:00:00"/>
    <d v="2023-04-06T03:12:00"/>
    <d v="2023-04-06T06:02:00"/>
    <d v="1899-12-30T03:05:00"/>
    <d v="1899-12-30T00:47:00"/>
    <d v="1899-12-30T02:18:00"/>
    <x v="0"/>
  </r>
  <r>
    <n v="6"/>
    <s v="Cliente_509"/>
    <n v="4"/>
    <d v="2023-04-06T03:32:00"/>
    <d v="2023-04-06T04:33:00"/>
    <s v="Mesero_4"/>
    <x v="0"/>
    <s v="Tarjeta de crédito"/>
    <n v="14.97"/>
    <s v="Libre"/>
    <n v="510"/>
    <s v="Paraguay"/>
    <x v="38"/>
    <n v="50.97"/>
    <d v="2023-04-06T00:00:00"/>
    <d v="2023-04-06T03:32:00"/>
    <d v="2023-04-06T04:33:00"/>
    <d v="1899-12-30T01:01:00"/>
    <d v="1899-12-30T00:48:00"/>
    <d v="1899-12-30T00:13:00"/>
    <x v="0"/>
  </r>
  <r>
    <n v="2"/>
    <s v="Cliente_951"/>
    <n v="1"/>
    <d v="2023-04-06T01:38:00"/>
    <d v="2023-04-06T03:23:00"/>
    <s v="Mesero_1"/>
    <x v="0"/>
    <s v="Tarjeta de crédito"/>
    <n v="35.950000000000003"/>
    <s v="Libre"/>
    <n v="511"/>
    <s v="Argentina"/>
    <x v="377"/>
    <n v="172.95"/>
    <d v="2023-04-06T00:00:00"/>
    <d v="2023-04-06T01:38:00"/>
    <d v="2023-04-06T03:23:00"/>
    <d v="1899-12-30T01:45:00"/>
    <d v="1899-12-30T00:38:00"/>
    <d v="1899-12-30T01:07:00"/>
    <x v="0"/>
  </r>
  <r>
    <n v="2"/>
    <s v="Cliente_285"/>
    <n v="1"/>
    <d v="2023-04-06T01:19:00"/>
    <d v="2023-04-06T02:26:00"/>
    <s v="Mesero_5"/>
    <x v="0"/>
    <s v="Tarjeta de crédito"/>
    <n v="37.369999999999997"/>
    <s v="Ocupada"/>
    <n v="512"/>
    <s v="España"/>
    <x v="312"/>
    <n v="165.37"/>
    <d v="2023-04-06T00:00:00"/>
    <d v="2023-04-06T01:19:00"/>
    <d v="2023-04-06T02:26:00"/>
    <d v="1899-12-30T01:22:00"/>
    <d v="1899-12-30T00:59:00"/>
    <d v="1899-12-30T00:23:00"/>
    <x v="0"/>
  </r>
  <r>
    <n v="8"/>
    <s v="Cliente_873"/>
    <n v="6"/>
    <d v="2023-04-06T01:28:00"/>
    <d v="2023-04-06T04:51:00"/>
    <s v="Mesero_3"/>
    <x v="1"/>
    <s v="Tarjeta de crédito"/>
    <n v="22.74"/>
    <s v="Ocupada"/>
    <n v="513"/>
    <s v="Bolivia"/>
    <x v="44"/>
    <n v="76.739999999999995"/>
    <d v="2023-04-06T00:00:00"/>
    <d v="2023-04-06T01:28:00"/>
    <d v="2023-04-06T04:51:00"/>
    <d v="1899-12-30T03:38:00"/>
    <d v="1899-12-30T00:56:00"/>
    <d v="1899-12-30T02:42:00"/>
    <x v="0"/>
  </r>
  <r>
    <n v="18"/>
    <s v="Cliente_819"/>
    <n v="5"/>
    <d v="2023-04-06T01:19:00"/>
    <d v="2023-04-06T04:36:00"/>
    <s v="Mesero_4"/>
    <x v="0"/>
    <s v="Tarjeta de crédito"/>
    <n v="38.840000000000003"/>
    <s v="Libre"/>
    <n v="514"/>
    <s v="Chile"/>
    <x v="378"/>
    <n v="212.84"/>
    <d v="2023-04-06T00:00:00"/>
    <d v="2023-04-06T01:19:00"/>
    <d v="2023-04-06T04:36:00"/>
    <d v="1899-12-30T03:17:00"/>
    <d v="1899-12-30T01:52:00"/>
    <d v="1899-12-30T01:25:00"/>
    <x v="0"/>
  </r>
  <r>
    <n v="19"/>
    <s v="Cliente_690"/>
    <n v="2"/>
    <d v="2023-04-06T00:58:00"/>
    <d v="2023-04-06T02:03:00"/>
    <s v="Mesero_2"/>
    <x v="0"/>
    <s v="Tarjeta de crédito"/>
    <n v="43.79"/>
    <s v="Ocupada"/>
    <n v="515"/>
    <s v="Chile"/>
    <x v="44"/>
    <n v="61.79"/>
    <d v="2023-04-06T00:00:00"/>
    <d v="2023-04-06T00:58:00"/>
    <d v="2023-04-06T02:03:00"/>
    <d v="1899-12-30T01:20:00"/>
    <d v="1899-12-30T00:13:00"/>
    <d v="1899-12-30T01:07:00"/>
    <x v="0"/>
  </r>
  <r>
    <n v="7"/>
    <s v="Cliente_334"/>
    <n v="2"/>
    <d v="2023-04-06T03:55:00"/>
    <d v="2023-04-06T04:59:00"/>
    <s v="Mesero_4"/>
    <x v="0"/>
    <s v="Tarjeta de crédito"/>
    <n v="20.85"/>
    <s v="Reservada"/>
    <n v="516"/>
    <s v="Paraguay"/>
    <x v="379"/>
    <n v="166.85"/>
    <d v="2023-04-06T00:00:00"/>
    <d v="2023-04-06T03:55:00"/>
    <d v="2023-04-06T04:59:00"/>
    <d v="1899-12-30T01:04:00"/>
    <d v="1899-12-30T01:37:00"/>
    <d v="1899-12-30T00:00:00"/>
    <x v="1"/>
  </r>
  <r>
    <n v="4"/>
    <s v="Cliente_508"/>
    <n v="5"/>
    <d v="2023-04-06T01:35:00"/>
    <d v="2023-04-06T05:30:00"/>
    <s v="Mesero_4"/>
    <x v="0"/>
    <s v="Efectivo"/>
    <n v="23.92"/>
    <s v="Reservada"/>
    <n v="517"/>
    <s v="Ecuador"/>
    <x v="380"/>
    <n v="126.92"/>
    <d v="2023-04-06T00:00:00"/>
    <d v="2023-04-06T01:35:00"/>
    <d v="2023-04-06T05:30:00"/>
    <d v="1899-12-30T03:55:00"/>
    <d v="1899-12-30T01:05:00"/>
    <d v="1899-12-30T02:50:00"/>
    <x v="0"/>
  </r>
  <r>
    <n v="5"/>
    <s v="Cliente_830"/>
    <n v="6"/>
    <d v="2023-04-06T02:08:00"/>
    <d v="2023-04-06T06:02:00"/>
    <s v="Mesero_4"/>
    <x v="1"/>
    <s v="Tarjeta de crédito"/>
    <n v="18.48"/>
    <s v="Ocupada"/>
    <n v="518"/>
    <s v="Colombia"/>
    <x v="348"/>
    <n v="95.48"/>
    <d v="2023-04-06T00:00:00"/>
    <d v="2023-04-06T02:08:00"/>
    <d v="2023-04-06T06:02:00"/>
    <d v="1899-12-30T04:09:00"/>
    <d v="1899-12-30T00:53:00"/>
    <d v="1899-12-30T03:16:00"/>
    <x v="0"/>
  </r>
  <r>
    <n v="6"/>
    <s v="Cliente_787"/>
    <n v="2"/>
    <d v="2023-04-06T00:48:00"/>
    <d v="2023-04-06T03:49:00"/>
    <s v="Mesero_5"/>
    <x v="0"/>
    <s v="Tarjeta de crédito"/>
    <n v="34.590000000000003"/>
    <s v="Libre"/>
    <n v="519"/>
    <s v="Paraguay"/>
    <x v="381"/>
    <n v="279.59000000000003"/>
    <d v="2023-04-06T00:00:00"/>
    <d v="2023-04-06T00:48:00"/>
    <d v="2023-04-06T03:49:00"/>
    <d v="1899-12-30T03:01:00"/>
    <d v="1899-12-30T02:36:00"/>
    <d v="1899-12-30T00:25:00"/>
    <x v="0"/>
  </r>
  <r>
    <n v="4"/>
    <s v="Cliente_616"/>
    <n v="4"/>
    <d v="2023-04-06T03:35:00"/>
    <d v="2023-04-06T06:23:00"/>
    <s v="Mesero_4"/>
    <x v="2"/>
    <s v="Tarjeta de crédito"/>
    <n v="43.99"/>
    <s v="Libre"/>
    <n v="520"/>
    <s v="Colombia"/>
    <x v="382"/>
    <n v="323.99"/>
    <d v="2023-04-06T00:00:00"/>
    <d v="2023-04-06T03:35:00"/>
    <d v="2023-04-06T06:23:00"/>
    <d v="1899-12-30T02:48:00"/>
    <d v="1899-12-30T02:01:00"/>
    <d v="1899-12-30T00:47:00"/>
    <x v="0"/>
  </r>
  <r>
    <n v="18"/>
    <s v="Cliente_422"/>
    <n v="2"/>
    <d v="2023-04-06T00:43:00"/>
    <d v="2023-04-06T02:54:00"/>
    <s v="Mesero_4"/>
    <x v="0"/>
    <s v="Tarjeta de crédito"/>
    <n v="15.18"/>
    <s v="Libre"/>
    <n v="521"/>
    <s v="Bolivia"/>
    <x v="383"/>
    <n v="225.18"/>
    <d v="2023-04-06T00:00:00"/>
    <d v="2023-04-06T00:43:00"/>
    <d v="2023-04-06T02:54:00"/>
    <d v="1899-12-30T02:11:00"/>
    <d v="1899-12-30T01:31:00"/>
    <d v="1899-12-30T00:40:00"/>
    <x v="0"/>
  </r>
  <r>
    <n v="2"/>
    <s v="Cliente_740"/>
    <n v="5"/>
    <d v="2023-04-06T01:38:00"/>
    <d v="2023-04-06T04:26:00"/>
    <s v="Mesero_4"/>
    <x v="0"/>
    <s v="Efectivo"/>
    <n v="35.35"/>
    <s v="Libre"/>
    <n v="522"/>
    <s v="Uruguay"/>
    <x v="15"/>
    <n v="119.35"/>
    <d v="2023-04-06T00:00:00"/>
    <d v="2023-04-06T01:38:00"/>
    <d v="2023-04-06T04:26:00"/>
    <d v="1899-12-30T02:48:00"/>
    <d v="1899-12-30T00:47:00"/>
    <d v="1899-12-30T02:01:00"/>
    <x v="0"/>
  </r>
  <r>
    <n v="4"/>
    <s v="Cliente_930"/>
    <n v="3"/>
    <d v="2023-04-06T01:39:00"/>
    <d v="2023-04-06T04:42:00"/>
    <s v="Mesero_5"/>
    <x v="0"/>
    <s v="Tarjeta de crédito"/>
    <n v="45.41"/>
    <s v="Ocupada"/>
    <n v="523"/>
    <s v="Argentina"/>
    <x v="71"/>
    <n v="126.41"/>
    <d v="2023-04-06T00:00:00"/>
    <d v="2023-04-06T01:39:00"/>
    <d v="2023-04-06T04:42:00"/>
    <d v="1899-12-30T03:18:00"/>
    <d v="1899-12-30T00:51:00"/>
    <d v="1899-12-30T02:27:00"/>
    <x v="0"/>
  </r>
  <r>
    <n v="16"/>
    <s v="Cliente_218"/>
    <n v="4"/>
    <d v="2023-04-06T00:03:00"/>
    <d v="2023-04-06T02:32:00"/>
    <s v="Mesero_3"/>
    <x v="0"/>
    <s v="Tarjeta de crédito"/>
    <n v="26.91"/>
    <s v="Ocupada"/>
    <n v="524"/>
    <s v="Perú"/>
    <x v="322"/>
    <n v="102.91"/>
    <d v="2023-04-06T00:00:00"/>
    <d v="2023-04-06T00:03:00"/>
    <d v="2023-04-06T02:32:00"/>
    <d v="1899-12-30T02:44:00"/>
    <d v="1899-12-30T01:01:00"/>
    <d v="1899-12-30T01:43:00"/>
    <x v="0"/>
  </r>
  <r>
    <n v="16"/>
    <s v="Cliente_318"/>
    <n v="3"/>
    <d v="2023-04-06T03:27:00"/>
    <d v="2023-04-06T07:14:00"/>
    <s v="Mesero_3"/>
    <x v="0"/>
    <s v="Tarjeta de crédito"/>
    <n v="32.869999999999997"/>
    <s v="Ocupada"/>
    <n v="525"/>
    <s v="Venezuela"/>
    <x v="384"/>
    <n v="229.87"/>
    <d v="2023-04-06T00:00:00"/>
    <d v="2023-04-06T03:27:00"/>
    <d v="2023-04-06T07:14:00"/>
    <d v="1899-12-30T04:02:00"/>
    <d v="1899-12-30T01:17:00"/>
    <d v="1899-12-30T02:45:00"/>
    <x v="0"/>
  </r>
  <r>
    <n v="4"/>
    <s v="Cliente_257"/>
    <n v="6"/>
    <d v="2023-04-06T03:44:00"/>
    <d v="2023-04-06T05:41:00"/>
    <s v="Mesero_4"/>
    <x v="2"/>
    <s v="Tarjeta de débito"/>
    <n v="43.02"/>
    <s v="Libre"/>
    <n v="526"/>
    <s v="Bolivia"/>
    <x v="195"/>
    <n v="76.02000000000001"/>
    <d v="2023-04-06T00:00:00"/>
    <d v="2023-04-06T03:44:00"/>
    <d v="2023-04-06T05:41:00"/>
    <d v="1899-12-30T01:57:00"/>
    <d v="1899-12-30T00:22:00"/>
    <d v="1899-12-30T01:35:00"/>
    <x v="0"/>
  </r>
  <r>
    <n v="19"/>
    <s v="Cliente_112"/>
    <n v="4"/>
    <d v="2023-04-06T03:41:00"/>
    <d v="2023-04-06T05:55:00"/>
    <s v="Mesero_1"/>
    <x v="1"/>
    <s v="Efectivo"/>
    <n v="22.95"/>
    <s v="Ocupada"/>
    <n v="527"/>
    <s v="España"/>
    <x v="71"/>
    <n v="76.95"/>
    <d v="2023-04-06T00:00:00"/>
    <d v="2023-04-06T03:41:00"/>
    <d v="2023-04-06T05:55:00"/>
    <d v="1899-12-30T02:29:00"/>
    <d v="1899-12-30T00:31:00"/>
    <d v="1899-12-30T01:58:00"/>
    <x v="0"/>
  </r>
  <r>
    <n v="14"/>
    <s v="Cliente_95"/>
    <n v="2"/>
    <d v="2023-04-06T01:47:00"/>
    <d v="2023-04-06T03:48:00"/>
    <s v="Mesero_2"/>
    <x v="0"/>
    <s v="Tarjeta de débito"/>
    <n v="15.62"/>
    <s v="Reservada"/>
    <n v="528"/>
    <s v="Bolivia"/>
    <x v="385"/>
    <n v="93.62"/>
    <d v="2023-04-06T00:00:00"/>
    <d v="2023-04-06T01:47:00"/>
    <d v="2023-04-06T03:48:00"/>
    <d v="1899-12-30T02:01:00"/>
    <d v="1899-12-30T02:01:00"/>
    <d v="1899-12-30T00:00:00"/>
    <x v="1"/>
  </r>
  <r>
    <n v="1"/>
    <s v="Cliente_866"/>
    <n v="2"/>
    <d v="2023-04-06T01:58:00"/>
    <d v="2023-04-06T04:42:00"/>
    <s v="Mesero_3"/>
    <x v="0"/>
    <s v="Tarjeta de crédito"/>
    <n v="25.91"/>
    <s v="Ocupada"/>
    <n v="529"/>
    <s v="España"/>
    <x v="386"/>
    <n v="233.91"/>
    <d v="2023-04-06T00:00:00"/>
    <d v="2023-04-06T01:58:00"/>
    <d v="2023-04-06T04:42:00"/>
    <d v="1899-12-30T02:59:00"/>
    <d v="1899-12-30T02:37:00"/>
    <d v="1899-12-30T00:22:00"/>
    <x v="0"/>
  </r>
  <r>
    <n v="7"/>
    <s v="Cliente_232"/>
    <n v="5"/>
    <d v="2023-04-06T02:13:00"/>
    <d v="2023-04-06T06:07:00"/>
    <s v="Mesero_5"/>
    <x v="0"/>
    <s v="Tarjeta de crédito"/>
    <n v="30.19"/>
    <s v="Ocupada"/>
    <n v="530"/>
    <s v="Paraguay"/>
    <x v="387"/>
    <n v="190.19"/>
    <d v="2023-04-06T00:00:00"/>
    <d v="2023-04-06T02:13:00"/>
    <d v="2023-04-06T06:07:00"/>
    <d v="1899-12-30T04:09:00"/>
    <d v="1899-12-30T01:46:00"/>
    <d v="1899-12-30T02:23:00"/>
    <x v="0"/>
  </r>
  <r>
    <n v="9"/>
    <s v="Cliente_882"/>
    <n v="6"/>
    <d v="2023-04-06T03:03:00"/>
    <d v="2023-04-06T05:04:00"/>
    <s v="Mesero_2"/>
    <x v="2"/>
    <s v="Efectivo"/>
    <n v="34.39"/>
    <s v="Libre"/>
    <n v="531"/>
    <s v="Paraguay"/>
    <x v="388"/>
    <n v="278.39"/>
    <d v="2023-04-06T00:00:00"/>
    <d v="2023-04-06T03:03:00"/>
    <d v="2023-04-06T05:04:00"/>
    <d v="1899-12-30T02:01:00"/>
    <d v="1899-12-30T03:19:00"/>
    <d v="1899-12-30T00:00:00"/>
    <x v="1"/>
  </r>
  <r>
    <n v="13"/>
    <s v="Cliente_63"/>
    <n v="3"/>
    <d v="2023-04-06T01:48:00"/>
    <d v="2023-04-06T05:26:00"/>
    <s v="Mesero_3"/>
    <x v="1"/>
    <s v="Tarjeta de débito"/>
    <n v="17.95"/>
    <s v="Reservada"/>
    <n v="532"/>
    <s v="Argentina"/>
    <x v="389"/>
    <n v="154.94999999999999"/>
    <d v="2023-04-06T00:00:00"/>
    <d v="2023-04-06T01:48:00"/>
    <d v="2023-04-06T05:26:00"/>
    <d v="1899-12-30T03:38:00"/>
    <d v="1899-12-30T00:59:00"/>
    <d v="1899-12-30T02:39:00"/>
    <x v="0"/>
  </r>
  <r>
    <n v="1"/>
    <s v="Cliente_336"/>
    <n v="3"/>
    <d v="2023-04-06T03:14:00"/>
    <d v="2023-04-06T05:20:00"/>
    <s v="Mesero_5"/>
    <x v="2"/>
    <s v="Tarjeta de débito"/>
    <n v="20.09"/>
    <s v="Libre"/>
    <n v="533"/>
    <s v="Ecuador"/>
    <x v="300"/>
    <n v="61.09"/>
    <d v="2023-04-06T00:00:00"/>
    <d v="2023-04-06T03:14:00"/>
    <d v="2023-04-06T05:20:00"/>
    <d v="1899-12-30T02:06:00"/>
    <d v="1899-12-30T00:48:00"/>
    <d v="1899-12-30T01:18:00"/>
    <x v="0"/>
  </r>
  <r>
    <n v="1"/>
    <s v="Cliente_113"/>
    <n v="6"/>
    <d v="2023-04-06T01:02:00"/>
    <d v="2023-04-06T04:29:00"/>
    <s v="Mesero_4"/>
    <x v="2"/>
    <s v="Tarjeta de crédito"/>
    <n v="23.59"/>
    <s v="Reservada"/>
    <n v="534"/>
    <s v="Brasil"/>
    <x v="390"/>
    <n v="170.59"/>
    <d v="2023-04-06T00:00:00"/>
    <d v="2023-04-06T01:02:00"/>
    <d v="2023-04-06T04:29:00"/>
    <d v="1899-12-30T03:27:00"/>
    <d v="1899-12-30T01:16:00"/>
    <d v="1899-12-30T02:11:00"/>
    <x v="0"/>
  </r>
  <r>
    <n v="15"/>
    <s v="Cliente_711"/>
    <n v="3"/>
    <d v="2023-04-06T00:57:00"/>
    <d v="2023-04-06T03:32:00"/>
    <s v="Mesero_1"/>
    <x v="1"/>
    <s v="Tarjeta de crédito"/>
    <n v="39.450000000000003"/>
    <s v="Libre"/>
    <n v="535"/>
    <s v="Chile"/>
    <x v="391"/>
    <n v="315.45"/>
    <d v="2023-04-06T00:00:00"/>
    <d v="2023-04-06T00:57:00"/>
    <d v="2023-04-06T03:32:00"/>
    <d v="1899-12-30T02:35:00"/>
    <d v="1899-12-30T01:53:00"/>
    <d v="1899-12-30T00:42:00"/>
    <x v="0"/>
  </r>
  <r>
    <n v="9"/>
    <s v="Cliente_785"/>
    <n v="2"/>
    <d v="2023-04-06T02:31:00"/>
    <d v="2023-04-06T04:39:00"/>
    <s v="Mesero_4"/>
    <x v="0"/>
    <s v="Tarjeta de crédito"/>
    <n v="46"/>
    <s v="Reservada"/>
    <n v="536"/>
    <s v="Chile"/>
    <x v="392"/>
    <n v="258"/>
    <d v="2023-04-06T00:00:00"/>
    <d v="2023-04-06T02:31:00"/>
    <d v="2023-04-06T04:39:00"/>
    <d v="1899-12-30T02:08:00"/>
    <d v="1899-12-30T02:32:00"/>
    <d v="1899-12-30T00:00:00"/>
    <x v="1"/>
  </r>
  <r>
    <n v="18"/>
    <s v="Cliente_486"/>
    <n v="6"/>
    <d v="2023-04-06T00:24:00"/>
    <d v="2023-04-06T02:09:00"/>
    <s v="Mesero_3"/>
    <x v="1"/>
    <s v="Tarjeta de débito"/>
    <n v="28.68"/>
    <s v="Ocupada"/>
    <n v="537"/>
    <s v="Perú"/>
    <x v="36"/>
    <n v="91.68"/>
    <d v="2023-04-06T00:00:00"/>
    <d v="2023-04-06T00:24:00"/>
    <d v="2023-04-06T02:09:00"/>
    <d v="1899-12-30T02:00:00"/>
    <d v="1899-12-30T00:21:00"/>
    <d v="1899-12-30T01:39:00"/>
    <x v="0"/>
  </r>
  <r>
    <n v="14"/>
    <s v="Cliente_397"/>
    <n v="4"/>
    <d v="2023-04-06T03:19:00"/>
    <d v="2023-04-06T05:33:00"/>
    <s v="Mesero_4"/>
    <x v="2"/>
    <s v="Tarjeta de débito"/>
    <n v="41.35"/>
    <s v="Libre"/>
    <n v="538"/>
    <s v="Colombia"/>
    <x v="393"/>
    <n v="183.35"/>
    <d v="2023-04-06T00:00:00"/>
    <d v="2023-04-06T03:19:00"/>
    <d v="2023-04-06T05:33:00"/>
    <d v="1899-12-30T02:14:00"/>
    <d v="1899-12-30T03:18:00"/>
    <d v="1899-12-30T00:00:00"/>
    <x v="1"/>
  </r>
  <r>
    <n v="18"/>
    <s v="Cliente_554"/>
    <n v="3"/>
    <d v="2023-04-06T03:51:00"/>
    <d v="2023-04-06T07:00:00"/>
    <s v="Mesero_2"/>
    <x v="1"/>
    <s v="Efectivo"/>
    <n v="20.9"/>
    <s v="Libre"/>
    <n v="539"/>
    <s v="Colombia"/>
    <x v="394"/>
    <n v="260.89999999999998"/>
    <d v="2023-04-06T00:00:00"/>
    <d v="2023-04-06T03:51:00"/>
    <d v="2023-04-06T07:00:00"/>
    <d v="1899-12-30T03:09:00"/>
    <d v="1899-12-30T02:09:00"/>
    <d v="1899-12-30T01:00:00"/>
    <x v="0"/>
  </r>
  <r>
    <n v="6"/>
    <s v="Cliente_320"/>
    <n v="4"/>
    <d v="2023-04-06T03:46:00"/>
    <d v="2023-04-06T06:56:00"/>
    <s v="Mesero_1"/>
    <x v="0"/>
    <s v="Tarjeta de crédito"/>
    <n v="47.85"/>
    <s v="Reservada"/>
    <n v="540"/>
    <s v="Uruguay"/>
    <x v="395"/>
    <n v="171.85"/>
    <d v="2023-04-06T00:00:00"/>
    <d v="2023-04-06T03:46:00"/>
    <d v="2023-04-06T06:56:00"/>
    <d v="1899-12-30T03:10:00"/>
    <d v="1899-12-30T01:22:00"/>
    <d v="1899-12-30T01:48:00"/>
    <x v="0"/>
  </r>
  <r>
    <n v="19"/>
    <s v="Cliente_427"/>
    <n v="2"/>
    <d v="2023-04-06T00:33:00"/>
    <d v="2023-04-06T04:32:00"/>
    <s v="Mesero_1"/>
    <x v="1"/>
    <s v="Tarjeta de débito"/>
    <n v="33.700000000000003"/>
    <s v="Reservada"/>
    <n v="541"/>
    <s v="Colombia"/>
    <x v="396"/>
    <n v="235.7"/>
    <d v="2023-04-06T00:00:00"/>
    <d v="2023-04-06T00:33:00"/>
    <d v="2023-04-06T04:32:00"/>
    <d v="1899-12-30T03:59:00"/>
    <d v="1899-12-30T02:04:00"/>
    <d v="1899-12-30T01:55:00"/>
    <x v="0"/>
  </r>
  <r>
    <n v="9"/>
    <s v="Cliente_791"/>
    <n v="5"/>
    <d v="2023-04-06T02:47:00"/>
    <d v="2023-04-06T04:43:00"/>
    <s v="Mesero_3"/>
    <x v="1"/>
    <s v="Tarjeta de crédito"/>
    <n v="49.05"/>
    <s v="Reservada"/>
    <n v="542"/>
    <s v="Chile"/>
    <x v="397"/>
    <n v="197.05"/>
    <d v="2023-04-06T00:00:00"/>
    <d v="2023-04-06T02:47:00"/>
    <d v="2023-04-06T04:43:00"/>
    <d v="1899-12-30T01:56:00"/>
    <d v="1899-12-30T01:55:00"/>
    <d v="1899-12-30T00:01:00"/>
    <x v="0"/>
  </r>
  <r>
    <n v="19"/>
    <s v="Cliente_996"/>
    <n v="5"/>
    <d v="2023-04-06T00:47:00"/>
    <d v="2023-04-06T03:37:00"/>
    <s v="Mesero_4"/>
    <x v="2"/>
    <s v="Tarjeta de crédito"/>
    <n v="49.37"/>
    <s v="Reservada"/>
    <n v="543"/>
    <s v="Paraguay"/>
    <x v="398"/>
    <n v="255.37"/>
    <d v="2023-04-06T00:00:00"/>
    <d v="2023-04-06T00:47:00"/>
    <d v="2023-04-06T03:37:00"/>
    <d v="1899-12-30T02:50:00"/>
    <d v="1899-12-30T01:14:00"/>
    <d v="1899-12-30T01:36:00"/>
    <x v="0"/>
  </r>
  <r>
    <n v="7"/>
    <s v="Cliente_392"/>
    <n v="4"/>
    <d v="2023-04-06T03:17:00"/>
    <d v="2023-04-06T04:45:00"/>
    <s v="Mesero_5"/>
    <x v="0"/>
    <s v="Tarjeta de crédito"/>
    <n v="44.91"/>
    <s v="Ocupada"/>
    <n v="544"/>
    <s v="Ecuador"/>
    <x v="5"/>
    <n v="114.91"/>
    <d v="2023-04-06T00:00:00"/>
    <d v="2023-04-06T03:17:00"/>
    <d v="2023-04-06T04:45:00"/>
    <d v="1899-12-30T01:43:00"/>
    <d v="1899-12-30T00:48:00"/>
    <d v="1899-12-30T00:55:00"/>
    <x v="0"/>
  </r>
  <r>
    <n v="20"/>
    <s v="Cliente_615"/>
    <n v="5"/>
    <d v="2023-04-06T02:39:00"/>
    <d v="2023-04-06T04:26:00"/>
    <s v="Mesero_2"/>
    <x v="0"/>
    <s v="Efectivo"/>
    <n v="12.18"/>
    <s v="Ocupada"/>
    <n v="545"/>
    <s v="Chile"/>
    <x v="399"/>
    <n v="142.18"/>
    <d v="2023-04-06T00:00:00"/>
    <d v="2023-04-06T02:39:00"/>
    <d v="2023-04-06T04:26:00"/>
    <d v="1899-12-30T02:02:00"/>
    <d v="1899-12-30T01:39:00"/>
    <d v="1899-12-30T00:23:00"/>
    <x v="0"/>
  </r>
  <r>
    <n v="5"/>
    <s v="Cliente_968"/>
    <n v="2"/>
    <d v="2023-04-06T03:14:00"/>
    <d v="2023-04-06T05:29:00"/>
    <s v="Mesero_4"/>
    <x v="0"/>
    <s v="Tarjeta de débito"/>
    <n v="47.81"/>
    <s v="Reservada"/>
    <n v="546"/>
    <s v="Bolivia"/>
    <x v="400"/>
    <n v="139.81"/>
    <d v="2023-04-06T00:00:00"/>
    <d v="2023-04-06T03:14:00"/>
    <d v="2023-04-06T05:29:00"/>
    <d v="1899-12-30T02:15:00"/>
    <d v="1899-12-30T01:31:00"/>
    <d v="1899-12-30T00:44:00"/>
    <x v="0"/>
  </r>
  <r>
    <n v="9"/>
    <s v="Cliente_206"/>
    <n v="3"/>
    <d v="2023-04-06T02:43:00"/>
    <d v="2023-04-06T04:36:00"/>
    <s v="Mesero_5"/>
    <x v="2"/>
    <s v="Tarjeta de crédito"/>
    <n v="20.04"/>
    <s v="Ocupada"/>
    <n v="547"/>
    <s v="Colombia"/>
    <x v="401"/>
    <n v="247.04"/>
    <d v="2023-04-06T00:00:00"/>
    <d v="2023-04-06T02:43:00"/>
    <d v="2023-04-06T04:36:00"/>
    <d v="1899-12-30T02:08:00"/>
    <d v="1899-12-30T01:37:00"/>
    <d v="1899-12-30T00:31:00"/>
    <x v="0"/>
  </r>
  <r>
    <n v="4"/>
    <s v="Cliente_669"/>
    <n v="2"/>
    <d v="2023-04-06T00:55:00"/>
    <d v="2023-04-06T04:03:00"/>
    <s v="Mesero_2"/>
    <x v="0"/>
    <s v="Tarjeta de crédito"/>
    <n v="28.88"/>
    <s v="Libre"/>
    <n v="548"/>
    <s v="Chile"/>
    <x v="402"/>
    <n v="124.88"/>
    <d v="2023-04-06T00:00:00"/>
    <d v="2023-04-06T00:55:00"/>
    <d v="2023-04-06T04:03:00"/>
    <d v="1899-12-30T03:08:00"/>
    <d v="1899-12-30T01:46:00"/>
    <d v="1899-12-30T01:22:00"/>
    <x v="0"/>
  </r>
  <r>
    <n v="12"/>
    <s v="Cliente_195"/>
    <n v="2"/>
    <d v="2023-04-06T01:33:00"/>
    <d v="2023-04-06T05:26:00"/>
    <s v="Mesero_1"/>
    <x v="0"/>
    <s v="Tarjeta de crédito"/>
    <n v="35.340000000000003"/>
    <s v="Libre"/>
    <n v="549"/>
    <s v="Colombia"/>
    <x v="403"/>
    <n v="197.34"/>
    <d v="2023-04-06T00:00:00"/>
    <d v="2023-04-06T01:33:00"/>
    <d v="2023-04-06T05:26:00"/>
    <d v="1899-12-30T03:53:00"/>
    <d v="1899-12-30T01:38:00"/>
    <d v="1899-12-30T02:15:00"/>
    <x v="0"/>
  </r>
  <r>
    <n v="1"/>
    <s v="Cliente_900"/>
    <n v="6"/>
    <d v="2023-04-06T01:08:00"/>
    <d v="2023-04-06T02:39:00"/>
    <s v="Mesero_3"/>
    <x v="0"/>
    <s v="Tarjeta de crédito"/>
    <n v="28.33"/>
    <s v="Ocupada"/>
    <n v="550"/>
    <s v="Brasil"/>
    <x v="404"/>
    <n v="152.32999999999998"/>
    <d v="2023-04-06T00:00:00"/>
    <d v="2023-04-06T01:08:00"/>
    <d v="2023-04-06T02:39:00"/>
    <d v="1899-12-30T01:46:00"/>
    <d v="1899-12-30T00:57:00"/>
    <d v="1899-12-30T00:49:00"/>
    <x v="0"/>
  </r>
  <r>
    <n v="4"/>
    <s v="Cliente_705"/>
    <n v="2"/>
    <d v="2023-04-06T02:58:00"/>
    <d v="2023-04-06T04:10:00"/>
    <s v="Mesero_3"/>
    <x v="1"/>
    <s v="Tarjeta de crédito"/>
    <n v="17.54"/>
    <s v="Reservada"/>
    <n v="551"/>
    <s v="Paraguay"/>
    <x v="405"/>
    <n v="188.54"/>
    <d v="2023-04-06T00:00:00"/>
    <d v="2023-04-06T02:58:00"/>
    <d v="2023-04-06T04:10:00"/>
    <d v="1899-12-30T01:12:00"/>
    <d v="1899-12-30T02:03:00"/>
    <d v="1899-12-30T00:00:00"/>
    <x v="1"/>
  </r>
  <r>
    <n v="11"/>
    <s v="Cliente_462"/>
    <n v="6"/>
    <d v="2023-04-06T00:26:00"/>
    <d v="2023-04-06T03:54:00"/>
    <s v="Mesero_3"/>
    <x v="2"/>
    <s v="Tarjeta de débito"/>
    <n v="10.28"/>
    <s v="Libre"/>
    <n v="552"/>
    <s v="España"/>
    <x v="406"/>
    <n v="253.28"/>
    <d v="2023-04-06T00:00:00"/>
    <d v="2023-04-06T00:26:00"/>
    <d v="2023-04-06T03:54:00"/>
    <d v="1899-12-30T03:28:00"/>
    <d v="1899-12-30T01:55:00"/>
    <d v="1899-12-30T01:33:00"/>
    <x v="0"/>
  </r>
  <r>
    <n v="14"/>
    <s v="Cliente_809"/>
    <n v="2"/>
    <d v="2023-04-06T02:45:00"/>
    <d v="2023-04-06T05:24:00"/>
    <s v="Mesero_3"/>
    <x v="0"/>
    <s v="Tarjeta de crédito"/>
    <n v="44.38"/>
    <s v="Libre"/>
    <n v="553"/>
    <s v="Brasil"/>
    <x v="407"/>
    <n v="247.38"/>
    <d v="2023-04-06T00:00:00"/>
    <d v="2023-04-06T02:45:00"/>
    <d v="2023-04-06T05:24:00"/>
    <d v="1899-12-30T02:39:00"/>
    <d v="1899-12-30T02:58:00"/>
    <d v="1899-12-30T00:00:00"/>
    <x v="1"/>
  </r>
  <r>
    <n v="10"/>
    <s v="Cliente_21"/>
    <n v="6"/>
    <d v="2023-04-06T01:30:00"/>
    <d v="2023-04-06T02:55:00"/>
    <s v="Mesero_3"/>
    <x v="0"/>
    <s v="Tarjeta de débito"/>
    <n v="19.600000000000001"/>
    <s v="Ocupada"/>
    <n v="554"/>
    <s v="España"/>
    <x v="408"/>
    <n v="185.6"/>
    <d v="2023-04-06T00:00:00"/>
    <d v="2023-04-06T01:30:00"/>
    <d v="2023-04-06T02:55:00"/>
    <d v="1899-12-30T01:40:00"/>
    <d v="1899-12-30T01:11:00"/>
    <d v="1899-12-30T00:29:00"/>
    <x v="0"/>
  </r>
  <r>
    <n v="20"/>
    <s v="Cliente_110"/>
    <n v="1"/>
    <d v="2023-04-06T01:59:00"/>
    <d v="2023-04-06T05:02:00"/>
    <s v="Mesero_2"/>
    <x v="1"/>
    <s v="Efectivo"/>
    <n v="41.08"/>
    <s v="Libre"/>
    <n v="555"/>
    <s v="Brasil"/>
    <x v="35"/>
    <n v="71.08"/>
    <d v="2023-04-06T00:00:00"/>
    <d v="2023-04-06T01:59:00"/>
    <d v="2023-04-06T05:02:00"/>
    <d v="1899-12-30T03:03:00"/>
    <d v="1899-12-30T00:46:00"/>
    <d v="1899-12-30T02:17:00"/>
    <x v="0"/>
  </r>
  <r>
    <n v="9"/>
    <s v="Cliente_814"/>
    <n v="6"/>
    <d v="2023-04-06T03:57:00"/>
    <d v="2023-04-06T07:41:00"/>
    <s v="Mesero_2"/>
    <x v="0"/>
    <s v="Tarjeta de débito"/>
    <n v="14.09"/>
    <s v="Libre"/>
    <n v="556"/>
    <s v="Paraguay"/>
    <x v="205"/>
    <n v="90.09"/>
    <d v="2023-04-06T00:00:00"/>
    <d v="2023-04-06T03:57:00"/>
    <d v="2023-04-06T07:41:00"/>
    <d v="1899-12-30T03:44:00"/>
    <d v="1899-12-30T01:06:00"/>
    <d v="1899-12-30T02:38:00"/>
    <x v="0"/>
  </r>
  <r>
    <n v="7"/>
    <s v="Cliente_381"/>
    <n v="5"/>
    <d v="2023-04-06T03:52:00"/>
    <d v="2023-04-06T07:39:00"/>
    <s v="Mesero_2"/>
    <x v="0"/>
    <s v="Efectivo"/>
    <n v="35.880000000000003"/>
    <s v="Ocupada"/>
    <n v="557"/>
    <s v="Ecuador"/>
    <x v="409"/>
    <n v="212.88"/>
    <d v="2023-04-06T00:00:00"/>
    <d v="2023-04-06T03:52:00"/>
    <d v="2023-04-06T07:39:00"/>
    <d v="1899-12-30T04:02:00"/>
    <d v="1899-12-30T01:47:00"/>
    <d v="1899-12-30T02:15:00"/>
    <x v="0"/>
  </r>
  <r>
    <n v="6"/>
    <s v="Cliente_284"/>
    <n v="4"/>
    <d v="2023-04-06T00:18:00"/>
    <d v="2023-04-06T03:06:00"/>
    <s v="Mesero_1"/>
    <x v="0"/>
    <s v="Tarjeta de crédito"/>
    <n v="45.26"/>
    <s v="Reservada"/>
    <n v="558"/>
    <s v="Paraguay"/>
    <x v="410"/>
    <n v="224.26"/>
    <d v="2023-04-06T00:00:00"/>
    <d v="2023-04-06T00:18:00"/>
    <d v="2023-04-06T03:06:00"/>
    <d v="1899-12-30T02:48:00"/>
    <d v="1899-12-30T02:47:00"/>
    <d v="1899-12-30T00:01:00"/>
    <x v="0"/>
  </r>
  <r>
    <n v="11"/>
    <s v="Cliente_728"/>
    <n v="1"/>
    <d v="2023-04-06T00:14:00"/>
    <d v="2023-04-06T03:59:00"/>
    <s v="Mesero_2"/>
    <x v="0"/>
    <s v="Tarjeta de crédito"/>
    <n v="24.36"/>
    <s v="Reservada"/>
    <n v="559"/>
    <s v="Uruguay"/>
    <x v="195"/>
    <n v="123.36"/>
    <d v="2023-04-06T00:00:00"/>
    <d v="2023-04-06T00:14:00"/>
    <d v="2023-04-06T03:59:00"/>
    <d v="1899-12-30T03:45:00"/>
    <d v="1899-12-30T00:41:00"/>
    <d v="1899-12-30T03:04:00"/>
    <x v="0"/>
  </r>
  <r>
    <n v="6"/>
    <s v="Cliente_610"/>
    <n v="6"/>
    <d v="2023-04-06T00:15:00"/>
    <d v="2023-04-06T03:17:00"/>
    <s v="Mesero_5"/>
    <x v="2"/>
    <s v="Tarjeta de débito"/>
    <n v="31.53"/>
    <s v="Reservada"/>
    <n v="560"/>
    <s v="Argentina"/>
    <x v="411"/>
    <n v="142.53"/>
    <d v="2023-04-06T00:00:00"/>
    <d v="2023-04-06T00:15:00"/>
    <d v="2023-04-06T03:17:00"/>
    <d v="1899-12-30T03:02:00"/>
    <d v="1899-12-30T00:48:00"/>
    <d v="1899-12-30T02:14:00"/>
    <x v="0"/>
  </r>
  <r>
    <n v="4"/>
    <s v="Cliente_190"/>
    <n v="2"/>
    <d v="2023-04-06T01:13:00"/>
    <d v="2023-04-06T03:39:00"/>
    <s v="Mesero_1"/>
    <x v="0"/>
    <s v="Tarjeta de crédito"/>
    <n v="44.24"/>
    <s v="Reservada"/>
    <n v="561"/>
    <s v="Chile"/>
    <x v="412"/>
    <n v="108.24000000000001"/>
    <d v="2023-04-06T00:00:00"/>
    <d v="2023-04-06T01:13:00"/>
    <d v="2023-04-06T03:39:00"/>
    <d v="1899-12-30T02:26:00"/>
    <d v="1899-12-30T01:04:00"/>
    <d v="1899-12-30T01:22:00"/>
    <x v="0"/>
  </r>
  <r>
    <n v="20"/>
    <s v="Cliente_454"/>
    <n v="3"/>
    <d v="2023-04-06T02:36:00"/>
    <d v="2023-04-06T06:20:00"/>
    <s v="Mesero_1"/>
    <x v="2"/>
    <s v="Tarjeta de crédito"/>
    <n v="21.49"/>
    <s v="Libre"/>
    <n v="562"/>
    <s v="Venezuela"/>
    <x v="413"/>
    <n v="309.49"/>
    <d v="2023-04-06T00:00:00"/>
    <d v="2023-04-06T02:36:00"/>
    <d v="2023-04-06T06:20:00"/>
    <d v="1899-12-30T03:44:00"/>
    <d v="1899-12-30T01:52:00"/>
    <d v="1899-12-30T01:52:00"/>
    <x v="0"/>
  </r>
  <r>
    <n v="12"/>
    <s v="Cliente_865"/>
    <n v="3"/>
    <d v="2023-04-06T03:04:00"/>
    <d v="2023-04-06T04:43:00"/>
    <s v="Mesero_5"/>
    <x v="1"/>
    <s v="Efectivo"/>
    <n v="20.07"/>
    <s v="Ocupada"/>
    <n v="563"/>
    <s v="Argentina"/>
    <x v="71"/>
    <n v="74.069999999999993"/>
    <d v="2023-04-06T00:00:00"/>
    <d v="2023-04-06T03:04:00"/>
    <d v="2023-04-06T04:43:00"/>
    <d v="1899-12-30T01:54:00"/>
    <d v="1899-12-30T00:37:00"/>
    <d v="1899-12-30T01:17:00"/>
    <x v="0"/>
  </r>
  <r>
    <n v="9"/>
    <s v="Cliente_825"/>
    <n v="3"/>
    <d v="2023-04-06T00:31:00"/>
    <d v="2023-04-06T02:23:00"/>
    <s v="Mesero_5"/>
    <x v="2"/>
    <s v="Efectivo"/>
    <n v="33.08"/>
    <s v="Reservada"/>
    <n v="564"/>
    <s v="Venezuela"/>
    <x v="414"/>
    <n v="189.07999999999998"/>
    <d v="2023-04-06T00:00:00"/>
    <d v="2023-04-06T00:31:00"/>
    <d v="2023-04-06T02:23:00"/>
    <d v="1899-12-30T01:52:00"/>
    <d v="1899-12-30T00:54:00"/>
    <d v="1899-12-30T00:58:00"/>
    <x v="0"/>
  </r>
  <r>
    <n v="3"/>
    <s v="Cliente_134"/>
    <n v="6"/>
    <d v="2023-04-06T02:39:00"/>
    <d v="2023-04-06T05:29:00"/>
    <s v="Mesero_1"/>
    <x v="0"/>
    <s v="Tarjeta de crédito"/>
    <n v="15.11"/>
    <s v="Libre"/>
    <n v="565"/>
    <s v="Venezuela"/>
    <x v="415"/>
    <n v="266.11"/>
    <d v="2023-04-06T00:00:00"/>
    <d v="2023-04-06T02:39:00"/>
    <d v="2023-04-06T05:29:00"/>
    <d v="1899-12-30T02:50:00"/>
    <d v="1899-12-30T01:38:00"/>
    <d v="1899-12-30T01:12:00"/>
    <x v="0"/>
  </r>
  <r>
    <n v="4"/>
    <s v="Cliente_88"/>
    <n v="3"/>
    <d v="2023-04-06T01:45:00"/>
    <d v="2023-04-06T04:57:00"/>
    <s v="Mesero_3"/>
    <x v="0"/>
    <s v="Tarjeta de crédito"/>
    <n v="42.62"/>
    <s v="Libre"/>
    <n v="566"/>
    <s v="Uruguay"/>
    <x v="113"/>
    <n v="120.62"/>
    <d v="2023-04-06T00:00:00"/>
    <d v="2023-04-06T01:45:00"/>
    <d v="2023-04-06T04:57:00"/>
    <d v="1899-12-30T03:12:00"/>
    <d v="1899-12-30T00:56:00"/>
    <d v="1899-12-30T02:16:00"/>
    <x v="0"/>
  </r>
  <r>
    <n v="15"/>
    <s v="Cliente_789"/>
    <n v="4"/>
    <d v="2023-04-06T01:59:00"/>
    <d v="2023-04-06T05:16:00"/>
    <s v="Mesero_4"/>
    <x v="0"/>
    <s v="Tarjeta de débito"/>
    <n v="42.83"/>
    <s v="Ocupada"/>
    <n v="567"/>
    <s v="Chile"/>
    <x v="416"/>
    <n v="295.83"/>
    <d v="2023-04-06T00:00:00"/>
    <d v="2023-04-06T01:59:00"/>
    <d v="2023-04-06T05:16:00"/>
    <d v="1899-12-30T03:32:00"/>
    <d v="1899-12-30T01:42:00"/>
    <d v="1899-12-30T01:50:00"/>
    <x v="0"/>
  </r>
  <r>
    <n v="5"/>
    <s v="Cliente_63"/>
    <n v="1"/>
    <d v="2023-04-06T01:39:00"/>
    <d v="2023-04-06T03:28:00"/>
    <s v="Mesero_4"/>
    <x v="0"/>
    <s v="Tarjeta de débito"/>
    <n v="21.13"/>
    <s v="Ocupada"/>
    <n v="568"/>
    <s v="Colombia"/>
    <x v="9"/>
    <n v="203.13"/>
    <d v="2023-04-06T00:00:00"/>
    <d v="2023-04-06T01:39:00"/>
    <d v="2023-04-06T03:28:00"/>
    <d v="1899-12-30T02:04:00"/>
    <d v="1899-12-30T01:24:00"/>
    <d v="1899-12-30T00:40:00"/>
    <x v="0"/>
  </r>
  <r>
    <n v="12"/>
    <s v="Cliente_555"/>
    <n v="5"/>
    <d v="2023-04-06T01:28:00"/>
    <d v="2023-04-06T03:05:00"/>
    <s v="Mesero_1"/>
    <x v="0"/>
    <s v="Tarjeta de crédito"/>
    <n v="28.52"/>
    <s v="Reservada"/>
    <n v="569"/>
    <s v="Bolivia"/>
    <x v="417"/>
    <n v="159.52000000000001"/>
    <d v="2023-04-06T00:00:00"/>
    <d v="2023-04-06T01:28:00"/>
    <d v="2023-04-06T03:05:00"/>
    <d v="1899-12-30T01:37:00"/>
    <d v="1899-12-30T00:58:00"/>
    <d v="1899-12-30T00:39:00"/>
    <x v="0"/>
  </r>
  <r>
    <n v="1"/>
    <s v="Cliente_887"/>
    <n v="6"/>
    <d v="2023-04-06T02:40:00"/>
    <d v="2023-04-06T04:27:00"/>
    <s v="Mesero_5"/>
    <x v="0"/>
    <s v="Tarjeta de crédito"/>
    <n v="38.4"/>
    <s v="Libre"/>
    <n v="570"/>
    <s v="Colombia"/>
    <x v="330"/>
    <n v="123.4"/>
    <d v="2023-04-06T00:00:00"/>
    <d v="2023-04-06T02:40:00"/>
    <d v="2023-04-06T04:27:00"/>
    <d v="1899-12-30T01:47:00"/>
    <d v="1899-12-30T00:46:00"/>
    <d v="1899-12-30T01:01:00"/>
    <x v="0"/>
  </r>
  <r>
    <n v="15"/>
    <s v="Cliente_710"/>
    <n v="2"/>
    <d v="2023-04-06T01:21:00"/>
    <d v="2023-04-06T02:54:00"/>
    <s v="Mesero_5"/>
    <x v="0"/>
    <s v="Tarjeta de crédito"/>
    <n v="49.54"/>
    <s v="Libre"/>
    <n v="571"/>
    <s v="Perú"/>
    <x v="71"/>
    <n v="103.53999999999999"/>
    <d v="2023-04-06T00:00:00"/>
    <d v="2023-04-06T01:21:00"/>
    <d v="2023-04-06T02:54:00"/>
    <d v="1899-12-30T01:33:00"/>
    <d v="1899-12-30T00:26:00"/>
    <d v="1899-12-30T01:07:00"/>
    <x v="0"/>
  </r>
  <r>
    <n v="19"/>
    <s v="Cliente_913"/>
    <n v="3"/>
    <d v="2023-04-06T02:53:00"/>
    <d v="2023-04-06T06:27:00"/>
    <s v="Mesero_4"/>
    <x v="0"/>
    <s v="Efectivo"/>
    <n v="46.21"/>
    <s v="Ocupada"/>
    <n v="572"/>
    <s v="Brasil"/>
    <x v="418"/>
    <n v="120.21000000000001"/>
    <d v="2023-04-06T00:00:00"/>
    <d v="2023-04-06T02:53:00"/>
    <d v="2023-04-06T06:27:00"/>
    <d v="1899-12-30T03:49:00"/>
    <d v="1899-12-30T00:44:00"/>
    <d v="1899-12-30T03:05:00"/>
    <x v="0"/>
  </r>
  <r>
    <n v="7"/>
    <s v="Cliente_41"/>
    <n v="3"/>
    <d v="2023-04-06T03:12:00"/>
    <d v="2023-04-06T07:09:00"/>
    <s v="Mesero_3"/>
    <x v="0"/>
    <s v="Tarjeta de crédito"/>
    <n v="47.08"/>
    <s v="Ocupada"/>
    <n v="573"/>
    <s v="Chile"/>
    <x v="419"/>
    <n v="212.07999999999998"/>
    <d v="2023-04-06T00:00:00"/>
    <d v="2023-04-06T03:12:00"/>
    <d v="2023-04-06T07:09:00"/>
    <d v="1899-12-30T04:12:00"/>
    <d v="1899-12-30T01:09:00"/>
    <d v="1899-12-30T03:03:00"/>
    <x v="0"/>
  </r>
  <r>
    <n v="20"/>
    <s v="Cliente_738"/>
    <n v="3"/>
    <d v="2023-04-06T00:31:00"/>
    <d v="2023-04-06T03:08:00"/>
    <s v="Mesero_5"/>
    <x v="0"/>
    <s v="Tarjeta de crédito"/>
    <n v="42.57"/>
    <s v="Libre"/>
    <n v="574"/>
    <s v="Brasil"/>
    <x v="420"/>
    <n v="249.57"/>
    <d v="2023-04-06T00:00:00"/>
    <d v="2023-04-06T00:31:00"/>
    <d v="2023-04-06T03:08:00"/>
    <d v="1899-12-30T02:37:00"/>
    <d v="1899-12-30T02:48:00"/>
    <d v="1899-12-30T00:00:00"/>
    <x v="1"/>
  </r>
  <r>
    <n v="15"/>
    <s v="Cliente_268"/>
    <n v="4"/>
    <d v="2023-04-06T01:36:00"/>
    <d v="2023-04-06T04:44:00"/>
    <s v="Mesero_4"/>
    <x v="0"/>
    <s v="Tarjeta de crédito"/>
    <n v="33.520000000000003"/>
    <s v="Libre"/>
    <n v="575"/>
    <s v="Paraguay"/>
    <x v="44"/>
    <n v="51.52"/>
    <d v="2023-04-06T00:00:00"/>
    <d v="2023-04-06T01:36:00"/>
    <d v="2023-04-06T04:44:00"/>
    <d v="1899-12-30T03:08:00"/>
    <d v="1899-12-30T00:44:00"/>
    <d v="1899-12-30T02:24:00"/>
    <x v="0"/>
  </r>
  <r>
    <n v="9"/>
    <s v="Cliente_280"/>
    <n v="1"/>
    <d v="2023-04-06T03:57:00"/>
    <d v="2023-04-06T07:06:00"/>
    <s v="Mesero_4"/>
    <x v="2"/>
    <s v="Efectivo"/>
    <n v="21.71"/>
    <s v="Reservada"/>
    <n v="576"/>
    <s v="Uruguay"/>
    <x v="421"/>
    <n v="255.71"/>
    <d v="2023-04-06T00:00:00"/>
    <d v="2023-04-06T03:57:00"/>
    <d v="2023-04-06T07:06:00"/>
    <d v="1899-12-30T03:09:00"/>
    <d v="1899-12-30T01:55:00"/>
    <d v="1899-12-30T01:14:00"/>
    <x v="0"/>
  </r>
  <r>
    <n v="5"/>
    <s v="Cliente_117"/>
    <n v="4"/>
    <d v="2023-04-06T03:13:00"/>
    <d v="2023-04-06T06:40:00"/>
    <s v="Mesero_4"/>
    <x v="0"/>
    <s v="Tarjeta de crédito"/>
    <n v="34.119999999999997"/>
    <s v="Libre"/>
    <n v="577"/>
    <s v="Perú"/>
    <x v="422"/>
    <n v="74.12"/>
    <d v="2023-04-06T00:00:00"/>
    <d v="2023-04-06T03:13:00"/>
    <d v="2023-04-06T06:40:00"/>
    <d v="1899-12-30T03:27:00"/>
    <d v="1899-12-30T00:25:00"/>
    <d v="1899-12-30T03:02:00"/>
    <x v="0"/>
  </r>
  <r>
    <n v="11"/>
    <s v="Cliente_83"/>
    <n v="6"/>
    <d v="2023-04-06T02:11:00"/>
    <d v="2023-04-06T04:24:00"/>
    <s v="Mesero_3"/>
    <x v="0"/>
    <s v="Tarjeta de crédito"/>
    <n v="32.799999999999997"/>
    <s v="Ocupada"/>
    <n v="578"/>
    <s v="España"/>
    <x v="35"/>
    <n v="122.8"/>
    <d v="2023-04-06T00:00:00"/>
    <d v="2023-04-06T02:11:00"/>
    <d v="2023-04-06T04:24:00"/>
    <d v="1899-12-30T02:28:00"/>
    <d v="1899-12-30T00:44:00"/>
    <d v="1899-12-30T01:44:00"/>
    <x v="0"/>
  </r>
  <r>
    <n v="9"/>
    <s v="Cliente_988"/>
    <n v="2"/>
    <d v="2023-04-06T00:10:00"/>
    <d v="2023-04-06T02:17:00"/>
    <s v="Mesero_3"/>
    <x v="0"/>
    <s v="Tarjeta de crédito"/>
    <n v="35.96"/>
    <s v="Libre"/>
    <n v="579"/>
    <s v="Paraguay"/>
    <x v="83"/>
    <n v="85.960000000000008"/>
    <d v="2023-04-06T00:00:00"/>
    <d v="2023-04-06T00:10:00"/>
    <d v="2023-04-06T02:17:00"/>
    <d v="1899-12-30T02:07:00"/>
    <d v="1899-12-30T00:48:00"/>
    <d v="1899-12-30T01:19:00"/>
    <x v="0"/>
  </r>
  <r>
    <n v="10"/>
    <s v="Cliente_606"/>
    <n v="5"/>
    <d v="2023-04-06T00:06:00"/>
    <d v="2023-04-06T01:18:00"/>
    <s v="Mesero_4"/>
    <x v="0"/>
    <s v="Tarjeta de débito"/>
    <n v="44.54"/>
    <s v="Libre"/>
    <n v="580"/>
    <s v="Uruguay"/>
    <x v="195"/>
    <n v="77.539999999999992"/>
    <d v="2023-04-06T00:00:00"/>
    <d v="2023-04-06T00:06:00"/>
    <d v="2023-04-06T01:18:00"/>
    <d v="1899-12-30T01:12:00"/>
    <d v="1899-12-30T00:30:00"/>
    <d v="1899-12-30T00:42:00"/>
    <x v="0"/>
  </r>
  <r>
    <n v="18"/>
    <s v="Cliente_384"/>
    <n v="5"/>
    <d v="2023-04-06T03:33:00"/>
    <d v="2023-04-06T05:08:00"/>
    <s v="Mesero_4"/>
    <x v="0"/>
    <s v="Tarjeta de crédito"/>
    <n v="13.27"/>
    <s v="Ocupada"/>
    <n v="581"/>
    <s v="Perú"/>
    <x v="165"/>
    <n v="136.27000000000001"/>
    <d v="2023-04-06T00:00:00"/>
    <d v="2023-04-06T03:33:00"/>
    <d v="2023-04-06T05:08:00"/>
    <d v="1899-12-30T01:50:00"/>
    <d v="1899-12-30T00:55:00"/>
    <d v="1899-12-30T00:55:00"/>
    <x v="0"/>
  </r>
  <r>
    <n v="3"/>
    <s v="Cliente_372"/>
    <n v="1"/>
    <d v="2023-04-06T03:48:00"/>
    <d v="2023-04-06T05:09:00"/>
    <s v="Mesero_2"/>
    <x v="0"/>
    <s v="Tarjeta de crédito"/>
    <n v="20.23"/>
    <s v="Reservada"/>
    <n v="582"/>
    <s v="Uruguay"/>
    <x v="71"/>
    <n v="74.23"/>
    <d v="2023-04-06T00:00:00"/>
    <d v="2023-04-06T03:48:00"/>
    <d v="2023-04-06T05:09:00"/>
    <d v="1899-12-30T01:21:00"/>
    <d v="1899-12-30T00:42:00"/>
    <d v="1899-12-30T00:39:00"/>
    <x v="0"/>
  </r>
  <r>
    <n v="9"/>
    <s v="Cliente_429"/>
    <n v="2"/>
    <d v="2023-04-06T01:41:00"/>
    <d v="2023-04-06T03:34:00"/>
    <s v="Mesero_2"/>
    <x v="2"/>
    <s v="Tarjeta de débito"/>
    <n v="35.99"/>
    <s v="Libre"/>
    <n v="583"/>
    <s v="Brasil"/>
    <x v="423"/>
    <n v="278.99"/>
    <d v="2023-04-06T00:00:00"/>
    <d v="2023-04-06T01:41:00"/>
    <d v="2023-04-06T03:34:00"/>
    <d v="1899-12-30T01:53:00"/>
    <d v="1899-12-30T01:45:00"/>
    <d v="1899-12-30T00:08:00"/>
    <x v="0"/>
  </r>
  <r>
    <n v="9"/>
    <s v="Cliente_283"/>
    <n v="4"/>
    <d v="2023-04-06T03:35:00"/>
    <d v="2023-04-06T06:59:00"/>
    <s v="Mesero_3"/>
    <x v="0"/>
    <s v="Tarjeta de débito"/>
    <n v="36.979999999999997"/>
    <s v="Reservada"/>
    <n v="584"/>
    <s v="Chile"/>
    <x v="424"/>
    <n v="175.98"/>
    <d v="2023-04-06T00:00:00"/>
    <d v="2023-04-06T03:35:00"/>
    <d v="2023-04-06T06:59:00"/>
    <d v="1899-12-30T03:24:00"/>
    <d v="1899-12-30T01:54:00"/>
    <d v="1899-12-30T01:30:00"/>
    <x v="0"/>
  </r>
  <r>
    <n v="3"/>
    <s v="Cliente_876"/>
    <n v="5"/>
    <d v="2023-04-06T01:23:00"/>
    <d v="2023-04-06T02:37:00"/>
    <s v="Mesero_3"/>
    <x v="1"/>
    <s v="Tarjeta de crédito"/>
    <n v="10.07"/>
    <s v="Libre"/>
    <n v="585"/>
    <s v="Ecuador"/>
    <x v="425"/>
    <n v="138.07"/>
    <d v="2023-04-06T00:00:00"/>
    <d v="2023-04-06T01:23:00"/>
    <d v="2023-04-06T02:37:00"/>
    <d v="1899-12-30T01:14:00"/>
    <d v="1899-12-30T01:35:00"/>
    <d v="1899-12-30T00:00:00"/>
    <x v="1"/>
  </r>
  <r>
    <n v="17"/>
    <s v="Cliente_857"/>
    <n v="5"/>
    <d v="2023-04-06T00:44:00"/>
    <d v="2023-04-06T03:55:00"/>
    <s v="Mesero_3"/>
    <x v="2"/>
    <s v="Efectivo"/>
    <n v="32.79"/>
    <s v="Ocupada"/>
    <n v="586"/>
    <s v="Venezuela"/>
    <x v="288"/>
    <n v="203.79"/>
    <d v="2023-04-06T00:00:00"/>
    <d v="2023-04-06T00:44:00"/>
    <d v="2023-04-06T03:55:00"/>
    <d v="1899-12-30T03:26:00"/>
    <d v="1899-12-30T01:32:00"/>
    <d v="1899-12-30T01:54:00"/>
    <x v="0"/>
  </r>
  <r>
    <n v="7"/>
    <s v="Cliente_208"/>
    <n v="4"/>
    <d v="2023-04-06T03:38:00"/>
    <d v="2023-04-06T04:42:00"/>
    <s v="Mesero_3"/>
    <x v="1"/>
    <s v="Tarjeta de crédito"/>
    <n v="35.03"/>
    <s v="Ocupada"/>
    <n v="587"/>
    <s v="Uruguay"/>
    <x v="114"/>
    <n v="83.03"/>
    <d v="2023-04-06T00:00:00"/>
    <d v="2023-04-06T03:38:00"/>
    <d v="2023-04-06T04:42:00"/>
    <d v="1899-12-30T01:19:00"/>
    <d v="1899-12-30T00:43:00"/>
    <d v="1899-12-30T00:36:00"/>
    <x v="0"/>
  </r>
  <r>
    <n v="15"/>
    <s v="Cliente_21"/>
    <n v="2"/>
    <d v="2023-04-06T02:20:00"/>
    <d v="2023-04-06T05:58:00"/>
    <s v="Mesero_3"/>
    <x v="2"/>
    <s v="Efectivo"/>
    <n v="33.93"/>
    <s v="Libre"/>
    <n v="588"/>
    <s v="Paraguay"/>
    <x v="426"/>
    <n v="134.93"/>
    <d v="2023-04-06T00:00:00"/>
    <d v="2023-04-06T02:20:00"/>
    <d v="2023-04-06T05:58:00"/>
    <d v="1899-12-30T03:38:00"/>
    <d v="1899-12-30T00:37:00"/>
    <d v="1899-12-30T03:01:00"/>
    <x v="0"/>
  </r>
  <r>
    <n v="10"/>
    <s v="Cliente_443"/>
    <n v="4"/>
    <d v="2023-04-06T03:14:00"/>
    <d v="2023-04-06T05:57:00"/>
    <s v="Mesero_4"/>
    <x v="0"/>
    <s v="Tarjeta de débito"/>
    <n v="28.96"/>
    <s v="Libre"/>
    <n v="589"/>
    <s v="Uruguay"/>
    <x v="427"/>
    <n v="312.95999999999998"/>
    <d v="2023-04-06T00:00:00"/>
    <d v="2023-04-06T03:14:00"/>
    <d v="2023-04-06T05:57:00"/>
    <d v="1899-12-30T02:43:00"/>
    <d v="1899-12-30T02:00:00"/>
    <d v="1899-12-30T00:43:00"/>
    <x v="0"/>
  </r>
  <r>
    <n v="3"/>
    <s v="Cliente_240"/>
    <n v="6"/>
    <d v="2023-04-06T02:45:00"/>
    <d v="2023-04-06T04:27:00"/>
    <s v="Mesero_2"/>
    <x v="1"/>
    <s v="Tarjeta de crédito"/>
    <n v="40.94"/>
    <s v="Ocupada"/>
    <n v="590"/>
    <s v="Venezuela"/>
    <x v="428"/>
    <n v="162.94"/>
    <d v="2023-04-06T00:00:00"/>
    <d v="2023-04-06T02:45:00"/>
    <d v="2023-04-06T04:27:00"/>
    <d v="1899-12-30T01:57:00"/>
    <d v="1899-12-30T01:04:00"/>
    <d v="1899-12-30T00:53:00"/>
    <x v="0"/>
  </r>
  <r>
    <n v="11"/>
    <s v="Cliente_138"/>
    <n v="6"/>
    <d v="2023-04-06T03:44:00"/>
    <d v="2023-04-06T06:19:00"/>
    <s v="Mesero_3"/>
    <x v="1"/>
    <s v="Tarjeta de crédito"/>
    <n v="44.33"/>
    <s v="Libre"/>
    <n v="591"/>
    <s v="Bolivia"/>
    <x v="18"/>
    <n v="164.32999999999998"/>
    <d v="2023-04-06T00:00:00"/>
    <d v="2023-04-06T03:44:00"/>
    <d v="2023-04-06T06:19:00"/>
    <d v="1899-12-30T02:35:00"/>
    <d v="1899-12-30T00:51:00"/>
    <d v="1899-12-30T01:44:00"/>
    <x v="0"/>
  </r>
  <r>
    <n v="5"/>
    <s v="Cliente_177"/>
    <n v="1"/>
    <d v="2023-04-06T00:48:00"/>
    <d v="2023-04-06T02:40:00"/>
    <s v="Mesero_2"/>
    <x v="0"/>
    <s v="Tarjeta de crédito"/>
    <n v="35.67"/>
    <s v="Reservada"/>
    <n v="592"/>
    <s v="Ecuador"/>
    <x v="429"/>
    <n v="129.67000000000002"/>
    <d v="2023-04-06T00:00:00"/>
    <d v="2023-04-06T00:48:00"/>
    <d v="2023-04-06T02:40:00"/>
    <d v="1899-12-30T01:52:00"/>
    <d v="1899-12-30T01:41:00"/>
    <d v="1899-12-30T00:11:00"/>
    <x v="0"/>
  </r>
  <r>
    <n v="17"/>
    <s v="Cliente_832"/>
    <n v="5"/>
    <d v="2023-04-06T00:25:00"/>
    <d v="2023-04-06T02:17:00"/>
    <s v="Mesero_4"/>
    <x v="0"/>
    <s v="Tarjeta de débito"/>
    <n v="48.8"/>
    <s v="Reservada"/>
    <n v="593"/>
    <s v="España"/>
    <x v="430"/>
    <n v="257.8"/>
    <d v="2023-04-06T00:00:00"/>
    <d v="2023-04-06T00:25:00"/>
    <d v="2023-04-06T02:17:00"/>
    <d v="1899-12-30T01:52:00"/>
    <d v="1899-12-30T00:48:00"/>
    <d v="1899-12-30T01:04:00"/>
    <x v="0"/>
  </r>
  <r>
    <n v="17"/>
    <s v="Cliente_480"/>
    <n v="1"/>
    <d v="2023-04-06T03:20:00"/>
    <d v="2023-04-06T04:49:00"/>
    <s v="Mesero_3"/>
    <x v="0"/>
    <s v="Tarjeta de débito"/>
    <n v="46.01"/>
    <s v="Libre"/>
    <n v="594"/>
    <s v="Bolivia"/>
    <x v="431"/>
    <n v="185.01"/>
    <d v="2023-04-06T00:00:00"/>
    <d v="2023-04-06T03:20:00"/>
    <d v="2023-04-06T04:49:00"/>
    <d v="1899-12-30T01:29:00"/>
    <d v="1899-12-30T01:38:00"/>
    <d v="1899-12-30T00:00:00"/>
    <x v="1"/>
  </r>
  <r>
    <n v="9"/>
    <s v="Cliente_290"/>
    <n v="5"/>
    <d v="2023-04-06T03:03:00"/>
    <d v="2023-04-06T05:27:00"/>
    <s v="Mesero_2"/>
    <x v="0"/>
    <s v="Tarjeta de crédito"/>
    <n v="40.33"/>
    <s v="Ocupada"/>
    <n v="595"/>
    <s v="Paraguay"/>
    <x v="432"/>
    <n v="112.33"/>
    <d v="2023-04-06T00:00:00"/>
    <d v="2023-04-06T03:03:00"/>
    <d v="2023-04-06T05:27:00"/>
    <d v="1899-12-30T02:39:00"/>
    <d v="1899-12-30T00:49:00"/>
    <d v="1899-12-30T01:50:00"/>
    <x v="0"/>
  </r>
  <r>
    <n v="18"/>
    <s v="Cliente_351"/>
    <n v="2"/>
    <d v="2023-04-06T01:21:00"/>
    <d v="2023-04-06T03:39:00"/>
    <s v="Mesero_2"/>
    <x v="0"/>
    <s v="Tarjeta de débito"/>
    <n v="23.7"/>
    <s v="Ocupada"/>
    <n v="596"/>
    <s v="Ecuador"/>
    <x v="433"/>
    <n v="263.7"/>
    <d v="2023-04-06T00:00:00"/>
    <d v="2023-04-06T01:21:00"/>
    <d v="2023-04-06T03:39:00"/>
    <d v="1899-12-30T02:33:00"/>
    <d v="1899-12-30T02:38:00"/>
    <d v="1899-12-30T00:00:00"/>
    <x v="1"/>
  </r>
  <r>
    <n v="16"/>
    <s v="Cliente_354"/>
    <n v="1"/>
    <d v="2023-04-06T00:51:00"/>
    <d v="2023-04-06T03:51:00"/>
    <s v="Mesero_1"/>
    <x v="0"/>
    <s v="Tarjeta de crédito"/>
    <n v="45.46"/>
    <s v="Ocupada"/>
    <n v="597"/>
    <s v="Bolivia"/>
    <x v="434"/>
    <n v="195.46"/>
    <d v="2023-04-06T00:00:00"/>
    <d v="2023-04-06T00:51:00"/>
    <d v="2023-04-06T03:51:00"/>
    <d v="1899-12-30T03:15:00"/>
    <d v="1899-12-30T02:21:00"/>
    <d v="1899-12-30T00:54:00"/>
    <x v="0"/>
  </r>
  <r>
    <n v="9"/>
    <s v="Cliente_344"/>
    <n v="6"/>
    <d v="2023-04-06T03:16:00"/>
    <d v="2023-04-06T06:59:00"/>
    <s v="Mesero_5"/>
    <x v="0"/>
    <s v="Tarjeta de crédito"/>
    <n v="11.31"/>
    <s v="Reservada"/>
    <n v="598"/>
    <s v="España"/>
    <x v="435"/>
    <n v="220.31"/>
    <d v="2023-04-06T00:00:00"/>
    <d v="2023-04-06T03:16:00"/>
    <d v="2023-04-06T06:59:00"/>
    <d v="1899-12-30T03:43:00"/>
    <d v="1899-12-30T01:21:00"/>
    <d v="1899-12-30T02:22:00"/>
    <x v="0"/>
  </r>
  <r>
    <n v="11"/>
    <s v="Cliente_564"/>
    <n v="3"/>
    <d v="2023-04-06T00:34:00"/>
    <d v="2023-04-06T04:21:00"/>
    <s v="Mesero_2"/>
    <x v="0"/>
    <s v="Tarjeta de crédito"/>
    <n v="30.97"/>
    <s v="Libre"/>
    <n v="599"/>
    <s v="Paraguay"/>
    <x v="436"/>
    <n v="199.97"/>
    <d v="2023-04-06T00:00:00"/>
    <d v="2023-04-06T00:34:00"/>
    <d v="2023-04-06T04:21:00"/>
    <d v="1899-12-30T03:47:00"/>
    <d v="1899-12-30T01:48:00"/>
    <d v="1899-12-30T01:59:00"/>
    <x v="0"/>
  </r>
  <r>
    <n v="14"/>
    <s v="Cliente_782"/>
    <n v="4"/>
    <d v="2023-04-06T03:58:00"/>
    <d v="2023-04-06T05:01:00"/>
    <s v="Mesero_3"/>
    <x v="0"/>
    <s v="Tarjeta de débito"/>
    <n v="41.35"/>
    <s v="Ocupada"/>
    <n v="600"/>
    <s v="Chile"/>
    <x v="10"/>
    <n v="185.35"/>
    <d v="2023-04-06T00:00:00"/>
    <d v="2023-04-06T03:58:00"/>
    <d v="2023-04-06T05:01:00"/>
    <d v="1899-12-30T01:18:00"/>
    <d v="1899-12-30T01:05:00"/>
    <d v="1899-12-30T00:13:00"/>
    <x v="0"/>
  </r>
  <r>
    <n v="13"/>
    <s v="Cliente_88"/>
    <n v="1"/>
    <d v="2023-04-06T02:43:00"/>
    <d v="2023-04-06T06:15:00"/>
    <s v="Mesero_4"/>
    <x v="2"/>
    <s v="Tarjeta de crédito"/>
    <n v="16.809999999999999"/>
    <s v="Libre"/>
    <n v="601"/>
    <s v="Perú"/>
    <x v="437"/>
    <n v="308.81"/>
    <d v="2023-04-06T00:00:00"/>
    <d v="2023-04-06T02:43:00"/>
    <d v="2023-04-06T06:15:00"/>
    <d v="1899-12-30T03:32:00"/>
    <d v="1899-12-30T01:55:00"/>
    <d v="1899-12-30T01:37:00"/>
    <x v="0"/>
  </r>
  <r>
    <n v="12"/>
    <s v="Cliente_165"/>
    <n v="3"/>
    <d v="2023-04-06T03:52:00"/>
    <d v="2023-04-06T07:00:00"/>
    <s v="Mesero_2"/>
    <x v="0"/>
    <s v="Efectivo"/>
    <n v="16.5"/>
    <s v="Reservada"/>
    <n v="602"/>
    <s v="España"/>
    <x v="438"/>
    <n v="282.5"/>
    <d v="2023-04-06T00:00:00"/>
    <d v="2023-04-06T03:52:00"/>
    <d v="2023-04-06T07:00:00"/>
    <d v="1899-12-30T03:08:00"/>
    <d v="1899-12-30T02:42:00"/>
    <d v="1899-12-30T00:26:00"/>
    <x v="0"/>
  </r>
  <r>
    <n v="19"/>
    <s v="Cliente_798"/>
    <n v="6"/>
    <d v="2023-04-06T00:51:00"/>
    <d v="2023-04-06T04:21:00"/>
    <s v="Mesero_1"/>
    <x v="0"/>
    <s v="Tarjeta de crédito"/>
    <n v="24.2"/>
    <s v="Libre"/>
    <n v="603"/>
    <s v="Uruguay"/>
    <x v="79"/>
    <n v="86.2"/>
    <d v="2023-04-06T00:00:00"/>
    <d v="2023-04-06T00:51:00"/>
    <d v="2023-04-06T04:21:00"/>
    <d v="1899-12-30T03:30:00"/>
    <d v="1899-12-30T00:17:00"/>
    <d v="1899-12-30T03:13:00"/>
    <x v="0"/>
  </r>
  <r>
    <n v="14"/>
    <s v="Cliente_959"/>
    <n v="5"/>
    <d v="2023-04-06T01:18:00"/>
    <d v="2023-04-06T05:16:00"/>
    <s v="Mesero_2"/>
    <x v="0"/>
    <s v="Tarjeta de crédito"/>
    <n v="42.6"/>
    <s v="Ocupada"/>
    <n v="604"/>
    <s v="Ecuador"/>
    <x v="5"/>
    <n v="147.6"/>
    <d v="2023-04-06T00:00:00"/>
    <d v="2023-04-06T01:18:00"/>
    <d v="2023-04-06T05:16:00"/>
    <d v="1899-12-30T04:13:00"/>
    <d v="1899-12-30T00:42:00"/>
    <d v="1899-12-30T03:31:00"/>
    <x v="0"/>
  </r>
  <r>
    <n v="19"/>
    <s v="Cliente_608"/>
    <n v="2"/>
    <d v="2023-04-06T02:49:00"/>
    <d v="2023-04-06T06:24:00"/>
    <s v="Mesero_3"/>
    <x v="0"/>
    <s v="Efectivo"/>
    <n v="24.38"/>
    <s v="Ocupada"/>
    <n v="605"/>
    <s v="Uruguay"/>
    <x v="439"/>
    <n v="244.38"/>
    <d v="2023-04-06T00:00:00"/>
    <d v="2023-04-06T02:49:00"/>
    <d v="2023-04-06T06:24:00"/>
    <d v="1899-12-30T03:50:00"/>
    <d v="1899-12-30T02:56:00"/>
    <d v="1899-12-30T00:54:00"/>
    <x v="0"/>
  </r>
  <r>
    <n v="1"/>
    <s v="Cliente_434"/>
    <n v="2"/>
    <d v="2023-04-06T03:14:00"/>
    <d v="2023-04-06T06:06:00"/>
    <s v="Mesero_5"/>
    <x v="0"/>
    <s v="Tarjeta de crédito"/>
    <n v="31.58"/>
    <s v="Ocupada"/>
    <n v="606"/>
    <s v="Venezuela"/>
    <x v="440"/>
    <n v="214.57999999999998"/>
    <d v="2023-04-06T00:00:00"/>
    <d v="2023-04-06T03:14:00"/>
    <d v="2023-04-06T06:06:00"/>
    <d v="1899-12-30T03:07:00"/>
    <d v="1899-12-30T02:25:00"/>
    <d v="1899-12-30T00:42:00"/>
    <x v="0"/>
  </r>
  <r>
    <n v="10"/>
    <s v="Cliente_377"/>
    <n v="1"/>
    <d v="2023-04-06T01:24:00"/>
    <d v="2023-04-06T03:29:00"/>
    <s v="Mesero_5"/>
    <x v="0"/>
    <s v="Tarjeta de crédito"/>
    <n v="28.9"/>
    <s v="Ocupada"/>
    <n v="607"/>
    <s v="Paraguay"/>
    <x v="272"/>
    <n v="96.9"/>
    <d v="2023-04-06T00:00:00"/>
    <d v="2023-04-06T01:24:00"/>
    <d v="2023-04-06T03:29:00"/>
    <d v="1899-12-30T02:20:00"/>
    <d v="1899-12-30T01:09:00"/>
    <d v="1899-12-30T01:11:00"/>
    <x v="0"/>
  </r>
  <r>
    <n v="7"/>
    <s v="Cliente_657"/>
    <n v="6"/>
    <d v="2023-04-06T03:58:00"/>
    <d v="2023-04-06T07:20:00"/>
    <s v="Mesero_3"/>
    <x v="0"/>
    <s v="Tarjeta de crédito"/>
    <n v="36.549999999999997"/>
    <s v="Reservada"/>
    <n v="608"/>
    <s v="España"/>
    <x v="12"/>
    <n v="65.55"/>
    <d v="2023-04-06T00:00:00"/>
    <d v="2023-04-06T03:58:00"/>
    <d v="2023-04-06T07:20:00"/>
    <d v="1899-12-30T03:22:00"/>
    <d v="1899-12-30T00:45:00"/>
    <d v="1899-12-30T02:37:00"/>
    <x v="0"/>
  </r>
  <r>
    <n v="1"/>
    <s v="Cliente_331"/>
    <n v="4"/>
    <d v="2023-04-06T03:23:00"/>
    <d v="2023-04-06T07:02:00"/>
    <s v="Mesero_1"/>
    <x v="0"/>
    <s v="Tarjeta de crédito"/>
    <n v="23.29"/>
    <s v="Reservada"/>
    <n v="609"/>
    <s v="Ecuador"/>
    <x v="183"/>
    <n v="55.29"/>
    <d v="2023-04-06T00:00:00"/>
    <d v="2023-04-06T03:23:00"/>
    <d v="2023-04-06T07:02:00"/>
    <d v="1899-12-30T03:39:00"/>
    <d v="1899-12-30T00:27:00"/>
    <d v="1899-12-30T03:12:00"/>
    <x v="0"/>
  </r>
  <r>
    <n v="19"/>
    <s v="Cliente_728"/>
    <n v="4"/>
    <d v="2023-04-06T02:12:00"/>
    <d v="2023-04-06T04:11:00"/>
    <s v="Mesero_5"/>
    <x v="2"/>
    <s v="Tarjeta de crédito"/>
    <n v="37.9"/>
    <s v="Ocupada"/>
    <n v="610"/>
    <s v="Paraguay"/>
    <x v="441"/>
    <n v="81.900000000000006"/>
    <d v="2023-04-06T00:00:00"/>
    <d v="2023-04-06T02:12:00"/>
    <d v="2023-04-06T04:11:00"/>
    <d v="1899-12-30T02:14:00"/>
    <d v="1899-12-30T00:47:00"/>
    <d v="1899-12-30T01:27:00"/>
    <x v="0"/>
  </r>
  <r>
    <n v="13"/>
    <s v="Cliente_224"/>
    <n v="1"/>
    <d v="2023-04-06T03:55:00"/>
    <d v="2023-04-06T07:43:00"/>
    <s v="Mesero_1"/>
    <x v="0"/>
    <s v="Tarjeta de crédito"/>
    <n v="44.28"/>
    <s v="Ocupada"/>
    <n v="611"/>
    <s v="Brasil"/>
    <x v="442"/>
    <n v="122.28"/>
    <d v="2023-04-06T00:00:00"/>
    <d v="2023-04-06T03:55:00"/>
    <d v="2023-04-06T07:43:00"/>
    <d v="1899-12-30T04:03:00"/>
    <d v="1899-12-30T01:23:00"/>
    <d v="1899-12-30T02:40:00"/>
    <x v="0"/>
  </r>
  <r>
    <n v="11"/>
    <s v="Cliente_680"/>
    <n v="4"/>
    <d v="2023-04-06T01:12:00"/>
    <d v="2023-04-06T05:00:00"/>
    <s v="Mesero_5"/>
    <x v="0"/>
    <s v="Tarjeta de crédito"/>
    <n v="23.54"/>
    <s v="Reservada"/>
    <n v="612"/>
    <s v="Paraguay"/>
    <x v="443"/>
    <n v="254.54"/>
    <d v="2023-04-06T00:00:00"/>
    <d v="2023-04-06T01:12:00"/>
    <d v="2023-04-06T05:00:00"/>
    <d v="1899-12-30T03:48:00"/>
    <d v="1899-12-30T02:09:00"/>
    <d v="1899-12-30T01:39:00"/>
    <x v="0"/>
  </r>
  <r>
    <n v="1"/>
    <s v="Cliente_230"/>
    <n v="5"/>
    <d v="2023-04-06T01:57:00"/>
    <d v="2023-04-06T03:35:00"/>
    <s v="Mesero_2"/>
    <x v="1"/>
    <s v="Efectivo"/>
    <n v="23.56"/>
    <s v="Reservada"/>
    <n v="613"/>
    <s v="España"/>
    <x v="444"/>
    <n v="308.56"/>
    <d v="2023-04-06T00:00:00"/>
    <d v="2023-04-06T01:57:00"/>
    <d v="2023-04-06T03:35:00"/>
    <d v="1899-12-30T01:38:00"/>
    <d v="1899-12-30T02:32:00"/>
    <d v="1899-12-30T00:00:00"/>
    <x v="1"/>
  </r>
  <r>
    <n v="19"/>
    <s v="Cliente_823"/>
    <n v="6"/>
    <d v="2023-04-06T02:32:00"/>
    <d v="2023-04-06T04:37:00"/>
    <s v="Mesero_1"/>
    <x v="1"/>
    <s v="Tarjeta de débito"/>
    <n v="26.48"/>
    <s v="Reservada"/>
    <n v="614"/>
    <s v="Venezuela"/>
    <x v="114"/>
    <n v="98.48"/>
    <d v="2023-04-06T00:00:00"/>
    <d v="2023-04-06T02:32:00"/>
    <d v="2023-04-06T04:37:00"/>
    <d v="1899-12-30T02:05:00"/>
    <d v="1899-12-30T00:50:00"/>
    <d v="1899-12-30T01:15:00"/>
    <x v="0"/>
  </r>
  <r>
    <n v="7"/>
    <s v="Cliente_513"/>
    <n v="1"/>
    <d v="2023-04-06T00:46:00"/>
    <d v="2023-04-06T01:53:00"/>
    <s v="Mesero_5"/>
    <x v="2"/>
    <s v="Tarjeta de crédito"/>
    <n v="18.420000000000002"/>
    <s v="Ocupada"/>
    <n v="615"/>
    <s v="Ecuador"/>
    <x v="445"/>
    <n v="351.42"/>
    <d v="2023-04-06T00:00:00"/>
    <d v="2023-04-06T00:46:00"/>
    <d v="2023-04-06T01:53:00"/>
    <d v="1899-12-30T01:22:00"/>
    <d v="1899-12-30T02:36:00"/>
    <d v="1899-12-30T00:00:00"/>
    <x v="1"/>
  </r>
  <r>
    <n v="4"/>
    <s v="Cliente_608"/>
    <n v="4"/>
    <d v="2023-04-06T00:14:00"/>
    <d v="2023-04-06T03:36:00"/>
    <s v="Mesero_5"/>
    <x v="2"/>
    <s v="Tarjeta de crédito"/>
    <n v="23.89"/>
    <s v="Ocupada"/>
    <n v="616"/>
    <s v="Venezuela"/>
    <x v="0"/>
    <n v="155.88999999999999"/>
    <d v="2023-04-06T00:00:00"/>
    <d v="2023-04-06T00:14:00"/>
    <d v="2023-04-06T03:36:00"/>
    <d v="1899-12-30T03:37:00"/>
    <d v="1899-12-30T00:47:00"/>
    <d v="1899-12-30T02:50:00"/>
    <x v="0"/>
  </r>
  <r>
    <n v="13"/>
    <s v="Cliente_27"/>
    <n v="5"/>
    <d v="2023-04-06T01:20:00"/>
    <d v="2023-04-06T05:17:00"/>
    <s v="Mesero_2"/>
    <x v="0"/>
    <s v="Tarjeta de crédito"/>
    <n v="38.18"/>
    <s v="Libre"/>
    <n v="617"/>
    <s v="Uruguay"/>
    <x v="247"/>
    <n v="180.18"/>
    <d v="2023-04-06T00:00:00"/>
    <d v="2023-04-06T01:20:00"/>
    <d v="2023-04-06T05:17:00"/>
    <d v="1899-12-30T03:57:00"/>
    <d v="1899-12-30T00:51:00"/>
    <d v="1899-12-30T03:06:00"/>
    <x v="0"/>
  </r>
  <r>
    <n v="3"/>
    <s v="Cliente_973"/>
    <n v="5"/>
    <d v="2023-04-06T00:56:00"/>
    <d v="2023-04-06T03:12:00"/>
    <s v="Mesero_4"/>
    <x v="1"/>
    <s v="Tarjeta de crédito"/>
    <n v="25.93"/>
    <s v="Libre"/>
    <n v="618"/>
    <s v="Chile"/>
    <x v="446"/>
    <n v="344.93"/>
    <d v="2023-04-06T00:00:00"/>
    <d v="2023-04-06T00:56:00"/>
    <d v="2023-04-06T03:12:00"/>
    <d v="1899-12-30T02:16:00"/>
    <d v="1899-12-30T01:58:00"/>
    <d v="1899-12-30T00:18:00"/>
    <x v="0"/>
  </r>
  <r>
    <n v="6"/>
    <s v="Cliente_619"/>
    <n v="4"/>
    <d v="2023-04-06T00:16:00"/>
    <d v="2023-04-06T02:41:00"/>
    <s v="Mesero_5"/>
    <x v="2"/>
    <s v="Tarjeta de crédito"/>
    <n v="16.440000000000001"/>
    <s v="Reservada"/>
    <n v="619"/>
    <s v="Ecuador"/>
    <x v="447"/>
    <n v="148.44"/>
    <d v="2023-04-06T00:00:00"/>
    <d v="2023-04-06T00:16:00"/>
    <d v="2023-04-06T02:41:00"/>
    <d v="1899-12-30T02:25:00"/>
    <d v="1899-12-30T01:36:00"/>
    <d v="1899-12-30T00:49:00"/>
    <x v="0"/>
  </r>
  <r>
    <n v="16"/>
    <s v="Cliente_592"/>
    <n v="3"/>
    <d v="2023-04-06T02:49:00"/>
    <d v="2023-04-06T06:07:00"/>
    <s v="Mesero_4"/>
    <x v="0"/>
    <s v="Tarjeta de crédito"/>
    <n v="26.64"/>
    <s v="Reservada"/>
    <n v="620"/>
    <s v="Paraguay"/>
    <x v="76"/>
    <n v="83.64"/>
    <d v="2023-04-06T00:00:00"/>
    <d v="2023-04-06T02:49:00"/>
    <d v="2023-04-06T06:07:00"/>
    <d v="1899-12-30T03:18:00"/>
    <d v="1899-12-30T00:40:00"/>
    <d v="1899-12-30T02:38:00"/>
    <x v="0"/>
  </r>
  <r>
    <n v="5"/>
    <s v="Cliente_575"/>
    <n v="2"/>
    <d v="2023-04-06T01:08:00"/>
    <d v="2023-04-06T02:27:00"/>
    <s v="Mesero_2"/>
    <x v="0"/>
    <s v="Tarjeta de crédito"/>
    <n v="42.27"/>
    <s v="Ocupada"/>
    <n v="621"/>
    <s v="Ecuador"/>
    <x v="5"/>
    <n v="147.27000000000001"/>
    <d v="2023-04-06T00:00:00"/>
    <d v="2023-04-06T01:08:00"/>
    <d v="2023-04-06T02:27:00"/>
    <d v="1899-12-30T01:34:00"/>
    <d v="1899-12-30T00:08:00"/>
    <d v="1899-12-30T01:26:00"/>
    <x v="0"/>
  </r>
  <r>
    <n v="7"/>
    <s v="Cliente_117"/>
    <n v="5"/>
    <d v="2023-04-06T02:07:00"/>
    <d v="2023-04-06T05:31:00"/>
    <s v="Mesero_3"/>
    <x v="2"/>
    <s v="Tarjeta de crédito"/>
    <n v="11.47"/>
    <s v="Reservada"/>
    <n v="622"/>
    <s v="Argentina"/>
    <x v="448"/>
    <n v="132.47"/>
    <d v="2023-04-06T00:00:00"/>
    <d v="2023-04-06T02:07:00"/>
    <d v="2023-04-06T05:31:00"/>
    <d v="1899-12-30T03:24:00"/>
    <d v="1899-12-30T01:18:00"/>
    <d v="1899-12-30T02:06:00"/>
    <x v="0"/>
  </r>
  <r>
    <n v="13"/>
    <s v="Cliente_395"/>
    <n v="1"/>
    <d v="2023-04-06T00:45:00"/>
    <d v="2023-04-06T03:10:00"/>
    <s v="Mesero_3"/>
    <x v="0"/>
    <s v="Efectivo"/>
    <n v="22.05"/>
    <s v="Libre"/>
    <n v="623"/>
    <s v="Uruguay"/>
    <x v="449"/>
    <n v="257.05"/>
    <d v="2023-04-06T00:00:00"/>
    <d v="2023-04-06T00:45:00"/>
    <d v="2023-04-06T03:10:00"/>
    <d v="1899-12-30T02:25:00"/>
    <d v="1899-12-30T02:25:00"/>
    <d v="1899-12-30T00:00:00"/>
    <x v="0"/>
  </r>
  <r>
    <n v="1"/>
    <s v="Cliente_833"/>
    <n v="4"/>
    <d v="2023-04-06T01:56:00"/>
    <d v="2023-04-06T03:26:00"/>
    <s v="Mesero_1"/>
    <x v="2"/>
    <s v="Tarjeta de crédito"/>
    <n v="38"/>
    <s v="Reservada"/>
    <n v="624"/>
    <s v="Argentina"/>
    <x v="450"/>
    <n v="140"/>
    <d v="2023-04-06T00:00:00"/>
    <d v="2023-04-06T01:56:00"/>
    <d v="2023-04-06T03:26:00"/>
    <d v="1899-12-30T01:30:00"/>
    <d v="1899-12-30T01:19:00"/>
    <d v="1899-12-30T00:11:00"/>
    <x v="0"/>
  </r>
  <r>
    <n v="5"/>
    <s v="Cliente_511"/>
    <n v="4"/>
    <d v="2023-04-06T00:09:00"/>
    <d v="2023-04-06T03:22:00"/>
    <s v="Mesero_4"/>
    <x v="2"/>
    <s v="Tarjeta de crédito"/>
    <n v="41.73"/>
    <s v="Ocupada"/>
    <n v="625"/>
    <s v="Chile"/>
    <x v="451"/>
    <n v="180.73"/>
    <d v="2023-04-06T00:00:00"/>
    <d v="2023-04-06T00:09:00"/>
    <d v="2023-04-06T03:22:00"/>
    <d v="1899-12-30T03:28:00"/>
    <d v="1899-12-30T01:37:00"/>
    <d v="1899-12-30T01:51:00"/>
    <x v="0"/>
  </r>
  <r>
    <n v="14"/>
    <s v="Cliente_772"/>
    <n v="4"/>
    <d v="2023-04-06T02:45:00"/>
    <d v="2023-04-06T04:10:00"/>
    <s v="Mesero_4"/>
    <x v="1"/>
    <s v="Tarjeta de crédito"/>
    <n v="19.239999999999998"/>
    <s v="Libre"/>
    <n v="626"/>
    <s v="Argentina"/>
    <x v="452"/>
    <n v="156.24"/>
    <d v="2023-04-06T00:00:00"/>
    <d v="2023-04-06T02:45:00"/>
    <d v="2023-04-06T04:10:00"/>
    <d v="1899-12-30T01:25:00"/>
    <d v="1899-12-30T00:58:00"/>
    <d v="1899-12-30T00:27:00"/>
    <x v="0"/>
  </r>
  <r>
    <n v="4"/>
    <s v="Cliente_336"/>
    <n v="3"/>
    <d v="2023-04-06T02:23:00"/>
    <d v="2023-04-06T04:13:00"/>
    <s v="Mesero_3"/>
    <x v="0"/>
    <s v="Tarjeta de crédito"/>
    <n v="44.24"/>
    <s v="Ocupada"/>
    <n v="627"/>
    <s v="Ecuador"/>
    <x v="36"/>
    <n v="65.240000000000009"/>
    <d v="2023-04-06T00:00:00"/>
    <d v="2023-04-06T02:23:00"/>
    <d v="2023-04-06T04:13:00"/>
    <d v="1899-12-30T02:05:00"/>
    <d v="1899-12-30T00:37:00"/>
    <d v="1899-12-30T01:28:00"/>
    <x v="0"/>
  </r>
  <r>
    <n v="2"/>
    <s v="Cliente_124"/>
    <n v="1"/>
    <d v="2023-04-06T00:09:00"/>
    <d v="2023-04-06T01:37:00"/>
    <s v="Mesero_3"/>
    <x v="1"/>
    <s v="Tarjeta de crédito"/>
    <n v="15.03"/>
    <s v="Reservada"/>
    <n v="628"/>
    <s v="Chile"/>
    <x v="453"/>
    <n v="183.03"/>
    <d v="2023-04-06T00:00:00"/>
    <d v="2023-04-06T00:09:00"/>
    <d v="2023-04-06T01:37:00"/>
    <d v="1899-12-30T01:28:00"/>
    <d v="1899-12-30T00:43:00"/>
    <d v="1899-12-30T00:45:00"/>
    <x v="0"/>
  </r>
  <r>
    <n v="17"/>
    <s v="Cliente_828"/>
    <n v="2"/>
    <d v="2023-04-06T02:07:00"/>
    <d v="2023-04-06T05:55:00"/>
    <s v="Mesero_4"/>
    <x v="2"/>
    <s v="Tarjeta de débito"/>
    <n v="26.07"/>
    <s v="Ocupada"/>
    <n v="629"/>
    <s v="Argentina"/>
    <x v="454"/>
    <n v="156.07"/>
    <d v="2023-04-06T00:00:00"/>
    <d v="2023-04-06T02:07:00"/>
    <d v="2023-04-06T05:55:00"/>
    <d v="1899-12-30T04:03:00"/>
    <d v="1899-12-30T01:24:00"/>
    <d v="1899-12-30T02:39:00"/>
    <x v="0"/>
  </r>
  <r>
    <n v="2"/>
    <s v="Cliente_385"/>
    <n v="2"/>
    <d v="2023-04-06T00:02:00"/>
    <d v="2023-04-06T02:49:00"/>
    <s v="Mesero_5"/>
    <x v="0"/>
    <s v="Tarjeta de débito"/>
    <n v="36.619999999999997"/>
    <s v="Libre"/>
    <n v="630"/>
    <s v="Bolivia"/>
    <x v="455"/>
    <n v="218.62"/>
    <d v="2023-04-06T00:00:00"/>
    <d v="2023-04-06T00:02:00"/>
    <d v="2023-04-06T02:49:00"/>
    <d v="1899-12-30T02:47:00"/>
    <d v="1899-12-30T01:15:00"/>
    <d v="1899-12-30T01:32:00"/>
    <x v="0"/>
  </r>
  <r>
    <n v="6"/>
    <s v="Cliente_841"/>
    <n v="1"/>
    <d v="2023-04-06T00:21:00"/>
    <d v="2023-04-06T02:51:00"/>
    <s v="Mesero_5"/>
    <x v="2"/>
    <s v="Tarjeta de crédito"/>
    <n v="39.71"/>
    <s v="Reservada"/>
    <n v="631"/>
    <s v="Colombia"/>
    <x v="147"/>
    <n v="105.71000000000001"/>
    <d v="2023-04-06T00:00:00"/>
    <d v="2023-04-06T00:21:00"/>
    <d v="2023-04-06T02:51:00"/>
    <d v="1899-12-30T02:30:00"/>
    <d v="1899-12-30T00:46:00"/>
    <d v="1899-12-30T01:44:00"/>
    <x v="0"/>
  </r>
  <r>
    <n v="16"/>
    <s v="Cliente_605"/>
    <n v="2"/>
    <d v="2023-04-06T00:15:00"/>
    <d v="2023-04-06T02:55:00"/>
    <s v="Mesero_3"/>
    <x v="1"/>
    <s v="Tarjeta de crédito"/>
    <n v="22.41"/>
    <s v="Libre"/>
    <n v="632"/>
    <s v="Ecuador"/>
    <x v="456"/>
    <n v="151.41"/>
    <d v="2023-04-06T00:00:00"/>
    <d v="2023-04-06T00:15:00"/>
    <d v="2023-04-06T02:55:00"/>
    <d v="1899-12-30T02:40:00"/>
    <d v="1899-12-30T01:28:00"/>
    <d v="1899-12-30T01:12:00"/>
    <x v="0"/>
  </r>
  <r>
    <n v="16"/>
    <s v="Cliente_197"/>
    <n v="5"/>
    <d v="2023-04-06T03:43:00"/>
    <d v="2023-04-06T05:28:00"/>
    <s v="Mesero_3"/>
    <x v="0"/>
    <s v="Tarjeta de crédito"/>
    <n v="11.19"/>
    <s v="Reservada"/>
    <n v="633"/>
    <s v="Bolivia"/>
    <x v="457"/>
    <n v="247.19"/>
    <d v="2023-04-06T00:00:00"/>
    <d v="2023-04-06T03:43:00"/>
    <d v="2023-04-06T05:28:00"/>
    <d v="1899-12-30T01:45:00"/>
    <d v="1899-12-30T02:29:00"/>
    <d v="1899-12-30T00:00:00"/>
    <x v="1"/>
  </r>
  <r>
    <n v="2"/>
    <s v="Cliente_285"/>
    <n v="1"/>
    <d v="2023-04-06T00:03:00"/>
    <d v="2023-04-06T03:36:00"/>
    <s v="Mesero_1"/>
    <x v="1"/>
    <s v="Tarjeta de crédito"/>
    <n v="29.25"/>
    <s v="Reservada"/>
    <n v="634"/>
    <s v="Venezuela"/>
    <x v="458"/>
    <n v="373.25"/>
    <d v="2023-04-06T00:00:00"/>
    <d v="2023-04-06T00:03:00"/>
    <d v="2023-04-06T03:36:00"/>
    <d v="1899-12-30T03:33:00"/>
    <d v="1899-12-30T02:37:00"/>
    <d v="1899-12-30T00:56:00"/>
    <x v="0"/>
  </r>
  <r>
    <n v="5"/>
    <s v="Cliente_19"/>
    <n v="2"/>
    <d v="2023-04-06T00:17:00"/>
    <d v="2023-04-06T03:04:00"/>
    <s v="Mesero_2"/>
    <x v="0"/>
    <s v="Tarjeta de crédito"/>
    <n v="22.15"/>
    <s v="Libre"/>
    <n v="635"/>
    <s v="Perú"/>
    <x v="12"/>
    <n v="80.150000000000006"/>
    <d v="2023-04-06T00:00:00"/>
    <d v="2023-04-06T00:17:00"/>
    <d v="2023-04-06T03:04:00"/>
    <d v="1899-12-30T02:47:00"/>
    <d v="1899-12-30T00:25:00"/>
    <d v="1899-12-30T02:22:00"/>
    <x v="0"/>
  </r>
  <r>
    <n v="14"/>
    <s v="Cliente_586"/>
    <n v="3"/>
    <d v="2023-04-06T03:35:00"/>
    <d v="2023-04-06T05:48:00"/>
    <s v="Mesero_5"/>
    <x v="2"/>
    <s v="Tarjeta de débito"/>
    <n v="32.86"/>
    <s v="Libre"/>
    <n v="636"/>
    <s v="Ecuador"/>
    <x v="459"/>
    <n v="158.86000000000001"/>
    <d v="2023-04-06T00:00:00"/>
    <d v="2023-04-06T03:35:00"/>
    <d v="2023-04-06T05:48:00"/>
    <d v="1899-12-30T02:13:00"/>
    <d v="1899-12-30T02:31:00"/>
    <d v="1899-12-30T00:00:00"/>
    <x v="1"/>
  </r>
  <r>
    <n v="6"/>
    <s v="Cliente_687"/>
    <n v="3"/>
    <d v="2023-04-06T01:55:00"/>
    <d v="2023-04-06T04:32:00"/>
    <s v="Mesero_4"/>
    <x v="0"/>
    <s v="Tarjeta de crédito"/>
    <n v="36.58"/>
    <s v="Reservada"/>
    <n v="637"/>
    <s v="Ecuador"/>
    <x v="460"/>
    <n v="153.57999999999998"/>
    <d v="2023-04-06T00:00:00"/>
    <d v="2023-04-06T01:55:00"/>
    <d v="2023-04-06T04:32:00"/>
    <d v="1899-12-30T02:37:00"/>
    <d v="1899-12-30T01:01:00"/>
    <d v="1899-12-30T01:36:00"/>
    <x v="0"/>
  </r>
  <r>
    <n v="16"/>
    <s v="Cliente_406"/>
    <n v="6"/>
    <d v="2023-04-06T00:54:00"/>
    <d v="2023-04-06T02:16:00"/>
    <s v="Mesero_3"/>
    <x v="2"/>
    <s v="Tarjeta de crédito"/>
    <n v="30.71"/>
    <s v="Ocupada"/>
    <n v="638"/>
    <s v="Argentina"/>
    <x v="35"/>
    <n v="120.71000000000001"/>
    <d v="2023-04-06T00:00:00"/>
    <d v="2023-04-06T00:54:00"/>
    <d v="2023-04-06T02:16:00"/>
    <d v="1899-12-30T01:37:00"/>
    <d v="1899-12-30T00:44:00"/>
    <d v="1899-12-30T00:53:00"/>
    <x v="0"/>
  </r>
  <r>
    <n v="8"/>
    <s v="Cliente_415"/>
    <n v="4"/>
    <d v="2023-04-06T02:17:00"/>
    <d v="2023-04-06T05:19:00"/>
    <s v="Mesero_2"/>
    <x v="2"/>
    <s v="Tarjeta de crédito"/>
    <n v="18.97"/>
    <s v="Reservada"/>
    <n v="639"/>
    <s v="España"/>
    <x v="461"/>
    <n v="170.97"/>
    <d v="2023-04-06T00:00:00"/>
    <d v="2023-04-06T02:17:00"/>
    <d v="2023-04-06T05:19:00"/>
    <d v="1899-12-30T03:02:00"/>
    <d v="1899-12-30T02:16:00"/>
    <d v="1899-12-30T00:46:00"/>
    <x v="0"/>
  </r>
  <r>
    <n v="14"/>
    <s v="Cliente_456"/>
    <n v="3"/>
    <d v="2023-04-06T00:41:00"/>
    <d v="2023-04-06T01:50:00"/>
    <s v="Mesero_3"/>
    <x v="0"/>
    <s v="Tarjeta de débito"/>
    <n v="49.29"/>
    <s v="Libre"/>
    <n v="640"/>
    <s v="Venezuela"/>
    <x v="462"/>
    <n v="268.29000000000002"/>
    <d v="2023-04-06T00:00:00"/>
    <d v="2023-04-06T00:41:00"/>
    <d v="2023-04-06T01:50:00"/>
    <d v="1899-12-30T01:09:00"/>
    <d v="1899-12-30T01:15:00"/>
    <d v="1899-12-30T00:00:00"/>
    <x v="1"/>
  </r>
  <r>
    <n v="2"/>
    <s v="Cliente_820"/>
    <n v="4"/>
    <d v="2023-04-06T01:08:00"/>
    <d v="2023-04-06T03:52:00"/>
    <s v="Mesero_1"/>
    <x v="0"/>
    <s v="Tarjeta de débito"/>
    <n v="39.68"/>
    <s v="Reservada"/>
    <n v="641"/>
    <s v="Ecuador"/>
    <x v="463"/>
    <n v="247.68"/>
    <d v="2023-04-06T00:00:00"/>
    <d v="2023-04-06T01:08:00"/>
    <d v="2023-04-06T03:52:00"/>
    <d v="1899-12-30T02:44:00"/>
    <d v="1899-12-30T01:14:00"/>
    <d v="1899-12-30T01:30:00"/>
    <x v="0"/>
  </r>
  <r>
    <n v="15"/>
    <s v="Cliente_698"/>
    <n v="1"/>
    <d v="2023-04-06T02:36:00"/>
    <d v="2023-04-06T05:24:00"/>
    <s v="Mesero_2"/>
    <x v="0"/>
    <s v="Tarjeta de crédito"/>
    <n v="11.11"/>
    <s v="Ocupada"/>
    <n v="642"/>
    <s v="Argentina"/>
    <x v="464"/>
    <n v="187.11"/>
    <d v="2023-04-06T00:00:00"/>
    <d v="2023-04-06T02:36:00"/>
    <d v="2023-04-06T05:24:00"/>
    <d v="1899-12-30T03:03:00"/>
    <d v="1899-12-30T01:21:00"/>
    <d v="1899-12-30T01:42:00"/>
    <x v="0"/>
  </r>
  <r>
    <n v="17"/>
    <s v="Cliente_59"/>
    <n v="2"/>
    <d v="2023-04-06T00:17:00"/>
    <d v="2023-04-06T01:56:00"/>
    <s v="Mesero_2"/>
    <x v="1"/>
    <s v="Tarjeta de débito"/>
    <n v="28.81"/>
    <s v="Ocupada"/>
    <n v="643"/>
    <s v="Uruguay"/>
    <x v="195"/>
    <n v="61.81"/>
    <d v="2023-04-06T00:00:00"/>
    <d v="2023-04-06T00:17:00"/>
    <d v="2023-04-06T01:56:00"/>
    <d v="1899-12-30T01:54:00"/>
    <d v="1899-12-30T00:18:00"/>
    <d v="1899-12-30T01:36:00"/>
    <x v="0"/>
  </r>
  <r>
    <n v="9"/>
    <s v="Cliente_799"/>
    <n v="6"/>
    <d v="2023-04-06T03:44:00"/>
    <d v="2023-04-06T07:10:00"/>
    <s v="Mesero_1"/>
    <x v="0"/>
    <s v="Tarjeta de débito"/>
    <n v="13.86"/>
    <s v="Reservada"/>
    <n v="644"/>
    <s v="Ecuador"/>
    <x v="79"/>
    <n v="106.86"/>
    <d v="2023-04-06T00:00:00"/>
    <d v="2023-04-06T03:44:00"/>
    <d v="2023-04-06T07:10:00"/>
    <d v="1899-12-30T03:26:00"/>
    <d v="1899-12-30T00:51:00"/>
    <d v="1899-12-30T02:35:00"/>
    <x v="0"/>
  </r>
  <r>
    <n v="6"/>
    <s v="Cliente_196"/>
    <n v="6"/>
    <d v="2023-04-06T02:50:00"/>
    <d v="2023-04-06T06:25:00"/>
    <s v="Mesero_3"/>
    <x v="2"/>
    <s v="Efectivo"/>
    <n v="40.03"/>
    <s v="Libre"/>
    <n v="645"/>
    <s v="Bolivia"/>
    <x v="465"/>
    <n v="220.03"/>
    <d v="2023-04-06T00:00:00"/>
    <d v="2023-04-06T02:50:00"/>
    <d v="2023-04-06T06:25:00"/>
    <d v="1899-12-30T03:35:00"/>
    <d v="1899-12-30T01:37:00"/>
    <d v="1899-12-30T01:58:00"/>
    <x v="0"/>
  </r>
  <r>
    <n v="12"/>
    <s v="Cliente_623"/>
    <n v="2"/>
    <d v="2023-04-06T03:59:00"/>
    <d v="2023-04-06T06:38:00"/>
    <s v="Mesero_2"/>
    <x v="0"/>
    <s v="Tarjeta de débito"/>
    <n v="12.59"/>
    <s v="Libre"/>
    <n v="646"/>
    <s v="Bolivia"/>
    <x v="5"/>
    <n v="82.59"/>
    <d v="2023-04-06T00:00:00"/>
    <d v="2023-04-06T03:59:00"/>
    <d v="2023-04-06T06:38:00"/>
    <d v="1899-12-30T02:39:00"/>
    <d v="1899-12-30T00:36:00"/>
    <d v="1899-12-30T02:03:00"/>
    <x v="0"/>
  </r>
  <r>
    <n v="12"/>
    <s v="Cliente_52"/>
    <n v="2"/>
    <d v="2023-04-06T02:55:00"/>
    <d v="2023-04-06T06:25:00"/>
    <s v="Mesero_2"/>
    <x v="0"/>
    <s v="Tarjeta de crédito"/>
    <n v="42.79"/>
    <s v="Reservada"/>
    <n v="647"/>
    <s v="Bolivia"/>
    <x v="466"/>
    <n v="140.79"/>
    <d v="2023-04-06T00:00:00"/>
    <d v="2023-04-06T02:55:00"/>
    <d v="2023-04-06T06:25:00"/>
    <d v="1899-12-30T03:30:00"/>
    <d v="1899-12-30T00:39:00"/>
    <d v="1899-12-30T02:51:00"/>
    <x v="0"/>
  </r>
  <r>
    <n v="9"/>
    <s v="Cliente_946"/>
    <n v="1"/>
    <d v="2023-04-06T02:59:00"/>
    <d v="2023-04-06T04:55:00"/>
    <s v="Mesero_2"/>
    <x v="2"/>
    <s v="Tarjeta de crédito"/>
    <n v="17.43"/>
    <s v="Libre"/>
    <n v="648"/>
    <s v="Brasil"/>
    <x v="15"/>
    <n v="73.430000000000007"/>
    <d v="2023-04-06T00:00:00"/>
    <d v="2023-04-06T02:59:00"/>
    <d v="2023-04-06T04:55:00"/>
    <d v="1899-12-30T01:56:00"/>
    <d v="1899-12-30T00:47:00"/>
    <d v="1899-12-30T01:09:00"/>
    <x v="0"/>
  </r>
  <r>
    <n v="9"/>
    <s v="Cliente_278"/>
    <n v="1"/>
    <d v="2023-04-06T00:55:00"/>
    <d v="2023-04-06T03:45:00"/>
    <s v="Mesero_5"/>
    <x v="0"/>
    <s v="Efectivo"/>
    <n v="15.98"/>
    <s v="Ocupada"/>
    <n v="649"/>
    <s v="Paraguay"/>
    <x v="467"/>
    <n v="271.98"/>
    <d v="2023-04-06T00:00:00"/>
    <d v="2023-04-06T00:55:00"/>
    <d v="2023-04-06T03:45:00"/>
    <d v="1899-12-30T03:05:00"/>
    <d v="1899-12-30T01:49:00"/>
    <d v="1899-12-30T01:16:00"/>
    <x v="0"/>
  </r>
  <r>
    <n v="11"/>
    <s v="Cliente_232"/>
    <n v="3"/>
    <d v="2023-04-07T03:33:00"/>
    <d v="2023-04-07T05:02:00"/>
    <s v="Mesero_3"/>
    <x v="0"/>
    <s v="Tarjeta de débito"/>
    <n v="38.21"/>
    <s v="Libre"/>
    <n v="650"/>
    <s v="Argentina"/>
    <x v="468"/>
    <n v="275.20999999999998"/>
    <d v="2023-04-07T00:00:00"/>
    <d v="2023-04-07T03:33:00"/>
    <d v="2023-04-07T05:02:00"/>
    <d v="1899-12-30T01:29:00"/>
    <d v="1899-12-30T01:16:00"/>
    <d v="1899-12-30T00:13:00"/>
    <x v="0"/>
  </r>
  <r>
    <n v="16"/>
    <s v="Cliente_595"/>
    <n v="4"/>
    <d v="2023-04-07T02:04:00"/>
    <d v="2023-04-07T05:44:00"/>
    <s v="Mesero_4"/>
    <x v="2"/>
    <s v="Tarjeta de crédito"/>
    <n v="20.27"/>
    <s v="Libre"/>
    <n v="651"/>
    <s v="Argentina"/>
    <x v="469"/>
    <n v="229.27"/>
    <d v="2023-04-07T00:00:00"/>
    <d v="2023-04-07T02:04:00"/>
    <d v="2023-04-07T05:44:00"/>
    <d v="1899-12-30T03:40:00"/>
    <d v="1899-12-30T01:28:00"/>
    <d v="1899-12-30T02:12:00"/>
    <x v="0"/>
  </r>
  <r>
    <n v="14"/>
    <s v="Cliente_968"/>
    <n v="5"/>
    <d v="2023-04-07T00:06:00"/>
    <d v="2023-04-07T02:26:00"/>
    <s v="Mesero_2"/>
    <x v="0"/>
    <s v="Tarjeta de débito"/>
    <n v="23.26"/>
    <s v="Ocupada"/>
    <n v="652"/>
    <s v="Uruguay"/>
    <x v="470"/>
    <n v="193.26"/>
    <d v="2023-04-07T00:00:00"/>
    <d v="2023-04-07T00:06:00"/>
    <d v="2023-04-07T02:26:00"/>
    <d v="1899-12-30T02:35:00"/>
    <d v="1899-12-30T00:50:00"/>
    <d v="1899-12-30T01:45:00"/>
    <x v="0"/>
  </r>
  <r>
    <n v="13"/>
    <s v="Cliente_2"/>
    <n v="5"/>
    <d v="2023-04-07T02:31:00"/>
    <d v="2023-04-07T04:20:00"/>
    <s v="Mesero_1"/>
    <x v="0"/>
    <s v="Tarjeta de crédito"/>
    <n v="34.33"/>
    <s v="Libre"/>
    <n v="653"/>
    <s v="Venezuela"/>
    <x v="471"/>
    <n v="278.33"/>
    <d v="2023-04-07T00:00:00"/>
    <d v="2023-04-07T02:31:00"/>
    <d v="2023-04-07T04:20:00"/>
    <d v="1899-12-30T01:49:00"/>
    <d v="1899-12-30T02:30:00"/>
    <d v="1899-12-30T00:00:00"/>
    <x v="1"/>
  </r>
  <r>
    <n v="12"/>
    <s v="Cliente_880"/>
    <n v="5"/>
    <d v="2023-04-07T00:02:00"/>
    <d v="2023-04-07T01:44:00"/>
    <s v="Mesero_5"/>
    <x v="2"/>
    <s v="Tarjeta de crédito"/>
    <n v="23.98"/>
    <s v="Ocupada"/>
    <n v="654"/>
    <s v="Uruguay"/>
    <x v="56"/>
    <n v="65.98"/>
    <d v="2023-04-07T00:00:00"/>
    <d v="2023-04-07T00:02:00"/>
    <d v="2023-04-07T01:44:00"/>
    <d v="1899-12-30T01:57:00"/>
    <d v="1899-12-30T00:44:00"/>
    <d v="1899-12-30T01:13:00"/>
    <x v="0"/>
  </r>
  <r>
    <n v="5"/>
    <s v="Cliente_626"/>
    <n v="4"/>
    <d v="2023-04-07T01:15:00"/>
    <d v="2023-04-07T04:49:00"/>
    <s v="Mesero_5"/>
    <x v="0"/>
    <s v="Efectivo"/>
    <n v="21.7"/>
    <s v="Reservada"/>
    <n v="655"/>
    <s v="Brasil"/>
    <x v="79"/>
    <n v="114.7"/>
    <d v="2023-04-07T00:00:00"/>
    <d v="2023-04-07T01:15:00"/>
    <d v="2023-04-07T04:49:00"/>
    <d v="1899-12-30T03:34:00"/>
    <d v="1899-12-30T00:36:00"/>
    <d v="1899-12-30T02:58:00"/>
    <x v="0"/>
  </r>
  <r>
    <n v="19"/>
    <s v="Cliente_411"/>
    <n v="6"/>
    <d v="2023-04-07T03:36:00"/>
    <d v="2023-04-07T06:40:00"/>
    <s v="Mesero_1"/>
    <x v="2"/>
    <s v="Tarjeta de crédito"/>
    <n v="31.23"/>
    <s v="Reservada"/>
    <n v="656"/>
    <s v="Argentina"/>
    <x v="472"/>
    <n v="188.23"/>
    <d v="2023-04-07T00:00:00"/>
    <d v="2023-04-07T03:36:00"/>
    <d v="2023-04-07T06:40:00"/>
    <d v="1899-12-30T03:04:00"/>
    <d v="1899-12-30T01:50:00"/>
    <d v="1899-12-30T01:14:00"/>
    <x v="0"/>
  </r>
  <r>
    <n v="1"/>
    <s v="Cliente_123"/>
    <n v="2"/>
    <d v="2023-04-07T00:51:00"/>
    <d v="2023-04-07T04:07:00"/>
    <s v="Mesero_1"/>
    <x v="0"/>
    <s v="Efectivo"/>
    <n v="44.2"/>
    <s v="Reservada"/>
    <n v="657"/>
    <s v="Chile"/>
    <x v="473"/>
    <n v="240.2"/>
    <d v="2023-04-07T00:00:00"/>
    <d v="2023-04-07T00:51:00"/>
    <d v="2023-04-07T04:07:00"/>
    <d v="1899-12-30T03:16:00"/>
    <d v="1899-12-30T02:14:00"/>
    <d v="1899-12-30T01:02:00"/>
    <x v="0"/>
  </r>
  <r>
    <n v="19"/>
    <s v="Cliente_910"/>
    <n v="5"/>
    <d v="2023-04-07T01:43:00"/>
    <d v="2023-04-07T05:02:00"/>
    <s v="Mesero_5"/>
    <x v="1"/>
    <s v="Efectivo"/>
    <n v="31.27"/>
    <s v="Reservada"/>
    <n v="658"/>
    <s v="Brasil"/>
    <x v="474"/>
    <n v="117.27"/>
    <d v="2023-04-07T00:00:00"/>
    <d v="2023-04-07T01:43:00"/>
    <d v="2023-04-07T05:02:00"/>
    <d v="1899-12-30T03:19:00"/>
    <d v="1899-12-30T00:48:00"/>
    <d v="1899-12-30T02:31:00"/>
    <x v="0"/>
  </r>
  <r>
    <n v="9"/>
    <s v="Cliente_539"/>
    <n v="4"/>
    <d v="2023-04-07T02:50:00"/>
    <d v="2023-04-07T04:03:00"/>
    <s v="Mesero_4"/>
    <x v="0"/>
    <s v="Tarjeta de crédito"/>
    <n v="35.24"/>
    <s v="Ocupada"/>
    <n v="659"/>
    <s v="Perú"/>
    <x v="12"/>
    <n v="122.24000000000001"/>
    <d v="2023-04-07T00:00:00"/>
    <d v="2023-04-07T02:50:00"/>
    <d v="2023-04-07T04:03:00"/>
    <d v="1899-12-30T01:28:00"/>
    <d v="1899-12-30T00:31:00"/>
    <d v="1899-12-30T00:57:00"/>
    <x v="0"/>
  </r>
  <r>
    <n v="19"/>
    <s v="Cliente_483"/>
    <n v="4"/>
    <d v="2023-04-07T01:56:00"/>
    <d v="2023-04-07T05:51:00"/>
    <s v="Mesero_2"/>
    <x v="1"/>
    <s v="Tarjeta de crédito"/>
    <n v="15.91"/>
    <s v="Reservada"/>
    <n v="660"/>
    <s v="Brasil"/>
    <x v="475"/>
    <n v="223.91"/>
    <d v="2023-04-07T00:00:00"/>
    <d v="2023-04-07T01:56:00"/>
    <d v="2023-04-07T05:51:00"/>
    <d v="1899-12-30T03:55:00"/>
    <d v="1899-12-30T00:45:00"/>
    <d v="1899-12-30T03:10:00"/>
    <x v="0"/>
  </r>
  <r>
    <n v="16"/>
    <s v="Cliente_949"/>
    <n v="4"/>
    <d v="2023-04-07T03:22:00"/>
    <d v="2023-04-07T06:52:00"/>
    <s v="Mesero_4"/>
    <x v="2"/>
    <s v="Tarjeta de crédito"/>
    <n v="32.54"/>
    <s v="Ocupada"/>
    <n v="661"/>
    <s v="Argentina"/>
    <x v="476"/>
    <n v="238.54"/>
    <d v="2023-04-07T00:00:00"/>
    <d v="2023-04-07T03:22:00"/>
    <d v="2023-04-07T06:52:00"/>
    <d v="1899-12-30T03:45:00"/>
    <d v="1899-12-30T02:15:00"/>
    <d v="1899-12-30T01:30:00"/>
    <x v="0"/>
  </r>
  <r>
    <n v="15"/>
    <s v="Cliente_642"/>
    <n v="4"/>
    <d v="2023-04-07T02:01:00"/>
    <d v="2023-04-07T05:02:00"/>
    <s v="Mesero_1"/>
    <x v="0"/>
    <s v="Tarjeta de crédito"/>
    <n v="11.64"/>
    <s v="Libre"/>
    <n v="662"/>
    <s v="Bolivia"/>
    <x v="477"/>
    <n v="144.63999999999999"/>
    <d v="2023-04-07T00:00:00"/>
    <d v="2023-04-07T02:01:00"/>
    <d v="2023-04-07T05:02:00"/>
    <d v="1899-12-30T03:01:00"/>
    <d v="1899-12-30T01:25:00"/>
    <d v="1899-12-30T01:36:00"/>
    <x v="0"/>
  </r>
  <r>
    <n v="3"/>
    <s v="Cliente_962"/>
    <n v="1"/>
    <d v="2023-04-07T01:09:00"/>
    <d v="2023-04-07T03:47:00"/>
    <s v="Mesero_1"/>
    <x v="0"/>
    <s v="Efectivo"/>
    <n v="41.8"/>
    <s v="Ocupada"/>
    <n v="663"/>
    <s v="España"/>
    <x v="478"/>
    <n v="155.80000000000001"/>
    <d v="2023-04-07T00:00:00"/>
    <d v="2023-04-07T01:09:00"/>
    <d v="2023-04-07T03:47:00"/>
    <d v="1899-12-30T02:53:00"/>
    <d v="1899-12-30T01:27:00"/>
    <d v="1899-12-30T01:26:00"/>
    <x v="0"/>
  </r>
  <r>
    <n v="20"/>
    <s v="Cliente_883"/>
    <n v="6"/>
    <d v="2023-04-07T01:35:00"/>
    <d v="2023-04-07T03:53:00"/>
    <s v="Mesero_4"/>
    <x v="1"/>
    <s v="Tarjeta de débito"/>
    <n v="31.27"/>
    <s v="Reservada"/>
    <n v="664"/>
    <s v="Colombia"/>
    <x v="479"/>
    <n v="153.27000000000001"/>
    <d v="2023-04-07T00:00:00"/>
    <d v="2023-04-07T01:35:00"/>
    <d v="2023-04-07T03:53:00"/>
    <d v="1899-12-30T02:18:00"/>
    <d v="1899-12-30T01:39:00"/>
    <d v="1899-12-30T00:39:00"/>
    <x v="0"/>
  </r>
  <r>
    <n v="6"/>
    <s v="Cliente_425"/>
    <n v="1"/>
    <d v="2023-04-07T02:05:00"/>
    <d v="2023-04-07T05:56:00"/>
    <s v="Mesero_5"/>
    <x v="0"/>
    <s v="Tarjeta de crédito"/>
    <n v="25.32"/>
    <s v="Ocupada"/>
    <n v="665"/>
    <s v="Bolivia"/>
    <x v="480"/>
    <n v="154.32"/>
    <d v="2023-04-07T00:00:00"/>
    <d v="2023-04-07T02:05:00"/>
    <d v="2023-04-07T05:56:00"/>
    <d v="1899-12-30T04:06:00"/>
    <d v="1899-12-30T00:40:00"/>
    <d v="1899-12-30T03:26:00"/>
    <x v="0"/>
  </r>
  <r>
    <n v="8"/>
    <s v="Cliente_593"/>
    <n v="4"/>
    <d v="2023-04-07T01:04:00"/>
    <d v="2023-04-07T04:57:00"/>
    <s v="Mesero_2"/>
    <x v="0"/>
    <s v="Tarjeta de crédito"/>
    <n v="11.86"/>
    <s v="Libre"/>
    <n v="666"/>
    <s v="Paraguay"/>
    <x v="106"/>
    <n v="51.86"/>
    <d v="2023-04-07T00:00:00"/>
    <d v="2023-04-07T01:04:00"/>
    <d v="2023-04-07T04:57:00"/>
    <d v="1899-12-30T03:53:00"/>
    <d v="1899-12-30T00:27:00"/>
    <d v="1899-12-30T03:26:00"/>
    <x v="0"/>
  </r>
  <r>
    <n v="6"/>
    <s v="Cliente_368"/>
    <n v="5"/>
    <d v="2023-04-07T03:39:00"/>
    <d v="2023-04-07T07:07:00"/>
    <s v="Mesero_3"/>
    <x v="0"/>
    <s v="Tarjeta de crédito"/>
    <n v="20.49"/>
    <s v="Reservada"/>
    <n v="667"/>
    <s v="Perú"/>
    <x v="38"/>
    <n v="56.489999999999995"/>
    <d v="2023-04-07T00:00:00"/>
    <d v="2023-04-07T03:39:00"/>
    <d v="2023-04-07T07:07:00"/>
    <d v="1899-12-30T03:28:00"/>
    <d v="1899-12-30T00:12:00"/>
    <d v="1899-12-30T03:16:00"/>
    <x v="0"/>
  </r>
  <r>
    <n v="12"/>
    <s v="Cliente_418"/>
    <n v="4"/>
    <d v="2023-04-07T01:43:00"/>
    <d v="2023-04-07T04:41:00"/>
    <s v="Mesero_1"/>
    <x v="1"/>
    <s v="Tarjeta de crédito"/>
    <n v="18.61"/>
    <s v="Reservada"/>
    <n v="668"/>
    <s v="Bolivia"/>
    <x v="481"/>
    <n v="219.61"/>
    <d v="2023-04-07T00:00:00"/>
    <d v="2023-04-07T01:43:00"/>
    <d v="2023-04-07T04:41:00"/>
    <d v="1899-12-30T02:58:00"/>
    <d v="1899-12-30T01:55:00"/>
    <d v="1899-12-30T01:03:00"/>
    <x v="0"/>
  </r>
  <r>
    <n v="10"/>
    <s v="Cliente_693"/>
    <n v="4"/>
    <d v="2023-04-07T01:01:00"/>
    <d v="2023-04-07T04:34:00"/>
    <s v="Mesero_3"/>
    <x v="0"/>
    <s v="Tarjeta de crédito"/>
    <n v="10.68"/>
    <s v="Libre"/>
    <n v="669"/>
    <s v="Venezuela"/>
    <x v="482"/>
    <n v="191.68"/>
    <d v="2023-04-07T00:00:00"/>
    <d v="2023-04-07T01:01:00"/>
    <d v="2023-04-07T04:34:00"/>
    <d v="1899-12-30T03:33:00"/>
    <d v="1899-12-30T01:09:00"/>
    <d v="1899-12-30T02:24:00"/>
    <x v="0"/>
  </r>
  <r>
    <n v="16"/>
    <s v="Cliente_226"/>
    <n v="6"/>
    <d v="2023-04-07T01:52:00"/>
    <d v="2023-04-07T03:12:00"/>
    <s v="Mesero_2"/>
    <x v="0"/>
    <s v="Efectivo"/>
    <n v="37.93"/>
    <s v="Ocupada"/>
    <n v="670"/>
    <s v="Bolivia"/>
    <x v="483"/>
    <n v="131.93"/>
    <d v="2023-04-07T00:00:00"/>
    <d v="2023-04-07T01:52:00"/>
    <d v="2023-04-07T03:12:00"/>
    <d v="1899-12-30T01:35:00"/>
    <d v="1899-12-30T01:15:00"/>
    <d v="1899-12-30T00:20:00"/>
    <x v="0"/>
  </r>
  <r>
    <n v="17"/>
    <s v="Cliente_759"/>
    <n v="3"/>
    <d v="2023-04-07T02:18:00"/>
    <d v="2023-04-07T03:30:00"/>
    <s v="Mesero_3"/>
    <x v="0"/>
    <s v="Efectivo"/>
    <n v="32.200000000000003"/>
    <s v="Reservada"/>
    <n v="671"/>
    <s v="Bolivia"/>
    <x v="484"/>
    <n v="216.2"/>
    <d v="2023-04-07T00:00:00"/>
    <d v="2023-04-07T02:18:00"/>
    <d v="2023-04-07T03:30:00"/>
    <d v="1899-12-30T01:12:00"/>
    <d v="1899-12-30T01:35:00"/>
    <d v="1899-12-30T00:00:00"/>
    <x v="1"/>
  </r>
  <r>
    <n v="12"/>
    <s v="Cliente_517"/>
    <n v="6"/>
    <d v="2023-04-07T01:24:00"/>
    <d v="2023-04-07T03:51:00"/>
    <s v="Mesero_4"/>
    <x v="2"/>
    <s v="Tarjeta de crédito"/>
    <n v="29.19"/>
    <s v="Reservada"/>
    <n v="672"/>
    <s v="Chile"/>
    <x v="485"/>
    <n v="186.19"/>
    <d v="2023-04-07T00:00:00"/>
    <d v="2023-04-07T01:24:00"/>
    <d v="2023-04-07T03:51:00"/>
    <d v="1899-12-30T02:27:00"/>
    <d v="1899-12-30T01:18:00"/>
    <d v="1899-12-30T01:09:00"/>
    <x v="0"/>
  </r>
  <r>
    <n v="20"/>
    <s v="Cliente_485"/>
    <n v="6"/>
    <d v="2023-04-07T00:37:00"/>
    <d v="2023-04-07T02:52:00"/>
    <s v="Mesero_5"/>
    <x v="0"/>
    <s v="Tarjeta de crédito"/>
    <n v="36.5"/>
    <s v="Reservada"/>
    <n v="673"/>
    <s v="Venezuela"/>
    <x v="486"/>
    <n v="301.5"/>
    <d v="2023-04-07T00:00:00"/>
    <d v="2023-04-07T00:37:00"/>
    <d v="2023-04-07T02:52:00"/>
    <d v="1899-12-30T02:15:00"/>
    <d v="1899-12-30T01:33:00"/>
    <d v="1899-12-30T00:42:00"/>
    <x v="0"/>
  </r>
  <r>
    <n v="1"/>
    <s v="Cliente_834"/>
    <n v="3"/>
    <d v="2023-04-07T00:03:00"/>
    <d v="2023-04-07T01:30:00"/>
    <s v="Mesero_5"/>
    <x v="2"/>
    <s v="Tarjeta de crédito"/>
    <n v="41.29"/>
    <s v="Libre"/>
    <n v="674"/>
    <s v="Paraguay"/>
    <x v="487"/>
    <n v="248.29"/>
    <d v="2023-04-07T00:00:00"/>
    <d v="2023-04-07T00:03:00"/>
    <d v="2023-04-07T01:30:00"/>
    <d v="1899-12-30T01:27:00"/>
    <d v="1899-12-30T01:05:00"/>
    <d v="1899-12-30T00:22:00"/>
    <x v="0"/>
  </r>
  <r>
    <n v="5"/>
    <s v="Cliente_104"/>
    <n v="2"/>
    <d v="2023-04-07T00:54:00"/>
    <d v="2023-04-07T04:33:00"/>
    <s v="Mesero_2"/>
    <x v="2"/>
    <s v="Efectivo"/>
    <n v="30.74"/>
    <s v="Reservada"/>
    <n v="675"/>
    <s v="Ecuador"/>
    <x v="488"/>
    <n v="223.74"/>
    <d v="2023-04-07T00:00:00"/>
    <d v="2023-04-07T00:54:00"/>
    <d v="2023-04-07T04:33:00"/>
    <d v="1899-12-30T03:39:00"/>
    <d v="1899-12-30T02:01:00"/>
    <d v="1899-12-30T01:38:00"/>
    <x v="0"/>
  </r>
  <r>
    <n v="7"/>
    <s v="Cliente_494"/>
    <n v="6"/>
    <d v="2023-04-07T00:28:00"/>
    <d v="2023-04-07T03:45:00"/>
    <s v="Mesero_3"/>
    <x v="0"/>
    <s v="Tarjeta de crédito"/>
    <n v="41.6"/>
    <s v="Ocupada"/>
    <n v="676"/>
    <s v="Ecuador"/>
    <x v="489"/>
    <n v="165.6"/>
    <d v="2023-04-07T00:00:00"/>
    <d v="2023-04-07T00:28:00"/>
    <d v="2023-04-07T03:45:00"/>
    <d v="1899-12-30T03:32:00"/>
    <d v="1899-12-30T02:01:00"/>
    <d v="1899-12-30T01:31:00"/>
    <x v="0"/>
  </r>
  <r>
    <n v="14"/>
    <s v="Cliente_331"/>
    <n v="6"/>
    <d v="2023-04-07T00:34:00"/>
    <d v="2023-04-07T02:37:00"/>
    <s v="Mesero_2"/>
    <x v="0"/>
    <s v="Tarjeta de crédito"/>
    <n v="12.57"/>
    <s v="Ocupada"/>
    <n v="677"/>
    <s v="Bolivia"/>
    <x v="490"/>
    <n v="156.57"/>
    <d v="2023-04-07T00:00:00"/>
    <d v="2023-04-07T00:34:00"/>
    <d v="2023-04-07T02:37:00"/>
    <d v="1899-12-30T02:18:00"/>
    <d v="1899-12-30T02:28:00"/>
    <d v="1899-12-30T00:00:00"/>
    <x v="1"/>
  </r>
  <r>
    <n v="19"/>
    <s v="Cliente_483"/>
    <n v="1"/>
    <d v="2023-04-07T03:01:00"/>
    <d v="2023-04-07T05:22:00"/>
    <s v="Mesero_3"/>
    <x v="0"/>
    <s v="Tarjeta de crédito"/>
    <n v="26.76"/>
    <s v="Ocupada"/>
    <n v="678"/>
    <s v="Chile"/>
    <x v="491"/>
    <n v="230.76"/>
    <d v="2023-04-07T00:00:00"/>
    <d v="2023-04-07T03:01:00"/>
    <d v="2023-04-07T05:22:00"/>
    <d v="1899-12-30T02:36:00"/>
    <d v="1899-12-30T02:01:00"/>
    <d v="1899-12-30T00:35:00"/>
    <x v="0"/>
  </r>
  <r>
    <n v="9"/>
    <s v="Cliente_26"/>
    <n v="4"/>
    <d v="2023-04-07T00:02:00"/>
    <d v="2023-04-07T03:03:00"/>
    <s v="Mesero_2"/>
    <x v="0"/>
    <s v="Tarjeta de crédito"/>
    <n v="36.43"/>
    <s v="Ocupada"/>
    <n v="679"/>
    <s v="Chile"/>
    <x v="492"/>
    <n v="235.43"/>
    <d v="2023-04-07T00:00:00"/>
    <d v="2023-04-07T00:02:00"/>
    <d v="2023-04-07T03:03:00"/>
    <d v="1899-12-30T03:16:00"/>
    <d v="1899-12-30T01:46:00"/>
    <d v="1899-12-30T01:30:00"/>
    <x v="0"/>
  </r>
  <r>
    <n v="5"/>
    <s v="Cliente_35"/>
    <n v="4"/>
    <d v="2023-04-07T01:23:00"/>
    <d v="2023-04-07T05:20:00"/>
    <s v="Mesero_3"/>
    <x v="0"/>
    <s v="Efectivo"/>
    <n v="12.06"/>
    <s v="Reservada"/>
    <n v="680"/>
    <s v="Paraguay"/>
    <x v="493"/>
    <n v="174.06"/>
    <d v="2023-04-07T00:00:00"/>
    <d v="2023-04-07T01:23:00"/>
    <d v="2023-04-07T05:20:00"/>
    <d v="1899-12-30T03:57:00"/>
    <d v="1899-12-30T01:51:00"/>
    <d v="1899-12-30T02:06:00"/>
    <x v="0"/>
  </r>
  <r>
    <n v="2"/>
    <s v="Cliente_840"/>
    <n v="4"/>
    <d v="2023-04-07T02:56:00"/>
    <d v="2023-04-07T06:50:00"/>
    <s v="Mesero_4"/>
    <x v="0"/>
    <s v="Tarjeta de débito"/>
    <n v="37.07"/>
    <s v="Libre"/>
    <n v="681"/>
    <s v="Paraguay"/>
    <x v="494"/>
    <n v="112.07"/>
    <d v="2023-04-07T00:00:00"/>
    <d v="2023-04-07T02:56:00"/>
    <d v="2023-04-07T06:50:00"/>
    <d v="1899-12-30T03:54:00"/>
    <d v="1899-12-30T01:05:00"/>
    <d v="1899-12-30T02:49:00"/>
    <x v="0"/>
  </r>
  <r>
    <n v="1"/>
    <s v="Cliente_36"/>
    <n v="5"/>
    <d v="2023-04-07T01:26:00"/>
    <d v="2023-04-07T04:05:00"/>
    <s v="Mesero_5"/>
    <x v="1"/>
    <s v="Tarjeta de crédito"/>
    <n v="21.04"/>
    <s v="Ocupada"/>
    <n v="682"/>
    <s v="Venezuela"/>
    <x v="145"/>
    <n v="44.04"/>
    <d v="2023-04-07T00:00:00"/>
    <d v="2023-04-07T01:26:00"/>
    <d v="2023-04-07T04:05:00"/>
    <d v="1899-12-30T02:54:00"/>
    <d v="1899-12-30T00:43:00"/>
    <d v="1899-12-30T02:11:00"/>
    <x v="0"/>
  </r>
  <r>
    <n v="2"/>
    <s v="Cliente_837"/>
    <n v="6"/>
    <d v="2023-04-07T03:56:00"/>
    <d v="2023-04-07T06:22:00"/>
    <s v="Mesero_5"/>
    <x v="0"/>
    <s v="Tarjeta de crédito"/>
    <n v="40.42"/>
    <s v="Ocupada"/>
    <n v="683"/>
    <s v="Colombia"/>
    <x v="495"/>
    <n v="204.42000000000002"/>
    <d v="2023-04-07T00:00:00"/>
    <d v="2023-04-07T03:56:00"/>
    <d v="2023-04-07T06:22:00"/>
    <d v="1899-12-30T02:41:00"/>
    <d v="1899-12-30T01:22:00"/>
    <d v="1899-12-30T01:19:00"/>
    <x v="0"/>
  </r>
  <r>
    <n v="10"/>
    <s v="Cliente_514"/>
    <n v="6"/>
    <d v="2023-04-07T03:29:00"/>
    <d v="2023-04-07T04:40:00"/>
    <s v="Mesero_4"/>
    <x v="2"/>
    <s v="Tarjeta de crédito"/>
    <n v="48.15"/>
    <s v="Ocupada"/>
    <n v="684"/>
    <s v="Chile"/>
    <x v="496"/>
    <n v="228.15"/>
    <d v="2023-04-07T00:00:00"/>
    <d v="2023-04-07T03:29:00"/>
    <d v="2023-04-07T04:40:00"/>
    <d v="1899-12-30T01:26:00"/>
    <d v="1899-12-30T01:50:00"/>
    <d v="1899-12-30T00:00:00"/>
    <x v="1"/>
  </r>
  <r>
    <n v="5"/>
    <s v="Cliente_485"/>
    <n v="5"/>
    <d v="2023-04-07T00:28:00"/>
    <d v="2023-04-07T01:43:00"/>
    <s v="Mesero_2"/>
    <x v="0"/>
    <s v="Tarjeta de débito"/>
    <n v="19.89"/>
    <s v="Libre"/>
    <n v="685"/>
    <s v="España"/>
    <x v="71"/>
    <n v="73.89"/>
    <d v="2023-04-07T00:00:00"/>
    <d v="2023-04-07T00:28:00"/>
    <d v="2023-04-07T01:43:00"/>
    <d v="1899-12-30T01:15:00"/>
    <d v="1899-12-30T00:17:00"/>
    <d v="1899-12-30T00:58:00"/>
    <x v="0"/>
  </r>
  <r>
    <n v="10"/>
    <s v="Cliente_832"/>
    <n v="6"/>
    <d v="2023-04-07T01:12:00"/>
    <d v="2023-04-07T03:39:00"/>
    <s v="Mesero_1"/>
    <x v="0"/>
    <s v="Efectivo"/>
    <n v="15.83"/>
    <s v="Reservada"/>
    <n v="686"/>
    <s v="Paraguay"/>
    <x v="497"/>
    <n v="117.83"/>
    <d v="2023-04-07T00:00:00"/>
    <d v="2023-04-07T01:12:00"/>
    <d v="2023-04-07T03:39:00"/>
    <d v="1899-12-30T02:27:00"/>
    <d v="1899-12-30T00:58:00"/>
    <d v="1899-12-30T01:29:00"/>
    <x v="0"/>
  </r>
  <r>
    <n v="2"/>
    <s v="Cliente_778"/>
    <n v="6"/>
    <d v="2023-04-07T01:54:00"/>
    <d v="2023-04-07T05:39:00"/>
    <s v="Mesero_4"/>
    <x v="0"/>
    <s v="Efectivo"/>
    <n v="10.53"/>
    <s v="Libre"/>
    <n v="687"/>
    <s v="España"/>
    <x v="38"/>
    <n v="82.53"/>
    <d v="2023-04-07T00:00:00"/>
    <d v="2023-04-07T01:54:00"/>
    <d v="2023-04-07T05:39:00"/>
    <d v="1899-12-30T03:45:00"/>
    <d v="1899-12-30T00:29:00"/>
    <d v="1899-12-30T03:16:00"/>
    <x v="0"/>
  </r>
  <r>
    <n v="3"/>
    <s v="Cliente_725"/>
    <n v="1"/>
    <d v="2023-04-07T03:26:00"/>
    <d v="2023-04-07T05:03:00"/>
    <s v="Mesero_1"/>
    <x v="0"/>
    <s v="Tarjeta de crédito"/>
    <n v="48.7"/>
    <s v="Ocupada"/>
    <n v="688"/>
    <s v="Argentina"/>
    <x v="12"/>
    <n v="77.7"/>
    <d v="2023-04-07T00:00:00"/>
    <d v="2023-04-07T03:26:00"/>
    <d v="2023-04-07T05:03:00"/>
    <d v="1899-12-30T01:52:00"/>
    <d v="1899-12-30T00:14:00"/>
    <d v="1899-12-30T01:38:00"/>
    <x v="0"/>
  </r>
  <r>
    <n v="14"/>
    <s v="Cliente_114"/>
    <n v="1"/>
    <d v="2023-04-07T00:36:00"/>
    <d v="2023-04-07T02:22:00"/>
    <s v="Mesero_1"/>
    <x v="0"/>
    <s v="Tarjeta de crédito"/>
    <n v="10.25"/>
    <s v="Ocupada"/>
    <n v="689"/>
    <s v="Paraguay"/>
    <x v="498"/>
    <n v="175.25"/>
    <d v="2023-04-07T00:00:00"/>
    <d v="2023-04-07T00:36:00"/>
    <d v="2023-04-07T02:22:00"/>
    <d v="1899-12-30T02:01:00"/>
    <d v="1899-12-30T00:29:00"/>
    <d v="1899-12-30T01:32:00"/>
    <x v="0"/>
  </r>
  <r>
    <n v="15"/>
    <s v="Cliente_95"/>
    <n v="4"/>
    <d v="2023-04-07T02:43:00"/>
    <d v="2023-04-07T05:43:00"/>
    <s v="Mesero_5"/>
    <x v="2"/>
    <s v="Tarjeta de débito"/>
    <n v="37.22"/>
    <s v="Reservada"/>
    <n v="690"/>
    <s v="España"/>
    <x v="499"/>
    <n v="228.22"/>
    <d v="2023-04-07T00:00:00"/>
    <d v="2023-04-07T02:43:00"/>
    <d v="2023-04-07T05:43:00"/>
    <d v="1899-12-30T03:00:00"/>
    <d v="1899-12-30T02:23:00"/>
    <d v="1899-12-30T00:37:00"/>
    <x v="0"/>
  </r>
  <r>
    <n v="19"/>
    <s v="Cliente_103"/>
    <n v="4"/>
    <d v="2023-04-07T01:43:00"/>
    <d v="2023-04-07T05:17:00"/>
    <s v="Mesero_3"/>
    <x v="2"/>
    <s v="Tarjeta de débito"/>
    <n v="13.9"/>
    <s v="Ocupada"/>
    <n v="691"/>
    <s v="Colombia"/>
    <x v="147"/>
    <n v="79.900000000000006"/>
    <d v="2023-04-07T00:00:00"/>
    <d v="2023-04-07T01:43:00"/>
    <d v="2023-04-07T05:17:00"/>
    <d v="1899-12-30T03:49:00"/>
    <d v="1899-12-30T00:34:00"/>
    <d v="1899-12-30T03:15:00"/>
    <x v="0"/>
  </r>
  <r>
    <n v="9"/>
    <s v="Cliente_30"/>
    <n v="2"/>
    <d v="2023-04-07T00:53:00"/>
    <d v="2023-04-07T04:26:00"/>
    <s v="Mesero_1"/>
    <x v="2"/>
    <s v="Tarjeta de crédito"/>
    <n v="25.92"/>
    <s v="Reservada"/>
    <n v="692"/>
    <s v="Argentina"/>
    <x v="500"/>
    <n v="198.92000000000002"/>
    <d v="2023-04-07T00:00:00"/>
    <d v="2023-04-07T00:53:00"/>
    <d v="2023-04-07T04:26:00"/>
    <d v="1899-12-30T03:33:00"/>
    <d v="1899-12-30T01:40:00"/>
    <d v="1899-12-30T01:53:00"/>
    <x v="0"/>
  </r>
  <r>
    <n v="15"/>
    <s v="Cliente_330"/>
    <n v="4"/>
    <d v="2023-04-07T03:44:00"/>
    <d v="2023-04-07T07:31:00"/>
    <s v="Mesero_3"/>
    <x v="0"/>
    <s v="Tarjeta de crédito"/>
    <n v="28.31"/>
    <s v="Libre"/>
    <n v="693"/>
    <s v="Ecuador"/>
    <x v="501"/>
    <n v="106.31"/>
    <d v="2023-04-07T00:00:00"/>
    <d v="2023-04-07T03:44:00"/>
    <d v="2023-04-07T07:31:00"/>
    <d v="1899-12-30T03:47:00"/>
    <d v="1899-12-30T00:44:00"/>
    <d v="1899-12-30T03:03:00"/>
    <x v="0"/>
  </r>
  <r>
    <n v="5"/>
    <s v="Cliente_88"/>
    <n v="4"/>
    <d v="2023-04-07T01:51:00"/>
    <d v="2023-04-07T05:13:00"/>
    <s v="Mesero_2"/>
    <x v="0"/>
    <s v="Tarjeta de crédito"/>
    <n v="23.66"/>
    <s v="Libre"/>
    <n v="694"/>
    <s v="Venezuela"/>
    <x v="502"/>
    <n v="180.66"/>
    <d v="2023-04-07T00:00:00"/>
    <d v="2023-04-07T01:51:00"/>
    <d v="2023-04-07T05:13:00"/>
    <d v="1899-12-30T03:22:00"/>
    <d v="1899-12-30T02:08:00"/>
    <d v="1899-12-30T01:14:00"/>
    <x v="0"/>
  </r>
  <r>
    <n v="9"/>
    <s v="Cliente_211"/>
    <n v="1"/>
    <d v="2023-04-07T02:02:00"/>
    <d v="2023-04-07T05:32:00"/>
    <s v="Mesero_3"/>
    <x v="0"/>
    <s v="Tarjeta de crédito"/>
    <n v="18.23"/>
    <s v="Ocupada"/>
    <n v="695"/>
    <s v="Venezuela"/>
    <x v="10"/>
    <n v="134.22999999999999"/>
    <d v="2023-04-07T00:00:00"/>
    <d v="2023-04-07T02:02:00"/>
    <d v="2023-04-07T05:32:00"/>
    <d v="1899-12-30T03:45:00"/>
    <d v="1899-12-30T00:37:00"/>
    <d v="1899-12-30T03:08:00"/>
    <x v="0"/>
  </r>
  <r>
    <n v="2"/>
    <s v="Cliente_282"/>
    <n v="6"/>
    <d v="2023-04-07T02:16:00"/>
    <d v="2023-04-07T06:11:00"/>
    <s v="Mesero_1"/>
    <x v="2"/>
    <s v="Tarjeta de crédito"/>
    <n v="18.760000000000002"/>
    <s v="Ocupada"/>
    <n v="696"/>
    <s v="Perú"/>
    <x v="145"/>
    <n v="64.760000000000005"/>
    <d v="2023-04-07T00:00:00"/>
    <d v="2023-04-07T02:16:00"/>
    <d v="2023-04-07T06:11:00"/>
    <d v="1899-12-30T04:10:00"/>
    <d v="1899-12-30T00:23:00"/>
    <d v="1899-12-30T03:47:00"/>
    <x v="0"/>
  </r>
  <r>
    <n v="4"/>
    <s v="Cliente_90"/>
    <n v="1"/>
    <d v="2023-04-07T03:48:00"/>
    <d v="2023-04-07T06:42:00"/>
    <s v="Mesero_2"/>
    <x v="0"/>
    <s v="Tarjeta de crédito"/>
    <n v="34.35"/>
    <s v="Reservada"/>
    <n v="697"/>
    <s v="Uruguay"/>
    <x v="503"/>
    <n v="233.35"/>
    <d v="2023-04-07T00:00:00"/>
    <d v="2023-04-07T03:48:00"/>
    <d v="2023-04-07T06:42:00"/>
    <d v="1899-12-30T02:54:00"/>
    <d v="1899-12-30T01:47:00"/>
    <d v="1899-12-30T01:07:00"/>
    <x v="0"/>
  </r>
  <r>
    <n v="19"/>
    <s v="Cliente_115"/>
    <n v="4"/>
    <d v="2023-04-07T02:30:00"/>
    <d v="2023-04-07T06:25:00"/>
    <s v="Mesero_1"/>
    <x v="2"/>
    <s v="Tarjeta de crédito"/>
    <n v="39.89"/>
    <s v="Libre"/>
    <n v="698"/>
    <s v="Bolivia"/>
    <x v="504"/>
    <n v="224.89"/>
    <d v="2023-04-07T00:00:00"/>
    <d v="2023-04-07T02:30:00"/>
    <d v="2023-04-07T06:25:00"/>
    <d v="1899-12-30T03:55:00"/>
    <d v="1899-12-30T01:41:00"/>
    <d v="1899-12-30T02:14:00"/>
    <x v="0"/>
  </r>
  <r>
    <n v="8"/>
    <s v="Cliente_143"/>
    <n v="6"/>
    <d v="2023-04-07T01:35:00"/>
    <d v="2023-04-07T02:56:00"/>
    <s v="Mesero_2"/>
    <x v="0"/>
    <s v="Tarjeta de crédito"/>
    <n v="38.44"/>
    <s v="Reservada"/>
    <n v="699"/>
    <s v="España"/>
    <x v="12"/>
    <n v="96.44"/>
    <d v="2023-04-07T00:00:00"/>
    <d v="2023-04-07T01:35:00"/>
    <d v="2023-04-07T02:56:00"/>
    <d v="1899-12-30T01:21:00"/>
    <d v="1899-12-30T00:11:00"/>
    <d v="1899-12-30T01:10:00"/>
    <x v="0"/>
  </r>
  <r>
    <n v="8"/>
    <s v="Cliente_496"/>
    <n v="2"/>
    <d v="2023-04-07T00:23:00"/>
    <d v="2023-04-07T02:50:00"/>
    <s v="Mesero_2"/>
    <x v="0"/>
    <s v="Tarjeta de crédito"/>
    <n v="21.66"/>
    <s v="Reservada"/>
    <n v="700"/>
    <s v="Argentina"/>
    <x v="397"/>
    <n v="255.66"/>
    <d v="2023-04-07T00:00:00"/>
    <d v="2023-04-07T00:23:00"/>
    <d v="2023-04-07T02:50:00"/>
    <d v="1899-12-30T02:27:00"/>
    <d v="1899-12-30T01:26:00"/>
    <d v="1899-12-30T01:01:00"/>
    <x v="0"/>
  </r>
  <r>
    <n v="19"/>
    <s v="Cliente_58"/>
    <n v="5"/>
    <d v="2023-04-07T03:20:00"/>
    <d v="2023-04-07T05:45:00"/>
    <s v="Mesero_4"/>
    <x v="0"/>
    <s v="Tarjeta de crédito"/>
    <n v="39.83"/>
    <s v="Libre"/>
    <n v="701"/>
    <s v="Bolivia"/>
    <x v="505"/>
    <n v="141.82999999999998"/>
    <d v="2023-04-07T00:00:00"/>
    <d v="2023-04-07T03:20:00"/>
    <d v="2023-04-07T05:45:00"/>
    <d v="1899-12-30T02:25:00"/>
    <d v="1899-12-30T01:37:00"/>
    <d v="1899-12-30T00:48:00"/>
    <x v="0"/>
  </r>
  <r>
    <n v="13"/>
    <s v="Cliente_468"/>
    <n v="2"/>
    <d v="2023-04-07T02:30:00"/>
    <d v="2023-04-07T05:15:00"/>
    <s v="Mesero_3"/>
    <x v="2"/>
    <s v="Tarjeta de crédito"/>
    <n v="47.07"/>
    <s v="Libre"/>
    <n v="702"/>
    <s v="Brasil"/>
    <x v="506"/>
    <n v="242.07"/>
    <d v="2023-04-07T00:00:00"/>
    <d v="2023-04-07T02:30:00"/>
    <d v="2023-04-07T05:15:00"/>
    <d v="1899-12-30T02:45:00"/>
    <d v="1899-12-30T02:35:00"/>
    <d v="1899-12-30T00:10:00"/>
    <x v="0"/>
  </r>
  <r>
    <n v="9"/>
    <s v="Cliente_714"/>
    <n v="5"/>
    <d v="2023-04-07T00:17:00"/>
    <d v="2023-04-07T02:19:00"/>
    <s v="Mesero_1"/>
    <x v="0"/>
    <s v="Tarjeta de crédito"/>
    <n v="22.24"/>
    <s v="Ocupada"/>
    <n v="703"/>
    <s v="Venezuela"/>
    <x v="36"/>
    <n v="85.24"/>
    <d v="2023-04-07T00:00:00"/>
    <d v="2023-04-07T00:17:00"/>
    <d v="2023-04-07T02:19:00"/>
    <d v="1899-12-30T02:17:00"/>
    <d v="1899-12-30T00:29:00"/>
    <d v="1899-12-30T01:48:00"/>
    <x v="0"/>
  </r>
  <r>
    <n v="13"/>
    <s v="Cliente_950"/>
    <n v="6"/>
    <d v="2023-04-07T01:40:00"/>
    <d v="2023-04-07T04:29:00"/>
    <s v="Mesero_2"/>
    <x v="2"/>
    <s v="Tarjeta de crédito"/>
    <n v="33.29"/>
    <s v="Reservada"/>
    <n v="704"/>
    <s v="Bolivia"/>
    <x v="44"/>
    <n v="51.29"/>
    <d v="2023-04-07T00:00:00"/>
    <d v="2023-04-07T01:40:00"/>
    <d v="2023-04-07T04:29:00"/>
    <d v="1899-12-30T02:49:00"/>
    <d v="1899-12-30T00:38:00"/>
    <d v="1899-12-30T02:11:00"/>
    <x v="0"/>
  </r>
  <r>
    <n v="12"/>
    <s v="Cliente_372"/>
    <n v="3"/>
    <d v="2023-04-07T01:48:00"/>
    <d v="2023-04-07T02:53:00"/>
    <s v="Mesero_2"/>
    <x v="0"/>
    <s v="Tarjeta de crédito"/>
    <n v="43.07"/>
    <s v="Libre"/>
    <n v="705"/>
    <s v="Venezuela"/>
    <x v="231"/>
    <n v="155.07"/>
    <d v="2023-04-07T00:00:00"/>
    <d v="2023-04-07T01:48:00"/>
    <d v="2023-04-07T02:53:00"/>
    <d v="1899-12-30T01:05:00"/>
    <d v="1899-12-30T00:33:00"/>
    <d v="1899-12-30T00:32:00"/>
    <x v="0"/>
  </r>
  <r>
    <n v="20"/>
    <s v="Cliente_663"/>
    <n v="6"/>
    <d v="2023-04-07T01:14:00"/>
    <d v="2023-04-07T04:54:00"/>
    <s v="Mesero_1"/>
    <x v="0"/>
    <s v="Tarjeta de crédito"/>
    <n v="44.45"/>
    <s v="Ocupada"/>
    <n v="706"/>
    <s v="Argentina"/>
    <x v="44"/>
    <n v="98.45"/>
    <d v="2023-04-07T00:00:00"/>
    <d v="2023-04-07T01:14:00"/>
    <d v="2023-04-07T04:54:00"/>
    <d v="1899-12-30T03:55:00"/>
    <d v="1899-12-30T00:33:00"/>
    <d v="1899-12-30T03:22:00"/>
    <x v="0"/>
  </r>
  <r>
    <n v="15"/>
    <s v="Cliente_801"/>
    <n v="1"/>
    <d v="2023-04-07T03:05:00"/>
    <d v="2023-04-07T05:23:00"/>
    <s v="Mesero_2"/>
    <x v="1"/>
    <s v="Tarjeta de crédito"/>
    <n v="40.39"/>
    <s v="Reservada"/>
    <n v="707"/>
    <s v="Uruguay"/>
    <x v="507"/>
    <n v="225.39"/>
    <d v="2023-04-07T00:00:00"/>
    <d v="2023-04-07T03:05:00"/>
    <d v="2023-04-07T05:23:00"/>
    <d v="1899-12-30T02:18:00"/>
    <d v="1899-12-30T02:17:00"/>
    <d v="1899-12-30T00:01:00"/>
    <x v="0"/>
  </r>
  <r>
    <n v="5"/>
    <s v="Cliente_804"/>
    <n v="2"/>
    <d v="2023-04-07T03:36:00"/>
    <d v="2023-04-07T07:24:00"/>
    <s v="Mesero_3"/>
    <x v="2"/>
    <s v="Tarjeta de crédito"/>
    <n v="41.8"/>
    <s v="Ocupada"/>
    <n v="708"/>
    <s v="España"/>
    <x v="71"/>
    <n v="95.8"/>
    <d v="2023-04-07T00:00:00"/>
    <d v="2023-04-07T03:36:00"/>
    <d v="2023-04-07T07:24:00"/>
    <d v="1899-12-30T04:03:00"/>
    <d v="1899-12-30T00:24:00"/>
    <d v="1899-12-30T03:39:00"/>
    <x v="0"/>
  </r>
  <r>
    <n v="8"/>
    <s v="Cliente_208"/>
    <n v="4"/>
    <d v="2023-04-07T01:55:00"/>
    <d v="2023-04-07T03:40:00"/>
    <s v="Mesero_2"/>
    <x v="0"/>
    <s v="Efectivo"/>
    <n v="26.15"/>
    <s v="Ocupada"/>
    <n v="709"/>
    <s v="Ecuador"/>
    <x v="508"/>
    <n v="219.15"/>
    <d v="2023-04-07T00:00:00"/>
    <d v="2023-04-07T01:55:00"/>
    <d v="2023-04-07T03:40:00"/>
    <d v="1899-12-30T02:00:00"/>
    <d v="1899-12-30T01:38:00"/>
    <d v="1899-12-30T00:22:00"/>
    <x v="0"/>
  </r>
  <r>
    <n v="18"/>
    <s v="Cliente_716"/>
    <n v="1"/>
    <d v="2023-04-07T02:28:00"/>
    <d v="2023-04-07T03:38:00"/>
    <s v="Mesero_5"/>
    <x v="0"/>
    <s v="Tarjeta de crédito"/>
    <n v="28.43"/>
    <s v="Ocupada"/>
    <n v="710"/>
    <s v="España"/>
    <x v="509"/>
    <n v="166.43"/>
    <d v="2023-04-07T00:00:00"/>
    <d v="2023-04-07T02:28:00"/>
    <d v="2023-04-07T03:38:00"/>
    <d v="1899-12-30T01:25:00"/>
    <d v="1899-12-30T02:20:00"/>
    <d v="1899-12-30T00:00:00"/>
    <x v="1"/>
  </r>
  <r>
    <n v="20"/>
    <s v="Cliente_27"/>
    <n v="6"/>
    <d v="2023-04-07T01:51:00"/>
    <d v="2023-04-07T05:18:00"/>
    <s v="Mesero_1"/>
    <x v="0"/>
    <s v="Tarjeta de débito"/>
    <n v="49.74"/>
    <s v="Ocupada"/>
    <n v="711"/>
    <s v="Uruguay"/>
    <x v="292"/>
    <n v="215.74"/>
    <d v="2023-04-07T00:00:00"/>
    <d v="2023-04-07T01:51:00"/>
    <d v="2023-04-07T05:18:00"/>
    <d v="1899-12-30T03:42:00"/>
    <d v="1899-12-30T00:59:00"/>
    <d v="1899-12-30T02:43:00"/>
    <x v="0"/>
  </r>
  <r>
    <n v="10"/>
    <s v="Cliente_786"/>
    <n v="5"/>
    <d v="2023-04-07T00:06:00"/>
    <d v="2023-04-07T02:27:00"/>
    <s v="Mesero_2"/>
    <x v="1"/>
    <s v="Efectivo"/>
    <n v="42.21"/>
    <s v="Reservada"/>
    <n v="712"/>
    <s v="Perú"/>
    <x v="114"/>
    <n v="90.210000000000008"/>
    <d v="2023-04-07T00:00:00"/>
    <d v="2023-04-07T00:06:00"/>
    <d v="2023-04-07T02:27:00"/>
    <d v="1899-12-30T02:21:00"/>
    <d v="1899-12-30T00:49:00"/>
    <d v="1899-12-30T01:32:00"/>
    <x v="0"/>
  </r>
  <r>
    <n v="6"/>
    <s v="Cliente_594"/>
    <n v="4"/>
    <d v="2023-04-07T00:15:00"/>
    <d v="2023-04-07T02:52:00"/>
    <s v="Mesero_1"/>
    <x v="2"/>
    <s v="Tarjeta de crédito"/>
    <n v="35.11"/>
    <s v="Libre"/>
    <n v="713"/>
    <s v="Uruguay"/>
    <x v="510"/>
    <n v="395.11"/>
    <d v="2023-04-07T00:00:00"/>
    <d v="2023-04-07T00:15:00"/>
    <d v="2023-04-07T02:52:00"/>
    <d v="1899-12-30T02:37:00"/>
    <d v="1899-12-30T02:05:00"/>
    <d v="1899-12-30T00:32:00"/>
    <x v="0"/>
  </r>
  <r>
    <n v="19"/>
    <s v="Cliente_281"/>
    <n v="2"/>
    <d v="2023-04-07T02:21:00"/>
    <d v="2023-04-07T04:05:00"/>
    <s v="Mesero_5"/>
    <x v="0"/>
    <s v="Tarjeta de crédito"/>
    <n v="10.69"/>
    <s v="Libre"/>
    <n v="714"/>
    <s v="Colombia"/>
    <x v="511"/>
    <n v="235.69"/>
    <d v="2023-04-07T00:00:00"/>
    <d v="2023-04-07T02:21:00"/>
    <d v="2023-04-07T04:05:00"/>
    <d v="1899-12-30T01:44:00"/>
    <d v="1899-12-30T01:03:00"/>
    <d v="1899-12-30T00:41:00"/>
    <x v="0"/>
  </r>
  <r>
    <n v="12"/>
    <s v="Cliente_396"/>
    <n v="6"/>
    <d v="2023-04-07T01:45:00"/>
    <d v="2023-04-07T04:15:00"/>
    <s v="Mesero_3"/>
    <x v="0"/>
    <s v="Tarjeta de débito"/>
    <n v="39.909999999999997"/>
    <s v="Ocupada"/>
    <n v="715"/>
    <s v="Perú"/>
    <x v="512"/>
    <n v="285.90999999999997"/>
    <d v="2023-04-07T00:00:00"/>
    <d v="2023-04-07T01:45:00"/>
    <d v="2023-04-07T04:15:00"/>
    <d v="1899-12-30T02:45:00"/>
    <d v="1899-12-30T02:16:00"/>
    <d v="1899-12-30T00:29:00"/>
    <x v="0"/>
  </r>
  <r>
    <n v="12"/>
    <s v="Cliente_707"/>
    <n v="4"/>
    <d v="2023-04-07T01:47:00"/>
    <d v="2023-04-07T04:44:00"/>
    <s v="Mesero_2"/>
    <x v="2"/>
    <s v="Tarjeta de crédito"/>
    <n v="44.73"/>
    <s v="Ocupada"/>
    <n v="716"/>
    <s v="Brasil"/>
    <x v="513"/>
    <n v="275.73"/>
    <d v="2023-04-07T00:00:00"/>
    <d v="2023-04-07T01:47:00"/>
    <d v="2023-04-07T04:44:00"/>
    <d v="1899-12-30T03:12:00"/>
    <d v="1899-12-30T01:30:00"/>
    <d v="1899-12-30T01:42:00"/>
    <x v="0"/>
  </r>
  <r>
    <n v="8"/>
    <s v="Cliente_392"/>
    <n v="5"/>
    <d v="2023-04-07T03:56:00"/>
    <d v="2023-04-07T06:03:00"/>
    <s v="Mesero_1"/>
    <x v="0"/>
    <s v="Tarjeta de crédito"/>
    <n v="23.67"/>
    <s v="Libre"/>
    <n v="717"/>
    <s v="Bolivia"/>
    <x v="514"/>
    <n v="178.67000000000002"/>
    <d v="2023-04-07T00:00:00"/>
    <d v="2023-04-07T03:56:00"/>
    <d v="2023-04-07T06:03:00"/>
    <d v="1899-12-30T02:07:00"/>
    <d v="1899-12-30T01:12:00"/>
    <d v="1899-12-30T00:55:00"/>
    <x v="0"/>
  </r>
  <r>
    <n v="7"/>
    <s v="Cliente_489"/>
    <n v="6"/>
    <d v="2023-04-07T03:18:00"/>
    <d v="2023-04-07T07:06:00"/>
    <s v="Mesero_2"/>
    <x v="1"/>
    <s v="Tarjeta de crédito"/>
    <n v="37.21"/>
    <s v="Libre"/>
    <n v="718"/>
    <s v="Venezuela"/>
    <x v="106"/>
    <n v="57.21"/>
    <d v="2023-04-07T00:00:00"/>
    <d v="2023-04-07T03:18:00"/>
    <d v="2023-04-07T07:06:00"/>
    <d v="1899-12-30T03:48:00"/>
    <d v="1899-12-30T00:58:00"/>
    <d v="1899-12-30T02:50:00"/>
    <x v="0"/>
  </r>
  <r>
    <n v="16"/>
    <s v="Cliente_954"/>
    <n v="3"/>
    <d v="2023-04-07T01:18:00"/>
    <d v="2023-04-07T02:49:00"/>
    <s v="Mesero_1"/>
    <x v="0"/>
    <s v="Tarjeta de débito"/>
    <n v="17.23"/>
    <s v="Libre"/>
    <n v="719"/>
    <s v="Colombia"/>
    <x v="515"/>
    <n v="124.23"/>
    <d v="2023-04-07T00:00:00"/>
    <d v="2023-04-07T01:18:00"/>
    <d v="2023-04-07T02:49:00"/>
    <d v="1899-12-30T01:31:00"/>
    <d v="1899-12-30T01:10:00"/>
    <d v="1899-12-30T00:21:00"/>
    <x v="0"/>
  </r>
  <r>
    <n v="4"/>
    <s v="Cliente_263"/>
    <n v="5"/>
    <d v="2023-04-07T02:13:00"/>
    <d v="2023-04-07T05:46:00"/>
    <s v="Mesero_3"/>
    <x v="0"/>
    <s v="Tarjeta de crédito"/>
    <n v="40.28"/>
    <s v="Reservada"/>
    <n v="720"/>
    <s v="Paraguay"/>
    <x v="516"/>
    <n v="208.28"/>
    <d v="2023-04-07T00:00:00"/>
    <d v="2023-04-07T02:13:00"/>
    <d v="2023-04-07T05:46:00"/>
    <d v="1899-12-30T03:33:00"/>
    <d v="1899-12-30T02:13:00"/>
    <d v="1899-12-30T01:20:00"/>
    <x v="0"/>
  </r>
  <r>
    <n v="6"/>
    <s v="Cliente_733"/>
    <n v="2"/>
    <d v="2023-04-07T03:53:00"/>
    <d v="2023-04-07T07:01:00"/>
    <s v="Mesero_2"/>
    <x v="1"/>
    <s v="Tarjeta de crédito"/>
    <n v="47.13"/>
    <s v="Libre"/>
    <n v="721"/>
    <s v="Paraguay"/>
    <x v="517"/>
    <n v="265.13"/>
    <d v="2023-04-07T00:00:00"/>
    <d v="2023-04-07T03:53:00"/>
    <d v="2023-04-07T07:01:00"/>
    <d v="1899-12-30T03:08:00"/>
    <d v="1899-12-30T02:13:00"/>
    <d v="1899-12-30T00:55:00"/>
    <x v="0"/>
  </r>
  <r>
    <n v="13"/>
    <s v="Cliente_438"/>
    <n v="5"/>
    <d v="2023-04-07T02:51:00"/>
    <d v="2023-04-07T04:08:00"/>
    <s v="Mesero_2"/>
    <x v="0"/>
    <s v="Tarjeta de crédito"/>
    <n v="20.62"/>
    <s v="Libre"/>
    <n v="722"/>
    <s v="Ecuador"/>
    <x v="518"/>
    <n v="105.62"/>
    <d v="2023-04-07T00:00:00"/>
    <d v="2023-04-07T02:51:00"/>
    <d v="2023-04-07T04:08:00"/>
    <d v="1899-12-30T01:17:00"/>
    <d v="1899-12-30T00:59:00"/>
    <d v="1899-12-30T00:18:00"/>
    <x v="0"/>
  </r>
  <r>
    <n v="12"/>
    <s v="Cliente_116"/>
    <n v="2"/>
    <d v="2023-04-07T01:35:00"/>
    <d v="2023-04-07T04:49:00"/>
    <s v="Mesero_4"/>
    <x v="1"/>
    <s v="Efectivo"/>
    <n v="27.79"/>
    <s v="Libre"/>
    <n v="723"/>
    <s v="Chile"/>
    <x v="519"/>
    <n v="153.79"/>
    <d v="2023-04-07T00:00:00"/>
    <d v="2023-04-07T01:35:00"/>
    <d v="2023-04-07T04:49:00"/>
    <d v="1899-12-30T03:14:00"/>
    <d v="1899-12-30T00:31:00"/>
    <d v="1899-12-30T02:43:00"/>
    <x v="0"/>
  </r>
  <r>
    <n v="8"/>
    <s v="Cliente_929"/>
    <n v="6"/>
    <d v="2023-04-07T02:56:00"/>
    <d v="2023-04-07T04:15:00"/>
    <s v="Mesero_5"/>
    <x v="2"/>
    <s v="Efectivo"/>
    <n v="14.12"/>
    <s v="Libre"/>
    <n v="724"/>
    <s v="Venezuela"/>
    <x v="147"/>
    <n v="80.12"/>
    <d v="2023-04-07T00:00:00"/>
    <d v="2023-04-07T02:56:00"/>
    <d v="2023-04-07T04:15:00"/>
    <d v="1899-12-30T01:19:00"/>
    <d v="1899-12-30T00:56:00"/>
    <d v="1899-12-30T00:23:00"/>
    <x v="0"/>
  </r>
  <r>
    <n v="10"/>
    <s v="Cliente_353"/>
    <n v="4"/>
    <d v="2023-04-07T01:48:00"/>
    <d v="2023-04-07T03:20:00"/>
    <s v="Mesero_4"/>
    <x v="0"/>
    <s v="Efectivo"/>
    <n v="18.66"/>
    <s v="Ocupada"/>
    <n v="725"/>
    <s v="Chile"/>
    <x v="520"/>
    <n v="186.66"/>
    <d v="2023-04-07T00:00:00"/>
    <d v="2023-04-07T01:48:00"/>
    <d v="2023-04-07T03:20:00"/>
    <d v="1899-12-30T01:47:00"/>
    <d v="1899-12-30T01:25:00"/>
    <d v="1899-12-30T00:22:00"/>
    <x v="0"/>
  </r>
  <r>
    <n v="11"/>
    <s v="Cliente_715"/>
    <n v="2"/>
    <d v="2023-04-07T02:28:00"/>
    <d v="2023-04-07T05:43:00"/>
    <s v="Mesero_5"/>
    <x v="1"/>
    <s v="Tarjeta de crédito"/>
    <n v="41.38"/>
    <s v="Reservada"/>
    <n v="726"/>
    <s v="España"/>
    <x v="521"/>
    <n v="167.38"/>
    <d v="2023-04-07T00:00:00"/>
    <d v="2023-04-07T02:28:00"/>
    <d v="2023-04-07T05:43:00"/>
    <d v="1899-12-30T03:15:00"/>
    <d v="1899-12-30T01:14:00"/>
    <d v="1899-12-30T02:01:00"/>
    <x v="0"/>
  </r>
  <r>
    <n v="17"/>
    <s v="Cliente_117"/>
    <n v="6"/>
    <d v="2023-04-07T00:31:00"/>
    <d v="2023-04-07T03:02:00"/>
    <s v="Mesero_2"/>
    <x v="2"/>
    <s v="Tarjeta de débito"/>
    <n v="13.24"/>
    <s v="Reservada"/>
    <n v="727"/>
    <s v="Colombia"/>
    <x v="106"/>
    <n v="53.24"/>
    <d v="2023-04-07T00:00:00"/>
    <d v="2023-04-07T00:31:00"/>
    <d v="2023-04-07T03:02:00"/>
    <d v="1899-12-30T02:31:00"/>
    <d v="1899-12-30T00:21:00"/>
    <d v="1899-12-30T02:10:00"/>
    <x v="0"/>
  </r>
  <r>
    <n v="9"/>
    <s v="Cliente_654"/>
    <n v="6"/>
    <d v="2023-04-07T02:06:00"/>
    <d v="2023-04-07T04:29:00"/>
    <s v="Mesero_1"/>
    <x v="1"/>
    <s v="Tarjeta de débito"/>
    <n v="34.28"/>
    <s v="Ocupada"/>
    <n v="728"/>
    <s v="Argentina"/>
    <x v="522"/>
    <n v="229.28"/>
    <d v="2023-04-07T00:00:00"/>
    <d v="2023-04-07T02:06:00"/>
    <d v="2023-04-07T04:29:00"/>
    <d v="1899-12-30T02:38:00"/>
    <d v="1899-12-30T01:12:00"/>
    <d v="1899-12-30T01:26:00"/>
    <x v="0"/>
  </r>
  <r>
    <n v="20"/>
    <s v="Cliente_264"/>
    <n v="2"/>
    <d v="2023-04-07T02:49:00"/>
    <d v="2023-04-07T06:05:00"/>
    <s v="Mesero_5"/>
    <x v="1"/>
    <s v="Tarjeta de crédito"/>
    <n v="18.97"/>
    <s v="Ocupada"/>
    <n v="729"/>
    <s v="Uruguay"/>
    <x v="428"/>
    <n v="146.97"/>
    <d v="2023-04-07T00:00:00"/>
    <d v="2023-04-07T02:49:00"/>
    <d v="2023-04-07T06:05:00"/>
    <d v="1899-12-30T03:31:00"/>
    <d v="1899-12-30T01:05:00"/>
    <d v="1899-12-30T02:26:00"/>
    <x v="0"/>
  </r>
  <r>
    <n v="8"/>
    <s v="Cliente_443"/>
    <n v="3"/>
    <d v="2023-04-07T00:29:00"/>
    <d v="2023-04-07T02:33:00"/>
    <s v="Mesero_3"/>
    <x v="0"/>
    <s v="Tarjeta de crédito"/>
    <n v="15.02"/>
    <s v="Ocupada"/>
    <n v="730"/>
    <s v="España"/>
    <x v="327"/>
    <n v="129.02000000000001"/>
    <d v="2023-04-07T00:00:00"/>
    <d v="2023-04-07T00:29:00"/>
    <d v="2023-04-07T02:33:00"/>
    <d v="1899-12-30T02:19:00"/>
    <d v="1899-12-30T01:19:00"/>
    <d v="1899-12-30T01:00:00"/>
    <x v="0"/>
  </r>
  <r>
    <n v="17"/>
    <s v="Cliente_239"/>
    <n v="3"/>
    <d v="2023-04-07T03:16:00"/>
    <d v="2023-04-07T06:25:00"/>
    <s v="Mesero_2"/>
    <x v="0"/>
    <s v="Tarjeta de crédito"/>
    <n v="14.35"/>
    <s v="Reservada"/>
    <n v="731"/>
    <s v="Chile"/>
    <x v="183"/>
    <n v="78.349999999999994"/>
    <d v="2023-04-07T00:00:00"/>
    <d v="2023-04-07T03:16:00"/>
    <d v="2023-04-07T06:25:00"/>
    <d v="1899-12-30T03:09:00"/>
    <d v="1899-12-30T00:47:00"/>
    <d v="1899-12-30T02:22:00"/>
    <x v="0"/>
  </r>
  <r>
    <n v="12"/>
    <s v="Cliente_770"/>
    <n v="3"/>
    <d v="2023-04-07T03:17:00"/>
    <d v="2023-04-07T07:13:00"/>
    <s v="Mesero_4"/>
    <x v="0"/>
    <s v="Tarjeta de crédito"/>
    <n v="43.35"/>
    <s v="Reservada"/>
    <n v="732"/>
    <s v="Brasil"/>
    <x v="523"/>
    <n v="349.35"/>
    <d v="2023-04-07T00:00:00"/>
    <d v="2023-04-07T03:17:00"/>
    <d v="2023-04-07T07:13:00"/>
    <d v="1899-12-30T03:56:00"/>
    <d v="1899-12-30T02:01:00"/>
    <d v="1899-12-30T01:55:00"/>
    <x v="0"/>
  </r>
  <r>
    <n v="14"/>
    <s v="Cliente_359"/>
    <n v="6"/>
    <d v="2023-04-07T03:40:00"/>
    <d v="2023-04-07T05:28:00"/>
    <s v="Mesero_4"/>
    <x v="2"/>
    <s v="Tarjeta de crédito"/>
    <n v="35.090000000000003"/>
    <s v="Libre"/>
    <n v="733"/>
    <s v="Argentina"/>
    <x v="524"/>
    <n v="221.09"/>
    <d v="2023-04-07T00:00:00"/>
    <d v="2023-04-07T03:40:00"/>
    <d v="2023-04-07T05:28:00"/>
    <d v="1899-12-30T01:48:00"/>
    <d v="1899-12-30T01:14:00"/>
    <d v="1899-12-30T00:34:00"/>
    <x v="0"/>
  </r>
  <r>
    <n v="14"/>
    <s v="Cliente_888"/>
    <n v="2"/>
    <d v="2023-04-07T02:27:00"/>
    <d v="2023-04-07T04:57:00"/>
    <s v="Mesero_2"/>
    <x v="0"/>
    <s v="Efectivo"/>
    <n v="46.82"/>
    <s v="Libre"/>
    <n v="734"/>
    <s v="Venezuela"/>
    <x v="525"/>
    <n v="185.82"/>
    <d v="2023-04-07T00:00:00"/>
    <d v="2023-04-07T02:27:00"/>
    <d v="2023-04-07T04:57:00"/>
    <d v="1899-12-30T02:30:00"/>
    <d v="1899-12-30T00:52:00"/>
    <d v="1899-12-30T01:38:00"/>
    <x v="0"/>
  </r>
  <r>
    <n v="20"/>
    <s v="Cliente_154"/>
    <n v="4"/>
    <d v="2023-04-07T01:52:00"/>
    <d v="2023-04-07T03:47:00"/>
    <s v="Mesero_3"/>
    <x v="1"/>
    <s v="Tarjeta de crédito"/>
    <n v="38.43"/>
    <s v="Libre"/>
    <n v="735"/>
    <s v="España"/>
    <x v="526"/>
    <n v="180.43"/>
    <d v="2023-04-07T00:00:00"/>
    <d v="2023-04-07T01:52:00"/>
    <d v="2023-04-07T03:47:00"/>
    <d v="1899-12-30T01:55:00"/>
    <d v="1899-12-30T01:27:00"/>
    <d v="1899-12-30T00:28:00"/>
    <x v="0"/>
  </r>
  <r>
    <n v="17"/>
    <s v="Cliente_301"/>
    <n v="2"/>
    <d v="2023-04-07T01:08:00"/>
    <d v="2023-04-07T03:24:00"/>
    <s v="Mesero_4"/>
    <x v="1"/>
    <s v="Tarjeta de crédito"/>
    <n v="25.91"/>
    <s v="Ocupada"/>
    <n v="736"/>
    <s v="España"/>
    <x v="527"/>
    <n v="240.91"/>
    <d v="2023-04-07T00:00:00"/>
    <d v="2023-04-07T01:08:00"/>
    <d v="2023-04-07T03:24:00"/>
    <d v="1899-12-30T02:31:00"/>
    <d v="1899-12-30T01:32:00"/>
    <d v="1899-12-30T00:59:00"/>
    <x v="0"/>
  </r>
  <r>
    <n v="6"/>
    <s v="Cliente_635"/>
    <n v="1"/>
    <d v="2023-04-07T00:39:00"/>
    <d v="2023-04-07T03:06:00"/>
    <s v="Mesero_2"/>
    <x v="1"/>
    <s v="Tarjeta de débito"/>
    <n v="24.09"/>
    <s v="Reservada"/>
    <n v="737"/>
    <s v="Paraguay"/>
    <x v="366"/>
    <n v="142.09"/>
    <d v="2023-04-07T00:00:00"/>
    <d v="2023-04-07T00:39:00"/>
    <d v="2023-04-07T03:06:00"/>
    <d v="1899-12-30T02:27:00"/>
    <d v="1899-12-30T00:22:00"/>
    <d v="1899-12-30T02:05:00"/>
    <x v="0"/>
  </r>
  <r>
    <n v="15"/>
    <s v="Cliente_70"/>
    <n v="1"/>
    <d v="2023-04-07T00:51:00"/>
    <d v="2023-04-07T02:04:00"/>
    <s v="Mesero_3"/>
    <x v="0"/>
    <s v="Tarjeta de crédito"/>
    <n v="17.37"/>
    <s v="Ocupada"/>
    <n v="738"/>
    <s v="España"/>
    <x v="528"/>
    <n v="151.37"/>
    <d v="2023-04-07T00:00:00"/>
    <d v="2023-04-07T00:51:00"/>
    <d v="2023-04-07T02:04:00"/>
    <d v="1899-12-30T01:28:00"/>
    <d v="1899-12-30T01:34:00"/>
    <d v="1899-12-30T00:00:00"/>
    <x v="1"/>
  </r>
  <r>
    <n v="10"/>
    <s v="Cliente_484"/>
    <n v="5"/>
    <d v="2023-04-07T03:53:00"/>
    <d v="2023-04-07T06:10:00"/>
    <s v="Mesero_2"/>
    <x v="0"/>
    <s v="Tarjeta de débito"/>
    <n v="33.69"/>
    <s v="Reservada"/>
    <n v="739"/>
    <s v="Colombia"/>
    <x v="145"/>
    <n v="79.69"/>
    <d v="2023-04-07T00:00:00"/>
    <d v="2023-04-07T03:53:00"/>
    <d v="2023-04-07T06:10:00"/>
    <d v="1899-12-30T02:17:00"/>
    <d v="1899-12-30T00:54:00"/>
    <d v="1899-12-30T01:23:00"/>
    <x v="0"/>
  </r>
  <r>
    <n v="16"/>
    <s v="Cliente_297"/>
    <n v="6"/>
    <d v="2023-04-07T03:49:00"/>
    <d v="2023-04-07T06:24:00"/>
    <s v="Mesero_1"/>
    <x v="0"/>
    <s v="Tarjeta de débito"/>
    <n v="16.05"/>
    <s v="Reservada"/>
    <n v="740"/>
    <s v="Ecuador"/>
    <x v="529"/>
    <n v="309.05"/>
    <d v="2023-04-07T00:00:00"/>
    <d v="2023-04-07T03:49:00"/>
    <d v="2023-04-07T06:24:00"/>
    <d v="1899-12-30T02:35:00"/>
    <d v="1899-12-30T01:53:00"/>
    <d v="1899-12-30T00:42:00"/>
    <x v="0"/>
  </r>
  <r>
    <n v="14"/>
    <s v="Cliente_196"/>
    <n v="4"/>
    <d v="2023-04-07T00:29:00"/>
    <d v="2023-04-07T04:23:00"/>
    <s v="Mesero_2"/>
    <x v="0"/>
    <s v="Tarjeta de débito"/>
    <n v="40.31"/>
    <s v="Ocupada"/>
    <n v="741"/>
    <s v="Uruguay"/>
    <x v="530"/>
    <n v="325.31"/>
    <d v="2023-04-07T00:00:00"/>
    <d v="2023-04-07T00:29:00"/>
    <d v="2023-04-07T04:23:00"/>
    <d v="1899-12-30T04:09:00"/>
    <d v="1899-12-30T02:45:00"/>
    <d v="1899-12-30T01:24:00"/>
    <x v="0"/>
  </r>
  <r>
    <n v="20"/>
    <s v="Cliente_320"/>
    <n v="4"/>
    <d v="2023-04-07T00:36:00"/>
    <d v="2023-04-07T02:22:00"/>
    <s v="Mesero_2"/>
    <x v="1"/>
    <s v="Tarjeta de crédito"/>
    <n v="10.51"/>
    <s v="Reservada"/>
    <n v="742"/>
    <s v="Colombia"/>
    <x v="531"/>
    <n v="176.51"/>
    <d v="2023-04-07T00:00:00"/>
    <d v="2023-04-07T00:36:00"/>
    <d v="2023-04-07T02:22:00"/>
    <d v="1899-12-30T01:46:00"/>
    <d v="1899-12-30T02:25:00"/>
    <d v="1899-12-30T00:00:00"/>
    <x v="1"/>
  </r>
  <r>
    <n v="19"/>
    <s v="Cliente_597"/>
    <n v="2"/>
    <d v="2023-04-07T03:47:00"/>
    <d v="2023-04-07T07:44:00"/>
    <s v="Mesero_3"/>
    <x v="0"/>
    <s v="Tarjeta de débito"/>
    <n v="25.7"/>
    <s v="Ocupada"/>
    <n v="743"/>
    <s v="Brasil"/>
    <x v="532"/>
    <n v="159.69999999999999"/>
    <d v="2023-04-07T00:00:00"/>
    <d v="2023-04-07T03:47:00"/>
    <d v="2023-04-07T07:44:00"/>
    <d v="1899-12-30T04:12:00"/>
    <d v="1899-12-30T02:23:00"/>
    <d v="1899-12-30T01:49:00"/>
    <x v="0"/>
  </r>
  <r>
    <n v="11"/>
    <s v="Cliente_974"/>
    <n v="1"/>
    <d v="2023-04-07T01:59:00"/>
    <d v="2023-04-07T05:49:00"/>
    <s v="Mesero_1"/>
    <x v="0"/>
    <s v="Tarjeta de crédito"/>
    <n v="26.5"/>
    <s v="Libre"/>
    <n v="744"/>
    <s v="España"/>
    <x v="27"/>
    <n v="102.5"/>
    <d v="2023-04-07T00:00:00"/>
    <d v="2023-04-07T01:59:00"/>
    <d v="2023-04-07T05:49:00"/>
    <d v="1899-12-30T03:50:00"/>
    <d v="1899-12-30T01:07:00"/>
    <d v="1899-12-30T02:43:00"/>
    <x v="0"/>
  </r>
  <r>
    <n v="3"/>
    <s v="Cliente_90"/>
    <n v="1"/>
    <d v="2023-04-07T02:34:00"/>
    <d v="2023-04-07T04:52:00"/>
    <s v="Mesero_5"/>
    <x v="0"/>
    <s v="Efectivo"/>
    <n v="18.75"/>
    <s v="Libre"/>
    <n v="745"/>
    <s v="Bolivia"/>
    <x v="533"/>
    <n v="302.75"/>
    <d v="2023-04-07T00:00:00"/>
    <d v="2023-04-07T02:34:00"/>
    <d v="2023-04-07T04:52:00"/>
    <d v="1899-12-30T02:18:00"/>
    <d v="1899-12-30T01:13:00"/>
    <d v="1899-12-30T01:05:00"/>
    <x v="0"/>
  </r>
  <r>
    <n v="13"/>
    <s v="Cliente_950"/>
    <n v="2"/>
    <d v="2023-04-07T03:10:00"/>
    <d v="2023-04-07T06:27:00"/>
    <s v="Mesero_1"/>
    <x v="0"/>
    <s v="Tarjeta de crédito"/>
    <n v="44.9"/>
    <s v="Ocupada"/>
    <n v="746"/>
    <s v="Chile"/>
    <x v="350"/>
    <n v="245.9"/>
    <d v="2023-04-07T00:00:00"/>
    <d v="2023-04-07T03:10:00"/>
    <d v="2023-04-07T06:27:00"/>
    <d v="1899-12-30T03:32:00"/>
    <d v="1899-12-30T01:17:00"/>
    <d v="1899-12-30T02:15:00"/>
    <x v="0"/>
  </r>
  <r>
    <n v="16"/>
    <s v="Cliente_446"/>
    <n v="3"/>
    <d v="2023-04-07T02:53:00"/>
    <d v="2023-04-07T04:49:00"/>
    <s v="Mesero_1"/>
    <x v="1"/>
    <s v="Tarjeta de débito"/>
    <n v="37.229999999999997"/>
    <s v="Reservada"/>
    <n v="747"/>
    <s v="Uruguay"/>
    <x v="83"/>
    <n v="62.23"/>
    <d v="2023-04-07T00:00:00"/>
    <d v="2023-04-07T02:53:00"/>
    <d v="2023-04-07T04:49:00"/>
    <d v="1899-12-30T01:56:00"/>
    <d v="1899-12-30T00:28:00"/>
    <d v="1899-12-30T01:28:00"/>
    <x v="0"/>
  </r>
  <r>
    <n v="2"/>
    <s v="Cliente_298"/>
    <n v="4"/>
    <d v="2023-04-07T02:32:00"/>
    <d v="2023-04-07T05:58:00"/>
    <s v="Mesero_2"/>
    <x v="0"/>
    <s v="Tarjeta de crédito"/>
    <n v="12.55"/>
    <s v="Reservada"/>
    <n v="748"/>
    <s v="Venezuela"/>
    <x v="534"/>
    <n v="122.55"/>
    <d v="2023-04-07T00:00:00"/>
    <d v="2023-04-07T02:32:00"/>
    <d v="2023-04-07T05:58:00"/>
    <d v="1899-12-30T03:26:00"/>
    <d v="1899-12-30T00:37:00"/>
    <d v="1899-12-30T02:49:00"/>
    <x v="0"/>
  </r>
  <r>
    <n v="1"/>
    <s v="Cliente_446"/>
    <n v="2"/>
    <d v="2023-04-07T01:21:00"/>
    <d v="2023-04-07T02:52:00"/>
    <s v="Mesero_4"/>
    <x v="0"/>
    <s v="Tarjeta de débito"/>
    <n v="24.12"/>
    <s v="Ocupada"/>
    <n v="749"/>
    <s v="Perú"/>
    <x v="5"/>
    <n v="94.12"/>
    <d v="2023-04-07T00:00:00"/>
    <d v="2023-04-07T01:21:00"/>
    <d v="2023-04-07T02:52:00"/>
    <d v="1899-12-30T01:46:00"/>
    <d v="1899-12-30T00:08:00"/>
    <d v="1899-12-30T01:38:00"/>
    <x v="0"/>
  </r>
  <r>
    <n v="6"/>
    <s v="Cliente_304"/>
    <n v="4"/>
    <d v="2023-04-07T01:46:00"/>
    <d v="2023-04-07T03:00:00"/>
    <s v="Mesero_1"/>
    <x v="0"/>
    <s v="Tarjeta de crédito"/>
    <n v="21.82"/>
    <s v="Libre"/>
    <n v="750"/>
    <s v="Bolivia"/>
    <x v="112"/>
    <n v="140.82"/>
    <d v="2023-04-07T00:00:00"/>
    <d v="2023-04-07T01:46:00"/>
    <d v="2023-04-07T03:00:00"/>
    <d v="1899-12-30T01:14:00"/>
    <d v="1899-12-30T01:26:00"/>
    <d v="1899-12-30T00:00:00"/>
    <x v="1"/>
  </r>
  <r>
    <n v="17"/>
    <s v="Cliente_157"/>
    <n v="6"/>
    <d v="2023-04-07T01:32:00"/>
    <d v="2023-04-07T03:10:00"/>
    <s v="Mesero_2"/>
    <x v="1"/>
    <s v="Tarjeta de crédito"/>
    <n v="49.35"/>
    <s v="Libre"/>
    <n v="751"/>
    <s v="Brasil"/>
    <x v="535"/>
    <n v="219.35"/>
    <d v="2023-04-07T00:00:00"/>
    <d v="2023-04-07T01:32:00"/>
    <d v="2023-04-07T03:10:00"/>
    <d v="1899-12-30T01:38:00"/>
    <d v="1899-12-30T01:27:00"/>
    <d v="1899-12-30T00:11:00"/>
    <x v="0"/>
  </r>
  <r>
    <n v="3"/>
    <s v="Cliente_736"/>
    <n v="5"/>
    <d v="2023-04-07T02:05:00"/>
    <d v="2023-04-07T04:23:00"/>
    <s v="Mesero_3"/>
    <x v="0"/>
    <s v="Tarjeta de crédito"/>
    <n v="46.27"/>
    <s v="Libre"/>
    <n v="752"/>
    <s v="Perú"/>
    <x v="35"/>
    <n v="106.27000000000001"/>
    <d v="2023-04-07T00:00:00"/>
    <d v="2023-04-07T02:05:00"/>
    <d v="2023-04-07T04:23:00"/>
    <d v="1899-12-30T02:18:00"/>
    <d v="1899-12-30T00:30:00"/>
    <d v="1899-12-30T01:48:00"/>
    <x v="0"/>
  </r>
  <r>
    <n v="11"/>
    <s v="Cliente_827"/>
    <n v="4"/>
    <d v="2023-04-07T02:27:00"/>
    <d v="2023-04-07T04:38:00"/>
    <s v="Mesero_4"/>
    <x v="0"/>
    <s v="Tarjeta de débito"/>
    <n v="26.24"/>
    <s v="Libre"/>
    <n v="753"/>
    <s v="Chile"/>
    <x v="536"/>
    <n v="189.24"/>
    <d v="2023-04-07T00:00:00"/>
    <d v="2023-04-07T02:27:00"/>
    <d v="2023-04-07T04:38:00"/>
    <d v="1899-12-30T02:11:00"/>
    <d v="1899-12-30T02:08:00"/>
    <d v="1899-12-30T00:03:00"/>
    <x v="0"/>
  </r>
  <r>
    <n v="8"/>
    <s v="Cliente_871"/>
    <n v="3"/>
    <d v="2023-04-07T03:21:00"/>
    <d v="2023-04-07T04:36:00"/>
    <s v="Mesero_3"/>
    <x v="0"/>
    <s v="Tarjeta de crédito"/>
    <n v="42.74"/>
    <s v="Reservada"/>
    <n v="754"/>
    <s v="España"/>
    <x v="537"/>
    <n v="279.74"/>
    <d v="2023-04-07T00:00:00"/>
    <d v="2023-04-07T03:21:00"/>
    <d v="2023-04-07T04:36:00"/>
    <d v="1899-12-30T01:15:00"/>
    <d v="1899-12-30T01:29:00"/>
    <d v="1899-12-30T00:00:00"/>
    <x v="1"/>
  </r>
  <r>
    <n v="12"/>
    <s v="Cliente_743"/>
    <n v="3"/>
    <d v="2023-04-07T02:01:00"/>
    <d v="2023-04-07T04:27:00"/>
    <s v="Mesero_2"/>
    <x v="0"/>
    <s v="Tarjeta de crédito"/>
    <n v="26.65"/>
    <s v="Ocupada"/>
    <n v="755"/>
    <s v="Brasil"/>
    <x v="538"/>
    <n v="237.65"/>
    <d v="2023-04-07T00:00:00"/>
    <d v="2023-04-07T02:01:00"/>
    <d v="2023-04-07T04:27:00"/>
    <d v="1899-12-30T02:41:00"/>
    <d v="1899-12-30T01:49:00"/>
    <d v="1899-12-30T00:52:00"/>
    <x v="0"/>
  </r>
  <r>
    <n v="11"/>
    <s v="Cliente_428"/>
    <n v="1"/>
    <d v="2023-04-07T03:53:00"/>
    <d v="2023-04-07T07:51:00"/>
    <s v="Mesero_1"/>
    <x v="2"/>
    <s v="Tarjeta de crédito"/>
    <n v="31.75"/>
    <s v="Libre"/>
    <n v="756"/>
    <s v="Perú"/>
    <x v="539"/>
    <n v="81.75"/>
    <d v="2023-04-07T00:00:00"/>
    <d v="2023-04-07T03:53:00"/>
    <d v="2023-04-07T07:51:00"/>
    <d v="1899-12-30T03:58:00"/>
    <d v="1899-12-30T00:34:00"/>
    <d v="1899-12-30T03:24:00"/>
    <x v="0"/>
  </r>
  <r>
    <n v="3"/>
    <s v="Cliente_750"/>
    <n v="6"/>
    <d v="2023-04-07T01:47:00"/>
    <d v="2023-04-07T04:42:00"/>
    <s v="Mesero_2"/>
    <x v="0"/>
    <s v="Tarjeta de débito"/>
    <n v="10.029999999999999"/>
    <s v="Reservada"/>
    <n v="757"/>
    <s v="Brasil"/>
    <x v="35"/>
    <n v="70.03"/>
    <d v="2023-04-07T00:00:00"/>
    <d v="2023-04-07T01:47:00"/>
    <d v="2023-04-07T04:42:00"/>
    <d v="1899-12-30T02:55:00"/>
    <d v="1899-12-30T00:40:00"/>
    <d v="1899-12-30T02:15:00"/>
    <x v="0"/>
  </r>
  <r>
    <n v="18"/>
    <s v="Cliente_808"/>
    <n v="4"/>
    <d v="2023-04-07T00:17:00"/>
    <d v="2023-04-07T02:10:00"/>
    <s v="Mesero_3"/>
    <x v="1"/>
    <s v="Efectivo"/>
    <n v="27.04"/>
    <s v="Reservada"/>
    <n v="758"/>
    <s v="Perú"/>
    <x v="418"/>
    <n v="79.039999999999992"/>
    <d v="2023-04-07T00:00:00"/>
    <d v="2023-04-07T00:17:00"/>
    <d v="2023-04-07T02:10:00"/>
    <d v="1899-12-30T01:53:00"/>
    <d v="1899-12-30T00:41:00"/>
    <d v="1899-12-30T01:12:00"/>
    <x v="0"/>
  </r>
  <r>
    <n v="20"/>
    <s v="Cliente_376"/>
    <n v="5"/>
    <d v="2023-04-07T00:40:00"/>
    <d v="2023-04-07T03:45:00"/>
    <s v="Mesero_1"/>
    <x v="0"/>
    <s v="Tarjeta de crédito"/>
    <n v="13.7"/>
    <s v="Reservada"/>
    <n v="759"/>
    <s v="Argentina"/>
    <x v="540"/>
    <n v="355.7"/>
    <d v="2023-04-07T00:00:00"/>
    <d v="2023-04-07T00:40:00"/>
    <d v="2023-04-07T03:45:00"/>
    <d v="1899-12-30T03:05:00"/>
    <d v="1899-12-30T03:16:00"/>
    <d v="1899-12-30T00:00:00"/>
    <x v="1"/>
  </r>
  <r>
    <n v="5"/>
    <s v="Cliente_721"/>
    <n v="6"/>
    <d v="2023-04-07T00:25:00"/>
    <d v="2023-04-07T01:40:00"/>
    <s v="Mesero_4"/>
    <x v="0"/>
    <s v="Tarjeta de crédito"/>
    <n v="39.42"/>
    <s v="Libre"/>
    <n v="760"/>
    <s v="Argentina"/>
    <x v="5"/>
    <n v="144.42000000000002"/>
    <d v="2023-04-07T00:00:00"/>
    <d v="2023-04-07T00:25:00"/>
    <d v="2023-04-07T01:40:00"/>
    <d v="1899-12-30T01:15:00"/>
    <d v="1899-12-30T00:20:00"/>
    <d v="1899-12-30T00:55:00"/>
    <x v="0"/>
  </r>
  <r>
    <n v="4"/>
    <s v="Cliente_782"/>
    <n v="4"/>
    <d v="2023-04-07T02:39:00"/>
    <d v="2023-04-07T03:42:00"/>
    <s v="Mesero_3"/>
    <x v="1"/>
    <s v="Tarjeta de crédito"/>
    <n v="16.850000000000001"/>
    <s v="Libre"/>
    <n v="761"/>
    <s v="España"/>
    <x v="541"/>
    <n v="190.85"/>
    <d v="2023-04-07T00:00:00"/>
    <d v="2023-04-07T02:39:00"/>
    <d v="2023-04-07T03:42:00"/>
    <d v="1899-12-30T01:03:00"/>
    <d v="1899-12-30T01:42:00"/>
    <d v="1899-12-30T00:00:00"/>
    <x v="1"/>
  </r>
  <r>
    <n v="4"/>
    <s v="Cliente_729"/>
    <n v="3"/>
    <d v="2023-04-07T01:18:00"/>
    <d v="2023-04-07T03:25:00"/>
    <s v="Mesero_5"/>
    <x v="1"/>
    <s v="Tarjeta de crédito"/>
    <n v="49.45"/>
    <s v="Reservada"/>
    <n v="762"/>
    <s v="Uruguay"/>
    <x v="542"/>
    <n v="148.44999999999999"/>
    <d v="2023-04-07T00:00:00"/>
    <d v="2023-04-07T01:18:00"/>
    <d v="2023-04-07T03:25:00"/>
    <d v="1899-12-30T02:07:00"/>
    <d v="1899-12-30T00:29:00"/>
    <d v="1899-12-30T01:38:00"/>
    <x v="0"/>
  </r>
  <r>
    <n v="18"/>
    <s v="Cliente_351"/>
    <n v="3"/>
    <d v="2023-04-07T03:49:00"/>
    <d v="2023-04-07T05:12:00"/>
    <s v="Mesero_4"/>
    <x v="0"/>
    <s v="Tarjeta de crédito"/>
    <n v="22.88"/>
    <s v="Reservada"/>
    <n v="763"/>
    <s v="Argentina"/>
    <x v="294"/>
    <n v="126.88"/>
    <d v="2023-04-07T00:00:00"/>
    <d v="2023-04-07T03:49:00"/>
    <d v="2023-04-07T05:12:00"/>
    <d v="1899-12-30T01:23:00"/>
    <d v="1899-12-30T00:32:00"/>
    <d v="1899-12-30T00:51:00"/>
    <x v="0"/>
  </r>
  <r>
    <n v="20"/>
    <s v="Cliente_227"/>
    <n v="1"/>
    <d v="2023-04-07T03:30:00"/>
    <d v="2023-04-07T05:46:00"/>
    <s v="Mesero_4"/>
    <x v="2"/>
    <s v="Tarjeta de crédito"/>
    <n v="20.41"/>
    <s v="Ocupada"/>
    <n v="764"/>
    <s v="Colombia"/>
    <x v="543"/>
    <n v="105.41"/>
    <d v="2023-04-07T00:00:00"/>
    <d v="2023-04-07T03:30:00"/>
    <d v="2023-04-07T05:46:00"/>
    <d v="1899-12-30T02:31:00"/>
    <d v="1899-12-30T01:52:00"/>
    <d v="1899-12-30T00:39:00"/>
    <x v="0"/>
  </r>
  <r>
    <n v="20"/>
    <s v="Cliente_825"/>
    <n v="4"/>
    <d v="2023-04-07T00:24:00"/>
    <d v="2023-04-07T01:37:00"/>
    <s v="Mesero_3"/>
    <x v="2"/>
    <s v="Tarjeta de crédito"/>
    <n v="30.77"/>
    <s v="Libre"/>
    <n v="765"/>
    <s v="Chile"/>
    <x v="544"/>
    <n v="263.77"/>
    <d v="2023-04-07T00:00:00"/>
    <d v="2023-04-07T00:24:00"/>
    <d v="2023-04-07T01:37:00"/>
    <d v="1899-12-30T01:13:00"/>
    <d v="1899-12-30T02:44:00"/>
    <d v="1899-12-30T00:00:00"/>
    <x v="1"/>
  </r>
  <r>
    <n v="17"/>
    <s v="Cliente_175"/>
    <n v="6"/>
    <d v="2023-04-07T01:34:00"/>
    <d v="2023-04-07T04:50:00"/>
    <s v="Mesero_2"/>
    <x v="2"/>
    <s v="Tarjeta de crédito"/>
    <n v="12.57"/>
    <s v="Reservada"/>
    <n v="766"/>
    <s v="Argentina"/>
    <x v="545"/>
    <n v="197.57"/>
    <d v="2023-04-07T00:00:00"/>
    <d v="2023-04-07T01:34:00"/>
    <d v="2023-04-07T04:50:00"/>
    <d v="1899-12-30T03:16:00"/>
    <d v="1899-12-30T02:14:00"/>
    <d v="1899-12-30T01:02:00"/>
    <x v="0"/>
  </r>
  <r>
    <n v="10"/>
    <s v="Cliente_757"/>
    <n v="3"/>
    <d v="2023-04-07T01:08:00"/>
    <d v="2023-04-07T03:57:00"/>
    <s v="Mesero_2"/>
    <x v="1"/>
    <s v="Tarjeta de crédito"/>
    <n v="15.98"/>
    <s v="Reservada"/>
    <n v="767"/>
    <s v="Ecuador"/>
    <x v="546"/>
    <n v="184.98"/>
    <d v="2023-04-07T00:00:00"/>
    <d v="2023-04-07T01:08:00"/>
    <d v="2023-04-07T03:57:00"/>
    <d v="1899-12-30T02:49:00"/>
    <d v="1899-12-30T01:25:00"/>
    <d v="1899-12-30T01:2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x v="0"/>
    <d v="2023-04-01T03:50:00"/>
    <x v="0"/>
    <x v="0"/>
    <x v="0"/>
    <n v="48.55"/>
    <x v="0"/>
    <n v="1"/>
    <x v="0"/>
    <x v="0"/>
    <x v="0"/>
    <d v="2023-04-01T00:00:00"/>
    <d v="2023-04-01T01:07:00"/>
    <d v="2023-04-01T03:50:00"/>
    <d v="1899-12-30T02:43:00"/>
    <d v="1899-12-30T00:57:00"/>
    <d v="1899-12-30T01:46:00"/>
    <x v="0"/>
    <x v="0"/>
  </r>
  <r>
    <n v="6"/>
    <s v="Cliente_538"/>
    <n v="6"/>
    <x v="1"/>
    <d v="2023-04-01T03:49:00"/>
    <x v="1"/>
    <x v="1"/>
    <x v="1"/>
    <n v="43.3"/>
    <x v="0"/>
    <n v="2"/>
    <x v="1"/>
    <x v="1"/>
    <x v="1"/>
    <d v="2023-04-01T00:00:00"/>
    <d v="2023-04-01T01:28:00"/>
    <d v="2023-04-01T03:49:00"/>
    <d v="1899-12-30T02:21:00"/>
    <d v="1899-12-30T01:25:00"/>
    <d v="1899-12-30T00:56:00"/>
    <x v="0"/>
    <x v="0"/>
  </r>
  <r>
    <n v="20"/>
    <s v="Cliente_911"/>
    <n v="1"/>
    <x v="2"/>
    <d v="2023-04-01T03:56:00"/>
    <x v="2"/>
    <x v="1"/>
    <x v="2"/>
    <n v="30.87"/>
    <x v="1"/>
    <n v="3"/>
    <x v="2"/>
    <x v="2"/>
    <x v="2"/>
    <d v="2023-04-01T00:00:00"/>
    <d v="2023-04-01T00:29:00"/>
    <d v="2023-04-01T03:56:00"/>
    <d v="1899-12-30T03:27:00"/>
    <d v="1899-12-30T02:06:00"/>
    <d v="1899-12-30T01:21:00"/>
    <x v="0"/>
    <x v="0"/>
  </r>
  <r>
    <n v="3"/>
    <s v="Cliente_129"/>
    <n v="1"/>
    <x v="3"/>
    <d v="2023-04-01T04:31:00"/>
    <x v="3"/>
    <x v="0"/>
    <x v="2"/>
    <n v="34.68"/>
    <x v="1"/>
    <n v="4"/>
    <x v="3"/>
    <x v="3"/>
    <x v="3"/>
    <d v="2023-04-01T00:00:00"/>
    <d v="2023-04-01T03:03:00"/>
    <d v="2023-04-01T04:31:00"/>
    <d v="1899-12-30T01:28:00"/>
    <d v="1899-12-30T00:40:00"/>
    <d v="1899-12-30T00:48:00"/>
    <x v="0"/>
    <x v="0"/>
  </r>
  <r>
    <n v="8"/>
    <s v="Cliente_938"/>
    <n v="2"/>
    <x v="4"/>
    <d v="2023-04-01T02:06:00"/>
    <x v="4"/>
    <x v="0"/>
    <x v="2"/>
    <n v="24.33"/>
    <x v="1"/>
    <n v="5"/>
    <x v="4"/>
    <x v="4"/>
    <x v="4"/>
    <d v="2023-04-01T00:00:00"/>
    <d v="2023-04-01T00:01:00"/>
    <d v="2023-04-01T02:06:00"/>
    <d v="1899-12-30T02:05:00"/>
    <d v="1899-12-30T00:17:00"/>
    <d v="1899-12-30T01:48:00"/>
    <x v="0"/>
    <x v="0"/>
  </r>
  <r>
    <n v="7"/>
    <s v="Cliente_965"/>
    <n v="5"/>
    <x v="5"/>
    <d v="2023-04-01T03:32:00"/>
    <x v="4"/>
    <x v="2"/>
    <x v="2"/>
    <n v="26.57"/>
    <x v="1"/>
    <n v="6"/>
    <x v="4"/>
    <x v="5"/>
    <x v="5"/>
    <d v="2023-04-01T00:00:00"/>
    <d v="2023-04-01T01:24:00"/>
    <d v="2023-04-01T03:32:00"/>
    <d v="1899-12-30T02:08:00"/>
    <d v="1899-12-30T00:11:00"/>
    <d v="1899-12-30T01:57:00"/>
    <x v="0"/>
    <x v="0"/>
  </r>
  <r>
    <n v="17"/>
    <s v="Cliente_306"/>
    <n v="6"/>
    <x v="6"/>
    <d v="2023-04-01T04:22:00"/>
    <x v="2"/>
    <x v="2"/>
    <x v="2"/>
    <n v="10.54"/>
    <x v="2"/>
    <n v="7"/>
    <x v="5"/>
    <x v="6"/>
    <x v="6"/>
    <d v="2023-04-01T00:00:00"/>
    <d v="2023-04-01T01:57:00"/>
    <d v="2023-04-01T04:22:00"/>
    <d v="1899-12-30T02:40:00"/>
    <d v="1899-12-30T00:41:00"/>
    <d v="1899-12-30T01:59:00"/>
    <x v="0"/>
    <x v="0"/>
  </r>
  <r>
    <n v="11"/>
    <s v="Cliente_974"/>
    <n v="1"/>
    <x v="7"/>
    <d v="2023-04-01T04:49:00"/>
    <x v="2"/>
    <x v="1"/>
    <x v="2"/>
    <n v="49.18"/>
    <x v="0"/>
    <n v="8"/>
    <x v="3"/>
    <x v="7"/>
    <x v="7"/>
    <d v="2023-04-01T00:00:00"/>
    <d v="2023-04-01T02:11:00"/>
    <d v="2023-04-01T04:49:00"/>
    <d v="1899-12-30T02:38:00"/>
    <d v="1899-12-30T00:55:00"/>
    <d v="1899-12-30T01:43:00"/>
    <x v="0"/>
    <x v="0"/>
  </r>
  <r>
    <n v="15"/>
    <s v="Cliente_740"/>
    <n v="5"/>
    <x v="8"/>
    <d v="2023-04-01T04:25:00"/>
    <x v="2"/>
    <x v="0"/>
    <x v="0"/>
    <n v="46.85"/>
    <x v="1"/>
    <n v="9"/>
    <x v="6"/>
    <x v="8"/>
    <x v="8"/>
    <d v="2023-04-01T00:00:00"/>
    <d v="2023-04-01T02:03:00"/>
    <d v="2023-04-01T04:25:00"/>
    <d v="1899-12-30T02:22:00"/>
    <d v="1899-12-30T02:26:00"/>
    <d v="1899-12-30T00:00:00"/>
    <x v="1"/>
    <x v="0"/>
  </r>
  <r>
    <n v="17"/>
    <s v="Cliente_33"/>
    <n v="1"/>
    <x v="9"/>
    <d v="2023-04-01T01:53:00"/>
    <x v="4"/>
    <x v="0"/>
    <x v="2"/>
    <n v="16.600000000000001"/>
    <x v="2"/>
    <n v="10"/>
    <x v="7"/>
    <x v="9"/>
    <x v="9"/>
    <d v="2023-04-01T00:00:00"/>
    <d v="2023-04-01T00:02:00"/>
    <d v="2023-04-01T01:53:00"/>
    <d v="1899-12-30T02:06:00"/>
    <d v="1899-12-30T00:29:00"/>
    <d v="1899-12-30T01:37:00"/>
    <x v="0"/>
    <x v="0"/>
  </r>
  <r>
    <n v="14"/>
    <s v="Cliente_881"/>
    <n v="1"/>
    <x v="10"/>
    <d v="2023-04-01T06:33:00"/>
    <x v="1"/>
    <x v="0"/>
    <x v="2"/>
    <n v="32.89"/>
    <x v="1"/>
    <n v="11"/>
    <x v="4"/>
    <x v="10"/>
    <x v="10"/>
    <d v="2023-04-01T00:00:00"/>
    <d v="2023-04-01T03:46:00"/>
    <d v="2023-04-01T06:33:00"/>
    <d v="1899-12-30T02:47:00"/>
    <d v="1899-12-30T00:56:00"/>
    <d v="1899-12-30T01:51:00"/>
    <x v="0"/>
    <x v="0"/>
  </r>
  <r>
    <n v="14"/>
    <s v="Cliente_890"/>
    <n v="6"/>
    <x v="11"/>
    <d v="2023-04-01T03:23:00"/>
    <x v="4"/>
    <x v="2"/>
    <x v="2"/>
    <n v="45.27"/>
    <x v="2"/>
    <n v="12"/>
    <x v="1"/>
    <x v="11"/>
    <x v="11"/>
    <d v="2023-04-01T00:00:00"/>
    <d v="2023-04-01T00:04:00"/>
    <d v="2023-04-01T03:23:00"/>
    <d v="1899-12-30T03:34:00"/>
    <d v="1899-12-30T01:35:00"/>
    <d v="1899-12-30T01:59:00"/>
    <x v="0"/>
    <x v="0"/>
  </r>
  <r>
    <n v="2"/>
    <s v="Cliente_873"/>
    <n v="1"/>
    <x v="12"/>
    <d v="2023-04-01T05:32:00"/>
    <x v="3"/>
    <x v="0"/>
    <x v="1"/>
    <n v="22.06"/>
    <x v="2"/>
    <n v="13"/>
    <x v="2"/>
    <x v="12"/>
    <x v="12"/>
    <d v="2023-04-01T00:00:00"/>
    <d v="2023-04-01T03:09:00"/>
    <d v="2023-04-01T05:32:00"/>
    <d v="1899-12-30T02:38:00"/>
    <d v="1899-12-30T00:59:00"/>
    <d v="1899-12-30T01:39:00"/>
    <x v="0"/>
    <x v="0"/>
  </r>
  <r>
    <n v="16"/>
    <s v="Cliente_780"/>
    <n v="6"/>
    <x v="13"/>
    <d v="2023-04-01T01:58:00"/>
    <x v="2"/>
    <x v="0"/>
    <x v="1"/>
    <n v="48.76"/>
    <x v="1"/>
    <n v="14"/>
    <x v="4"/>
    <x v="13"/>
    <x v="13"/>
    <d v="2023-04-01T00:00:00"/>
    <d v="2023-04-01T00:18:00"/>
    <d v="2023-04-01T01:58:00"/>
    <d v="1899-12-30T01:40:00"/>
    <d v="1899-12-30T02:34:00"/>
    <d v="1899-12-30T00:00:00"/>
    <x v="1"/>
    <x v="0"/>
  </r>
  <r>
    <n v="6"/>
    <s v="Cliente_728"/>
    <n v="4"/>
    <x v="14"/>
    <d v="2023-04-01T04:59:00"/>
    <x v="1"/>
    <x v="1"/>
    <x v="2"/>
    <n v="28.77"/>
    <x v="2"/>
    <n v="15"/>
    <x v="7"/>
    <x v="14"/>
    <x v="14"/>
    <d v="2023-04-01T00:00:00"/>
    <d v="2023-04-01T03:24:00"/>
    <d v="2023-04-01T04:59:00"/>
    <d v="1899-12-30T01:50:00"/>
    <d v="1899-12-30T01:43:00"/>
    <d v="1899-12-30T00:07:00"/>
    <x v="0"/>
    <x v="0"/>
  </r>
  <r>
    <n v="20"/>
    <s v="Cliente_175"/>
    <n v="5"/>
    <x v="15"/>
    <d v="2023-04-01T04:24:00"/>
    <x v="4"/>
    <x v="0"/>
    <x v="1"/>
    <n v="37.9"/>
    <x v="0"/>
    <n v="16"/>
    <x v="6"/>
    <x v="15"/>
    <x v="15"/>
    <d v="2023-04-01T00:00:00"/>
    <d v="2023-04-01T02:31:00"/>
    <d v="2023-04-01T04:24:00"/>
    <d v="1899-12-30T01:53:00"/>
    <d v="1899-12-30T00:38:00"/>
    <d v="1899-12-30T01:15:00"/>
    <x v="0"/>
    <x v="0"/>
  </r>
  <r>
    <n v="14"/>
    <s v="Cliente_200"/>
    <n v="6"/>
    <x v="16"/>
    <d v="2023-04-01T03:27:00"/>
    <x v="2"/>
    <x v="1"/>
    <x v="2"/>
    <n v="12.17"/>
    <x v="1"/>
    <n v="17"/>
    <x v="8"/>
    <x v="16"/>
    <x v="16"/>
    <d v="2023-04-01T00:00:00"/>
    <d v="2023-04-01T00:09:00"/>
    <d v="2023-04-01T03:27:00"/>
    <d v="1899-12-30T03:18:00"/>
    <d v="1899-12-30T02:38:00"/>
    <d v="1899-12-30T00:40:00"/>
    <x v="0"/>
    <x v="0"/>
  </r>
  <r>
    <n v="9"/>
    <s v="Cliente_190"/>
    <n v="2"/>
    <x v="17"/>
    <d v="2023-04-01T04:26:00"/>
    <x v="2"/>
    <x v="1"/>
    <x v="2"/>
    <n v="33.090000000000003"/>
    <x v="1"/>
    <n v="18"/>
    <x v="1"/>
    <x v="17"/>
    <x v="17"/>
    <d v="2023-04-01T00:00:00"/>
    <d v="2023-04-01T02:06:00"/>
    <d v="2023-04-01T04:26:00"/>
    <d v="1899-12-30T02:20:00"/>
    <d v="1899-12-30T02:14:00"/>
    <d v="1899-12-30T00:06:00"/>
    <x v="0"/>
    <x v="0"/>
  </r>
  <r>
    <n v="18"/>
    <s v="Cliente_290"/>
    <n v="3"/>
    <x v="18"/>
    <d v="2023-04-01T03:29:00"/>
    <x v="2"/>
    <x v="0"/>
    <x v="2"/>
    <n v="17.45"/>
    <x v="1"/>
    <n v="19"/>
    <x v="9"/>
    <x v="18"/>
    <x v="18"/>
    <d v="2023-04-01T00:00:00"/>
    <d v="2023-04-01T00:35:00"/>
    <d v="2023-04-01T03:29:00"/>
    <d v="1899-12-30T02:54:00"/>
    <d v="1899-12-30T00:44:00"/>
    <d v="1899-12-30T02:10:00"/>
    <x v="0"/>
    <x v="0"/>
  </r>
  <r>
    <n v="8"/>
    <s v="Cliente_972"/>
    <n v="2"/>
    <x v="19"/>
    <d v="2023-04-01T05:12:00"/>
    <x v="0"/>
    <x v="0"/>
    <x v="2"/>
    <n v="31.7"/>
    <x v="0"/>
    <n v="20"/>
    <x v="9"/>
    <x v="19"/>
    <x v="19"/>
    <d v="2023-04-01T00:00:00"/>
    <d v="2023-04-01T01:25:00"/>
    <d v="2023-04-01T05:12:00"/>
    <d v="1899-12-30T03:47:00"/>
    <d v="1899-12-30T01:10:00"/>
    <d v="1899-12-30T02:37:00"/>
    <x v="0"/>
    <x v="0"/>
  </r>
  <r>
    <n v="12"/>
    <s v="Cliente_210"/>
    <n v="2"/>
    <x v="20"/>
    <d v="2023-04-01T05:52:00"/>
    <x v="0"/>
    <x v="0"/>
    <x v="2"/>
    <n v="20.53"/>
    <x v="0"/>
    <n v="21"/>
    <x v="7"/>
    <x v="20"/>
    <x v="20"/>
    <d v="2023-04-01T00:00:00"/>
    <d v="2023-04-01T03:39:00"/>
    <d v="2023-04-01T05:52:00"/>
    <d v="1899-12-30T02:13:00"/>
    <d v="1899-12-30T02:32:00"/>
    <d v="1899-12-30T00:00:00"/>
    <x v="1"/>
    <x v="0"/>
  </r>
  <r>
    <n v="15"/>
    <s v="Cliente_88"/>
    <n v="1"/>
    <x v="21"/>
    <d v="2023-04-01T04:47:00"/>
    <x v="4"/>
    <x v="0"/>
    <x v="2"/>
    <n v="45.41"/>
    <x v="1"/>
    <n v="22"/>
    <x v="8"/>
    <x v="21"/>
    <x v="21"/>
    <d v="2023-04-01T00:00:00"/>
    <d v="2023-04-01T02:16:00"/>
    <d v="2023-04-01T04:47:00"/>
    <d v="1899-12-30T02:31:00"/>
    <d v="1899-12-30T02:03:00"/>
    <d v="1899-12-30T00:28:00"/>
    <x v="0"/>
    <x v="0"/>
  </r>
  <r>
    <n v="1"/>
    <s v="Cliente_427"/>
    <n v="5"/>
    <x v="22"/>
    <d v="2023-04-01T04:09:00"/>
    <x v="3"/>
    <x v="2"/>
    <x v="2"/>
    <n v="38.46"/>
    <x v="1"/>
    <n v="23"/>
    <x v="9"/>
    <x v="22"/>
    <x v="22"/>
    <d v="2023-04-01T00:00:00"/>
    <d v="2023-04-01T02:44:00"/>
    <d v="2023-04-01T04:09:00"/>
    <d v="1899-12-30T01:25:00"/>
    <d v="1899-12-30T01:03:00"/>
    <d v="1899-12-30T00:22:00"/>
    <x v="0"/>
    <x v="0"/>
  </r>
  <r>
    <n v="5"/>
    <s v="Cliente_424"/>
    <n v="5"/>
    <x v="23"/>
    <d v="2023-04-01T06:20:00"/>
    <x v="0"/>
    <x v="0"/>
    <x v="2"/>
    <n v="38.18"/>
    <x v="2"/>
    <n v="24"/>
    <x v="5"/>
    <x v="23"/>
    <x v="23"/>
    <d v="2023-04-01T00:00:00"/>
    <d v="2023-04-01T03:01:00"/>
    <d v="2023-04-01T06:20:00"/>
    <d v="1899-12-30T03:34:00"/>
    <d v="1899-12-30T03:00:00"/>
    <d v="1899-12-30T00:34:00"/>
    <x v="0"/>
    <x v="0"/>
  </r>
  <r>
    <n v="12"/>
    <s v="Cliente_824"/>
    <n v="5"/>
    <x v="23"/>
    <d v="2023-04-01T04:59:00"/>
    <x v="3"/>
    <x v="2"/>
    <x v="0"/>
    <n v="46.15"/>
    <x v="2"/>
    <n v="25"/>
    <x v="1"/>
    <x v="24"/>
    <x v="24"/>
    <d v="2023-04-01T00:00:00"/>
    <d v="2023-04-01T03:01:00"/>
    <d v="2023-04-01T04:59:00"/>
    <d v="1899-12-30T02:13:00"/>
    <d v="1899-12-30T00:35:00"/>
    <d v="1899-12-30T01:38:00"/>
    <x v="0"/>
    <x v="0"/>
  </r>
  <r>
    <n v="18"/>
    <s v="Cliente_107"/>
    <n v="2"/>
    <x v="24"/>
    <d v="2023-04-01T05:47:00"/>
    <x v="3"/>
    <x v="1"/>
    <x v="2"/>
    <n v="10.37"/>
    <x v="2"/>
    <n v="26"/>
    <x v="7"/>
    <x v="25"/>
    <x v="25"/>
    <d v="2023-04-01T00:00:00"/>
    <d v="2023-04-01T02:04:00"/>
    <d v="2023-04-01T05:47:00"/>
    <d v="1899-12-30T03:58:00"/>
    <d v="1899-12-30T01:49:00"/>
    <d v="1899-12-30T02:09:00"/>
    <x v="0"/>
    <x v="0"/>
  </r>
  <r>
    <n v="4"/>
    <s v="Cliente_775"/>
    <n v="2"/>
    <x v="25"/>
    <d v="2023-04-01T02:27:00"/>
    <x v="3"/>
    <x v="0"/>
    <x v="2"/>
    <n v="19.27"/>
    <x v="2"/>
    <n v="27"/>
    <x v="2"/>
    <x v="26"/>
    <x v="26"/>
    <d v="2023-04-01T00:00:00"/>
    <d v="2023-04-01T01:19:00"/>
    <d v="2023-04-01T02:27:00"/>
    <d v="1899-12-30T01:23:00"/>
    <d v="1899-12-30T00:55:00"/>
    <d v="1899-12-30T00:28:00"/>
    <x v="0"/>
    <x v="0"/>
  </r>
  <r>
    <n v="2"/>
    <s v="Cliente_358"/>
    <n v="2"/>
    <x v="26"/>
    <d v="2023-04-01T03:16:00"/>
    <x v="4"/>
    <x v="2"/>
    <x v="2"/>
    <n v="41.22"/>
    <x v="0"/>
    <n v="28"/>
    <x v="10"/>
    <x v="27"/>
    <x v="27"/>
    <d v="2023-04-01T00:00:00"/>
    <d v="2023-04-01T00:49:00"/>
    <d v="2023-04-01T03:16:00"/>
    <d v="1899-12-30T02:27:00"/>
    <d v="1899-12-30T00:56:00"/>
    <d v="1899-12-30T01:31:00"/>
    <x v="0"/>
    <x v="0"/>
  </r>
  <r>
    <n v="20"/>
    <s v="Cliente_377"/>
    <n v="5"/>
    <x v="27"/>
    <d v="2023-04-01T06:10:00"/>
    <x v="2"/>
    <x v="0"/>
    <x v="2"/>
    <n v="14.83"/>
    <x v="2"/>
    <n v="29"/>
    <x v="8"/>
    <x v="28"/>
    <x v="28"/>
    <d v="2023-04-01T00:00:00"/>
    <d v="2023-04-01T03:02:00"/>
    <d v="2023-04-01T06:10:00"/>
    <d v="1899-12-30T03:23:00"/>
    <d v="1899-12-30T01:11:00"/>
    <d v="1899-12-30T02:12:00"/>
    <x v="0"/>
    <x v="0"/>
  </r>
  <r>
    <n v="14"/>
    <s v="Cliente_361"/>
    <n v="4"/>
    <x v="28"/>
    <d v="2023-04-01T06:13:00"/>
    <x v="4"/>
    <x v="0"/>
    <x v="1"/>
    <n v="26.29"/>
    <x v="1"/>
    <n v="30"/>
    <x v="5"/>
    <x v="29"/>
    <x v="29"/>
    <d v="2023-04-01T00:00:00"/>
    <d v="2023-04-01T02:55:00"/>
    <d v="2023-04-01T06:13:00"/>
    <d v="1899-12-30T03:18:00"/>
    <d v="1899-12-30T01:09:00"/>
    <d v="1899-12-30T02:09:00"/>
    <x v="0"/>
    <x v="0"/>
  </r>
  <r>
    <n v="13"/>
    <s v="Cliente_229"/>
    <n v="3"/>
    <x v="29"/>
    <d v="2023-04-01T06:02:00"/>
    <x v="2"/>
    <x v="1"/>
    <x v="2"/>
    <n v="19.809999999999999"/>
    <x v="2"/>
    <n v="31"/>
    <x v="10"/>
    <x v="30"/>
    <x v="30"/>
    <d v="2023-04-01T00:00:00"/>
    <d v="2023-04-01T02:51:00"/>
    <d v="2023-04-01T06:02:00"/>
    <d v="1899-12-30T03:26:00"/>
    <d v="1899-12-30T01:45:00"/>
    <d v="1899-12-30T01:41:00"/>
    <x v="0"/>
    <x v="0"/>
  </r>
  <r>
    <n v="5"/>
    <s v="Cliente_27"/>
    <n v="1"/>
    <x v="30"/>
    <d v="2023-04-01T06:49:00"/>
    <x v="1"/>
    <x v="0"/>
    <x v="2"/>
    <n v="28.25"/>
    <x v="2"/>
    <n v="32"/>
    <x v="7"/>
    <x v="31"/>
    <x v="31"/>
    <d v="2023-04-01T00:00:00"/>
    <d v="2023-04-01T03:08:00"/>
    <d v="2023-04-01T06:49:00"/>
    <d v="1899-12-30T03:56:00"/>
    <d v="1899-12-30T02:08:00"/>
    <d v="1899-12-30T01:48:00"/>
    <x v="0"/>
    <x v="0"/>
  </r>
  <r>
    <n v="4"/>
    <s v="Cliente_103"/>
    <n v="5"/>
    <x v="31"/>
    <d v="2023-04-01T06:21:00"/>
    <x v="4"/>
    <x v="2"/>
    <x v="0"/>
    <n v="20.38"/>
    <x v="2"/>
    <n v="33"/>
    <x v="4"/>
    <x v="32"/>
    <x v="32"/>
    <d v="2023-04-01T00:00:00"/>
    <d v="2023-04-01T03:33:00"/>
    <d v="2023-04-01T06:21:00"/>
    <d v="1899-12-30T03:03:00"/>
    <d v="1899-12-30T02:10:00"/>
    <d v="1899-12-30T00:53:00"/>
    <x v="0"/>
    <x v="0"/>
  </r>
  <r>
    <n v="15"/>
    <s v="Cliente_1"/>
    <n v="1"/>
    <x v="21"/>
    <d v="2023-04-01T06:07:00"/>
    <x v="4"/>
    <x v="1"/>
    <x v="2"/>
    <n v="13.08"/>
    <x v="1"/>
    <n v="34"/>
    <x v="4"/>
    <x v="33"/>
    <x v="33"/>
    <d v="2023-04-01T00:00:00"/>
    <d v="2023-04-01T02:16:00"/>
    <d v="2023-04-01T06:07:00"/>
    <d v="1899-12-30T03:51:00"/>
    <d v="1899-12-30T01:05:00"/>
    <d v="1899-12-30T02:46:00"/>
    <x v="0"/>
    <x v="0"/>
  </r>
  <r>
    <n v="13"/>
    <s v="Cliente_828"/>
    <n v="2"/>
    <x v="32"/>
    <d v="2023-04-01T05:55:00"/>
    <x v="0"/>
    <x v="0"/>
    <x v="2"/>
    <n v="15.75"/>
    <x v="2"/>
    <n v="35"/>
    <x v="4"/>
    <x v="34"/>
    <x v="34"/>
    <d v="2023-04-01T00:00:00"/>
    <d v="2023-04-01T03:18:00"/>
    <d v="2023-04-01T05:55:00"/>
    <d v="1899-12-30T02:52:00"/>
    <d v="1899-12-30T01:05:00"/>
    <d v="1899-12-30T01:47:00"/>
    <x v="0"/>
    <x v="0"/>
  </r>
  <r>
    <n v="5"/>
    <s v="Cliente_874"/>
    <n v="5"/>
    <x v="33"/>
    <d v="2023-04-01T06:26:00"/>
    <x v="2"/>
    <x v="0"/>
    <x v="2"/>
    <n v="45.28"/>
    <x v="2"/>
    <n v="36"/>
    <x v="6"/>
    <x v="35"/>
    <x v="35"/>
    <d v="2023-04-01T00:00:00"/>
    <d v="2023-04-01T03:27:00"/>
    <d v="2023-04-01T06:26:00"/>
    <d v="1899-12-30T03:14:00"/>
    <d v="1899-12-30T00:38:00"/>
    <d v="1899-12-30T02:36:00"/>
    <x v="0"/>
    <x v="0"/>
  </r>
  <r>
    <n v="20"/>
    <s v="Cliente_999"/>
    <n v="1"/>
    <x v="14"/>
    <d v="2023-04-01T06:02:00"/>
    <x v="3"/>
    <x v="2"/>
    <x v="2"/>
    <n v="10.39"/>
    <x v="2"/>
    <n v="37"/>
    <x v="2"/>
    <x v="36"/>
    <x v="36"/>
    <d v="2023-04-01T00:00:00"/>
    <d v="2023-04-01T03:24:00"/>
    <d v="2023-04-01T06:02:00"/>
    <d v="1899-12-30T02:53:00"/>
    <d v="1899-12-30T00:47:00"/>
    <d v="1899-12-30T02:06:00"/>
    <x v="0"/>
    <x v="0"/>
  </r>
  <r>
    <n v="10"/>
    <s v="Cliente_167"/>
    <n v="6"/>
    <x v="34"/>
    <d v="2023-04-01T03:53:00"/>
    <x v="4"/>
    <x v="0"/>
    <x v="0"/>
    <n v="16.309999999999999"/>
    <x v="0"/>
    <n v="38"/>
    <x v="9"/>
    <x v="37"/>
    <x v="37"/>
    <d v="2023-04-01T00:00:00"/>
    <d v="2023-04-01T02:38:00"/>
    <d v="2023-04-01T03:53:00"/>
    <d v="1899-12-30T01:15:00"/>
    <d v="1899-12-30T01:38:00"/>
    <d v="1899-12-30T00:00:00"/>
    <x v="1"/>
    <x v="0"/>
  </r>
  <r>
    <n v="15"/>
    <s v="Cliente_606"/>
    <n v="3"/>
    <x v="35"/>
    <d v="2023-04-01T07:39:00"/>
    <x v="2"/>
    <x v="2"/>
    <x v="1"/>
    <n v="48.36"/>
    <x v="2"/>
    <n v="39"/>
    <x v="6"/>
    <x v="38"/>
    <x v="38"/>
    <d v="2023-04-01T00:00:00"/>
    <d v="2023-04-01T03:41:00"/>
    <d v="2023-04-01T07:39:00"/>
    <d v="1899-12-30T04:13:00"/>
    <d v="1899-12-30T00:57:00"/>
    <d v="1899-12-30T03:16:00"/>
    <x v="0"/>
    <x v="0"/>
  </r>
  <r>
    <n v="1"/>
    <s v="Cliente_710"/>
    <n v="1"/>
    <x v="36"/>
    <d v="2023-04-01T04:05:00"/>
    <x v="0"/>
    <x v="0"/>
    <x v="1"/>
    <n v="13.68"/>
    <x v="1"/>
    <n v="40"/>
    <x v="10"/>
    <x v="39"/>
    <x v="39"/>
    <d v="2023-04-01T00:00:00"/>
    <d v="2023-04-01T02:00:00"/>
    <d v="2023-04-01T04:05:00"/>
    <d v="1899-12-30T02:05:00"/>
    <d v="1899-12-30T01:18:00"/>
    <d v="1899-12-30T00:47:00"/>
    <x v="0"/>
    <x v="0"/>
  </r>
  <r>
    <n v="7"/>
    <s v="Cliente_870"/>
    <n v="4"/>
    <x v="37"/>
    <d v="2023-04-01T04:20:00"/>
    <x v="2"/>
    <x v="0"/>
    <x v="2"/>
    <n v="15.24"/>
    <x v="2"/>
    <n v="41"/>
    <x v="4"/>
    <x v="40"/>
    <x v="40"/>
    <d v="2023-04-01T00:00:00"/>
    <d v="2023-04-01T02:14:00"/>
    <d v="2023-04-01T04:20:00"/>
    <d v="1899-12-30T02:21:00"/>
    <d v="1899-12-30T01:29:00"/>
    <d v="1899-12-30T00:52:00"/>
    <x v="0"/>
    <x v="0"/>
  </r>
  <r>
    <n v="14"/>
    <s v="Cliente_230"/>
    <n v="1"/>
    <x v="38"/>
    <d v="2023-04-01T01:46:00"/>
    <x v="2"/>
    <x v="0"/>
    <x v="2"/>
    <n v="49.58"/>
    <x v="0"/>
    <n v="42"/>
    <x v="6"/>
    <x v="41"/>
    <x v="41"/>
    <d v="2023-04-01T00:00:00"/>
    <d v="2023-04-01T00:25:00"/>
    <d v="2023-04-01T01:46:00"/>
    <d v="1899-12-30T01:21:00"/>
    <d v="1899-12-30T01:09:00"/>
    <d v="1899-12-30T00:12:00"/>
    <x v="0"/>
    <x v="0"/>
  </r>
  <r>
    <n v="8"/>
    <s v="Cliente_814"/>
    <n v="6"/>
    <x v="39"/>
    <d v="2023-04-01T03:14:00"/>
    <x v="4"/>
    <x v="0"/>
    <x v="2"/>
    <n v="32.19"/>
    <x v="2"/>
    <n v="43"/>
    <x v="4"/>
    <x v="42"/>
    <x v="42"/>
    <d v="2023-04-01T00:00:00"/>
    <d v="2023-04-01T01:02:00"/>
    <d v="2023-04-01T03:14:00"/>
    <d v="1899-12-30T02:27:00"/>
    <d v="1899-12-30T02:26:00"/>
    <d v="1899-12-30T00:01:00"/>
    <x v="0"/>
    <x v="0"/>
  </r>
  <r>
    <n v="18"/>
    <s v="Cliente_710"/>
    <n v="1"/>
    <x v="40"/>
    <d v="2023-04-01T06:18:00"/>
    <x v="4"/>
    <x v="0"/>
    <x v="2"/>
    <n v="42.6"/>
    <x v="1"/>
    <n v="44"/>
    <x v="0"/>
    <x v="43"/>
    <x v="9"/>
    <d v="2023-04-01T00:00:00"/>
    <d v="2023-04-01T03:06:00"/>
    <d v="2023-04-01T06:18:00"/>
    <d v="1899-12-30T03:12:00"/>
    <d v="1899-12-30T01:25:00"/>
    <d v="1899-12-30T01:47:00"/>
    <x v="0"/>
    <x v="0"/>
  </r>
  <r>
    <n v="17"/>
    <s v="Cliente_640"/>
    <n v="2"/>
    <x v="41"/>
    <d v="2023-04-01T04:01:00"/>
    <x v="2"/>
    <x v="0"/>
    <x v="2"/>
    <n v="25.41"/>
    <x v="0"/>
    <n v="45"/>
    <x v="4"/>
    <x v="44"/>
    <x v="43"/>
    <d v="2023-04-01T00:00:00"/>
    <d v="2023-04-01T02:15:00"/>
    <d v="2023-04-01T04:01:00"/>
    <d v="1899-12-30T01:46:00"/>
    <d v="1899-12-30T00:47:00"/>
    <d v="1899-12-30T00:59:00"/>
    <x v="0"/>
    <x v="0"/>
  </r>
  <r>
    <n v="10"/>
    <s v="Cliente_623"/>
    <n v="1"/>
    <x v="42"/>
    <d v="2023-04-01T03:39:00"/>
    <x v="3"/>
    <x v="0"/>
    <x v="2"/>
    <n v="27.97"/>
    <x v="1"/>
    <n v="46"/>
    <x v="9"/>
    <x v="45"/>
    <x v="44"/>
    <d v="2023-04-01T00:00:00"/>
    <d v="2023-04-01T01:47:00"/>
    <d v="2023-04-01T03:39:00"/>
    <d v="1899-12-30T01:52:00"/>
    <d v="1899-12-30T01:26:00"/>
    <d v="1899-12-30T00:26:00"/>
    <x v="0"/>
    <x v="0"/>
  </r>
  <r>
    <n v="18"/>
    <s v="Cliente_72"/>
    <n v="3"/>
    <x v="43"/>
    <d v="2023-04-01T07:29:00"/>
    <x v="2"/>
    <x v="0"/>
    <x v="2"/>
    <n v="10.98"/>
    <x v="2"/>
    <n v="47"/>
    <x v="2"/>
    <x v="46"/>
    <x v="45"/>
    <d v="2023-04-01T00:00:00"/>
    <d v="2023-04-01T03:30:00"/>
    <d v="2023-04-01T07:29:00"/>
    <d v="1899-12-30T04:14:00"/>
    <d v="1899-12-30T01:27:00"/>
    <d v="1899-12-30T02:47:00"/>
    <x v="0"/>
    <x v="0"/>
  </r>
  <r>
    <n v="17"/>
    <s v="Cliente_963"/>
    <n v="2"/>
    <x v="44"/>
    <d v="2023-04-01T04:02:00"/>
    <x v="0"/>
    <x v="1"/>
    <x v="2"/>
    <n v="25.31"/>
    <x v="1"/>
    <n v="48"/>
    <x v="6"/>
    <x v="47"/>
    <x v="46"/>
    <d v="2023-04-01T00:00:00"/>
    <d v="2023-04-01T00:28:00"/>
    <d v="2023-04-01T04:02:00"/>
    <d v="1899-12-30T03:34:00"/>
    <d v="1899-12-30T02:04:00"/>
    <d v="1899-12-30T01:30:00"/>
    <x v="0"/>
    <x v="0"/>
  </r>
  <r>
    <n v="8"/>
    <s v="Cliente_929"/>
    <n v="3"/>
    <x v="45"/>
    <d v="2023-04-01T05:29:00"/>
    <x v="2"/>
    <x v="0"/>
    <x v="2"/>
    <n v="20.92"/>
    <x v="1"/>
    <n v="49"/>
    <x v="7"/>
    <x v="48"/>
    <x v="47"/>
    <d v="2023-04-01T00:00:00"/>
    <d v="2023-04-01T01:44:00"/>
    <d v="2023-04-01T05:29:00"/>
    <d v="1899-12-30T03:45:00"/>
    <d v="1899-12-30T01:21:00"/>
    <d v="1899-12-30T02:24:00"/>
    <x v="0"/>
    <x v="0"/>
  </r>
  <r>
    <n v="19"/>
    <s v="Cliente_708"/>
    <n v="5"/>
    <x v="46"/>
    <d v="2023-04-01T06:57:00"/>
    <x v="4"/>
    <x v="0"/>
    <x v="0"/>
    <n v="16.739999999999998"/>
    <x v="2"/>
    <n v="50"/>
    <x v="10"/>
    <x v="49"/>
    <x v="48"/>
    <d v="2023-04-01T00:00:00"/>
    <d v="2023-04-01T03:54:00"/>
    <d v="2023-04-01T06:57:00"/>
    <d v="1899-12-30T03:18:00"/>
    <d v="1899-12-30T00:21:00"/>
    <d v="1899-12-30T02:57:00"/>
    <x v="0"/>
    <x v="0"/>
  </r>
  <r>
    <n v="12"/>
    <s v="Cliente_631"/>
    <n v="1"/>
    <x v="47"/>
    <d v="2023-04-01T03:02:00"/>
    <x v="3"/>
    <x v="2"/>
    <x v="2"/>
    <n v="37.08"/>
    <x v="0"/>
    <n v="51"/>
    <x v="0"/>
    <x v="50"/>
    <x v="49"/>
    <d v="2023-04-01T00:00:00"/>
    <d v="2023-04-01T01:42:00"/>
    <d v="2023-04-01T03:02:00"/>
    <d v="1899-12-30T01:20:00"/>
    <d v="1899-12-30T02:44:00"/>
    <d v="1899-12-30T00:00:00"/>
    <x v="1"/>
    <x v="0"/>
  </r>
  <r>
    <n v="7"/>
    <s v="Cliente_894"/>
    <n v="4"/>
    <x v="4"/>
    <d v="2023-04-01T01:11:00"/>
    <x v="0"/>
    <x v="0"/>
    <x v="2"/>
    <n v="46.88"/>
    <x v="1"/>
    <n v="52"/>
    <x v="3"/>
    <x v="51"/>
    <x v="50"/>
    <d v="2023-04-01T00:00:00"/>
    <d v="2023-04-01T00:01:00"/>
    <d v="2023-04-01T01:11:00"/>
    <d v="1899-12-30T01:10:00"/>
    <d v="1899-12-30T01:02:00"/>
    <d v="1899-12-30T00:08:00"/>
    <x v="0"/>
    <x v="0"/>
  </r>
  <r>
    <n v="16"/>
    <s v="Cliente_63"/>
    <n v="5"/>
    <x v="23"/>
    <d v="2023-04-01T04:44:00"/>
    <x v="3"/>
    <x v="0"/>
    <x v="0"/>
    <n v="36.880000000000003"/>
    <x v="1"/>
    <n v="53"/>
    <x v="3"/>
    <x v="52"/>
    <x v="51"/>
    <d v="2023-04-01T00:00:00"/>
    <d v="2023-04-01T03:01:00"/>
    <d v="2023-04-01T04:44:00"/>
    <d v="1899-12-30T01:43:00"/>
    <d v="1899-12-30T01:52:00"/>
    <d v="1899-12-30T00:00:00"/>
    <x v="1"/>
    <x v="0"/>
  </r>
  <r>
    <n v="6"/>
    <s v="Cliente_144"/>
    <n v="6"/>
    <x v="48"/>
    <d v="2023-04-01T04:14:00"/>
    <x v="4"/>
    <x v="2"/>
    <x v="2"/>
    <n v="23.36"/>
    <x v="0"/>
    <n v="54"/>
    <x v="6"/>
    <x v="53"/>
    <x v="52"/>
    <d v="2023-04-01T00:00:00"/>
    <d v="2023-04-01T00:40:00"/>
    <d v="2023-04-01T04:14:00"/>
    <d v="1899-12-30T03:34:00"/>
    <d v="1899-12-30T03:23:00"/>
    <d v="1899-12-30T00:11:00"/>
    <x v="0"/>
    <x v="0"/>
  </r>
  <r>
    <n v="20"/>
    <s v="Cliente_390"/>
    <n v="5"/>
    <x v="49"/>
    <d v="2023-04-01T05:00:00"/>
    <x v="4"/>
    <x v="2"/>
    <x v="2"/>
    <n v="45.49"/>
    <x v="2"/>
    <n v="55"/>
    <x v="4"/>
    <x v="54"/>
    <x v="53"/>
    <d v="2023-04-01T00:00:00"/>
    <d v="2023-04-01T01:30:00"/>
    <d v="2023-04-01T05:00:00"/>
    <d v="1899-12-30T03:45:00"/>
    <d v="1899-12-30T01:36:00"/>
    <d v="1899-12-30T02:09:00"/>
    <x v="0"/>
    <x v="0"/>
  </r>
  <r>
    <n v="1"/>
    <s v="Cliente_728"/>
    <n v="3"/>
    <x v="50"/>
    <d v="2023-04-01T04:57:00"/>
    <x v="3"/>
    <x v="0"/>
    <x v="0"/>
    <n v="43.2"/>
    <x v="1"/>
    <n v="56"/>
    <x v="8"/>
    <x v="30"/>
    <x v="54"/>
    <d v="2023-04-01T00:00:00"/>
    <d v="2023-04-01T01:20:00"/>
    <d v="2023-04-01T04:57:00"/>
    <d v="1899-12-30T03:37:00"/>
    <d v="1899-12-30T01:18:00"/>
    <d v="1899-12-30T02:19:00"/>
    <x v="0"/>
    <x v="0"/>
  </r>
  <r>
    <n v="18"/>
    <s v="Cliente_886"/>
    <n v="2"/>
    <x v="51"/>
    <d v="2023-04-01T04:52:00"/>
    <x v="2"/>
    <x v="0"/>
    <x v="2"/>
    <n v="45.45"/>
    <x v="1"/>
    <n v="57"/>
    <x v="1"/>
    <x v="55"/>
    <x v="55"/>
    <d v="2023-04-01T00:00:00"/>
    <d v="2023-04-01T03:04:00"/>
    <d v="2023-04-01T04:52:00"/>
    <d v="1899-12-30T01:48:00"/>
    <d v="1899-12-30T01:08:00"/>
    <d v="1899-12-30T00:40:00"/>
    <x v="0"/>
    <x v="0"/>
  </r>
  <r>
    <n v="8"/>
    <s v="Cliente_510"/>
    <n v="3"/>
    <x v="52"/>
    <d v="2023-04-01T04:21:00"/>
    <x v="1"/>
    <x v="2"/>
    <x v="2"/>
    <n v="30.7"/>
    <x v="0"/>
    <n v="58"/>
    <x v="2"/>
    <x v="56"/>
    <x v="56"/>
    <d v="2023-04-01T00:00:00"/>
    <d v="2023-04-01T01:31:00"/>
    <d v="2023-04-01T04:21:00"/>
    <d v="1899-12-30T02:50:00"/>
    <d v="1899-12-30T01:13:00"/>
    <d v="1899-12-30T01:37:00"/>
    <x v="0"/>
    <x v="0"/>
  </r>
  <r>
    <n v="8"/>
    <s v="Cliente_878"/>
    <n v="4"/>
    <x v="53"/>
    <d v="2023-04-01T05:04:00"/>
    <x v="1"/>
    <x v="0"/>
    <x v="1"/>
    <n v="33.89"/>
    <x v="1"/>
    <n v="59"/>
    <x v="1"/>
    <x v="57"/>
    <x v="57"/>
    <d v="2023-04-01T00:00:00"/>
    <d v="2023-04-01T01:21:00"/>
    <d v="2023-04-01T05:04:00"/>
    <d v="1899-12-30T03:43:00"/>
    <d v="1899-12-30T00:48:00"/>
    <d v="1899-12-30T02:55:00"/>
    <x v="0"/>
    <x v="0"/>
  </r>
  <r>
    <n v="6"/>
    <s v="Cliente_977"/>
    <n v="1"/>
    <x v="54"/>
    <d v="2023-04-01T05:46:00"/>
    <x v="1"/>
    <x v="0"/>
    <x v="2"/>
    <n v="19.54"/>
    <x v="0"/>
    <n v="60"/>
    <x v="6"/>
    <x v="58"/>
    <x v="58"/>
    <d v="2023-04-01T00:00:00"/>
    <d v="2023-04-01T02:09:00"/>
    <d v="2023-04-01T05:46:00"/>
    <d v="1899-12-30T03:37:00"/>
    <d v="1899-12-30T00:43:00"/>
    <d v="1899-12-30T02:54:00"/>
    <x v="0"/>
    <x v="0"/>
  </r>
  <r>
    <n v="10"/>
    <s v="Cliente_553"/>
    <n v="5"/>
    <x v="55"/>
    <d v="2023-04-01T06:22:00"/>
    <x v="2"/>
    <x v="0"/>
    <x v="2"/>
    <n v="42.87"/>
    <x v="2"/>
    <n v="61"/>
    <x v="9"/>
    <x v="59"/>
    <x v="59"/>
    <d v="2023-04-01T00:00:00"/>
    <d v="2023-04-01T03:49:00"/>
    <d v="2023-04-01T06:22:00"/>
    <d v="1899-12-30T02:48:00"/>
    <d v="1899-12-30T02:39:00"/>
    <d v="1899-12-30T00:09:00"/>
    <x v="0"/>
    <x v="0"/>
  </r>
  <r>
    <n v="2"/>
    <s v="Cliente_792"/>
    <n v="1"/>
    <x v="56"/>
    <d v="2023-04-01T06:24:00"/>
    <x v="1"/>
    <x v="2"/>
    <x v="2"/>
    <n v="37.93"/>
    <x v="2"/>
    <n v="62"/>
    <x v="10"/>
    <x v="60"/>
    <x v="60"/>
    <d v="2023-04-01T00:00:00"/>
    <d v="2023-04-01T02:47:00"/>
    <d v="2023-04-01T06:24:00"/>
    <d v="1899-12-30T03:52:00"/>
    <d v="1899-12-30T02:35:00"/>
    <d v="1899-12-30T01:17:00"/>
    <x v="0"/>
    <x v="0"/>
  </r>
  <r>
    <n v="17"/>
    <s v="Cliente_881"/>
    <n v="4"/>
    <x v="57"/>
    <d v="2023-04-01T04:06:00"/>
    <x v="4"/>
    <x v="0"/>
    <x v="2"/>
    <n v="33.340000000000003"/>
    <x v="0"/>
    <n v="63"/>
    <x v="1"/>
    <x v="61"/>
    <x v="61"/>
    <d v="2023-04-01T00:00:00"/>
    <d v="2023-04-01T00:41:00"/>
    <d v="2023-04-01T04:06:00"/>
    <d v="1899-12-30T03:25:00"/>
    <d v="1899-12-30T00:30:00"/>
    <d v="1899-12-30T02:55:00"/>
    <x v="0"/>
    <x v="0"/>
  </r>
  <r>
    <n v="3"/>
    <s v="Cliente_265"/>
    <n v="3"/>
    <x v="58"/>
    <d v="2023-04-01T04:02:00"/>
    <x v="3"/>
    <x v="1"/>
    <x v="1"/>
    <n v="34.770000000000003"/>
    <x v="0"/>
    <n v="64"/>
    <x v="4"/>
    <x v="62"/>
    <x v="62"/>
    <d v="2023-04-01T00:00:00"/>
    <d v="2023-04-01T01:40:00"/>
    <d v="2023-04-01T04:02:00"/>
    <d v="1899-12-30T02:22:00"/>
    <d v="1899-12-30T01:22:00"/>
    <d v="1899-12-30T01:00:00"/>
    <x v="0"/>
    <x v="0"/>
  </r>
  <r>
    <n v="5"/>
    <s v="Cliente_946"/>
    <n v="1"/>
    <x v="59"/>
    <d v="2023-04-01T03:03:00"/>
    <x v="0"/>
    <x v="0"/>
    <x v="0"/>
    <n v="14"/>
    <x v="2"/>
    <n v="65"/>
    <x v="6"/>
    <x v="63"/>
    <x v="63"/>
    <d v="2023-04-01T00:00:00"/>
    <d v="2023-04-01T01:54:00"/>
    <d v="2023-04-01T03:03:00"/>
    <d v="1899-12-30T01:24:00"/>
    <d v="1899-12-30T02:35:00"/>
    <d v="1899-12-30T00:00:00"/>
    <x v="1"/>
    <x v="0"/>
  </r>
  <r>
    <n v="18"/>
    <s v="Cliente_614"/>
    <n v="2"/>
    <x v="60"/>
    <d v="2023-04-01T06:18:00"/>
    <x v="3"/>
    <x v="0"/>
    <x v="2"/>
    <n v="10.88"/>
    <x v="0"/>
    <n v="66"/>
    <x v="0"/>
    <x v="64"/>
    <x v="64"/>
    <d v="2023-04-01T00:00:00"/>
    <d v="2023-04-01T02:28:00"/>
    <d v="2023-04-01T06:18:00"/>
    <d v="1899-12-30T03:50:00"/>
    <d v="1899-12-30T01:54:00"/>
    <d v="1899-12-30T01:56:00"/>
    <x v="0"/>
    <x v="0"/>
  </r>
  <r>
    <n v="2"/>
    <s v="Cliente_352"/>
    <n v="6"/>
    <x v="61"/>
    <d v="2023-04-01T05:10:00"/>
    <x v="2"/>
    <x v="0"/>
    <x v="0"/>
    <n v="21.25"/>
    <x v="0"/>
    <n v="67"/>
    <x v="4"/>
    <x v="65"/>
    <x v="65"/>
    <d v="2023-04-01T00:00:00"/>
    <d v="2023-04-01T03:45:00"/>
    <d v="2023-04-01T05:10:00"/>
    <d v="1899-12-30T01:25:00"/>
    <d v="1899-12-30T02:11:00"/>
    <d v="1899-12-30T00:00:00"/>
    <x v="1"/>
    <x v="0"/>
  </r>
  <r>
    <n v="8"/>
    <s v="Cliente_784"/>
    <n v="4"/>
    <x v="9"/>
    <d v="2023-04-01T03:15:00"/>
    <x v="3"/>
    <x v="2"/>
    <x v="2"/>
    <n v="45.65"/>
    <x v="2"/>
    <n v="68"/>
    <x v="2"/>
    <x v="66"/>
    <x v="66"/>
    <d v="2023-04-01T00:00:00"/>
    <d v="2023-04-01T00:02:00"/>
    <d v="2023-04-01T03:15:00"/>
    <d v="1899-12-30T03:28:00"/>
    <d v="1899-12-30T02:25:00"/>
    <d v="1899-12-30T01:03:00"/>
    <x v="0"/>
    <x v="0"/>
  </r>
  <r>
    <n v="5"/>
    <s v="Cliente_118"/>
    <n v="4"/>
    <x v="62"/>
    <d v="2023-04-01T03:57:00"/>
    <x v="2"/>
    <x v="0"/>
    <x v="2"/>
    <n v="31.49"/>
    <x v="1"/>
    <n v="69"/>
    <x v="4"/>
    <x v="67"/>
    <x v="67"/>
    <d v="2023-04-01T00:00:00"/>
    <d v="2023-04-01T02:02:00"/>
    <d v="2023-04-01T03:57:00"/>
    <d v="1899-12-30T01:55:00"/>
    <d v="1899-12-30T01:32:00"/>
    <d v="1899-12-30T00:23:00"/>
    <x v="0"/>
    <x v="0"/>
  </r>
  <r>
    <n v="17"/>
    <s v="Cliente_61"/>
    <n v="4"/>
    <x v="63"/>
    <d v="2023-04-01T01:22:00"/>
    <x v="4"/>
    <x v="0"/>
    <x v="0"/>
    <n v="28.26"/>
    <x v="1"/>
    <n v="70"/>
    <x v="3"/>
    <x v="68"/>
    <x v="68"/>
    <d v="2023-04-01T00:00:00"/>
    <d v="2023-04-01T00:11:00"/>
    <d v="2023-04-01T01:22:00"/>
    <d v="1899-12-30T01:11:00"/>
    <d v="1899-12-30T00:40:00"/>
    <d v="1899-12-30T00:31:00"/>
    <x v="0"/>
    <x v="0"/>
  </r>
  <r>
    <n v="18"/>
    <s v="Cliente_440"/>
    <n v="4"/>
    <x v="6"/>
    <d v="2023-04-01T05:56:00"/>
    <x v="0"/>
    <x v="0"/>
    <x v="2"/>
    <n v="24.01"/>
    <x v="2"/>
    <n v="71"/>
    <x v="3"/>
    <x v="69"/>
    <x v="69"/>
    <d v="2023-04-01T00:00:00"/>
    <d v="2023-04-01T01:57:00"/>
    <d v="2023-04-01T05:56:00"/>
    <d v="1899-12-30T04:14:00"/>
    <d v="1899-12-30T00:49:00"/>
    <d v="1899-12-30T03:25:00"/>
    <x v="0"/>
    <x v="0"/>
  </r>
  <r>
    <n v="17"/>
    <s v="Cliente_258"/>
    <n v="1"/>
    <x v="64"/>
    <d v="2023-04-01T05:51:00"/>
    <x v="2"/>
    <x v="0"/>
    <x v="2"/>
    <n v="15.28"/>
    <x v="0"/>
    <n v="72"/>
    <x v="4"/>
    <x v="70"/>
    <x v="70"/>
    <d v="2023-04-01T00:00:00"/>
    <d v="2023-04-01T02:42:00"/>
    <d v="2023-04-01T05:51:00"/>
    <d v="1899-12-30T03:09:00"/>
    <d v="1899-12-30T00:54:00"/>
    <d v="1899-12-30T02:15:00"/>
    <x v="0"/>
    <x v="0"/>
  </r>
  <r>
    <n v="1"/>
    <s v="Cliente_742"/>
    <n v="4"/>
    <x v="65"/>
    <d v="2023-04-01T06:09:00"/>
    <x v="4"/>
    <x v="1"/>
    <x v="2"/>
    <n v="34.51"/>
    <x v="1"/>
    <n v="73"/>
    <x v="10"/>
    <x v="71"/>
    <x v="71"/>
    <d v="2023-04-01T00:00:00"/>
    <d v="2023-04-01T02:39:00"/>
    <d v="2023-04-01T06:09:00"/>
    <d v="1899-12-30T03:30:00"/>
    <d v="1899-12-30T00:20:00"/>
    <d v="1899-12-30T03:10:00"/>
    <x v="0"/>
    <x v="0"/>
  </r>
  <r>
    <n v="19"/>
    <s v="Cliente_865"/>
    <n v="4"/>
    <x v="66"/>
    <d v="2023-04-01T04:13:00"/>
    <x v="4"/>
    <x v="0"/>
    <x v="2"/>
    <n v="30.83"/>
    <x v="1"/>
    <n v="74"/>
    <x v="2"/>
    <x v="72"/>
    <x v="72"/>
    <d v="2023-04-01T00:00:00"/>
    <d v="2023-04-01T01:04:00"/>
    <d v="2023-04-01T04:13:00"/>
    <d v="1899-12-30T03:09:00"/>
    <d v="1899-12-30T01:40:00"/>
    <d v="1899-12-30T01:29:00"/>
    <x v="0"/>
    <x v="0"/>
  </r>
  <r>
    <n v="19"/>
    <s v="Cliente_79"/>
    <n v="5"/>
    <x v="67"/>
    <d v="2023-04-01T04:49:00"/>
    <x v="3"/>
    <x v="0"/>
    <x v="2"/>
    <n v="45.23"/>
    <x v="2"/>
    <n v="75"/>
    <x v="5"/>
    <x v="73"/>
    <x v="73"/>
    <d v="2023-04-01T00:00:00"/>
    <d v="2023-04-01T03:36:00"/>
    <d v="2023-04-01T04:49:00"/>
    <d v="1899-12-30T01:28:00"/>
    <d v="1899-12-30T00:51:00"/>
    <d v="1899-12-30T00:37:00"/>
    <x v="0"/>
    <x v="0"/>
  </r>
  <r>
    <n v="17"/>
    <s v="Cliente_42"/>
    <n v="3"/>
    <x v="68"/>
    <d v="2023-04-01T05:24:00"/>
    <x v="1"/>
    <x v="0"/>
    <x v="2"/>
    <n v="17.760000000000002"/>
    <x v="0"/>
    <n v="76"/>
    <x v="10"/>
    <x v="74"/>
    <x v="74"/>
    <d v="2023-04-01T00:00:00"/>
    <d v="2023-04-01T02:57:00"/>
    <d v="2023-04-01T05:24:00"/>
    <d v="1899-12-30T02:27:00"/>
    <d v="1899-12-30T01:37:00"/>
    <d v="1899-12-30T00:50:00"/>
    <x v="0"/>
    <x v="0"/>
  </r>
  <r>
    <n v="3"/>
    <s v="Cliente_374"/>
    <n v="1"/>
    <x v="69"/>
    <d v="2023-04-01T06:15:00"/>
    <x v="0"/>
    <x v="2"/>
    <x v="2"/>
    <n v="19.88"/>
    <x v="1"/>
    <n v="77"/>
    <x v="6"/>
    <x v="75"/>
    <x v="75"/>
    <d v="2023-04-01T00:00:00"/>
    <d v="2023-04-01T02:46:00"/>
    <d v="2023-04-01T06:15:00"/>
    <d v="1899-12-30T03:29:00"/>
    <d v="1899-12-30T01:37:00"/>
    <d v="1899-12-30T01:52:00"/>
    <x v="0"/>
    <x v="0"/>
  </r>
  <r>
    <n v="7"/>
    <s v="Cliente_636"/>
    <n v="4"/>
    <x v="70"/>
    <d v="2023-04-01T03:03:00"/>
    <x v="0"/>
    <x v="0"/>
    <x v="2"/>
    <n v="20.02"/>
    <x v="1"/>
    <n v="78"/>
    <x v="1"/>
    <x v="76"/>
    <x v="76"/>
    <d v="2023-04-01T00:00:00"/>
    <d v="2023-04-01T01:34:00"/>
    <d v="2023-04-01T03:03:00"/>
    <d v="1899-12-30T01:29:00"/>
    <d v="1899-12-30T00:54:00"/>
    <d v="1899-12-30T00:35:00"/>
    <x v="0"/>
    <x v="0"/>
  </r>
  <r>
    <n v="16"/>
    <s v="Cliente_753"/>
    <n v="2"/>
    <x v="70"/>
    <d v="2023-04-01T05:08:00"/>
    <x v="0"/>
    <x v="0"/>
    <x v="2"/>
    <n v="34.01"/>
    <x v="1"/>
    <n v="79"/>
    <x v="5"/>
    <x v="77"/>
    <x v="77"/>
    <d v="2023-04-01T00:00:00"/>
    <d v="2023-04-01T01:34:00"/>
    <d v="2023-04-01T05:08:00"/>
    <d v="1899-12-30T03:34:00"/>
    <d v="1899-12-30T01:36:00"/>
    <d v="1899-12-30T01:58:00"/>
    <x v="0"/>
    <x v="0"/>
  </r>
  <r>
    <n v="18"/>
    <s v="Cliente_632"/>
    <n v="6"/>
    <x v="37"/>
    <d v="2023-04-01T03:46:00"/>
    <x v="4"/>
    <x v="0"/>
    <x v="2"/>
    <n v="39.049999999999997"/>
    <x v="1"/>
    <n v="80"/>
    <x v="5"/>
    <x v="78"/>
    <x v="78"/>
    <d v="2023-04-01T00:00:00"/>
    <d v="2023-04-01T02:14:00"/>
    <d v="2023-04-01T03:46:00"/>
    <d v="1899-12-30T01:32:00"/>
    <d v="1899-12-30T01:07:00"/>
    <d v="1899-12-30T00:25:00"/>
    <x v="0"/>
    <x v="0"/>
  </r>
  <r>
    <n v="17"/>
    <s v="Cliente_969"/>
    <n v="4"/>
    <x v="71"/>
    <d v="2023-04-01T06:31:00"/>
    <x v="3"/>
    <x v="2"/>
    <x v="2"/>
    <n v="23.69"/>
    <x v="2"/>
    <n v="81"/>
    <x v="7"/>
    <x v="79"/>
    <x v="79"/>
    <d v="2023-04-01T00:00:00"/>
    <d v="2023-04-01T03:40:00"/>
    <d v="2023-04-01T06:31:00"/>
    <d v="1899-12-30T03:06:00"/>
    <d v="1899-12-30T00:59:00"/>
    <d v="1899-12-30T02:07:00"/>
    <x v="0"/>
    <x v="0"/>
  </r>
  <r>
    <n v="16"/>
    <s v="Cliente_574"/>
    <n v="3"/>
    <x v="72"/>
    <d v="2023-04-01T07:10:00"/>
    <x v="3"/>
    <x v="1"/>
    <x v="2"/>
    <n v="38.6"/>
    <x v="1"/>
    <n v="82"/>
    <x v="3"/>
    <x v="80"/>
    <x v="80"/>
    <d v="2023-04-01T00:00:00"/>
    <d v="2023-04-01T03:25:00"/>
    <d v="2023-04-01T07:10:00"/>
    <d v="1899-12-30T03:45:00"/>
    <d v="1899-12-30T00:19:00"/>
    <d v="1899-12-30T03:26:00"/>
    <x v="0"/>
    <x v="0"/>
  </r>
  <r>
    <n v="15"/>
    <s v="Cliente_292"/>
    <n v="1"/>
    <x v="73"/>
    <d v="2023-04-01T06:39:00"/>
    <x v="1"/>
    <x v="2"/>
    <x v="2"/>
    <n v="24.94"/>
    <x v="2"/>
    <n v="83"/>
    <x v="10"/>
    <x v="81"/>
    <x v="81"/>
    <d v="2023-04-01T00:00:00"/>
    <d v="2023-04-01T03:42:00"/>
    <d v="2023-04-01T06:39:00"/>
    <d v="1899-12-30T03:12:00"/>
    <d v="1899-12-30T01:34:00"/>
    <d v="1899-12-30T01:38:00"/>
    <x v="0"/>
    <x v="0"/>
  </r>
  <r>
    <n v="19"/>
    <s v="Cliente_148"/>
    <n v="5"/>
    <x v="47"/>
    <d v="2023-04-01T03:18:00"/>
    <x v="4"/>
    <x v="0"/>
    <x v="2"/>
    <n v="15.11"/>
    <x v="2"/>
    <n v="84"/>
    <x v="4"/>
    <x v="35"/>
    <x v="82"/>
    <d v="2023-04-01T00:00:00"/>
    <d v="2023-04-01T01:42:00"/>
    <d v="2023-04-01T03:18:00"/>
    <d v="1899-12-30T01:51:00"/>
    <d v="1899-12-30T00:10:00"/>
    <d v="1899-12-30T01:41:00"/>
    <x v="0"/>
    <x v="0"/>
  </r>
  <r>
    <n v="8"/>
    <s v="Cliente_747"/>
    <n v="3"/>
    <x v="74"/>
    <d v="2023-04-01T04:31:00"/>
    <x v="2"/>
    <x v="2"/>
    <x v="2"/>
    <n v="45.96"/>
    <x v="1"/>
    <n v="85"/>
    <x v="8"/>
    <x v="82"/>
    <x v="83"/>
    <d v="2023-04-01T00:00:00"/>
    <d v="2023-04-01T02:35:00"/>
    <d v="2023-04-01T04:31:00"/>
    <d v="1899-12-30T01:56:00"/>
    <d v="1899-12-30T02:22:00"/>
    <d v="1899-12-30T00:00:00"/>
    <x v="1"/>
    <x v="0"/>
  </r>
  <r>
    <n v="20"/>
    <s v="Cliente_501"/>
    <n v="3"/>
    <x v="9"/>
    <d v="2023-04-01T02:08:00"/>
    <x v="3"/>
    <x v="0"/>
    <x v="0"/>
    <n v="11.84"/>
    <x v="1"/>
    <n v="86"/>
    <x v="0"/>
    <x v="83"/>
    <x v="84"/>
    <d v="2023-04-01T00:00:00"/>
    <d v="2023-04-01T00:02:00"/>
    <d v="2023-04-01T02:08:00"/>
    <d v="1899-12-30T02:06:00"/>
    <d v="1899-12-30T00:08:00"/>
    <d v="1899-12-30T01:58:00"/>
    <x v="0"/>
    <x v="0"/>
  </r>
  <r>
    <n v="3"/>
    <s v="Cliente_733"/>
    <n v="2"/>
    <x v="75"/>
    <d v="2023-04-01T03:18:00"/>
    <x v="4"/>
    <x v="0"/>
    <x v="2"/>
    <n v="29.46"/>
    <x v="2"/>
    <n v="87"/>
    <x v="5"/>
    <x v="84"/>
    <x v="85"/>
    <d v="2023-04-01T00:00:00"/>
    <d v="2023-04-01T01:46:00"/>
    <d v="2023-04-01T03:18:00"/>
    <d v="1899-12-30T01:47:00"/>
    <d v="1899-12-30T01:11:00"/>
    <d v="1899-12-30T00:36:00"/>
    <x v="0"/>
    <x v="0"/>
  </r>
  <r>
    <n v="18"/>
    <s v="Cliente_36"/>
    <n v="1"/>
    <x v="43"/>
    <d v="2023-04-01T06:40:00"/>
    <x v="4"/>
    <x v="0"/>
    <x v="0"/>
    <n v="23.93"/>
    <x v="0"/>
    <n v="88"/>
    <x v="8"/>
    <x v="85"/>
    <x v="86"/>
    <d v="2023-04-01T00:00:00"/>
    <d v="2023-04-01T03:30:00"/>
    <d v="2023-04-01T06:40:00"/>
    <d v="1899-12-30T03:10:00"/>
    <d v="1899-12-30T01:57:00"/>
    <d v="1899-12-30T01:13:00"/>
    <x v="0"/>
    <x v="0"/>
  </r>
  <r>
    <n v="11"/>
    <s v="Cliente_553"/>
    <n v="4"/>
    <x v="76"/>
    <d v="2023-04-01T02:19:00"/>
    <x v="3"/>
    <x v="1"/>
    <x v="0"/>
    <n v="12.28"/>
    <x v="1"/>
    <n v="89"/>
    <x v="7"/>
    <x v="86"/>
    <x v="87"/>
    <d v="2023-04-01T00:00:00"/>
    <d v="2023-04-01T00:42:00"/>
    <d v="2023-04-01T02:19:00"/>
    <d v="1899-12-30T01:37:00"/>
    <d v="1899-12-30T02:22:00"/>
    <d v="1899-12-30T00:00:00"/>
    <x v="1"/>
    <x v="0"/>
  </r>
  <r>
    <n v="6"/>
    <s v="Cliente_1000"/>
    <n v="3"/>
    <x v="77"/>
    <d v="2023-04-01T03:13:00"/>
    <x v="3"/>
    <x v="0"/>
    <x v="0"/>
    <n v="30.69"/>
    <x v="0"/>
    <n v="90"/>
    <x v="8"/>
    <x v="24"/>
    <x v="88"/>
    <d v="2023-04-01T00:00:00"/>
    <d v="2023-04-01T01:17:00"/>
    <d v="2023-04-01T03:13:00"/>
    <d v="1899-12-30T01:56:00"/>
    <d v="1899-12-30T00:48:00"/>
    <d v="1899-12-30T01:08:00"/>
    <x v="0"/>
    <x v="0"/>
  </r>
  <r>
    <n v="1"/>
    <s v="Cliente_607"/>
    <n v="5"/>
    <x v="78"/>
    <d v="2023-04-01T05:24:00"/>
    <x v="3"/>
    <x v="0"/>
    <x v="2"/>
    <n v="39.1"/>
    <x v="0"/>
    <n v="91"/>
    <x v="0"/>
    <x v="87"/>
    <x v="89"/>
    <d v="2023-04-01T00:00:00"/>
    <d v="2023-04-01T03:38:00"/>
    <d v="2023-04-01T05:24:00"/>
    <d v="1899-12-30T01:46:00"/>
    <d v="1899-12-30T02:12:00"/>
    <d v="1899-12-30T00:00:00"/>
    <x v="1"/>
    <x v="0"/>
  </r>
  <r>
    <n v="6"/>
    <s v="Cliente_378"/>
    <n v="2"/>
    <x v="79"/>
    <d v="2023-04-01T06:09:00"/>
    <x v="2"/>
    <x v="1"/>
    <x v="2"/>
    <n v="12.75"/>
    <x v="1"/>
    <n v="92"/>
    <x v="5"/>
    <x v="88"/>
    <x v="90"/>
    <d v="2023-04-01T00:00:00"/>
    <d v="2023-04-01T03:35:00"/>
    <d v="2023-04-01T06:09:00"/>
    <d v="1899-12-30T02:34:00"/>
    <d v="1899-12-30T00:42:00"/>
    <d v="1899-12-30T01:52:00"/>
    <x v="0"/>
    <x v="0"/>
  </r>
  <r>
    <n v="2"/>
    <s v="Cliente_612"/>
    <n v="2"/>
    <x v="80"/>
    <d v="2023-04-01T03:48:00"/>
    <x v="2"/>
    <x v="0"/>
    <x v="2"/>
    <n v="45.66"/>
    <x v="1"/>
    <n v="93"/>
    <x v="4"/>
    <x v="12"/>
    <x v="91"/>
    <d v="2023-04-01T00:00:00"/>
    <d v="2023-04-01T01:39:00"/>
    <d v="2023-04-01T03:48:00"/>
    <d v="1899-12-30T02:09:00"/>
    <d v="1899-12-30T00:18:00"/>
    <d v="1899-12-30T01:51:00"/>
    <x v="0"/>
    <x v="0"/>
  </r>
  <r>
    <n v="12"/>
    <s v="Cliente_452"/>
    <n v="1"/>
    <x v="81"/>
    <d v="2023-04-01T04:53:00"/>
    <x v="4"/>
    <x v="0"/>
    <x v="2"/>
    <n v="28.36"/>
    <x v="2"/>
    <n v="94"/>
    <x v="9"/>
    <x v="89"/>
    <x v="92"/>
    <d v="2023-04-01T00:00:00"/>
    <d v="2023-04-01T01:52:00"/>
    <d v="2023-04-01T04:53:00"/>
    <d v="1899-12-30T03:16:00"/>
    <d v="1899-12-30T02:09:00"/>
    <d v="1899-12-30T01:07:00"/>
    <x v="0"/>
    <x v="0"/>
  </r>
  <r>
    <n v="12"/>
    <s v="Cliente_244"/>
    <n v="5"/>
    <x v="82"/>
    <d v="2023-04-01T06:07:00"/>
    <x v="2"/>
    <x v="2"/>
    <x v="2"/>
    <n v="24.68"/>
    <x v="2"/>
    <n v="95"/>
    <x v="0"/>
    <x v="90"/>
    <x v="93"/>
    <d v="2023-04-01T00:00:00"/>
    <d v="2023-04-01T03:19:00"/>
    <d v="2023-04-01T06:07:00"/>
    <d v="1899-12-30T03:03:00"/>
    <d v="1899-12-30T00:41:00"/>
    <d v="1899-12-30T02:22:00"/>
    <x v="0"/>
    <x v="0"/>
  </r>
  <r>
    <n v="16"/>
    <s v="Cliente_840"/>
    <n v="5"/>
    <x v="83"/>
    <d v="2023-04-01T05:26:00"/>
    <x v="4"/>
    <x v="1"/>
    <x v="2"/>
    <n v="33.630000000000003"/>
    <x v="1"/>
    <n v="96"/>
    <x v="6"/>
    <x v="91"/>
    <x v="94"/>
    <d v="2023-04-01T00:00:00"/>
    <d v="2023-04-01T01:59:00"/>
    <d v="2023-04-01T05:26:00"/>
    <d v="1899-12-30T03:27:00"/>
    <d v="1899-12-30T01:16:00"/>
    <d v="1899-12-30T02:11:00"/>
    <x v="0"/>
    <x v="0"/>
  </r>
  <r>
    <n v="14"/>
    <s v="Cliente_993"/>
    <n v="2"/>
    <x v="75"/>
    <d v="2023-04-01T03:03:00"/>
    <x v="2"/>
    <x v="2"/>
    <x v="2"/>
    <n v="19.22"/>
    <x v="2"/>
    <n v="97"/>
    <x v="8"/>
    <x v="92"/>
    <x v="95"/>
    <d v="2023-04-01T00:00:00"/>
    <d v="2023-04-01T01:46:00"/>
    <d v="2023-04-01T03:03:00"/>
    <d v="1899-12-30T01:32:00"/>
    <d v="1899-12-30T01:19:00"/>
    <d v="1899-12-30T00:13:00"/>
    <x v="0"/>
    <x v="0"/>
  </r>
  <r>
    <n v="7"/>
    <s v="Cliente_29"/>
    <n v="3"/>
    <x v="84"/>
    <d v="2023-04-01T03:22:00"/>
    <x v="3"/>
    <x v="0"/>
    <x v="2"/>
    <n v="17.149999999999999"/>
    <x v="2"/>
    <n v="98"/>
    <x v="6"/>
    <x v="93"/>
    <x v="96"/>
    <d v="2023-04-01T00:00:00"/>
    <d v="2023-04-01T01:01:00"/>
    <d v="2023-04-01T03:22:00"/>
    <d v="1899-12-30T02:36:00"/>
    <d v="1899-12-30T02:20:00"/>
    <d v="1899-12-30T00:16:00"/>
    <x v="0"/>
    <x v="0"/>
  </r>
  <r>
    <n v="2"/>
    <s v="Cliente_873"/>
    <n v="6"/>
    <x v="85"/>
    <d v="2023-04-01T06:18:00"/>
    <x v="2"/>
    <x v="0"/>
    <x v="2"/>
    <n v="33.549999999999997"/>
    <x v="2"/>
    <n v="99"/>
    <x v="9"/>
    <x v="94"/>
    <x v="97"/>
    <d v="2023-04-01T00:00:00"/>
    <d v="2023-04-01T02:22:00"/>
    <d v="2023-04-01T06:18:00"/>
    <d v="1899-12-30T04:11:00"/>
    <d v="1899-12-30T01:26:00"/>
    <d v="1899-12-30T02:45:00"/>
    <x v="0"/>
    <x v="0"/>
  </r>
  <r>
    <n v="18"/>
    <s v="Cliente_965"/>
    <n v="1"/>
    <x v="86"/>
    <d v="2023-04-01T06:45:00"/>
    <x v="1"/>
    <x v="0"/>
    <x v="2"/>
    <n v="15.15"/>
    <x v="0"/>
    <n v="100"/>
    <x v="3"/>
    <x v="95"/>
    <x v="98"/>
    <d v="2023-04-01T00:00:00"/>
    <d v="2023-04-01T03:32:00"/>
    <d v="2023-04-01T06:45:00"/>
    <d v="1899-12-30T03:13:00"/>
    <d v="1899-12-30T01:43:00"/>
    <d v="1899-12-30T01:30:00"/>
    <x v="0"/>
    <x v="0"/>
  </r>
  <r>
    <n v="1"/>
    <s v="Cliente_313"/>
    <n v="5"/>
    <x v="87"/>
    <d v="2023-04-01T02:15:00"/>
    <x v="4"/>
    <x v="0"/>
    <x v="2"/>
    <n v="15.09"/>
    <x v="1"/>
    <n v="101"/>
    <x v="5"/>
    <x v="96"/>
    <x v="99"/>
    <d v="2023-04-01T00:00:00"/>
    <d v="2023-04-01T00:14:00"/>
    <d v="2023-04-01T02:15:00"/>
    <d v="1899-12-30T02:01:00"/>
    <d v="1899-12-30T02:14:00"/>
    <d v="1899-12-30T00:00:00"/>
    <x v="1"/>
    <x v="0"/>
  </r>
  <r>
    <n v="19"/>
    <s v="Cliente_520"/>
    <n v="2"/>
    <x v="88"/>
    <d v="2023-04-01T04:14:00"/>
    <x v="0"/>
    <x v="0"/>
    <x v="2"/>
    <n v="12.65"/>
    <x v="0"/>
    <n v="102"/>
    <x v="5"/>
    <x v="97"/>
    <x v="100"/>
    <d v="2023-04-01T00:00:00"/>
    <d v="2023-04-01T01:33:00"/>
    <d v="2023-04-01T04:14:00"/>
    <d v="1899-12-30T02:41:00"/>
    <d v="1899-12-30T00:46:00"/>
    <d v="1899-12-30T01:55:00"/>
    <x v="0"/>
    <x v="0"/>
  </r>
  <r>
    <n v="13"/>
    <s v="Cliente_388"/>
    <n v="3"/>
    <x v="47"/>
    <d v="2023-04-01T05:10:00"/>
    <x v="4"/>
    <x v="0"/>
    <x v="0"/>
    <n v="26.75"/>
    <x v="0"/>
    <n v="103"/>
    <x v="2"/>
    <x v="98"/>
    <x v="101"/>
    <d v="2023-04-01T00:00:00"/>
    <d v="2023-04-01T01:42:00"/>
    <d v="2023-04-01T05:10:00"/>
    <d v="1899-12-30T03:28:00"/>
    <d v="1899-12-30T01:39:00"/>
    <d v="1899-12-30T01:49:00"/>
    <x v="0"/>
    <x v="0"/>
  </r>
  <r>
    <n v="14"/>
    <s v="Cliente_384"/>
    <n v="4"/>
    <x v="1"/>
    <d v="2023-04-01T02:44:00"/>
    <x v="0"/>
    <x v="1"/>
    <x v="0"/>
    <n v="11.12"/>
    <x v="0"/>
    <n v="104"/>
    <x v="7"/>
    <x v="99"/>
    <x v="102"/>
    <d v="2023-04-01T00:00:00"/>
    <d v="2023-04-01T01:28:00"/>
    <d v="2023-04-01T02:44:00"/>
    <d v="1899-12-30T01:16:00"/>
    <d v="1899-12-30T00:55:00"/>
    <d v="1899-12-30T00:21:00"/>
    <x v="0"/>
    <x v="0"/>
  </r>
  <r>
    <n v="14"/>
    <s v="Cliente_517"/>
    <n v="6"/>
    <x v="89"/>
    <d v="2023-04-01T04:00:00"/>
    <x v="0"/>
    <x v="0"/>
    <x v="2"/>
    <n v="15.64"/>
    <x v="1"/>
    <n v="105"/>
    <x v="2"/>
    <x v="100"/>
    <x v="103"/>
    <d v="2023-04-01T00:00:00"/>
    <d v="2023-04-01T01:18:00"/>
    <d v="2023-04-01T04:00:00"/>
    <d v="1899-12-30T02:42:00"/>
    <d v="1899-12-30T00:43:00"/>
    <d v="1899-12-30T01:59:00"/>
    <x v="0"/>
    <x v="0"/>
  </r>
  <r>
    <n v="15"/>
    <s v="Cliente_711"/>
    <n v="3"/>
    <x v="36"/>
    <d v="2023-04-01T05:08:00"/>
    <x v="4"/>
    <x v="1"/>
    <x v="1"/>
    <n v="22.72"/>
    <x v="1"/>
    <n v="106"/>
    <x v="7"/>
    <x v="24"/>
    <x v="104"/>
    <d v="2023-04-01T00:00:00"/>
    <d v="2023-04-01T02:00:00"/>
    <d v="2023-04-01T05:08:00"/>
    <d v="1899-12-30T03:08:00"/>
    <d v="1899-12-30T00:29:00"/>
    <d v="1899-12-30T02:39:00"/>
    <x v="0"/>
    <x v="0"/>
  </r>
  <r>
    <n v="11"/>
    <s v="Cliente_651"/>
    <n v="5"/>
    <x v="90"/>
    <d v="2023-04-01T02:58:00"/>
    <x v="2"/>
    <x v="0"/>
    <x v="0"/>
    <n v="48.77"/>
    <x v="0"/>
    <n v="107"/>
    <x v="6"/>
    <x v="101"/>
    <x v="105"/>
    <d v="2023-04-01T00:00:00"/>
    <d v="2023-04-01T01:29:00"/>
    <d v="2023-04-01T02:58:00"/>
    <d v="1899-12-30T01:29:00"/>
    <d v="1899-12-30T02:21:00"/>
    <d v="1899-12-30T00:00:00"/>
    <x v="1"/>
    <x v="0"/>
  </r>
  <r>
    <n v="3"/>
    <s v="Cliente_545"/>
    <n v="3"/>
    <x v="91"/>
    <d v="2023-04-01T03:37:00"/>
    <x v="4"/>
    <x v="1"/>
    <x v="0"/>
    <n v="23.26"/>
    <x v="0"/>
    <n v="108"/>
    <x v="3"/>
    <x v="102"/>
    <x v="106"/>
    <d v="2023-04-01T00:00:00"/>
    <d v="2023-04-01T01:32:00"/>
    <d v="2023-04-01T03:37:00"/>
    <d v="1899-12-30T02:05:00"/>
    <d v="1899-12-30T01:55:00"/>
    <d v="1899-12-30T00:10:00"/>
    <x v="0"/>
    <x v="0"/>
  </r>
  <r>
    <n v="10"/>
    <s v="Cliente_116"/>
    <n v="2"/>
    <x v="19"/>
    <d v="2023-04-01T02:26:00"/>
    <x v="4"/>
    <x v="1"/>
    <x v="2"/>
    <n v="42.95"/>
    <x v="1"/>
    <n v="109"/>
    <x v="8"/>
    <x v="103"/>
    <x v="107"/>
    <d v="2023-04-01T00:00:00"/>
    <d v="2023-04-01T01:25:00"/>
    <d v="2023-04-01T02:26:00"/>
    <d v="1899-12-30T01:01:00"/>
    <d v="1899-12-30T01:58:00"/>
    <d v="1899-12-30T00:00:00"/>
    <x v="1"/>
    <x v="0"/>
  </r>
  <r>
    <n v="5"/>
    <s v="Cliente_170"/>
    <n v="1"/>
    <x v="86"/>
    <d v="2023-04-01T06:37:00"/>
    <x v="1"/>
    <x v="0"/>
    <x v="2"/>
    <n v="47.91"/>
    <x v="0"/>
    <n v="110"/>
    <x v="3"/>
    <x v="104"/>
    <x v="108"/>
    <d v="2023-04-01T00:00:00"/>
    <d v="2023-04-01T03:32:00"/>
    <d v="2023-04-01T06:37:00"/>
    <d v="1899-12-30T03:05:00"/>
    <d v="1899-12-30T02:01:00"/>
    <d v="1899-12-30T01:04:00"/>
    <x v="0"/>
    <x v="0"/>
  </r>
  <r>
    <n v="3"/>
    <s v="Cliente_92"/>
    <n v="2"/>
    <x v="92"/>
    <d v="2023-04-01T05:07:00"/>
    <x v="0"/>
    <x v="1"/>
    <x v="2"/>
    <n v="18.82"/>
    <x v="0"/>
    <n v="111"/>
    <x v="8"/>
    <x v="105"/>
    <x v="109"/>
    <d v="2023-04-01T00:00:00"/>
    <d v="2023-04-01T01:48:00"/>
    <d v="2023-04-01T05:07:00"/>
    <d v="1899-12-30T03:19:00"/>
    <d v="1899-12-30T02:17:00"/>
    <d v="1899-12-30T01:02:00"/>
    <x v="0"/>
    <x v="0"/>
  </r>
  <r>
    <n v="6"/>
    <s v="Cliente_552"/>
    <n v="2"/>
    <x v="93"/>
    <d v="2023-04-01T04:01:00"/>
    <x v="2"/>
    <x v="2"/>
    <x v="1"/>
    <n v="35.36"/>
    <x v="2"/>
    <n v="112"/>
    <x v="4"/>
    <x v="106"/>
    <x v="110"/>
    <d v="2023-04-01T00:00:00"/>
    <d v="2023-04-01T01:49:00"/>
    <d v="2023-04-01T04:01:00"/>
    <d v="1899-12-30T02:27:00"/>
    <d v="1899-12-30T00:16:00"/>
    <d v="1899-12-30T02:11:00"/>
    <x v="0"/>
    <x v="0"/>
  </r>
  <r>
    <n v="4"/>
    <s v="Cliente_627"/>
    <n v="2"/>
    <x v="94"/>
    <d v="2023-04-01T04:21:00"/>
    <x v="0"/>
    <x v="0"/>
    <x v="2"/>
    <n v="29.74"/>
    <x v="2"/>
    <n v="113"/>
    <x v="2"/>
    <x v="24"/>
    <x v="111"/>
    <d v="2023-04-01T00:00:00"/>
    <d v="2023-04-01T01:12:00"/>
    <d v="2023-04-01T04:21:00"/>
    <d v="1899-12-30T03:24:00"/>
    <d v="1899-12-30T00:51:00"/>
    <d v="1899-12-30T02:33:00"/>
    <x v="0"/>
    <x v="0"/>
  </r>
  <r>
    <n v="7"/>
    <s v="Cliente_588"/>
    <n v="6"/>
    <x v="26"/>
    <d v="2023-04-01T03:30:00"/>
    <x v="1"/>
    <x v="0"/>
    <x v="2"/>
    <n v="38.81"/>
    <x v="2"/>
    <n v="114"/>
    <x v="9"/>
    <x v="107"/>
    <x v="112"/>
    <d v="2023-04-01T00:00:00"/>
    <d v="2023-04-01T00:49:00"/>
    <d v="2023-04-01T03:30:00"/>
    <d v="1899-12-30T02:56:00"/>
    <d v="1899-12-30T02:11:00"/>
    <d v="1899-12-30T00:45:00"/>
    <x v="0"/>
    <x v="0"/>
  </r>
  <r>
    <n v="12"/>
    <s v="Cliente_313"/>
    <n v="6"/>
    <x v="95"/>
    <d v="2023-04-01T06:26:00"/>
    <x v="1"/>
    <x v="2"/>
    <x v="0"/>
    <n v="46.46"/>
    <x v="2"/>
    <n v="115"/>
    <x v="7"/>
    <x v="108"/>
    <x v="113"/>
    <d v="2023-04-01T00:00:00"/>
    <d v="2023-04-01T03:43:00"/>
    <d v="2023-04-01T06:26:00"/>
    <d v="1899-12-30T02:58:00"/>
    <d v="1899-12-30T01:38:00"/>
    <d v="1899-12-30T01:20:00"/>
    <x v="0"/>
    <x v="0"/>
  </r>
  <r>
    <n v="8"/>
    <s v="Cliente_949"/>
    <n v="5"/>
    <x v="96"/>
    <d v="2023-04-01T06:33:00"/>
    <x v="1"/>
    <x v="0"/>
    <x v="2"/>
    <n v="47.69"/>
    <x v="2"/>
    <n v="116"/>
    <x v="9"/>
    <x v="109"/>
    <x v="114"/>
    <d v="2023-04-01T00:00:00"/>
    <d v="2023-04-01T03:15:00"/>
    <d v="2023-04-01T06:33:00"/>
    <d v="1899-12-30T03:33:00"/>
    <d v="1899-12-30T02:09:00"/>
    <d v="1899-12-30T01:24:00"/>
    <x v="0"/>
    <x v="0"/>
  </r>
  <r>
    <n v="8"/>
    <s v="Cliente_863"/>
    <n v="4"/>
    <x v="28"/>
    <d v="2023-04-01T05:45:00"/>
    <x v="0"/>
    <x v="1"/>
    <x v="2"/>
    <n v="11.65"/>
    <x v="2"/>
    <n v="117"/>
    <x v="9"/>
    <x v="5"/>
    <x v="115"/>
    <d v="2023-04-01T00:00:00"/>
    <d v="2023-04-01T02:55:00"/>
    <d v="2023-04-01T05:45:00"/>
    <d v="1899-12-30T03:05:00"/>
    <d v="1899-12-30T00:08:00"/>
    <d v="1899-12-30T02:57:00"/>
    <x v="0"/>
    <x v="0"/>
  </r>
  <r>
    <n v="13"/>
    <s v="Cliente_140"/>
    <n v="1"/>
    <x v="97"/>
    <d v="2023-04-01T01:45:00"/>
    <x v="3"/>
    <x v="2"/>
    <x v="0"/>
    <n v="49.32"/>
    <x v="1"/>
    <n v="118"/>
    <x v="6"/>
    <x v="110"/>
    <x v="116"/>
    <d v="2023-04-01T00:00:00"/>
    <d v="2023-04-01T00:34:00"/>
    <d v="2023-04-01T01:45:00"/>
    <d v="1899-12-30T01:11:00"/>
    <d v="1899-12-30T02:16:00"/>
    <d v="1899-12-30T00:00:00"/>
    <x v="1"/>
    <x v="0"/>
  </r>
  <r>
    <n v="17"/>
    <s v="Cliente_523"/>
    <n v="3"/>
    <x v="98"/>
    <d v="2023-04-02T05:03:00"/>
    <x v="2"/>
    <x v="1"/>
    <x v="2"/>
    <n v="11.5"/>
    <x v="0"/>
    <n v="119"/>
    <x v="4"/>
    <x v="111"/>
    <x v="117"/>
    <d v="2023-04-02T00:00:00"/>
    <d v="2023-04-02T03:24:00"/>
    <d v="2023-04-02T05:03:00"/>
    <d v="1899-12-30T01:39:00"/>
    <d v="1899-12-30T00:54:00"/>
    <d v="1899-12-30T00:45:00"/>
    <x v="0"/>
    <x v="1"/>
  </r>
  <r>
    <n v="4"/>
    <s v="Cliente_916"/>
    <n v="2"/>
    <x v="99"/>
    <d v="2023-04-02T01:42:00"/>
    <x v="1"/>
    <x v="0"/>
    <x v="1"/>
    <n v="12.51"/>
    <x v="0"/>
    <n v="120"/>
    <x v="7"/>
    <x v="112"/>
    <x v="118"/>
    <d v="2023-04-02T00:00:00"/>
    <d v="2023-04-02T00:38:00"/>
    <d v="2023-04-02T01:42:00"/>
    <d v="1899-12-30T01:04:00"/>
    <d v="1899-12-30T01:37:00"/>
    <d v="1899-12-30T00:00:00"/>
    <x v="1"/>
    <x v="1"/>
  </r>
  <r>
    <n v="5"/>
    <s v="Cliente_416"/>
    <n v="4"/>
    <x v="100"/>
    <d v="2023-04-02T06:13:00"/>
    <x v="4"/>
    <x v="0"/>
    <x v="2"/>
    <n v="12.3"/>
    <x v="0"/>
    <n v="121"/>
    <x v="3"/>
    <x v="113"/>
    <x v="119"/>
    <d v="2023-04-02T00:00:00"/>
    <d v="2023-04-02T03:45:00"/>
    <d v="2023-04-02T06:13:00"/>
    <d v="1899-12-30T02:28:00"/>
    <d v="1899-12-30T00:38:00"/>
    <d v="1899-12-30T01:50:00"/>
    <x v="0"/>
    <x v="1"/>
  </r>
  <r>
    <n v="6"/>
    <s v="Cliente_346"/>
    <n v="6"/>
    <x v="101"/>
    <d v="2023-04-02T02:48:00"/>
    <x v="1"/>
    <x v="0"/>
    <x v="0"/>
    <n v="20.38"/>
    <x v="2"/>
    <n v="122"/>
    <x v="1"/>
    <x v="5"/>
    <x v="120"/>
    <d v="2023-04-02T00:00:00"/>
    <d v="2023-04-02T01:23:00"/>
    <d v="2023-04-02T02:48:00"/>
    <d v="1899-12-30T01:40:00"/>
    <d v="1899-12-30T00:32:00"/>
    <d v="1899-12-30T01:08:00"/>
    <x v="0"/>
    <x v="1"/>
  </r>
  <r>
    <n v="16"/>
    <s v="Cliente_381"/>
    <n v="6"/>
    <x v="102"/>
    <d v="2023-04-02T04:10:00"/>
    <x v="4"/>
    <x v="0"/>
    <x v="0"/>
    <n v="46.88"/>
    <x v="0"/>
    <n v="123"/>
    <x v="10"/>
    <x v="114"/>
    <x v="121"/>
    <d v="2023-04-02T00:00:00"/>
    <d v="2023-04-02T03:09:00"/>
    <d v="2023-04-02T04:10:00"/>
    <d v="1899-12-30T01:01:00"/>
    <d v="1899-12-30T00:33:00"/>
    <d v="1899-12-30T00:28:00"/>
    <x v="0"/>
    <x v="1"/>
  </r>
  <r>
    <n v="16"/>
    <s v="Cliente_791"/>
    <n v="5"/>
    <x v="103"/>
    <d v="2023-04-02T05:22:00"/>
    <x v="0"/>
    <x v="0"/>
    <x v="0"/>
    <n v="10.85"/>
    <x v="1"/>
    <n v="124"/>
    <x v="0"/>
    <x v="115"/>
    <x v="122"/>
    <d v="2023-04-02T00:00:00"/>
    <d v="2023-04-02T03:39:00"/>
    <d v="2023-04-02T05:22:00"/>
    <d v="1899-12-30T01:43:00"/>
    <d v="1899-12-30T02:18:00"/>
    <d v="1899-12-30T00:00:00"/>
    <x v="1"/>
    <x v="1"/>
  </r>
  <r>
    <n v="14"/>
    <s v="Cliente_697"/>
    <n v="2"/>
    <x v="104"/>
    <d v="2023-04-02T06:13:00"/>
    <x v="0"/>
    <x v="0"/>
    <x v="2"/>
    <n v="24.66"/>
    <x v="1"/>
    <n v="125"/>
    <x v="6"/>
    <x v="116"/>
    <x v="123"/>
    <d v="2023-04-02T00:00:00"/>
    <d v="2023-04-02T02:56:00"/>
    <d v="2023-04-02T06:13:00"/>
    <d v="1899-12-30T03:17:00"/>
    <d v="1899-12-30T01:24:00"/>
    <d v="1899-12-30T01:53:00"/>
    <x v="0"/>
    <x v="1"/>
  </r>
  <r>
    <n v="18"/>
    <s v="Cliente_516"/>
    <n v="3"/>
    <x v="105"/>
    <d v="2023-04-02T05:12:00"/>
    <x v="1"/>
    <x v="0"/>
    <x v="2"/>
    <n v="41.82"/>
    <x v="1"/>
    <n v="126"/>
    <x v="4"/>
    <x v="117"/>
    <x v="124"/>
    <d v="2023-04-02T00:00:00"/>
    <d v="2023-04-02T02:45:00"/>
    <d v="2023-04-02T05:12:00"/>
    <d v="1899-12-30T02:27:00"/>
    <d v="1899-12-30T02:19:00"/>
    <d v="1899-12-30T00:08:00"/>
    <x v="0"/>
    <x v="1"/>
  </r>
  <r>
    <n v="6"/>
    <s v="Cliente_541"/>
    <n v="4"/>
    <x v="106"/>
    <d v="2023-04-02T02:28:00"/>
    <x v="4"/>
    <x v="0"/>
    <x v="2"/>
    <n v="32.82"/>
    <x v="1"/>
    <n v="127"/>
    <x v="10"/>
    <x v="38"/>
    <x v="125"/>
    <d v="2023-04-02T00:00:00"/>
    <d v="2023-04-02T00:42:00"/>
    <d v="2023-04-02T02:28:00"/>
    <d v="1899-12-30T01:46:00"/>
    <d v="1899-12-30T00:30:00"/>
    <d v="1899-12-30T01:16:00"/>
    <x v="0"/>
    <x v="1"/>
  </r>
  <r>
    <n v="2"/>
    <s v="Cliente_830"/>
    <n v="5"/>
    <x v="107"/>
    <d v="2023-04-02T03:28:00"/>
    <x v="2"/>
    <x v="0"/>
    <x v="1"/>
    <n v="49.36"/>
    <x v="2"/>
    <n v="128"/>
    <x v="7"/>
    <x v="118"/>
    <x v="126"/>
    <d v="2023-04-02T00:00:00"/>
    <d v="2023-04-02T01:31:00"/>
    <d v="2023-04-02T03:28:00"/>
    <d v="1899-12-30T02:12:00"/>
    <d v="1899-12-30T02:52:00"/>
    <d v="1899-12-30T00:00:00"/>
    <x v="1"/>
    <x v="1"/>
  </r>
  <r>
    <n v="16"/>
    <s v="Cliente_656"/>
    <n v="5"/>
    <x v="108"/>
    <d v="2023-04-02T02:41:00"/>
    <x v="2"/>
    <x v="0"/>
    <x v="2"/>
    <n v="49.3"/>
    <x v="0"/>
    <n v="129"/>
    <x v="4"/>
    <x v="119"/>
    <x v="127"/>
    <d v="2023-04-02T00:00:00"/>
    <d v="2023-04-02T00:41:00"/>
    <d v="2023-04-02T02:41:00"/>
    <d v="1899-12-30T02:00:00"/>
    <d v="1899-12-30T01:20:00"/>
    <d v="1899-12-30T00:40:00"/>
    <x v="0"/>
    <x v="1"/>
  </r>
  <r>
    <n v="10"/>
    <s v="Cliente_486"/>
    <n v="4"/>
    <x v="109"/>
    <d v="2023-04-02T01:32:00"/>
    <x v="2"/>
    <x v="0"/>
    <x v="2"/>
    <n v="38.130000000000003"/>
    <x v="1"/>
    <n v="130"/>
    <x v="1"/>
    <x v="5"/>
    <x v="128"/>
    <d v="2023-04-02T00:00:00"/>
    <d v="2023-04-02T00:26:00"/>
    <d v="2023-04-02T01:32:00"/>
    <d v="1899-12-30T01:06:00"/>
    <d v="1899-12-30T00:25:00"/>
    <d v="1899-12-30T00:41:00"/>
    <x v="0"/>
    <x v="1"/>
  </r>
  <r>
    <n v="7"/>
    <s v="Cliente_728"/>
    <n v="5"/>
    <x v="110"/>
    <d v="2023-04-02T04:18:00"/>
    <x v="4"/>
    <x v="0"/>
    <x v="2"/>
    <n v="42.41"/>
    <x v="2"/>
    <n v="131"/>
    <x v="8"/>
    <x v="120"/>
    <x v="129"/>
    <d v="2023-04-02T00:00:00"/>
    <d v="2023-04-02T00:43:00"/>
    <d v="2023-04-02T04:18:00"/>
    <d v="1899-12-30T03:50:00"/>
    <d v="1899-12-30T02:00:00"/>
    <d v="1899-12-30T01:50:00"/>
    <x v="0"/>
    <x v="1"/>
  </r>
  <r>
    <n v="9"/>
    <s v="Cliente_774"/>
    <n v="2"/>
    <x v="111"/>
    <d v="2023-04-02T02:43:00"/>
    <x v="0"/>
    <x v="2"/>
    <x v="0"/>
    <n v="30.96"/>
    <x v="0"/>
    <n v="132"/>
    <x v="6"/>
    <x v="121"/>
    <x v="130"/>
    <d v="2023-04-02T00:00:00"/>
    <d v="2023-04-02T01:26:00"/>
    <d v="2023-04-02T02:43:00"/>
    <d v="1899-12-30T01:17:00"/>
    <d v="1899-12-30T01:42:00"/>
    <d v="1899-12-30T00:00:00"/>
    <x v="1"/>
    <x v="1"/>
  </r>
  <r>
    <n v="20"/>
    <s v="Cliente_26"/>
    <n v="6"/>
    <x v="112"/>
    <d v="2023-04-02T03:52:00"/>
    <x v="2"/>
    <x v="0"/>
    <x v="2"/>
    <n v="39.74"/>
    <x v="2"/>
    <n v="133"/>
    <x v="9"/>
    <x v="122"/>
    <x v="131"/>
    <d v="2023-04-02T00:00:00"/>
    <d v="2023-04-02T00:54:00"/>
    <d v="2023-04-02T03:52:00"/>
    <d v="1899-12-30T03:13:00"/>
    <d v="1899-12-30T01:47:00"/>
    <d v="1899-12-30T01:26:00"/>
    <x v="0"/>
    <x v="1"/>
  </r>
  <r>
    <n v="3"/>
    <s v="Cliente_273"/>
    <n v="6"/>
    <x v="113"/>
    <d v="2023-04-02T03:52:00"/>
    <x v="1"/>
    <x v="2"/>
    <x v="2"/>
    <n v="30.1"/>
    <x v="1"/>
    <n v="134"/>
    <x v="7"/>
    <x v="123"/>
    <x v="132"/>
    <d v="2023-04-02T00:00:00"/>
    <d v="2023-04-02T00:07:00"/>
    <d v="2023-04-02T03:52:00"/>
    <d v="1899-12-30T03:45:00"/>
    <d v="1899-12-30T00:48:00"/>
    <d v="1899-12-30T02:57:00"/>
    <x v="0"/>
    <x v="1"/>
  </r>
  <r>
    <n v="11"/>
    <s v="Cliente_798"/>
    <n v="1"/>
    <x v="114"/>
    <d v="2023-04-02T03:01:00"/>
    <x v="3"/>
    <x v="2"/>
    <x v="2"/>
    <n v="34.700000000000003"/>
    <x v="2"/>
    <n v="135"/>
    <x v="2"/>
    <x v="124"/>
    <x v="133"/>
    <d v="2023-04-02T00:00:00"/>
    <d v="2023-04-02T01:00:00"/>
    <d v="2023-04-02T03:01:00"/>
    <d v="1899-12-30T02:16:00"/>
    <d v="1899-12-30T01:28:00"/>
    <d v="1899-12-30T00:48:00"/>
    <x v="0"/>
    <x v="1"/>
  </r>
  <r>
    <n v="6"/>
    <s v="Cliente_8"/>
    <n v="1"/>
    <x v="115"/>
    <d v="2023-04-02T05:01:00"/>
    <x v="1"/>
    <x v="0"/>
    <x v="2"/>
    <n v="30.25"/>
    <x v="2"/>
    <n v="136"/>
    <x v="6"/>
    <x v="18"/>
    <x v="134"/>
    <d v="2023-04-02T00:00:00"/>
    <d v="2023-04-02T01:50:00"/>
    <d v="2023-04-02T05:01:00"/>
    <d v="1899-12-30T03:26:00"/>
    <d v="1899-12-30T00:13:00"/>
    <d v="1899-12-30T03:13:00"/>
    <x v="0"/>
    <x v="1"/>
  </r>
  <r>
    <n v="13"/>
    <s v="Cliente_31"/>
    <n v="3"/>
    <x v="116"/>
    <d v="2023-04-02T04:11:00"/>
    <x v="4"/>
    <x v="1"/>
    <x v="2"/>
    <n v="12.4"/>
    <x v="2"/>
    <n v="137"/>
    <x v="1"/>
    <x v="36"/>
    <x v="135"/>
    <d v="2023-04-02T00:00:00"/>
    <d v="2023-04-02T01:21:00"/>
    <d v="2023-04-02T04:11:00"/>
    <d v="1899-12-30T03:05:00"/>
    <d v="1899-12-30T00:41:00"/>
    <d v="1899-12-30T02:24:00"/>
    <x v="0"/>
    <x v="1"/>
  </r>
  <r>
    <n v="6"/>
    <s v="Cliente_658"/>
    <n v="2"/>
    <x v="117"/>
    <d v="2023-04-02T05:09:00"/>
    <x v="2"/>
    <x v="1"/>
    <x v="0"/>
    <n v="32.79"/>
    <x v="2"/>
    <n v="138"/>
    <x v="5"/>
    <x v="125"/>
    <x v="136"/>
    <d v="2023-04-02T00:00:00"/>
    <d v="2023-04-02T03:48:00"/>
    <d v="2023-04-02T05:09:00"/>
    <d v="1899-12-30T01:36:00"/>
    <d v="1899-12-30T01:37:00"/>
    <d v="1899-12-30T00:00:00"/>
    <x v="1"/>
    <x v="1"/>
  </r>
  <r>
    <n v="16"/>
    <s v="Cliente_773"/>
    <n v="3"/>
    <x v="118"/>
    <d v="2023-04-02T04:39:00"/>
    <x v="2"/>
    <x v="0"/>
    <x v="2"/>
    <n v="47.2"/>
    <x v="1"/>
    <n v="139"/>
    <x v="9"/>
    <x v="5"/>
    <x v="137"/>
    <d v="2023-04-02T00:00:00"/>
    <d v="2023-04-02T00:40:00"/>
    <d v="2023-04-02T04:39:00"/>
    <d v="1899-12-30T03:59:00"/>
    <d v="1899-12-30T00:26:00"/>
    <d v="1899-12-30T03:33:00"/>
    <x v="0"/>
    <x v="1"/>
  </r>
  <r>
    <n v="11"/>
    <s v="Cliente_158"/>
    <n v="4"/>
    <x v="119"/>
    <d v="2023-04-02T06:29:00"/>
    <x v="2"/>
    <x v="0"/>
    <x v="1"/>
    <n v="32.130000000000003"/>
    <x v="1"/>
    <n v="140"/>
    <x v="3"/>
    <x v="126"/>
    <x v="138"/>
    <d v="2023-04-02T00:00:00"/>
    <d v="2023-04-02T03:49:00"/>
    <d v="2023-04-02T06:29:00"/>
    <d v="1899-12-30T02:40:00"/>
    <d v="1899-12-30T01:58:00"/>
    <d v="1899-12-30T00:42:00"/>
    <x v="0"/>
    <x v="1"/>
  </r>
  <r>
    <n v="4"/>
    <s v="Cliente_569"/>
    <n v="4"/>
    <x v="120"/>
    <d v="2023-04-02T05:45:00"/>
    <x v="0"/>
    <x v="1"/>
    <x v="2"/>
    <n v="41.56"/>
    <x v="0"/>
    <n v="141"/>
    <x v="8"/>
    <x v="36"/>
    <x v="139"/>
    <d v="2023-04-02T00:00:00"/>
    <d v="2023-04-02T01:58:00"/>
    <d v="2023-04-02T05:45:00"/>
    <d v="1899-12-30T03:47:00"/>
    <d v="1899-12-30T00:28:00"/>
    <d v="1899-12-30T03:19:00"/>
    <x v="0"/>
    <x v="1"/>
  </r>
  <r>
    <n v="14"/>
    <s v="Cliente_286"/>
    <n v="3"/>
    <x v="121"/>
    <d v="2023-04-02T04:05:00"/>
    <x v="4"/>
    <x v="0"/>
    <x v="2"/>
    <n v="16.29"/>
    <x v="2"/>
    <n v="142"/>
    <x v="10"/>
    <x v="127"/>
    <x v="140"/>
    <d v="2023-04-02T00:00:00"/>
    <d v="2023-04-02T02:05:00"/>
    <d v="2023-04-02T04:05:00"/>
    <d v="1899-12-30T02:15:00"/>
    <d v="1899-12-30T01:10:00"/>
    <d v="1899-12-30T01:05:00"/>
    <x v="0"/>
    <x v="1"/>
  </r>
  <r>
    <n v="9"/>
    <s v="Cliente_199"/>
    <n v="4"/>
    <x v="122"/>
    <d v="2023-04-02T04:30:00"/>
    <x v="4"/>
    <x v="0"/>
    <x v="1"/>
    <n v="48.26"/>
    <x v="1"/>
    <n v="143"/>
    <x v="4"/>
    <x v="83"/>
    <x v="141"/>
    <d v="2023-04-02T00:00:00"/>
    <d v="2023-04-02T00:32:00"/>
    <d v="2023-04-02T04:30:00"/>
    <d v="1899-12-30T03:58:00"/>
    <d v="1899-12-30T00:16:00"/>
    <d v="1899-12-30T03:42:00"/>
    <x v="0"/>
    <x v="1"/>
  </r>
  <r>
    <n v="18"/>
    <s v="Cliente_712"/>
    <n v="1"/>
    <x v="123"/>
    <d v="2023-04-02T05:32:00"/>
    <x v="4"/>
    <x v="2"/>
    <x v="2"/>
    <n v="11.22"/>
    <x v="2"/>
    <n v="144"/>
    <x v="4"/>
    <x v="128"/>
    <x v="142"/>
    <d v="2023-04-02T00:00:00"/>
    <d v="2023-04-02T02:58:00"/>
    <d v="2023-04-02T05:32:00"/>
    <d v="1899-12-30T02:49:00"/>
    <d v="1899-12-30T02:30:00"/>
    <d v="1899-12-30T00:19:00"/>
    <x v="0"/>
    <x v="1"/>
  </r>
  <r>
    <n v="2"/>
    <s v="Cliente_56"/>
    <n v="5"/>
    <x v="124"/>
    <d v="2023-04-02T01:42:00"/>
    <x v="2"/>
    <x v="2"/>
    <x v="2"/>
    <n v="11.32"/>
    <x v="2"/>
    <n v="145"/>
    <x v="5"/>
    <x v="129"/>
    <x v="143"/>
    <d v="2023-04-02T00:00:00"/>
    <d v="2023-04-02T00:37:00"/>
    <d v="2023-04-02T01:42:00"/>
    <d v="1899-12-30T01:20:00"/>
    <d v="1899-12-30T01:46:00"/>
    <d v="1899-12-30T00:00:00"/>
    <x v="1"/>
    <x v="1"/>
  </r>
  <r>
    <n v="8"/>
    <s v="Cliente_670"/>
    <n v="6"/>
    <x v="125"/>
    <d v="2023-04-02T02:54:00"/>
    <x v="0"/>
    <x v="0"/>
    <x v="2"/>
    <n v="38.4"/>
    <x v="0"/>
    <n v="146"/>
    <x v="3"/>
    <x v="79"/>
    <x v="144"/>
    <d v="2023-04-02T00:00:00"/>
    <d v="2023-04-02T01:40:00"/>
    <d v="2023-04-02T02:54:00"/>
    <d v="1899-12-30T01:14:00"/>
    <d v="1899-12-30T00:47:00"/>
    <d v="1899-12-30T00:27:00"/>
    <x v="0"/>
    <x v="1"/>
  </r>
  <r>
    <n v="5"/>
    <s v="Cliente_909"/>
    <n v="4"/>
    <x v="126"/>
    <d v="2023-04-02T04:58:00"/>
    <x v="0"/>
    <x v="1"/>
    <x v="2"/>
    <n v="27.14"/>
    <x v="0"/>
    <n v="147"/>
    <x v="1"/>
    <x v="130"/>
    <x v="145"/>
    <d v="2023-04-02T00:00:00"/>
    <d v="2023-04-02T03:18:00"/>
    <d v="2023-04-02T04:58:00"/>
    <d v="1899-12-30T01:40:00"/>
    <d v="1899-12-30T00:33:00"/>
    <d v="1899-12-30T01:07:00"/>
    <x v="0"/>
    <x v="1"/>
  </r>
  <r>
    <n v="10"/>
    <s v="Cliente_402"/>
    <n v="6"/>
    <x v="127"/>
    <d v="2023-04-02T05:59:00"/>
    <x v="0"/>
    <x v="0"/>
    <x v="0"/>
    <n v="46.26"/>
    <x v="2"/>
    <n v="148"/>
    <x v="1"/>
    <x v="131"/>
    <x v="146"/>
    <d v="2023-04-02T00:00:00"/>
    <d v="2023-04-02T03:52:00"/>
    <d v="2023-04-02T05:59:00"/>
    <d v="1899-12-30T02:22:00"/>
    <d v="1899-12-30T02:39:00"/>
    <d v="1899-12-30T00:00:00"/>
    <x v="1"/>
    <x v="1"/>
  </r>
  <r>
    <n v="18"/>
    <s v="Cliente_709"/>
    <n v="4"/>
    <x v="128"/>
    <d v="2023-04-02T04:50:00"/>
    <x v="3"/>
    <x v="1"/>
    <x v="2"/>
    <n v="15.92"/>
    <x v="2"/>
    <n v="149"/>
    <x v="2"/>
    <x v="132"/>
    <x v="147"/>
    <d v="2023-04-02T00:00:00"/>
    <d v="2023-04-02T01:35:00"/>
    <d v="2023-04-02T04:50:00"/>
    <d v="1899-12-30T03:30:00"/>
    <d v="1899-12-30T02:19:00"/>
    <d v="1899-12-30T01:11:00"/>
    <x v="0"/>
    <x v="1"/>
  </r>
  <r>
    <n v="18"/>
    <s v="Cliente_533"/>
    <n v="6"/>
    <x v="124"/>
    <d v="2023-04-02T03:10:00"/>
    <x v="1"/>
    <x v="0"/>
    <x v="0"/>
    <n v="48.43"/>
    <x v="1"/>
    <n v="150"/>
    <x v="10"/>
    <x v="133"/>
    <x v="148"/>
    <d v="2023-04-02T00:00:00"/>
    <d v="2023-04-02T00:37:00"/>
    <d v="2023-04-02T03:10:00"/>
    <d v="1899-12-30T02:33:00"/>
    <d v="1899-12-30T01:46:00"/>
    <d v="1899-12-30T00:47:00"/>
    <x v="0"/>
    <x v="1"/>
  </r>
  <r>
    <n v="6"/>
    <s v="Cliente_953"/>
    <n v="2"/>
    <x v="129"/>
    <d v="2023-04-02T06:53:00"/>
    <x v="4"/>
    <x v="2"/>
    <x v="2"/>
    <n v="41.51"/>
    <x v="2"/>
    <n v="151"/>
    <x v="8"/>
    <x v="134"/>
    <x v="149"/>
    <d v="2023-04-02T00:00:00"/>
    <d v="2023-04-02T03:15:00"/>
    <d v="2023-04-02T06:53:00"/>
    <d v="1899-12-30T03:53:00"/>
    <d v="1899-12-30T00:19:00"/>
    <d v="1899-12-30T03:34:00"/>
    <x v="0"/>
    <x v="1"/>
  </r>
  <r>
    <n v="5"/>
    <s v="Cliente_380"/>
    <n v="6"/>
    <x v="130"/>
    <d v="2023-04-02T02:52:00"/>
    <x v="4"/>
    <x v="0"/>
    <x v="0"/>
    <n v="25.57"/>
    <x v="0"/>
    <n v="152"/>
    <x v="8"/>
    <x v="15"/>
    <x v="150"/>
    <d v="2023-04-02T00:00:00"/>
    <d v="2023-04-02T01:14:00"/>
    <d v="2023-04-02T02:52:00"/>
    <d v="1899-12-30T01:38:00"/>
    <d v="1899-12-30T00:12:00"/>
    <d v="1899-12-30T01:26:00"/>
    <x v="0"/>
    <x v="1"/>
  </r>
  <r>
    <n v="10"/>
    <s v="Cliente_870"/>
    <n v="1"/>
    <x v="131"/>
    <d v="2023-04-02T05:26:00"/>
    <x v="2"/>
    <x v="1"/>
    <x v="0"/>
    <n v="42.84"/>
    <x v="2"/>
    <n v="153"/>
    <x v="3"/>
    <x v="135"/>
    <x v="151"/>
    <d v="2023-04-02T00:00:00"/>
    <d v="2023-04-02T03:06:00"/>
    <d v="2023-04-02T05:26:00"/>
    <d v="1899-12-30T02:35:00"/>
    <d v="1899-12-30T01:29:00"/>
    <d v="1899-12-30T01:06:00"/>
    <x v="0"/>
    <x v="1"/>
  </r>
  <r>
    <n v="11"/>
    <s v="Cliente_964"/>
    <n v="6"/>
    <x v="132"/>
    <d v="2023-04-02T03:36:00"/>
    <x v="1"/>
    <x v="1"/>
    <x v="2"/>
    <n v="17.2"/>
    <x v="1"/>
    <n v="154"/>
    <x v="8"/>
    <x v="136"/>
    <x v="152"/>
    <d v="2023-04-02T00:00:00"/>
    <d v="2023-04-02T02:09:00"/>
    <d v="2023-04-02T03:36:00"/>
    <d v="1899-12-30T01:27:00"/>
    <d v="1899-12-30T01:22:00"/>
    <d v="1899-12-30T00:05:00"/>
    <x v="0"/>
    <x v="1"/>
  </r>
  <r>
    <n v="7"/>
    <s v="Cliente_939"/>
    <n v="2"/>
    <x v="133"/>
    <d v="2023-04-02T04:44:00"/>
    <x v="3"/>
    <x v="0"/>
    <x v="2"/>
    <n v="25.72"/>
    <x v="0"/>
    <n v="155"/>
    <x v="5"/>
    <x v="137"/>
    <x v="153"/>
    <d v="2023-04-02T00:00:00"/>
    <d v="2023-04-02T01:53:00"/>
    <d v="2023-04-02T04:44:00"/>
    <d v="1899-12-30T02:51:00"/>
    <d v="1899-12-30T01:40:00"/>
    <d v="1899-12-30T01:11:00"/>
    <x v="0"/>
    <x v="1"/>
  </r>
  <r>
    <n v="6"/>
    <s v="Cliente_536"/>
    <n v="4"/>
    <x v="118"/>
    <d v="2023-04-02T04:17:00"/>
    <x v="0"/>
    <x v="2"/>
    <x v="2"/>
    <n v="19.03"/>
    <x v="1"/>
    <n v="156"/>
    <x v="0"/>
    <x v="15"/>
    <x v="154"/>
    <d v="2023-04-02T00:00:00"/>
    <d v="2023-04-02T00:40:00"/>
    <d v="2023-04-02T04:17:00"/>
    <d v="1899-12-30T03:37:00"/>
    <d v="1899-12-30T00:06:00"/>
    <d v="1899-12-30T03:31:00"/>
    <x v="0"/>
    <x v="1"/>
  </r>
  <r>
    <n v="13"/>
    <s v="Cliente_5"/>
    <n v="5"/>
    <x v="134"/>
    <d v="2023-04-02T06:15:00"/>
    <x v="0"/>
    <x v="1"/>
    <x v="2"/>
    <n v="28.48"/>
    <x v="2"/>
    <n v="157"/>
    <x v="4"/>
    <x v="138"/>
    <x v="155"/>
    <d v="2023-04-02T00:00:00"/>
    <d v="2023-04-02T03:22:00"/>
    <d v="2023-04-02T06:15:00"/>
    <d v="1899-12-30T03:08:00"/>
    <d v="1899-12-30T02:30:00"/>
    <d v="1899-12-30T00:38:00"/>
    <x v="0"/>
    <x v="1"/>
  </r>
  <r>
    <n v="5"/>
    <s v="Cliente_115"/>
    <n v="5"/>
    <x v="105"/>
    <d v="2023-04-02T03:59:00"/>
    <x v="0"/>
    <x v="0"/>
    <x v="2"/>
    <n v="48.75"/>
    <x v="1"/>
    <n v="158"/>
    <x v="9"/>
    <x v="139"/>
    <x v="156"/>
    <d v="2023-04-02T00:00:00"/>
    <d v="2023-04-02T02:45:00"/>
    <d v="2023-04-02T03:59:00"/>
    <d v="1899-12-30T01:14:00"/>
    <d v="1899-12-30T02:15:00"/>
    <d v="1899-12-30T00:00:00"/>
    <x v="1"/>
    <x v="1"/>
  </r>
  <r>
    <n v="16"/>
    <s v="Cliente_580"/>
    <n v="1"/>
    <x v="135"/>
    <d v="2023-04-02T01:15:00"/>
    <x v="0"/>
    <x v="1"/>
    <x v="2"/>
    <n v="47.81"/>
    <x v="2"/>
    <n v="159"/>
    <x v="2"/>
    <x v="140"/>
    <x v="157"/>
    <d v="2023-04-02T00:00:00"/>
    <d v="2023-04-02T00:10:00"/>
    <d v="2023-04-02T01:15:00"/>
    <d v="1899-12-30T01:20:00"/>
    <d v="1899-12-30T01:14:00"/>
    <d v="1899-12-30T00:06:00"/>
    <x v="0"/>
    <x v="1"/>
  </r>
  <r>
    <n v="19"/>
    <s v="Cliente_788"/>
    <n v="6"/>
    <x v="136"/>
    <d v="2023-04-02T04:33:00"/>
    <x v="2"/>
    <x v="0"/>
    <x v="2"/>
    <n v="26.02"/>
    <x v="0"/>
    <n v="160"/>
    <x v="1"/>
    <x v="141"/>
    <x v="158"/>
    <d v="2023-04-02T00:00:00"/>
    <d v="2023-04-02T01:06:00"/>
    <d v="2023-04-02T04:33:00"/>
    <d v="1899-12-30T03:27:00"/>
    <d v="1899-12-30T01:07:00"/>
    <d v="1899-12-30T02:20:00"/>
    <x v="0"/>
    <x v="1"/>
  </r>
  <r>
    <n v="13"/>
    <s v="Cliente_892"/>
    <n v="6"/>
    <x v="137"/>
    <d v="2023-04-02T04:23:00"/>
    <x v="2"/>
    <x v="0"/>
    <x v="2"/>
    <n v="18.86"/>
    <x v="0"/>
    <n v="161"/>
    <x v="3"/>
    <x v="15"/>
    <x v="159"/>
    <d v="2023-04-02T00:00:00"/>
    <d v="2023-04-02T00:45:00"/>
    <d v="2023-04-02T04:23:00"/>
    <d v="1899-12-30T03:38:00"/>
    <d v="1899-12-30T00:57:00"/>
    <d v="1899-12-30T02:41:00"/>
    <x v="0"/>
    <x v="1"/>
  </r>
  <r>
    <n v="14"/>
    <s v="Cliente_406"/>
    <n v="4"/>
    <x v="138"/>
    <d v="2023-04-02T02:34:00"/>
    <x v="1"/>
    <x v="0"/>
    <x v="2"/>
    <n v="17.55"/>
    <x v="0"/>
    <n v="162"/>
    <x v="3"/>
    <x v="114"/>
    <x v="160"/>
    <d v="2023-04-02T00:00:00"/>
    <d v="2023-04-02T00:57:00"/>
    <d v="2023-04-02T02:34:00"/>
    <d v="1899-12-30T01:37:00"/>
    <d v="1899-12-30T00:25:00"/>
    <d v="1899-12-30T01:12:00"/>
    <x v="0"/>
    <x v="1"/>
  </r>
  <r>
    <n v="6"/>
    <s v="Cliente_295"/>
    <n v="1"/>
    <x v="128"/>
    <d v="2023-04-02T04:09:00"/>
    <x v="3"/>
    <x v="0"/>
    <x v="2"/>
    <n v="14.94"/>
    <x v="2"/>
    <n v="163"/>
    <x v="9"/>
    <x v="142"/>
    <x v="161"/>
    <d v="2023-04-02T00:00:00"/>
    <d v="2023-04-02T01:35:00"/>
    <d v="2023-04-02T04:09:00"/>
    <d v="1899-12-30T02:49:00"/>
    <d v="1899-12-30T01:11:00"/>
    <d v="1899-12-30T01:38:00"/>
    <x v="0"/>
    <x v="1"/>
  </r>
  <r>
    <n v="8"/>
    <s v="Cliente_547"/>
    <n v="2"/>
    <x v="139"/>
    <d v="2023-04-02T06:02:00"/>
    <x v="4"/>
    <x v="2"/>
    <x v="2"/>
    <n v="47.53"/>
    <x v="0"/>
    <n v="164"/>
    <x v="1"/>
    <x v="143"/>
    <x v="162"/>
    <d v="2023-04-02T00:00:00"/>
    <d v="2023-04-02T02:34:00"/>
    <d v="2023-04-02T06:02:00"/>
    <d v="1899-12-30T03:28:00"/>
    <d v="1899-12-30T01:45:00"/>
    <d v="1899-12-30T01:43:00"/>
    <x v="0"/>
    <x v="1"/>
  </r>
  <r>
    <n v="10"/>
    <s v="Cliente_156"/>
    <n v="3"/>
    <x v="140"/>
    <d v="2023-04-02T05:12:00"/>
    <x v="0"/>
    <x v="2"/>
    <x v="2"/>
    <n v="41.9"/>
    <x v="2"/>
    <n v="165"/>
    <x v="4"/>
    <x v="144"/>
    <x v="163"/>
    <d v="2023-04-02T00:00:00"/>
    <d v="2023-04-02T02:21:00"/>
    <d v="2023-04-02T05:12:00"/>
    <d v="1899-12-30T03:06:00"/>
    <d v="1899-12-30T00:56:00"/>
    <d v="1899-12-30T02:10:00"/>
    <x v="0"/>
    <x v="1"/>
  </r>
  <r>
    <n v="12"/>
    <s v="Cliente_768"/>
    <n v="1"/>
    <x v="141"/>
    <d v="2023-04-02T02:44:00"/>
    <x v="4"/>
    <x v="0"/>
    <x v="1"/>
    <n v="43.95"/>
    <x v="2"/>
    <n v="166"/>
    <x v="4"/>
    <x v="145"/>
    <x v="164"/>
    <d v="2023-04-02T00:00:00"/>
    <d v="2023-04-02T01:18:00"/>
    <d v="2023-04-02T02:44:00"/>
    <d v="1899-12-30T01:41:00"/>
    <d v="1899-12-30T00:22:00"/>
    <d v="1899-12-30T01:19:00"/>
    <x v="0"/>
    <x v="1"/>
  </r>
  <r>
    <n v="5"/>
    <s v="Cliente_359"/>
    <n v="6"/>
    <x v="142"/>
    <d v="2023-04-02T02:46:00"/>
    <x v="2"/>
    <x v="0"/>
    <x v="0"/>
    <n v="42.74"/>
    <x v="0"/>
    <n v="167"/>
    <x v="10"/>
    <x v="146"/>
    <x v="165"/>
    <d v="2023-04-02T00:00:00"/>
    <d v="2023-04-02T01:19:00"/>
    <d v="2023-04-02T02:46:00"/>
    <d v="1899-12-30T01:27:00"/>
    <d v="1899-12-30T01:16:00"/>
    <d v="1899-12-30T00:11:00"/>
    <x v="0"/>
    <x v="1"/>
  </r>
  <r>
    <n v="17"/>
    <s v="Cliente_131"/>
    <n v="4"/>
    <x v="121"/>
    <d v="2023-04-02T03:23:00"/>
    <x v="1"/>
    <x v="0"/>
    <x v="2"/>
    <n v="17.09"/>
    <x v="0"/>
    <n v="168"/>
    <x v="5"/>
    <x v="147"/>
    <x v="166"/>
    <d v="2023-04-02T00:00:00"/>
    <d v="2023-04-02T02:05:00"/>
    <d v="2023-04-02T03:23:00"/>
    <d v="1899-12-30T01:18:00"/>
    <d v="1899-12-30T00:07:00"/>
    <d v="1899-12-30T01:11:00"/>
    <x v="0"/>
    <x v="1"/>
  </r>
  <r>
    <n v="19"/>
    <s v="Cliente_485"/>
    <n v="1"/>
    <x v="143"/>
    <d v="2023-04-02T05:14:00"/>
    <x v="0"/>
    <x v="0"/>
    <x v="0"/>
    <n v="16.62"/>
    <x v="1"/>
    <n v="169"/>
    <x v="3"/>
    <x v="148"/>
    <x v="167"/>
    <d v="2023-04-02T00:00:00"/>
    <d v="2023-04-02T01:56:00"/>
    <d v="2023-04-02T05:14:00"/>
    <d v="1899-12-30T03:18:00"/>
    <d v="1899-12-30T01:50:00"/>
    <d v="1899-12-30T01:28:00"/>
    <x v="0"/>
    <x v="1"/>
  </r>
  <r>
    <n v="12"/>
    <s v="Cliente_493"/>
    <n v="2"/>
    <x v="144"/>
    <d v="2023-04-02T05:26:00"/>
    <x v="2"/>
    <x v="2"/>
    <x v="2"/>
    <n v="25.98"/>
    <x v="1"/>
    <n v="170"/>
    <x v="1"/>
    <x v="149"/>
    <x v="168"/>
    <d v="2023-04-02T00:00:00"/>
    <d v="2023-04-02T02:37:00"/>
    <d v="2023-04-02T05:26:00"/>
    <d v="1899-12-30T02:49:00"/>
    <d v="1899-12-30T01:13:00"/>
    <d v="1899-12-30T01:36:00"/>
    <x v="0"/>
    <x v="1"/>
  </r>
  <r>
    <n v="16"/>
    <s v="Cliente_282"/>
    <n v="6"/>
    <x v="133"/>
    <d v="2023-04-02T03:04:00"/>
    <x v="2"/>
    <x v="2"/>
    <x v="2"/>
    <n v="46.56"/>
    <x v="1"/>
    <n v="171"/>
    <x v="2"/>
    <x v="150"/>
    <x v="169"/>
    <d v="2023-04-02T00:00:00"/>
    <d v="2023-04-02T01:53:00"/>
    <d v="2023-04-02T03:04:00"/>
    <d v="1899-12-30T01:11:00"/>
    <d v="1899-12-30T00:51:00"/>
    <d v="1899-12-30T00:20:00"/>
    <x v="0"/>
    <x v="1"/>
  </r>
  <r>
    <n v="12"/>
    <s v="Cliente_850"/>
    <n v="3"/>
    <x v="145"/>
    <d v="2023-04-02T06:06:00"/>
    <x v="1"/>
    <x v="0"/>
    <x v="2"/>
    <n v="45.17"/>
    <x v="2"/>
    <n v="172"/>
    <x v="6"/>
    <x v="24"/>
    <x v="170"/>
    <d v="2023-04-02T00:00:00"/>
    <d v="2023-04-02T02:49:00"/>
    <d v="2023-04-02T06:06:00"/>
    <d v="1899-12-30T03:32:00"/>
    <d v="1899-12-30T00:27:00"/>
    <d v="1899-12-30T03:05:00"/>
    <x v="0"/>
    <x v="1"/>
  </r>
  <r>
    <n v="11"/>
    <s v="Cliente_301"/>
    <n v="3"/>
    <x v="146"/>
    <d v="2023-04-02T03:43:00"/>
    <x v="4"/>
    <x v="0"/>
    <x v="2"/>
    <n v="48.73"/>
    <x v="2"/>
    <n v="173"/>
    <x v="9"/>
    <x v="151"/>
    <x v="171"/>
    <d v="2023-04-02T00:00:00"/>
    <d v="2023-04-02T00:18:00"/>
    <d v="2023-04-02T03:43:00"/>
    <d v="1899-12-30T03:40:00"/>
    <d v="1899-12-30T01:07:00"/>
    <d v="1899-12-30T02:33:00"/>
    <x v="0"/>
    <x v="1"/>
  </r>
  <r>
    <n v="10"/>
    <s v="Cliente_124"/>
    <n v="5"/>
    <x v="147"/>
    <d v="2023-04-02T01:12:00"/>
    <x v="4"/>
    <x v="0"/>
    <x v="2"/>
    <n v="48.24"/>
    <x v="0"/>
    <n v="174"/>
    <x v="5"/>
    <x v="35"/>
    <x v="172"/>
    <d v="2023-04-02T00:00:00"/>
    <d v="2023-04-02T00:09:00"/>
    <d v="2023-04-02T01:12:00"/>
    <d v="1899-12-30T01:03:00"/>
    <d v="1899-12-30T00:12:00"/>
    <d v="1899-12-30T00:51:00"/>
    <x v="0"/>
    <x v="1"/>
  </r>
  <r>
    <n v="14"/>
    <s v="Cliente_747"/>
    <n v="3"/>
    <x v="148"/>
    <d v="2023-04-02T03:04:00"/>
    <x v="0"/>
    <x v="0"/>
    <x v="2"/>
    <n v="27.94"/>
    <x v="0"/>
    <n v="175"/>
    <x v="1"/>
    <x v="152"/>
    <x v="173"/>
    <d v="2023-04-02T00:00:00"/>
    <d v="2023-04-02T01:27:00"/>
    <d v="2023-04-02T03:04:00"/>
    <d v="1899-12-30T01:37:00"/>
    <d v="1899-12-30T00:47:00"/>
    <d v="1899-12-30T00:50:00"/>
    <x v="0"/>
    <x v="1"/>
  </r>
  <r>
    <n v="20"/>
    <s v="Cliente_741"/>
    <n v="4"/>
    <x v="149"/>
    <d v="2023-04-02T04:32:00"/>
    <x v="2"/>
    <x v="0"/>
    <x v="2"/>
    <n v="30.5"/>
    <x v="2"/>
    <n v="176"/>
    <x v="9"/>
    <x v="36"/>
    <x v="174"/>
    <d v="2023-04-02T00:00:00"/>
    <d v="2023-04-02T02:27:00"/>
    <d v="2023-04-02T04:32:00"/>
    <d v="1899-12-30T02:20:00"/>
    <d v="1899-12-30T00:48:00"/>
    <d v="1899-12-30T01:32:00"/>
    <x v="0"/>
    <x v="1"/>
  </r>
  <r>
    <n v="4"/>
    <s v="Cliente_610"/>
    <n v="1"/>
    <x v="150"/>
    <d v="2023-04-02T01:14:00"/>
    <x v="4"/>
    <x v="2"/>
    <x v="2"/>
    <n v="10.39"/>
    <x v="2"/>
    <n v="177"/>
    <x v="4"/>
    <x v="153"/>
    <x v="175"/>
    <d v="2023-04-02T00:00:00"/>
    <d v="2023-04-02T00:14:00"/>
    <d v="2023-04-02T01:14:00"/>
    <d v="1899-12-30T01:15:00"/>
    <d v="1899-12-30T02:22:00"/>
    <d v="1899-12-30T00:00:00"/>
    <x v="1"/>
    <x v="1"/>
  </r>
  <r>
    <n v="11"/>
    <s v="Cliente_681"/>
    <n v="6"/>
    <x v="133"/>
    <d v="2023-04-02T05:18:00"/>
    <x v="0"/>
    <x v="2"/>
    <x v="2"/>
    <n v="31.6"/>
    <x v="0"/>
    <n v="178"/>
    <x v="5"/>
    <x v="154"/>
    <x v="176"/>
    <d v="2023-04-02T00:00:00"/>
    <d v="2023-04-02T01:53:00"/>
    <d v="2023-04-02T05:18:00"/>
    <d v="1899-12-30T03:25:00"/>
    <d v="1899-12-30T02:26:00"/>
    <d v="1899-12-30T00:59:00"/>
    <x v="0"/>
    <x v="1"/>
  </r>
  <r>
    <n v="12"/>
    <s v="Cliente_173"/>
    <n v="2"/>
    <x v="151"/>
    <d v="2023-04-02T03:08:00"/>
    <x v="4"/>
    <x v="1"/>
    <x v="2"/>
    <n v="13.3"/>
    <x v="0"/>
    <n v="179"/>
    <x v="1"/>
    <x v="79"/>
    <x v="177"/>
    <d v="2023-04-02T00:00:00"/>
    <d v="2023-04-02T00:44:00"/>
    <d v="2023-04-02T03:08:00"/>
    <d v="1899-12-30T02:24:00"/>
    <d v="1899-12-30T00:26:00"/>
    <d v="1899-12-30T01:58:00"/>
    <x v="0"/>
    <x v="1"/>
  </r>
  <r>
    <n v="10"/>
    <s v="Cliente_55"/>
    <n v="1"/>
    <x v="140"/>
    <d v="2023-04-02T05:09:00"/>
    <x v="2"/>
    <x v="2"/>
    <x v="2"/>
    <n v="46.61"/>
    <x v="0"/>
    <n v="180"/>
    <x v="2"/>
    <x v="155"/>
    <x v="178"/>
    <d v="2023-04-02T00:00:00"/>
    <d v="2023-04-02T02:21:00"/>
    <d v="2023-04-02T05:09:00"/>
    <d v="1899-12-30T02:48:00"/>
    <d v="1899-12-30T02:41:00"/>
    <d v="1899-12-30T00:07:00"/>
    <x v="0"/>
    <x v="1"/>
  </r>
  <r>
    <n v="15"/>
    <s v="Cliente_653"/>
    <n v="1"/>
    <x v="105"/>
    <d v="2023-04-02T03:54:00"/>
    <x v="1"/>
    <x v="2"/>
    <x v="2"/>
    <n v="42.58"/>
    <x v="2"/>
    <n v="181"/>
    <x v="3"/>
    <x v="71"/>
    <x v="179"/>
    <d v="2023-04-02T00:00:00"/>
    <d v="2023-04-02T02:45:00"/>
    <d v="2023-04-02T03:54:00"/>
    <d v="1899-12-30T01:24:00"/>
    <d v="1899-12-30T00:55:00"/>
    <d v="1899-12-30T00:29:00"/>
    <x v="0"/>
    <x v="1"/>
  </r>
  <r>
    <n v="18"/>
    <s v="Cliente_628"/>
    <n v="2"/>
    <x v="152"/>
    <d v="2023-04-02T06:30:00"/>
    <x v="0"/>
    <x v="0"/>
    <x v="0"/>
    <n v="38.36"/>
    <x v="1"/>
    <n v="182"/>
    <x v="3"/>
    <x v="76"/>
    <x v="180"/>
    <d v="2023-04-02T00:00:00"/>
    <d v="2023-04-02T03:53:00"/>
    <d v="2023-04-02T06:30:00"/>
    <d v="1899-12-30T02:37:00"/>
    <d v="1899-12-30T00:11:00"/>
    <d v="1899-12-30T02:26:00"/>
    <x v="0"/>
    <x v="1"/>
  </r>
  <r>
    <n v="18"/>
    <s v="Cliente_715"/>
    <n v="1"/>
    <x v="153"/>
    <d v="2023-04-02T06:28:00"/>
    <x v="1"/>
    <x v="0"/>
    <x v="2"/>
    <n v="11.69"/>
    <x v="2"/>
    <n v="183"/>
    <x v="7"/>
    <x v="156"/>
    <x v="181"/>
    <d v="2023-04-02T00:00:00"/>
    <d v="2023-04-02T02:46:00"/>
    <d v="2023-04-02T06:28:00"/>
    <d v="1899-12-30T03:57:00"/>
    <d v="1899-12-30T02:46:00"/>
    <d v="1899-12-30T01:11:00"/>
    <x v="0"/>
    <x v="1"/>
  </r>
  <r>
    <n v="4"/>
    <s v="Cliente_321"/>
    <n v="6"/>
    <x v="154"/>
    <d v="2023-04-02T07:01:00"/>
    <x v="3"/>
    <x v="0"/>
    <x v="2"/>
    <n v="24.24"/>
    <x v="2"/>
    <n v="184"/>
    <x v="9"/>
    <x v="157"/>
    <x v="182"/>
    <d v="2023-04-02T00:00:00"/>
    <d v="2023-04-02T03:55:00"/>
    <d v="2023-04-02T07:01:00"/>
    <d v="1899-12-30T03:21:00"/>
    <d v="1899-12-30T00:29:00"/>
    <d v="1899-12-30T02:52:00"/>
    <x v="0"/>
    <x v="1"/>
  </r>
  <r>
    <n v="16"/>
    <s v="Cliente_670"/>
    <n v="2"/>
    <x v="155"/>
    <d v="2023-04-02T06:26:00"/>
    <x v="1"/>
    <x v="1"/>
    <x v="2"/>
    <n v="28.07"/>
    <x v="1"/>
    <n v="185"/>
    <x v="7"/>
    <x v="158"/>
    <x v="183"/>
    <d v="2023-04-02T00:00:00"/>
    <d v="2023-04-02T02:47:00"/>
    <d v="2023-04-02T06:26:00"/>
    <d v="1899-12-30T03:39:00"/>
    <d v="1899-12-30T00:40:00"/>
    <d v="1899-12-30T02:59:00"/>
    <x v="0"/>
    <x v="1"/>
  </r>
  <r>
    <n v="13"/>
    <s v="Cliente_442"/>
    <n v="6"/>
    <x v="118"/>
    <d v="2023-04-02T04:14:00"/>
    <x v="1"/>
    <x v="0"/>
    <x v="2"/>
    <n v="17.55"/>
    <x v="0"/>
    <n v="186"/>
    <x v="1"/>
    <x v="159"/>
    <x v="184"/>
    <d v="2023-04-02T00:00:00"/>
    <d v="2023-04-02T00:40:00"/>
    <d v="2023-04-02T04:14:00"/>
    <d v="1899-12-30T03:34:00"/>
    <d v="1899-12-30T01:33:00"/>
    <d v="1899-12-30T02:01:00"/>
    <x v="0"/>
    <x v="1"/>
  </r>
  <r>
    <n v="5"/>
    <s v="Cliente_752"/>
    <n v="1"/>
    <x v="156"/>
    <d v="2023-04-02T05:28:00"/>
    <x v="4"/>
    <x v="0"/>
    <x v="2"/>
    <n v="17.399999999999999"/>
    <x v="1"/>
    <n v="187"/>
    <x v="5"/>
    <x v="160"/>
    <x v="185"/>
    <d v="2023-04-02T00:00:00"/>
    <d v="2023-04-02T02:23:00"/>
    <d v="2023-04-02T05:28:00"/>
    <d v="1899-12-30T03:05:00"/>
    <d v="1899-12-30T02:06:00"/>
    <d v="1899-12-30T00:59:00"/>
    <x v="0"/>
    <x v="1"/>
  </r>
  <r>
    <n v="20"/>
    <s v="Cliente_727"/>
    <n v="4"/>
    <x v="157"/>
    <d v="2023-04-02T05:21:00"/>
    <x v="0"/>
    <x v="1"/>
    <x v="2"/>
    <n v="13.95"/>
    <x v="0"/>
    <n v="188"/>
    <x v="1"/>
    <x v="112"/>
    <x v="186"/>
    <d v="2023-04-02T00:00:00"/>
    <d v="2023-04-02T03:40:00"/>
    <d v="2023-04-02T05:21:00"/>
    <d v="1899-12-30T01:41:00"/>
    <d v="1899-12-30T01:45:00"/>
    <d v="1899-12-30T00:00:00"/>
    <x v="1"/>
    <x v="1"/>
  </r>
  <r>
    <n v="11"/>
    <s v="Cliente_548"/>
    <n v="4"/>
    <x v="117"/>
    <d v="2023-04-02T06:10:00"/>
    <x v="2"/>
    <x v="0"/>
    <x v="2"/>
    <n v="41.66"/>
    <x v="0"/>
    <n v="189"/>
    <x v="0"/>
    <x v="161"/>
    <x v="187"/>
    <d v="2023-04-02T00:00:00"/>
    <d v="2023-04-02T03:48:00"/>
    <d v="2023-04-02T06:10:00"/>
    <d v="1899-12-30T02:22:00"/>
    <d v="1899-12-30T01:57:00"/>
    <d v="1899-12-30T00:25:00"/>
    <x v="0"/>
    <x v="1"/>
  </r>
  <r>
    <n v="5"/>
    <s v="Cliente_709"/>
    <n v="2"/>
    <x v="107"/>
    <d v="2023-04-02T03:22:00"/>
    <x v="2"/>
    <x v="0"/>
    <x v="2"/>
    <n v="38.880000000000003"/>
    <x v="1"/>
    <n v="190"/>
    <x v="1"/>
    <x v="162"/>
    <x v="188"/>
    <d v="2023-04-02T00:00:00"/>
    <d v="2023-04-02T01:31:00"/>
    <d v="2023-04-02T03:22:00"/>
    <d v="1899-12-30T01:51:00"/>
    <d v="1899-12-30T01:42:00"/>
    <d v="1899-12-30T00:09:00"/>
    <x v="0"/>
    <x v="1"/>
  </r>
  <r>
    <n v="12"/>
    <s v="Cliente_30"/>
    <n v="6"/>
    <x v="158"/>
    <d v="2023-04-02T02:36:00"/>
    <x v="2"/>
    <x v="0"/>
    <x v="2"/>
    <n v="24.36"/>
    <x v="2"/>
    <n v="191"/>
    <x v="3"/>
    <x v="163"/>
    <x v="189"/>
    <d v="2023-04-02T00:00:00"/>
    <d v="2023-04-02T00:00:00"/>
    <d v="2023-04-02T02:36:00"/>
    <d v="1899-12-30T02:51:00"/>
    <d v="1899-12-30T01:27:00"/>
    <d v="1899-12-30T01:24:00"/>
    <x v="0"/>
    <x v="1"/>
  </r>
  <r>
    <n v="17"/>
    <s v="Cliente_412"/>
    <n v="4"/>
    <x v="159"/>
    <d v="2023-04-02T04:53:00"/>
    <x v="2"/>
    <x v="1"/>
    <x v="1"/>
    <n v="15.99"/>
    <x v="1"/>
    <n v="192"/>
    <x v="9"/>
    <x v="83"/>
    <x v="190"/>
    <d v="2023-04-02T00:00:00"/>
    <d v="2023-04-02T02:36:00"/>
    <d v="2023-04-02T04:53:00"/>
    <d v="1899-12-30T02:17:00"/>
    <d v="1899-12-30T00:26:00"/>
    <d v="1899-12-30T01:51:00"/>
    <x v="0"/>
    <x v="1"/>
  </r>
  <r>
    <n v="3"/>
    <s v="Cliente_646"/>
    <n v="5"/>
    <x v="160"/>
    <d v="2023-04-02T03:04:00"/>
    <x v="3"/>
    <x v="1"/>
    <x v="2"/>
    <n v="24.85"/>
    <x v="0"/>
    <n v="193"/>
    <x v="10"/>
    <x v="164"/>
    <x v="191"/>
    <d v="2023-04-02T00:00:00"/>
    <d v="2023-04-02T00:12:00"/>
    <d v="2023-04-02T03:04:00"/>
    <d v="1899-12-30T02:52:00"/>
    <d v="1899-12-30T02:51:00"/>
    <d v="1899-12-30T00:01:00"/>
    <x v="0"/>
    <x v="1"/>
  </r>
  <r>
    <n v="3"/>
    <s v="Cliente_151"/>
    <n v="6"/>
    <x v="161"/>
    <d v="2023-04-02T03:56:00"/>
    <x v="3"/>
    <x v="0"/>
    <x v="0"/>
    <n v="11.41"/>
    <x v="0"/>
    <n v="194"/>
    <x v="4"/>
    <x v="165"/>
    <x v="192"/>
    <d v="2023-04-02T00:00:00"/>
    <d v="2023-04-02T02:40:00"/>
    <d v="2023-04-02T03:56:00"/>
    <d v="1899-12-30T01:16:00"/>
    <d v="1899-12-30T01:08:00"/>
    <d v="1899-12-30T00:08:00"/>
    <x v="0"/>
    <x v="1"/>
  </r>
  <r>
    <n v="2"/>
    <s v="Cliente_318"/>
    <n v="1"/>
    <x v="162"/>
    <d v="2023-04-02T04:09:00"/>
    <x v="0"/>
    <x v="0"/>
    <x v="0"/>
    <n v="10.06"/>
    <x v="2"/>
    <n v="195"/>
    <x v="1"/>
    <x v="83"/>
    <x v="193"/>
    <d v="2023-04-02T00:00:00"/>
    <d v="2023-04-02T03:04:00"/>
    <d v="2023-04-02T04:09:00"/>
    <d v="1899-12-30T01:20:00"/>
    <d v="1899-12-30T00:51:00"/>
    <d v="1899-12-30T00:29:00"/>
    <x v="0"/>
    <x v="1"/>
  </r>
  <r>
    <n v="4"/>
    <s v="Cliente_965"/>
    <n v="3"/>
    <x v="163"/>
    <d v="2023-04-02T04:10:00"/>
    <x v="2"/>
    <x v="0"/>
    <x v="2"/>
    <n v="42.65"/>
    <x v="0"/>
    <n v="196"/>
    <x v="0"/>
    <x v="166"/>
    <x v="194"/>
    <d v="2023-04-02T00:00:00"/>
    <d v="2023-04-02T00:11:00"/>
    <d v="2023-04-02T04:10:00"/>
    <d v="1899-12-30T03:59:00"/>
    <d v="1899-12-30T02:56:00"/>
    <d v="1899-12-30T01:03:00"/>
    <x v="0"/>
    <x v="1"/>
  </r>
  <r>
    <n v="5"/>
    <s v="Cliente_336"/>
    <n v="6"/>
    <x v="153"/>
    <d v="2023-04-02T04:54:00"/>
    <x v="2"/>
    <x v="1"/>
    <x v="0"/>
    <n v="20.11"/>
    <x v="2"/>
    <n v="197"/>
    <x v="1"/>
    <x v="167"/>
    <x v="195"/>
    <d v="2023-04-02T00:00:00"/>
    <d v="2023-04-02T02:46:00"/>
    <d v="2023-04-02T04:54:00"/>
    <d v="1899-12-30T02:23:00"/>
    <d v="1899-12-30T01:12:00"/>
    <d v="1899-12-30T01:11:00"/>
    <x v="0"/>
    <x v="1"/>
  </r>
  <r>
    <n v="9"/>
    <s v="Cliente_560"/>
    <n v="4"/>
    <x v="164"/>
    <d v="2023-04-02T03:05:00"/>
    <x v="1"/>
    <x v="0"/>
    <x v="2"/>
    <n v="36.72"/>
    <x v="0"/>
    <n v="198"/>
    <x v="0"/>
    <x v="71"/>
    <x v="104"/>
    <d v="2023-04-02T00:00:00"/>
    <d v="2023-04-02T00:36:00"/>
    <d v="2023-04-02T03:05:00"/>
    <d v="1899-12-30T02:29:00"/>
    <d v="1899-12-30T00:33:00"/>
    <d v="1899-12-30T01:56:00"/>
    <x v="0"/>
    <x v="1"/>
  </r>
  <r>
    <n v="11"/>
    <s v="Cliente_367"/>
    <n v="5"/>
    <x v="143"/>
    <d v="2023-04-02T05:40:00"/>
    <x v="2"/>
    <x v="2"/>
    <x v="0"/>
    <n v="13.26"/>
    <x v="1"/>
    <n v="199"/>
    <x v="3"/>
    <x v="168"/>
    <x v="196"/>
    <d v="2023-04-02T00:00:00"/>
    <d v="2023-04-02T01:56:00"/>
    <d v="2023-04-02T05:40:00"/>
    <d v="1899-12-30T03:44:00"/>
    <d v="1899-12-30T02:22:00"/>
    <d v="1899-12-30T01:22:00"/>
    <x v="0"/>
    <x v="1"/>
  </r>
  <r>
    <n v="11"/>
    <s v="Cliente_765"/>
    <n v="4"/>
    <x v="165"/>
    <d v="2023-04-02T05:26:00"/>
    <x v="0"/>
    <x v="0"/>
    <x v="2"/>
    <n v="48.73"/>
    <x v="0"/>
    <n v="200"/>
    <x v="1"/>
    <x v="169"/>
    <x v="197"/>
    <d v="2023-04-02T00:00:00"/>
    <d v="2023-04-02T02:35:00"/>
    <d v="2023-04-02T05:26:00"/>
    <d v="1899-12-30T02:51:00"/>
    <d v="1899-12-30T01:07:00"/>
    <d v="1899-12-30T01:44:00"/>
    <x v="0"/>
    <x v="1"/>
  </r>
  <r>
    <n v="3"/>
    <s v="Cliente_679"/>
    <n v="5"/>
    <x v="146"/>
    <d v="2023-04-02T01:50:00"/>
    <x v="1"/>
    <x v="2"/>
    <x v="2"/>
    <n v="19.84"/>
    <x v="0"/>
    <n v="201"/>
    <x v="4"/>
    <x v="114"/>
    <x v="198"/>
    <d v="2023-04-02T00:00:00"/>
    <d v="2023-04-02T00:18:00"/>
    <d v="2023-04-02T01:50:00"/>
    <d v="1899-12-30T01:32:00"/>
    <d v="1899-12-30T00:58:00"/>
    <d v="1899-12-30T00:34:00"/>
    <x v="0"/>
    <x v="1"/>
  </r>
  <r>
    <n v="16"/>
    <s v="Cliente_512"/>
    <n v="5"/>
    <x v="166"/>
    <d v="2023-04-02T02:00:00"/>
    <x v="0"/>
    <x v="0"/>
    <x v="2"/>
    <n v="24.19"/>
    <x v="2"/>
    <n v="202"/>
    <x v="6"/>
    <x v="170"/>
    <x v="199"/>
    <d v="2023-04-02T00:00:00"/>
    <d v="2023-04-02T00:58:00"/>
    <d v="2023-04-02T02:00:00"/>
    <d v="1899-12-30T01:17:00"/>
    <d v="1899-12-30T02:36:00"/>
    <d v="1899-12-30T00:00:00"/>
    <x v="1"/>
    <x v="1"/>
  </r>
  <r>
    <n v="5"/>
    <s v="Cliente_701"/>
    <n v="2"/>
    <x v="167"/>
    <d v="2023-04-02T05:21:00"/>
    <x v="1"/>
    <x v="0"/>
    <x v="2"/>
    <n v="40.19"/>
    <x v="1"/>
    <n v="203"/>
    <x v="4"/>
    <x v="171"/>
    <x v="200"/>
    <d v="2023-04-02T00:00:00"/>
    <d v="2023-04-02T03:57:00"/>
    <d v="2023-04-02T05:21:00"/>
    <d v="1899-12-30T01:24:00"/>
    <d v="1899-12-30T01:25:00"/>
    <d v="1899-12-30T00:00:00"/>
    <x v="1"/>
    <x v="1"/>
  </r>
  <r>
    <n v="16"/>
    <s v="Cliente_331"/>
    <n v="5"/>
    <x v="168"/>
    <d v="2023-04-02T02:25:00"/>
    <x v="1"/>
    <x v="0"/>
    <x v="1"/>
    <n v="49.56"/>
    <x v="1"/>
    <n v="204"/>
    <x v="7"/>
    <x v="114"/>
    <x v="201"/>
    <d v="2023-04-02T00:00:00"/>
    <d v="2023-04-02T00:17:00"/>
    <d v="2023-04-02T02:25:00"/>
    <d v="1899-12-30T02:08:00"/>
    <d v="1899-12-30T00:21:00"/>
    <d v="1899-12-30T01:47:00"/>
    <x v="0"/>
    <x v="1"/>
  </r>
  <r>
    <n v="14"/>
    <s v="Cliente_83"/>
    <n v="1"/>
    <x v="169"/>
    <d v="2023-04-02T06:14:00"/>
    <x v="2"/>
    <x v="0"/>
    <x v="0"/>
    <n v="26.49"/>
    <x v="1"/>
    <n v="205"/>
    <x v="9"/>
    <x v="172"/>
    <x v="202"/>
    <d v="2023-04-02T00:00:00"/>
    <d v="2023-04-02T02:15:00"/>
    <d v="2023-04-02T06:14:00"/>
    <d v="1899-12-30T03:59:00"/>
    <d v="1899-12-30T01:26:00"/>
    <d v="1899-12-30T02:33:00"/>
    <x v="0"/>
    <x v="1"/>
  </r>
  <r>
    <n v="4"/>
    <s v="Cliente_339"/>
    <n v="6"/>
    <x v="170"/>
    <d v="2023-04-02T06:09:00"/>
    <x v="4"/>
    <x v="0"/>
    <x v="2"/>
    <n v="36.96"/>
    <x v="2"/>
    <n v="206"/>
    <x v="6"/>
    <x v="35"/>
    <x v="203"/>
    <d v="2023-04-02T00:00:00"/>
    <d v="2023-04-02T03:27:00"/>
    <d v="2023-04-02T06:09:00"/>
    <d v="1899-12-30T02:57:00"/>
    <d v="1899-12-30T00:58:00"/>
    <d v="1899-12-30T01:59:00"/>
    <x v="0"/>
    <x v="1"/>
  </r>
  <r>
    <n v="20"/>
    <s v="Cliente_323"/>
    <n v="3"/>
    <x v="145"/>
    <d v="2023-04-02T04:02:00"/>
    <x v="3"/>
    <x v="2"/>
    <x v="2"/>
    <n v="46.54"/>
    <x v="0"/>
    <n v="207"/>
    <x v="2"/>
    <x v="173"/>
    <x v="204"/>
    <d v="2023-04-02T00:00:00"/>
    <d v="2023-04-02T02:49:00"/>
    <d v="2023-04-02T04:02:00"/>
    <d v="1899-12-30T01:13:00"/>
    <d v="1899-12-30T01:51:00"/>
    <d v="1899-12-30T00:00:00"/>
    <x v="1"/>
    <x v="1"/>
  </r>
  <r>
    <n v="16"/>
    <s v="Cliente_678"/>
    <n v="4"/>
    <x v="171"/>
    <d v="2023-04-02T06:36:00"/>
    <x v="1"/>
    <x v="0"/>
    <x v="0"/>
    <n v="36.700000000000003"/>
    <x v="2"/>
    <n v="208"/>
    <x v="4"/>
    <x v="174"/>
    <x v="205"/>
    <d v="2023-04-02T00:00:00"/>
    <d v="2023-04-02T03:33:00"/>
    <d v="2023-04-02T06:36:00"/>
    <d v="1899-12-30T03:18:00"/>
    <d v="1899-12-30T01:40:00"/>
    <d v="1899-12-30T01:38:00"/>
    <x v="0"/>
    <x v="1"/>
  </r>
  <r>
    <n v="9"/>
    <s v="Cliente_74"/>
    <n v="6"/>
    <x v="107"/>
    <d v="2023-04-02T04:06:00"/>
    <x v="1"/>
    <x v="2"/>
    <x v="1"/>
    <n v="34.49"/>
    <x v="0"/>
    <n v="209"/>
    <x v="6"/>
    <x v="175"/>
    <x v="206"/>
    <d v="2023-04-02T00:00:00"/>
    <d v="2023-04-02T01:31:00"/>
    <d v="2023-04-02T04:06:00"/>
    <d v="1899-12-30T02:35:00"/>
    <d v="1899-12-30T02:51:00"/>
    <d v="1899-12-30T00:00:00"/>
    <x v="1"/>
    <x v="1"/>
  </r>
  <r>
    <n v="10"/>
    <s v="Cliente_146"/>
    <n v="4"/>
    <x v="172"/>
    <d v="2023-04-02T04:29:00"/>
    <x v="2"/>
    <x v="1"/>
    <x v="2"/>
    <n v="14.67"/>
    <x v="1"/>
    <n v="210"/>
    <x v="5"/>
    <x v="176"/>
    <x v="207"/>
    <d v="2023-04-02T00:00:00"/>
    <d v="2023-04-02T02:43:00"/>
    <d v="2023-04-02T04:29:00"/>
    <d v="1899-12-30T01:46:00"/>
    <d v="1899-12-30T02:38:00"/>
    <d v="1899-12-30T00:00:00"/>
    <x v="1"/>
    <x v="1"/>
  </r>
  <r>
    <n v="1"/>
    <s v="Cliente_212"/>
    <n v="2"/>
    <x v="157"/>
    <d v="2023-04-02T05:26:00"/>
    <x v="1"/>
    <x v="0"/>
    <x v="0"/>
    <n v="11.13"/>
    <x v="0"/>
    <n v="211"/>
    <x v="10"/>
    <x v="177"/>
    <x v="208"/>
    <d v="2023-04-02T00:00:00"/>
    <d v="2023-04-02T03:40:00"/>
    <d v="2023-04-02T05:26:00"/>
    <d v="1899-12-30T01:46:00"/>
    <d v="1899-12-30T02:15:00"/>
    <d v="1899-12-30T00:00:00"/>
    <x v="1"/>
    <x v="1"/>
  </r>
  <r>
    <n v="14"/>
    <s v="Cliente_36"/>
    <n v="6"/>
    <x v="165"/>
    <d v="2023-04-02T03:40:00"/>
    <x v="4"/>
    <x v="0"/>
    <x v="0"/>
    <n v="18.850000000000001"/>
    <x v="2"/>
    <n v="212"/>
    <x v="4"/>
    <x v="178"/>
    <x v="209"/>
    <d v="2023-04-02T00:00:00"/>
    <d v="2023-04-02T02:35:00"/>
    <d v="2023-04-02T03:40:00"/>
    <d v="1899-12-30T01:20:00"/>
    <d v="1899-12-30T02:44:00"/>
    <d v="1899-12-30T00:00:00"/>
    <x v="1"/>
    <x v="1"/>
  </r>
  <r>
    <n v="13"/>
    <s v="Cliente_3"/>
    <n v="6"/>
    <x v="173"/>
    <d v="2023-04-02T04:58:00"/>
    <x v="3"/>
    <x v="0"/>
    <x v="2"/>
    <n v="28.1"/>
    <x v="1"/>
    <n v="213"/>
    <x v="4"/>
    <x v="179"/>
    <x v="210"/>
    <d v="2023-04-02T00:00:00"/>
    <d v="2023-04-02T01:46:00"/>
    <d v="2023-04-02T04:58:00"/>
    <d v="1899-12-30T03:12:00"/>
    <d v="1899-12-30T01:40:00"/>
    <d v="1899-12-30T01:32:00"/>
    <x v="0"/>
    <x v="1"/>
  </r>
  <r>
    <n v="2"/>
    <s v="Cliente_176"/>
    <n v="4"/>
    <x v="126"/>
    <d v="2023-04-02T05:09:00"/>
    <x v="1"/>
    <x v="0"/>
    <x v="0"/>
    <n v="33.39"/>
    <x v="2"/>
    <n v="214"/>
    <x v="10"/>
    <x v="180"/>
    <x v="211"/>
    <d v="2023-04-02T00:00:00"/>
    <d v="2023-04-02T03:18:00"/>
    <d v="2023-04-02T05:09:00"/>
    <d v="1899-12-30T02:06:00"/>
    <d v="1899-12-30T00:38:00"/>
    <d v="1899-12-30T01:28:00"/>
    <x v="0"/>
    <x v="1"/>
  </r>
  <r>
    <n v="6"/>
    <s v="Cliente_551"/>
    <n v="4"/>
    <x v="127"/>
    <d v="2023-04-02T06:25:00"/>
    <x v="0"/>
    <x v="0"/>
    <x v="0"/>
    <n v="35.64"/>
    <x v="2"/>
    <n v="215"/>
    <x v="7"/>
    <x v="181"/>
    <x v="212"/>
    <d v="2023-04-02T00:00:00"/>
    <d v="2023-04-02T03:52:00"/>
    <d v="2023-04-02T06:25:00"/>
    <d v="1899-12-30T02:48:00"/>
    <d v="1899-12-30T00:46:00"/>
    <d v="1899-12-30T02:02:00"/>
    <x v="0"/>
    <x v="1"/>
  </r>
  <r>
    <n v="17"/>
    <s v="Cliente_240"/>
    <n v="6"/>
    <x v="173"/>
    <d v="2023-04-02T05:36:00"/>
    <x v="2"/>
    <x v="0"/>
    <x v="2"/>
    <n v="35.69"/>
    <x v="1"/>
    <n v="216"/>
    <x v="7"/>
    <x v="182"/>
    <x v="213"/>
    <d v="2023-04-02T00:00:00"/>
    <d v="2023-04-02T01:46:00"/>
    <d v="2023-04-02T05:36:00"/>
    <d v="1899-12-30T03:50:00"/>
    <d v="1899-12-30T02:00:00"/>
    <d v="1899-12-30T01:50:00"/>
    <x v="0"/>
    <x v="1"/>
  </r>
  <r>
    <n v="1"/>
    <s v="Cliente_124"/>
    <n v="2"/>
    <x v="112"/>
    <d v="2023-04-02T04:45:00"/>
    <x v="0"/>
    <x v="2"/>
    <x v="2"/>
    <n v="31.17"/>
    <x v="2"/>
    <n v="217"/>
    <x v="1"/>
    <x v="183"/>
    <x v="214"/>
    <d v="2023-04-02T00:00:00"/>
    <d v="2023-04-02T00:54:00"/>
    <d v="2023-04-02T04:45:00"/>
    <d v="1899-12-30T04:06:00"/>
    <d v="1899-12-30T00:13:00"/>
    <d v="1899-12-30T03:53:00"/>
    <x v="0"/>
    <x v="1"/>
  </r>
  <r>
    <n v="13"/>
    <s v="Cliente_759"/>
    <n v="3"/>
    <x v="174"/>
    <d v="2023-04-02T03:41:00"/>
    <x v="3"/>
    <x v="0"/>
    <x v="2"/>
    <n v="23.34"/>
    <x v="2"/>
    <n v="218"/>
    <x v="10"/>
    <x v="184"/>
    <x v="215"/>
    <d v="2023-04-02T00:00:00"/>
    <d v="2023-04-02T00:27:00"/>
    <d v="2023-04-02T03:41:00"/>
    <d v="1899-12-30T03:29:00"/>
    <d v="1899-12-30T00:46:00"/>
    <d v="1899-12-30T02:43:00"/>
    <x v="0"/>
    <x v="1"/>
  </r>
  <r>
    <n v="1"/>
    <s v="Cliente_959"/>
    <n v="5"/>
    <x v="175"/>
    <d v="2023-04-02T04:49:00"/>
    <x v="0"/>
    <x v="0"/>
    <x v="2"/>
    <n v="46.96"/>
    <x v="1"/>
    <n v="219"/>
    <x v="5"/>
    <x v="99"/>
    <x v="216"/>
    <d v="2023-04-02T00:00:00"/>
    <d v="2023-04-02T02:33:00"/>
    <d v="2023-04-02T04:49:00"/>
    <d v="1899-12-30T02:16:00"/>
    <d v="1899-12-30T00:23:00"/>
    <d v="1899-12-30T01:53:00"/>
    <x v="0"/>
    <x v="1"/>
  </r>
  <r>
    <n v="15"/>
    <s v="Cliente_151"/>
    <n v="6"/>
    <x v="176"/>
    <d v="2023-04-02T04:57:00"/>
    <x v="3"/>
    <x v="0"/>
    <x v="2"/>
    <n v="48.5"/>
    <x v="0"/>
    <n v="220"/>
    <x v="8"/>
    <x v="114"/>
    <x v="217"/>
    <d v="2023-04-02T00:00:00"/>
    <d v="2023-04-02T01:01:00"/>
    <d v="2023-04-02T04:57:00"/>
    <d v="1899-12-30T03:56:00"/>
    <d v="1899-12-30T00:13:00"/>
    <d v="1899-12-30T03:43:00"/>
    <x v="0"/>
    <x v="1"/>
  </r>
  <r>
    <n v="16"/>
    <s v="Cliente_744"/>
    <n v="1"/>
    <x v="177"/>
    <d v="2023-04-02T03:05:00"/>
    <x v="0"/>
    <x v="0"/>
    <x v="2"/>
    <n v="17.829999999999998"/>
    <x v="1"/>
    <n v="221"/>
    <x v="9"/>
    <x v="185"/>
    <x v="218"/>
    <d v="2023-04-02T00:00:00"/>
    <d v="2023-04-02T01:51:00"/>
    <d v="2023-04-02T03:05:00"/>
    <d v="1899-12-30T01:14:00"/>
    <d v="1899-12-30T01:48:00"/>
    <d v="1899-12-30T00:00:00"/>
    <x v="1"/>
    <x v="1"/>
  </r>
  <r>
    <n v="3"/>
    <s v="Cliente_189"/>
    <n v="3"/>
    <x v="178"/>
    <d v="2023-04-02T06:42:00"/>
    <x v="3"/>
    <x v="2"/>
    <x v="0"/>
    <n v="32.58"/>
    <x v="1"/>
    <n v="222"/>
    <x v="8"/>
    <x v="186"/>
    <x v="219"/>
    <d v="2023-04-02T00:00:00"/>
    <d v="2023-04-02T03:38:00"/>
    <d v="2023-04-02T06:42:00"/>
    <d v="1899-12-30T03:04:00"/>
    <d v="1899-12-30T01:25:00"/>
    <d v="1899-12-30T01:39:00"/>
    <x v="0"/>
    <x v="1"/>
  </r>
  <r>
    <n v="19"/>
    <s v="Cliente_576"/>
    <n v="2"/>
    <x v="179"/>
    <d v="2023-04-02T02:50:00"/>
    <x v="3"/>
    <x v="2"/>
    <x v="2"/>
    <n v="49.62"/>
    <x v="0"/>
    <n v="223"/>
    <x v="10"/>
    <x v="183"/>
    <x v="220"/>
    <d v="2023-04-02T00:00:00"/>
    <d v="2023-04-02T01:16:00"/>
    <d v="2023-04-02T02:50:00"/>
    <d v="1899-12-30T01:34:00"/>
    <d v="1899-12-30T00:53:00"/>
    <d v="1899-12-30T00:41:00"/>
    <x v="0"/>
    <x v="1"/>
  </r>
  <r>
    <n v="7"/>
    <s v="Cliente_474"/>
    <n v="6"/>
    <x v="180"/>
    <d v="2023-04-02T05:47:00"/>
    <x v="0"/>
    <x v="0"/>
    <x v="2"/>
    <n v="17.61"/>
    <x v="2"/>
    <n v="224"/>
    <x v="6"/>
    <x v="113"/>
    <x v="221"/>
    <d v="2023-04-02T00:00:00"/>
    <d v="2023-04-02T02:07:00"/>
    <d v="2023-04-02T05:47:00"/>
    <d v="1899-12-30T03:55:00"/>
    <d v="1899-12-30T00:20:00"/>
    <d v="1899-12-30T03:35:00"/>
    <x v="0"/>
    <x v="1"/>
  </r>
  <r>
    <n v="19"/>
    <s v="Cliente_990"/>
    <n v="4"/>
    <x v="150"/>
    <d v="2023-04-02T01:24:00"/>
    <x v="0"/>
    <x v="1"/>
    <x v="2"/>
    <n v="35.020000000000003"/>
    <x v="0"/>
    <n v="225"/>
    <x v="4"/>
    <x v="187"/>
    <x v="222"/>
    <d v="2023-04-02T00:00:00"/>
    <d v="2023-04-02T00:14:00"/>
    <d v="2023-04-02T01:24:00"/>
    <d v="1899-12-30T01:10:00"/>
    <d v="1899-12-30T01:34:00"/>
    <d v="1899-12-30T00:00:00"/>
    <x v="1"/>
    <x v="1"/>
  </r>
  <r>
    <n v="7"/>
    <s v="Cliente_67"/>
    <n v="6"/>
    <x v="166"/>
    <d v="2023-04-02T04:09:00"/>
    <x v="1"/>
    <x v="2"/>
    <x v="2"/>
    <n v="39.479999999999997"/>
    <x v="0"/>
    <n v="226"/>
    <x v="5"/>
    <x v="188"/>
    <x v="223"/>
    <d v="2023-04-02T00:00:00"/>
    <d v="2023-04-02T00:58:00"/>
    <d v="2023-04-02T04:09:00"/>
    <d v="1899-12-30T03:11:00"/>
    <d v="1899-12-30T02:26:00"/>
    <d v="1899-12-30T00:45:00"/>
    <x v="0"/>
    <x v="1"/>
  </r>
  <r>
    <n v="17"/>
    <s v="Cliente_378"/>
    <n v="6"/>
    <x v="181"/>
    <d v="2023-04-02T04:52:00"/>
    <x v="3"/>
    <x v="0"/>
    <x v="2"/>
    <n v="41.05"/>
    <x v="1"/>
    <n v="227"/>
    <x v="9"/>
    <x v="189"/>
    <x v="224"/>
    <d v="2023-04-02T00:00:00"/>
    <d v="2023-04-02T01:49:00"/>
    <d v="2023-04-02T04:52:00"/>
    <d v="1899-12-30T03:03:00"/>
    <d v="1899-12-30T01:59:00"/>
    <d v="1899-12-30T01:04:00"/>
    <x v="0"/>
    <x v="1"/>
  </r>
  <r>
    <n v="16"/>
    <s v="Cliente_445"/>
    <n v="4"/>
    <x v="125"/>
    <d v="2023-04-02T04:02:00"/>
    <x v="0"/>
    <x v="0"/>
    <x v="2"/>
    <n v="10.66"/>
    <x v="2"/>
    <n v="228"/>
    <x v="8"/>
    <x v="145"/>
    <x v="225"/>
    <d v="2023-04-02T00:00:00"/>
    <d v="2023-04-02T01:40:00"/>
    <d v="2023-04-02T04:02:00"/>
    <d v="1899-12-30T02:37:00"/>
    <d v="1899-12-30T00:35:00"/>
    <d v="1899-12-30T02:02:00"/>
    <x v="0"/>
    <x v="1"/>
  </r>
  <r>
    <n v="14"/>
    <s v="Cliente_984"/>
    <n v="3"/>
    <x v="139"/>
    <d v="2023-04-02T04:30:00"/>
    <x v="2"/>
    <x v="2"/>
    <x v="2"/>
    <n v="28.58"/>
    <x v="0"/>
    <n v="229"/>
    <x v="6"/>
    <x v="190"/>
    <x v="226"/>
    <d v="2023-04-02T00:00:00"/>
    <d v="2023-04-02T02:34:00"/>
    <d v="2023-04-02T04:30:00"/>
    <d v="1899-12-30T01:56:00"/>
    <d v="1899-12-30T01:57:00"/>
    <d v="1899-12-30T00:00:00"/>
    <x v="1"/>
    <x v="1"/>
  </r>
  <r>
    <n v="5"/>
    <s v="Cliente_167"/>
    <n v="5"/>
    <x v="169"/>
    <d v="2023-04-02T04:48:00"/>
    <x v="2"/>
    <x v="0"/>
    <x v="2"/>
    <n v="15.84"/>
    <x v="1"/>
    <n v="230"/>
    <x v="5"/>
    <x v="191"/>
    <x v="227"/>
    <d v="2023-04-02T00:00:00"/>
    <d v="2023-04-02T02:15:00"/>
    <d v="2023-04-02T04:48:00"/>
    <d v="1899-12-30T02:33:00"/>
    <d v="1899-12-30T01:31:00"/>
    <d v="1899-12-30T01:02:00"/>
    <x v="0"/>
    <x v="1"/>
  </r>
  <r>
    <n v="8"/>
    <s v="Cliente_877"/>
    <n v="2"/>
    <x v="182"/>
    <d v="2023-04-02T03:10:00"/>
    <x v="2"/>
    <x v="0"/>
    <x v="2"/>
    <n v="49.1"/>
    <x v="2"/>
    <n v="231"/>
    <x v="4"/>
    <x v="192"/>
    <x v="228"/>
    <d v="2023-04-02T00:00:00"/>
    <d v="2023-04-02T01:12:00"/>
    <d v="2023-04-02T03:10:00"/>
    <d v="1899-12-30T02:13:00"/>
    <d v="1899-12-30T02:30:00"/>
    <d v="1899-12-30T00:00:00"/>
    <x v="1"/>
    <x v="1"/>
  </r>
  <r>
    <n v="2"/>
    <s v="Cliente_494"/>
    <n v="2"/>
    <x v="183"/>
    <d v="2023-04-02T03:25:00"/>
    <x v="1"/>
    <x v="0"/>
    <x v="2"/>
    <n v="15.43"/>
    <x v="0"/>
    <n v="232"/>
    <x v="10"/>
    <x v="193"/>
    <x v="229"/>
    <d v="2023-04-02T00:00:00"/>
    <d v="2023-04-02T02:04:00"/>
    <d v="2023-04-02T03:25:00"/>
    <d v="1899-12-30T01:21:00"/>
    <d v="1899-12-30T02:19:00"/>
    <d v="1899-12-30T00:00:00"/>
    <x v="1"/>
    <x v="1"/>
  </r>
  <r>
    <n v="8"/>
    <s v="Cliente_881"/>
    <n v="1"/>
    <x v="184"/>
    <d v="2023-04-02T02:39:00"/>
    <x v="2"/>
    <x v="1"/>
    <x v="0"/>
    <n v="45.64"/>
    <x v="1"/>
    <n v="233"/>
    <x v="10"/>
    <x v="76"/>
    <x v="230"/>
    <d v="2023-04-02T00:00:00"/>
    <d v="2023-04-02T00:52:00"/>
    <d v="2023-04-02T02:39:00"/>
    <d v="1899-12-30T01:47:00"/>
    <d v="1899-12-30T00:31:00"/>
    <d v="1899-12-30T01:16:00"/>
    <x v="0"/>
    <x v="1"/>
  </r>
  <r>
    <n v="17"/>
    <s v="Cliente_264"/>
    <n v="6"/>
    <x v="153"/>
    <d v="2023-04-02T05:28:00"/>
    <x v="0"/>
    <x v="1"/>
    <x v="2"/>
    <n v="10.220000000000001"/>
    <x v="1"/>
    <n v="234"/>
    <x v="2"/>
    <x v="194"/>
    <x v="231"/>
    <d v="2023-04-02T00:00:00"/>
    <d v="2023-04-02T02:46:00"/>
    <d v="2023-04-02T05:28:00"/>
    <d v="1899-12-30T02:42:00"/>
    <d v="1899-12-30T01:39:00"/>
    <d v="1899-12-30T01:03:00"/>
    <x v="0"/>
    <x v="1"/>
  </r>
  <r>
    <n v="13"/>
    <s v="Cliente_230"/>
    <n v="5"/>
    <x v="185"/>
    <d v="2023-04-02T02:48:00"/>
    <x v="0"/>
    <x v="2"/>
    <x v="2"/>
    <n v="26.37"/>
    <x v="0"/>
    <n v="235"/>
    <x v="0"/>
    <x v="195"/>
    <x v="232"/>
    <d v="2023-04-02T00:00:00"/>
    <d v="2023-04-02T00:22:00"/>
    <d v="2023-04-02T02:48:00"/>
    <d v="1899-12-30T02:26:00"/>
    <d v="1899-12-30T00:25:00"/>
    <d v="1899-12-30T02:01:00"/>
    <x v="0"/>
    <x v="1"/>
  </r>
  <r>
    <n v="12"/>
    <s v="Cliente_142"/>
    <n v="2"/>
    <x v="184"/>
    <d v="2023-04-02T02:26:00"/>
    <x v="0"/>
    <x v="0"/>
    <x v="2"/>
    <n v="39.81"/>
    <x v="1"/>
    <n v="236"/>
    <x v="10"/>
    <x v="196"/>
    <x v="233"/>
    <d v="2023-04-02T00:00:00"/>
    <d v="2023-04-02T00:52:00"/>
    <d v="2023-04-02T02:26:00"/>
    <d v="1899-12-30T01:34:00"/>
    <d v="1899-12-30T01:41:00"/>
    <d v="1899-12-30T00:00:00"/>
    <x v="1"/>
    <x v="1"/>
  </r>
  <r>
    <n v="4"/>
    <s v="Cliente_55"/>
    <n v="6"/>
    <x v="105"/>
    <d v="2023-04-02T06:00:00"/>
    <x v="2"/>
    <x v="0"/>
    <x v="2"/>
    <n v="13.15"/>
    <x v="2"/>
    <n v="237"/>
    <x v="4"/>
    <x v="197"/>
    <x v="234"/>
    <d v="2023-04-02T00:00:00"/>
    <d v="2023-04-02T02:45:00"/>
    <d v="2023-04-02T06:00:00"/>
    <d v="1899-12-30T03:30:00"/>
    <d v="1899-12-30T00:37:00"/>
    <d v="1899-12-30T02:53:00"/>
    <x v="0"/>
    <x v="1"/>
  </r>
  <r>
    <n v="13"/>
    <s v="Cliente_599"/>
    <n v="6"/>
    <x v="186"/>
    <d v="2023-04-02T04:56:00"/>
    <x v="2"/>
    <x v="1"/>
    <x v="2"/>
    <n v="33.020000000000003"/>
    <x v="1"/>
    <n v="238"/>
    <x v="2"/>
    <x v="38"/>
    <x v="235"/>
    <d v="2023-04-02T00:00:00"/>
    <d v="2023-04-02T02:17:00"/>
    <d v="2023-04-02T04:56:00"/>
    <d v="1899-12-30T02:39:00"/>
    <d v="1899-12-30T00:45:00"/>
    <d v="1899-12-30T01:54:00"/>
    <x v="0"/>
    <x v="1"/>
  </r>
  <r>
    <n v="12"/>
    <s v="Cliente_856"/>
    <n v="6"/>
    <x v="153"/>
    <d v="2023-04-02T06:07:00"/>
    <x v="4"/>
    <x v="0"/>
    <x v="1"/>
    <n v="11.76"/>
    <x v="0"/>
    <n v="239"/>
    <x v="2"/>
    <x v="198"/>
    <x v="236"/>
    <d v="2023-04-02T00:00:00"/>
    <d v="2023-04-02T02:46:00"/>
    <d v="2023-04-02T06:07:00"/>
    <d v="1899-12-30T03:21:00"/>
    <d v="1899-12-30T01:13:00"/>
    <d v="1899-12-30T02:08:00"/>
    <x v="0"/>
    <x v="1"/>
  </r>
  <r>
    <n v="9"/>
    <s v="Cliente_722"/>
    <n v="1"/>
    <x v="187"/>
    <d v="2023-04-02T03:10:00"/>
    <x v="0"/>
    <x v="0"/>
    <x v="0"/>
    <n v="33.81"/>
    <x v="1"/>
    <n v="240"/>
    <x v="4"/>
    <x v="199"/>
    <x v="237"/>
    <d v="2023-04-02T00:00:00"/>
    <d v="2023-04-02T00:16:00"/>
    <d v="2023-04-02T03:10:00"/>
    <d v="1899-12-30T02:54:00"/>
    <d v="1899-12-30T02:09:00"/>
    <d v="1899-12-30T00:45:00"/>
    <x v="0"/>
    <x v="1"/>
  </r>
  <r>
    <n v="12"/>
    <s v="Cliente_935"/>
    <n v="4"/>
    <x v="188"/>
    <d v="2023-04-02T01:04:00"/>
    <x v="3"/>
    <x v="0"/>
    <x v="2"/>
    <n v="38.97"/>
    <x v="2"/>
    <n v="241"/>
    <x v="2"/>
    <x v="44"/>
    <x v="238"/>
    <d v="2023-04-02T00:00:00"/>
    <d v="2023-04-02T00:04:00"/>
    <d v="2023-04-02T01:04:00"/>
    <d v="1899-12-30T01:15:00"/>
    <d v="1899-12-30T00:11:00"/>
    <d v="1899-12-30T01:04:00"/>
    <x v="0"/>
    <x v="1"/>
  </r>
  <r>
    <n v="12"/>
    <s v="Cliente_961"/>
    <n v="2"/>
    <x v="189"/>
    <d v="2023-04-02T05:09:00"/>
    <x v="2"/>
    <x v="0"/>
    <x v="2"/>
    <n v="31.29"/>
    <x v="0"/>
    <n v="242"/>
    <x v="5"/>
    <x v="200"/>
    <x v="239"/>
    <d v="2023-04-02T00:00:00"/>
    <d v="2023-04-02T03:42:00"/>
    <d v="2023-04-02T05:09:00"/>
    <d v="1899-12-30T01:27:00"/>
    <d v="1899-12-30T01:39:00"/>
    <d v="1899-12-30T00:00:00"/>
    <x v="1"/>
    <x v="1"/>
  </r>
  <r>
    <n v="4"/>
    <s v="Cliente_924"/>
    <n v="4"/>
    <x v="106"/>
    <d v="2023-04-02T04:11:00"/>
    <x v="2"/>
    <x v="0"/>
    <x v="2"/>
    <n v="21.45"/>
    <x v="1"/>
    <n v="243"/>
    <x v="0"/>
    <x v="18"/>
    <x v="240"/>
    <d v="2023-04-02T00:00:00"/>
    <d v="2023-04-02T00:42:00"/>
    <d v="2023-04-02T04:11:00"/>
    <d v="1899-12-30T03:29:00"/>
    <d v="1899-12-30T00:22:00"/>
    <d v="1899-12-30T03:07:00"/>
    <x v="0"/>
    <x v="1"/>
  </r>
  <r>
    <n v="17"/>
    <s v="Cliente_390"/>
    <n v="6"/>
    <x v="190"/>
    <d v="2023-04-02T06:01:00"/>
    <x v="0"/>
    <x v="0"/>
    <x v="1"/>
    <n v="17.649999999999999"/>
    <x v="0"/>
    <n v="244"/>
    <x v="4"/>
    <x v="201"/>
    <x v="241"/>
    <d v="2023-04-02T00:00:00"/>
    <d v="2023-04-02T03:44:00"/>
    <d v="2023-04-02T06:01:00"/>
    <d v="1899-12-30T02:17:00"/>
    <d v="1899-12-30T01:29:00"/>
    <d v="1899-12-30T00:48:00"/>
    <x v="0"/>
    <x v="1"/>
  </r>
  <r>
    <n v="11"/>
    <s v="Cliente_579"/>
    <n v="1"/>
    <x v="191"/>
    <d v="2023-04-02T06:57:00"/>
    <x v="1"/>
    <x v="0"/>
    <x v="2"/>
    <n v="14.82"/>
    <x v="0"/>
    <n v="245"/>
    <x v="6"/>
    <x v="202"/>
    <x v="242"/>
    <d v="2023-04-02T00:00:00"/>
    <d v="2023-04-02T03:31:00"/>
    <d v="2023-04-02T06:57:00"/>
    <d v="1899-12-30T03:26:00"/>
    <d v="1899-12-30T01:56:00"/>
    <d v="1899-12-30T01:30:00"/>
    <x v="0"/>
    <x v="1"/>
  </r>
  <r>
    <n v="2"/>
    <s v="Cliente_961"/>
    <n v="6"/>
    <x v="115"/>
    <d v="2023-04-02T04:09:00"/>
    <x v="2"/>
    <x v="0"/>
    <x v="2"/>
    <n v="42.75"/>
    <x v="1"/>
    <n v="246"/>
    <x v="6"/>
    <x v="203"/>
    <x v="243"/>
    <d v="2023-04-02T00:00:00"/>
    <d v="2023-04-02T01:50:00"/>
    <d v="2023-04-02T04:09:00"/>
    <d v="1899-12-30T02:19:00"/>
    <d v="1899-12-30T02:26:00"/>
    <d v="1899-12-30T00:00:00"/>
    <x v="1"/>
    <x v="1"/>
  </r>
  <r>
    <n v="11"/>
    <s v="Cliente_788"/>
    <n v="6"/>
    <x v="139"/>
    <d v="2023-04-02T05:21:00"/>
    <x v="2"/>
    <x v="0"/>
    <x v="2"/>
    <n v="49.07"/>
    <x v="2"/>
    <n v="247"/>
    <x v="8"/>
    <x v="195"/>
    <x v="244"/>
    <d v="2023-04-02T00:00:00"/>
    <d v="2023-04-02T02:34:00"/>
    <d v="2023-04-02T05:21:00"/>
    <d v="1899-12-30T03:02:00"/>
    <d v="1899-12-30T00:59:00"/>
    <d v="1899-12-30T02:03:00"/>
    <x v="0"/>
    <x v="1"/>
  </r>
  <r>
    <n v="12"/>
    <s v="Cliente_567"/>
    <n v="6"/>
    <x v="109"/>
    <d v="2023-04-02T02:18:00"/>
    <x v="2"/>
    <x v="0"/>
    <x v="0"/>
    <n v="18.690000000000001"/>
    <x v="2"/>
    <n v="248"/>
    <x v="9"/>
    <x v="204"/>
    <x v="245"/>
    <d v="2023-04-02T00:00:00"/>
    <d v="2023-04-02T00:26:00"/>
    <d v="2023-04-02T02:18:00"/>
    <d v="1899-12-30T02:07:00"/>
    <d v="1899-12-30T02:00:00"/>
    <d v="1899-12-30T00:07:00"/>
    <x v="0"/>
    <x v="1"/>
  </r>
  <r>
    <n v="8"/>
    <s v="Cliente_927"/>
    <n v="6"/>
    <x v="166"/>
    <d v="2023-04-02T03:55:00"/>
    <x v="2"/>
    <x v="2"/>
    <x v="2"/>
    <n v="47.71"/>
    <x v="2"/>
    <n v="249"/>
    <x v="0"/>
    <x v="205"/>
    <x v="246"/>
    <d v="2023-04-02T00:00:00"/>
    <d v="2023-04-02T00:58:00"/>
    <d v="2023-04-02T03:55:00"/>
    <d v="1899-12-30T03:12:00"/>
    <d v="1899-12-30T01:49:00"/>
    <d v="1899-12-30T01:23:00"/>
    <x v="0"/>
    <x v="1"/>
  </r>
  <r>
    <n v="8"/>
    <s v="Cliente_539"/>
    <n v="2"/>
    <x v="104"/>
    <d v="2023-04-02T06:33:00"/>
    <x v="4"/>
    <x v="0"/>
    <x v="2"/>
    <n v="23.21"/>
    <x v="1"/>
    <n v="250"/>
    <x v="0"/>
    <x v="106"/>
    <x v="247"/>
    <d v="2023-04-02T00:00:00"/>
    <d v="2023-04-02T02:56:00"/>
    <d v="2023-04-02T06:33:00"/>
    <d v="1899-12-30T03:37:00"/>
    <d v="1899-12-30T00:29:00"/>
    <d v="1899-12-30T03:08:00"/>
    <x v="0"/>
    <x v="1"/>
  </r>
  <r>
    <n v="12"/>
    <s v="Cliente_872"/>
    <n v="6"/>
    <x v="192"/>
    <d v="2023-04-02T04:24:00"/>
    <x v="1"/>
    <x v="0"/>
    <x v="2"/>
    <n v="13.69"/>
    <x v="2"/>
    <n v="251"/>
    <x v="7"/>
    <x v="206"/>
    <x v="248"/>
    <d v="2023-04-02T00:00:00"/>
    <d v="2023-04-02T01:20:00"/>
    <d v="2023-04-02T04:24:00"/>
    <d v="1899-12-30T03:19:00"/>
    <d v="1899-12-30T02:02:00"/>
    <d v="1899-12-30T01:17:00"/>
    <x v="0"/>
    <x v="1"/>
  </r>
  <r>
    <n v="4"/>
    <s v="Cliente_425"/>
    <n v="3"/>
    <x v="193"/>
    <d v="2023-04-02T04:24:00"/>
    <x v="4"/>
    <x v="0"/>
    <x v="2"/>
    <n v="43.81"/>
    <x v="1"/>
    <n v="252"/>
    <x v="1"/>
    <x v="207"/>
    <x v="249"/>
    <d v="2023-04-02T00:00:00"/>
    <d v="2023-04-02T00:39:00"/>
    <d v="2023-04-02T04:24:00"/>
    <d v="1899-12-30T03:45:00"/>
    <d v="1899-12-30T01:24:00"/>
    <d v="1899-12-30T02:21:00"/>
    <x v="0"/>
    <x v="1"/>
  </r>
  <r>
    <n v="8"/>
    <s v="Cliente_700"/>
    <n v="2"/>
    <x v="112"/>
    <d v="2023-04-02T03:45:00"/>
    <x v="0"/>
    <x v="2"/>
    <x v="2"/>
    <n v="34.69"/>
    <x v="2"/>
    <n v="253"/>
    <x v="10"/>
    <x v="208"/>
    <x v="250"/>
    <d v="2023-04-02T00:00:00"/>
    <d v="2023-04-02T00:54:00"/>
    <d v="2023-04-02T03:45:00"/>
    <d v="1899-12-30T03:06:00"/>
    <d v="1899-12-30T00:55:00"/>
    <d v="1899-12-30T02:11:00"/>
    <x v="0"/>
    <x v="1"/>
  </r>
  <r>
    <n v="10"/>
    <s v="Cliente_665"/>
    <n v="6"/>
    <x v="194"/>
    <d v="2023-04-02T05:47:00"/>
    <x v="1"/>
    <x v="2"/>
    <x v="2"/>
    <n v="36.43"/>
    <x v="0"/>
    <n v="254"/>
    <x v="3"/>
    <x v="209"/>
    <x v="251"/>
    <d v="2023-04-02T00:00:00"/>
    <d v="2023-04-02T03:05:00"/>
    <d v="2023-04-02T05:47:00"/>
    <d v="1899-12-30T02:42:00"/>
    <d v="1899-12-30T02:21:00"/>
    <d v="1899-12-30T00:21:00"/>
    <x v="0"/>
    <x v="1"/>
  </r>
  <r>
    <n v="8"/>
    <s v="Cliente_978"/>
    <n v="4"/>
    <x v="156"/>
    <d v="2023-04-02T03:59:00"/>
    <x v="2"/>
    <x v="2"/>
    <x v="1"/>
    <n v="13.34"/>
    <x v="0"/>
    <n v="255"/>
    <x v="7"/>
    <x v="83"/>
    <x v="252"/>
    <d v="2023-04-02T00:00:00"/>
    <d v="2023-04-02T02:23:00"/>
    <d v="2023-04-02T03:59:00"/>
    <d v="1899-12-30T01:36:00"/>
    <d v="1899-12-30T00:37:00"/>
    <d v="1899-12-30T00:59:00"/>
    <x v="0"/>
    <x v="1"/>
  </r>
  <r>
    <n v="5"/>
    <s v="Cliente_577"/>
    <n v="2"/>
    <x v="195"/>
    <d v="2023-04-02T03:27:00"/>
    <x v="3"/>
    <x v="1"/>
    <x v="1"/>
    <n v="49.88"/>
    <x v="0"/>
    <n v="256"/>
    <x v="10"/>
    <x v="36"/>
    <x v="121"/>
    <d v="2023-04-02T00:00:00"/>
    <d v="2023-04-02T00:23:00"/>
    <d v="2023-04-02T03:27:00"/>
    <d v="1899-12-30T03:04:00"/>
    <d v="1899-12-30T00:16:00"/>
    <d v="1899-12-30T02:48:00"/>
    <x v="0"/>
    <x v="1"/>
  </r>
  <r>
    <n v="12"/>
    <s v="Cliente_429"/>
    <n v="5"/>
    <x v="196"/>
    <d v="2023-04-02T03:17:00"/>
    <x v="2"/>
    <x v="0"/>
    <x v="2"/>
    <n v="26.78"/>
    <x v="0"/>
    <n v="257"/>
    <x v="8"/>
    <x v="145"/>
    <x v="253"/>
    <d v="2023-04-02T00:00:00"/>
    <d v="2023-04-02T02:08:00"/>
    <d v="2023-04-02T03:17:00"/>
    <d v="1899-12-30T01:09:00"/>
    <d v="1899-12-30T00:28:00"/>
    <d v="1899-12-30T00:41:00"/>
    <x v="0"/>
    <x v="1"/>
  </r>
  <r>
    <n v="12"/>
    <s v="Cliente_811"/>
    <n v="1"/>
    <x v="193"/>
    <d v="2023-04-02T04:32:00"/>
    <x v="2"/>
    <x v="1"/>
    <x v="2"/>
    <n v="47.99"/>
    <x v="0"/>
    <n v="258"/>
    <x v="6"/>
    <x v="210"/>
    <x v="254"/>
    <d v="2023-04-02T00:00:00"/>
    <d v="2023-04-02T00:39:00"/>
    <d v="2023-04-02T04:32:00"/>
    <d v="1899-12-30T03:53:00"/>
    <d v="1899-12-30T01:45:00"/>
    <d v="1899-12-30T02:08:00"/>
    <x v="0"/>
    <x v="1"/>
  </r>
  <r>
    <n v="10"/>
    <s v="Cliente_553"/>
    <n v="5"/>
    <x v="170"/>
    <d v="2023-04-02T06:16:00"/>
    <x v="1"/>
    <x v="0"/>
    <x v="2"/>
    <n v="46.72"/>
    <x v="2"/>
    <n v="259"/>
    <x v="5"/>
    <x v="71"/>
    <x v="255"/>
    <d v="2023-04-02T00:00:00"/>
    <d v="2023-04-02T03:27:00"/>
    <d v="2023-04-02T06:16:00"/>
    <d v="1899-12-30T03:04:00"/>
    <d v="1899-12-30T00:11:00"/>
    <d v="1899-12-30T02:53:00"/>
    <x v="0"/>
    <x v="1"/>
  </r>
  <r>
    <n v="20"/>
    <s v="Cliente_228"/>
    <n v="6"/>
    <x v="101"/>
    <d v="2023-04-02T04:38:00"/>
    <x v="3"/>
    <x v="0"/>
    <x v="1"/>
    <n v="47.55"/>
    <x v="2"/>
    <n v="260"/>
    <x v="7"/>
    <x v="145"/>
    <x v="256"/>
    <d v="2023-04-02T00:00:00"/>
    <d v="2023-04-02T01:23:00"/>
    <d v="2023-04-02T04:38:00"/>
    <d v="1899-12-30T03:30:00"/>
    <d v="1899-12-30T00:49:00"/>
    <d v="1899-12-30T02:41:00"/>
    <x v="0"/>
    <x v="1"/>
  </r>
  <r>
    <n v="8"/>
    <s v="Cliente_249"/>
    <n v="1"/>
    <x v="197"/>
    <d v="2023-04-02T02:55:00"/>
    <x v="4"/>
    <x v="0"/>
    <x v="2"/>
    <n v="32.42"/>
    <x v="2"/>
    <n v="261"/>
    <x v="9"/>
    <x v="172"/>
    <x v="257"/>
    <d v="2023-04-02T00:00:00"/>
    <d v="2023-04-02T01:08:00"/>
    <d v="2023-04-02T02:55:00"/>
    <d v="1899-12-30T02:02:00"/>
    <d v="1899-12-30T00:55:00"/>
    <d v="1899-12-30T01:07:00"/>
    <x v="0"/>
    <x v="1"/>
  </r>
  <r>
    <n v="18"/>
    <s v="Cliente_326"/>
    <n v="4"/>
    <x v="190"/>
    <d v="2023-04-02T07:21:00"/>
    <x v="2"/>
    <x v="0"/>
    <x v="2"/>
    <n v="42.83"/>
    <x v="2"/>
    <n v="262"/>
    <x v="5"/>
    <x v="211"/>
    <x v="258"/>
    <d v="2023-04-02T00:00:00"/>
    <d v="2023-04-02T03:44:00"/>
    <d v="2023-04-02T07:21:00"/>
    <d v="1899-12-30T03:52:00"/>
    <d v="1899-12-30T00:48:00"/>
    <d v="1899-12-30T03:04:00"/>
    <x v="0"/>
    <x v="1"/>
  </r>
  <r>
    <n v="5"/>
    <s v="Cliente_697"/>
    <n v="1"/>
    <x v="198"/>
    <d v="2023-04-02T05:26:00"/>
    <x v="1"/>
    <x v="1"/>
    <x v="2"/>
    <n v="42.96"/>
    <x v="1"/>
    <n v="263"/>
    <x v="7"/>
    <x v="212"/>
    <x v="259"/>
    <d v="2023-04-02T00:00:00"/>
    <d v="2023-04-02T02:53:00"/>
    <d v="2023-04-02T05:26:00"/>
    <d v="1899-12-30T02:33:00"/>
    <d v="1899-12-30T02:29:00"/>
    <d v="1899-12-30T00:04:00"/>
    <x v="0"/>
    <x v="1"/>
  </r>
  <r>
    <n v="2"/>
    <s v="Cliente_281"/>
    <n v="1"/>
    <x v="199"/>
    <d v="2023-04-02T04:26:00"/>
    <x v="1"/>
    <x v="0"/>
    <x v="2"/>
    <n v="49.21"/>
    <x v="1"/>
    <n v="264"/>
    <x v="6"/>
    <x v="213"/>
    <x v="260"/>
    <d v="2023-04-02T00:00:00"/>
    <d v="2023-04-02T03:11:00"/>
    <d v="2023-04-02T04:26:00"/>
    <d v="1899-12-30T01:15:00"/>
    <d v="1899-12-30T01:57:00"/>
    <d v="1899-12-30T00:00:00"/>
    <x v="1"/>
    <x v="1"/>
  </r>
  <r>
    <n v="6"/>
    <s v="Cliente_686"/>
    <n v="1"/>
    <x v="200"/>
    <d v="2023-04-02T06:15:00"/>
    <x v="2"/>
    <x v="1"/>
    <x v="0"/>
    <n v="21.48"/>
    <x v="1"/>
    <n v="265"/>
    <x v="9"/>
    <x v="214"/>
    <x v="261"/>
    <d v="2023-04-02T00:00:00"/>
    <d v="2023-04-02T02:54:00"/>
    <d v="2023-04-02T06:15:00"/>
    <d v="1899-12-30T03:21:00"/>
    <d v="1899-12-30T02:15:00"/>
    <d v="1899-12-30T01:06:00"/>
    <x v="0"/>
    <x v="1"/>
  </r>
  <r>
    <n v="4"/>
    <s v="Cliente_418"/>
    <n v="4"/>
    <x v="201"/>
    <d v="2023-04-02T02:04:00"/>
    <x v="2"/>
    <x v="0"/>
    <x v="2"/>
    <n v="24.75"/>
    <x v="0"/>
    <n v="266"/>
    <x v="3"/>
    <x v="215"/>
    <x v="262"/>
    <d v="2023-04-02T00:00:00"/>
    <d v="2023-04-02T00:30:00"/>
    <d v="2023-04-02T02:04:00"/>
    <d v="1899-12-30T01:34:00"/>
    <d v="1899-12-30T01:46:00"/>
    <d v="1899-12-30T00:00:00"/>
    <x v="1"/>
    <x v="1"/>
  </r>
  <r>
    <n v="7"/>
    <s v="Cliente_397"/>
    <n v="5"/>
    <x v="202"/>
    <d v="2023-04-03T03:48:00"/>
    <x v="2"/>
    <x v="2"/>
    <x v="2"/>
    <n v="44.66"/>
    <x v="2"/>
    <n v="267"/>
    <x v="0"/>
    <x v="216"/>
    <x v="263"/>
    <d v="2023-04-03T00:00:00"/>
    <d v="2023-04-03T02:07:00"/>
    <d v="2023-04-03T03:48:00"/>
    <d v="1899-12-30T01:56:00"/>
    <d v="1899-12-30T01:36:00"/>
    <d v="1899-12-30T00:20:00"/>
    <x v="0"/>
    <x v="2"/>
  </r>
  <r>
    <n v="14"/>
    <s v="Cliente_477"/>
    <n v="1"/>
    <x v="203"/>
    <d v="2023-04-03T03:44:00"/>
    <x v="0"/>
    <x v="0"/>
    <x v="0"/>
    <n v="23.16"/>
    <x v="1"/>
    <n v="268"/>
    <x v="7"/>
    <x v="217"/>
    <x v="264"/>
    <d v="2023-04-03T00:00:00"/>
    <d v="2023-04-03T00:46:00"/>
    <d v="2023-04-03T03:44:00"/>
    <d v="1899-12-30T02:58:00"/>
    <d v="1899-12-30T01:23:00"/>
    <d v="1899-12-30T01:35:00"/>
    <x v="0"/>
    <x v="2"/>
  </r>
  <r>
    <n v="11"/>
    <s v="Cliente_300"/>
    <n v="2"/>
    <x v="204"/>
    <d v="2023-04-03T04:15:00"/>
    <x v="2"/>
    <x v="0"/>
    <x v="0"/>
    <n v="39.17"/>
    <x v="1"/>
    <n v="269"/>
    <x v="5"/>
    <x v="218"/>
    <x v="265"/>
    <d v="2023-04-03T00:00:00"/>
    <d v="2023-04-03T02:58:00"/>
    <d v="2023-04-03T04:15:00"/>
    <d v="1899-12-30T01:17:00"/>
    <d v="1899-12-30T01:41:00"/>
    <d v="1899-12-30T00:00:00"/>
    <x v="1"/>
    <x v="2"/>
  </r>
  <r>
    <n v="10"/>
    <s v="Cliente_775"/>
    <n v="1"/>
    <x v="205"/>
    <d v="2023-04-03T04:59:00"/>
    <x v="4"/>
    <x v="0"/>
    <x v="2"/>
    <n v="10.130000000000001"/>
    <x v="1"/>
    <n v="270"/>
    <x v="8"/>
    <x v="24"/>
    <x v="266"/>
    <d v="2023-04-03T00:00:00"/>
    <d v="2023-04-03T01:11:00"/>
    <d v="2023-04-03T04:59:00"/>
    <d v="1899-12-30T03:48:00"/>
    <d v="1899-12-30T00:26:00"/>
    <d v="1899-12-30T03:22:00"/>
    <x v="0"/>
    <x v="2"/>
  </r>
  <r>
    <n v="3"/>
    <s v="Cliente_928"/>
    <n v="3"/>
    <x v="206"/>
    <d v="2023-04-03T05:10:00"/>
    <x v="0"/>
    <x v="0"/>
    <x v="2"/>
    <n v="16.11"/>
    <x v="2"/>
    <n v="271"/>
    <x v="6"/>
    <x v="147"/>
    <x v="267"/>
    <d v="2023-04-03T00:00:00"/>
    <d v="2023-04-03T01:40:00"/>
    <d v="2023-04-03T05:10:00"/>
    <d v="1899-12-30T03:45:00"/>
    <d v="1899-12-30T00:55:00"/>
    <d v="1899-12-30T02:50:00"/>
    <x v="0"/>
    <x v="2"/>
  </r>
  <r>
    <n v="7"/>
    <s v="Cliente_132"/>
    <n v="1"/>
    <x v="207"/>
    <d v="2023-04-03T04:24:00"/>
    <x v="4"/>
    <x v="0"/>
    <x v="2"/>
    <n v="42.73"/>
    <x v="0"/>
    <n v="272"/>
    <x v="0"/>
    <x v="219"/>
    <x v="268"/>
    <d v="2023-04-03T00:00:00"/>
    <d v="2023-04-03T00:34:00"/>
    <d v="2023-04-03T04:24:00"/>
    <d v="1899-12-30T03:50:00"/>
    <d v="1899-12-30T01:23:00"/>
    <d v="1899-12-30T02:27:00"/>
    <x v="0"/>
    <x v="2"/>
  </r>
  <r>
    <n v="20"/>
    <s v="Cliente_709"/>
    <n v="5"/>
    <x v="208"/>
    <d v="2023-04-03T03:29:00"/>
    <x v="2"/>
    <x v="0"/>
    <x v="1"/>
    <n v="36.299999999999997"/>
    <x v="2"/>
    <n v="273"/>
    <x v="1"/>
    <x v="220"/>
    <x v="269"/>
    <d v="2023-04-03T00:00:00"/>
    <d v="2023-04-03T01:47:00"/>
    <d v="2023-04-03T03:29:00"/>
    <d v="1899-12-30T01:57:00"/>
    <d v="1899-12-30T01:07:00"/>
    <d v="1899-12-30T00:50:00"/>
    <x v="0"/>
    <x v="2"/>
  </r>
  <r>
    <n v="7"/>
    <s v="Cliente_53"/>
    <n v="1"/>
    <x v="209"/>
    <d v="2023-04-03T05:52:00"/>
    <x v="1"/>
    <x v="0"/>
    <x v="0"/>
    <n v="19.93"/>
    <x v="2"/>
    <n v="274"/>
    <x v="2"/>
    <x v="221"/>
    <x v="270"/>
    <d v="2023-04-03T00:00:00"/>
    <d v="2023-04-03T03:15:00"/>
    <d v="2023-04-03T05:52:00"/>
    <d v="1899-12-30T02:52:00"/>
    <d v="1899-12-30T01:15:00"/>
    <d v="1899-12-30T01:37:00"/>
    <x v="0"/>
    <x v="2"/>
  </r>
  <r>
    <n v="5"/>
    <s v="Cliente_765"/>
    <n v="3"/>
    <x v="210"/>
    <d v="2023-04-03T05:58:00"/>
    <x v="2"/>
    <x v="0"/>
    <x v="2"/>
    <n v="49.67"/>
    <x v="0"/>
    <n v="275"/>
    <x v="6"/>
    <x v="222"/>
    <x v="271"/>
    <d v="2023-04-03T00:00:00"/>
    <d v="2023-04-03T02:13:00"/>
    <d v="2023-04-03T05:58:00"/>
    <d v="1899-12-30T03:45:00"/>
    <d v="1899-12-30T02:02:00"/>
    <d v="1899-12-30T01:43:00"/>
    <x v="0"/>
    <x v="2"/>
  </r>
  <r>
    <n v="15"/>
    <s v="Cliente_673"/>
    <n v="6"/>
    <x v="211"/>
    <d v="2023-04-03T05:34:00"/>
    <x v="4"/>
    <x v="0"/>
    <x v="0"/>
    <n v="20.98"/>
    <x v="0"/>
    <n v="276"/>
    <x v="8"/>
    <x v="223"/>
    <x v="272"/>
    <d v="2023-04-03T00:00:00"/>
    <d v="2023-04-03T02:35:00"/>
    <d v="2023-04-03T05:34:00"/>
    <d v="1899-12-30T02:59:00"/>
    <d v="1899-12-30T01:25:00"/>
    <d v="1899-12-30T01:34:00"/>
    <x v="0"/>
    <x v="2"/>
  </r>
  <r>
    <n v="4"/>
    <s v="Cliente_243"/>
    <n v="2"/>
    <x v="212"/>
    <d v="2023-04-03T03:56:00"/>
    <x v="3"/>
    <x v="0"/>
    <x v="2"/>
    <n v="10.29"/>
    <x v="1"/>
    <n v="277"/>
    <x v="0"/>
    <x v="79"/>
    <x v="273"/>
    <d v="2023-04-03T00:00:00"/>
    <d v="2023-04-03T01:28:00"/>
    <d v="2023-04-03T03:56:00"/>
    <d v="1899-12-30T02:28:00"/>
    <d v="1899-12-30T00:29:00"/>
    <d v="1899-12-30T01:59:00"/>
    <x v="0"/>
    <x v="2"/>
  </r>
  <r>
    <n v="5"/>
    <s v="Cliente_999"/>
    <n v="4"/>
    <x v="213"/>
    <d v="2023-04-03T05:12:00"/>
    <x v="0"/>
    <x v="0"/>
    <x v="1"/>
    <n v="41.36"/>
    <x v="1"/>
    <n v="278"/>
    <x v="5"/>
    <x v="224"/>
    <x v="274"/>
    <d v="2023-04-03T00:00:00"/>
    <d v="2023-04-03T03:10:00"/>
    <d v="2023-04-03T05:12:00"/>
    <d v="1899-12-30T02:02:00"/>
    <d v="1899-12-30T01:01:00"/>
    <d v="1899-12-30T01:01:00"/>
    <x v="0"/>
    <x v="2"/>
  </r>
  <r>
    <n v="11"/>
    <s v="Cliente_510"/>
    <n v="5"/>
    <x v="214"/>
    <d v="2023-04-03T02:35:00"/>
    <x v="2"/>
    <x v="2"/>
    <x v="2"/>
    <n v="43.53"/>
    <x v="1"/>
    <n v="279"/>
    <x v="5"/>
    <x v="225"/>
    <x v="275"/>
    <d v="2023-04-03T00:00:00"/>
    <d v="2023-04-03T00:15:00"/>
    <d v="2023-04-03T02:35:00"/>
    <d v="1899-12-30T02:20:00"/>
    <d v="1899-12-30T02:22:00"/>
    <d v="1899-12-30T00:00:00"/>
    <x v="1"/>
    <x v="2"/>
  </r>
  <r>
    <n v="14"/>
    <s v="Cliente_730"/>
    <n v="6"/>
    <x v="215"/>
    <d v="2023-04-03T02:41:00"/>
    <x v="3"/>
    <x v="0"/>
    <x v="2"/>
    <n v="36.08"/>
    <x v="0"/>
    <n v="280"/>
    <x v="8"/>
    <x v="226"/>
    <x v="276"/>
    <d v="2023-04-03T00:00:00"/>
    <d v="2023-04-03T00:30:00"/>
    <d v="2023-04-03T02:41:00"/>
    <d v="1899-12-30T02:11:00"/>
    <d v="1899-12-30T01:26:00"/>
    <d v="1899-12-30T00:45:00"/>
    <x v="0"/>
    <x v="2"/>
  </r>
  <r>
    <n v="18"/>
    <s v="Cliente_617"/>
    <n v="2"/>
    <x v="216"/>
    <d v="2023-04-03T07:50:00"/>
    <x v="4"/>
    <x v="1"/>
    <x v="1"/>
    <n v="44.3"/>
    <x v="2"/>
    <n v="281"/>
    <x v="4"/>
    <x v="195"/>
    <x v="277"/>
    <d v="2023-04-03T00:00:00"/>
    <d v="2023-04-03T03:52:00"/>
    <d v="2023-04-03T07:50:00"/>
    <d v="1899-12-30T04:13:00"/>
    <d v="1899-12-30T00:09:00"/>
    <d v="1899-12-30T04:04:00"/>
    <x v="0"/>
    <x v="2"/>
  </r>
  <r>
    <n v="6"/>
    <s v="Cliente_827"/>
    <n v="1"/>
    <x v="205"/>
    <d v="2023-04-03T05:02:00"/>
    <x v="4"/>
    <x v="0"/>
    <x v="2"/>
    <n v="19.05"/>
    <x v="1"/>
    <n v="282"/>
    <x v="7"/>
    <x v="227"/>
    <x v="278"/>
    <d v="2023-04-03T00:00:00"/>
    <d v="2023-04-03T01:11:00"/>
    <d v="2023-04-03T05:02:00"/>
    <d v="1899-12-30T03:51:00"/>
    <d v="1899-12-30T01:54:00"/>
    <d v="1899-12-30T01:57:00"/>
    <x v="0"/>
    <x v="2"/>
  </r>
  <r>
    <n v="19"/>
    <s v="Cliente_184"/>
    <n v="5"/>
    <x v="217"/>
    <d v="2023-04-03T04:48:00"/>
    <x v="3"/>
    <x v="2"/>
    <x v="2"/>
    <n v="43.07"/>
    <x v="1"/>
    <n v="283"/>
    <x v="2"/>
    <x v="113"/>
    <x v="279"/>
    <d v="2023-04-03T00:00:00"/>
    <d v="2023-04-03T01:04:00"/>
    <d v="2023-04-03T04:48:00"/>
    <d v="1899-12-30T03:44:00"/>
    <d v="1899-12-30T00:06:00"/>
    <d v="1899-12-30T03:38:00"/>
    <x v="0"/>
    <x v="2"/>
  </r>
  <r>
    <n v="11"/>
    <s v="Cliente_345"/>
    <n v="4"/>
    <x v="218"/>
    <d v="2023-04-03T04:37:00"/>
    <x v="3"/>
    <x v="0"/>
    <x v="0"/>
    <n v="29.99"/>
    <x v="2"/>
    <n v="284"/>
    <x v="4"/>
    <x v="228"/>
    <x v="280"/>
    <d v="2023-04-03T00:00:00"/>
    <d v="2023-04-03T02:28:00"/>
    <d v="2023-04-03T04:37:00"/>
    <d v="1899-12-30T02:24:00"/>
    <d v="1899-12-30T03:15:00"/>
    <d v="1899-12-30T00:00:00"/>
    <x v="1"/>
    <x v="2"/>
  </r>
  <r>
    <n v="18"/>
    <s v="Cliente_277"/>
    <n v="6"/>
    <x v="219"/>
    <d v="2023-04-03T06:05:00"/>
    <x v="4"/>
    <x v="0"/>
    <x v="0"/>
    <n v="10.94"/>
    <x v="0"/>
    <n v="285"/>
    <x v="0"/>
    <x v="36"/>
    <x v="281"/>
    <d v="2023-04-03T00:00:00"/>
    <d v="2023-04-03T03:03:00"/>
    <d v="2023-04-03T06:05:00"/>
    <d v="1899-12-30T03:02:00"/>
    <d v="1899-12-30T00:12:00"/>
    <d v="1899-12-30T02:50:00"/>
    <x v="0"/>
    <x v="2"/>
  </r>
  <r>
    <n v="15"/>
    <s v="Cliente_244"/>
    <n v="6"/>
    <x v="220"/>
    <d v="2023-04-03T02:28:00"/>
    <x v="0"/>
    <x v="0"/>
    <x v="2"/>
    <n v="41.96"/>
    <x v="2"/>
    <n v="286"/>
    <x v="10"/>
    <x v="24"/>
    <x v="282"/>
    <d v="2023-04-03T00:00:00"/>
    <d v="2023-04-03T00:22:00"/>
    <d v="2023-04-03T02:28:00"/>
    <d v="1899-12-30T02:21:00"/>
    <d v="1899-12-30T00:25:00"/>
    <d v="1899-12-30T01:56:00"/>
    <x v="0"/>
    <x v="2"/>
  </r>
  <r>
    <n v="20"/>
    <s v="Cliente_286"/>
    <n v="2"/>
    <x v="221"/>
    <d v="2023-04-03T04:44:00"/>
    <x v="3"/>
    <x v="0"/>
    <x v="0"/>
    <n v="31.67"/>
    <x v="0"/>
    <n v="287"/>
    <x v="1"/>
    <x v="229"/>
    <x v="283"/>
    <d v="2023-04-03T00:00:00"/>
    <d v="2023-04-03T03:37:00"/>
    <d v="2023-04-03T04:44:00"/>
    <d v="1899-12-30T01:07:00"/>
    <d v="1899-12-30T02:01:00"/>
    <d v="1899-12-30T00:00:00"/>
    <x v="1"/>
    <x v="2"/>
  </r>
  <r>
    <n v="15"/>
    <s v="Cliente_981"/>
    <n v="3"/>
    <x v="222"/>
    <d v="2023-04-03T05:33:00"/>
    <x v="3"/>
    <x v="2"/>
    <x v="2"/>
    <n v="13.3"/>
    <x v="0"/>
    <n v="288"/>
    <x v="7"/>
    <x v="230"/>
    <x v="284"/>
    <d v="2023-04-03T00:00:00"/>
    <d v="2023-04-03T02:08:00"/>
    <d v="2023-04-03T05:33:00"/>
    <d v="1899-12-30T03:25:00"/>
    <d v="1899-12-30T00:38:00"/>
    <d v="1899-12-30T02:47:00"/>
    <x v="0"/>
    <x v="2"/>
  </r>
  <r>
    <n v="15"/>
    <s v="Cliente_24"/>
    <n v="5"/>
    <x v="223"/>
    <d v="2023-04-03T06:23:00"/>
    <x v="3"/>
    <x v="0"/>
    <x v="0"/>
    <n v="26.56"/>
    <x v="1"/>
    <n v="289"/>
    <x v="0"/>
    <x v="231"/>
    <x v="285"/>
    <d v="2023-04-03T00:00:00"/>
    <d v="2023-04-03T03:08:00"/>
    <d v="2023-04-03T06:23:00"/>
    <d v="1899-12-30T03:15:00"/>
    <d v="1899-12-30T01:08:00"/>
    <d v="1899-12-30T02:07:00"/>
    <x v="0"/>
    <x v="2"/>
  </r>
  <r>
    <n v="19"/>
    <s v="Cliente_26"/>
    <n v="3"/>
    <x v="224"/>
    <d v="2023-04-03T04:33:00"/>
    <x v="0"/>
    <x v="0"/>
    <x v="2"/>
    <n v="14.59"/>
    <x v="2"/>
    <n v="290"/>
    <x v="0"/>
    <x v="18"/>
    <x v="286"/>
    <d v="2023-04-03T00:00:00"/>
    <d v="2023-04-03T02:06:00"/>
    <d v="2023-04-03T04:33:00"/>
    <d v="1899-12-30T02:42:00"/>
    <d v="1899-12-30T00:57:00"/>
    <d v="1899-12-30T01:45:00"/>
    <x v="0"/>
    <x v="2"/>
  </r>
  <r>
    <n v="2"/>
    <s v="Cliente_463"/>
    <n v="6"/>
    <x v="225"/>
    <d v="2023-04-03T06:09:00"/>
    <x v="2"/>
    <x v="1"/>
    <x v="1"/>
    <n v="15.44"/>
    <x v="2"/>
    <n v="291"/>
    <x v="6"/>
    <x v="232"/>
    <x v="287"/>
    <d v="2023-04-03T00:00:00"/>
    <d v="2023-04-03T03:18:00"/>
    <d v="2023-04-03T06:09:00"/>
    <d v="1899-12-30T03:06:00"/>
    <d v="1899-12-30T01:35:00"/>
    <d v="1899-12-30T01:31:00"/>
    <x v="0"/>
    <x v="2"/>
  </r>
  <r>
    <n v="10"/>
    <s v="Cliente_746"/>
    <n v="3"/>
    <x v="226"/>
    <d v="2023-04-03T01:51:00"/>
    <x v="0"/>
    <x v="2"/>
    <x v="0"/>
    <n v="29.72"/>
    <x v="0"/>
    <n v="292"/>
    <x v="10"/>
    <x v="15"/>
    <x v="288"/>
    <d v="2023-04-03T00:00:00"/>
    <d v="2023-04-03T00:09:00"/>
    <d v="2023-04-03T01:51:00"/>
    <d v="1899-12-30T01:42:00"/>
    <d v="1899-12-30T00:23:00"/>
    <d v="1899-12-30T01:19:00"/>
    <x v="0"/>
    <x v="2"/>
  </r>
  <r>
    <n v="16"/>
    <s v="Cliente_409"/>
    <n v="4"/>
    <x v="227"/>
    <d v="2023-04-03T04:35:00"/>
    <x v="0"/>
    <x v="0"/>
    <x v="0"/>
    <n v="33.11"/>
    <x v="0"/>
    <n v="293"/>
    <x v="10"/>
    <x v="233"/>
    <x v="289"/>
    <d v="2023-04-03T00:00:00"/>
    <d v="2023-04-03T02:55:00"/>
    <d v="2023-04-03T04:35:00"/>
    <d v="1899-12-30T01:40:00"/>
    <d v="1899-12-30T02:00:00"/>
    <d v="1899-12-30T00:00:00"/>
    <x v="1"/>
    <x v="2"/>
  </r>
  <r>
    <n v="17"/>
    <s v="Cliente_339"/>
    <n v="6"/>
    <x v="228"/>
    <d v="2023-04-03T03:57:00"/>
    <x v="2"/>
    <x v="1"/>
    <x v="2"/>
    <n v="20.36"/>
    <x v="1"/>
    <n v="294"/>
    <x v="1"/>
    <x v="234"/>
    <x v="290"/>
    <d v="2023-04-03T00:00:00"/>
    <d v="2023-04-03T00:26:00"/>
    <d v="2023-04-03T03:57:00"/>
    <d v="1899-12-30T03:31:00"/>
    <d v="1899-12-30T01:26:00"/>
    <d v="1899-12-30T02:05:00"/>
    <x v="0"/>
    <x v="2"/>
  </r>
  <r>
    <n v="3"/>
    <s v="Cliente_729"/>
    <n v="1"/>
    <x v="229"/>
    <d v="2023-04-03T02:01:00"/>
    <x v="2"/>
    <x v="0"/>
    <x v="2"/>
    <n v="46.42"/>
    <x v="0"/>
    <n v="295"/>
    <x v="7"/>
    <x v="235"/>
    <x v="291"/>
    <d v="2023-04-03T00:00:00"/>
    <d v="2023-04-03T00:10:00"/>
    <d v="2023-04-03T02:01:00"/>
    <d v="1899-12-30T01:51:00"/>
    <d v="1899-12-30T02:57:00"/>
    <d v="1899-12-30T00:00:00"/>
    <x v="1"/>
    <x v="2"/>
  </r>
  <r>
    <n v="14"/>
    <s v="Cliente_565"/>
    <n v="1"/>
    <x v="230"/>
    <d v="2023-04-03T05:58:00"/>
    <x v="2"/>
    <x v="2"/>
    <x v="2"/>
    <n v="29.07"/>
    <x v="2"/>
    <n v="296"/>
    <x v="0"/>
    <x v="236"/>
    <x v="292"/>
    <d v="2023-04-03T00:00:00"/>
    <d v="2023-04-03T02:49:00"/>
    <d v="2023-04-03T05:58:00"/>
    <d v="1899-12-30T03:24:00"/>
    <d v="1899-12-30T00:46:00"/>
    <d v="1899-12-30T02:38:00"/>
    <x v="0"/>
    <x v="2"/>
  </r>
  <r>
    <n v="4"/>
    <s v="Cliente_873"/>
    <n v="3"/>
    <x v="231"/>
    <d v="2023-04-03T04:27:00"/>
    <x v="1"/>
    <x v="0"/>
    <x v="2"/>
    <n v="43.46"/>
    <x v="2"/>
    <n v="297"/>
    <x v="0"/>
    <x v="237"/>
    <x v="293"/>
    <d v="2023-04-03T00:00:00"/>
    <d v="2023-04-03T01:03:00"/>
    <d v="2023-04-03T04:27:00"/>
    <d v="1899-12-30T03:39:00"/>
    <d v="1899-12-30T01:52:00"/>
    <d v="1899-12-30T01:47:00"/>
    <x v="0"/>
    <x v="2"/>
  </r>
  <r>
    <n v="11"/>
    <s v="Cliente_195"/>
    <n v="4"/>
    <x v="232"/>
    <d v="2023-04-03T05:29:00"/>
    <x v="3"/>
    <x v="1"/>
    <x v="2"/>
    <n v="23.24"/>
    <x v="0"/>
    <n v="298"/>
    <x v="6"/>
    <x v="238"/>
    <x v="294"/>
    <d v="2023-04-03T00:00:00"/>
    <d v="2023-04-03T03:14:00"/>
    <d v="2023-04-03T05:29:00"/>
    <d v="1899-12-30T02:15:00"/>
    <d v="1899-12-30T02:21:00"/>
    <d v="1899-12-30T00:00:00"/>
    <x v="1"/>
    <x v="2"/>
  </r>
  <r>
    <n v="6"/>
    <s v="Cliente_211"/>
    <n v="1"/>
    <x v="233"/>
    <d v="2023-04-03T02:45:00"/>
    <x v="3"/>
    <x v="2"/>
    <x v="1"/>
    <n v="29.68"/>
    <x v="2"/>
    <n v="299"/>
    <x v="7"/>
    <x v="239"/>
    <x v="295"/>
    <d v="2023-04-03T00:00:00"/>
    <d v="2023-04-03T01:19:00"/>
    <d v="2023-04-03T02:45:00"/>
    <d v="1899-12-30T01:41:00"/>
    <d v="1899-12-30T01:53:00"/>
    <d v="1899-12-30T00:00:00"/>
    <x v="1"/>
    <x v="2"/>
  </r>
  <r>
    <n v="18"/>
    <s v="Cliente_516"/>
    <n v="6"/>
    <x v="234"/>
    <d v="2023-04-03T04:19:00"/>
    <x v="2"/>
    <x v="1"/>
    <x v="2"/>
    <n v="38.380000000000003"/>
    <x v="0"/>
    <n v="300"/>
    <x v="3"/>
    <x v="240"/>
    <x v="296"/>
    <d v="2023-04-03T00:00:00"/>
    <d v="2023-04-03T02:17:00"/>
    <d v="2023-04-03T04:19:00"/>
    <d v="1899-12-30T02:02:00"/>
    <d v="1899-12-30T01:58:00"/>
    <d v="1899-12-30T00:04:00"/>
    <x v="0"/>
    <x v="2"/>
  </r>
  <r>
    <n v="8"/>
    <s v="Cliente_385"/>
    <n v="6"/>
    <x v="235"/>
    <d v="2023-04-03T04:08:00"/>
    <x v="3"/>
    <x v="0"/>
    <x v="2"/>
    <n v="16.52"/>
    <x v="0"/>
    <n v="301"/>
    <x v="7"/>
    <x v="241"/>
    <x v="297"/>
    <d v="2023-04-03T00:00:00"/>
    <d v="2023-04-03T02:14:00"/>
    <d v="2023-04-03T04:08:00"/>
    <d v="1899-12-30T01:54:00"/>
    <d v="1899-12-30T03:03:00"/>
    <d v="1899-12-30T00:00:00"/>
    <x v="1"/>
    <x v="2"/>
  </r>
  <r>
    <n v="5"/>
    <s v="Cliente_929"/>
    <n v="2"/>
    <x v="236"/>
    <d v="2023-04-03T04:56:00"/>
    <x v="1"/>
    <x v="1"/>
    <x v="2"/>
    <n v="39.89"/>
    <x v="0"/>
    <n v="302"/>
    <x v="1"/>
    <x v="183"/>
    <x v="298"/>
    <d v="2023-04-03T00:00:00"/>
    <d v="2023-04-03T01:20:00"/>
    <d v="2023-04-03T04:56:00"/>
    <d v="1899-12-30T03:36:00"/>
    <d v="1899-12-30T00:15:00"/>
    <d v="1899-12-30T03:21:00"/>
    <x v="0"/>
    <x v="2"/>
  </r>
  <r>
    <n v="14"/>
    <s v="Cliente_986"/>
    <n v="5"/>
    <x v="237"/>
    <d v="2023-04-03T06:24:00"/>
    <x v="3"/>
    <x v="1"/>
    <x v="0"/>
    <n v="16.489999999999998"/>
    <x v="2"/>
    <n v="303"/>
    <x v="2"/>
    <x v="242"/>
    <x v="299"/>
    <d v="2023-04-03T00:00:00"/>
    <d v="2023-04-03T03:38:00"/>
    <d v="2023-04-03T06:24:00"/>
    <d v="1899-12-30T03:01:00"/>
    <d v="1899-12-30T01:32:00"/>
    <d v="1899-12-30T01:29:00"/>
    <x v="0"/>
    <x v="2"/>
  </r>
  <r>
    <n v="6"/>
    <s v="Cliente_994"/>
    <n v="4"/>
    <x v="238"/>
    <d v="2023-04-03T04:40:00"/>
    <x v="1"/>
    <x v="0"/>
    <x v="2"/>
    <n v="22.05"/>
    <x v="0"/>
    <n v="304"/>
    <x v="1"/>
    <x v="243"/>
    <x v="300"/>
    <d v="2023-04-03T00:00:00"/>
    <d v="2023-04-03T03:24:00"/>
    <d v="2023-04-03T04:40:00"/>
    <d v="1899-12-30T01:16:00"/>
    <d v="1899-12-30T01:25:00"/>
    <d v="1899-12-30T00:00:00"/>
    <x v="1"/>
    <x v="2"/>
  </r>
  <r>
    <n v="1"/>
    <s v="Cliente_648"/>
    <n v="2"/>
    <x v="239"/>
    <d v="2023-04-03T04:13:00"/>
    <x v="1"/>
    <x v="0"/>
    <x v="2"/>
    <n v="37.92"/>
    <x v="0"/>
    <n v="305"/>
    <x v="9"/>
    <x v="244"/>
    <x v="301"/>
    <d v="2023-04-03T00:00:00"/>
    <d v="2023-04-03T00:45:00"/>
    <d v="2023-04-03T04:13:00"/>
    <d v="1899-12-30T03:28:00"/>
    <d v="1899-12-30T01:05:00"/>
    <d v="1899-12-30T02:23:00"/>
    <x v="0"/>
    <x v="2"/>
  </r>
  <r>
    <n v="7"/>
    <s v="Cliente_702"/>
    <n v="4"/>
    <x v="240"/>
    <d v="2023-04-03T02:32:00"/>
    <x v="3"/>
    <x v="0"/>
    <x v="2"/>
    <n v="16.96"/>
    <x v="2"/>
    <n v="306"/>
    <x v="9"/>
    <x v="183"/>
    <x v="302"/>
    <d v="2023-04-03T00:00:00"/>
    <d v="2023-04-03T00:03:00"/>
    <d v="2023-04-03T02:32:00"/>
    <d v="1899-12-30T02:44:00"/>
    <d v="1899-12-30T00:21:00"/>
    <d v="1899-12-30T02:23:00"/>
    <x v="0"/>
    <x v="2"/>
  </r>
  <r>
    <n v="20"/>
    <s v="Cliente_175"/>
    <n v="5"/>
    <x v="241"/>
    <d v="2023-04-03T05:39:00"/>
    <x v="1"/>
    <x v="0"/>
    <x v="1"/>
    <n v="31.66"/>
    <x v="1"/>
    <n v="307"/>
    <x v="4"/>
    <x v="36"/>
    <x v="303"/>
    <d v="2023-04-03T00:00:00"/>
    <d v="2023-04-03T03:09:00"/>
    <d v="2023-04-03T05:39:00"/>
    <d v="1899-12-30T02:30:00"/>
    <d v="1899-12-30T00:39:00"/>
    <d v="1899-12-30T01:51:00"/>
    <x v="0"/>
    <x v="2"/>
  </r>
  <r>
    <n v="14"/>
    <s v="Cliente_846"/>
    <n v="6"/>
    <x v="242"/>
    <d v="2023-04-03T04:39:00"/>
    <x v="2"/>
    <x v="0"/>
    <x v="2"/>
    <n v="33.79"/>
    <x v="0"/>
    <n v="308"/>
    <x v="7"/>
    <x v="245"/>
    <x v="304"/>
    <d v="2023-04-03T00:00:00"/>
    <d v="2023-04-03T01:55:00"/>
    <d v="2023-04-03T04:39:00"/>
    <d v="1899-12-30T02:44:00"/>
    <d v="1899-12-30T03:06:00"/>
    <d v="1899-12-30T00:00:00"/>
    <x v="1"/>
    <x v="2"/>
  </r>
  <r>
    <n v="9"/>
    <s v="Cliente_620"/>
    <n v="3"/>
    <x v="243"/>
    <d v="2023-04-03T04:05:00"/>
    <x v="1"/>
    <x v="0"/>
    <x v="2"/>
    <n v="36.090000000000003"/>
    <x v="0"/>
    <n v="309"/>
    <x v="10"/>
    <x v="246"/>
    <x v="305"/>
    <d v="2023-04-03T00:00:00"/>
    <d v="2023-04-03T00:28:00"/>
    <d v="2023-04-03T04:05:00"/>
    <d v="1899-12-30T03:37:00"/>
    <d v="1899-12-30T02:03:00"/>
    <d v="1899-12-30T01:34:00"/>
    <x v="0"/>
    <x v="2"/>
  </r>
  <r>
    <n v="17"/>
    <s v="Cliente_672"/>
    <n v="3"/>
    <x v="244"/>
    <d v="2023-04-03T06:23:00"/>
    <x v="3"/>
    <x v="2"/>
    <x v="2"/>
    <n v="11.47"/>
    <x v="1"/>
    <n v="310"/>
    <x v="7"/>
    <x v="247"/>
    <x v="306"/>
    <d v="2023-04-03T00:00:00"/>
    <d v="2023-04-03T03:04:00"/>
    <d v="2023-04-03T06:23:00"/>
    <d v="1899-12-30T03:19:00"/>
    <d v="1899-12-30T01:37:00"/>
    <d v="1899-12-30T01:42:00"/>
    <x v="0"/>
    <x v="2"/>
  </r>
  <r>
    <n v="6"/>
    <s v="Cliente_735"/>
    <n v="4"/>
    <x v="206"/>
    <d v="2023-04-03T02:43:00"/>
    <x v="0"/>
    <x v="1"/>
    <x v="1"/>
    <n v="39.270000000000003"/>
    <x v="2"/>
    <n v="311"/>
    <x v="3"/>
    <x v="248"/>
    <x v="307"/>
    <d v="2023-04-03T00:00:00"/>
    <d v="2023-04-03T01:40:00"/>
    <d v="2023-04-03T02:43:00"/>
    <d v="1899-12-30T01:18:00"/>
    <d v="1899-12-30T01:14:00"/>
    <d v="1899-12-30T00:04:00"/>
    <x v="0"/>
    <x v="2"/>
  </r>
  <r>
    <n v="2"/>
    <s v="Cliente_268"/>
    <n v="4"/>
    <x v="245"/>
    <d v="2023-04-03T06:12:00"/>
    <x v="0"/>
    <x v="0"/>
    <x v="2"/>
    <n v="30.89"/>
    <x v="0"/>
    <n v="312"/>
    <x v="7"/>
    <x v="249"/>
    <x v="308"/>
    <d v="2023-04-03T00:00:00"/>
    <d v="2023-04-03T03:07:00"/>
    <d v="2023-04-03T06:12:00"/>
    <d v="1899-12-30T03:05:00"/>
    <d v="1899-12-30T00:55:00"/>
    <d v="1899-12-30T02:10:00"/>
    <x v="0"/>
    <x v="2"/>
  </r>
  <r>
    <n v="10"/>
    <s v="Cliente_974"/>
    <n v="3"/>
    <x v="246"/>
    <d v="2023-04-03T05:46:00"/>
    <x v="1"/>
    <x v="1"/>
    <x v="0"/>
    <n v="43.14"/>
    <x v="0"/>
    <n v="313"/>
    <x v="0"/>
    <x v="250"/>
    <x v="309"/>
    <d v="2023-04-03T00:00:00"/>
    <d v="2023-04-03T02:23:00"/>
    <d v="2023-04-03T05:46:00"/>
    <d v="1899-12-30T03:23:00"/>
    <d v="1899-12-30T01:46:00"/>
    <d v="1899-12-30T01:37:00"/>
    <x v="0"/>
    <x v="2"/>
  </r>
  <r>
    <n v="20"/>
    <s v="Cliente_161"/>
    <n v="5"/>
    <x v="203"/>
    <d v="2023-04-03T03:53:00"/>
    <x v="4"/>
    <x v="0"/>
    <x v="0"/>
    <n v="32.18"/>
    <x v="2"/>
    <n v="314"/>
    <x v="9"/>
    <x v="71"/>
    <x v="310"/>
    <d v="2023-04-03T00:00:00"/>
    <d v="2023-04-03T00:46:00"/>
    <d v="2023-04-03T03:53:00"/>
    <d v="1899-12-30T03:22:00"/>
    <d v="1899-12-30T00:05:00"/>
    <d v="1899-12-30T03:17:00"/>
    <x v="0"/>
    <x v="2"/>
  </r>
  <r>
    <n v="14"/>
    <s v="Cliente_600"/>
    <n v="1"/>
    <x v="247"/>
    <d v="2023-04-03T03:29:00"/>
    <x v="2"/>
    <x v="0"/>
    <x v="2"/>
    <n v="20.6"/>
    <x v="1"/>
    <n v="315"/>
    <x v="9"/>
    <x v="251"/>
    <x v="311"/>
    <d v="2023-04-03T00:00:00"/>
    <d v="2023-04-03T00:12:00"/>
    <d v="2023-04-03T03:29:00"/>
    <d v="1899-12-30T03:17:00"/>
    <d v="1899-12-30T02:06:00"/>
    <d v="1899-12-30T01:11:00"/>
    <x v="0"/>
    <x v="2"/>
  </r>
  <r>
    <n v="2"/>
    <s v="Cliente_654"/>
    <n v="2"/>
    <x v="248"/>
    <d v="2023-04-03T05:32:00"/>
    <x v="3"/>
    <x v="1"/>
    <x v="2"/>
    <n v="31.13"/>
    <x v="0"/>
    <n v="316"/>
    <x v="4"/>
    <x v="252"/>
    <x v="312"/>
    <d v="2023-04-03T00:00:00"/>
    <d v="2023-04-03T01:38:00"/>
    <d v="2023-04-03T05:32:00"/>
    <d v="1899-12-30T03:54:00"/>
    <d v="1899-12-30T02:38:00"/>
    <d v="1899-12-30T01:16:00"/>
    <x v="0"/>
    <x v="2"/>
  </r>
  <r>
    <n v="17"/>
    <s v="Cliente_440"/>
    <n v="2"/>
    <x v="249"/>
    <d v="2023-04-03T06:16:00"/>
    <x v="2"/>
    <x v="1"/>
    <x v="1"/>
    <n v="24.55"/>
    <x v="1"/>
    <n v="317"/>
    <x v="7"/>
    <x v="253"/>
    <x v="313"/>
    <d v="2023-04-03T00:00:00"/>
    <d v="2023-04-03T02:25:00"/>
    <d v="2023-04-03T06:16:00"/>
    <d v="1899-12-30T03:51:00"/>
    <d v="1899-12-30T01:28:00"/>
    <d v="1899-12-30T02:23:00"/>
    <x v="0"/>
    <x v="2"/>
  </r>
  <r>
    <n v="13"/>
    <s v="Cliente_269"/>
    <n v="3"/>
    <x v="250"/>
    <d v="2023-04-03T05:09:00"/>
    <x v="0"/>
    <x v="2"/>
    <x v="2"/>
    <n v="10.08"/>
    <x v="0"/>
    <n v="318"/>
    <x v="5"/>
    <x v="12"/>
    <x v="314"/>
    <d v="2023-04-03T00:00:00"/>
    <d v="2023-04-03T03:33:00"/>
    <d v="2023-04-03T05:09:00"/>
    <d v="1899-12-30T01:36:00"/>
    <d v="1899-12-30T00:39:00"/>
    <d v="1899-12-30T00:57:00"/>
    <x v="0"/>
    <x v="2"/>
  </r>
  <r>
    <n v="1"/>
    <s v="Cliente_12"/>
    <n v="1"/>
    <x v="251"/>
    <d v="2023-04-03T03:59:00"/>
    <x v="1"/>
    <x v="0"/>
    <x v="1"/>
    <n v="30.05"/>
    <x v="1"/>
    <n v="319"/>
    <x v="6"/>
    <x v="254"/>
    <x v="315"/>
    <d v="2023-04-03T00:00:00"/>
    <d v="2023-04-03T00:48:00"/>
    <d v="2023-04-03T03:59:00"/>
    <d v="1899-12-30T03:11:00"/>
    <d v="1899-12-30T02:06:00"/>
    <d v="1899-12-30T01:05:00"/>
    <x v="0"/>
    <x v="2"/>
  </r>
  <r>
    <n v="9"/>
    <s v="Cliente_294"/>
    <n v="1"/>
    <x v="252"/>
    <d v="2023-04-03T04:17:00"/>
    <x v="0"/>
    <x v="0"/>
    <x v="0"/>
    <n v="44.02"/>
    <x v="0"/>
    <n v="320"/>
    <x v="0"/>
    <x v="255"/>
    <x v="316"/>
    <d v="2023-04-03T00:00:00"/>
    <d v="2023-04-03T01:30:00"/>
    <d v="2023-04-03T04:17:00"/>
    <d v="1899-12-30T02:47:00"/>
    <d v="1899-12-30T02:10:00"/>
    <d v="1899-12-30T00:37:00"/>
    <x v="0"/>
    <x v="2"/>
  </r>
  <r>
    <n v="18"/>
    <s v="Cliente_659"/>
    <n v="5"/>
    <x v="253"/>
    <d v="2023-04-03T04:18:00"/>
    <x v="1"/>
    <x v="0"/>
    <x v="2"/>
    <n v="23.59"/>
    <x v="1"/>
    <n v="321"/>
    <x v="5"/>
    <x v="256"/>
    <x v="317"/>
    <d v="2023-04-03T00:00:00"/>
    <d v="2023-04-03T02:04:00"/>
    <d v="2023-04-03T04:18:00"/>
    <d v="1899-12-30T02:14:00"/>
    <d v="1899-12-30T01:35:00"/>
    <d v="1899-12-30T00:39:00"/>
    <x v="0"/>
    <x v="2"/>
  </r>
  <r>
    <n v="12"/>
    <s v="Cliente_47"/>
    <n v="1"/>
    <x v="254"/>
    <d v="2023-04-03T05:47:00"/>
    <x v="2"/>
    <x v="2"/>
    <x v="2"/>
    <n v="24.69"/>
    <x v="2"/>
    <n v="322"/>
    <x v="8"/>
    <x v="257"/>
    <x v="318"/>
    <d v="2023-04-03T00:00:00"/>
    <d v="2023-04-03T03:41:00"/>
    <d v="2023-04-03T05:47:00"/>
    <d v="1899-12-30T02:21:00"/>
    <d v="1899-12-30T01:00:00"/>
    <d v="1899-12-30T01:21:00"/>
    <x v="0"/>
    <x v="2"/>
  </r>
  <r>
    <n v="8"/>
    <s v="Cliente_544"/>
    <n v="1"/>
    <x v="255"/>
    <d v="2023-04-03T04:19:00"/>
    <x v="3"/>
    <x v="1"/>
    <x v="1"/>
    <n v="44.3"/>
    <x v="1"/>
    <n v="323"/>
    <x v="9"/>
    <x v="258"/>
    <x v="319"/>
    <d v="2023-04-03T00:00:00"/>
    <d v="2023-04-03T01:23:00"/>
    <d v="2023-04-03T04:19:00"/>
    <d v="1899-12-30T02:56:00"/>
    <d v="1899-12-30T02:02:00"/>
    <d v="1899-12-30T00:54:00"/>
    <x v="0"/>
    <x v="2"/>
  </r>
  <r>
    <n v="9"/>
    <s v="Cliente_633"/>
    <n v="6"/>
    <x v="256"/>
    <d v="2023-04-03T01:51:00"/>
    <x v="1"/>
    <x v="2"/>
    <x v="2"/>
    <n v="21.6"/>
    <x v="1"/>
    <n v="324"/>
    <x v="4"/>
    <x v="259"/>
    <x v="320"/>
    <d v="2023-04-03T00:00:00"/>
    <d v="2023-04-03T00:43:00"/>
    <d v="2023-04-03T01:51:00"/>
    <d v="1899-12-30T01:08:00"/>
    <d v="1899-12-30T01:30:00"/>
    <d v="1899-12-30T00:00:00"/>
    <x v="1"/>
    <x v="2"/>
  </r>
  <r>
    <n v="18"/>
    <s v="Cliente_154"/>
    <n v="1"/>
    <x v="257"/>
    <d v="2023-04-03T02:18:00"/>
    <x v="2"/>
    <x v="0"/>
    <x v="2"/>
    <n v="32.5"/>
    <x v="0"/>
    <n v="325"/>
    <x v="4"/>
    <x v="260"/>
    <x v="321"/>
    <d v="2023-04-03T00:00:00"/>
    <d v="2023-04-03T01:00:00"/>
    <d v="2023-04-03T02:18:00"/>
    <d v="1899-12-30T01:18:00"/>
    <d v="1899-12-30T01:11:00"/>
    <d v="1899-12-30T00:07:00"/>
    <x v="0"/>
    <x v="2"/>
  </r>
  <r>
    <n v="14"/>
    <s v="Cliente_489"/>
    <n v="4"/>
    <x v="258"/>
    <d v="2023-04-04T05:34:00"/>
    <x v="1"/>
    <x v="1"/>
    <x v="0"/>
    <n v="13.85"/>
    <x v="2"/>
    <n v="326"/>
    <x v="4"/>
    <x v="261"/>
    <x v="322"/>
    <d v="2023-04-04T00:00:00"/>
    <d v="2023-04-04T01:39:00"/>
    <d v="2023-04-04T05:34:00"/>
    <d v="1899-12-30T04:10:00"/>
    <d v="1899-12-30T01:31:00"/>
    <d v="1899-12-30T02:39:00"/>
    <x v="0"/>
    <x v="3"/>
  </r>
  <r>
    <n v="12"/>
    <s v="Cliente_336"/>
    <n v="5"/>
    <x v="259"/>
    <d v="2023-04-04T04:36:00"/>
    <x v="3"/>
    <x v="2"/>
    <x v="2"/>
    <n v="15.08"/>
    <x v="0"/>
    <n v="327"/>
    <x v="1"/>
    <x v="262"/>
    <x v="323"/>
    <d v="2023-04-04T00:00:00"/>
    <d v="2023-04-04T02:59:00"/>
    <d v="2023-04-04T04:36:00"/>
    <d v="1899-12-30T01:37:00"/>
    <d v="1899-12-30T01:14:00"/>
    <d v="1899-12-30T00:23:00"/>
    <x v="0"/>
    <x v="3"/>
  </r>
  <r>
    <n v="4"/>
    <s v="Cliente_350"/>
    <n v="3"/>
    <x v="260"/>
    <d v="2023-04-04T04:07:00"/>
    <x v="2"/>
    <x v="2"/>
    <x v="2"/>
    <n v="13.85"/>
    <x v="0"/>
    <n v="328"/>
    <x v="9"/>
    <x v="5"/>
    <x v="324"/>
    <d v="2023-04-04T00:00:00"/>
    <d v="2023-04-04T01:44:00"/>
    <d v="2023-04-04T04:07:00"/>
    <d v="1899-12-30T02:23:00"/>
    <d v="1899-12-30T00:21:00"/>
    <d v="1899-12-30T02:02:00"/>
    <x v="0"/>
    <x v="3"/>
  </r>
  <r>
    <n v="13"/>
    <s v="Cliente_797"/>
    <n v="1"/>
    <x v="261"/>
    <d v="2023-04-04T02:41:00"/>
    <x v="2"/>
    <x v="0"/>
    <x v="2"/>
    <n v="38.89"/>
    <x v="2"/>
    <n v="329"/>
    <x v="6"/>
    <x v="263"/>
    <x v="325"/>
    <d v="2023-04-04T00:00:00"/>
    <d v="2023-04-04T00:26:00"/>
    <d v="2023-04-04T02:41:00"/>
    <d v="1899-12-30T02:30:00"/>
    <d v="1899-12-30T02:19:00"/>
    <d v="1899-12-30T00:11:00"/>
    <x v="0"/>
    <x v="3"/>
  </r>
  <r>
    <n v="10"/>
    <s v="Cliente_436"/>
    <n v="6"/>
    <x v="262"/>
    <d v="2023-04-04T03:57:00"/>
    <x v="0"/>
    <x v="1"/>
    <x v="2"/>
    <n v="32.17"/>
    <x v="2"/>
    <n v="330"/>
    <x v="6"/>
    <x v="264"/>
    <x v="326"/>
    <d v="2023-04-04T00:00:00"/>
    <d v="2023-04-04T01:50:00"/>
    <d v="2023-04-04T03:57:00"/>
    <d v="1899-12-30T02:22:00"/>
    <d v="1899-12-30T02:20:00"/>
    <d v="1899-12-30T00:02:00"/>
    <x v="0"/>
    <x v="3"/>
  </r>
  <r>
    <n v="20"/>
    <s v="Cliente_597"/>
    <n v="3"/>
    <x v="263"/>
    <d v="2023-04-04T06:17:00"/>
    <x v="4"/>
    <x v="2"/>
    <x v="0"/>
    <n v="36.61"/>
    <x v="0"/>
    <n v="331"/>
    <x v="3"/>
    <x v="265"/>
    <x v="327"/>
    <d v="2023-04-04T00:00:00"/>
    <d v="2023-04-04T03:06:00"/>
    <d v="2023-04-04T06:17:00"/>
    <d v="1899-12-30T03:11:00"/>
    <d v="1899-12-30T02:01:00"/>
    <d v="1899-12-30T01:10:00"/>
    <x v="0"/>
    <x v="3"/>
  </r>
  <r>
    <n v="6"/>
    <s v="Cliente_823"/>
    <n v="1"/>
    <x v="264"/>
    <d v="2023-04-04T01:29:00"/>
    <x v="2"/>
    <x v="0"/>
    <x v="0"/>
    <n v="25.21"/>
    <x v="0"/>
    <n v="332"/>
    <x v="10"/>
    <x v="18"/>
    <x v="328"/>
    <d v="2023-04-04T00:00:00"/>
    <d v="2023-04-04T00:14:00"/>
    <d v="2023-04-04T01:29:00"/>
    <d v="1899-12-30T01:15:00"/>
    <d v="1899-12-30T00:17:00"/>
    <d v="1899-12-30T00:58:00"/>
    <x v="0"/>
    <x v="3"/>
  </r>
  <r>
    <n v="6"/>
    <s v="Cliente_690"/>
    <n v="1"/>
    <x v="265"/>
    <d v="2023-04-04T04:29:00"/>
    <x v="4"/>
    <x v="2"/>
    <x v="2"/>
    <n v="13.19"/>
    <x v="1"/>
    <n v="333"/>
    <x v="3"/>
    <x v="136"/>
    <x v="329"/>
    <d v="2023-04-04T00:00:00"/>
    <d v="2023-04-04T03:10:00"/>
    <d v="2023-04-04T04:29:00"/>
    <d v="1899-12-30T01:19:00"/>
    <d v="1899-12-30T01:01:00"/>
    <d v="1899-12-30T00:18:00"/>
    <x v="0"/>
    <x v="3"/>
  </r>
  <r>
    <n v="12"/>
    <s v="Cliente_216"/>
    <n v="4"/>
    <x v="266"/>
    <d v="2023-04-04T06:31:00"/>
    <x v="1"/>
    <x v="1"/>
    <x v="2"/>
    <n v="17.5"/>
    <x v="1"/>
    <n v="334"/>
    <x v="10"/>
    <x v="266"/>
    <x v="330"/>
    <d v="2023-04-04T00:00:00"/>
    <d v="2023-04-04T02:51:00"/>
    <d v="2023-04-04T06:31:00"/>
    <d v="1899-12-30T03:40:00"/>
    <d v="1899-12-30T02:36:00"/>
    <d v="1899-12-30T01:04:00"/>
    <x v="0"/>
    <x v="3"/>
  </r>
  <r>
    <n v="14"/>
    <s v="Cliente_546"/>
    <n v="3"/>
    <x v="267"/>
    <d v="2023-04-04T03:09:00"/>
    <x v="4"/>
    <x v="0"/>
    <x v="0"/>
    <n v="41.56"/>
    <x v="1"/>
    <n v="335"/>
    <x v="2"/>
    <x v="267"/>
    <x v="331"/>
    <d v="2023-04-04T00:00:00"/>
    <d v="2023-04-04T01:56:00"/>
    <d v="2023-04-04T03:09:00"/>
    <d v="1899-12-30T01:13:00"/>
    <d v="1899-12-30T01:09:00"/>
    <d v="1899-12-30T00:04:00"/>
    <x v="0"/>
    <x v="3"/>
  </r>
  <r>
    <n v="4"/>
    <s v="Cliente_524"/>
    <n v="5"/>
    <x v="268"/>
    <d v="2023-04-04T04:51:00"/>
    <x v="2"/>
    <x v="2"/>
    <x v="2"/>
    <n v="17.93"/>
    <x v="1"/>
    <n v="336"/>
    <x v="10"/>
    <x v="268"/>
    <x v="332"/>
    <d v="2023-04-04T00:00:00"/>
    <d v="2023-04-04T01:35:00"/>
    <d v="2023-04-04T04:51:00"/>
    <d v="1899-12-30T03:16:00"/>
    <d v="1899-12-30T01:05:00"/>
    <d v="1899-12-30T02:11:00"/>
    <x v="0"/>
    <x v="3"/>
  </r>
  <r>
    <n v="11"/>
    <s v="Cliente_193"/>
    <n v="2"/>
    <x v="269"/>
    <d v="2023-04-04T04:31:00"/>
    <x v="3"/>
    <x v="2"/>
    <x v="2"/>
    <n v="19.28"/>
    <x v="0"/>
    <n v="337"/>
    <x v="2"/>
    <x v="269"/>
    <x v="333"/>
    <d v="2023-04-04T00:00:00"/>
    <d v="2023-04-04T01:38:00"/>
    <d v="2023-04-04T04:31:00"/>
    <d v="1899-12-30T02:53:00"/>
    <d v="1899-12-30T00:58:00"/>
    <d v="1899-12-30T01:55:00"/>
    <x v="0"/>
    <x v="3"/>
  </r>
  <r>
    <n v="18"/>
    <s v="Cliente_794"/>
    <n v="2"/>
    <x v="270"/>
    <d v="2023-04-04T03:30:00"/>
    <x v="3"/>
    <x v="0"/>
    <x v="0"/>
    <n v="30.62"/>
    <x v="0"/>
    <n v="338"/>
    <x v="8"/>
    <x v="270"/>
    <x v="334"/>
    <d v="2023-04-04T00:00:00"/>
    <d v="2023-04-04T00:32:00"/>
    <d v="2023-04-04T03:30:00"/>
    <d v="1899-12-30T02:58:00"/>
    <d v="1899-12-30T02:23:00"/>
    <d v="1899-12-30T00:35:00"/>
    <x v="0"/>
    <x v="3"/>
  </r>
  <r>
    <n v="13"/>
    <s v="Cliente_602"/>
    <n v="2"/>
    <x v="271"/>
    <d v="2023-04-04T02:01:00"/>
    <x v="0"/>
    <x v="1"/>
    <x v="0"/>
    <n v="19.600000000000001"/>
    <x v="0"/>
    <n v="339"/>
    <x v="4"/>
    <x v="271"/>
    <x v="335"/>
    <d v="2023-04-04T00:00:00"/>
    <d v="2023-04-04T00:00:00"/>
    <d v="2023-04-04T02:01:00"/>
    <d v="1899-12-30T02:01:00"/>
    <d v="1899-12-30T00:46:00"/>
    <d v="1899-12-30T01:15:00"/>
    <x v="0"/>
    <x v="3"/>
  </r>
  <r>
    <n v="15"/>
    <s v="Cliente_296"/>
    <n v="1"/>
    <x v="272"/>
    <d v="2023-04-04T04:38:00"/>
    <x v="0"/>
    <x v="0"/>
    <x v="2"/>
    <n v="38.520000000000003"/>
    <x v="1"/>
    <n v="340"/>
    <x v="0"/>
    <x v="272"/>
    <x v="336"/>
    <d v="2023-04-04T00:00:00"/>
    <d v="2023-04-04T01:12:00"/>
    <d v="2023-04-04T04:38:00"/>
    <d v="1899-12-30T03:26:00"/>
    <d v="1899-12-30T01:31:00"/>
    <d v="1899-12-30T01:55:00"/>
    <x v="0"/>
    <x v="3"/>
  </r>
  <r>
    <n v="14"/>
    <s v="Cliente_568"/>
    <n v="5"/>
    <x v="273"/>
    <d v="2023-04-04T04:19:00"/>
    <x v="0"/>
    <x v="1"/>
    <x v="2"/>
    <n v="47.05"/>
    <x v="1"/>
    <n v="341"/>
    <x v="4"/>
    <x v="273"/>
    <x v="337"/>
    <d v="2023-04-04T00:00:00"/>
    <d v="2023-04-04T02:05:00"/>
    <d v="2023-04-04T04:19:00"/>
    <d v="1899-12-30T02:14:00"/>
    <d v="1899-12-30T01:28:00"/>
    <d v="1899-12-30T00:46:00"/>
    <x v="0"/>
    <x v="3"/>
  </r>
  <r>
    <n v="19"/>
    <s v="Cliente_897"/>
    <n v="5"/>
    <x v="274"/>
    <d v="2023-04-04T06:11:00"/>
    <x v="0"/>
    <x v="1"/>
    <x v="2"/>
    <n v="20.059999999999999"/>
    <x v="1"/>
    <n v="342"/>
    <x v="6"/>
    <x v="186"/>
    <x v="338"/>
    <d v="2023-04-04T00:00:00"/>
    <d v="2023-04-04T02:30:00"/>
    <d v="2023-04-04T06:11:00"/>
    <d v="1899-12-30T03:41:00"/>
    <d v="1899-12-30T00:54:00"/>
    <d v="1899-12-30T02:47:00"/>
    <x v="0"/>
    <x v="3"/>
  </r>
  <r>
    <n v="12"/>
    <s v="Cliente_816"/>
    <n v="1"/>
    <x v="275"/>
    <d v="2023-04-04T05:45:00"/>
    <x v="3"/>
    <x v="0"/>
    <x v="2"/>
    <n v="23.01"/>
    <x v="2"/>
    <n v="343"/>
    <x v="4"/>
    <x v="274"/>
    <x v="69"/>
    <d v="2023-04-04T00:00:00"/>
    <d v="2023-04-04T03:56:00"/>
    <d v="2023-04-04T05:45:00"/>
    <d v="1899-12-30T02:04:00"/>
    <d v="1899-12-30T01:41:00"/>
    <d v="1899-12-30T00:23:00"/>
    <x v="0"/>
    <x v="3"/>
  </r>
  <r>
    <n v="15"/>
    <s v="Cliente_221"/>
    <n v="3"/>
    <x v="276"/>
    <d v="2023-04-04T02:04:00"/>
    <x v="2"/>
    <x v="0"/>
    <x v="2"/>
    <n v="33.01"/>
    <x v="2"/>
    <n v="344"/>
    <x v="9"/>
    <x v="275"/>
    <x v="339"/>
    <d v="2023-04-04T00:00:00"/>
    <d v="2023-04-04T00:46:00"/>
    <d v="2023-04-04T02:04:00"/>
    <d v="1899-12-30T01:33:00"/>
    <d v="1899-12-30T01:26:00"/>
    <d v="1899-12-30T00:07:00"/>
    <x v="0"/>
    <x v="3"/>
  </r>
  <r>
    <n v="16"/>
    <s v="Cliente_755"/>
    <n v="3"/>
    <x v="277"/>
    <d v="2023-04-04T04:19:00"/>
    <x v="4"/>
    <x v="0"/>
    <x v="2"/>
    <n v="13.98"/>
    <x v="2"/>
    <n v="345"/>
    <x v="9"/>
    <x v="76"/>
    <x v="340"/>
    <d v="2023-04-04T00:00:00"/>
    <d v="2023-04-04T01:18:00"/>
    <d v="2023-04-04T04:19:00"/>
    <d v="1899-12-30T03:16:00"/>
    <d v="1899-12-30T00:18:00"/>
    <d v="1899-12-30T02:58:00"/>
    <x v="0"/>
    <x v="3"/>
  </r>
  <r>
    <n v="1"/>
    <s v="Cliente_289"/>
    <n v="5"/>
    <x v="278"/>
    <d v="2023-04-04T03:56:00"/>
    <x v="3"/>
    <x v="0"/>
    <x v="0"/>
    <n v="35.93"/>
    <x v="0"/>
    <n v="346"/>
    <x v="10"/>
    <x v="38"/>
    <x v="341"/>
    <d v="2023-04-04T00:00:00"/>
    <d v="2023-04-04T00:40:00"/>
    <d v="2023-04-04T03:56:00"/>
    <d v="1899-12-30T03:16:00"/>
    <d v="1899-12-30T00:22:00"/>
    <d v="1899-12-30T02:54:00"/>
    <x v="0"/>
    <x v="3"/>
  </r>
  <r>
    <n v="7"/>
    <s v="Cliente_476"/>
    <n v="4"/>
    <x v="279"/>
    <d v="2023-04-04T04:34:00"/>
    <x v="4"/>
    <x v="0"/>
    <x v="2"/>
    <n v="48.52"/>
    <x v="0"/>
    <n v="347"/>
    <x v="9"/>
    <x v="5"/>
    <x v="342"/>
    <d v="2023-04-04T00:00:00"/>
    <d v="2023-04-04T01:49:00"/>
    <d v="2023-04-04T04:34:00"/>
    <d v="1899-12-30T02:45:00"/>
    <d v="1899-12-30T00:44:00"/>
    <d v="1899-12-30T02:01:00"/>
    <x v="0"/>
    <x v="3"/>
  </r>
  <r>
    <n v="16"/>
    <s v="Cliente_940"/>
    <n v="2"/>
    <x v="280"/>
    <d v="2023-04-04T04:59:00"/>
    <x v="2"/>
    <x v="0"/>
    <x v="2"/>
    <n v="30.78"/>
    <x v="2"/>
    <n v="348"/>
    <x v="3"/>
    <x v="29"/>
    <x v="343"/>
    <d v="2023-04-04T00:00:00"/>
    <d v="2023-04-04T01:17:00"/>
    <d v="2023-04-04T04:59:00"/>
    <d v="1899-12-30T03:57:00"/>
    <d v="1899-12-30T01:28:00"/>
    <d v="1899-12-30T02:29:00"/>
    <x v="0"/>
    <x v="3"/>
  </r>
  <r>
    <n v="13"/>
    <s v="Cliente_707"/>
    <n v="1"/>
    <x v="281"/>
    <d v="2023-04-04T07:31:00"/>
    <x v="3"/>
    <x v="1"/>
    <x v="2"/>
    <n v="40.630000000000003"/>
    <x v="2"/>
    <n v="349"/>
    <x v="2"/>
    <x v="276"/>
    <x v="344"/>
    <d v="2023-04-04T00:00:00"/>
    <d v="2023-04-04T03:48:00"/>
    <d v="2023-04-04T07:31:00"/>
    <d v="1899-12-30T03:58:00"/>
    <d v="1899-12-30T01:25:00"/>
    <d v="1899-12-30T02:33:00"/>
    <x v="0"/>
    <x v="3"/>
  </r>
  <r>
    <n v="2"/>
    <s v="Cliente_644"/>
    <n v="6"/>
    <x v="282"/>
    <d v="2023-04-04T02:59:00"/>
    <x v="3"/>
    <x v="1"/>
    <x v="0"/>
    <n v="36.21"/>
    <x v="0"/>
    <n v="350"/>
    <x v="1"/>
    <x v="1"/>
    <x v="345"/>
    <d v="2023-04-04T00:00:00"/>
    <d v="2023-04-04T00:35:00"/>
    <d v="2023-04-04T02:59:00"/>
    <d v="1899-12-30T02:24:00"/>
    <d v="1899-12-30T01:49:00"/>
    <d v="1899-12-30T00:35:00"/>
    <x v="0"/>
    <x v="3"/>
  </r>
  <r>
    <n v="1"/>
    <s v="Cliente_619"/>
    <n v="6"/>
    <x v="283"/>
    <d v="2023-04-04T06:09:00"/>
    <x v="1"/>
    <x v="1"/>
    <x v="2"/>
    <n v="48.93"/>
    <x v="1"/>
    <n v="351"/>
    <x v="2"/>
    <x v="249"/>
    <x v="346"/>
    <d v="2023-04-04T00:00:00"/>
    <d v="2023-04-04T03:52:00"/>
    <d v="2023-04-04T06:09:00"/>
    <d v="1899-12-30T02:17:00"/>
    <d v="1899-12-30T00:25:00"/>
    <d v="1899-12-30T01:52:00"/>
    <x v="0"/>
    <x v="3"/>
  </r>
  <r>
    <n v="1"/>
    <s v="Cliente_780"/>
    <n v="3"/>
    <x v="284"/>
    <d v="2023-04-04T02:53:00"/>
    <x v="0"/>
    <x v="1"/>
    <x v="1"/>
    <n v="17.55"/>
    <x v="0"/>
    <n v="352"/>
    <x v="3"/>
    <x v="195"/>
    <x v="256"/>
    <d v="2023-04-04T00:00:00"/>
    <d v="2023-04-04T00:17:00"/>
    <d v="2023-04-04T02:53:00"/>
    <d v="1899-12-30T02:36:00"/>
    <d v="1899-12-30T00:07:00"/>
    <d v="1899-12-30T02:29:00"/>
    <x v="0"/>
    <x v="3"/>
  </r>
  <r>
    <n v="7"/>
    <s v="Cliente_833"/>
    <n v="5"/>
    <x v="285"/>
    <d v="2023-04-04T07:36:00"/>
    <x v="3"/>
    <x v="2"/>
    <x v="2"/>
    <n v="27.37"/>
    <x v="0"/>
    <n v="353"/>
    <x v="2"/>
    <x v="277"/>
    <x v="347"/>
    <d v="2023-04-04T00:00:00"/>
    <d v="2023-04-04T03:46:00"/>
    <d v="2023-04-04T07:36:00"/>
    <d v="1899-12-30T03:50:00"/>
    <d v="1899-12-30T02:08:00"/>
    <d v="1899-12-30T01:42:00"/>
    <x v="0"/>
    <x v="3"/>
  </r>
  <r>
    <n v="12"/>
    <s v="Cliente_899"/>
    <n v="6"/>
    <x v="261"/>
    <d v="2023-04-04T03:24:00"/>
    <x v="3"/>
    <x v="1"/>
    <x v="2"/>
    <n v="29.58"/>
    <x v="2"/>
    <n v="354"/>
    <x v="3"/>
    <x v="278"/>
    <x v="348"/>
    <d v="2023-04-04T00:00:00"/>
    <d v="2023-04-04T00:26:00"/>
    <d v="2023-04-04T03:24:00"/>
    <d v="1899-12-30T03:13:00"/>
    <d v="1899-12-30T02:17:00"/>
    <d v="1899-12-30T00:56:00"/>
    <x v="0"/>
    <x v="3"/>
  </r>
  <r>
    <n v="4"/>
    <s v="Cliente_523"/>
    <n v="4"/>
    <x v="286"/>
    <d v="2023-04-04T05:07:00"/>
    <x v="3"/>
    <x v="1"/>
    <x v="2"/>
    <n v="30.53"/>
    <x v="0"/>
    <n v="355"/>
    <x v="0"/>
    <x v="113"/>
    <x v="349"/>
    <d v="2023-04-04T00:00:00"/>
    <d v="2023-04-04T01:41:00"/>
    <d v="2023-04-04T05:07:00"/>
    <d v="1899-12-30T03:26:00"/>
    <d v="1899-12-30T00:07:00"/>
    <d v="1899-12-30T03:19:00"/>
    <x v="0"/>
    <x v="3"/>
  </r>
  <r>
    <n v="1"/>
    <s v="Cliente_498"/>
    <n v="1"/>
    <x v="287"/>
    <d v="2023-04-04T02:18:00"/>
    <x v="0"/>
    <x v="1"/>
    <x v="2"/>
    <n v="28.92"/>
    <x v="2"/>
    <n v="356"/>
    <x v="2"/>
    <x v="44"/>
    <x v="350"/>
    <d v="2023-04-04T00:00:00"/>
    <d v="2023-04-04T00:12:00"/>
    <d v="2023-04-04T02:18:00"/>
    <d v="1899-12-30T02:21:00"/>
    <d v="1899-12-30T00:07:00"/>
    <d v="1899-12-30T02:14:00"/>
    <x v="0"/>
    <x v="3"/>
  </r>
  <r>
    <n v="17"/>
    <s v="Cliente_470"/>
    <n v="2"/>
    <x v="288"/>
    <d v="2023-04-04T04:26:00"/>
    <x v="0"/>
    <x v="1"/>
    <x v="0"/>
    <n v="26.87"/>
    <x v="2"/>
    <n v="357"/>
    <x v="9"/>
    <x v="279"/>
    <x v="351"/>
    <d v="2023-04-04T00:00:00"/>
    <d v="2023-04-04T01:19:00"/>
    <d v="2023-04-04T04:26:00"/>
    <d v="1899-12-30T03:22:00"/>
    <d v="1899-12-30T01:36:00"/>
    <d v="1899-12-30T01:46:00"/>
    <x v="0"/>
    <x v="3"/>
  </r>
  <r>
    <n v="13"/>
    <s v="Cliente_827"/>
    <n v="5"/>
    <x v="289"/>
    <d v="2023-04-04T05:57:00"/>
    <x v="3"/>
    <x v="2"/>
    <x v="2"/>
    <n v="42.1"/>
    <x v="0"/>
    <n v="358"/>
    <x v="7"/>
    <x v="280"/>
    <x v="352"/>
    <d v="2023-04-04T00:00:00"/>
    <d v="2023-04-04T02:37:00"/>
    <d v="2023-04-04T05:57:00"/>
    <d v="1899-12-30T03:20:00"/>
    <d v="1899-12-30T02:32:00"/>
    <d v="1899-12-30T00:48:00"/>
    <x v="0"/>
    <x v="3"/>
  </r>
  <r>
    <n v="11"/>
    <s v="Cliente_92"/>
    <n v="2"/>
    <x v="290"/>
    <d v="2023-04-04T04:10:00"/>
    <x v="2"/>
    <x v="0"/>
    <x v="2"/>
    <n v="12.2"/>
    <x v="0"/>
    <n v="359"/>
    <x v="4"/>
    <x v="281"/>
    <x v="353"/>
    <d v="2023-04-04T00:00:00"/>
    <d v="2023-04-04T00:41:00"/>
    <d v="2023-04-04T04:10:00"/>
    <d v="1899-12-30T03:29:00"/>
    <d v="1899-12-30T02:25:00"/>
    <d v="1899-12-30T01:04:00"/>
    <x v="0"/>
    <x v="3"/>
  </r>
  <r>
    <n v="16"/>
    <s v="Cliente_191"/>
    <n v="3"/>
    <x v="291"/>
    <d v="2023-04-04T04:58:00"/>
    <x v="0"/>
    <x v="0"/>
    <x v="2"/>
    <n v="39.26"/>
    <x v="2"/>
    <n v="360"/>
    <x v="4"/>
    <x v="282"/>
    <x v="354"/>
    <d v="2023-04-04T00:00:00"/>
    <d v="2023-04-04T01:10:00"/>
    <d v="2023-04-04T04:58:00"/>
    <d v="1899-12-30T04:03:00"/>
    <d v="1899-12-30T02:39:00"/>
    <d v="1899-12-30T01:24:00"/>
    <x v="0"/>
    <x v="3"/>
  </r>
  <r>
    <n v="16"/>
    <s v="Cliente_183"/>
    <n v="1"/>
    <x v="292"/>
    <d v="2023-04-04T05:28:00"/>
    <x v="2"/>
    <x v="2"/>
    <x v="1"/>
    <n v="41.73"/>
    <x v="1"/>
    <n v="361"/>
    <x v="1"/>
    <x v="88"/>
    <x v="355"/>
    <d v="2023-04-04T00:00:00"/>
    <d v="2023-04-04T01:53:00"/>
    <d v="2023-04-04T05:28:00"/>
    <d v="1899-12-30T03:35:00"/>
    <d v="1899-12-30T01:52:00"/>
    <d v="1899-12-30T01:43:00"/>
    <x v="0"/>
    <x v="3"/>
  </r>
  <r>
    <n v="15"/>
    <s v="Cliente_681"/>
    <n v="2"/>
    <x v="293"/>
    <d v="2023-04-04T05:59:00"/>
    <x v="1"/>
    <x v="0"/>
    <x v="2"/>
    <n v="47.21"/>
    <x v="1"/>
    <n v="362"/>
    <x v="7"/>
    <x v="283"/>
    <x v="356"/>
    <d v="2023-04-04T00:00:00"/>
    <d v="2023-04-04T02:03:00"/>
    <d v="2023-04-04T05:59:00"/>
    <d v="1899-12-30T03:56:00"/>
    <d v="1899-12-30T02:03:00"/>
    <d v="1899-12-30T01:53:00"/>
    <x v="0"/>
    <x v="3"/>
  </r>
  <r>
    <n v="5"/>
    <s v="Cliente_499"/>
    <n v="2"/>
    <x v="294"/>
    <d v="2023-04-04T03:29:00"/>
    <x v="0"/>
    <x v="0"/>
    <x v="2"/>
    <n v="49.02"/>
    <x v="2"/>
    <n v="363"/>
    <x v="2"/>
    <x v="284"/>
    <x v="357"/>
    <d v="2023-04-04T00:00:00"/>
    <d v="2023-04-04T01:46:00"/>
    <d v="2023-04-04T03:29:00"/>
    <d v="1899-12-30T01:58:00"/>
    <d v="1899-12-30T02:29:00"/>
    <d v="1899-12-30T00:00:00"/>
    <x v="1"/>
    <x v="3"/>
  </r>
  <r>
    <n v="15"/>
    <s v="Cliente_495"/>
    <n v="2"/>
    <x v="295"/>
    <d v="2023-04-04T07:10:00"/>
    <x v="3"/>
    <x v="0"/>
    <x v="0"/>
    <n v="48.28"/>
    <x v="0"/>
    <n v="364"/>
    <x v="2"/>
    <x v="285"/>
    <x v="358"/>
    <d v="2023-04-04T00:00:00"/>
    <d v="2023-04-04T03:50:00"/>
    <d v="2023-04-04T07:10:00"/>
    <d v="1899-12-30T03:20:00"/>
    <d v="1899-12-30T01:52:00"/>
    <d v="1899-12-30T01:28:00"/>
    <x v="0"/>
    <x v="3"/>
  </r>
  <r>
    <n v="4"/>
    <s v="Cliente_54"/>
    <n v="1"/>
    <x v="296"/>
    <d v="2023-04-04T04:33:00"/>
    <x v="0"/>
    <x v="0"/>
    <x v="1"/>
    <n v="34.97"/>
    <x v="2"/>
    <n v="365"/>
    <x v="9"/>
    <x v="38"/>
    <x v="359"/>
    <d v="2023-04-04T00:00:00"/>
    <d v="2023-04-04T01:03:00"/>
    <d v="2023-04-04T04:33:00"/>
    <d v="1899-12-30T03:45:00"/>
    <d v="1899-12-30T00:25:00"/>
    <d v="1899-12-30T03:20:00"/>
    <x v="0"/>
    <x v="3"/>
  </r>
  <r>
    <n v="17"/>
    <s v="Cliente_923"/>
    <n v="5"/>
    <x v="297"/>
    <d v="2023-04-04T04:46:00"/>
    <x v="0"/>
    <x v="0"/>
    <x v="1"/>
    <n v="10.57"/>
    <x v="0"/>
    <n v="366"/>
    <x v="9"/>
    <x v="286"/>
    <x v="360"/>
    <d v="2023-04-04T00:00:00"/>
    <d v="2023-04-04T01:33:00"/>
    <d v="2023-04-04T04:46:00"/>
    <d v="1899-12-30T03:13:00"/>
    <d v="1899-12-30T01:30:00"/>
    <d v="1899-12-30T01:43:00"/>
    <x v="0"/>
    <x v="3"/>
  </r>
  <r>
    <n v="12"/>
    <s v="Cliente_453"/>
    <n v="2"/>
    <x v="298"/>
    <d v="2023-04-04T03:45:00"/>
    <x v="0"/>
    <x v="2"/>
    <x v="2"/>
    <n v="12.62"/>
    <x v="1"/>
    <n v="367"/>
    <x v="9"/>
    <x v="287"/>
    <x v="361"/>
    <d v="2023-04-04T00:00:00"/>
    <d v="2023-04-04T00:53:00"/>
    <d v="2023-04-04T03:45:00"/>
    <d v="1899-12-30T02:52:00"/>
    <d v="1899-12-30T01:13:00"/>
    <d v="1899-12-30T01:39:00"/>
    <x v="0"/>
    <x v="3"/>
  </r>
  <r>
    <n v="13"/>
    <s v="Cliente_14"/>
    <n v="1"/>
    <x v="299"/>
    <d v="2023-04-04T05:33:00"/>
    <x v="1"/>
    <x v="1"/>
    <x v="0"/>
    <n v="37.65"/>
    <x v="2"/>
    <n v="368"/>
    <x v="1"/>
    <x v="288"/>
    <x v="362"/>
    <d v="2023-04-04T00:00:00"/>
    <d v="2023-04-04T03:24:00"/>
    <d v="2023-04-04T05:33:00"/>
    <d v="1899-12-30T02:24:00"/>
    <d v="1899-12-30T01:25:00"/>
    <d v="1899-12-30T00:59:00"/>
    <x v="0"/>
    <x v="3"/>
  </r>
  <r>
    <n v="20"/>
    <s v="Cliente_611"/>
    <n v="2"/>
    <x v="300"/>
    <d v="2023-04-04T05:54:00"/>
    <x v="3"/>
    <x v="0"/>
    <x v="2"/>
    <n v="34.83"/>
    <x v="1"/>
    <n v="369"/>
    <x v="7"/>
    <x v="289"/>
    <x v="363"/>
    <d v="2023-04-04T00:00:00"/>
    <d v="2023-04-04T02:11:00"/>
    <d v="2023-04-04T05:54:00"/>
    <d v="1899-12-30T03:43:00"/>
    <d v="1899-12-30T00:42:00"/>
    <d v="1899-12-30T03:01:00"/>
    <x v="0"/>
    <x v="3"/>
  </r>
  <r>
    <n v="13"/>
    <s v="Cliente_666"/>
    <n v="6"/>
    <x v="301"/>
    <d v="2023-04-04T03:23:00"/>
    <x v="0"/>
    <x v="0"/>
    <x v="2"/>
    <n v="47.79"/>
    <x v="1"/>
    <n v="370"/>
    <x v="7"/>
    <x v="38"/>
    <x v="364"/>
    <d v="2023-04-04T00:00:00"/>
    <d v="2023-04-04T02:20:00"/>
    <d v="2023-04-04T03:23:00"/>
    <d v="1899-12-30T01:03:00"/>
    <d v="1899-12-30T00:33:00"/>
    <d v="1899-12-30T00:30:00"/>
    <x v="0"/>
    <x v="3"/>
  </r>
  <r>
    <n v="4"/>
    <s v="Cliente_505"/>
    <n v="3"/>
    <x v="302"/>
    <d v="2023-04-04T04:31:00"/>
    <x v="4"/>
    <x v="2"/>
    <x v="2"/>
    <n v="32.51"/>
    <x v="2"/>
    <n v="371"/>
    <x v="8"/>
    <x v="290"/>
    <x v="365"/>
    <d v="2023-04-04T00:00:00"/>
    <d v="2023-04-04T01:16:00"/>
    <d v="2023-04-04T04:31:00"/>
    <d v="1899-12-30T03:30:00"/>
    <d v="1899-12-30T00:49:00"/>
    <d v="1899-12-30T02:41:00"/>
    <x v="0"/>
    <x v="3"/>
  </r>
  <r>
    <n v="14"/>
    <s v="Cliente_858"/>
    <n v="5"/>
    <x v="303"/>
    <d v="2023-04-04T06:14:00"/>
    <x v="2"/>
    <x v="0"/>
    <x v="2"/>
    <n v="17.170000000000002"/>
    <x v="0"/>
    <n v="372"/>
    <x v="2"/>
    <x v="44"/>
    <x v="366"/>
    <d v="2023-04-04T00:00:00"/>
    <d v="2023-04-04T02:46:00"/>
    <d v="2023-04-04T06:14:00"/>
    <d v="1899-12-30T03:28:00"/>
    <d v="1899-12-30T00:22:00"/>
    <d v="1899-12-30T03:06:00"/>
    <x v="0"/>
    <x v="3"/>
  </r>
  <r>
    <n v="19"/>
    <s v="Cliente_882"/>
    <n v="2"/>
    <x v="304"/>
    <d v="2023-04-04T03:11:00"/>
    <x v="3"/>
    <x v="1"/>
    <x v="0"/>
    <n v="26.62"/>
    <x v="2"/>
    <n v="373"/>
    <x v="10"/>
    <x v="291"/>
    <x v="367"/>
    <d v="2023-04-04T00:00:00"/>
    <d v="2023-04-04T00:37:00"/>
    <d v="2023-04-04T03:11:00"/>
    <d v="1899-12-30T02:49:00"/>
    <d v="1899-12-30T01:56:00"/>
    <d v="1899-12-30T00:53:00"/>
    <x v="0"/>
    <x v="3"/>
  </r>
  <r>
    <n v="18"/>
    <s v="Cliente_275"/>
    <n v="3"/>
    <x v="305"/>
    <d v="2023-04-04T04:24:00"/>
    <x v="2"/>
    <x v="0"/>
    <x v="2"/>
    <n v="33.35"/>
    <x v="1"/>
    <n v="374"/>
    <x v="3"/>
    <x v="5"/>
    <x v="368"/>
    <d v="2023-04-04T00:00:00"/>
    <d v="2023-04-04T03:19:00"/>
    <d v="2023-04-04T04:24:00"/>
    <d v="1899-12-30T01:05:00"/>
    <d v="1899-12-30T00:09:00"/>
    <d v="1899-12-30T00:56:00"/>
    <x v="0"/>
    <x v="3"/>
  </r>
  <r>
    <n v="18"/>
    <s v="Cliente_871"/>
    <n v="1"/>
    <x v="284"/>
    <d v="2023-04-04T03:09:00"/>
    <x v="0"/>
    <x v="0"/>
    <x v="2"/>
    <n v="22.3"/>
    <x v="0"/>
    <n v="375"/>
    <x v="0"/>
    <x v="79"/>
    <x v="369"/>
    <d v="2023-04-04T00:00:00"/>
    <d v="2023-04-04T00:17:00"/>
    <d v="2023-04-04T03:09:00"/>
    <d v="1899-12-30T02:52:00"/>
    <d v="1899-12-30T00:27:00"/>
    <d v="1899-12-30T02:25:00"/>
    <x v="0"/>
    <x v="3"/>
  </r>
  <r>
    <n v="16"/>
    <s v="Cliente_183"/>
    <n v="4"/>
    <x v="306"/>
    <d v="2023-04-04T05:12:00"/>
    <x v="1"/>
    <x v="0"/>
    <x v="1"/>
    <n v="27.51"/>
    <x v="2"/>
    <n v="376"/>
    <x v="8"/>
    <x v="145"/>
    <x v="370"/>
    <d v="2023-04-04T00:00:00"/>
    <d v="2023-04-04T02:53:00"/>
    <d v="2023-04-04T05:12:00"/>
    <d v="1899-12-30T02:34:00"/>
    <d v="1899-12-30T00:05:00"/>
    <d v="1899-12-30T02:29:00"/>
    <x v="0"/>
    <x v="3"/>
  </r>
  <r>
    <n v="5"/>
    <s v="Cliente_841"/>
    <n v="1"/>
    <x v="277"/>
    <d v="2023-04-04T04:46:00"/>
    <x v="4"/>
    <x v="0"/>
    <x v="2"/>
    <n v="14.96"/>
    <x v="1"/>
    <n v="377"/>
    <x v="3"/>
    <x v="292"/>
    <x v="371"/>
    <d v="2023-04-04T00:00:00"/>
    <d v="2023-04-04T01:18:00"/>
    <d v="2023-04-04T04:46:00"/>
    <d v="1899-12-30T03:28:00"/>
    <d v="1899-12-30T00:46:00"/>
    <d v="1899-12-30T02:42:00"/>
    <x v="0"/>
    <x v="3"/>
  </r>
  <r>
    <n v="3"/>
    <s v="Cliente_789"/>
    <n v="1"/>
    <x v="307"/>
    <d v="2023-04-04T05:18:00"/>
    <x v="1"/>
    <x v="0"/>
    <x v="1"/>
    <n v="40.31"/>
    <x v="1"/>
    <n v="378"/>
    <x v="4"/>
    <x v="293"/>
    <x v="372"/>
    <d v="2023-04-04T00:00:00"/>
    <d v="2023-04-04T03:55:00"/>
    <d v="2023-04-04T05:18:00"/>
    <d v="1899-12-30T01:23:00"/>
    <d v="1899-12-30T00:21:00"/>
    <d v="1899-12-30T01:02:00"/>
    <x v="0"/>
    <x v="3"/>
  </r>
  <r>
    <n v="4"/>
    <s v="Cliente_442"/>
    <n v="2"/>
    <x v="308"/>
    <d v="2023-04-04T03:57:00"/>
    <x v="0"/>
    <x v="1"/>
    <x v="2"/>
    <n v="10.61"/>
    <x v="2"/>
    <n v="379"/>
    <x v="9"/>
    <x v="5"/>
    <x v="373"/>
    <d v="2023-04-04T00:00:00"/>
    <d v="2023-04-04T01:31:00"/>
    <d v="2023-04-04T03:57:00"/>
    <d v="1899-12-30T02:41:00"/>
    <d v="1899-12-30T00:06:00"/>
    <d v="1899-12-30T02:35:00"/>
    <x v="0"/>
    <x v="3"/>
  </r>
  <r>
    <n v="5"/>
    <s v="Cliente_964"/>
    <n v="1"/>
    <x v="309"/>
    <d v="2023-04-04T04:33:00"/>
    <x v="0"/>
    <x v="2"/>
    <x v="0"/>
    <n v="22.53"/>
    <x v="1"/>
    <n v="380"/>
    <x v="10"/>
    <x v="294"/>
    <x v="374"/>
    <d v="2023-04-04T00:00:00"/>
    <d v="2023-04-04T00:58:00"/>
    <d v="2023-04-04T04:33:00"/>
    <d v="1899-12-30T03:35:00"/>
    <d v="1899-12-30T01:33:00"/>
    <d v="1899-12-30T02:02:00"/>
    <x v="0"/>
    <x v="3"/>
  </r>
  <r>
    <n v="4"/>
    <s v="Cliente_141"/>
    <n v="1"/>
    <x v="310"/>
    <d v="2023-04-04T04:32:00"/>
    <x v="1"/>
    <x v="1"/>
    <x v="0"/>
    <n v="27.69"/>
    <x v="1"/>
    <n v="381"/>
    <x v="7"/>
    <x v="295"/>
    <x v="375"/>
    <d v="2023-04-04T00:00:00"/>
    <d v="2023-04-04T00:57:00"/>
    <d v="2023-04-04T04:32:00"/>
    <d v="1899-12-30T03:35:00"/>
    <d v="1899-12-30T00:47:00"/>
    <d v="1899-12-30T02:48:00"/>
    <x v="0"/>
    <x v="3"/>
  </r>
  <r>
    <n v="20"/>
    <s v="Cliente_742"/>
    <n v="6"/>
    <x v="311"/>
    <d v="2023-04-04T06:27:00"/>
    <x v="2"/>
    <x v="2"/>
    <x v="0"/>
    <n v="19.8"/>
    <x v="0"/>
    <n v="382"/>
    <x v="8"/>
    <x v="12"/>
    <x v="376"/>
    <d v="2023-04-04T00:00:00"/>
    <d v="2023-04-04T03:09:00"/>
    <d v="2023-04-04T06:27:00"/>
    <d v="1899-12-30T03:18:00"/>
    <d v="1899-12-30T00:54:00"/>
    <d v="1899-12-30T02:24:00"/>
    <x v="0"/>
    <x v="3"/>
  </r>
  <r>
    <n v="6"/>
    <s v="Cliente_992"/>
    <n v="6"/>
    <x v="312"/>
    <d v="2023-04-04T06:33:00"/>
    <x v="4"/>
    <x v="0"/>
    <x v="2"/>
    <n v="31.33"/>
    <x v="1"/>
    <n v="383"/>
    <x v="9"/>
    <x v="38"/>
    <x v="377"/>
    <d v="2023-04-04T00:00:00"/>
    <d v="2023-04-04T03:29:00"/>
    <d v="2023-04-04T06:33:00"/>
    <d v="1899-12-30T03:04:00"/>
    <d v="1899-12-30T00:09:00"/>
    <d v="1899-12-30T02:55:00"/>
    <x v="0"/>
    <x v="3"/>
  </r>
  <r>
    <n v="1"/>
    <s v="Cliente_622"/>
    <n v="5"/>
    <x v="313"/>
    <d v="2023-04-04T02:33:00"/>
    <x v="1"/>
    <x v="1"/>
    <x v="0"/>
    <n v="39.32"/>
    <x v="0"/>
    <n v="384"/>
    <x v="5"/>
    <x v="296"/>
    <x v="378"/>
    <d v="2023-04-04T00:00:00"/>
    <d v="2023-04-04T00:11:00"/>
    <d v="2023-04-04T02:33:00"/>
    <d v="1899-12-30T02:22:00"/>
    <d v="1899-12-30T01:50:00"/>
    <d v="1899-12-30T00:32:00"/>
    <x v="0"/>
    <x v="3"/>
  </r>
  <r>
    <n v="6"/>
    <s v="Cliente_508"/>
    <n v="6"/>
    <x v="314"/>
    <d v="2023-04-05T06:43:00"/>
    <x v="0"/>
    <x v="1"/>
    <x v="2"/>
    <n v="11.14"/>
    <x v="2"/>
    <n v="385"/>
    <x v="0"/>
    <x v="35"/>
    <x v="379"/>
    <d v="2023-04-05T00:00:00"/>
    <d v="2023-04-05T03:37:00"/>
    <d v="2023-04-05T06:43:00"/>
    <d v="1899-12-30T03:21:00"/>
    <d v="1899-12-30T00:22:00"/>
    <d v="1899-12-30T02:59:00"/>
    <x v="0"/>
    <x v="4"/>
  </r>
  <r>
    <n v="5"/>
    <s v="Cliente_436"/>
    <n v="2"/>
    <x v="315"/>
    <d v="2023-04-05T02:58:00"/>
    <x v="4"/>
    <x v="0"/>
    <x v="0"/>
    <n v="28.96"/>
    <x v="2"/>
    <n v="386"/>
    <x v="5"/>
    <x v="195"/>
    <x v="380"/>
    <d v="2023-04-05T00:00:00"/>
    <d v="2023-04-05T00:33:00"/>
    <d v="2023-04-05T02:58:00"/>
    <d v="1899-12-30T02:40:00"/>
    <d v="1899-12-30T00:40:00"/>
    <d v="1899-12-30T02:00:00"/>
    <x v="0"/>
    <x v="4"/>
  </r>
  <r>
    <n v="6"/>
    <s v="Cliente_676"/>
    <n v="5"/>
    <x v="316"/>
    <d v="2023-04-05T06:10:00"/>
    <x v="3"/>
    <x v="0"/>
    <x v="1"/>
    <n v="20.84"/>
    <x v="2"/>
    <n v="387"/>
    <x v="5"/>
    <x v="79"/>
    <x v="381"/>
    <d v="2023-04-05T00:00:00"/>
    <d v="2023-04-05T03:09:00"/>
    <d v="2023-04-05T06:10:00"/>
    <d v="1899-12-30T03:16:00"/>
    <d v="1899-12-30T00:18:00"/>
    <d v="1899-12-30T02:58:00"/>
    <x v="0"/>
    <x v="4"/>
  </r>
  <r>
    <n v="18"/>
    <s v="Cliente_768"/>
    <n v="2"/>
    <x v="315"/>
    <d v="2023-04-05T03:35:00"/>
    <x v="2"/>
    <x v="0"/>
    <x v="2"/>
    <n v="27.03"/>
    <x v="1"/>
    <n v="388"/>
    <x v="0"/>
    <x v="297"/>
    <x v="382"/>
    <d v="2023-04-05T00:00:00"/>
    <d v="2023-04-05T00:33:00"/>
    <d v="2023-04-05T03:35:00"/>
    <d v="1899-12-30T03:02:00"/>
    <d v="1899-12-30T02:51:00"/>
    <d v="1899-12-30T00:11:00"/>
    <x v="0"/>
    <x v="4"/>
  </r>
  <r>
    <n v="19"/>
    <s v="Cliente_667"/>
    <n v="5"/>
    <x v="317"/>
    <d v="2023-04-05T02:15:00"/>
    <x v="0"/>
    <x v="0"/>
    <x v="2"/>
    <n v="39.14"/>
    <x v="0"/>
    <n v="389"/>
    <x v="5"/>
    <x v="195"/>
    <x v="383"/>
    <d v="2023-04-05T00:00:00"/>
    <d v="2023-04-05T00:02:00"/>
    <d v="2023-04-05T02:15:00"/>
    <d v="1899-12-30T02:13:00"/>
    <d v="1899-12-30T00:24:00"/>
    <d v="1899-12-30T01:49:00"/>
    <x v="0"/>
    <x v="4"/>
  </r>
  <r>
    <n v="9"/>
    <s v="Cliente_874"/>
    <n v="2"/>
    <x v="318"/>
    <d v="2023-04-05T05:19:00"/>
    <x v="0"/>
    <x v="0"/>
    <x v="2"/>
    <n v="42.68"/>
    <x v="0"/>
    <n v="390"/>
    <x v="9"/>
    <x v="298"/>
    <x v="384"/>
    <d v="2023-04-05T00:00:00"/>
    <d v="2023-04-05T02:59:00"/>
    <d v="2023-04-05T05:19:00"/>
    <d v="1899-12-30T02:20:00"/>
    <d v="1899-12-30T01:33:00"/>
    <d v="1899-12-30T00:47:00"/>
    <x v="0"/>
    <x v="4"/>
  </r>
  <r>
    <n v="15"/>
    <s v="Cliente_609"/>
    <n v="1"/>
    <x v="319"/>
    <d v="2023-04-05T04:09:00"/>
    <x v="0"/>
    <x v="0"/>
    <x v="2"/>
    <n v="48.6"/>
    <x v="0"/>
    <n v="391"/>
    <x v="8"/>
    <x v="147"/>
    <x v="385"/>
    <d v="2023-04-05T00:00:00"/>
    <d v="2023-04-05T02:05:00"/>
    <d v="2023-04-05T04:09:00"/>
    <d v="1899-12-30T02:04:00"/>
    <d v="1899-12-30T00:35:00"/>
    <d v="1899-12-30T01:29:00"/>
    <x v="0"/>
    <x v="4"/>
  </r>
  <r>
    <n v="14"/>
    <s v="Cliente_471"/>
    <n v="3"/>
    <x v="315"/>
    <d v="2023-04-05T04:08:00"/>
    <x v="2"/>
    <x v="0"/>
    <x v="2"/>
    <n v="32.729999999999997"/>
    <x v="2"/>
    <n v="392"/>
    <x v="6"/>
    <x v="152"/>
    <x v="386"/>
    <d v="2023-04-05T00:00:00"/>
    <d v="2023-04-05T00:33:00"/>
    <d v="2023-04-05T04:08:00"/>
    <d v="1899-12-30T03:50:00"/>
    <d v="1899-12-30T00:54:00"/>
    <d v="1899-12-30T02:56:00"/>
    <x v="0"/>
    <x v="4"/>
  </r>
  <r>
    <n v="13"/>
    <s v="Cliente_196"/>
    <n v="3"/>
    <x v="320"/>
    <d v="2023-04-05T05:17:00"/>
    <x v="4"/>
    <x v="0"/>
    <x v="2"/>
    <n v="12.54"/>
    <x v="2"/>
    <n v="393"/>
    <x v="1"/>
    <x v="299"/>
    <x v="387"/>
    <d v="2023-04-05T00:00:00"/>
    <d v="2023-04-05T02:33:00"/>
    <d v="2023-04-05T05:17:00"/>
    <d v="1899-12-30T02:59:00"/>
    <d v="1899-12-30T01:49:00"/>
    <d v="1899-12-30T01:10:00"/>
    <x v="0"/>
    <x v="4"/>
  </r>
  <r>
    <n v="17"/>
    <s v="Cliente_740"/>
    <n v="1"/>
    <x v="321"/>
    <d v="2023-04-05T07:02:00"/>
    <x v="0"/>
    <x v="0"/>
    <x v="2"/>
    <n v="18.05"/>
    <x v="2"/>
    <n v="394"/>
    <x v="2"/>
    <x v="248"/>
    <x v="388"/>
    <d v="2023-04-05T00:00:00"/>
    <d v="2023-04-05T03:26:00"/>
    <d v="2023-04-05T07:02:00"/>
    <d v="1899-12-30T03:51:00"/>
    <d v="1899-12-30T00:47:00"/>
    <d v="1899-12-30T03:04:00"/>
    <x v="0"/>
    <x v="4"/>
  </r>
  <r>
    <n v="2"/>
    <s v="Cliente_563"/>
    <n v="1"/>
    <x v="322"/>
    <d v="2023-04-05T05:34:00"/>
    <x v="2"/>
    <x v="0"/>
    <x v="0"/>
    <n v="40.9"/>
    <x v="1"/>
    <n v="395"/>
    <x v="8"/>
    <x v="76"/>
    <x v="389"/>
    <d v="2023-04-05T00:00:00"/>
    <d v="2023-04-05T01:37:00"/>
    <d v="2023-04-05T05:34:00"/>
    <d v="1899-12-30T03:57:00"/>
    <d v="1899-12-30T00:08:00"/>
    <d v="1899-12-30T03:49:00"/>
    <x v="0"/>
    <x v="4"/>
  </r>
  <r>
    <n v="11"/>
    <s v="Cliente_991"/>
    <n v="1"/>
    <x v="323"/>
    <d v="2023-04-05T03:36:00"/>
    <x v="2"/>
    <x v="2"/>
    <x v="1"/>
    <n v="34.5"/>
    <x v="1"/>
    <n v="396"/>
    <x v="4"/>
    <x v="300"/>
    <x v="390"/>
    <d v="2023-04-05T00:00:00"/>
    <d v="2023-04-05T00:32:00"/>
    <d v="2023-04-05T03:36:00"/>
    <d v="1899-12-30T03:04:00"/>
    <d v="1899-12-30T00:57:00"/>
    <d v="1899-12-30T02:07:00"/>
    <x v="0"/>
    <x v="4"/>
  </r>
  <r>
    <n v="4"/>
    <s v="Cliente_289"/>
    <n v="2"/>
    <x v="324"/>
    <d v="2023-04-05T01:34:00"/>
    <x v="4"/>
    <x v="1"/>
    <x v="0"/>
    <n v="37.79"/>
    <x v="1"/>
    <n v="397"/>
    <x v="9"/>
    <x v="301"/>
    <x v="391"/>
    <d v="2023-04-05T00:00:00"/>
    <d v="2023-04-05T00:20:00"/>
    <d v="2023-04-05T01:34:00"/>
    <d v="1899-12-30T01:14:00"/>
    <d v="1899-12-30T01:09:00"/>
    <d v="1899-12-30T00:05:00"/>
    <x v="0"/>
    <x v="4"/>
  </r>
  <r>
    <n v="9"/>
    <s v="Cliente_330"/>
    <n v="5"/>
    <x v="325"/>
    <d v="2023-04-05T07:05:00"/>
    <x v="1"/>
    <x v="1"/>
    <x v="2"/>
    <n v="48.96"/>
    <x v="1"/>
    <n v="398"/>
    <x v="4"/>
    <x v="302"/>
    <x v="392"/>
    <d v="2023-04-05T00:00:00"/>
    <d v="2023-04-05T03:10:00"/>
    <d v="2023-04-05T07:05:00"/>
    <d v="1899-12-30T03:55:00"/>
    <d v="1899-12-30T01:11:00"/>
    <d v="1899-12-30T02:44:00"/>
    <x v="0"/>
    <x v="4"/>
  </r>
  <r>
    <n v="7"/>
    <s v="Cliente_943"/>
    <n v="6"/>
    <x v="326"/>
    <d v="2023-04-05T05:40:00"/>
    <x v="3"/>
    <x v="0"/>
    <x v="2"/>
    <n v="27.32"/>
    <x v="1"/>
    <n v="399"/>
    <x v="0"/>
    <x v="303"/>
    <x v="393"/>
    <d v="2023-04-05T00:00:00"/>
    <d v="2023-04-05T02:48:00"/>
    <d v="2023-04-05T05:40:00"/>
    <d v="1899-12-30T02:52:00"/>
    <d v="1899-12-30T01:31:00"/>
    <d v="1899-12-30T01:21:00"/>
    <x v="0"/>
    <x v="4"/>
  </r>
  <r>
    <n v="9"/>
    <s v="Cliente_285"/>
    <n v="4"/>
    <x v="327"/>
    <d v="2023-04-05T04:14:00"/>
    <x v="4"/>
    <x v="0"/>
    <x v="2"/>
    <n v="42.96"/>
    <x v="0"/>
    <n v="400"/>
    <x v="2"/>
    <x v="304"/>
    <x v="394"/>
    <d v="2023-04-05T00:00:00"/>
    <d v="2023-04-05T02:11:00"/>
    <d v="2023-04-05T04:14:00"/>
    <d v="1899-12-30T02:03:00"/>
    <d v="1899-12-30T01:19:00"/>
    <d v="1899-12-30T00:44:00"/>
    <x v="0"/>
    <x v="4"/>
  </r>
  <r>
    <n v="16"/>
    <s v="Cliente_12"/>
    <n v="2"/>
    <x v="328"/>
    <d v="2023-04-05T06:57:00"/>
    <x v="2"/>
    <x v="0"/>
    <x v="2"/>
    <n v="15.87"/>
    <x v="2"/>
    <n v="401"/>
    <x v="3"/>
    <x v="36"/>
    <x v="395"/>
    <d v="2023-04-05T00:00:00"/>
    <d v="2023-04-05T03:51:00"/>
    <d v="2023-04-05T06:57:00"/>
    <d v="1899-12-30T03:21:00"/>
    <d v="1899-12-30T00:20:00"/>
    <d v="1899-12-30T03:01:00"/>
    <x v="0"/>
    <x v="4"/>
  </r>
  <r>
    <n v="18"/>
    <s v="Cliente_905"/>
    <n v="1"/>
    <x v="329"/>
    <d v="2023-04-05T05:08:00"/>
    <x v="0"/>
    <x v="0"/>
    <x v="2"/>
    <n v="31.02"/>
    <x v="0"/>
    <n v="402"/>
    <x v="1"/>
    <x v="305"/>
    <x v="158"/>
    <d v="2023-04-05T00:00:00"/>
    <d v="2023-04-05T02:41:00"/>
    <d v="2023-04-05T05:08:00"/>
    <d v="1899-12-30T02:27:00"/>
    <d v="1899-12-30T01:06:00"/>
    <d v="1899-12-30T01:21:00"/>
    <x v="0"/>
    <x v="4"/>
  </r>
  <r>
    <n v="14"/>
    <s v="Cliente_543"/>
    <n v="5"/>
    <x v="330"/>
    <d v="2023-04-05T05:15:00"/>
    <x v="1"/>
    <x v="0"/>
    <x v="2"/>
    <n v="14.76"/>
    <x v="1"/>
    <n v="403"/>
    <x v="9"/>
    <x v="306"/>
    <x v="396"/>
    <d v="2023-04-05T00:00:00"/>
    <d v="2023-04-05T02:15:00"/>
    <d v="2023-04-05T05:15:00"/>
    <d v="1899-12-30T03:00:00"/>
    <d v="1899-12-30T01:25:00"/>
    <d v="1899-12-30T01:35:00"/>
    <x v="0"/>
    <x v="4"/>
  </r>
  <r>
    <n v="17"/>
    <s v="Cliente_897"/>
    <n v="2"/>
    <x v="331"/>
    <d v="2023-04-05T04:29:00"/>
    <x v="3"/>
    <x v="0"/>
    <x v="2"/>
    <n v="32.56"/>
    <x v="1"/>
    <n v="404"/>
    <x v="0"/>
    <x v="307"/>
    <x v="397"/>
    <d v="2023-04-05T00:00:00"/>
    <d v="2023-04-05T00:38:00"/>
    <d v="2023-04-05T04:29:00"/>
    <d v="1899-12-30T03:51:00"/>
    <d v="1899-12-30T01:42:00"/>
    <d v="1899-12-30T02:09:00"/>
    <x v="0"/>
    <x v="4"/>
  </r>
  <r>
    <n v="5"/>
    <s v="Cliente_239"/>
    <n v="6"/>
    <x v="332"/>
    <d v="2023-04-05T04:59:00"/>
    <x v="2"/>
    <x v="2"/>
    <x v="2"/>
    <n v="14.56"/>
    <x v="0"/>
    <n v="405"/>
    <x v="10"/>
    <x v="308"/>
    <x v="398"/>
    <d v="2023-04-05T00:00:00"/>
    <d v="2023-04-05T02:39:00"/>
    <d v="2023-04-05T04:59:00"/>
    <d v="1899-12-30T02:20:00"/>
    <d v="1899-12-30T01:38:00"/>
    <d v="1899-12-30T00:42:00"/>
    <x v="0"/>
    <x v="4"/>
  </r>
  <r>
    <n v="14"/>
    <s v="Cliente_927"/>
    <n v="5"/>
    <x v="333"/>
    <d v="2023-04-05T02:37:00"/>
    <x v="2"/>
    <x v="2"/>
    <x v="1"/>
    <n v="34.03"/>
    <x v="2"/>
    <n v="406"/>
    <x v="0"/>
    <x v="309"/>
    <x v="399"/>
    <d v="2023-04-05T00:00:00"/>
    <d v="2023-04-05T00:29:00"/>
    <d v="2023-04-05T02:37:00"/>
    <d v="1899-12-30T02:23:00"/>
    <d v="1899-12-30T01:57:00"/>
    <d v="1899-12-30T00:26:00"/>
    <x v="0"/>
    <x v="4"/>
  </r>
  <r>
    <n v="4"/>
    <s v="Cliente_315"/>
    <n v="1"/>
    <x v="334"/>
    <d v="2023-04-05T04:51:00"/>
    <x v="4"/>
    <x v="1"/>
    <x v="0"/>
    <n v="22.98"/>
    <x v="0"/>
    <n v="407"/>
    <x v="8"/>
    <x v="61"/>
    <x v="400"/>
    <d v="2023-04-05T00:00:00"/>
    <d v="2023-04-05T02:13:00"/>
    <d v="2023-04-05T04:51:00"/>
    <d v="1899-12-30T02:38:00"/>
    <d v="1899-12-30T00:50:00"/>
    <d v="1899-12-30T01:48:00"/>
    <x v="0"/>
    <x v="4"/>
  </r>
  <r>
    <n v="17"/>
    <s v="Cliente_195"/>
    <n v="3"/>
    <x v="335"/>
    <d v="2023-04-05T04:05:00"/>
    <x v="2"/>
    <x v="0"/>
    <x v="2"/>
    <n v="10.14"/>
    <x v="2"/>
    <n v="408"/>
    <x v="9"/>
    <x v="310"/>
    <x v="401"/>
    <d v="2023-04-05T00:00:00"/>
    <d v="2023-04-05T00:56:00"/>
    <d v="2023-04-05T04:05:00"/>
    <d v="1899-12-30T03:24:00"/>
    <d v="1899-12-30T01:46:00"/>
    <d v="1899-12-30T01:38:00"/>
    <x v="0"/>
    <x v="4"/>
  </r>
  <r>
    <n v="15"/>
    <s v="Cliente_166"/>
    <n v="5"/>
    <x v="336"/>
    <d v="2023-04-05T03:01:00"/>
    <x v="1"/>
    <x v="0"/>
    <x v="2"/>
    <n v="48.7"/>
    <x v="0"/>
    <n v="409"/>
    <x v="9"/>
    <x v="311"/>
    <x v="402"/>
    <d v="2023-04-05T00:00:00"/>
    <d v="2023-04-05T01:55:00"/>
    <d v="2023-04-05T03:01:00"/>
    <d v="1899-12-30T01:06:00"/>
    <d v="1899-12-30T02:43:00"/>
    <d v="1899-12-30T00:00:00"/>
    <x v="1"/>
    <x v="4"/>
  </r>
  <r>
    <n v="1"/>
    <s v="Cliente_157"/>
    <n v="3"/>
    <x v="337"/>
    <d v="2023-04-05T05:23:00"/>
    <x v="4"/>
    <x v="2"/>
    <x v="2"/>
    <n v="43.65"/>
    <x v="0"/>
    <n v="410"/>
    <x v="4"/>
    <x v="312"/>
    <x v="403"/>
    <d v="2023-04-05T00:00:00"/>
    <d v="2023-04-05T02:47:00"/>
    <d v="2023-04-05T05:23:00"/>
    <d v="1899-12-30T02:36:00"/>
    <d v="1899-12-30T01:31:00"/>
    <d v="1899-12-30T01:05:00"/>
    <x v="0"/>
    <x v="4"/>
  </r>
  <r>
    <n v="3"/>
    <s v="Cliente_212"/>
    <n v="3"/>
    <x v="327"/>
    <d v="2023-04-05T05:04:00"/>
    <x v="1"/>
    <x v="0"/>
    <x v="0"/>
    <n v="21.88"/>
    <x v="2"/>
    <n v="411"/>
    <x v="1"/>
    <x v="313"/>
    <x v="188"/>
    <d v="2023-04-05T00:00:00"/>
    <d v="2023-04-05T02:11:00"/>
    <d v="2023-04-05T05:04:00"/>
    <d v="1899-12-30T03:08:00"/>
    <d v="1899-12-30T01:18:00"/>
    <d v="1899-12-30T01:50:00"/>
    <x v="0"/>
    <x v="4"/>
  </r>
  <r>
    <n v="11"/>
    <s v="Cliente_912"/>
    <n v="4"/>
    <x v="338"/>
    <d v="2023-04-05T02:03:00"/>
    <x v="3"/>
    <x v="2"/>
    <x v="2"/>
    <n v="12.94"/>
    <x v="2"/>
    <n v="412"/>
    <x v="4"/>
    <x v="79"/>
    <x v="404"/>
    <d v="2023-04-05T00:00:00"/>
    <d v="2023-04-05T00:22:00"/>
    <d v="2023-04-05T02:03:00"/>
    <d v="1899-12-30T01:56:00"/>
    <d v="1899-12-30T00:57:00"/>
    <d v="1899-12-30T00:59:00"/>
    <x v="0"/>
    <x v="4"/>
  </r>
  <r>
    <n v="13"/>
    <s v="Cliente_736"/>
    <n v="3"/>
    <x v="339"/>
    <d v="2023-04-05T04:58:00"/>
    <x v="4"/>
    <x v="2"/>
    <x v="2"/>
    <n v="23.01"/>
    <x v="2"/>
    <n v="413"/>
    <x v="10"/>
    <x v="5"/>
    <x v="405"/>
    <d v="2023-04-05T00:00:00"/>
    <d v="2023-04-05T02:36:00"/>
    <d v="2023-04-05T04:58:00"/>
    <d v="1899-12-30T02:37:00"/>
    <d v="1899-12-30T00:12:00"/>
    <d v="1899-12-30T02:25:00"/>
    <x v="0"/>
    <x v="4"/>
  </r>
  <r>
    <n v="14"/>
    <s v="Cliente_328"/>
    <n v="6"/>
    <x v="340"/>
    <d v="2023-04-05T07:12:00"/>
    <x v="3"/>
    <x v="1"/>
    <x v="2"/>
    <n v="13.17"/>
    <x v="0"/>
    <n v="414"/>
    <x v="0"/>
    <x v="195"/>
    <x v="406"/>
    <d v="2023-04-05T00:00:00"/>
    <d v="2023-04-05T03:43:00"/>
    <d v="2023-04-05T07:12:00"/>
    <d v="1899-12-30T03:29:00"/>
    <d v="1899-12-30T00:38:00"/>
    <d v="1899-12-30T02:51:00"/>
    <x v="0"/>
    <x v="4"/>
  </r>
  <r>
    <n v="14"/>
    <s v="Cliente_919"/>
    <n v="4"/>
    <x v="341"/>
    <d v="2023-04-05T04:35:00"/>
    <x v="4"/>
    <x v="2"/>
    <x v="2"/>
    <n v="20.51"/>
    <x v="2"/>
    <n v="415"/>
    <x v="2"/>
    <x v="314"/>
    <x v="407"/>
    <d v="2023-04-05T00:00:00"/>
    <d v="2023-04-05T00:39:00"/>
    <d v="2023-04-05T04:35:00"/>
    <d v="1899-12-30T04:11:00"/>
    <d v="1899-12-30T01:27:00"/>
    <d v="1899-12-30T02:44:00"/>
    <x v="0"/>
    <x v="4"/>
  </r>
  <r>
    <n v="20"/>
    <s v="Cliente_958"/>
    <n v="2"/>
    <x v="342"/>
    <d v="2023-04-05T06:37:00"/>
    <x v="1"/>
    <x v="2"/>
    <x v="2"/>
    <n v="12.9"/>
    <x v="0"/>
    <n v="416"/>
    <x v="7"/>
    <x v="83"/>
    <x v="408"/>
    <d v="2023-04-05T00:00:00"/>
    <d v="2023-04-05T03:03:00"/>
    <d v="2023-04-05T06:37:00"/>
    <d v="1899-12-30T03:34:00"/>
    <d v="1899-12-30T00:09:00"/>
    <d v="1899-12-30T03:25:00"/>
    <x v="0"/>
    <x v="4"/>
  </r>
  <r>
    <n v="7"/>
    <s v="Cliente_395"/>
    <n v="2"/>
    <x v="343"/>
    <d v="2023-04-05T04:33:00"/>
    <x v="2"/>
    <x v="2"/>
    <x v="2"/>
    <n v="35.08"/>
    <x v="1"/>
    <n v="417"/>
    <x v="5"/>
    <x v="315"/>
    <x v="409"/>
    <d v="2023-04-05T00:00:00"/>
    <d v="2023-04-05T03:25:00"/>
    <d v="2023-04-05T04:33:00"/>
    <d v="1899-12-30T01:08:00"/>
    <d v="1899-12-30T01:30:00"/>
    <d v="1899-12-30T00:00:00"/>
    <x v="1"/>
    <x v="4"/>
  </r>
  <r>
    <n v="17"/>
    <s v="Cliente_287"/>
    <n v="4"/>
    <x v="344"/>
    <d v="2023-04-05T03:31:00"/>
    <x v="0"/>
    <x v="2"/>
    <x v="2"/>
    <n v="35.51"/>
    <x v="0"/>
    <n v="418"/>
    <x v="0"/>
    <x v="316"/>
    <x v="410"/>
    <d v="2023-04-05T00:00:00"/>
    <d v="2023-04-05T00:52:00"/>
    <d v="2023-04-05T03:31:00"/>
    <d v="1899-12-30T02:39:00"/>
    <d v="1899-12-30T01:40:00"/>
    <d v="1899-12-30T00:59:00"/>
    <x v="0"/>
    <x v="4"/>
  </r>
  <r>
    <n v="11"/>
    <s v="Cliente_479"/>
    <n v="4"/>
    <x v="345"/>
    <d v="2023-04-05T05:43:00"/>
    <x v="3"/>
    <x v="0"/>
    <x v="2"/>
    <n v="14.09"/>
    <x v="2"/>
    <n v="419"/>
    <x v="10"/>
    <x v="317"/>
    <x v="411"/>
    <d v="2023-04-05T00:00:00"/>
    <d v="2023-04-05T03:14:00"/>
    <d v="2023-04-05T05:43:00"/>
    <d v="1899-12-30T02:44:00"/>
    <d v="1899-12-30T01:04:00"/>
    <d v="1899-12-30T01:40:00"/>
    <x v="0"/>
    <x v="4"/>
  </r>
  <r>
    <n v="18"/>
    <s v="Cliente_33"/>
    <n v="6"/>
    <x v="346"/>
    <d v="2023-04-05T05:29:00"/>
    <x v="2"/>
    <x v="0"/>
    <x v="2"/>
    <n v="31.49"/>
    <x v="2"/>
    <n v="420"/>
    <x v="6"/>
    <x v="318"/>
    <x v="412"/>
    <d v="2023-04-05T00:00:00"/>
    <d v="2023-04-05T02:18:00"/>
    <d v="2023-04-05T05:29:00"/>
    <d v="1899-12-30T03:26:00"/>
    <d v="1899-12-30T01:45:00"/>
    <d v="1899-12-30T01:41:00"/>
    <x v="0"/>
    <x v="4"/>
  </r>
  <r>
    <n v="10"/>
    <s v="Cliente_160"/>
    <n v="1"/>
    <x v="322"/>
    <d v="2023-04-05T04:07:00"/>
    <x v="1"/>
    <x v="0"/>
    <x v="2"/>
    <n v="17.57"/>
    <x v="2"/>
    <n v="421"/>
    <x v="9"/>
    <x v="319"/>
    <x v="413"/>
    <d v="2023-04-05T00:00:00"/>
    <d v="2023-04-05T01:37:00"/>
    <d v="2023-04-05T04:07:00"/>
    <d v="1899-12-30T02:45:00"/>
    <d v="1899-12-30T01:11:00"/>
    <d v="1899-12-30T01:34:00"/>
    <x v="0"/>
    <x v="4"/>
  </r>
  <r>
    <n v="12"/>
    <s v="Cliente_109"/>
    <n v="6"/>
    <x v="347"/>
    <d v="2023-04-05T03:09:00"/>
    <x v="2"/>
    <x v="0"/>
    <x v="2"/>
    <n v="39.72"/>
    <x v="0"/>
    <n v="422"/>
    <x v="0"/>
    <x v="320"/>
    <x v="255"/>
    <d v="2023-04-05T00:00:00"/>
    <d v="2023-04-05T00:36:00"/>
    <d v="2023-04-05T03:09:00"/>
    <d v="1899-12-30T02:33:00"/>
    <d v="1899-12-30T00:34:00"/>
    <d v="1899-12-30T01:59:00"/>
    <x v="0"/>
    <x v="4"/>
  </r>
  <r>
    <n v="4"/>
    <s v="Cliente_151"/>
    <n v="2"/>
    <x v="348"/>
    <d v="2023-04-05T04:57:00"/>
    <x v="1"/>
    <x v="0"/>
    <x v="1"/>
    <n v="34.130000000000003"/>
    <x v="1"/>
    <n v="423"/>
    <x v="8"/>
    <x v="321"/>
    <x v="414"/>
    <d v="2023-04-05T00:00:00"/>
    <d v="2023-04-05T02:34:00"/>
    <d v="2023-04-05T04:57:00"/>
    <d v="1899-12-30T02:23:00"/>
    <d v="1899-12-30T00:31:00"/>
    <d v="1899-12-30T01:52:00"/>
    <x v="0"/>
    <x v="4"/>
  </r>
  <r>
    <n v="13"/>
    <s v="Cliente_342"/>
    <n v="3"/>
    <x v="349"/>
    <d v="2023-04-05T03:17:00"/>
    <x v="2"/>
    <x v="2"/>
    <x v="1"/>
    <n v="11.02"/>
    <x v="0"/>
    <n v="424"/>
    <x v="1"/>
    <x v="322"/>
    <x v="415"/>
    <d v="2023-04-05T00:00:00"/>
    <d v="2023-04-05T01:08:00"/>
    <d v="2023-04-05T03:17:00"/>
    <d v="1899-12-30T02:09:00"/>
    <d v="1899-12-30T01:28:00"/>
    <d v="1899-12-30T00:41:00"/>
    <x v="0"/>
    <x v="4"/>
  </r>
  <r>
    <n v="18"/>
    <s v="Cliente_332"/>
    <n v="3"/>
    <x v="350"/>
    <d v="2023-04-05T03:45:00"/>
    <x v="2"/>
    <x v="0"/>
    <x v="2"/>
    <n v="49.43"/>
    <x v="0"/>
    <n v="425"/>
    <x v="4"/>
    <x v="76"/>
    <x v="416"/>
    <d v="2023-04-05T00:00:00"/>
    <d v="2023-04-05T01:24:00"/>
    <d v="2023-04-05T03:45:00"/>
    <d v="1899-12-30T02:21:00"/>
    <d v="1899-12-30T00:28:00"/>
    <d v="1899-12-30T01:53:00"/>
    <x v="0"/>
    <x v="4"/>
  </r>
  <r>
    <n v="5"/>
    <s v="Cliente_689"/>
    <n v="2"/>
    <x v="351"/>
    <d v="2023-04-05T05:02:00"/>
    <x v="4"/>
    <x v="0"/>
    <x v="2"/>
    <n v="47.8"/>
    <x v="0"/>
    <n v="426"/>
    <x v="2"/>
    <x v="323"/>
    <x v="417"/>
    <d v="2023-04-05T00:00:00"/>
    <d v="2023-04-05T03:11:00"/>
    <d v="2023-04-05T05:02:00"/>
    <d v="1899-12-30T01:51:00"/>
    <d v="1899-12-30T01:56:00"/>
    <d v="1899-12-30T00:00:00"/>
    <x v="1"/>
    <x v="4"/>
  </r>
  <r>
    <n v="2"/>
    <s v="Cliente_953"/>
    <n v="4"/>
    <x v="348"/>
    <d v="2023-04-05T03:43:00"/>
    <x v="2"/>
    <x v="0"/>
    <x v="1"/>
    <n v="43.74"/>
    <x v="1"/>
    <n v="427"/>
    <x v="6"/>
    <x v="324"/>
    <x v="418"/>
    <d v="2023-04-05T00:00:00"/>
    <d v="2023-04-05T02:34:00"/>
    <d v="2023-04-05T03:43:00"/>
    <d v="1899-12-30T01:09:00"/>
    <d v="1899-12-30T02:46:00"/>
    <d v="1899-12-30T00:00:00"/>
    <x v="1"/>
    <x v="4"/>
  </r>
  <r>
    <n v="7"/>
    <s v="Cliente_518"/>
    <n v="5"/>
    <x v="352"/>
    <d v="2023-04-05T06:03:00"/>
    <x v="4"/>
    <x v="1"/>
    <x v="2"/>
    <n v="15.6"/>
    <x v="0"/>
    <n v="428"/>
    <x v="8"/>
    <x v="325"/>
    <x v="419"/>
    <d v="2023-04-05T00:00:00"/>
    <d v="2023-04-05T03:18:00"/>
    <d v="2023-04-05T06:03:00"/>
    <d v="1899-12-30T02:45:00"/>
    <d v="1899-12-30T02:59:00"/>
    <d v="1899-12-30T00:00:00"/>
    <x v="1"/>
    <x v="4"/>
  </r>
  <r>
    <n v="8"/>
    <s v="Cliente_348"/>
    <n v="1"/>
    <x v="353"/>
    <d v="2023-04-05T03:46:00"/>
    <x v="4"/>
    <x v="0"/>
    <x v="2"/>
    <n v="10.95"/>
    <x v="0"/>
    <n v="429"/>
    <x v="2"/>
    <x v="113"/>
    <x v="420"/>
    <d v="2023-04-05T00:00:00"/>
    <d v="2023-04-05T00:10:00"/>
    <d v="2023-04-05T03:46:00"/>
    <d v="1899-12-30T03:36:00"/>
    <d v="1899-12-30T00:27:00"/>
    <d v="1899-12-30T03:09:00"/>
    <x v="0"/>
    <x v="4"/>
  </r>
  <r>
    <n v="7"/>
    <s v="Cliente_259"/>
    <n v="3"/>
    <x v="354"/>
    <d v="2023-04-05T03:59:00"/>
    <x v="4"/>
    <x v="0"/>
    <x v="0"/>
    <n v="42.09"/>
    <x v="0"/>
    <n v="430"/>
    <x v="5"/>
    <x v="83"/>
    <x v="421"/>
    <d v="2023-04-05T00:00:00"/>
    <d v="2023-04-05T02:21:00"/>
    <d v="2023-04-05T03:59:00"/>
    <d v="1899-12-30T01:38:00"/>
    <d v="1899-12-30T00:49:00"/>
    <d v="1899-12-30T00:49:00"/>
    <x v="0"/>
    <x v="4"/>
  </r>
  <r>
    <n v="15"/>
    <s v="Cliente_243"/>
    <n v="5"/>
    <x v="355"/>
    <d v="2023-04-05T07:25:00"/>
    <x v="3"/>
    <x v="0"/>
    <x v="2"/>
    <n v="39.82"/>
    <x v="1"/>
    <n v="431"/>
    <x v="10"/>
    <x v="35"/>
    <x v="422"/>
    <d v="2023-04-05T00:00:00"/>
    <d v="2023-04-05T03:33:00"/>
    <d v="2023-04-05T07:25:00"/>
    <d v="1899-12-30T03:52:00"/>
    <d v="1899-12-30T00:20:00"/>
    <d v="1899-12-30T03:32:00"/>
    <x v="0"/>
    <x v="4"/>
  </r>
  <r>
    <n v="10"/>
    <s v="Cliente_869"/>
    <n v="2"/>
    <x v="356"/>
    <d v="2023-04-05T05:54:00"/>
    <x v="4"/>
    <x v="2"/>
    <x v="2"/>
    <n v="18.71"/>
    <x v="1"/>
    <n v="432"/>
    <x v="1"/>
    <x v="326"/>
    <x v="246"/>
    <d v="2023-04-05T00:00:00"/>
    <d v="2023-04-05T03:31:00"/>
    <d v="2023-04-05T05:54:00"/>
    <d v="1899-12-30T02:23:00"/>
    <d v="1899-12-30T01:14:00"/>
    <d v="1899-12-30T01:09:00"/>
    <x v="0"/>
    <x v="4"/>
  </r>
  <r>
    <n v="10"/>
    <s v="Cliente_306"/>
    <n v="4"/>
    <x v="357"/>
    <d v="2023-04-05T03:09:00"/>
    <x v="4"/>
    <x v="0"/>
    <x v="2"/>
    <n v="45.77"/>
    <x v="0"/>
    <n v="433"/>
    <x v="6"/>
    <x v="327"/>
    <x v="423"/>
    <d v="2023-04-05T00:00:00"/>
    <d v="2023-04-05T01:14:00"/>
    <d v="2023-04-05T03:09:00"/>
    <d v="1899-12-30T01:55:00"/>
    <d v="1899-12-30T01:14:00"/>
    <d v="1899-12-30T00:41:00"/>
    <x v="0"/>
    <x v="4"/>
  </r>
  <r>
    <n v="15"/>
    <s v="Cliente_842"/>
    <n v="4"/>
    <x v="358"/>
    <d v="2023-04-05T03:55:00"/>
    <x v="4"/>
    <x v="0"/>
    <x v="2"/>
    <n v="37.15"/>
    <x v="0"/>
    <n v="434"/>
    <x v="6"/>
    <x v="328"/>
    <x v="424"/>
    <d v="2023-04-05T00:00:00"/>
    <d v="2023-04-05T00:15:00"/>
    <d v="2023-04-05T03:55:00"/>
    <d v="1899-12-30T03:40:00"/>
    <d v="1899-12-30T00:58:00"/>
    <d v="1899-12-30T02:42:00"/>
    <x v="0"/>
    <x v="4"/>
  </r>
  <r>
    <n v="17"/>
    <s v="Cliente_349"/>
    <n v="6"/>
    <x v="359"/>
    <d v="2023-04-05T06:01:00"/>
    <x v="3"/>
    <x v="0"/>
    <x v="2"/>
    <n v="30.48"/>
    <x v="2"/>
    <n v="435"/>
    <x v="0"/>
    <x v="329"/>
    <x v="425"/>
    <d v="2023-04-05T00:00:00"/>
    <d v="2023-04-05T03:53:00"/>
    <d v="2023-04-05T06:01:00"/>
    <d v="1899-12-30T02:23:00"/>
    <d v="1899-12-30T01:51:00"/>
    <d v="1899-12-30T00:32:00"/>
    <x v="0"/>
    <x v="4"/>
  </r>
  <r>
    <n v="10"/>
    <s v="Cliente_316"/>
    <n v="3"/>
    <x v="360"/>
    <d v="2023-04-05T04:04:00"/>
    <x v="3"/>
    <x v="0"/>
    <x v="2"/>
    <n v="10.14"/>
    <x v="2"/>
    <n v="436"/>
    <x v="2"/>
    <x v="15"/>
    <x v="426"/>
    <d v="2023-04-05T00:00:00"/>
    <d v="2023-04-05T00:12:00"/>
    <d v="2023-04-05T04:04:00"/>
    <d v="1899-12-30T04:07:00"/>
    <d v="1899-12-30T00:45:00"/>
    <d v="1899-12-30T03:22:00"/>
    <x v="0"/>
    <x v="4"/>
  </r>
  <r>
    <n v="16"/>
    <s v="Cliente_600"/>
    <n v="6"/>
    <x v="361"/>
    <d v="2023-04-05T05:25:00"/>
    <x v="0"/>
    <x v="0"/>
    <x v="2"/>
    <n v="12.56"/>
    <x v="0"/>
    <n v="437"/>
    <x v="3"/>
    <x v="5"/>
    <x v="427"/>
    <d v="2023-04-05T00:00:00"/>
    <d v="2023-04-05T03:02:00"/>
    <d v="2023-04-05T05:25:00"/>
    <d v="1899-12-30T02:23:00"/>
    <d v="1899-12-30T00:51:00"/>
    <d v="1899-12-30T01:32:00"/>
    <x v="0"/>
    <x v="4"/>
  </r>
  <r>
    <n v="2"/>
    <s v="Cliente_732"/>
    <n v="1"/>
    <x v="362"/>
    <d v="2023-04-05T07:33:00"/>
    <x v="1"/>
    <x v="0"/>
    <x v="2"/>
    <n v="19.3"/>
    <x v="1"/>
    <n v="438"/>
    <x v="10"/>
    <x v="195"/>
    <x v="428"/>
    <d v="2023-04-05T00:00:00"/>
    <d v="2023-04-05T03:58:00"/>
    <d v="2023-04-05T07:33:00"/>
    <d v="1899-12-30T03:35:00"/>
    <d v="1899-12-30T00:51:00"/>
    <d v="1899-12-30T02:44:00"/>
    <x v="0"/>
    <x v="4"/>
  </r>
  <r>
    <n v="15"/>
    <s v="Cliente_807"/>
    <n v="1"/>
    <x v="363"/>
    <d v="2023-04-05T01:23:00"/>
    <x v="0"/>
    <x v="2"/>
    <x v="2"/>
    <n v="25.56"/>
    <x v="1"/>
    <n v="439"/>
    <x v="6"/>
    <x v="330"/>
    <x v="429"/>
    <d v="2023-04-05T00:00:00"/>
    <d v="2023-04-05T00:00:00"/>
    <d v="2023-04-05T01:23:00"/>
    <d v="1899-12-30T01:23:00"/>
    <d v="1899-12-30T01:04:00"/>
    <d v="1899-12-30T00:19:00"/>
    <x v="0"/>
    <x v="4"/>
  </r>
  <r>
    <n v="13"/>
    <s v="Cliente_900"/>
    <n v="1"/>
    <x v="364"/>
    <d v="2023-04-05T05:48:00"/>
    <x v="2"/>
    <x v="0"/>
    <x v="2"/>
    <n v="38.85"/>
    <x v="2"/>
    <n v="440"/>
    <x v="10"/>
    <x v="331"/>
    <x v="430"/>
    <d v="2023-04-05T00:00:00"/>
    <d v="2023-04-05T01:59:00"/>
    <d v="2023-04-05T05:48:00"/>
    <d v="1899-12-30T04:04:00"/>
    <d v="1899-12-30T00:45:00"/>
    <d v="1899-12-30T03:19:00"/>
    <x v="0"/>
    <x v="4"/>
  </r>
  <r>
    <n v="13"/>
    <s v="Cliente_143"/>
    <n v="6"/>
    <x v="365"/>
    <d v="2023-04-05T03:23:00"/>
    <x v="2"/>
    <x v="0"/>
    <x v="1"/>
    <n v="23.31"/>
    <x v="2"/>
    <n v="441"/>
    <x v="0"/>
    <x v="26"/>
    <x v="431"/>
    <d v="2023-04-05T00:00:00"/>
    <d v="2023-04-05T01:04:00"/>
    <d v="2023-04-05T03:23:00"/>
    <d v="1899-12-30T02:34:00"/>
    <d v="1899-12-30T01:30:00"/>
    <d v="1899-12-30T01:04:00"/>
    <x v="0"/>
    <x v="4"/>
  </r>
  <r>
    <n v="15"/>
    <s v="Cliente_405"/>
    <n v="3"/>
    <x v="366"/>
    <d v="2023-04-05T03:18:00"/>
    <x v="4"/>
    <x v="2"/>
    <x v="2"/>
    <n v="21.07"/>
    <x v="2"/>
    <n v="442"/>
    <x v="7"/>
    <x v="332"/>
    <x v="432"/>
    <d v="2023-04-05T00:00:00"/>
    <d v="2023-04-05T02:04:00"/>
    <d v="2023-04-05T03:18:00"/>
    <d v="1899-12-30T01:29:00"/>
    <d v="1899-12-30T02:11:00"/>
    <d v="1899-12-30T00:00:00"/>
    <x v="1"/>
    <x v="4"/>
  </r>
  <r>
    <n v="4"/>
    <s v="Cliente_332"/>
    <n v="2"/>
    <x v="367"/>
    <d v="2023-04-05T03:14:00"/>
    <x v="2"/>
    <x v="0"/>
    <x v="0"/>
    <n v="14.48"/>
    <x v="1"/>
    <n v="443"/>
    <x v="5"/>
    <x v="333"/>
    <x v="433"/>
    <d v="2023-04-05T00:00:00"/>
    <d v="2023-04-05T01:15:00"/>
    <d v="2023-04-05T03:14:00"/>
    <d v="1899-12-30T01:59:00"/>
    <d v="1899-12-30T02:35:00"/>
    <d v="1899-12-30T00:00:00"/>
    <x v="1"/>
    <x v="4"/>
  </r>
  <r>
    <n v="8"/>
    <s v="Cliente_894"/>
    <n v="5"/>
    <x v="368"/>
    <d v="2023-04-05T06:08:00"/>
    <x v="1"/>
    <x v="0"/>
    <x v="2"/>
    <n v="25.26"/>
    <x v="1"/>
    <n v="444"/>
    <x v="10"/>
    <x v="334"/>
    <x v="434"/>
    <d v="2023-04-05T00:00:00"/>
    <d v="2023-04-05T03:23:00"/>
    <d v="2023-04-05T06:08:00"/>
    <d v="1899-12-30T02:45:00"/>
    <d v="1899-12-30T01:21:00"/>
    <d v="1899-12-30T01:24:00"/>
    <x v="0"/>
    <x v="4"/>
  </r>
  <r>
    <n v="6"/>
    <s v="Cliente_473"/>
    <n v="5"/>
    <x v="369"/>
    <d v="2023-04-05T03:09:00"/>
    <x v="1"/>
    <x v="1"/>
    <x v="2"/>
    <n v="14.28"/>
    <x v="1"/>
    <n v="445"/>
    <x v="3"/>
    <x v="71"/>
    <x v="435"/>
    <d v="2023-04-05T00:00:00"/>
    <d v="2023-04-05T01:01:00"/>
    <d v="2023-04-05T03:09:00"/>
    <d v="1899-12-30T02:08:00"/>
    <d v="1899-12-30T00:26:00"/>
    <d v="1899-12-30T01:42:00"/>
    <x v="0"/>
    <x v="4"/>
  </r>
  <r>
    <n v="12"/>
    <s v="Cliente_606"/>
    <n v="2"/>
    <x v="326"/>
    <d v="2023-04-05T06:13:00"/>
    <x v="1"/>
    <x v="0"/>
    <x v="2"/>
    <n v="35.24"/>
    <x v="1"/>
    <n v="446"/>
    <x v="8"/>
    <x v="36"/>
    <x v="436"/>
    <d v="2023-04-05T00:00:00"/>
    <d v="2023-04-05T02:48:00"/>
    <d v="2023-04-05T06:13:00"/>
    <d v="1899-12-30T03:25:00"/>
    <d v="1899-12-30T00:08:00"/>
    <d v="1899-12-30T03:17:00"/>
    <x v="0"/>
    <x v="4"/>
  </r>
  <r>
    <n v="8"/>
    <s v="Cliente_404"/>
    <n v="2"/>
    <x v="359"/>
    <d v="2023-04-05T07:24:00"/>
    <x v="4"/>
    <x v="2"/>
    <x v="2"/>
    <n v="28.68"/>
    <x v="1"/>
    <n v="447"/>
    <x v="0"/>
    <x v="335"/>
    <x v="437"/>
    <d v="2023-04-05T00:00:00"/>
    <d v="2023-04-05T03:53:00"/>
    <d v="2023-04-05T07:24:00"/>
    <d v="1899-12-30T03:31:00"/>
    <d v="1899-12-30T01:26:00"/>
    <d v="1899-12-30T02:05:00"/>
    <x v="0"/>
    <x v="4"/>
  </r>
  <r>
    <n v="4"/>
    <s v="Cliente_216"/>
    <n v="5"/>
    <x v="370"/>
    <d v="2023-04-05T03:35:00"/>
    <x v="4"/>
    <x v="2"/>
    <x v="2"/>
    <n v="35.68"/>
    <x v="2"/>
    <n v="448"/>
    <x v="5"/>
    <x v="336"/>
    <x v="438"/>
    <d v="2023-04-05T00:00:00"/>
    <d v="2023-04-05T00:07:00"/>
    <d v="2023-04-05T03:35:00"/>
    <d v="1899-12-30T03:43:00"/>
    <d v="1899-12-30T01:06:00"/>
    <d v="1899-12-30T02:37:00"/>
    <x v="0"/>
    <x v="4"/>
  </r>
  <r>
    <n v="3"/>
    <s v="Cliente_717"/>
    <n v="3"/>
    <x v="343"/>
    <d v="2023-04-05T05:02:00"/>
    <x v="0"/>
    <x v="0"/>
    <x v="1"/>
    <n v="42.25"/>
    <x v="2"/>
    <n v="449"/>
    <x v="2"/>
    <x v="183"/>
    <x v="439"/>
    <d v="2023-04-05T00:00:00"/>
    <d v="2023-04-05T03:25:00"/>
    <d v="2023-04-05T05:02:00"/>
    <d v="1899-12-30T01:52:00"/>
    <d v="1899-12-30T00:33:00"/>
    <d v="1899-12-30T01:19:00"/>
    <x v="0"/>
    <x v="4"/>
  </r>
  <r>
    <n v="9"/>
    <s v="Cliente_783"/>
    <n v="6"/>
    <x v="328"/>
    <d v="2023-04-05T05:01:00"/>
    <x v="0"/>
    <x v="0"/>
    <x v="2"/>
    <n v="48.9"/>
    <x v="2"/>
    <n v="450"/>
    <x v="6"/>
    <x v="337"/>
    <x v="440"/>
    <d v="2023-04-05T00:00:00"/>
    <d v="2023-04-05T03:51:00"/>
    <d v="2023-04-05T05:01:00"/>
    <d v="1899-12-30T01:25:00"/>
    <d v="1899-12-30T00:34:00"/>
    <d v="1899-12-30T00:51:00"/>
    <x v="0"/>
    <x v="4"/>
  </r>
  <r>
    <n v="3"/>
    <s v="Cliente_240"/>
    <n v="1"/>
    <x v="371"/>
    <d v="2023-04-05T02:26:00"/>
    <x v="3"/>
    <x v="1"/>
    <x v="2"/>
    <n v="46.37"/>
    <x v="1"/>
    <n v="451"/>
    <x v="6"/>
    <x v="338"/>
    <x v="441"/>
    <d v="2023-04-05T00:00:00"/>
    <d v="2023-04-05T01:17:00"/>
    <d v="2023-04-05T02:26:00"/>
    <d v="1899-12-30T01:09:00"/>
    <d v="1899-12-30T01:43:00"/>
    <d v="1899-12-30T00:00:00"/>
    <x v="1"/>
    <x v="4"/>
  </r>
  <r>
    <n v="9"/>
    <s v="Cliente_589"/>
    <n v="1"/>
    <x v="372"/>
    <d v="2023-04-05T05:19:00"/>
    <x v="4"/>
    <x v="0"/>
    <x v="2"/>
    <n v="43.48"/>
    <x v="0"/>
    <n v="452"/>
    <x v="7"/>
    <x v="339"/>
    <x v="442"/>
    <d v="2023-04-05T00:00:00"/>
    <d v="2023-04-05T02:53:00"/>
    <d v="2023-04-05T05:19:00"/>
    <d v="1899-12-30T02:26:00"/>
    <d v="1899-12-30T02:03:00"/>
    <d v="1899-12-30T00:23:00"/>
    <x v="0"/>
    <x v="4"/>
  </r>
  <r>
    <n v="6"/>
    <s v="Cliente_284"/>
    <n v="1"/>
    <x v="373"/>
    <d v="2023-04-05T05:07:00"/>
    <x v="2"/>
    <x v="1"/>
    <x v="2"/>
    <n v="36.83"/>
    <x v="1"/>
    <n v="453"/>
    <x v="9"/>
    <x v="292"/>
    <x v="443"/>
    <d v="2023-04-05T00:00:00"/>
    <d v="2023-04-05T03:42:00"/>
    <d v="2023-04-05T05:07:00"/>
    <d v="1899-12-30T01:25:00"/>
    <d v="1899-12-30T01:40:00"/>
    <d v="1899-12-30T00:00:00"/>
    <x v="1"/>
    <x v="4"/>
  </r>
  <r>
    <n v="1"/>
    <s v="Cliente_342"/>
    <n v="3"/>
    <x v="321"/>
    <d v="2023-04-05T04:53:00"/>
    <x v="1"/>
    <x v="0"/>
    <x v="2"/>
    <n v="39.619999999999997"/>
    <x v="1"/>
    <n v="454"/>
    <x v="1"/>
    <x v="340"/>
    <x v="444"/>
    <d v="2023-04-05T00:00:00"/>
    <d v="2023-04-05T03:26:00"/>
    <d v="2023-04-05T04:53:00"/>
    <d v="1899-12-30T01:27:00"/>
    <d v="1899-12-30T02:33:00"/>
    <d v="1899-12-30T00:00:00"/>
    <x v="1"/>
    <x v="4"/>
  </r>
  <r>
    <n v="12"/>
    <s v="Cliente_665"/>
    <n v="6"/>
    <x v="362"/>
    <d v="2023-04-05T05:54:00"/>
    <x v="3"/>
    <x v="1"/>
    <x v="0"/>
    <n v="19.7"/>
    <x v="0"/>
    <n v="455"/>
    <x v="1"/>
    <x v="114"/>
    <x v="445"/>
    <d v="2023-04-05T00:00:00"/>
    <d v="2023-04-05T03:58:00"/>
    <d v="2023-04-05T05:54:00"/>
    <d v="1899-12-30T01:56:00"/>
    <d v="1899-12-30T00:11:00"/>
    <d v="1899-12-30T01:45:00"/>
    <x v="0"/>
    <x v="4"/>
  </r>
  <r>
    <n v="13"/>
    <s v="Cliente_207"/>
    <n v="6"/>
    <x v="374"/>
    <d v="2023-04-05T05:15:00"/>
    <x v="4"/>
    <x v="0"/>
    <x v="2"/>
    <n v="21.94"/>
    <x v="1"/>
    <n v="456"/>
    <x v="10"/>
    <x v="341"/>
    <x v="446"/>
    <d v="2023-04-05T00:00:00"/>
    <d v="2023-04-05T02:12:00"/>
    <d v="2023-04-05T05:15:00"/>
    <d v="1899-12-30T03:03:00"/>
    <d v="1899-12-30T01:11:00"/>
    <d v="1899-12-30T01:52:00"/>
    <x v="0"/>
    <x v="4"/>
  </r>
  <r>
    <n v="18"/>
    <s v="Cliente_531"/>
    <n v="6"/>
    <x v="375"/>
    <d v="2023-04-05T07:32:00"/>
    <x v="2"/>
    <x v="0"/>
    <x v="1"/>
    <n v="17.260000000000002"/>
    <x v="0"/>
    <n v="457"/>
    <x v="6"/>
    <x v="294"/>
    <x v="447"/>
    <d v="2023-04-05T00:00:00"/>
    <d v="2023-04-05T03:48:00"/>
    <d v="2023-04-05T07:32:00"/>
    <d v="1899-12-30T03:44:00"/>
    <d v="1899-12-30T00:58:00"/>
    <d v="1899-12-30T02:46:00"/>
    <x v="0"/>
    <x v="4"/>
  </r>
  <r>
    <n v="4"/>
    <s v="Cliente_420"/>
    <n v="3"/>
    <x v="329"/>
    <d v="2023-04-05T04:21:00"/>
    <x v="4"/>
    <x v="0"/>
    <x v="2"/>
    <n v="15.21"/>
    <x v="2"/>
    <n v="458"/>
    <x v="6"/>
    <x v="342"/>
    <x v="448"/>
    <d v="2023-04-05T00:00:00"/>
    <d v="2023-04-05T02:41:00"/>
    <d v="2023-04-05T04:21:00"/>
    <d v="1899-12-30T01:55:00"/>
    <d v="1899-12-30T01:29:00"/>
    <d v="1899-12-30T00:26:00"/>
    <x v="0"/>
    <x v="4"/>
  </r>
  <r>
    <n v="20"/>
    <s v="Cliente_989"/>
    <n v="1"/>
    <x v="376"/>
    <d v="2023-04-05T02:12:00"/>
    <x v="1"/>
    <x v="0"/>
    <x v="2"/>
    <n v="32.770000000000003"/>
    <x v="2"/>
    <n v="459"/>
    <x v="10"/>
    <x v="15"/>
    <x v="449"/>
    <d v="2023-04-05T00:00:00"/>
    <d v="2023-04-05T00:24:00"/>
    <d v="2023-04-05T02:12:00"/>
    <d v="1899-12-30T02:03:00"/>
    <d v="1899-12-30T00:30:00"/>
    <d v="1899-12-30T01:33:00"/>
    <x v="0"/>
    <x v="4"/>
  </r>
  <r>
    <n v="19"/>
    <s v="Cliente_964"/>
    <n v="6"/>
    <x v="377"/>
    <d v="2023-04-05T06:56:00"/>
    <x v="4"/>
    <x v="2"/>
    <x v="2"/>
    <n v="49.6"/>
    <x v="1"/>
    <n v="460"/>
    <x v="8"/>
    <x v="343"/>
    <x v="450"/>
    <d v="2023-04-05T00:00:00"/>
    <d v="2023-04-05T03:27:00"/>
    <d v="2023-04-05T06:56:00"/>
    <d v="1899-12-30T03:29:00"/>
    <d v="1899-12-30T02:04:00"/>
    <d v="1899-12-30T01:25:00"/>
    <x v="0"/>
    <x v="4"/>
  </r>
  <r>
    <n v="4"/>
    <s v="Cliente_421"/>
    <n v="3"/>
    <x v="378"/>
    <d v="2023-04-05T05:55:00"/>
    <x v="3"/>
    <x v="2"/>
    <x v="1"/>
    <n v="21.51"/>
    <x v="1"/>
    <n v="461"/>
    <x v="4"/>
    <x v="344"/>
    <x v="451"/>
    <d v="2023-04-05T00:00:00"/>
    <d v="2023-04-05T02:43:00"/>
    <d v="2023-04-05T05:55:00"/>
    <d v="1899-12-30T03:12:00"/>
    <d v="1899-12-30T01:06:00"/>
    <d v="1899-12-30T02:06:00"/>
    <x v="0"/>
    <x v="4"/>
  </r>
  <r>
    <n v="9"/>
    <s v="Cliente_27"/>
    <n v="2"/>
    <x v="374"/>
    <d v="2023-04-05T04:27:00"/>
    <x v="2"/>
    <x v="0"/>
    <x v="2"/>
    <n v="21.17"/>
    <x v="0"/>
    <n v="462"/>
    <x v="0"/>
    <x v="195"/>
    <x v="452"/>
    <d v="2023-04-05T00:00:00"/>
    <d v="2023-04-05T02:12:00"/>
    <d v="2023-04-05T04:27:00"/>
    <d v="1899-12-30T02:15:00"/>
    <d v="1899-12-30T00:11:00"/>
    <d v="1899-12-30T02:04:00"/>
    <x v="0"/>
    <x v="4"/>
  </r>
  <r>
    <n v="7"/>
    <s v="Cliente_194"/>
    <n v="2"/>
    <x v="379"/>
    <d v="2023-04-05T03:13:00"/>
    <x v="2"/>
    <x v="0"/>
    <x v="0"/>
    <n v="17.07"/>
    <x v="2"/>
    <n v="463"/>
    <x v="3"/>
    <x v="79"/>
    <x v="453"/>
    <d v="2023-04-05T00:00:00"/>
    <d v="2023-04-05T00:53:00"/>
    <d v="2023-04-05T03:13:00"/>
    <d v="1899-12-30T02:35:00"/>
    <d v="1899-12-30T00:14:00"/>
    <d v="1899-12-30T02:21:00"/>
    <x v="0"/>
    <x v="4"/>
  </r>
  <r>
    <n v="16"/>
    <s v="Cliente_440"/>
    <n v="1"/>
    <x v="380"/>
    <d v="2023-04-05T04:39:00"/>
    <x v="4"/>
    <x v="0"/>
    <x v="2"/>
    <n v="48.5"/>
    <x v="0"/>
    <n v="464"/>
    <x v="9"/>
    <x v="345"/>
    <x v="454"/>
    <d v="2023-04-05T00:00:00"/>
    <d v="2023-04-05T01:21:00"/>
    <d v="2023-04-05T04:39:00"/>
    <d v="1899-12-30T03:18:00"/>
    <d v="1899-12-30T01:24:00"/>
    <d v="1899-12-30T01:54:00"/>
    <x v="0"/>
    <x v="4"/>
  </r>
  <r>
    <n v="4"/>
    <s v="Cliente_876"/>
    <n v="2"/>
    <x v="381"/>
    <d v="2023-04-05T03:38:00"/>
    <x v="1"/>
    <x v="0"/>
    <x v="2"/>
    <n v="44.9"/>
    <x v="2"/>
    <n v="465"/>
    <x v="7"/>
    <x v="346"/>
    <x v="455"/>
    <d v="2023-04-05T00:00:00"/>
    <d v="2023-04-05T01:11:00"/>
    <d v="2023-04-05T03:38:00"/>
    <d v="1899-12-30T02:42:00"/>
    <d v="1899-12-30T01:00:00"/>
    <d v="1899-12-30T01:42:00"/>
    <x v="0"/>
    <x v="4"/>
  </r>
  <r>
    <n v="4"/>
    <s v="Cliente_365"/>
    <n v="1"/>
    <x v="382"/>
    <d v="2023-04-05T04:20:00"/>
    <x v="1"/>
    <x v="0"/>
    <x v="2"/>
    <n v="26.63"/>
    <x v="1"/>
    <n v="466"/>
    <x v="6"/>
    <x v="347"/>
    <x v="456"/>
    <d v="2023-04-05T00:00:00"/>
    <d v="2023-04-05T01:54:00"/>
    <d v="2023-04-05T04:20:00"/>
    <d v="1899-12-30T02:26:00"/>
    <d v="1899-12-30T02:25:00"/>
    <d v="1899-12-30T00:01:00"/>
    <x v="0"/>
    <x v="4"/>
  </r>
  <r>
    <n v="15"/>
    <s v="Cliente_185"/>
    <n v="3"/>
    <x v="383"/>
    <d v="2023-04-05T04:14:00"/>
    <x v="1"/>
    <x v="0"/>
    <x v="0"/>
    <n v="42.31"/>
    <x v="0"/>
    <n v="467"/>
    <x v="4"/>
    <x v="348"/>
    <x v="457"/>
    <d v="2023-04-05T00:00:00"/>
    <d v="2023-04-05T02:42:00"/>
    <d v="2023-04-05T04:14:00"/>
    <d v="1899-12-30T01:32:00"/>
    <d v="1899-12-30T01:12:00"/>
    <d v="1899-12-30T00:20:00"/>
    <x v="0"/>
    <x v="4"/>
  </r>
  <r>
    <n v="14"/>
    <s v="Cliente_558"/>
    <n v="6"/>
    <x v="318"/>
    <d v="2023-04-05T05:45:00"/>
    <x v="2"/>
    <x v="1"/>
    <x v="2"/>
    <n v="14.28"/>
    <x v="0"/>
    <n v="468"/>
    <x v="10"/>
    <x v="349"/>
    <x v="458"/>
    <d v="2023-04-05T00:00:00"/>
    <d v="2023-04-05T02:59:00"/>
    <d v="2023-04-05T05:45:00"/>
    <d v="1899-12-30T02:46:00"/>
    <d v="1899-12-30T01:03:00"/>
    <d v="1899-12-30T01:43:00"/>
    <x v="0"/>
    <x v="4"/>
  </r>
  <r>
    <n v="1"/>
    <s v="Cliente_535"/>
    <n v="2"/>
    <x v="384"/>
    <d v="2023-04-05T05:22:00"/>
    <x v="1"/>
    <x v="2"/>
    <x v="2"/>
    <n v="25.26"/>
    <x v="0"/>
    <n v="469"/>
    <x v="1"/>
    <x v="350"/>
    <x v="459"/>
    <d v="2023-04-05T00:00:00"/>
    <d v="2023-04-05T02:57:00"/>
    <d v="2023-04-05T05:22:00"/>
    <d v="1899-12-30T02:25:00"/>
    <d v="1899-12-30T01:06:00"/>
    <d v="1899-12-30T01:19:00"/>
    <x v="0"/>
    <x v="4"/>
  </r>
  <r>
    <n v="17"/>
    <s v="Cliente_18"/>
    <n v="3"/>
    <x v="385"/>
    <d v="2023-04-05T04:17:00"/>
    <x v="4"/>
    <x v="0"/>
    <x v="2"/>
    <n v="47.46"/>
    <x v="2"/>
    <n v="470"/>
    <x v="7"/>
    <x v="351"/>
    <x v="460"/>
    <d v="2023-04-05T00:00:00"/>
    <d v="2023-04-05T01:41:00"/>
    <d v="2023-04-05T04:17:00"/>
    <d v="1899-12-30T02:51:00"/>
    <d v="1899-12-30T01:12:00"/>
    <d v="1899-12-30T01:39:00"/>
    <x v="0"/>
    <x v="4"/>
  </r>
  <r>
    <n v="7"/>
    <s v="Cliente_696"/>
    <n v="6"/>
    <x v="386"/>
    <d v="2023-04-05T05:38:00"/>
    <x v="4"/>
    <x v="1"/>
    <x v="0"/>
    <n v="28.49"/>
    <x v="0"/>
    <n v="471"/>
    <x v="4"/>
    <x v="5"/>
    <x v="461"/>
    <d v="2023-04-05T00:00:00"/>
    <d v="2023-04-05T03:36:00"/>
    <d v="2023-04-05T05:38:00"/>
    <d v="1899-12-30T02:02:00"/>
    <d v="1899-12-30T00:57:00"/>
    <d v="1899-12-30T01:05:00"/>
    <x v="0"/>
    <x v="4"/>
  </r>
  <r>
    <n v="20"/>
    <s v="Cliente_704"/>
    <n v="2"/>
    <x v="387"/>
    <d v="2023-04-05T06:52:00"/>
    <x v="2"/>
    <x v="0"/>
    <x v="1"/>
    <n v="36.79"/>
    <x v="2"/>
    <n v="472"/>
    <x v="7"/>
    <x v="352"/>
    <x v="462"/>
    <d v="2023-04-05T00:00:00"/>
    <d v="2023-04-05T03:57:00"/>
    <d v="2023-04-05T06:52:00"/>
    <d v="1899-12-30T03:10:00"/>
    <d v="1899-12-30T01:13:00"/>
    <d v="1899-12-30T01:57:00"/>
    <x v="0"/>
    <x v="4"/>
  </r>
  <r>
    <n v="13"/>
    <s v="Cliente_720"/>
    <n v="4"/>
    <x v="388"/>
    <d v="2023-04-06T07:04:00"/>
    <x v="2"/>
    <x v="0"/>
    <x v="0"/>
    <n v="15.63"/>
    <x v="2"/>
    <n v="473"/>
    <x v="3"/>
    <x v="353"/>
    <x v="463"/>
    <d v="2023-04-06T00:00:00"/>
    <d v="2023-04-06T03:36:00"/>
    <d v="2023-04-06T07:04:00"/>
    <d v="1899-12-30T03:43:00"/>
    <d v="1899-12-30T01:01:00"/>
    <d v="1899-12-30T02:42:00"/>
    <x v="0"/>
    <x v="5"/>
  </r>
  <r>
    <n v="2"/>
    <s v="Cliente_624"/>
    <n v="6"/>
    <x v="389"/>
    <d v="2023-04-06T03:32:00"/>
    <x v="4"/>
    <x v="0"/>
    <x v="2"/>
    <n v="21.66"/>
    <x v="1"/>
    <n v="474"/>
    <x v="4"/>
    <x v="354"/>
    <x v="464"/>
    <d v="2023-04-06T00:00:00"/>
    <d v="2023-04-06T01:52:00"/>
    <d v="2023-04-06T03:32:00"/>
    <d v="1899-12-30T01:40:00"/>
    <d v="1899-12-30T02:41:00"/>
    <d v="1899-12-30T00:00:00"/>
    <x v="1"/>
    <x v="5"/>
  </r>
  <r>
    <n v="18"/>
    <s v="Cliente_289"/>
    <n v="4"/>
    <x v="390"/>
    <d v="2023-04-06T05:50:00"/>
    <x v="3"/>
    <x v="2"/>
    <x v="0"/>
    <n v="19.55"/>
    <x v="2"/>
    <n v="475"/>
    <x v="3"/>
    <x v="355"/>
    <x v="465"/>
    <d v="2023-04-06T00:00:00"/>
    <d v="2023-04-06T03:17:00"/>
    <d v="2023-04-06T05:50:00"/>
    <d v="1899-12-30T02:48:00"/>
    <d v="1899-12-30T00:35:00"/>
    <d v="1899-12-30T02:13:00"/>
    <x v="0"/>
    <x v="5"/>
  </r>
  <r>
    <n v="13"/>
    <s v="Cliente_434"/>
    <n v="2"/>
    <x v="391"/>
    <d v="2023-04-06T01:47:00"/>
    <x v="0"/>
    <x v="1"/>
    <x v="0"/>
    <n v="43.53"/>
    <x v="2"/>
    <n v="476"/>
    <x v="3"/>
    <x v="356"/>
    <x v="466"/>
    <d v="2023-04-06T00:00:00"/>
    <d v="2023-04-06T00:03:00"/>
    <d v="2023-04-06T01:47:00"/>
    <d v="1899-12-30T01:59:00"/>
    <d v="1899-12-30T01:55:00"/>
    <d v="1899-12-30T00:04:00"/>
    <x v="0"/>
    <x v="5"/>
  </r>
  <r>
    <n v="8"/>
    <s v="Cliente_149"/>
    <n v="6"/>
    <x v="392"/>
    <d v="2023-04-06T02:58:00"/>
    <x v="4"/>
    <x v="1"/>
    <x v="2"/>
    <n v="33.85"/>
    <x v="0"/>
    <n v="477"/>
    <x v="1"/>
    <x v="357"/>
    <x v="467"/>
    <d v="2023-04-06T00:00:00"/>
    <d v="2023-04-06T01:39:00"/>
    <d v="2023-04-06T02:58:00"/>
    <d v="1899-12-30T01:19:00"/>
    <d v="1899-12-30T01:55:00"/>
    <d v="1899-12-30T00:00:00"/>
    <x v="1"/>
    <x v="5"/>
  </r>
  <r>
    <n v="7"/>
    <s v="Cliente_29"/>
    <n v="5"/>
    <x v="393"/>
    <d v="2023-04-06T03:28:00"/>
    <x v="1"/>
    <x v="0"/>
    <x v="1"/>
    <n v="32.78"/>
    <x v="2"/>
    <n v="478"/>
    <x v="6"/>
    <x v="358"/>
    <x v="468"/>
    <d v="2023-04-06T00:00:00"/>
    <d v="2023-04-06T00:01:00"/>
    <d v="2023-04-06T03:28:00"/>
    <d v="1899-12-30T03:42:00"/>
    <d v="1899-12-30T01:30:00"/>
    <d v="1899-12-30T02:12:00"/>
    <x v="0"/>
    <x v="5"/>
  </r>
  <r>
    <n v="1"/>
    <s v="Cliente_708"/>
    <n v="3"/>
    <x v="394"/>
    <d v="2023-04-06T04:30:00"/>
    <x v="0"/>
    <x v="0"/>
    <x v="0"/>
    <n v="39.58"/>
    <x v="0"/>
    <n v="479"/>
    <x v="10"/>
    <x v="359"/>
    <x v="469"/>
    <d v="2023-04-06T00:00:00"/>
    <d v="2023-04-06T00:42:00"/>
    <d v="2023-04-06T04:30:00"/>
    <d v="1899-12-30T03:48:00"/>
    <d v="1899-12-30T01:23:00"/>
    <d v="1899-12-30T02:25:00"/>
    <x v="0"/>
    <x v="5"/>
  </r>
  <r>
    <n v="1"/>
    <s v="Cliente_125"/>
    <n v="5"/>
    <x v="395"/>
    <d v="2023-04-06T07:19:00"/>
    <x v="3"/>
    <x v="1"/>
    <x v="1"/>
    <n v="18.63"/>
    <x v="0"/>
    <n v="480"/>
    <x v="7"/>
    <x v="360"/>
    <x v="470"/>
    <d v="2023-04-06T00:00:00"/>
    <d v="2023-04-06T03:26:00"/>
    <d v="2023-04-06T07:19:00"/>
    <d v="1899-12-30T03:53:00"/>
    <d v="1899-12-30T01:05:00"/>
    <d v="1899-12-30T02:48:00"/>
    <x v="0"/>
    <x v="5"/>
  </r>
  <r>
    <n v="9"/>
    <s v="Cliente_618"/>
    <n v="4"/>
    <x v="396"/>
    <d v="2023-04-06T04:43:00"/>
    <x v="1"/>
    <x v="0"/>
    <x v="2"/>
    <n v="42.02"/>
    <x v="0"/>
    <n v="481"/>
    <x v="4"/>
    <x v="113"/>
    <x v="471"/>
    <d v="2023-04-06T00:00:00"/>
    <d v="2023-04-06T01:57:00"/>
    <d v="2023-04-06T04:43:00"/>
    <d v="1899-12-30T02:46:00"/>
    <d v="1899-12-30T00:58:00"/>
    <d v="1899-12-30T01:48:00"/>
    <x v="0"/>
    <x v="5"/>
  </r>
  <r>
    <n v="9"/>
    <s v="Cliente_115"/>
    <n v="4"/>
    <x v="397"/>
    <d v="2023-04-06T02:59:00"/>
    <x v="0"/>
    <x v="1"/>
    <x v="2"/>
    <n v="18.84"/>
    <x v="1"/>
    <n v="482"/>
    <x v="1"/>
    <x v="36"/>
    <x v="472"/>
    <d v="2023-04-06T00:00:00"/>
    <d v="2023-04-06T00:41:00"/>
    <d v="2023-04-06T02:59:00"/>
    <d v="1899-12-30T02:18:00"/>
    <d v="1899-12-30T00:21:00"/>
    <d v="1899-12-30T01:57:00"/>
    <x v="0"/>
    <x v="5"/>
  </r>
  <r>
    <n v="2"/>
    <s v="Cliente_527"/>
    <n v="4"/>
    <x v="398"/>
    <d v="2023-04-06T07:01:00"/>
    <x v="1"/>
    <x v="0"/>
    <x v="2"/>
    <n v="12.74"/>
    <x v="0"/>
    <n v="483"/>
    <x v="8"/>
    <x v="71"/>
    <x v="473"/>
    <d v="2023-04-06T00:00:00"/>
    <d v="2023-04-06T03:50:00"/>
    <d v="2023-04-06T07:01:00"/>
    <d v="1899-12-30T03:11:00"/>
    <d v="1899-12-30T00:53:00"/>
    <d v="1899-12-30T02:18:00"/>
    <x v="0"/>
    <x v="5"/>
  </r>
  <r>
    <n v="18"/>
    <s v="Cliente_71"/>
    <n v="2"/>
    <x v="399"/>
    <d v="2023-04-06T04:31:00"/>
    <x v="4"/>
    <x v="0"/>
    <x v="2"/>
    <n v="22.76"/>
    <x v="1"/>
    <n v="484"/>
    <x v="9"/>
    <x v="83"/>
    <x v="474"/>
    <d v="2023-04-06T00:00:00"/>
    <d v="2023-04-06T01:33:00"/>
    <d v="2023-04-06T04:31:00"/>
    <d v="1899-12-30T02:58:00"/>
    <d v="1899-12-30T00:34:00"/>
    <d v="1899-12-30T02:24:00"/>
    <x v="0"/>
    <x v="5"/>
  </r>
  <r>
    <n v="6"/>
    <s v="Cliente_524"/>
    <n v="5"/>
    <x v="400"/>
    <d v="2023-04-06T02:52:00"/>
    <x v="3"/>
    <x v="2"/>
    <x v="2"/>
    <n v="39.07"/>
    <x v="0"/>
    <n v="485"/>
    <x v="6"/>
    <x v="361"/>
    <x v="475"/>
    <d v="2023-04-06T00:00:00"/>
    <d v="2023-04-06T01:00:00"/>
    <d v="2023-04-06T02:52:00"/>
    <d v="1899-12-30T01:52:00"/>
    <d v="1899-12-30T01:19:00"/>
    <d v="1899-12-30T00:33:00"/>
    <x v="0"/>
    <x v="5"/>
  </r>
  <r>
    <n v="15"/>
    <s v="Cliente_437"/>
    <n v="3"/>
    <x v="401"/>
    <d v="2023-04-06T06:12:00"/>
    <x v="1"/>
    <x v="1"/>
    <x v="0"/>
    <n v="12.66"/>
    <x v="2"/>
    <n v="486"/>
    <x v="1"/>
    <x v="362"/>
    <x v="263"/>
    <d v="2023-04-06T00:00:00"/>
    <d v="2023-04-06T02:47:00"/>
    <d v="2023-04-06T06:12:00"/>
    <d v="1899-12-30T03:40:00"/>
    <d v="1899-12-30T00:59:00"/>
    <d v="1899-12-30T02:41:00"/>
    <x v="0"/>
    <x v="5"/>
  </r>
  <r>
    <n v="17"/>
    <s v="Cliente_946"/>
    <n v="1"/>
    <x v="402"/>
    <d v="2023-04-06T03:50:00"/>
    <x v="1"/>
    <x v="0"/>
    <x v="2"/>
    <n v="45.76"/>
    <x v="2"/>
    <n v="487"/>
    <x v="3"/>
    <x v="363"/>
    <x v="476"/>
    <d v="2023-04-06T00:00:00"/>
    <d v="2023-04-06T01:34:00"/>
    <d v="2023-04-06T03:50:00"/>
    <d v="1899-12-30T02:31:00"/>
    <d v="1899-12-30T01:32:00"/>
    <d v="1899-12-30T00:59:00"/>
    <x v="0"/>
    <x v="5"/>
  </r>
  <r>
    <n v="10"/>
    <s v="Cliente_719"/>
    <n v="4"/>
    <x v="403"/>
    <d v="2023-04-06T01:58:00"/>
    <x v="0"/>
    <x v="0"/>
    <x v="0"/>
    <n v="37.380000000000003"/>
    <x v="1"/>
    <n v="488"/>
    <x v="10"/>
    <x v="364"/>
    <x v="477"/>
    <d v="2023-04-06T00:00:00"/>
    <d v="2023-04-06T00:00:00"/>
    <d v="2023-04-06T01:58:00"/>
    <d v="1899-12-30T01:58:00"/>
    <d v="1899-12-30T02:04:00"/>
    <d v="1899-12-30T00:00:00"/>
    <x v="1"/>
    <x v="5"/>
  </r>
  <r>
    <n v="3"/>
    <s v="Cliente_354"/>
    <n v="1"/>
    <x v="404"/>
    <d v="2023-04-06T05:27:00"/>
    <x v="0"/>
    <x v="1"/>
    <x v="2"/>
    <n v="22.27"/>
    <x v="2"/>
    <n v="489"/>
    <x v="10"/>
    <x v="73"/>
    <x v="478"/>
    <d v="2023-04-06T00:00:00"/>
    <d v="2023-04-06T02:57:00"/>
    <d v="2023-04-06T05:27:00"/>
    <d v="1899-12-30T02:45:00"/>
    <d v="1899-12-30T00:34:00"/>
    <d v="1899-12-30T02:11:00"/>
    <x v="0"/>
    <x v="5"/>
  </r>
  <r>
    <n v="1"/>
    <s v="Cliente_194"/>
    <n v="2"/>
    <x v="405"/>
    <d v="2023-04-06T04:57:00"/>
    <x v="3"/>
    <x v="0"/>
    <x v="2"/>
    <n v="26.79"/>
    <x v="1"/>
    <n v="490"/>
    <x v="1"/>
    <x v="365"/>
    <x v="479"/>
    <d v="2023-04-06T00:00:00"/>
    <d v="2023-04-06T03:20:00"/>
    <d v="2023-04-06T04:57:00"/>
    <d v="1899-12-30T01:37:00"/>
    <d v="1899-12-30T02:11:00"/>
    <d v="1899-12-30T00:00:00"/>
    <x v="1"/>
    <x v="5"/>
  </r>
  <r>
    <n v="7"/>
    <s v="Cliente_160"/>
    <n v="4"/>
    <x v="406"/>
    <d v="2023-04-06T02:37:00"/>
    <x v="4"/>
    <x v="1"/>
    <x v="2"/>
    <n v="34.68"/>
    <x v="2"/>
    <n v="491"/>
    <x v="0"/>
    <x v="366"/>
    <x v="480"/>
    <d v="2023-04-06T00:00:00"/>
    <d v="2023-04-06T00:07:00"/>
    <d v="2023-04-06T02:37:00"/>
    <d v="1899-12-30T02:45:00"/>
    <d v="1899-12-30T00:41:00"/>
    <d v="1899-12-30T02:04:00"/>
    <x v="0"/>
    <x v="5"/>
  </r>
  <r>
    <n v="4"/>
    <s v="Cliente_363"/>
    <n v="4"/>
    <x v="407"/>
    <d v="2023-04-06T04:36:00"/>
    <x v="1"/>
    <x v="0"/>
    <x v="2"/>
    <n v="16.62"/>
    <x v="0"/>
    <n v="492"/>
    <x v="1"/>
    <x v="367"/>
    <x v="481"/>
    <d v="2023-04-06T00:00:00"/>
    <d v="2023-04-06T01:03:00"/>
    <d v="2023-04-06T04:36:00"/>
    <d v="1899-12-30T03:33:00"/>
    <d v="1899-12-30T00:49:00"/>
    <d v="1899-12-30T02:44:00"/>
    <x v="0"/>
    <x v="5"/>
  </r>
  <r>
    <n v="2"/>
    <s v="Cliente_140"/>
    <n v="2"/>
    <x v="408"/>
    <d v="2023-04-06T01:46:00"/>
    <x v="3"/>
    <x v="0"/>
    <x v="2"/>
    <n v="32.67"/>
    <x v="2"/>
    <n v="493"/>
    <x v="4"/>
    <x v="44"/>
    <x v="482"/>
    <d v="2023-04-06T00:00:00"/>
    <d v="2023-04-06T00:31:00"/>
    <d v="2023-04-06T01:46:00"/>
    <d v="1899-12-30T01:30:00"/>
    <d v="1899-12-30T00:08:00"/>
    <d v="1899-12-30T01:22:00"/>
    <x v="0"/>
    <x v="5"/>
  </r>
  <r>
    <n v="20"/>
    <s v="Cliente_546"/>
    <n v="5"/>
    <x v="409"/>
    <d v="2023-04-06T04:49:00"/>
    <x v="1"/>
    <x v="1"/>
    <x v="2"/>
    <n v="11.85"/>
    <x v="0"/>
    <n v="494"/>
    <x v="3"/>
    <x v="6"/>
    <x v="483"/>
    <d v="2023-04-06T00:00:00"/>
    <d v="2023-04-06T01:28:00"/>
    <d v="2023-04-06T04:49:00"/>
    <d v="1899-12-30T03:21:00"/>
    <d v="1899-12-30T00:31:00"/>
    <d v="1899-12-30T02:50:00"/>
    <x v="0"/>
    <x v="5"/>
  </r>
  <r>
    <n v="11"/>
    <s v="Cliente_778"/>
    <n v="6"/>
    <x v="410"/>
    <d v="2023-04-06T06:50:00"/>
    <x v="2"/>
    <x v="1"/>
    <x v="2"/>
    <n v="33.96"/>
    <x v="1"/>
    <n v="495"/>
    <x v="5"/>
    <x v="368"/>
    <x v="484"/>
    <d v="2023-04-06T00:00:00"/>
    <d v="2023-04-06T03:01:00"/>
    <d v="2023-04-06T06:50:00"/>
    <d v="1899-12-30T03:49:00"/>
    <d v="1899-12-30T01:42:00"/>
    <d v="1899-12-30T02:07:00"/>
    <x v="0"/>
    <x v="5"/>
  </r>
  <r>
    <n v="1"/>
    <s v="Cliente_402"/>
    <n v="3"/>
    <x v="411"/>
    <d v="2023-04-06T06:22:00"/>
    <x v="1"/>
    <x v="0"/>
    <x v="2"/>
    <n v="39.42"/>
    <x v="0"/>
    <n v="496"/>
    <x v="10"/>
    <x v="369"/>
    <x v="485"/>
    <d v="2023-04-06T00:00:00"/>
    <d v="2023-04-06T02:34:00"/>
    <d v="2023-04-06T06:22:00"/>
    <d v="1899-12-30T03:48:00"/>
    <d v="1899-12-30T02:13:00"/>
    <d v="1899-12-30T01:35:00"/>
    <x v="0"/>
    <x v="5"/>
  </r>
  <r>
    <n v="13"/>
    <s v="Cliente_784"/>
    <n v="6"/>
    <x v="412"/>
    <d v="2023-04-06T06:58:00"/>
    <x v="0"/>
    <x v="0"/>
    <x v="0"/>
    <n v="29.93"/>
    <x v="0"/>
    <n v="497"/>
    <x v="10"/>
    <x v="370"/>
    <x v="486"/>
    <d v="2023-04-06T00:00:00"/>
    <d v="2023-04-06T03:30:00"/>
    <d v="2023-04-06T06:58:00"/>
    <d v="1899-12-30T03:28:00"/>
    <d v="1899-12-30T00:38:00"/>
    <d v="1899-12-30T02:50:00"/>
    <x v="0"/>
    <x v="5"/>
  </r>
  <r>
    <n v="20"/>
    <s v="Cliente_259"/>
    <n v="3"/>
    <x v="413"/>
    <d v="2023-04-06T03:46:00"/>
    <x v="0"/>
    <x v="0"/>
    <x v="2"/>
    <n v="21.99"/>
    <x v="1"/>
    <n v="498"/>
    <x v="0"/>
    <x v="76"/>
    <x v="487"/>
    <d v="2023-04-06T00:00:00"/>
    <d v="2023-04-06T00:17:00"/>
    <d v="2023-04-06T03:46:00"/>
    <d v="1899-12-30T03:29:00"/>
    <d v="1899-12-30T00:32:00"/>
    <d v="1899-12-30T02:57:00"/>
    <x v="0"/>
    <x v="5"/>
  </r>
  <r>
    <n v="5"/>
    <s v="Cliente_919"/>
    <n v="5"/>
    <x v="414"/>
    <d v="2023-04-06T04:28:00"/>
    <x v="2"/>
    <x v="2"/>
    <x v="0"/>
    <n v="22.69"/>
    <x v="0"/>
    <n v="499"/>
    <x v="2"/>
    <x v="371"/>
    <x v="488"/>
    <d v="2023-04-06T00:00:00"/>
    <d v="2023-04-06T01:21:00"/>
    <d v="2023-04-06T04:28:00"/>
    <d v="1899-12-30T03:07:00"/>
    <d v="1899-12-30T02:10:00"/>
    <d v="1899-12-30T00:57:00"/>
    <x v="0"/>
    <x v="5"/>
  </r>
  <r>
    <n v="4"/>
    <s v="Cliente_354"/>
    <n v="5"/>
    <x v="415"/>
    <d v="2023-04-06T05:15:00"/>
    <x v="4"/>
    <x v="1"/>
    <x v="0"/>
    <n v="37.619999999999997"/>
    <x v="2"/>
    <n v="500"/>
    <x v="10"/>
    <x v="372"/>
    <x v="489"/>
    <d v="2023-04-06T00:00:00"/>
    <d v="2023-04-06T01:17:00"/>
    <d v="2023-04-06T05:15:00"/>
    <d v="1899-12-30T04:13:00"/>
    <d v="1899-12-30T00:42:00"/>
    <d v="1899-12-30T03:31:00"/>
    <x v="0"/>
    <x v="5"/>
  </r>
  <r>
    <n v="7"/>
    <s v="Cliente_637"/>
    <n v="1"/>
    <x v="416"/>
    <d v="2023-04-06T06:31:00"/>
    <x v="1"/>
    <x v="2"/>
    <x v="2"/>
    <n v="28.38"/>
    <x v="2"/>
    <n v="501"/>
    <x v="5"/>
    <x v="373"/>
    <x v="490"/>
    <d v="2023-04-06T00:00:00"/>
    <d v="2023-04-06T03:44:00"/>
    <d v="2023-04-06T06:31:00"/>
    <d v="1899-12-30T03:02:00"/>
    <d v="1899-12-30T00:39:00"/>
    <d v="1899-12-30T02:23:00"/>
    <x v="0"/>
    <x v="5"/>
  </r>
  <r>
    <n v="5"/>
    <s v="Cliente_759"/>
    <n v="2"/>
    <x v="417"/>
    <d v="2023-04-06T01:57:00"/>
    <x v="3"/>
    <x v="0"/>
    <x v="2"/>
    <n v="32.9"/>
    <x v="0"/>
    <n v="502"/>
    <x v="6"/>
    <x v="374"/>
    <x v="491"/>
    <d v="2023-04-06T00:00:00"/>
    <d v="2023-04-06T00:45:00"/>
    <d v="2023-04-06T01:57:00"/>
    <d v="1899-12-30T01:12:00"/>
    <d v="1899-12-30T01:13:00"/>
    <d v="1899-12-30T00:00:00"/>
    <x v="1"/>
    <x v="5"/>
  </r>
  <r>
    <n v="3"/>
    <s v="Cliente_948"/>
    <n v="1"/>
    <x v="418"/>
    <d v="2023-04-06T04:02:00"/>
    <x v="0"/>
    <x v="0"/>
    <x v="2"/>
    <n v="35.840000000000003"/>
    <x v="0"/>
    <n v="503"/>
    <x v="0"/>
    <x v="201"/>
    <x v="492"/>
    <d v="2023-04-06T00:00:00"/>
    <d v="2023-04-06T02:20:00"/>
    <d v="2023-04-06T04:02:00"/>
    <d v="1899-12-30T01:42:00"/>
    <d v="1899-12-30T01:25:00"/>
    <d v="1899-12-30T00:17:00"/>
    <x v="0"/>
    <x v="5"/>
  </r>
  <r>
    <n v="2"/>
    <s v="Cliente_172"/>
    <n v="5"/>
    <x v="419"/>
    <d v="2023-04-06T04:48:00"/>
    <x v="3"/>
    <x v="2"/>
    <x v="1"/>
    <n v="31.31"/>
    <x v="0"/>
    <n v="504"/>
    <x v="2"/>
    <x v="71"/>
    <x v="493"/>
    <d v="2023-04-06T00:00:00"/>
    <d v="2023-04-06T02:10:00"/>
    <d v="2023-04-06T04:48:00"/>
    <d v="1899-12-30T02:38:00"/>
    <d v="1899-12-30T00:19:00"/>
    <d v="1899-12-30T02:19:00"/>
    <x v="0"/>
    <x v="5"/>
  </r>
  <r>
    <n v="5"/>
    <s v="Cliente_70"/>
    <n v="1"/>
    <x v="420"/>
    <d v="2023-04-06T06:07:00"/>
    <x v="2"/>
    <x v="2"/>
    <x v="2"/>
    <n v="25.76"/>
    <x v="0"/>
    <n v="505"/>
    <x v="1"/>
    <x v="375"/>
    <x v="494"/>
    <d v="2023-04-06T00:00:00"/>
    <d v="2023-04-06T02:38:00"/>
    <d v="2023-04-06T06:07:00"/>
    <d v="1899-12-30T03:29:00"/>
    <d v="1899-12-30T01:55:00"/>
    <d v="1899-12-30T01:34:00"/>
    <x v="0"/>
    <x v="5"/>
  </r>
  <r>
    <n v="18"/>
    <s v="Cliente_835"/>
    <n v="2"/>
    <x v="421"/>
    <d v="2023-04-06T04:02:00"/>
    <x v="0"/>
    <x v="2"/>
    <x v="2"/>
    <n v="11.65"/>
    <x v="2"/>
    <n v="506"/>
    <x v="3"/>
    <x v="5"/>
    <x v="115"/>
    <d v="2023-04-06T00:00:00"/>
    <d v="2023-04-06T02:01:00"/>
    <d v="2023-04-06T04:02:00"/>
    <d v="1899-12-30T02:16:00"/>
    <d v="1899-12-30T00:05:00"/>
    <d v="1899-12-30T02:11:00"/>
    <x v="0"/>
    <x v="5"/>
  </r>
  <r>
    <n v="18"/>
    <s v="Cliente_989"/>
    <n v="4"/>
    <x v="395"/>
    <d v="2023-04-06T04:30:00"/>
    <x v="2"/>
    <x v="1"/>
    <x v="2"/>
    <n v="43.42"/>
    <x v="1"/>
    <n v="507"/>
    <x v="6"/>
    <x v="376"/>
    <x v="495"/>
    <d v="2023-04-06T00:00:00"/>
    <d v="2023-04-06T03:26:00"/>
    <d v="2023-04-06T04:30:00"/>
    <d v="1899-12-30T01:04:00"/>
    <d v="1899-12-30T01:09:00"/>
    <d v="1899-12-30T00:00:00"/>
    <x v="1"/>
    <x v="5"/>
  </r>
  <r>
    <n v="6"/>
    <s v="Cliente_821"/>
    <n v="1"/>
    <x v="422"/>
    <d v="2023-04-06T06:35:00"/>
    <x v="3"/>
    <x v="0"/>
    <x v="2"/>
    <n v="42.8"/>
    <x v="0"/>
    <n v="508"/>
    <x v="2"/>
    <x v="183"/>
    <x v="496"/>
    <d v="2023-04-06T00:00:00"/>
    <d v="2023-04-06T02:50:00"/>
    <d v="2023-04-06T06:35:00"/>
    <d v="1899-12-30T03:45:00"/>
    <d v="1899-12-30T00:34:00"/>
    <d v="1899-12-30T03:11:00"/>
    <x v="0"/>
    <x v="5"/>
  </r>
  <r>
    <n v="5"/>
    <s v="Cliente_977"/>
    <n v="3"/>
    <x v="423"/>
    <d v="2023-04-06T06:02:00"/>
    <x v="1"/>
    <x v="1"/>
    <x v="2"/>
    <n v="16.260000000000002"/>
    <x v="2"/>
    <n v="509"/>
    <x v="2"/>
    <x v="18"/>
    <x v="497"/>
    <d v="2023-04-06T00:00:00"/>
    <d v="2023-04-06T03:12:00"/>
    <d v="2023-04-06T06:02:00"/>
    <d v="1899-12-30T03:05:00"/>
    <d v="1899-12-30T00:47:00"/>
    <d v="1899-12-30T02:18:00"/>
    <x v="0"/>
    <x v="5"/>
  </r>
  <r>
    <n v="6"/>
    <s v="Cliente_509"/>
    <n v="4"/>
    <x v="424"/>
    <d v="2023-04-06T04:33:00"/>
    <x v="4"/>
    <x v="0"/>
    <x v="2"/>
    <n v="14.97"/>
    <x v="1"/>
    <n v="510"/>
    <x v="3"/>
    <x v="38"/>
    <x v="498"/>
    <d v="2023-04-06T00:00:00"/>
    <d v="2023-04-06T03:32:00"/>
    <d v="2023-04-06T04:33:00"/>
    <d v="1899-12-30T01:01:00"/>
    <d v="1899-12-30T00:48:00"/>
    <d v="1899-12-30T00:13:00"/>
    <x v="0"/>
    <x v="5"/>
  </r>
  <r>
    <n v="2"/>
    <s v="Cliente_951"/>
    <n v="1"/>
    <x v="425"/>
    <d v="2023-04-06T03:23:00"/>
    <x v="1"/>
    <x v="0"/>
    <x v="2"/>
    <n v="35.950000000000003"/>
    <x v="1"/>
    <n v="511"/>
    <x v="10"/>
    <x v="377"/>
    <x v="499"/>
    <d v="2023-04-06T00:00:00"/>
    <d v="2023-04-06T01:38:00"/>
    <d v="2023-04-06T03:23:00"/>
    <d v="1899-12-30T01:45:00"/>
    <d v="1899-12-30T00:38:00"/>
    <d v="1899-12-30T01:07:00"/>
    <x v="0"/>
    <x v="5"/>
  </r>
  <r>
    <n v="2"/>
    <s v="Cliente_285"/>
    <n v="1"/>
    <x v="426"/>
    <d v="2023-04-06T02:26:00"/>
    <x v="3"/>
    <x v="0"/>
    <x v="2"/>
    <n v="37.369999999999997"/>
    <x v="2"/>
    <n v="512"/>
    <x v="0"/>
    <x v="312"/>
    <x v="500"/>
    <d v="2023-04-06T00:00:00"/>
    <d v="2023-04-06T01:19:00"/>
    <d v="2023-04-06T02:26:00"/>
    <d v="1899-12-30T01:22:00"/>
    <d v="1899-12-30T00:59:00"/>
    <d v="1899-12-30T00:23:00"/>
    <x v="0"/>
    <x v="5"/>
  </r>
  <r>
    <n v="8"/>
    <s v="Cliente_873"/>
    <n v="6"/>
    <x v="409"/>
    <d v="2023-04-06T04:51:00"/>
    <x v="0"/>
    <x v="1"/>
    <x v="2"/>
    <n v="22.74"/>
    <x v="2"/>
    <n v="513"/>
    <x v="6"/>
    <x v="44"/>
    <x v="501"/>
    <d v="2023-04-06T00:00:00"/>
    <d v="2023-04-06T01:28:00"/>
    <d v="2023-04-06T04:51:00"/>
    <d v="1899-12-30T03:38:00"/>
    <d v="1899-12-30T00:56:00"/>
    <d v="1899-12-30T02:42:00"/>
    <x v="0"/>
    <x v="5"/>
  </r>
  <r>
    <n v="18"/>
    <s v="Cliente_819"/>
    <n v="5"/>
    <x v="426"/>
    <d v="2023-04-06T04:36:00"/>
    <x v="4"/>
    <x v="0"/>
    <x v="2"/>
    <n v="38.840000000000003"/>
    <x v="1"/>
    <n v="514"/>
    <x v="9"/>
    <x v="378"/>
    <x v="502"/>
    <d v="2023-04-06T00:00:00"/>
    <d v="2023-04-06T01:19:00"/>
    <d v="2023-04-06T04:36:00"/>
    <d v="1899-12-30T03:17:00"/>
    <d v="1899-12-30T01:52:00"/>
    <d v="1899-12-30T01:25:00"/>
    <x v="0"/>
    <x v="5"/>
  </r>
  <r>
    <n v="19"/>
    <s v="Cliente_690"/>
    <n v="2"/>
    <x v="427"/>
    <d v="2023-04-06T02:03:00"/>
    <x v="2"/>
    <x v="0"/>
    <x v="2"/>
    <n v="43.79"/>
    <x v="2"/>
    <n v="515"/>
    <x v="9"/>
    <x v="44"/>
    <x v="503"/>
    <d v="2023-04-06T00:00:00"/>
    <d v="2023-04-06T00:58:00"/>
    <d v="2023-04-06T02:03:00"/>
    <d v="1899-12-30T01:20:00"/>
    <d v="1899-12-30T00:13:00"/>
    <d v="1899-12-30T01:07:00"/>
    <x v="0"/>
    <x v="5"/>
  </r>
  <r>
    <n v="7"/>
    <s v="Cliente_334"/>
    <n v="2"/>
    <x v="428"/>
    <d v="2023-04-06T04:59:00"/>
    <x v="4"/>
    <x v="0"/>
    <x v="2"/>
    <n v="20.85"/>
    <x v="0"/>
    <n v="516"/>
    <x v="3"/>
    <x v="379"/>
    <x v="504"/>
    <d v="2023-04-06T00:00:00"/>
    <d v="2023-04-06T03:55:00"/>
    <d v="2023-04-06T04:59:00"/>
    <d v="1899-12-30T01:04:00"/>
    <d v="1899-12-30T01:37:00"/>
    <d v="1899-12-30T00:00:00"/>
    <x v="1"/>
    <x v="5"/>
  </r>
  <r>
    <n v="4"/>
    <s v="Cliente_508"/>
    <n v="5"/>
    <x v="429"/>
    <d v="2023-04-06T05:30:00"/>
    <x v="4"/>
    <x v="0"/>
    <x v="1"/>
    <n v="23.92"/>
    <x v="0"/>
    <n v="517"/>
    <x v="8"/>
    <x v="380"/>
    <x v="505"/>
    <d v="2023-04-06T00:00:00"/>
    <d v="2023-04-06T01:35:00"/>
    <d v="2023-04-06T05:30:00"/>
    <d v="1899-12-30T03:55:00"/>
    <d v="1899-12-30T01:05:00"/>
    <d v="1899-12-30T02:50:00"/>
    <x v="0"/>
    <x v="5"/>
  </r>
  <r>
    <n v="5"/>
    <s v="Cliente_830"/>
    <n v="6"/>
    <x v="430"/>
    <d v="2023-04-06T06:02:00"/>
    <x v="4"/>
    <x v="1"/>
    <x v="2"/>
    <n v="18.48"/>
    <x v="2"/>
    <n v="518"/>
    <x v="1"/>
    <x v="348"/>
    <x v="506"/>
    <d v="2023-04-06T00:00:00"/>
    <d v="2023-04-06T02:08:00"/>
    <d v="2023-04-06T06:02:00"/>
    <d v="1899-12-30T04:09:00"/>
    <d v="1899-12-30T00:53:00"/>
    <d v="1899-12-30T03:16:00"/>
    <x v="0"/>
    <x v="5"/>
  </r>
  <r>
    <n v="6"/>
    <s v="Cliente_787"/>
    <n v="2"/>
    <x v="431"/>
    <d v="2023-04-06T03:49:00"/>
    <x v="3"/>
    <x v="0"/>
    <x v="2"/>
    <n v="34.590000000000003"/>
    <x v="1"/>
    <n v="519"/>
    <x v="3"/>
    <x v="381"/>
    <x v="507"/>
    <d v="2023-04-06T00:00:00"/>
    <d v="2023-04-06T00:48:00"/>
    <d v="2023-04-06T03:49:00"/>
    <d v="1899-12-30T03:01:00"/>
    <d v="1899-12-30T02:36:00"/>
    <d v="1899-12-30T00:25:00"/>
    <x v="0"/>
    <x v="5"/>
  </r>
  <r>
    <n v="4"/>
    <s v="Cliente_616"/>
    <n v="4"/>
    <x v="432"/>
    <d v="2023-04-06T06:23:00"/>
    <x v="4"/>
    <x v="2"/>
    <x v="2"/>
    <n v="43.99"/>
    <x v="1"/>
    <n v="520"/>
    <x v="1"/>
    <x v="382"/>
    <x v="508"/>
    <d v="2023-04-06T00:00:00"/>
    <d v="2023-04-06T03:35:00"/>
    <d v="2023-04-06T06:23:00"/>
    <d v="1899-12-30T02:48:00"/>
    <d v="1899-12-30T02:01:00"/>
    <d v="1899-12-30T00:47:00"/>
    <x v="0"/>
    <x v="5"/>
  </r>
  <r>
    <n v="18"/>
    <s v="Cliente_422"/>
    <n v="2"/>
    <x v="433"/>
    <d v="2023-04-06T02:54:00"/>
    <x v="4"/>
    <x v="0"/>
    <x v="2"/>
    <n v="15.18"/>
    <x v="1"/>
    <n v="521"/>
    <x v="6"/>
    <x v="383"/>
    <x v="509"/>
    <d v="2023-04-06T00:00:00"/>
    <d v="2023-04-06T00:43:00"/>
    <d v="2023-04-06T02:54:00"/>
    <d v="1899-12-30T02:11:00"/>
    <d v="1899-12-30T01:31:00"/>
    <d v="1899-12-30T00:40:00"/>
    <x v="0"/>
    <x v="5"/>
  </r>
  <r>
    <n v="2"/>
    <s v="Cliente_740"/>
    <n v="5"/>
    <x v="425"/>
    <d v="2023-04-06T04:26:00"/>
    <x v="4"/>
    <x v="0"/>
    <x v="1"/>
    <n v="35.35"/>
    <x v="1"/>
    <n v="522"/>
    <x v="7"/>
    <x v="15"/>
    <x v="510"/>
    <d v="2023-04-06T00:00:00"/>
    <d v="2023-04-06T01:38:00"/>
    <d v="2023-04-06T04:26:00"/>
    <d v="1899-12-30T02:48:00"/>
    <d v="1899-12-30T00:47:00"/>
    <d v="1899-12-30T02:01:00"/>
    <x v="0"/>
    <x v="5"/>
  </r>
  <r>
    <n v="4"/>
    <s v="Cliente_930"/>
    <n v="3"/>
    <x v="392"/>
    <d v="2023-04-06T04:42:00"/>
    <x v="3"/>
    <x v="0"/>
    <x v="2"/>
    <n v="45.41"/>
    <x v="2"/>
    <n v="523"/>
    <x v="10"/>
    <x v="71"/>
    <x v="511"/>
    <d v="2023-04-06T00:00:00"/>
    <d v="2023-04-06T01:39:00"/>
    <d v="2023-04-06T04:42:00"/>
    <d v="1899-12-30T03:18:00"/>
    <d v="1899-12-30T00:51:00"/>
    <d v="1899-12-30T02:27:00"/>
    <x v="0"/>
    <x v="5"/>
  </r>
  <r>
    <n v="16"/>
    <s v="Cliente_218"/>
    <n v="4"/>
    <x v="391"/>
    <d v="2023-04-06T02:32:00"/>
    <x v="0"/>
    <x v="0"/>
    <x v="2"/>
    <n v="26.91"/>
    <x v="2"/>
    <n v="524"/>
    <x v="4"/>
    <x v="322"/>
    <x v="512"/>
    <d v="2023-04-06T00:00:00"/>
    <d v="2023-04-06T00:03:00"/>
    <d v="2023-04-06T02:32:00"/>
    <d v="1899-12-30T02:44:00"/>
    <d v="1899-12-30T01:01:00"/>
    <d v="1899-12-30T01:43:00"/>
    <x v="0"/>
    <x v="5"/>
  </r>
  <r>
    <n v="16"/>
    <s v="Cliente_318"/>
    <n v="3"/>
    <x v="434"/>
    <d v="2023-04-06T07:14:00"/>
    <x v="0"/>
    <x v="0"/>
    <x v="2"/>
    <n v="32.869999999999997"/>
    <x v="2"/>
    <n v="525"/>
    <x v="5"/>
    <x v="384"/>
    <x v="513"/>
    <d v="2023-04-06T00:00:00"/>
    <d v="2023-04-06T03:27:00"/>
    <d v="2023-04-06T07:14:00"/>
    <d v="1899-12-30T04:02:00"/>
    <d v="1899-12-30T01:17:00"/>
    <d v="1899-12-30T02:45:00"/>
    <x v="0"/>
    <x v="5"/>
  </r>
  <r>
    <n v="4"/>
    <s v="Cliente_257"/>
    <n v="6"/>
    <x v="416"/>
    <d v="2023-04-06T05:41:00"/>
    <x v="4"/>
    <x v="2"/>
    <x v="0"/>
    <n v="43.02"/>
    <x v="1"/>
    <n v="526"/>
    <x v="6"/>
    <x v="195"/>
    <x v="514"/>
    <d v="2023-04-06T00:00:00"/>
    <d v="2023-04-06T03:44:00"/>
    <d v="2023-04-06T05:41:00"/>
    <d v="1899-12-30T01:57:00"/>
    <d v="1899-12-30T00:22:00"/>
    <d v="1899-12-30T01:35:00"/>
    <x v="0"/>
    <x v="5"/>
  </r>
  <r>
    <n v="19"/>
    <s v="Cliente_112"/>
    <n v="4"/>
    <x v="435"/>
    <d v="2023-04-06T05:55:00"/>
    <x v="1"/>
    <x v="1"/>
    <x v="1"/>
    <n v="22.95"/>
    <x v="2"/>
    <n v="527"/>
    <x v="0"/>
    <x v="71"/>
    <x v="515"/>
    <d v="2023-04-06T00:00:00"/>
    <d v="2023-04-06T03:41:00"/>
    <d v="2023-04-06T05:55:00"/>
    <d v="1899-12-30T02:29:00"/>
    <d v="1899-12-30T00:31:00"/>
    <d v="1899-12-30T01:58:00"/>
    <x v="0"/>
    <x v="5"/>
  </r>
  <r>
    <n v="14"/>
    <s v="Cliente_95"/>
    <n v="2"/>
    <x v="436"/>
    <d v="2023-04-06T03:48:00"/>
    <x v="2"/>
    <x v="0"/>
    <x v="0"/>
    <n v="15.62"/>
    <x v="0"/>
    <n v="528"/>
    <x v="6"/>
    <x v="385"/>
    <x v="516"/>
    <d v="2023-04-06T00:00:00"/>
    <d v="2023-04-06T01:47:00"/>
    <d v="2023-04-06T03:48:00"/>
    <d v="1899-12-30T02:01:00"/>
    <d v="1899-12-30T02:01:00"/>
    <d v="1899-12-30T00:00:00"/>
    <x v="1"/>
    <x v="5"/>
  </r>
  <r>
    <n v="1"/>
    <s v="Cliente_866"/>
    <n v="2"/>
    <x v="437"/>
    <d v="2023-04-06T04:42:00"/>
    <x v="0"/>
    <x v="0"/>
    <x v="2"/>
    <n v="25.91"/>
    <x v="2"/>
    <n v="529"/>
    <x v="0"/>
    <x v="386"/>
    <x v="517"/>
    <d v="2023-04-06T00:00:00"/>
    <d v="2023-04-06T01:58:00"/>
    <d v="2023-04-06T04:42:00"/>
    <d v="1899-12-30T02:59:00"/>
    <d v="1899-12-30T02:37:00"/>
    <d v="1899-12-30T00:22:00"/>
    <x v="0"/>
    <x v="5"/>
  </r>
  <r>
    <n v="7"/>
    <s v="Cliente_232"/>
    <n v="5"/>
    <x v="438"/>
    <d v="2023-04-06T06:07:00"/>
    <x v="3"/>
    <x v="0"/>
    <x v="2"/>
    <n v="30.19"/>
    <x v="2"/>
    <n v="530"/>
    <x v="3"/>
    <x v="387"/>
    <x v="518"/>
    <d v="2023-04-06T00:00:00"/>
    <d v="2023-04-06T02:13:00"/>
    <d v="2023-04-06T06:07:00"/>
    <d v="1899-12-30T04:09:00"/>
    <d v="1899-12-30T01:46:00"/>
    <d v="1899-12-30T02:23:00"/>
    <x v="0"/>
    <x v="5"/>
  </r>
  <r>
    <n v="9"/>
    <s v="Cliente_882"/>
    <n v="6"/>
    <x v="439"/>
    <d v="2023-04-06T05:04:00"/>
    <x v="2"/>
    <x v="2"/>
    <x v="1"/>
    <n v="34.39"/>
    <x v="1"/>
    <n v="531"/>
    <x v="3"/>
    <x v="388"/>
    <x v="519"/>
    <d v="2023-04-06T00:00:00"/>
    <d v="2023-04-06T03:03:00"/>
    <d v="2023-04-06T05:04:00"/>
    <d v="1899-12-30T02:01:00"/>
    <d v="1899-12-30T03:19:00"/>
    <d v="1899-12-30T00:00:00"/>
    <x v="1"/>
    <x v="5"/>
  </r>
  <r>
    <n v="13"/>
    <s v="Cliente_63"/>
    <n v="3"/>
    <x v="440"/>
    <d v="2023-04-06T05:26:00"/>
    <x v="0"/>
    <x v="1"/>
    <x v="0"/>
    <n v="17.95"/>
    <x v="0"/>
    <n v="532"/>
    <x v="10"/>
    <x v="389"/>
    <x v="520"/>
    <d v="2023-04-06T00:00:00"/>
    <d v="2023-04-06T01:48:00"/>
    <d v="2023-04-06T05:26:00"/>
    <d v="1899-12-30T03:38:00"/>
    <d v="1899-12-30T00:59:00"/>
    <d v="1899-12-30T02:39:00"/>
    <x v="0"/>
    <x v="5"/>
  </r>
  <r>
    <n v="1"/>
    <s v="Cliente_336"/>
    <n v="3"/>
    <x v="441"/>
    <d v="2023-04-06T05:20:00"/>
    <x v="3"/>
    <x v="2"/>
    <x v="0"/>
    <n v="20.09"/>
    <x v="1"/>
    <n v="533"/>
    <x v="8"/>
    <x v="300"/>
    <x v="166"/>
    <d v="2023-04-06T00:00:00"/>
    <d v="2023-04-06T03:14:00"/>
    <d v="2023-04-06T05:20:00"/>
    <d v="1899-12-30T02:06:00"/>
    <d v="1899-12-30T00:48:00"/>
    <d v="1899-12-30T01:18:00"/>
    <x v="0"/>
    <x v="5"/>
  </r>
  <r>
    <n v="1"/>
    <s v="Cliente_113"/>
    <n v="6"/>
    <x v="442"/>
    <d v="2023-04-06T04:29:00"/>
    <x v="4"/>
    <x v="2"/>
    <x v="2"/>
    <n v="23.59"/>
    <x v="0"/>
    <n v="534"/>
    <x v="2"/>
    <x v="390"/>
    <x v="521"/>
    <d v="2023-04-06T00:00:00"/>
    <d v="2023-04-06T01:02:00"/>
    <d v="2023-04-06T04:29:00"/>
    <d v="1899-12-30T03:27:00"/>
    <d v="1899-12-30T01:16:00"/>
    <d v="1899-12-30T02:11:00"/>
    <x v="0"/>
    <x v="5"/>
  </r>
  <r>
    <n v="15"/>
    <s v="Cliente_711"/>
    <n v="3"/>
    <x v="443"/>
    <d v="2023-04-06T03:32:00"/>
    <x v="1"/>
    <x v="1"/>
    <x v="2"/>
    <n v="39.450000000000003"/>
    <x v="1"/>
    <n v="535"/>
    <x v="9"/>
    <x v="391"/>
    <x v="522"/>
    <d v="2023-04-06T00:00:00"/>
    <d v="2023-04-06T00:57:00"/>
    <d v="2023-04-06T03:32:00"/>
    <d v="1899-12-30T02:35:00"/>
    <d v="1899-12-30T01:53:00"/>
    <d v="1899-12-30T00:42:00"/>
    <x v="0"/>
    <x v="5"/>
  </r>
  <r>
    <n v="9"/>
    <s v="Cliente_785"/>
    <n v="2"/>
    <x v="444"/>
    <d v="2023-04-06T04:39:00"/>
    <x v="4"/>
    <x v="0"/>
    <x v="2"/>
    <n v="46"/>
    <x v="0"/>
    <n v="536"/>
    <x v="9"/>
    <x v="392"/>
    <x v="523"/>
    <d v="2023-04-06T00:00:00"/>
    <d v="2023-04-06T02:31:00"/>
    <d v="2023-04-06T04:39:00"/>
    <d v="1899-12-30T02:08:00"/>
    <d v="1899-12-30T02:32:00"/>
    <d v="1899-12-30T00:00:00"/>
    <x v="1"/>
    <x v="5"/>
  </r>
  <r>
    <n v="18"/>
    <s v="Cliente_486"/>
    <n v="6"/>
    <x v="445"/>
    <d v="2023-04-06T02:09:00"/>
    <x v="0"/>
    <x v="1"/>
    <x v="0"/>
    <n v="28.68"/>
    <x v="2"/>
    <n v="537"/>
    <x v="4"/>
    <x v="36"/>
    <x v="524"/>
    <d v="2023-04-06T00:00:00"/>
    <d v="2023-04-06T00:24:00"/>
    <d v="2023-04-06T02:09:00"/>
    <d v="1899-12-30T02:00:00"/>
    <d v="1899-12-30T00:21:00"/>
    <d v="1899-12-30T01:39:00"/>
    <x v="0"/>
    <x v="5"/>
  </r>
  <r>
    <n v="14"/>
    <s v="Cliente_397"/>
    <n v="4"/>
    <x v="446"/>
    <d v="2023-04-06T05:33:00"/>
    <x v="4"/>
    <x v="2"/>
    <x v="0"/>
    <n v="41.35"/>
    <x v="1"/>
    <n v="538"/>
    <x v="1"/>
    <x v="393"/>
    <x v="525"/>
    <d v="2023-04-06T00:00:00"/>
    <d v="2023-04-06T03:19:00"/>
    <d v="2023-04-06T05:33:00"/>
    <d v="1899-12-30T02:14:00"/>
    <d v="1899-12-30T03:18:00"/>
    <d v="1899-12-30T00:00:00"/>
    <x v="1"/>
    <x v="5"/>
  </r>
  <r>
    <n v="18"/>
    <s v="Cliente_554"/>
    <n v="3"/>
    <x v="447"/>
    <d v="2023-04-06T07:00:00"/>
    <x v="2"/>
    <x v="1"/>
    <x v="1"/>
    <n v="20.9"/>
    <x v="1"/>
    <n v="539"/>
    <x v="1"/>
    <x v="394"/>
    <x v="526"/>
    <d v="2023-04-06T00:00:00"/>
    <d v="2023-04-06T03:51:00"/>
    <d v="2023-04-06T07:00:00"/>
    <d v="1899-12-30T03:09:00"/>
    <d v="1899-12-30T02:09:00"/>
    <d v="1899-12-30T01:00:00"/>
    <x v="0"/>
    <x v="5"/>
  </r>
  <r>
    <n v="6"/>
    <s v="Cliente_320"/>
    <n v="4"/>
    <x v="448"/>
    <d v="2023-04-06T06:56:00"/>
    <x v="1"/>
    <x v="0"/>
    <x v="2"/>
    <n v="47.85"/>
    <x v="0"/>
    <n v="540"/>
    <x v="7"/>
    <x v="395"/>
    <x v="527"/>
    <d v="2023-04-06T00:00:00"/>
    <d v="2023-04-06T03:46:00"/>
    <d v="2023-04-06T06:56:00"/>
    <d v="1899-12-30T03:10:00"/>
    <d v="1899-12-30T01:22:00"/>
    <d v="1899-12-30T01:48:00"/>
    <x v="0"/>
    <x v="5"/>
  </r>
  <r>
    <n v="19"/>
    <s v="Cliente_427"/>
    <n v="2"/>
    <x v="449"/>
    <d v="2023-04-06T04:32:00"/>
    <x v="1"/>
    <x v="1"/>
    <x v="0"/>
    <n v="33.700000000000003"/>
    <x v="0"/>
    <n v="541"/>
    <x v="1"/>
    <x v="396"/>
    <x v="528"/>
    <d v="2023-04-06T00:00:00"/>
    <d v="2023-04-06T00:33:00"/>
    <d v="2023-04-06T04:32:00"/>
    <d v="1899-12-30T03:59:00"/>
    <d v="1899-12-30T02:04:00"/>
    <d v="1899-12-30T01:55:00"/>
    <x v="0"/>
    <x v="5"/>
  </r>
  <r>
    <n v="9"/>
    <s v="Cliente_791"/>
    <n v="5"/>
    <x v="401"/>
    <d v="2023-04-06T04:43:00"/>
    <x v="0"/>
    <x v="1"/>
    <x v="2"/>
    <n v="49.05"/>
    <x v="0"/>
    <n v="542"/>
    <x v="9"/>
    <x v="397"/>
    <x v="529"/>
    <d v="2023-04-06T00:00:00"/>
    <d v="2023-04-06T02:47:00"/>
    <d v="2023-04-06T04:43:00"/>
    <d v="1899-12-30T01:56:00"/>
    <d v="1899-12-30T01:55:00"/>
    <d v="1899-12-30T00:01:00"/>
    <x v="0"/>
    <x v="5"/>
  </r>
  <r>
    <n v="19"/>
    <s v="Cliente_996"/>
    <n v="5"/>
    <x v="450"/>
    <d v="2023-04-06T03:37:00"/>
    <x v="4"/>
    <x v="2"/>
    <x v="2"/>
    <n v="49.37"/>
    <x v="0"/>
    <n v="543"/>
    <x v="3"/>
    <x v="398"/>
    <x v="530"/>
    <d v="2023-04-06T00:00:00"/>
    <d v="2023-04-06T00:47:00"/>
    <d v="2023-04-06T03:37:00"/>
    <d v="1899-12-30T02:50:00"/>
    <d v="1899-12-30T01:14:00"/>
    <d v="1899-12-30T01:36:00"/>
    <x v="0"/>
    <x v="5"/>
  </r>
  <r>
    <n v="7"/>
    <s v="Cliente_392"/>
    <n v="4"/>
    <x v="390"/>
    <d v="2023-04-06T04:45:00"/>
    <x v="3"/>
    <x v="0"/>
    <x v="2"/>
    <n v="44.91"/>
    <x v="2"/>
    <n v="544"/>
    <x v="8"/>
    <x v="5"/>
    <x v="531"/>
    <d v="2023-04-06T00:00:00"/>
    <d v="2023-04-06T03:17:00"/>
    <d v="2023-04-06T04:45:00"/>
    <d v="1899-12-30T01:43:00"/>
    <d v="1899-12-30T00:48:00"/>
    <d v="1899-12-30T00:55:00"/>
    <x v="0"/>
    <x v="5"/>
  </r>
  <r>
    <n v="20"/>
    <s v="Cliente_615"/>
    <n v="5"/>
    <x v="451"/>
    <d v="2023-04-06T04:26:00"/>
    <x v="2"/>
    <x v="0"/>
    <x v="1"/>
    <n v="12.18"/>
    <x v="2"/>
    <n v="545"/>
    <x v="9"/>
    <x v="399"/>
    <x v="532"/>
    <d v="2023-04-06T00:00:00"/>
    <d v="2023-04-06T02:39:00"/>
    <d v="2023-04-06T04:26:00"/>
    <d v="1899-12-30T02:02:00"/>
    <d v="1899-12-30T01:39:00"/>
    <d v="1899-12-30T00:23:00"/>
    <x v="0"/>
    <x v="5"/>
  </r>
  <r>
    <n v="5"/>
    <s v="Cliente_968"/>
    <n v="2"/>
    <x v="441"/>
    <d v="2023-04-06T05:29:00"/>
    <x v="4"/>
    <x v="0"/>
    <x v="0"/>
    <n v="47.81"/>
    <x v="0"/>
    <n v="546"/>
    <x v="6"/>
    <x v="400"/>
    <x v="533"/>
    <d v="2023-04-06T00:00:00"/>
    <d v="2023-04-06T03:14:00"/>
    <d v="2023-04-06T05:29:00"/>
    <d v="1899-12-30T02:15:00"/>
    <d v="1899-12-30T01:31:00"/>
    <d v="1899-12-30T00:44:00"/>
    <x v="0"/>
    <x v="5"/>
  </r>
  <r>
    <n v="9"/>
    <s v="Cliente_206"/>
    <n v="3"/>
    <x v="452"/>
    <d v="2023-04-06T04:36:00"/>
    <x v="3"/>
    <x v="2"/>
    <x v="2"/>
    <n v="20.04"/>
    <x v="2"/>
    <n v="547"/>
    <x v="1"/>
    <x v="401"/>
    <x v="534"/>
    <d v="2023-04-06T00:00:00"/>
    <d v="2023-04-06T02:43:00"/>
    <d v="2023-04-06T04:36:00"/>
    <d v="1899-12-30T02:08:00"/>
    <d v="1899-12-30T01:37:00"/>
    <d v="1899-12-30T00:31:00"/>
    <x v="0"/>
    <x v="5"/>
  </r>
  <r>
    <n v="4"/>
    <s v="Cliente_669"/>
    <n v="2"/>
    <x v="453"/>
    <d v="2023-04-06T04:03:00"/>
    <x v="2"/>
    <x v="0"/>
    <x v="2"/>
    <n v="28.88"/>
    <x v="1"/>
    <n v="548"/>
    <x v="9"/>
    <x v="402"/>
    <x v="535"/>
    <d v="2023-04-06T00:00:00"/>
    <d v="2023-04-06T00:55:00"/>
    <d v="2023-04-06T04:03:00"/>
    <d v="1899-12-30T03:08:00"/>
    <d v="1899-12-30T01:46:00"/>
    <d v="1899-12-30T01:22:00"/>
    <x v="0"/>
    <x v="5"/>
  </r>
  <r>
    <n v="12"/>
    <s v="Cliente_195"/>
    <n v="2"/>
    <x v="399"/>
    <d v="2023-04-06T05:26:00"/>
    <x v="1"/>
    <x v="0"/>
    <x v="2"/>
    <n v="35.340000000000003"/>
    <x v="1"/>
    <n v="549"/>
    <x v="1"/>
    <x v="403"/>
    <x v="536"/>
    <d v="2023-04-06T00:00:00"/>
    <d v="2023-04-06T01:33:00"/>
    <d v="2023-04-06T05:26:00"/>
    <d v="1899-12-30T03:53:00"/>
    <d v="1899-12-30T01:38:00"/>
    <d v="1899-12-30T02:15:00"/>
    <x v="0"/>
    <x v="5"/>
  </r>
  <r>
    <n v="1"/>
    <s v="Cliente_900"/>
    <n v="6"/>
    <x v="454"/>
    <d v="2023-04-06T02:39:00"/>
    <x v="0"/>
    <x v="0"/>
    <x v="2"/>
    <n v="28.33"/>
    <x v="2"/>
    <n v="550"/>
    <x v="2"/>
    <x v="404"/>
    <x v="537"/>
    <d v="2023-04-06T00:00:00"/>
    <d v="2023-04-06T01:08:00"/>
    <d v="2023-04-06T02:39:00"/>
    <d v="1899-12-30T01:46:00"/>
    <d v="1899-12-30T00:57:00"/>
    <d v="1899-12-30T00:49:00"/>
    <x v="0"/>
    <x v="5"/>
  </r>
  <r>
    <n v="4"/>
    <s v="Cliente_705"/>
    <n v="2"/>
    <x v="455"/>
    <d v="2023-04-06T04:10:00"/>
    <x v="0"/>
    <x v="1"/>
    <x v="2"/>
    <n v="17.54"/>
    <x v="0"/>
    <n v="551"/>
    <x v="3"/>
    <x v="405"/>
    <x v="538"/>
    <d v="2023-04-06T00:00:00"/>
    <d v="2023-04-06T02:58:00"/>
    <d v="2023-04-06T04:10:00"/>
    <d v="1899-12-30T01:12:00"/>
    <d v="1899-12-30T02:03:00"/>
    <d v="1899-12-30T00:00:00"/>
    <x v="1"/>
    <x v="5"/>
  </r>
  <r>
    <n v="11"/>
    <s v="Cliente_462"/>
    <n v="6"/>
    <x v="456"/>
    <d v="2023-04-06T03:54:00"/>
    <x v="0"/>
    <x v="2"/>
    <x v="0"/>
    <n v="10.28"/>
    <x v="1"/>
    <n v="552"/>
    <x v="0"/>
    <x v="406"/>
    <x v="539"/>
    <d v="2023-04-06T00:00:00"/>
    <d v="2023-04-06T00:26:00"/>
    <d v="2023-04-06T03:54:00"/>
    <d v="1899-12-30T03:28:00"/>
    <d v="1899-12-30T01:55:00"/>
    <d v="1899-12-30T01:33:00"/>
    <x v="0"/>
    <x v="5"/>
  </r>
  <r>
    <n v="14"/>
    <s v="Cliente_809"/>
    <n v="2"/>
    <x v="457"/>
    <d v="2023-04-06T05:24:00"/>
    <x v="0"/>
    <x v="0"/>
    <x v="2"/>
    <n v="44.38"/>
    <x v="1"/>
    <n v="553"/>
    <x v="2"/>
    <x v="407"/>
    <x v="540"/>
    <d v="2023-04-06T00:00:00"/>
    <d v="2023-04-06T02:45:00"/>
    <d v="2023-04-06T05:24:00"/>
    <d v="1899-12-30T02:39:00"/>
    <d v="1899-12-30T02:58:00"/>
    <d v="1899-12-30T00:00:00"/>
    <x v="1"/>
    <x v="5"/>
  </r>
  <r>
    <n v="10"/>
    <s v="Cliente_21"/>
    <n v="6"/>
    <x v="458"/>
    <d v="2023-04-06T02:55:00"/>
    <x v="0"/>
    <x v="0"/>
    <x v="0"/>
    <n v="19.600000000000001"/>
    <x v="2"/>
    <n v="554"/>
    <x v="0"/>
    <x v="408"/>
    <x v="541"/>
    <d v="2023-04-06T00:00:00"/>
    <d v="2023-04-06T01:30:00"/>
    <d v="2023-04-06T02:55:00"/>
    <d v="1899-12-30T01:40:00"/>
    <d v="1899-12-30T01:11:00"/>
    <d v="1899-12-30T00:29:00"/>
    <x v="0"/>
    <x v="5"/>
  </r>
  <r>
    <n v="20"/>
    <s v="Cliente_110"/>
    <n v="1"/>
    <x v="459"/>
    <d v="2023-04-06T05:02:00"/>
    <x v="2"/>
    <x v="1"/>
    <x v="1"/>
    <n v="41.08"/>
    <x v="1"/>
    <n v="555"/>
    <x v="2"/>
    <x v="35"/>
    <x v="542"/>
    <d v="2023-04-06T00:00:00"/>
    <d v="2023-04-06T01:59:00"/>
    <d v="2023-04-06T05:02:00"/>
    <d v="1899-12-30T03:03:00"/>
    <d v="1899-12-30T00:46:00"/>
    <d v="1899-12-30T02:17:00"/>
    <x v="0"/>
    <x v="5"/>
  </r>
  <r>
    <n v="9"/>
    <s v="Cliente_814"/>
    <n v="6"/>
    <x v="460"/>
    <d v="2023-04-06T07:41:00"/>
    <x v="2"/>
    <x v="0"/>
    <x v="0"/>
    <n v="14.09"/>
    <x v="1"/>
    <n v="556"/>
    <x v="3"/>
    <x v="205"/>
    <x v="543"/>
    <d v="2023-04-06T00:00:00"/>
    <d v="2023-04-06T03:57:00"/>
    <d v="2023-04-06T07:41:00"/>
    <d v="1899-12-30T03:44:00"/>
    <d v="1899-12-30T01:06:00"/>
    <d v="1899-12-30T02:38:00"/>
    <x v="0"/>
    <x v="5"/>
  </r>
  <r>
    <n v="7"/>
    <s v="Cliente_381"/>
    <n v="5"/>
    <x v="461"/>
    <d v="2023-04-06T07:39:00"/>
    <x v="2"/>
    <x v="0"/>
    <x v="1"/>
    <n v="35.880000000000003"/>
    <x v="2"/>
    <n v="557"/>
    <x v="8"/>
    <x v="409"/>
    <x v="544"/>
    <d v="2023-04-06T00:00:00"/>
    <d v="2023-04-06T03:52:00"/>
    <d v="2023-04-06T07:39:00"/>
    <d v="1899-12-30T04:02:00"/>
    <d v="1899-12-30T01:47:00"/>
    <d v="1899-12-30T02:15:00"/>
    <x v="0"/>
    <x v="5"/>
  </r>
  <r>
    <n v="6"/>
    <s v="Cliente_284"/>
    <n v="4"/>
    <x v="462"/>
    <d v="2023-04-06T03:06:00"/>
    <x v="1"/>
    <x v="0"/>
    <x v="2"/>
    <n v="45.26"/>
    <x v="0"/>
    <n v="558"/>
    <x v="3"/>
    <x v="410"/>
    <x v="545"/>
    <d v="2023-04-06T00:00:00"/>
    <d v="2023-04-06T00:18:00"/>
    <d v="2023-04-06T03:06:00"/>
    <d v="1899-12-30T02:48:00"/>
    <d v="1899-12-30T02:47:00"/>
    <d v="1899-12-30T00:01:00"/>
    <x v="0"/>
    <x v="5"/>
  </r>
  <r>
    <n v="11"/>
    <s v="Cliente_728"/>
    <n v="1"/>
    <x v="463"/>
    <d v="2023-04-06T03:59:00"/>
    <x v="2"/>
    <x v="0"/>
    <x v="2"/>
    <n v="24.36"/>
    <x v="0"/>
    <n v="559"/>
    <x v="7"/>
    <x v="195"/>
    <x v="546"/>
    <d v="2023-04-06T00:00:00"/>
    <d v="2023-04-06T00:14:00"/>
    <d v="2023-04-06T03:59:00"/>
    <d v="1899-12-30T03:45:00"/>
    <d v="1899-12-30T00:41:00"/>
    <d v="1899-12-30T03:04:00"/>
    <x v="0"/>
    <x v="5"/>
  </r>
  <r>
    <n v="6"/>
    <s v="Cliente_610"/>
    <n v="6"/>
    <x v="464"/>
    <d v="2023-04-06T03:17:00"/>
    <x v="3"/>
    <x v="2"/>
    <x v="0"/>
    <n v="31.53"/>
    <x v="0"/>
    <n v="560"/>
    <x v="10"/>
    <x v="411"/>
    <x v="547"/>
    <d v="2023-04-06T00:00:00"/>
    <d v="2023-04-06T00:15:00"/>
    <d v="2023-04-06T03:17:00"/>
    <d v="1899-12-30T03:02:00"/>
    <d v="1899-12-30T00:48:00"/>
    <d v="1899-12-30T02:14:00"/>
    <x v="0"/>
    <x v="5"/>
  </r>
  <r>
    <n v="4"/>
    <s v="Cliente_190"/>
    <n v="2"/>
    <x v="465"/>
    <d v="2023-04-06T03:39:00"/>
    <x v="1"/>
    <x v="0"/>
    <x v="2"/>
    <n v="44.24"/>
    <x v="0"/>
    <n v="561"/>
    <x v="9"/>
    <x v="412"/>
    <x v="172"/>
    <d v="2023-04-06T00:00:00"/>
    <d v="2023-04-06T01:13:00"/>
    <d v="2023-04-06T03:39:00"/>
    <d v="1899-12-30T02:26:00"/>
    <d v="1899-12-30T01:04:00"/>
    <d v="1899-12-30T01:22:00"/>
    <x v="0"/>
    <x v="5"/>
  </r>
  <r>
    <n v="20"/>
    <s v="Cliente_454"/>
    <n v="3"/>
    <x v="466"/>
    <d v="2023-04-06T06:20:00"/>
    <x v="1"/>
    <x v="2"/>
    <x v="2"/>
    <n v="21.49"/>
    <x v="1"/>
    <n v="562"/>
    <x v="5"/>
    <x v="413"/>
    <x v="548"/>
    <d v="2023-04-06T00:00:00"/>
    <d v="2023-04-06T02:36:00"/>
    <d v="2023-04-06T06:20:00"/>
    <d v="1899-12-30T03:44:00"/>
    <d v="1899-12-30T01:52:00"/>
    <d v="1899-12-30T01:52:00"/>
    <x v="0"/>
    <x v="5"/>
  </r>
  <r>
    <n v="12"/>
    <s v="Cliente_865"/>
    <n v="3"/>
    <x v="467"/>
    <d v="2023-04-06T04:43:00"/>
    <x v="3"/>
    <x v="1"/>
    <x v="1"/>
    <n v="20.07"/>
    <x v="2"/>
    <n v="563"/>
    <x v="10"/>
    <x v="71"/>
    <x v="549"/>
    <d v="2023-04-06T00:00:00"/>
    <d v="2023-04-06T03:04:00"/>
    <d v="2023-04-06T04:43:00"/>
    <d v="1899-12-30T01:54:00"/>
    <d v="1899-12-30T00:37:00"/>
    <d v="1899-12-30T01:17:00"/>
    <x v="0"/>
    <x v="5"/>
  </r>
  <r>
    <n v="9"/>
    <s v="Cliente_825"/>
    <n v="3"/>
    <x v="408"/>
    <d v="2023-04-06T02:23:00"/>
    <x v="3"/>
    <x v="2"/>
    <x v="1"/>
    <n v="33.08"/>
    <x v="0"/>
    <n v="564"/>
    <x v="5"/>
    <x v="414"/>
    <x v="550"/>
    <d v="2023-04-06T00:00:00"/>
    <d v="2023-04-06T00:31:00"/>
    <d v="2023-04-06T02:23:00"/>
    <d v="1899-12-30T01:52:00"/>
    <d v="1899-12-30T00:54:00"/>
    <d v="1899-12-30T00:58:00"/>
    <x v="0"/>
    <x v="5"/>
  </r>
  <r>
    <n v="3"/>
    <s v="Cliente_134"/>
    <n v="6"/>
    <x v="451"/>
    <d v="2023-04-06T05:29:00"/>
    <x v="1"/>
    <x v="0"/>
    <x v="2"/>
    <n v="15.11"/>
    <x v="1"/>
    <n v="565"/>
    <x v="5"/>
    <x v="415"/>
    <x v="551"/>
    <d v="2023-04-06T00:00:00"/>
    <d v="2023-04-06T02:39:00"/>
    <d v="2023-04-06T05:29:00"/>
    <d v="1899-12-30T02:50:00"/>
    <d v="1899-12-30T01:38:00"/>
    <d v="1899-12-30T01:12:00"/>
    <x v="0"/>
    <x v="5"/>
  </r>
  <r>
    <n v="4"/>
    <s v="Cliente_88"/>
    <n v="3"/>
    <x v="468"/>
    <d v="2023-04-06T04:57:00"/>
    <x v="0"/>
    <x v="0"/>
    <x v="2"/>
    <n v="42.62"/>
    <x v="1"/>
    <n v="566"/>
    <x v="7"/>
    <x v="113"/>
    <x v="552"/>
    <d v="2023-04-06T00:00:00"/>
    <d v="2023-04-06T01:45:00"/>
    <d v="2023-04-06T04:57:00"/>
    <d v="1899-12-30T03:12:00"/>
    <d v="1899-12-30T00:56:00"/>
    <d v="1899-12-30T02:16:00"/>
    <x v="0"/>
    <x v="5"/>
  </r>
  <r>
    <n v="15"/>
    <s v="Cliente_789"/>
    <n v="4"/>
    <x v="459"/>
    <d v="2023-04-06T05:16:00"/>
    <x v="4"/>
    <x v="0"/>
    <x v="0"/>
    <n v="42.83"/>
    <x v="2"/>
    <n v="567"/>
    <x v="9"/>
    <x v="416"/>
    <x v="553"/>
    <d v="2023-04-06T00:00:00"/>
    <d v="2023-04-06T01:59:00"/>
    <d v="2023-04-06T05:16:00"/>
    <d v="1899-12-30T03:32:00"/>
    <d v="1899-12-30T01:42:00"/>
    <d v="1899-12-30T01:50:00"/>
    <x v="0"/>
    <x v="5"/>
  </r>
  <r>
    <n v="5"/>
    <s v="Cliente_63"/>
    <n v="1"/>
    <x v="392"/>
    <d v="2023-04-06T03:28:00"/>
    <x v="4"/>
    <x v="0"/>
    <x v="0"/>
    <n v="21.13"/>
    <x v="2"/>
    <n v="568"/>
    <x v="1"/>
    <x v="9"/>
    <x v="554"/>
    <d v="2023-04-06T00:00:00"/>
    <d v="2023-04-06T01:39:00"/>
    <d v="2023-04-06T03:28:00"/>
    <d v="1899-12-30T02:04:00"/>
    <d v="1899-12-30T01:24:00"/>
    <d v="1899-12-30T00:40:00"/>
    <x v="0"/>
    <x v="5"/>
  </r>
  <r>
    <n v="12"/>
    <s v="Cliente_555"/>
    <n v="5"/>
    <x v="409"/>
    <d v="2023-04-06T03:05:00"/>
    <x v="1"/>
    <x v="0"/>
    <x v="2"/>
    <n v="28.52"/>
    <x v="0"/>
    <n v="569"/>
    <x v="6"/>
    <x v="417"/>
    <x v="555"/>
    <d v="2023-04-06T00:00:00"/>
    <d v="2023-04-06T01:28:00"/>
    <d v="2023-04-06T03:05:00"/>
    <d v="1899-12-30T01:37:00"/>
    <d v="1899-12-30T00:58:00"/>
    <d v="1899-12-30T00:39:00"/>
    <x v="0"/>
    <x v="5"/>
  </r>
  <r>
    <n v="1"/>
    <s v="Cliente_887"/>
    <n v="6"/>
    <x v="469"/>
    <d v="2023-04-06T04:27:00"/>
    <x v="3"/>
    <x v="0"/>
    <x v="2"/>
    <n v="38.4"/>
    <x v="1"/>
    <n v="570"/>
    <x v="1"/>
    <x v="330"/>
    <x v="556"/>
    <d v="2023-04-06T00:00:00"/>
    <d v="2023-04-06T02:40:00"/>
    <d v="2023-04-06T04:27:00"/>
    <d v="1899-12-30T01:47:00"/>
    <d v="1899-12-30T00:46:00"/>
    <d v="1899-12-30T01:01:00"/>
    <x v="0"/>
    <x v="5"/>
  </r>
  <r>
    <n v="15"/>
    <s v="Cliente_710"/>
    <n v="2"/>
    <x v="414"/>
    <d v="2023-04-06T02:54:00"/>
    <x v="3"/>
    <x v="0"/>
    <x v="2"/>
    <n v="49.54"/>
    <x v="1"/>
    <n v="571"/>
    <x v="4"/>
    <x v="71"/>
    <x v="557"/>
    <d v="2023-04-06T00:00:00"/>
    <d v="2023-04-06T01:21:00"/>
    <d v="2023-04-06T02:54:00"/>
    <d v="1899-12-30T01:33:00"/>
    <d v="1899-12-30T00:26:00"/>
    <d v="1899-12-30T01:07:00"/>
    <x v="0"/>
    <x v="5"/>
  </r>
  <r>
    <n v="19"/>
    <s v="Cliente_913"/>
    <n v="3"/>
    <x v="470"/>
    <d v="2023-04-06T06:27:00"/>
    <x v="4"/>
    <x v="0"/>
    <x v="1"/>
    <n v="46.21"/>
    <x v="2"/>
    <n v="572"/>
    <x v="2"/>
    <x v="418"/>
    <x v="558"/>
    <d v="2023-04-06T00:00:00"/>
    <d v="2023-04-06T02:53:00"/>
    <d v="2023-04-06T06:27:00"/>
    <d v="1899-12-30T03:49:00"/>
    <d v="1899-12-30T00:44:00"/>
    <d v="1899-12-30T03:05:00"/>
    <x v="0"/>
    <x v="5"/>
  </r>
  <r>
    <n v="7"/>
    <s v="Cliente_41"/>
    <n v="3"/>
    <x v="423"/>
    <d v="2023-04-06T07:09:00"/>
    <x v="0"/>
    <x v="0"/>
    <x v="2"/>
    <n v="47.08"/>
    <x v="2"/>
    <n v="573"/>
    <x v="9"/>
    <x v="419"/>
    <x v="559"/>
    <d v="2023-04-06T00:00:00"/>
    <d v="2023-04-06T03:12:00"/>
    <d v="2023-04-06T07:09:00"/>
    <d v="1899-12-30T04:12:00"/>
    <d v="1899-12-30T01:09:00"/>
    <d v="1899-12-30T03:03:00"/>
    <x v="0"/>
    <x v="5"/>
  </r>
  <r>
    <n v="20"/>
    <s v="Cliente_738"/>
    <n v="3"/>
    <x v="408"/>
    <d v="2023-04-06T03:08:00"/>
    <x v="3"/>
    <x v="0"/>
    <x v="2"/>
    <n v="42.57"/>
    <x v="1"/>
    <n v="574"/>
    <x v="2"/>
    <x v="420"/>
    <x v="360"/>
    <d v="2023-04-06T00:00:00"/>
    <d v="2023-04-06T00:31:00"/>
    <d v="2023-04-06T03:08:00"/>
    <d v="1899-12-30T02:37:00"/>
    <d v="1899-12-30T02:48:00"/>
    <d v="1899-12-30T00:00:00"/>
    <x v="1"/>
    <x v="5"/>
  </r>
  <r>
    <n v="15"/>
    <s v="Cliente_268"/>
    <n v="4"/>
    <x v="471"/>
    <d v="2023-04-06T04:44:00"/>
    <x v="4"/>
    <x v="0"/>
    <x v="2"/>
    <n v="33.520000000000003"/>
    <x v="1"/>
    <n v="575"/>
    <x v="3"/>
    <x v="44"/>
    <x v="560"/>
    <d v="2023-04-06T00:00:00"/>
    <d v="2023-04-06T01:36:00"/>
    <d v="2023-04-06T04:44:00"/>
    <d v="1899-12-30T03:08:00"/>
    <d v="1899-12-30T00:44:00"/>
    <d v="1899-12-30T02:24:00"/>
    <x v="0"/>
    <x v="5"/>
  </r>
  <r>
    <n v="9"/>
    <s v="Cliente_280"/>
    <n v="1"/>
    <x v="460"/>
    <d v="2023-04-06T07:06:00"/>
    <x v="4"/>
    <x v="2"/>
    <x v="1"/>
    <n v="21.71"/>
    <x v="0"/>
    <n v="576"/>
    <x v="7"/>
    <x v="421"/>
    <x v="561"/>
    <d v="2023-04-06T00:00:00"/>
    <d v="2023-04-06T03:57:00"/>
    <d v="2023-04-06T07:06:00"/>
    <d v="1899-12-30T03:09:00"/>
    <d v="1899-12-30T01:55:00"/>
    <d v="1899-12-30T01:14:00"/>
    <x v="0"/>
    <x v="5"/>
  </r>
  <r>
    <n v="5"/>
    <s v="Cliente_117"/>
    <n v="4"/>
    <x v="472"/>
    <d v="2023-04-06T06:40:00"/>
    <x v="4"/>
    <x v="0"/>
    <x v="2"/>
    <n v="34.119999999999997"/>
    <x v="1"/>
    <n v="577"/>
    <x v="4"/>
    <x v="422"/>
    <x v="562"/>
    <d v="2023-04-06T00:00:00"/>
    <d v="2023-04-06T03:13:00"/>
    <d v="2023-04-06T06:40:00"/>
    <d v="1899-12-30T03:27:00"/>
    <d v="1899-12-30T00:25:00"/>
    <d v="1899-12-30T03:02:00"/>
    <x v="0"/>
    <x v="5"/>
  </r>
  <r>
    <n v="11"/>
    <s v="Cliente_83"/>
    <n v="6"/>
    <x v="473"/>
    <d v="2023-04-06T04:24:00"/>
    <x v="0"/>
    <x v="0"/>
    <x v="2"/>
    <n v="32.799999999999997"/>
    <x v="2"/>
    <n v="578"/>
    <x v="0"/>
    <x v="35"/>
    <x v="563"/>
    <d v="2023-04-06T00:00:00"/>
    <d v="2023-04-06T02:11:00"/>
    <d v="2023-04-06T04:24:00"/>
    <d v="1899-12-30T02:28:00"/>
    <d v="1899-12-30T00:44:00"/>
    <d v="1899-12-30T01:44:00"/>
    <x v="0"/>
    <x v="5"/>
  </r>
  <r>
    <n v="9"/>
    <s v="Cliente_988"/>
    <n v="2"/>
    <x v="474"/>
    <d v="2023-04-06T02:17:00"/>
    <x v="0"/>
    <x v="0"/>
    <x v="2"/>
    <n v="35.96"/>
    <x v="1"/>
    <n v="579"/>
    <x v="3"/>
    <x v="83"/>
    <x v="564"/>
    <d v="2023-04-06T00:00:00"/>
    <d v="2023-04-06T00:10:00"/>
    <d v="2023-04-06T02:17:00"/>
    <d v="1899-12-30T02:07:00"/>
    <d v="1899-12-30T00:48:00"/>
    <d v="1899-12-30T01:19:00"/>
    <x v="0"/>
    <x v="5"/>
  </r>
  <r>
    <n v="10"/>
    <s v="Cliente_606"/>
    <n v="5"/>
    <x v="475"/>
    <d v="2023-04-06T01:18:00"/>
    <x v="4"/>
    <x v="0"/>
    <x v="0"/>
    <n v="44.54"/>
    <x v="1"/>
    <n v="580"/>
    <x v="7"/>
    <x v="195"/>
    <x v="565"/>
    <d v="2023-04-06T00:00:00"/>
    <d v="2023-04-06T00:06:00"/>
    <d v="2023-04-06T01:18:00"/>
    <d v="1899-12-30T01:12:00"/>
    <d v="1899-12-30T00:30:00"/>
    <d v="1899-12-30T00:42:00"/>
    <x v="0"/>
    <x v="5"/>
  </r>
  <r>
    <n v="18"/>
    <s v="Cliente_384"/>
    <n v="5"/>
    <x v="476"/>
    <d v="2023-04-06T05:08:00"/>
    <x v="4"/>
    <x v="0"/>
    <x v="2"/>
    <n v="13.27"/>
    <x v="2"/>
    <n v="581"/>
    <x v="4"/>
    <x v="165"/>
    <x v="566"/>
    <d v="2023-04-06T00:00:00"/>
    <d v="2023-04-06T03:33:00"/>
    <d v="2023-04-06T05:08:00"/>
    <d v="1899-12-30T01:50:00"/>
    <d v="1899-12-30T00:55:00"/>
    <d v="1899-12-30T00:55:00"/>
    <x v="0"/>
    <x v="5"/>
  </r>
  <r>
    <n v="3"/>
    <s v="Cliente_372"/>
    <n v="1"/>
    <x v="477"/>
    <d v="2023-04-06T05:09:00"/>
    <x v="2"/>
    <x v="0"/>
    <x v="2"/>
    <n v="20.23"/>
    <x v="0"/>
    <n v="582"/>
    <x v="7"/>
    <x v="71"/>
    <x v="567"/>
    <d v="2023-04-06T00:00:00"/>
    <d v="2023-04-06T03:48:00"/>
    <d v="2023-04-06T05:09:00"/>
    <d v="1899-12-30T01:21:00"/>
    <d v="1899-12-30T00:42:00"/>
    <d v="1899-12-30T00:39:00"/>
    <x v="0"/>
    <x v="5"/>
  </r>
  <r>
    <n v="9"/>
    <s v="Cliente_429"/>
    <n v="2"/>
    <x v="478"/>
    <d v="2023-04-06T03:34:00"/>
    <x v="2"/>
    <x v="2"/>
    <x v="0"/>
    <n v="35.99"/>
    <x v="1"/>
    <n v="583"/>
    <x v="2"/>
    <x v="423"/>
    <x v="568"/>
    <d v="2023-04-06T00:00:00"/>
    <d v="2023-04-06T01:41:00"/>
    <d v="2023-04-06T03:34:00"/>
    <d v="1899-12-30T01:53:00"/>
    <d v="1899-12-30T01:45:00"/>
    <d v="1899-12-30T00:08:00"/>
    <x v="0"/>
    <x v="5"/>
  </r>
  <r>
    <n v="9"/>
    <s v="Cliente_283"/>
    <n v="4"/>
    <x v="432"/>
    <d v="2023-04-06T06:59:00"/>
    <x v="0"/>
    <x v="0"/>
    <x v="0"/>
    <n v="36.979999999999997"/>
    <x v="0"/>
    <n v="584"/>
    <x v="9"/>
    <x v="424"/>
    <x v="569"/>
    <d v="2023-04-06T00:00:00"/>
    <d v="2023-04-06T03:35:00"/>
    <d v="2023-04-06T06:59:00"/>
    <d v="1899-12-30T03:24:00"/>
    <d v="1899-12-30T01:54:00"/>
    <d v="1899-12-30T01:30:00"/>
    <x v="0"/>
    <x v="5"/>
  </r>
  <r>
    <n v="3"/>
    <s v="Cliente_876"/>
    <n v="5"/>
    <x v="479"/>
    <d v="2023-04-06T02:37:00"/>
    <x v="0"/>
    <x v="1"/>
    <x v="2"/>
    <n v="10.07"/>
    <x v="1"/>
    <n v="585"/>
    <x v="8"/>
    <x v="425"/>
    <x v="570"/>
    <d v="2023-04-06T00:00:00"/>
    <d v="2023-04-06T01:23:00"/>
    <d v="2023-04-06T02:37:00"/>
    <d v="1899-12-30T01:14:00"/>
    <d v="1899-12-30T01:35:00"/>
    <d v="1899-12-30T00:00:00"/>
    <x v="1"/>
    <x v="5"/>
  </r>
  <r>
    <n v="17"/>
    <s v="Cliente_857"/>
    <n v="5"/>
    <x v="480"/>
    <d v="2023-04-06T03:55:00"/>
    <x v="0"/>
    <x v="2"/>
    <x v="1"/>
    <n v="32.79"/>
    <x v="2"/>
    <n v="586"/>
    <x v="5"/>
    <x v="288"/>
    <x v="571"/>
    <d v="2023-04-06T00:00:00"/>
    <d v="2023-04-06T00:44:00"/>
    <d v="2023-04-06T03:55:00"/>
    <d v="1899-12-30T03:26:00"/>
    <d v="1899-12-30T01:32:00"/>
    <d v="1899-12-30T01:54:00"/>
    <x v="0"/>
    <x v="5"/>
  </r>
  <r>
    <n v="7"/>
    <s v="Cliente_208"/>
    <n v="4"/>
    <x v="481"/>
    <d v="2023-04-06T04:42:00"/>
    <x v="0"/>
    <x v="1"/>
    <x v="2"/>
    <n v="35.03"/>
    <x v="2"/>
    <n v="587"/>
    <x v="7"/>
    <x v="114"/>
    <x v="572"/>
    <d v="2023-04-06T00:00:00"/>
    <d v="2023-04-06T03:38:00"/>
    <d v="2023-04-06T04:42:00"/>
    <d v="1899-12-30T01:19:00"/>
    <d v="1899-12-30T00:43:00"/>
    <d v="1899-12-30T00:36:00"/>
    <x v="0"/>
    <x v="5"/>
  </r>
  <r>
    <n v="15"/>
    <s v="Cliente_21"/>
    <n v="2"/>
    <x v="418"/>
    <d v="2023-04-06T05:58:00"/>
    <x v="0"/>
    <x v="2"/>
    <x v="1"/>
    <n v="33.93"/>
    <x v="1"/>
    <n v="588"/>
    <x v="3"/>
    <x v="426"/>
    <x v="573"/>
    <d v="2023-04-06T00:00:00"/>
    <d v="2023-04-06T02:20:00"/>
    <d v="2023-04-06T05:58:00"/>
    <d v="1899-12-30T03:38:00"/>
    <d v="1899-12-30T00:37:00"/>
    <d v="1899-12-30T03:01:00"/>
    <x v="0"/>
    <x v="5"/>
  </r>
  <r>
    <n v="10"/>
    <s v="Cliente_443"/>
    <n v="4"/>
    <x v="441"/>
    <d v="2023-04-06T05:57:00"/>
    <x v="4"/>
    <x v="0"/>
    <x v="0"/>
    <n v="28.96"/>
    <x v="1"/>
    <n v="589"/>
    <x v="7"/>
    <x v="427"/>
    <x v="574"/>
    <d v="2023-04-06T00:00:00"/>
    <d v="2023-04-06T03:14:00"/>
    <d v="2023-04-06T05:57:00"/>
    <d v="1899-12-30T02:43:00"/>
    <d v="1899-12-30T02:00:00"/>
    <d v="1899-12-30T00:43:00"/>
    <x v="0"/>
    <x v="5"/>
  </r>
  <r>
    <n v="3"/>
    <s v="Cliente_240"/>
    <n v="6"/>
    <x v="457"/>
    <d v="2023-04-06T04:27:00"/>
    <x v="2"/>
    <x v="1"/>
    <x v="2"/>
    <n v="40.94"/>
    <x v="2"/>
    <n v="590"/>
    <x v="5"/>
    <x v="428"/>
    <x v="575"/>
    <d v="2023-04-06T00:00:00"/>
    <d v="2023-04-06T02:45:00"/>
    <d v="2023-04-06T04:27:00"/>
    <d v="1899-12-30T01:57:00"/>
    <d v="1899-12-30T01:04:00"/>
    <d v="1899-12-30T00:53:00"/>
    <x v="0"/>
    <x v="5"/>
  </r>
  <r>
    <n v="11"/>
    <s v="Cliente_138"/>
    <n v="6"/>
    <x v="416"/>
    <d v="2023-04-06T06:19:00"/>
    <x v="0"/>
    <x v="1"/>
    <x v="2"/>
    <n v="44.33"/>
    <x v="1"/>
    <n v="591"/>
    <x v="6"/>
    <x v="18"/>
    <x v="576"/>
    <d v="2023-04-06T00:00:00"/>
    <d v="2023-04-06T03:44:00"/>
    <d v="2023-04-06T06:19:00"/>
    <d v="1899-12-30T02:35:00"/>
    <d v="1899-12-30T00:51:00"/>
    <d v="1899-12-30T01:44:00"/>
    <x v="0"/>
    <x v="5"/>
  </r>
  <r>
    <n v="5"/>
    <s v="Cliente_177"/>
    <n v="1"/>
    <x v="431"/>
    <d v="2023-04-06T02:40:00"/>
    <x v="2"/>
    <x v="0"/>
    <x v="2"/>
    <n v="35.67"/>
    <x v="0"/>
    <n v="592"/>
    <x v="8"/>
    <x v="429"/>
    <x v="577"/>
    <d v="2023-04-06T00:00:00"/>
    <d v="2023-04-06T00:48:00"/>
    <d v="2023-04-06T02:40:00"/>
    <d v="1899-12-30T01:52:00"/>
    <d v="1899-12-30T01:41:00"/>
    <d v="1899-12-30T00:11:00"/>
    <x v="0"/>
    <x v="5"/>
  </r>
  <r>
    <n v="17"/>
    <s v="Cliente_832"/>
    <n v="5"/>
    <x v="482"/>
    <d v="2023-04-06T02:17:00"/>
    <x v="4"/>
    <x v="0"/>
    <x v="0"/>
    <n v="48.8"/>
    <x v="0"/>
    <n v="593"/>
    <x v="0"/>
    <x v="430"/>
    <x v="578"/>
    <d v="2023-04-06T00:00:00"/>
    <d v="2023-04-06T00:25:00"/>
    <d v="2023-04-06T02:17:00"/>
    <d v="1899-12-30T01:52:00"/>
    <d v="1899-12-30T00:48:00"/>
    <d v="1899-12-30T01:04:00"/>
    <x v="0"/>
    <x v="5"/>
  </r>
  <r>
    <n v="17"/>
    <s v="Cliente_480"/>
    <n v="1"/>
    <x v="405"/>
    <d v="2023-04-06T04:49:00"/>
    <x v="0"/>
    <x v="0"/>
    <x v="0"/>
    <n v="46.01"/>
    <x v="1"/>
    <n v="594"/>
    <x v="6"/>
    <x v="431"/>
    <x v="579"/>
    <d v="2023-04-06T00:00:00"/>
    <d v="2023-04-06T03:20:00"/>
    <d v="2023-04-06T04:49:00"/>
    <d v="1899-12-30T01:29:00"/>
    <d v="1899-12-30T01:38:00"/>
    <d v="1899-12-30T00:00:00"/>
    <x v="1"/>
    <x v="5"/>
  </r>
  <r>
    <n v="9"/>
    <s v="Cliente_290"/>
    <n v="5"/>
    <x v="439"/>
    <d v="2023-04-06T05:27:00"/>
    <x v="2"/>
    <x v="0"/>
    <x v="2"/>
    <n v="40.33"/>
    <x v="2"/>
    <n v="595"/>
    <x v="3"/>
    <x v="432"/>
    <x v="580"/>
    <d v="2023-04-06T00:00:00"/>
    <d v="2023-04-06T03:03:00"/>
    <d v="2023-04-06T05:27:00"/>
    <d v="1899-12-30T02:39:00"/>
    <d v="1899-12-30T00:49:00"/>
    <d v="1899-12-30T01:50:00"/>
    <x v="0"/>
    <x v="5"/>
  </r>
  <r>
    <n v="18"/>
    <s v="Cliente_351"/>
    <n v="2"/>
    <x v="414"/>
    <d v="2023-04-06T03:39:00"/>
    <x v="2"/>
    <x v="0"/>
    <x v="0"/>
    <n v="23.7"/>
    <x v="2"/>
    <n v="596"/>
    <x v="8"/>
    <x v="433"/>
    <x v="581"/>
    <d v="2023-04-06T00:00:00"/>
    <d v="2023-04-06T01:21:00"/>
    <d v="2023-04-06T03:39:00"/>
    <d v="1899-12-30T02:33:00"/>
    <d v="1899-12-30T02:38:00"/>
    <d v="1899-12-30T00:00:00"/>
    <x v="1"/>
    <x v="5"/>
  </r>
  <r>
    <n v="16"/>
    <s v="Cliente_354"/>
    <n v="1"/>
    <x v="483"/>
    <d v="2023-04-06T03:51:00"/>
    <x v="1"/>
    <x v="0"/>
    <x v="2"/>
    <n v="45.46"/>
    <x v="2"/>
    <n v="597"/>
    <x v="6"/>
    <x v="434"/>
    <x v="582"/>
    <d v="2023-04-06T00:00:00"/>
    <d v="2023-04-06T00:51:00"/>
    <d v="2023-04-06T03:51:00"/>
    <d v="1899-12-30T03:15:00"/>
    <d v="1899-12-30T02:21:00"/>
    <d v="1899-12-30T00:54:00"/>
    <x v="0"/>
    <x v="5"/>
  </r>
  <r>
    <n v="9"/>
    <s v="Cliente_344"/>
    <n v="6"/>
    <x v="484"/>
    <d v="2023-04-06T06:59:00"/>
    <x v="3"/>
    <x v="0"/>
    <x v="2"/>
    <n v="11.31"/>
    <x v="0"/>
    <n v="598"/>
    <x v="0"/>
    <x v="435"/>
    <x v="583"/>
    <d v="2023-04-06T00:00:00"/>
    <d v="2023-04-06T03:16:00"/>
    <d v="2023-04-06T06:59:00"/>
    <d v="1899-12-30T03:43:00"/>
    <d v="1899-12-30T01:21:00"/>
    <d v="1899-12-30T02:22:00"/>
    <x v="0"/>
    <x v="5"/>
  </r>
  <r>
    <n v="11"/>
    <s v="Cliente_564"/>
    <n v="3"/>
    <x v="485"/>
    <d v="2023-04-06T04:21:00"/>
    <x v="2"/>
    <x v="0"/>
    <x v="2"/>
    <n v="30.97"/>
    <x v="1"/>
    <n v="599"/>
    <x v="3"/>
    <x v="436"/>
    <x v="584"/>
    <d v="2023-04-06T00:00:00"/>
    <d v="2023-04-06T00:34:00"/>
    <d v="2023-04-06T04:21:00"/>
    <d v="1899-12-30T03:47:00"/>
    <d v="1899-12-30T01:48:00"/>
    <d v="1899-12-30T01:59:00"/>
    <x v="0"/>
    <x v="5"/>
  </r>
  <r>
    <n v="14"/>
    <s v="Cliente_782"/>
    <n v="4"/>
    <x v="486"/>
    <d v="2023-04-06T05:01:00"/>
    <x v="0"/>
    <x v="0"/>
    <x v="0"/>
    <n v="41.35"/>
    <x v="2"/>
    <n v="600"/>
    <x v="9"/>
    <x v="10"/>
    <x v="585"/>
    <d v="2023-04-06T00:00:00"/>
    <d v="2023-04-06T03:58:00"/>
    <d v="2023-04-06T05:01:00"/>
    <d v="1899-12-30T01:18:00"/>
    <d v="1899-12-30T01:05:00"/>
    <d v="1899-12-30T00:13:00"/>
    <x v="0"/>
    <x v="5"/>
  </r>
  <r>
    <n v="13"/>
    <s v="Cliente_88"/>
    <n v="1"/>
    <x v="452"/>
    <d v="2023-04-06T06:15:00"/>
    <x v="4"/>
    <x v="2"/>
    <x v="2"/>
    <n v="16.809999999999999"/>
    <x v="1"/>
    <n v="601"/>
    <x v="4"/>
    <x v="437"/>
    <x v="586"/>
    <d v="2023-04-06T00:00:00"/>
    <d v="2023-04-06T02:43:00"/>
    <d v="2023-04-06T06:15:00"/>
    <d v="1899-12-30T03:32:00"/>
    <d v="1899-12-30T01:55:00"/>
    <d v="1899-12-30T01:37:00"/>
    <x v="0"/>
    <x v="5"/>
  </r>
  <r>
    <n v="12"/>
    <s v="Cliente_165"/>
    <n v="3"/>
    <x v="461"/>
    <d v="2023-04-06T07:00:00"/>
    <x v="2"/>
    <x v="0"/>
    <x v="1"/>
    <n v="16.5"/>
    <x v="0"/>
    <n v="602"/>
    <x v="0"/>
    <x v="438"/>
    <x v="587"/>
    <d v="2023-04-06T00:00:00"/>
    <d v="2023-04-06T03:52:00"/>
    <d v="2023-04-06T07:00:00"/>
    <d v="1899-12-30T03:08:00"/>
    <d v="1899-12-30T02:42:00"/>
    <d v="1899-12-30T00:26:00"/>
    <x v="0"/>
    <x v="5"/>
  </r>
  <r>
    <n v="19"/>
    <s v="Cliente_798"/>
    <n v="6"/>
    <x v="483"/>
    <d v="2023-04-06T04:21:00"/>
    <x v="1"/>
    <x v="0"/>
    <x v="2"/>
    <n v="24.2"/>
    <x v="1"/>
    <n v="603"/>
    <x v="7"/>
    <x v="79"/>
    <x v="588"/>
    <d v="2023-04-06T00:00:00"/>
    <d v="2023-04-06T00:51:00"/>
    <d v="2023-04-06T04:21:00"/>
    <d v="1899-12-30T03:30:00"/>
    <d v="1899-12-30T00:17:00"/>
    <d v="1899-12-30T03:13:00"/>
    <x v="0"/>
    <x v="5"/>
  </r>
  <r>
    <n v="14"/>
    <s v="Cliente_959"/>
    <n v="5"/>
    <x v="487"/>
    <d v="2023-04-06T05:16:00"/>
    <x v="2"/>
    <x v="0"/>
    <x v="2"/>
    <n v="42.6"/>
    <x v="2"/>
    <n v="604"/>
    <x v="8"/>
    <x v="5"/>
    <x v="589"/>
    <d v="2023-04-06T00:00:00"/>
    <d v="2023-04-06T01:18:00"/>
    <d v="2023-04-06T05:16:00"/>
    <d v="1899-12-30T04:13:00"/>
    <d v="1899-12-30T00:42:00"/>
    <d v="1899-12-30T03:31:00"/>
    <x v="0"/>
    <x v="5"/>
  </r>
  <r>
    <n v="19"/>
    <s v="Cliente_608"/>
    <n v="2"/>
    <x v="488"/>
    <d v="2023-04-06T06:24:00"/>
    <x v="0"/>
    <x v="0"/>
    <x v="1"/>
    <n v="24.38"/>
    <x v="2"/>
    <n v="605"/>
    <x v="7"/>
    <x v="439"/>
    <x v="590"/>
    <d v="2023-04-06T00:00:00"/>
    <d v="2023-04-06T02:49:00"/>
    <d v="2023-04-06T06:24:00"/>
    <d v="1899-12-30T03:50:00"/>
    <d v="1899-12-30T02:56:00"/>
    <d v="1899-12-30T00:54:00"/>
    <x v="0"/>
    <x v="5"/>
  </r>
  <r>
    <n v="1"/>
    <s v="Cliente_434"/>
    <n v="2"/>
    <x v="441"/>
    <d v="2023-04-06T06:06:00"/>
    <x v="3"/>
    <x v="0"/>
    <x v="2"/>
    <n v="31.58"/>
    <x v="2"/>
    <n v="606"/>
    <x v="5"/>
    <x v="440"/>
    <x v="591"/>
    <d v="2023-04-06T00:00:00"/>
    <d v="2023-04-06T03:14:00"/>
    <d v="2023-04-06T06:06:00"/>
    <d v="1899-12-30T03:07:00"/>
    <d v="1899-12-30T02:25:00"/>
    <d v="1899-12-30T00:42:00"/>
    <x v="0"/>
    <x v="5"/>
  </r>
  <r>
    <n v="10"/>
    <s v="Cliente_377"/>
    <n v="1"/>
    <x v="489"/>
    <d v="2023-04-06T03:29:00"/>
    <x v="3"/>
    <x v="0"/>
    <x v="2"/>
    <n v="28.9"/>
    <x v="2"/>
    <n v="607"/>
    <x v="3"/>
    <x v="272"/>
    <x v="592"/>
    <d v="2023-04-06T00:00:00"/>
    <d v="2023-04-06T01:24:00"/>
    <d v="2023-04-06T03:29:00"/>
    <d v="1899-12-30T02:20:00"/>
    <d v="1899-12-30T01:09:00"/>
    <d v="1899-12-30T01:11:00"/>
    <x v="0"/>
    <x v="5"/>
  </r>
  <r>
    <n v="7"/>
    <s v="Cliente_657"/>
    <n v="6"/>
    <x v="486"/>
    <d v="2023-04-06T07:20:00"/>
    <x v="0"/>
    <x v="0"/>
    <x v="2"/>
    <n v="36.549999999999997"/>
    <x v="0"/>
    <n v="608"/>
    <x v="0"/>
    <x v="12"/>
    <x v="593"/>
    <d v="2023-04-06T00:00:00"/>
    <d v="2023-04-06T03:58:00"/>
    <d v="2023-04-06T07:20:00"/>
    <d v="1899-12-30T03:22:00"/>
    <d v="1899-12-30T00:45:00"/>
    <d v="1899-12-30T02:37:00"/>
    <x v="0"/>
    <x v="5"/>
  </r>
  <r>
    <n v="1"/>
    <s v="Cliente_331"/>
    <n v="4"/>
    <x v="490"/>
    <d v="2023-04-06T07:02:00"/>
    <x v="1"/>
    <x v="0"/>
    <x v="2"/>
    <n v="23.29"/>
    <x v="0"/>
    <n v="609"/>
    <x v="8"/>
    <x v="183"/>
    <x v="594"/>
    <d v="2023-04-06T00:00:00"/>
    <d v="2023-04-06T03:23:00"/>
    <d v="2023-04-06T07:02:00"/>
    <d v="1899-12-30T03:39:00"/>
    <d v="1899-12-30T00:27:00"/>
    <d v="1899-12-30T03:12:00"/>
    <x v="0"/>
    <x v="5"/>
  </r>
  <r>
    <n v="19"/>
    <s v="Cliente_728"/>
    <n v="4"/>
    <x v="491"/>
    <d v="2023-04-06T04:11:00"/>
    <x v="3"/>
    <x v="2"/>
    <x v="2"/>
    <n v="37.9"/>
    <x v="2"/>
    <n v="610"/>
    <x v="3"/>
    <x v="441"/>
    <x v="595"/>
    <d v="2023-04-06T00:00:00"/>
    <d v="2023-04-06T02:12:00"/>
    <d v="2023-04-06T04:11:00"/>
    <d v="1899-12-30T02:14:00"/>
    <d v="1899-12-30T00:47:00"/>
    <d v="1899-12-30T01:27:00"/>
    <x v="0"/>
    <x v="5"/>
  </r>
  <r>
    <n v="13"/>
    <s v="Cliente_224"/>
    <n v="1"/>
    <x v="428"/>
    <d v="2023-04-06T07:43:00"/>
    <x v="1"/>
    <x v="0"/>
    <x v="2"/>
    <n v="44.28"/>
    <x v="2"/>
    <n v="611"/>
    <x v="2"/>
    <x v="442"/>
    <x v="596"/>
    <d v="2023-04-06T00:00:00"/>
    <d v="2023-04-06T03:55:00"/>
    <d v="2023-04-06T07:43:00"/>
    <d v="1899-12-30T04:03:00"/>
    <d v="1899-12-30T01:23:00"/>
    <d v="1899-12-30T02:40:00"/>
    <x v="0"/>
    <x v="5"/>
  </r>
  <r>
    <n v="11"/>
    <s v="Cliente_680"/>
    <n v="4"/>
    <x v="492"/>
    <d v="2023-04-06T05:00:00"/>
    <x v="3"/>
    <x v="0"/>
    <x v="2"/>
    <n v="23.54"/>
    <x v="0"/>
    <n v="612"/>
    <x v="3"/>
    <x v="443"/>
    <x v="597"/>
    <d v="2023-04-06T00:00:00"/>
    <d v="2023-04-06T01:12:00"/>
    <d v="2023-04-06T05:00:00"/>
    <d v="1899-12-30T03:48:00"/>
    <d v="1899-12-30T02:09:00"/>
    <d v="1899-12-30T01:39:00"/>
    <x v="0"/>
    <x v="5"/>
  </r>
  <r>
    <n v="1"/>
    <s v="Cliente_230"/>
    <n v="5"/>
    <x v="396"/>
    <d v="2023-04-06T03:35:00"/>
    <x v="2"/>
    <x v="1"/>
    <x v="1"/>
    <n v="23.56"/>
    <x v="0"/>
    <n v="613"/>
    <x v="0"/>
    <x v="444"/>
    <x v="598"/>
    <d v="2023-04-06T00:00:00"/>
    <d v="2023-04-06T01:57:00"/>
    <d v="2023-04-06T03:35:00"/>
    <d v="1899-12-30T01:38:00"/>
    <d v="1899-12-30T02:32:00"/>
    <d v="1899-12-30T00:00:00"/>
    <x v="1"/>
    <x v="5"/>
  </r>
  <r>
    <n v="19"/>
    <s v="Cliente_823"/>
    <n v="6"/>
    <x v="493"/>
    <d v="2023-04-06T04:37:00"/>
    <x v="1"/>
    <x v="1"/>
    <x v="0"/>
    <n v="26.48"/>
    <x v="0"/>
    <n v="614"/>
    <x v="5"/>
    <x v="114"/>
    <x v="599"/>
    <d v="2023-04-06T00:00:00"/>
    <d v="2023-04-06T02:32:00"/>
    <d v="2023-04-06T04:37:00"/>
    <d v="1899-12-30T02:05:00"/>
    <d v="1899-12-30T00:50:00"/>
    <d v="1899-12-30T01:15:00"/>
    <x v="0"/>
    <x v="5"/>
  </r>
  <r>
    <n v="7"/>
    <s v="Cliente_513"/>
    <n v="1"/>
    <x v="494"/>
    <d v="2023-04-06T01:53:00"/>
    <x v="3"/>
    <x v="2"/>
    <x v="2"/>
    <n v="18.420000000000002"/>
    <x v="2"/>
    <n v="615"/>
    <x v="8"/>
    <x v="445"/>
    <x v="600"/>
    <d v="2023-04-06T00:00:00"/>
    <d v="2023-04-06T00:46:00"/>
    <d v="2023-04-06T01:53:00"/>
    <d v="1899-12-30T01:22:00"/>
    <d v="1899-12-30T02:36:00"/>
    <d v="1899-12-30T00:00:00"/>
    <x v="1"/>
    <x v="5"/>
  </r>
  <r>
    <n v="4"/>
    <s v="Cliente_608"/>
    <n v="4"/>
    <x v="463"/>
    <d v="2023-04-06T03:36:00"/>
    <x v="3"/>
    <x v="2"/>
    <x v="2"/>
    <n v="23.89"/>
    <x v="2"/>
    <n v="616"/>
    <x v="5"/>
    <x v="0"/>
    <x v="601"/>
    <d v="2023-04-06T00:00:00"/>
    <d v="2023-04-06T00:14:00"/>
    <d v="2023-04-06T03:36:00"/>
    <d v="1899-12-30T03:37:00"/>
    <d v="1899-12-30T00:47:00"/>
    <d v="1899-12-30T02:50:00"/>
    <x v="0"/>
    <x v="5"/>
  </r>
  <r>
    <n v="13"/>
    <s v="Cliente_27"/>
    <n v="5"/>
    <x v="495"/>
    <d v="2023-04-06T05:17:00"/>
    <x v="2"/>
    <x v="0"/>
    <x v="2"/>
    <n v="38.18"/>
    <x v="1"/>
    <n v="617"/>
    <x v="7"/>
    <x v="247"/>
    <x v="602"/>
    <d v="2023-04-06T00:00:00"/>
    <d v="2023-04-06T01:20:00"/>
    <d v="2023-04-06T05:17:00"/>
    <d v="1899-12-30T03:57:00"/>
    <d v="1899-12-30T00:51:00"/>
    <d v="1899-12-30T03:06:00"/>
    <x v="0"/>
    <x v="5"/>
  </r>
  <r>
    <n v="3"/>
    <s v="Cliente_973"/>
    <n v="5"/>
    <x v="496"/>
    <d v="2023-04-06T03:12:00"/>
    <x v="4"/>
    <x v="1"/>
    <x v="2"/>
    <n v="25.93"/>
    <x v="1"/>
    <n v="618"/>
    <x v="9"/>
    <x v="446"/>
    <x v="603"/>
    <d v="2023-04-06T00:00:00"/>
    <d v="2023-04-06T00:56:00"/>
    <d v="2023-04-06T03:12:00"/>
    <d v="1899-12-30T02:16:00"/>
    <d v="1899-12-30T01:58:00"/>
    <d v="1899-12-30T00:18:00"/>
    <x v="0"/>
    <x v="5"/>
  </r>
  <r>
    <n v="6"/>
    <s v="Cliente_619"/>
    <n v="4"/>
    <x v="497"/>
    <d v="2023-04-06T02:41:00"/>
    <x v="3"/>
    <x v="2"/>
    <x v="2"/>
    <n v="16.440000000000001"/>
    <x v="0"/>
    <n v="619"/>
    <x v="8"/>
    <x v="447"/>
    <x v="604"/>
    <d v="2023-04-06T00:00:00"/>
    <d v="2023-04-06T00:16:00"/>
    <d v="2023-04-06T02:41:00"/>
    <d v="1899-12-30T02:25:00"/>
    <d v="1899-12-30T01:36:00"/>
    <d v="1899-12-30T00:49:00"/>
    <x v="0"/>
    <x v="5"/>
  </r>
  <r>
    <n v="16"/>
    <s v="Cliente_592"/>
    <n v="3"/>
    <x v="488"/>
    <d v="2023-04-06T06:07:00"/>
    <x v="4"/>
    <x v="0"/>
    <x v="2"/>
    <n v="26.64"/>
    <x v="0"/>
    <n v="620"/>
    <x v="3"/>
    <x v="76"/>
    <x v="230"/>
    <d v="2023-04-06T00:00:00"/>
    <d v="2023-04-06T02:49:00"/>
    <d v="2023-04-06T06:07:00"/>
    <d v="1899-12-30T03:18:00"/>
    <d v="1899-12-30T00:40:00"/>
    <d v="1899-12-30T02:38:00"/>
    <x v="0"/>
    <x v="5"/>
  </r>
  <r>
    <n v="5"/>
    <s v="Cliente_575"/>
    <n v="2"/>
    <x v="454"/>
    <d v="2023-04-06T02:27:00"/>
    <x v="2"/>
    <x v="0"/>
    <x v="2"/>
    <n v="42.27"/>
    <x v="2"/>
    <n v="621"/>
    <x v="8"/>
    <x v="5"/>
    <x v="605"/>
    <d v="2023-04-06T00:00:00"/>
    <d v="2023-04-06T01:08:00"/>
    <d v="2023-04-06T02:27:00"/>
    <d v="1899-12-30T01:34:00"/>
    <d v="1899-12-30T00:08:00"/>
    <d v="1899-12-30T01:26:00"/>
    <x v="0"/>
    <x v="5"/>
  </r>
  <r>
    <n v="7"/>
    <s v="Cliente_117"/>
    <n v="5"/>
    <x v="498"/>
    <d v="2023-04-06T05:31:00"/>
    <x v="0"/>
    <x v="2"/>
    <x v="2"/>
    <n v="11.47"/>
    <x v="0"/>
    <n v="622"/>
    <x v="10"/>
    <x v="448"/>
    <x v="606"/>
    <d v="2023-04-06T00:00:00"/>
    <d v="2023-04-06T02:07:00"/>
    <d v="2023-04-06T05:31:00"/>
    <d v="1899-12-30T03:24:00"/>
    <d v="1899-12-30T01:18:00"/>
    <d v="1899-12-30T02:06:00"/>
    <x v="0"/>
    <x v="5"/>
  </r>
  <r>
    <n v="13"/>
    <s v="Cliente_395"/>
    <n v="1"/>
    <x v="417"/>
    <d v="2023-04-06T03:10:00"/>
    <x v="0"/>
    <x v="0"/>
    <x v="1"/>
    <n v="22.05"/>
    <x v="1"/>
    <n v="623"/>
    <x v="7"/>
    <x v="449"/>
    <x v="607"/>
    <d v="2023-04-06T00:00:00"/>
    <d v="2023-04-06T00:45:00"/>
    <d v="2023-04-06T03:10:00"/>
    <d v="1899-12-30T02:25:00"/>
    <d v="1899-12-30T02:25:00"/>
    <d v="1899-12-30T00:00:00"/>
    <x v="0"/>
    <x v="5"/>
  </r>
  <r>
    <n v="1"/>
    <s v="Cliente_833"/>
    <n v="4"/>
    <x v="499"/>
    <d v="2023-04-06T03:26:00"/>
    <x v="1"/>
    <x v="2"/>
    <x v="2"/>
    <n v="38"/>
    <x v="0"/>
    <n v="624"/>
    <x v="10"/>
    <x v="450"/>
    <x v="608"/>
    <d v="2023-04-06T00:00:00"/>
    <d v="2023-04-06T01:56:00"/>
    <d v="2023-04-06T03:26:00"/>
    <d v="1899-12-30T01:30:00"/>
    <d v="1899-12-30T01:19:00"/>
    <d v="1899-12-30T00:11:00"/>
    <x v="0"/>
    <x v="5"/>
  </r>
  <r>
    <n v="5"/>
    <s v="Cliente_511"/>
    <n v="4"/>
    <x v="500"/>
    <d v="2023-04-06T03:22:00"/>
    <x v="4"/>
    <x v="2"/>
    <x v="2"/>
    <n v="41.73"/>
    <x v="2"/>
    <n v="625"/>
    <x v="9"/>
    <x v="451"/>
    <x v="609"/>
    <d v="2023-04-06T00:00:00"/>
    <d v="2023-04-06T00:09:00"/>
    <d v="2023-04-06T03:22:00"/>
    <d v="1899-12-30T03:28:00"/>
    <d v="1899-12-30T01:37:00"/>
    <d v="1899-12-30T01:51:00"/>
    <x v="0"/>
    <x v="5"/>
  </r>
  <r>
    <n v="14"/>
    <s v="Cliente_772"/>
    <n v="4"/>
    <x v="457"/>
    <d v="2023-04-06T04:10:00"/>
    <x v="4"/>
    <x v="1"/>
    <x v="2"/>
    <n v="19.239999999999998"/>
    <x v="1"/>
    <n v="626"/>
    <x v="10"/>
    <x v="452"/>
    <x v="610"/>
    <d v="2023-04-06T00:00:00"/>
    <d v="2023-04-06T02:45:00"/>
    <d v="2023-04-06T04:10:00"/>
    <d v="1899-12-30T01:25:00"/>
    <d v="1899-12-30T00:58:00"/>
    <d v="1899-12-30T00:27:00"/>
    <x v="0"/>
    <x v="5"/>
  </r>
  <r>
    <n v="4"/>
    <s v="Cliente_336"/>
    <n v="3"/>
    <x v="501"/>
    <d v="2023-04-06T04:13:00"/>
    <x v="0"/>
    <x v="0"/>
    <x v="2"/>
    <n v="44.24"/>
    <x v="2"/>
    <n v="627"/>
    <x v="8"/>
    <x v="36"/>
    <x v="611"/>
    <d v="2023-04-06T00:00:00"/>
    <d v="2023-04-06T02:23:00"/>
    <d v="2023-04-06T04:13:00"/>
    <d v="1899-12-30T02:05:00"/>
    <d v="1899-12-30T00:37:00"/>
    <d v="1899-12-30T01:28:00"/>
    <x v="0"/>
    <x v="5"/>
  </r>
  <r>
    <n v="2"/>
    <s v="Cliente_124"/>
    <n v="1"/>
    <x v="500"/>
    <d v="2023-04-06T01:37:00"/>
    <x v="0"/>
    <x v="1"/>
    <x v="2"/>
    <n v="15.03"/>
    <x v="0"/>
    <n v="628"/>
    <x v="9"/>
    <x v="453"/>
    <x v="612"/>
    <d v="2023-04-06T00:00:00"/>
    <d v="2023-04-06T00:09:00"/>
    <d v="2023-04-06T01:37:00"/>
    <d v="1899-12-30T01:28:00"/>
    <d v="1899-12-30T00:43:00"/>
    <d v="1899-12-30T00:45:00"/>
    <x v="0"/>
    <x v="5"/>
  </r>
  <r>
    <n v="17"/>
    <s v="Cliente_828"/>
    <n v="2"/>
    <x v="498"/>
    <d v="2023-04-06T05:55:00"/>
    <x v="4"/>
    <x v="2"/>
    <x v="0"/>
    <n v="26.07"/>
    <x v="2"/>
    <n v="629"/>
    <x v="10"/>
    <x v="454"/>
    <x v="613"/>
    <d v="2023-04-06T00:00:00"/>
    <d v="2023-04-06T02:07:00"/>
    <d v="2023-04-06T05:55:00"/>
    <d v="1899-12-30T04:03:00"/>
    <d v="1899-12-30T01:24:00"/>
    <d v="1899-12-30T02:39:00"/>
    <x v="0"/>
    <x v="5"/>
  </r>
  <r>
    <n v="2"/>
    <s v="Cliente_385"/>
    <n v="2"/>
    <x v="502"/>
    <d v="2023-04-06T02:49:00"/>
    <x v="3"/>
    <x v="0"/>
    <x v="0"/>
    <n v="36.619999999999997"/>
    <x v="1"/>
    <n v="630"/>
    <x v="6"/>
    <x v="455"/>
    <x v="614"/>
    <d v="2023-04-06T00:00:00"/>
    <d v="2023-04-06T00:02:00"/>
    <d v="2023-04-06T02:49:00"/>
    <d v="1899-12-30T02:47:00"/>
    <d v="1899-12-30T01:15:00"/>
    <d v="1899-12-30T01:32:00"/>
    <x v="0"/>
    <x v="5"/>
  </r>
  <r>
    <n v="6"/>
    <s v="Cliente_841"/>
    <n v="1"/>
    <x v="503"/>
    <d v="2023-04-06T02:51:00"/>
    <x v="3"/>
    <x v="2"/>
    <x v="2"/>
    <n v="39.71"/>
    <x v="0"/>
    <n v="631"/>
    <x v="1"/>
    <x v="147"/>
    <x v="615"/>
    <d v="2023-04-06T00:00:00"/>
    <d v="2023-04-06T00:21:00"/>
    <d v="2023-04-06T02:51:00"/>
    <d v="1899-12-30T02:30:00"/>
    <d v="1899-12-30T00:46:00"/>
    <d v="1899-12-30T01:44:00"/>
    <x v="0"/>
    <x v="5"/>
  </r>
  <r>
    <n v="16"/>
    <s v="Cliente_605"/>
    <n v="2"/>
    <x v="464"/>
    <d v="2023-04-06T02:55:00"/>
    <x v="0"/>
    <x v="1"/>
    <x v="2"/>
    <n v="22.41"/>
    <x v="1"/>
    <n v="632"/>
    <x v="8"/>
    <x v="456"/>
    <x v="616"/>
    <d v="2023-04-06T00:00:00"/>
    <d v="2023-04-06T00:15:00"/>
    <d v="2023-04-06T02:55:00"/>
    <d v="1899-12-30T02:40:00"/>
    <d v="1899-12-30T01:28:00"/>
    <d v="1899-12-30T01:12:00"/>
    <x v="0"/>
    <x v="5"/>
  </r>
  <r>
    <n v="16"/>
    <s v="Cliente_197"/>
    <n v="5"/>
    <x v="504"/>
    <d v="2023-04-06T05:28:00"/>
    <x v="0"/>
    <x v="0"/>
    <x v="2"/>
    <n v="11.19"/>
    <x v="0"/>
    <n v="633"/>
    <x v="6"/>
    <x v="457"/>
    <x v="617"/>
    <d v="2023-04-06T00:00:00"/>
    <d v="2023-04-06T03:43:00"/>
    <d v="2023-04-06T05:28:00"/>
    <d v="1899-12-30T01:45:00"/>
    <d v="1899-12-30T02:29:00"/>
    <d v="1899-12-30T00:00:00"/>
    <x v="1"/>
    <x v="5"/>
  </r>
  <r>
    <n v="2"/>
    <s v="Cliente_285"/>
    <n v="1"/>
    <x v="391"/>
    <d v="2023-04-06T03:36:00"/>
    <x v="1"/>
    <x v="1"/>
    <x v="2"/>
    <n v="29.25"/>
    <x v="0"/>
    <n v="634"/>
    <x v="5"/>
    <x v="458"/>
    <x v="618"/>
    <d v="2023-04-06T00:00:00"/>
    <d v="2023-04-06T00:03:00"/>
    <d v="2023-04-06T03:36:00"/>
    <d v="1899-12-30T03:33:00"/>
    <d v="1899-12-30T02:37:00"/>
    <d v="1899-12-30T00:56:00"/>
    <x v="0"/>
    <x v="5"/>
  </r>
  <r>
    <n v="5"/>
    <s v="Cliente_19"/>
    <n v="2"/>
    <x v="413"/>
    <d v="2023-04-06T03:04:00"/>
    <x v="2"/>
    <x v="0"/>
    <x v="2"/>
    <n v="22.15"/>
    <x v="1"/>
    <n v="635"/>
    <x v="4"/>
    <x v="12"/>
    <x v="24"/>
    <d v="2023-04-06T00:00:00"/>
    <d v="2023-04-06T00:17:00"/>
    <d v="2023-04-06T03:04:00"/>
    <d v="1899-12-30T02:47:00"/>
    <d v="1899-12-30T00:25:00"/>
    <d v="1899-12-30T02:22:00"/>
    <x v="0"/>
    <x v="5"/>
  </r>
  <r>
    <n v="14"/>
    <s v="Cliente_586"/>
    <n v="3"/>
    <x v="432"/>
    <d v="2023-04-06T05:48:00"/>
    <x v="3"/>
    <x v="2"/>
    <x v="0"/>
    <n v="32.86"/>
    <x v="1"/>
    <n v="636"/>
    <x v="8"/>
    <x v="459"/>
    <x v="619"/>
    <d v="2023-04-06T00:00:00"/>
    <d v="2023-04-06T03:35:00"/>
    <d v="2023-04-06T05:48:00"/>
    <d v="1899-12-30T02:13:00"/>
    <d v="1899-12-30T02:31:00"/>
    <d v="1899-12-30T00:00:00"/>
    <x v="1"/>
    <x v="5"/>
  </r>
  <r>
    <n v="6"/>
    <s v="Cliente_687"/>
    <n v="3"/>
    <x v="505"/>
    <d v="2023-04-06T04:32:00"/>
    <x v="4"/>
    <x v="0"/>
    <x v="2"/>
    <n v="36.58"/>
    <x v="0"/>
    <n v="637"/>
    <x v="8"/>
    <x v="460"/>
    <x v="620"/>
    <d v="2023-04-06T00:00:00"/>
    <d v="2023-04-06T01:55:00"/>
    <d v="2023-04-06T04:32:00"/>
    <d v="1899-12-30T02:37:00"/>
    <d v="1899-12-30T01:01:00"/>
    <d v="1899-12-30T01:36:00"/>
    <x v="0"/>
    <x v="5"/>
  </r>
  <r>
    <n v="16"/>
    <s v="Cliente_406"/>
    <n v="6"/>
    <x v="506"/>
    <d v="2023-04-06T02:16:00"/>
    <x v="0"/>
    <x v="2"/>
    <x v="2"/>
    <n v="30.71"/>
    <x v="2"/>
    <n v="638"/>
    <x v="10"/>
    <x v="35"/>
    <x v="621"/>
    <d v="2023-04-06T00:00:00"/>
    <d v="2023-04-06T00:54:00"/>
    <d v="2023-04-06T02:16:00"/>
    <d v="1899-12-30T01:37:00"/>
    <d v="1899-12-30T00:44:00"/>
    <d v="1899-12-30T00:53:00"/>
    <x v="0"/>
    <x v="5"/>
  </r>
  <r>
    <n v="8"/>
    <s v="Cliente_415"/>
    <n v="4"/>
    <x v="507"/>
    <d v="2023-04-06T05:19:00"/>
    <x v="2"/>
    <x v="2"/>
    <x v="2"/>
    <n v="18.97"/>
    <x v="0"/>
    <n v="639"/>
    <x v="0"/>
    <x v="461"/>
    <x v="622"/>
    <d v="2023-04-06T00:00:00"/>
    <d v="2023-04-06T02:17:00"/>
    <d v="2023-04-06T05:19:00"/>
    <d v="1899-12-30T03:02:00"/>
    <d v="1899-12-30T02:16:00"/>
    <d v="1899-12-30T00:46:00"/>
    <x v="0"/>
    <x v="5"/>
  </r>
  <r>
    <n v="14"/>
    <s v="Cliente_456"/>
    <n v="3"/>
    <x v="397"/>
    <d v="2023-04-06T01:50:00"/>
    <x v="0"/>
    <x v="0"/>
    <x v="0"/>
    <n v="49.29"/>
    <x v="1"/>
    <n v="640"/>
    <x v="5"/>
    <x v="462"/>
    <x v="623"/>
    <d v="2023-04-06T00:00:00"/>
    <d v="2023-04-06T00:41:00"/>
    <d v="2023-04-06T01:50:00"/>
    <d v="1899-12-30T01:09:00"/>
    <d v="1899-12-30T01:15:00"/>
    <d v="1899-12-30T00:00:00"/>
    <x v="1"/>
    <x v="5"/>
  </r>
  <r>
    <n v="2"/>
    <s v="Cliente_820"/>
    <n v="4"/>
    <x v="454"/>
    <d v="2023-04-06T03:52:00"/>
    <x v="1"/>
    <x v="0"/>
    <x v="0"/>
    <n v="39.68"/>
    <x v="0"/>
    <n v="641"/>
    <x v="8"/>
    <x v="463"/>
    <x v="624"/>
    <d v="2023-04-06T00:00:00"/>
    <d v="2023-04-06T01:08:00"/>
    <d v="2023-04-06T03:52:00"/>
    <d v="1899-12-30T02:44:00"/>
    <d v="1899-12-30T01:14:00"/>
    <d v="1899-12-30T01:30:00"/>
    <x v="0"/>
    <x v="5"/>
  </r>
  <r>
    <n v="15"/>
    <s v="Cliente_698"/>
    <n v="1"/>
    <x v="466"/>
    <d v="2023-04-06T05:24:00"/>
    <x v="2"/>
    <x v="0"/>
    <x v="2"/>
    <n v="11.11"/>
    <x v="2"/>
    <n v="642"/>
    <x v="10"/>
    <x v="464"/>
    <x v="625"/>
    <d v="2023-04-06T00:00:00"/>
    <d v="2023-04-06T02:36:00"/>
    <d v="2023-04-06T05:24:00"/>
    <d v="1899-12-30T03:03:00"/>
    <d v="1899-12-30T01:21:00"/>
    <d v="1899-12-30T01:42:00"/>
    <x v="0"/>
    <x v="5"/>
  </r>
  <r>
    <n v="17"/>
    <s v="Cliente_59"/>
    <n v="2"/>
    <x v="413"/>
    <d v="2023-04-06T01:56:00"/>
    <x v="2"/>
    <x v="1"/>
    <x v="0"/>
    <n v="28.81"/>
    <x v="2"/>
    <n v="643"/>
    <x v="7"/>
    <x v="195"/>
    <x v="626"/>
    <d v="2023-04-06T00:00:00"/>
    <d v="2023-04-06T00:17:00"/>
    <d v="2023-04-06T01:56:00"/>
    <d v="1899-12-30T01:54:00"/>
    <d v="1899-12-30T00:18:00"/>
    <d v="1899-12-30T01:36:00"/>
    <x v="0"/>
    <x v="5"/>
  </r>
  <r>
    <n v="9"/>
    <s v="Cliente_799"/>
    <n v="6"/>
    <x v="416"/>
    <d v="2023-04-06T07:10:00"/>
    <x v="1"/>
    <x v="0"/>
    <x v="0"/>
    <n v="13.86"/>
    <x v="0"/>
    <n v="644"/>
    <x v="8"/>
    <x v="79"/>
    <x v="627"/>
    <d v="2023-04-06T00:00:00"/>
    <d v="2023-04-06T03:44:00"/>
    <d v="2023-04-06T07:10:00"/>
    <d v="1899-12-30T03:26:00"/>
    <d v="1899-12-30T00:51:00"/>
    <d v="1899-12-30T02:35:00"/>
    <x v="0"/>
    <x v="5"/>
  </r>
  <r>
    <n v="6"/>
    <s v="Cliente_196"/>
    <n v="6"/>
    <x v="422"/>
    <d v="2023-04-06T06:25:00"/>
    <x v="0"/>
    <x v="2"/>
    <x v="1"/>
    <n v="40.03"/>
    <x v="1"/>
    <n v="645"/>
    <x v="6"/>
    <x v="465"/>
    <x v="628"/>
    <d v="2023-04-06T00:00:00"/>
    <d v="2023-04-06T02:50:00"/>
    <d v="2023-04-06T06:25:00"/>
    <d v="1899-12-30T03:35:00"/>
    <d v="1899-12-30T01:37:00"/>
    <d v="1899-12-30T01:58:00"/>
    <x v="0"/>
    <x v="5"/>
  </r>
  <r>
    <n v="12"/>
    <s v="Cliente_623"/>
    <n v="2"/>
    <x v="508"/>
    <d v="2023-04-06T06:38:00"/>
    <x v="2"/>
    <x v="0"/>
    <x v="0"/>
    <n v="12.59"/>
    <x v="1"/>
    <n v="646"/>
    <x v="6"/>
    <x v="5"/>
    <x v="629"/>
    <d v="2023-04-06T00:00:00"/>
    <d v="2023-04-06T03:59:00"/>
    <d v="2023-04-06T06:38:00"/>
    <d v="1899-12-30T02:39:00"/>
    <d v="1899-12-30T00:36:00"/>
    <d v="1899-12-30T02:03:00"/>
    <x v="0"/>
    <x v="5"/>
  </r>
  <r>
    <n v="12"/>
    <s v="Cliente_52"/>
    <n v="2"/>
    <x v="509"/>
    <d v="2023-04-06T06:25:00"/>
    <x v="2"/>
    <x v="0"/>
    <x v="2"/>
    <n v="42.79"/>
    <x v="0"/>
    <n v="647"/>
    <x v="6"/>
    <x v="466"/>
    <x v="630"/>
    <d v="2023-04-06T00:00:00"/>
    <d v="2023-04-06T02:55:00"/>
    <d v="2023-04-06T06:25:00"/>
    <d v="1899-12-30T03:30:00"/>
    <d v="1899-12-30T00:39:00"/>
    <d v="1899-12-30T02:51:00"/>
    <x v="0"/>
    <x v="5"/>
  </r>
  <r>
    <n v="9"/>
    <s v="Cliente_946"/>
    <n v="1"/>
    <x v="510"/>
    <d v="2023-04-06T04:55:00"/>
    <x v="2"/>
    <x v="2"/>
    <x v="2"/>
    <n v="17.43"/>
    <x v="1"/>
    <n v="648"/>
    <x v="2"/>
    <x v="15"/>
    <x v="631"/>
    <d v="2023-04-06T00:00:00"/>
    <d v="2023-04-06T02:59:00"/>
    <d v="2023-04-06T04:55:00"/>
    <d v="1899-12-30T01:56:00"/>
    <d v="1899-12-30T00:47:00"/>
    <d v="1899-12-30T01:09:00"/>
    <x v="0"/>
    <x v="5"/>
  </r>
  <r>
    <n v="9"/>
    <s v="Cliente_278"/>
    <n v="1"/>
    <x v="453"/>
    <d v="2023-04-06T03:45:00"/>
    <x v="3"/>
    <x v="0"/>
    <x v="1"/>
    <n v="15.98"/>
    <x v="2"/>
    <n v="649"/>
    <x v="3"/>
    <x v="467"/>
    <x v="632"/>
    <d v="2023-04-06T00:00:00"/>
    <d v="2023-04-06T00:55:00"/>
    <d v="2023-04-06T03:45:00"/>
    <d v="1899-12-30T03:05:00"/>
    <d v="1899-12-30T01:49:00"/>
    <d v="1899-12-30T01:16:00"/>
    <x v="0"/>
    <x v="5"/>
  </r>
  <r>
    <n v="11"/>
    <s v="Cliente_232"/>
    <n v="3"/>
    <x v="511"/>
    <d v="2023-04-07T05:02:00"/>
    <x v="0"/>
    <x v="0"/>
    <x v="0"/>
    <n v="38.21"/>
    <x v="1"/>
    <n v="650"/>
    <x v="10"/>
    <x v="468"/>
    <x v="633"/>
    <d v="2023-04-07T00:00:00"/>
    <d v="2023-04-07T03:33:00"/>
    <d v="2023-04-07T05:02:00"/>
    <d v="1899-12-30T01:29:00"/>
    <d v="1899-12-30T01:16:00"/>
    <d v="1899-12-30T00:13:00"/>
    <x v="0"/>
    <x v="6"/>
  </r>
  <r>
    <n v="16"/>
    <s v="Cliente_595"/>
    <n v="4"/>
    <x v="512"/>
    <d v="2023-04-07T05:44:00"/>
    <x v="4"/>
    <x v="2"/>
    <x v="2"/>
    <n v="20.27"/>
    <x v="1"/>
    <n v="651"/>
    <x v="10"/>
    <x v="469"/>
    <x v="634"/>
    <d v="2023-04-07T00:00:00"/>
    <d v="2023-04-07T02:04:00"/>
    <d v="2023-04-07T05:44:00"/>
    <d v="1899-12-30T03:40:00"/>
    <d v="1899-12-30T01:28:00"/>
    <d v="1899-12-30T02:12:00"/>
    <x v="0"/>
    <x v="6"/>
  </r>
  <r>
    <n v="14"/>
    <s v="Cliente_968"/>
    <n v="5"/>
    <x v="513"/>
    <d v="2023-04-07T02:26:00"/>
    <x v="2"/>
    <x v="0"/>
    <x v="0"/>
    <n v="23.26"/>
    <x v="2"/>
    <n v="652"/>
    <x v="7"/>
    <x v="470"/>
    <x v="635"/>
    <d v="2023-04-07T00:00:00"/>
    <d v="2023-04-07T00:06:00"/>
    <d v="2023-04-07T02:26:00"/>
    <d v="1899-12-30T02:35:00"/>
    <d v="1899-12-30T00:50:00"/>
    <d v="1899-12-30T01:45:00"/>
    <x v="0"/>
    <x v="6"/>
  </r>
  <r>
    <n v="13"/>
    <s v="Cliente_2"/>
    <n v="5"/>
    <x v="514"/>
    <d v="2023-04-07T04:20:00"/>
    <x v="1"/>
    <x v="0"/>
    <x v="2"/>
    <n v="34.33"/>
    <x v="1"/>
    <n v="653"/>
    <x v="5"/>
    <x v="471"/>
    <x v="636"/>
    <d v="2023-04-07T00:00:00"/>
    <d v="2023-04-07T02:31:00"/>
    <d v="2023-04-07T04:20:00"/>
    <d v="1899-12-30T01:49:00"/>
    <d v="1899-12-30T02:30:00"/>
    <d v="1899-12-30T00:00:00"/>
    <x v="1"/>
    <x v="6"/>
  </r>
  <r>
    <n v="12"/>
    <s v="Cliente_880"/>
    <n v="5"/>
    <x v="515"/>
    <d v="2023-04-07T01:44:00"/>
    <x v="3"/>
    <x v="2"/>
    <x v="2"/>
    <n v="23.98"/>
    <x v="2"/>
    <n v="654"/>
    <x v="7"/>
    <x v="56"/>
    <x v="637"/>
    <d v="2023-04-07T00:00:00"/>
    <d v="2023-04-07T00:02:00"/>
    <d v="2023-04-07T01:44:00"/>
    <d v="1899-12-30T01:57:00"/>
    <d v="1899-12-30T00:44:00"/>
    <d v="1899-12-30T01:13:00"/>
    <x v="0"/>
    <x v="6"/>
  </r>
  <r>
    <n v="5"/>
    <s v="Cliente_626"/>
    <n v="4"/>
    <x v="516"/>
    <d v="2023-04-07T04:49:00"/>
    <x v="3"/>
    <x v="0"/>
    <x v="1"/>
    <n v="21.7"/>
    <x v="0"/>
    <n v="655"/>
    <x v="2"/>
    <x v="79"/>
    <x v="638"/>
    <d v="2023-04-07T00:00:00"/>
    <d v="2023-04-07T01:15:00"/>
    <d v="2023-04-07T04:49:00"/>
    <d v="1899-12-30T03:34:00"/>
    <d v="1899-12-30T00:36:00"/>
    <d v="1899-12-30T02:58:00"/>
    <x v="0"/>
    <x v="6"/>
  </r>
  <r>
    <n v="19"/>
    <s v="Cliente_411"/>
    <n v="6"/>
    <x v="517"/>
    <d v="2023-04-07T06:40:00"/>
    <x v="1"/>
    <x v="2"/>
    <x v="2"/>
    <n v="31.23"/>
    <x v="0"/>
    <n v="656"/>
    <x v="10"/>
    <x v="472"/>
    <x v="639"/>
    <d v="2023-04-07T00:00:00"/>
    <d v="2023-04-07T03:36:00"/>
    <d v="2023-04-07T06:40:00"/>
    <d v="1899-12-30T03:04:00"/>
    <d v="1899-12-30T01:50:00"/>
    <d v="1899-12-30T01:14:00"/>
    <x v="0"/>
    <x v="6"/>
  </r>
  <r>
    <n v="1"/>
    <s v="Cliente_123"/>
    <n v="2"/>
    <x v="518"/>
    <d v="2023-04-07T04:07:00"/>
    <x v="1"/>
    <x v="0"/>
    <x v="1"/>
    <n v="44.2"/>
    <x v="0"/>
    <n v="657"/>
    <x v="9"/>
    <x v="473"/>
    <x v="640"/>
    <d v="2023-04-07T00:00:00"/>
    <d v="2023-04-07T00:51:00"/>
    <d v="2023-04-07T04:07:00"/>
    <d v="1899-12-30T03:16:00"/>
    <d v="1899-12-30T02:14:00"/>
    <d v="1899-12-30T01:02:00"/>
    <x v="0"/>
    <x v="6"/>
  </r>
  <r>
    <n v="19"/>
    <s v="Cliente_910"/>
    <n v="5"/>
    <x v="519"/>
    <d v="2023-04-07T05:02:00"/>
    <x v="3"/>
    <x v="1"/>
    <x v="1"/>
    <n v="31.27"/>
    <x v="0"/>
    <n v="658"/>
    <x v="2"/>
    <x v="474"/>
    <x v="641"/>
    <d v="2023-04-07T00:00:00"/>
    <d v="2023-04-07T01:43:00"/>
    <d v="2023-04-07T05:02:00"/>
    <d v="1899-12-30T03:19:00"/>
    <d v="1899-12-30T00:48:00"/>
    <d v="1899-12-30T02:31:00"/>
    <x v="0"/>
    <x v="6"/>
  </r>
  <r>
    <n v="9"/>
    <s v="Cliente_539"/>
    <n v="4"/>
    <x v="520"/>
    <d v="2023-04-07T04:03:00"/>
    <x v="4"/>
    <x v="0"/>
    <x v="2"/>
    <n v="35.24"/>
    <x v="2"/>
    <n v="659"/>
    <x v="4"/>
    <x v="12"/>
    <x v="642"/>
    <d v="2023-04-07T00:00:00"/>
    <d v="2023-04-07T02:50:00"/>
    <d v="2023-04-07T04:03:00"/>
    <d v="1899-12-30T01:28:00"/>
    <d v="1899-12-30T00:31:00"/>
    <d v="1899-12-30T00:57:00"/>
    <x v="0"/>
    <x v="6"/>
  </r>
  <r>
    <n v="19"/>
    <s v="Cliente_483"/>
    <n v="4"/>
    <x v="521"/>
    <d v="2023-04-07T05:51:00"/>
    <x v="2"/>
    <x v="1"/>
    <x v="2"/>
    <n v="15.91"/>
    <x v="0"/>
    <n v="660"/>
    <x v="2"/>
    <x v="475"/>
    <x v="643"/>
    <d v="2023-04-07T00:00:00"/>
    <d v="2023-04-07T01:56:00"/>
    <d v="2023-04-07T05:51:00"/>
    <d v="1899-12-30T03:55:00"/>
    <d v="1899-12-30T00:45:00"/>
    <d v="1899-12-30T03:10:00"/>
    <x v="0"/>
    <x v="6"/>
  </r>
  <r>
    <n v="16"/>
    <s v="Cliente_949"/>
    <n v="4"/>
    <x v="522"/>
    <d v="2023-04-07T06:52:00"/>
    <x v="4"/>
    <x v="2"/>
    <x v="2"/>
    <n v="32.54"/>
    <x v="2"/>
    <n v="661"/>
    <x v="10"/>
    <x v="476"/>
    <x v="644"/>
    <d v="2023-04-07T00:00:00"/>
    <d v="2023-04-07T03:22:00"/>
    <d v="2023-04-07T06:52:00"/>
    <d v="1899-12-30T03:45:00"/>
    <d v="1899-12-30T02:15:00"/>
    <d v="1899-12-30T01:30:00"/>
    <x v="0"/>
    <x v="6"/>
  </r>
  <r>
    <n v="15"/>
    <s v="Cliente_642"/>
    <n v="4"/>
    <x v="523"/>
    <d v="2023-04-07T05:02:00"/>
    <x v="1"/>
    <x v="0"/>
    <x v="2"/>
    <n v="11.64"/>
    <x v="1"/>
    <n v="662"/>
    <x v="6"/>
    <x v="477"/>
    <x v="645"/>
    <d v="2023-04-07T00:00:00"/>
    <d v="2023-04-07T02:01:00"/>
    <d v="2023-04-07T05:02:00"/>
    <d v="1899-12-30T03:01:00"/>
    <d v="1899-12-30T01:25:00"/>
    <d v="1899-12-30T01:36:00"/>
    <x v="0"/>
    <x v="6"/>
  </r>
  <r>
    <n v="3"/>
    <s v="Cliente_962"/>
    <n v="1"/>
    <x v="524"/>
    <d v="2023-04-07T03:47:00"/>
    <x v="1"/>
    <x v="0"/>
    <x v="1"/>
    <n v="41.8"/>
    <x v="2"/>
    <n v="663"/>
    <x v="0"/>
    <x v="478"/>
    <x v="646"/>
    <d v="2023-04-07T00:00:00"/>
    <d v="2023-04-07T01:09:00"/>
    <d v="2023-04-07T03:47:00"/>
    <d v="1899-12-30T02:53:00"/>
    <d v="1899-12-30T01:27:00"/>
    <d v="1899-12-30T01:26:00"/>
    <x v="0"/>
    <x v="6"/>
  </r>
  <r>
    <n v="20"/>
    <s v="Cliente_883"/>
    <n v="6"/>
    <x v="525"/>
    <d v="2023-04-07T03:53:00"/>
    <x v="4"/>
    <x v="1"/>
    <x v="0"/>
    <n v="31.27"/>
    <x v="0"/>
    <n v="664"/>
    <x v="1"/>
    <x v="479"/>
    <x v="647"/>
    <d v="2023-04-07T00:00:00"/>
    <d v="2023-04-07T01:35:00"/>
    <d v="2023-04-07T03:53:00"/>
    <d v="1899-12-30T02:18:00"/>
    <d v="1899-12-30T01:39:00"/>
    <d v="1899-12-30T00:39:00"/>
    <x v="0"/>
    <x v="6"/>
  </r>
  <r>
    <n v="6"/>
    <s v="Cliente_425"/>
    <n v="1"/>
    <x v="526"/>
    <d v="2023-04-07T05:56:00"/>
    <x v="3"/>
    <x v="0"/>
    <x v="2"/>
    <n v="25.32"/>
    <x v="2"/>
    <n v="665"/>
    <x v="6"/>
    <x v="480"/>
    <x v="648"/>
    <d v="2023-04-07T00:00:00"/>
    <d v="2023-04-07T02:05:00"/>
    <d v="2023-04-07T05:56:00"/>
    <d v="1899-12-30T04:06:00"/>
    <d v="1899-12-30T00:40:00"/>
    <d v="1899-12-30T03:26:00"/>
    <x v="0"/>
    <x v="6"/>
  </r>
  <r>
    <n v="8"/>
    <s v="Cliente_593"/>
    <n v="4"/>
    <x v="527"/>
    <d v="2023-04-07T04:57:00"/>
    <x v="2"/>
    <x v="0"/>
    <x v="2"/>
    <n v="11.86"/>
    <x v="1"/>
    <n v="666"/>
    <x v="3"/>
    <x v="106"/>
    <x v="649"/>
    <d v="2023-04-07T00:00:00"/>
    <d v="2023-04-07T01:04:00"/>
    <d v="2023-04-07T04:57:00"/>
    <d v="1899-12-30T03:53:00"/>
    <d v="1899-12-30T00:27:00"/>
    <d v="1899-12-30T03:26:00"/>
    <x v="0"/>
    <x v="6"/>
  </r>
  <r>
    <n v="6"/>
    <s v="Cliente_368"/>
    <n v="5"/>
    <x v="528"/>
    <d v="2023-04-07T07:07:00"/>
    <x v="0"/>
    <x v="0"/>
    <x v="2"/>
    <n v="20.49"/>
    <x v="0"/>
    <n v="667"/>
    <x v="4"/>
    <x v="38"/>
    <x v="650"/>
    <d v="2023-04-07T00:00:00"/>
    <d v="2023-04-07T03:39:00"/>
    <d v="2023-04-07T07:07:00"/>
    <d v="1899-12-30T03:28:00"/>
    <d v="1899-12-30T00:12:00"/>
    <d v="1899-12-30T03:16:00"/>
    <x v="0"/>
    <x v="6"/>
  </r>
  <r>
    <n v="12"/>
    <s v="Cliente_418"/>
    <n v="4"/>
    <x v="519"/>
    <d v="2023-04-07T04:41:00"/>
    <x v="1"/>
    <x v="1"/>
    <x v="2"/>
    <n v="18.61"/>
    <x v="0"/>
    <n v="668"/>
    <x v="6"/>
    <x v="481"/>
    <x v="651"/>
    <d v="2023-04-07T00:00:00"/>
    <d v="2023-04-07T01:43:00"/>
    <d v="2023-04-07T04:41:00"/>
    <d v="1899-12-30T02:58:00"/>
    <d v="1899-12-30T01:55:00"/>
    <d v="1899-12-30T01:03:00"/>
    <x v="0"/>
    <x v="6"/>
  </r>
  <r>
    <n v="10"/>
    <s v="Cliente_693"/>
    <n v="4"/>
    <x v="529"/>
    <d v="2023-04-07T04:34:00"/>
    <x v="0"/>
    <x v="0"/>
    <x v="2"/>
    <n v="10.68"/>
    <x v="1"/>
    <n v="669"/>
    <x v="5"/>
    <x v="482"/>
    <x v="652"/>
    <d v="2023-04-07T00:00:00"/>
    <d v="2023-04-07T01:01:00"/>
    <d v="2023-04-07T04:34:00"/>
    <d v="1899-12-30T03:33:00"/>
    <d v="1899-12-30T01:09:00"/>
    <d v="1899-12-30T02:24:00"/>
    <x v="0"/>
    <x v="6"/>
  </r>
  <r>
    <n v="16"/>
    <s v="Cliente_226"/>
    <n v="6"/>
    <x v="530"/>
    <d v="2023-04-07T03:12:00"/>
    <x v="2"/>
    <x v="0"/>
    <x v="1"/>
    <n v="37.93"/>
    <x v="2"/>
    <n v="670"/>
    <x v="6"/>
    <x v="483"/>
    <x v="653"/>
    <d v="2023-04-07T00:00:00"/>
    <d v="2023-04-07T01:52:00"/>
    <d v="2023-04-07T03:12:00"/>
    <d v="1899-12-30T01:35:00"/>
    <d v="1899-12-30T01:15:00"/>
    <d v="1899-12-30T00:20:00"/>
    <x v="0"/>
    <x v="6"/>
  </r>
  <r>
    <n v="17"/>
    <s v="Cliente_759"/>
    <n v="3"/>
    <x v="531"/>
    <d v="2023-04-07T03:30:00"/>
    <x v="0"/>
    <x v="0"/>
    <x v="1"/>
    <n v="32.200000000000003"/>
    <x v="0"/>
    <n v="671"/>
    <x v="6"/>
    <x v="484"/>
    <x v="654"/>
    <d v="2023-04-07T00:00:00"/>
    <d v="2023-04-07T02:18:00"/>
    <d v="2023-04-07T03:30:00"/>
    <d v="1899-12-30T01:12:00"/>
    <d v="1899-12-30T01:35:00"/>
    <d v="1899-12-30T00:00:00"/>
    <x v="1"/>
    <x v="6"/>
  </r>
  <r>
    <n v="12"/>
    <s v="Cliente_517"/>
    <n v="6"/>
    <x v="532"/>
    <d v="2023-04-07T03:51:00"/>
    <x v="4"/>
    <x v="2"/>
    <x v="2"/>
    <n v="29.19"/>
    <x v="0"/>
    <n v="672"/>
    <x v="9"/>
    <x v="485"/>
    <x v="655"/>
    <d v="2023-04-07T00:00:00"/>
    <d v="2023-04-07T01:24:00"/>
    <d v="2023-04-07T03:51:00"/>
    <d v="1899-12-30T02:27:00"/>
    <d v="1899-12-30T01:18:00"/>
    <d v="1899-12-30T01:09:00"/>
    <x v="0"/>
    <x v="6"/>
  </r>
  <r>
    <n v="20"/>
    <s v="Cliente_485"/>
    <n v="6"/>
    <x v="533"/>
    <d v="2023-04-07T02:52:00"/>
    <x v="3"/>
    <x v="0"/>
    <x v="2"/>
    <n v="36.5"/>
    <x v="0"/>
    <n v="673"/>
    <x v="5"/>
    <x v="486"/>
    <x v="656"/>
    <d v="2023-04-07T00:00:00"/>
    <d v="2023-04-07T00:37:00"/>
    <d v="2023-04-07T02:52:00"/>
    <d v="1899-12-30T02:15:00"/>
    <d v="1899-12-30T01:33:00"/>
    <d v="1899-12-30T00:42:00"/>
    <x v="0"/>
    <x v="6"/>
  </r>
  <r>
    <n v="1"/>
    <s v="Cliente_834"/>
    <n v="3"/>
    <x v="534"/>
    <d v="2023-04-07T01:30:00"/>
    <x v="3"/>
    <x v="2"/>
    <x v="2"/>
    <n v="41.29"/>
    <x v="1"/>
    <n v="674"/>
    <x v="3"/>
    <x v="487"/>
    <x v="657"/>
    <d v="2023-04-07T00:00:00"/>
    <d v="2023-04-07T00:03:00"/>
    <d v="2023-04-07T01:30:00"/>
    <d v="1899-12-30T01:27:00"/>
    <d v="1899-12-30T01:05:00"/>
    <d v="1899-12-30T00:22:00"/>
    <x v="0"/>
    <x v="6"/>
  </r>
  <r>
    <n v="5"/>
    <s v="Cliente_104"/>
    <n v="2"/>
    <x v="535"/>
    <d v="2023-04-07T04:33:00"/>
    <x v="2"/>
    <x v="2"/>
    <x v="1"/>
    <n v="30.74"/>
    <x v="0"/>
    <n v="675"/>
    <x v="8"/>
    <x v="488"/>
    <x v="658"/>
    <d v="2023-04-07T00:00:00"/>
    <d v="2023-04-07T00:54:00"/>
    <d v="2023-04-07T04:33:00"/>
    <d v="1899-12-30T03:39:00"/>
    <d v="1899-12-30T02:01:00"/>
    <d v="1899-12-30T01:38:00"/>
    <x v="0"/>
    <x v="6"/>
  </r>
  <r>
    <n v="7"/>
    <s v="Cliente_494"/>
    <n v="6"/>
    <x v="536"/>
    <d v="2023-04-07T03:45:00"/>
    <x v="0"/>
    <x v="0"/>
    <x v="2"/>
    <n v="41.6"/>
    <x v="2"/>
    <n v="676"/>
    <x v="8"/>
    <x v="489"/>
    <x v="659"/>
    <d v="2023-04-07T00:00:00"/>
    <d v="2023-04-07T00:28:00"/>
    <d v="2023-04-07T03:45:00"/>
    <d v="1899-12-30T03:32:00"/>
    <d v="1899-12-30T02:01:00"/>
    <d v="1899-12-30T01:31:00"/>
    <x v="0"/>
    <x v="6"/>
  </r>
  <r>
    <n v="14"/>
    <s v="Cliente_331"/>
    <n v="6"/>
    <x v="537"/>
    <d v="2023-04-07T02:37:00"/>
    <x v="2"/>
    <x v="0"/>
    <x v="2"/>
    <n v="12.57"/>
    <x v="2"/>
    <n v="677"/>
    <x v="6"/>
    <x v="490"/>
    <x v="660"/>
    <d v="2023-04-07T00:00:00"/>
    <d v="2023-04-07T00:34:00"/>
    <d v="2023-04-07T02:37:00"/>
    <d v="1899-12-30T02:18:00"/>
    <d v="1899-12-30T02:28:00"/>
    <d v="1899-12-30T00:00:00"/>
    <x v="1"/>
    <x v="6"/>
  </r>
  <r>
    <n v="19"/>
    <s v="Cliente_483"/>
    <n v="1"/>
    <x v="538"/>
    <d v="2023-04-07T05:22:00"/>
    <x v="0"/>
    <x v="0"/>
    <x v="2"/>
    <n v="26.76"/>
    <x v="2"/>
    <n v="678"/>
    <x v="9"/>
    <x v="491"/>
    <x v="661"/>
    <d v="2023-04-07T00:00:00"/>
    <d v="2023-04-07T03:01:00"/>
    <d v="2023-04-07T05:22:00"/>
    <d v="1899-12-30T02:36:00"/>
    <d v="1899-12-30T02:01:00"/>
    <d v="1899-12-30T00:35:00"/>
    <x v="0"/>
    <x v="6"/>
  </r>
  <r>
    <n v="9"/>
    <s v="Cliente_26"/>
    <n v="4"/>
    <x v="515"/>
    <d v="2023-04-07T03:03:00"/>
    <x v="2"/>
    <x v="0"/>
    <x v="2"/>
    <n v="36.43"/>
    <x v="2"/>
    <n v="679"/>
    <x v="9"/>
    <x v="492"/>
    <x v="662"/>
    <d v="2023-04-07T00:00:00"/>
    <d v="2023-04-07T00:02:00"/>
    <d v="2023-04-07T03:03:00"/>
    <d v="1899-12-30T03:16:00"/>
    <d v="1899-12-30T01:46:00"/>
    <d v="1899-12-30T01:30:00"/>
    <x v="0"/>
    <x v="6"/>
  </r>
  <r>
    <n v="5"/>
    <s v="Cliente_35"/>
    <n v="4"/>
    <x v="539"/>
    <d v="2023-04-07T05:20:00"/>
    <x v="0"/>
    <x v="0"/>
    <x v="1"/>
    <n v="12.06"/>
    <x v="0"/>
    <n v="680"/>
    <x v="3"/>
    <x v="493"/>
    <x v="663"/>
    <d v="2023-04-07T00:00:00"/>
    <d v="2023-04-07T01:23:00"/>
    <d v="2023-04-07T05:20:00"/>
    <d v="1899-12-30T03:57:00"/>
    <d v="1899-12-30T01:51:00"/>
    <d v="1899-12-30T02:06:00"/>
    <x v="0"/>
    <x v="6"/>
  </r>
  <r>
    <n v="2"/>
    <s v="Cliente_840"/>
    <n v="4"/>
    <x v="540"/>
    <d v="2023-04-07T06:50:00"/>
    <x v="4"/>
    <x v="0"/>
    <x v="0"/>
    <n v="37.07"/>
    <x v="1"/>
    <n v="681"/>
    <x v="3"/>
    <x v="494"/>
    <x v="664"/>
    <d v="2023-04-07T00:00:00"/>
    <d v="2023-04-07T02:56:00"/>
    <d v="2023-04-07T06:50:00"/>
    <d v="1899-12-30T03:54:00"/>
    <d v="1899-12-30T01:05:00"/>
    <d v="1899-12-30T02:49:00"/>
    <x v="0"/>
    <x v="6"/>
  </r>
  <r>
    <n v="1"/>
    <s v="Cliente_36"/>
    <n v="5"/>
    <x v="541"/>
    <d v="2023-04-07T04:05:00"/>
    <x v="3"/>
    <x v="1"/>
    <x v="2"/>
    <n v="21.04"/>
    <x v="2"/>
    <n v="682"/>
    <x v="5"/>
    <x v="145"/>
    <x v="665"/>
    <d v="2023-04-07T00:00:00"/>
    <d v="2023-04-07T01:26:00"/>
    <d v="2023-04-07T04:05:00"/>
    <d v="1899-12-30T02:54:00"/>
    <d v="1899-12-30T00:43:00"/>
    <d v="1899-12-30T02:11:00"/>
    <x v="0"/>
    <x v="6"/>
  </r>
  <r>
    <n v="2"/>
    <s v="Cliente_837"/>
    <n v="6"/>
    <x v="542"/>
    <d v="2023-04-07T06:22:00"/>
    <x v="3"/>
    <x v="0"/>
    <x v="2"/>
    <n v="40.42"/>
    <x v="2"/>
    <n v="683"/>
    <x v="1"/>
    <x v="495"/>
    <x v="666"/>
    <d v="2023-04-07T00:00:00"/>
    <d v="2023-04-07T03:56:00"/>
    <d v="2023-04-07T06:22:00"/>
    <d v="1899-12-30T02:41:00"/>
    <d v="1899-12-30T01:22:00"/>
    <d v="1899-12-30T01:19:00"/>
    <x v="0"/>
    <x v="6"/>
  </r>
  <r>
    <n v="10"/>
    <s v="Cliente_514"/>
    <n v="6"/>
    <x v="543"/>
    <d v="2023-04-07T04:40:00"/>
    <x v="4"/>
    <x v="2"/>
    <x v="2"/>
    <n v="48.15"/>
    <x v="2"/>
    <n v="684"/>
    <x v="9"/>
    <x v="496"/>
    <x v="667"/>
    <d v="2023-04-07T00:00:00"/>
    <d v="2023-04-07T03:29:00"/>
    <d v="2023-04-07T04:40:00"/>
    <d v="1899-12-30T01:26:00"/>
    <d v="1899-12-30T01:50:00"/>
    <d v="1899-12-30T00:00:00"/>
    <x v="1"/>
    <x v="6"/>
  </r>
  <r>
    <n v="5"/>
    <s v="Cliente_485"/>
    <n v="5"/>
    <x v="536"/>
    <d v="2023-04-07T01:43:00"/>
    <x v="2"/>
    <x v="0"/>
    <x v="0"/>
    <n v="19.89"/>
    <x v="1"/>
    <n v="685"/>
    <x v="0"/>
    <x v="71"/>
    <x v="668"/>
    <d v="2023-04-07T00:00:00"/>
    <d v="2023-04-07T00:28:00"/>
    <d v="2023-04-07T01:43:00"/>
    <d v="1899-12-30T01:15:00"/>
    <d v="1899-12-30T00:17:00"/>
    <d v="1899-12-30T00:58:00"/>
    <x v="0"/>
    <x v="6"/>
  </r>
  <r>
    <n v="10"/>
    <s v="Cliente_832"/>
    <n v="6"/>
    <x v="544"/>
    <d v="2023-04-07T03:39:00"/>
    <x v="1"/>
    <x v="0"/>
    <x v="1"/>
    <n v="15.83"/>
    <x v="0"/>
    <n v="686"/>
    <x v="3"/>
    <x v="497"/>
    <x v="669"/>
    <d v="2023-04-07T00:00:00"/>
    <d v="2023-04-07T01:12:00"/>
    <d v="2023-04-07T03:39:00"/>
    <d v="1899-12-30T02:27:00"/>
    <d v="1899-12-30T00:58:00"/>
    <d v="1899-12-30T01:29:00"/>
    <x v="0"/>
    <x v="6"/>
  </r>
  <r>
    <n v="2"/>
    <s v="Cliente_778"/>
    <n v="6"/>
    <x v="545"/>
    <d v="2023-04-07T05:39:00"/>
    <x v="4"/>
    <x v="0"/>
    <x v="1"/>
    <n v="10.53"/>
    <x v="1"/>
    <n v="687"/>
    <x v="0"/>
    <x v="38"/>
    <x v="670"/>
    <d v="2023-04-07T00:00:00"/>
    <d v="2023-04-07T01:54:00"/>
    <d v="2023-04-07T05:39:00"/>
    <d v="1899-12-30T03:45:00"/>
    <d v="1899-12-30T00:29:00"/>
    <d v="1899-12-30T03:16:00"/>
    <x v="0"/>
    <x v="6"/>
  </r>
  <r>
    <n v="3"/>
    <s v="Cliente_725"/>
    <n v="1"/>
    <x v="546"/>
    <d v="2023-04-07T05:03:00"/>
    <x v="1"/>
    <x v="0"/>
    <x v="2"/>
    <n v="48.7"/>
    <x v="2"/>
    <n v="688"/>
    <x v="10"/>
    <x v="12"/>
    <x v="671"/>
    <d v="2023-04-07T00:00:00"/>
    <d v="2023-04-07T03:26:00"/>
    <d v="2023-04-07T05:03:00"/>
    <d v="1899-12-30T01:52:00"/>
    <d v="1899-12-30T00:14:00"/>
    <d v="1899-12-30T01:38:00"/>
    <x v="0"/>
    <x v="6"/>
  </r>
  <r>
    <n v="14"/>
    <s v="Cliente_114"/>
    <n v="1"/>
    <x v="547"/>
    <d v="2023-04-07T02:22:00"/>
    <x v="1"/>
    <x v="0"/>
    <x v="2"/>
    <n v="10.25"/>
    <x v="2"/>
    <n v="689"/>
    <x v="3"/>
    <x v="498"/>
    <x v="672"/>
    <d v="2023-04-07T00:00:00"/>
    <d v="2023-04-07T00:36:00"/>
    <d v="2023-04-07T02:22:00"/>
    <d v="1899-12-30T02:01:00"/>
    <d v="1899-12-30T00:29:00"/>
    <d v="1899-12-30T01:32:00"/>
    <x v="0"/>
    <x v="6"/>
  </r>
  <r>
    <n v="15"/>
    <s v="Cliente_95"/>
    <n v="4"/>
    <x v="548"/>
    <d v="2023-04-07T05:43:00"/>
    <x v="3"/>
    <x v="2"/>
    <x v="0"/>
    <n v="37.22"/>
    <x v="0"/>
    <n v="690"/>
    <x v="0"/>
    <x v="499"/>
    <x v="673"/>
    <d v="2023-04-07T00:00:00"/>
    <d v="2023-04-07T02:43:00"/>
    <d v="2023-04-07T05:43:00"/>
    <d v="1899-12-30T03:00:00"/>
    <d v="1899-12-30T02:23:00"/>
    <d v="1899-12-30T00:37:00"/>
    <x v="0"/>
    <x v="6"/>
  </r>
  <r>
    <n v="19"/>
    <s v="Cliente_103"/>
    <n v="4"/>
    <x v="519"/>
    <d v="2023-04-07T05:17:00"/>
    <x v="0"/>
    <x v="2"/>
    <x v="0"/>
    <n v="13.9"/>
    <x v="2"/>
    <n v="691"/>
    <x v="1"/>
    <x v="147"/>
    <x v="674"/>
    <d v="2023-04-07T00:00:00"/>
    <d v="2023-04-07T01:43:00"/>
    <d v="2023-04-07T05:17:00"/>
    <d v="1899-12-30T03:49:00"/>
    <d v="1899-12-30T00:34:00"/>
    <d v="1899-12-30T03:15:00"/>
    <x v="0"/>
    <x v="6"/>
  </r>
  <r>
    <n v="9"/>
    <s v="Cliente_30"/>
    <n v="2"/>
    <x v="549"/>
    <d v="2023-04-07T04:26:00"/>
    <x v="1"/>
    <x v="2"/>
    <x v="2"/>
    <n v="25.92"/>
    <x v="0"/>
    <n v="692"/>
    <x v="10"/>
    <x v="500"/>
    <x v="675"/>
    <d v="2023-04-07T00:00:00"/>
    <d v="2023-04-07T00:53:00"/>
    <d v="2023-04-07T04:26:00"/>
    <d v="1899-12-30T03:33:00"/>
    <d v="1899-12-30T01:40:00"/>
    <d v="1899-12-30T01:53:00"/>
    <x v="0"/>
    <x v="6"/>
  </r>
  <r>
    <n v="15"/>
    <s v="Cliente_330"/>
    <n v="4"/>
    <x v="550"/>
    <d v="2023-04-07T07:31:00"/>
    <x v="0"/>
    <x v="0"/>
    <x v="2"/>
    <n v="28.31"/>
    <x v="1"/>
    <n v="693"/>
    <x v="8"/>
    <x v="501"/>
    <x v="676"/>
    <d v="2023-04-07T00:00:00"/>
    <d v="2023-04-07T03:44:00"/>
    <d v="2023-04-07T07:31:00"/>
    <d v="1899-12-30T03:47:00"/>
    <d v="1899-12-30T00:44:00"/>
    <d v="1899-12-30T03:03:00"/>
    <x v="0"/>
    <x v="6"/>
  </r>
  <r>
    <n v="5"/>
    <s v="Cliente_88"/>
    <n v="4"/>
    <x v="551"/>
    <d v="2023-04-07T05:13:00"/>
    <x v="2"/>
    <x v="0"/>
    <x v="2"/>
    <n v="23.66"/>
    <x v="1"/>
    <n v="694"/>
    <x v="5"/>
    <x v="502"/>
    <x v="677"/>
    <d v="2023-04-07T00:00:00"/>
    <d v="2023-04-07T01:51:00"/>
    <d v="2023-04-07T05:13:00"/>
    <d v="1899-12-30T03:22:00"/>
    <d v="1899-12-30T02:08:00"/>
    <d v="1899-12-30T01:14:00"/>
    <x v="0"/>
    <x v="6"/>
  </r>
  <r>
    <n v="9"/>
    <s v="Cliente_211"/>
    <n v="1"/>
    <x v="552"/>
    <d v="2023-04-07T05:32:00"/>
    <x v="0"/>
    <x v="0"/>
    <x v="2"/>
    <n v="18.23"/>
    <x v="2"/>
    <n v="695"/>
    <x v="5"/>
    <x v="10"/>
    <x v="678"/>
    <d v="2023-04-07T00:00:00"/>
    <d v="2023-04-07T02:02:00"/>
    <d v="2023-04-07T05:32:00"/>
    <d v="1899-12-30T03:45:00"/>
    <d v="1899-12-30T00:37:00"/>
    <d v="1899-12-30T03:08:00"/>
    <x v="0"/>
    <x v="6"/>
  </r>
  <r>
    <n v="2"/>
    <s v="Cliente_282"/>
    <n v="6"/>
    <x v="553"/>
    <d v="2023-04-07T06:11:00"/>
    <x v="1"/>
    <x v="2"/>
    <x v="2"/>
    <n v="18.760000000000002"/>
    <x v="2"/>
    <n v="696"/>
    <x v="4"/>
    <x v="145"/>
    <x v="679"/>
    <d v="2023-04-07T00:00:00"/>
    <d v="2023-04-07T02:16:00"/>
    <d v="2023-04-07T06:11:00"/>
    <d v="1899-12-30T04:10:00"/>
    <d v="1899-12-30T00:23:00"/>
    <d v="1899-12-30T03:47:00"/>
    <x v="0"/>
    <x v="6"/>
  </r>
  <r>
    <n v="4"/>
    <s v="Cliente_90"/>
    <n v="1"/>
    <x v="554"/>
    <d v="2023-04-07T06:42:00"/>
    <x v="2"/>
    <x v="0"/>
    <x v="2"/>
    <n v="34.35"/>
    <x v="0"/>
    <n v="697"/>
    <x v="7"/>
    <x v="503"/>
    <x v="680"/>
    <d v="2023-04-07T00:00:00"/>
    <d v="2023-04-07T03:48:00"/>
    <d v="2023-04-07T06:42:00"/>
    <d v="1899-12-30T02:54:00"/>
    <d v="1899-12-30T01:47:00"/>
    <d v="1899-12-30T01:07:00"/>
    <x v="0"/>
    <x v="6"/>
  </r>
  <r>
    <n v="19"/>
    <s v="Cliente_115"/>
    <n v="4"/>
    <x v="555"/>
    <d v="2023-04-07T06:25:00"/>
    <x v="1"/>
    <x v="2"/>
    <x v="2"/>
    <n v="39.89"/>
    <x v="1"/>
    <n v="698"/>
    <x v="6"/>
    <x v="504"/>
    <x v="681"/>
    <d v="2023-04-07T00:00:00"/>
    <d v="2023-04-07T02:30:00"/>
    <d v="2023-04-07T06:25:00"/>
    <d v="1899-12-30T03:55:00"/>
    <d v="1899-12-30T01:41:00"/>
    <d v="1899-12-30T02:14:00"/>
    <x v="0"/>
    <x v="6"/>
  </r>
  <r>
    <n v="8"/>
    <s v="Cliente_143"/>
    <n v="6"/>
    <x v="525"/>
    <d v="2023-04-07T02:56:00"/>
    <x v="2"/>
    <x v="0"/>
    <x v="2"/>
    <n v="38.44"/>
    <x v="0"/>
    <n v="699"/>
    <x v="0"/>
    <x v="12"/>
    <x v="682"/>
    <d v="2023-04-07T00:00:00"/>
    <d v="2023-04-07T01:35:00"/>
    <d v="2023-04-07T02:56:00"/>
    <d v="1899-12-30T01:21:00"/>
    <d v="1899-12-30T00:11:00"/>
    <d v="1899-12-30T01:10:00"/>
    <x v="0"/>
    <x v="6"/>
  </r>
  <r>
    <n v="8"/>
    <s v="Cliente_496"/>
    <n v="2"/>
    <x v="556"/>
    <d v="2023-04-07T02:50:00"/>
    <x v="2"/>
    <x v="0"/>
    <x v="2"/>
    <n v="21.66"/>
    <x v="0"/>
    <n v="700"/>
    <x v="10"/>
    <x v="397"/>
    <x v="683"/>
    <d v="2023-04-07T00:00:00"/>
    <d v="2023-04-07T00:23:00"/>
    <d v="2023-04-07T02:50:00"/>
    <d v="1899-12-30T02:27:00"/>
    <d v="1899-12-30T01:26:00"/>
    <d v="1899-12-30T01:01:00"/>
    <x v="0"/>
    <x v="6"/>
  </r>
  <r>
    <n v="19"/>
    <s v="Cliente_58"/>
    <n v="5"/>
    <x v="557"/>
    <d v="2023-04-07T05:45:00"/>
    <x v="4"/>
    <x v="0"/>
    <x v="2"/>
    <n v="39.83"/>
    <x v="1"/>
    <n v="701"/>
    <x v="6"/>
    <x v="505"/>
    <x v="684"/>
    <d v="2023-04-07T00:00:00"/>
    <d v="2023-04-07T03:20:00"/>
    <d v="2023-04-07T05:45:00"/>
    <d v="1899-12-30T02:25:00"/>
    <d v="1899-12-30T01:37:00"/>
    <d v="1899-12-30T00:48:00"/>
    <x v="0"/>
    <x v="6"/>
  </r>
  <r>
    <n v="13"/>
    <s v="Cliente_468"/>
    <n v="2"/>
    <x v="555"/>
    <d v="2023-04-07T05:15:00"/>
    <x v="0"/>
    <x v="2"/>
    <x v="2"/>
    <n v="47.07"/>
    <x v="1"/>
    <n v="702"/>
    <x v="2"/>
    <x v="506"/>
    <x v="685"/>
    <d v="2023-04-07T00:00:00"/>
    <d v="2023-04-07T02:30:00"/>
    <d v="2023-04-07T05:15:00"/>
    <d v="1899-12-30T02:45:00"/>
    <d v="1899-12-30T02:35:00"/>
    <d v="1899-12-30T00:10:00"/>
    <x v="0"/>
    <x v="6"/>
  </r>
  <r>
    <n v="9"/>
    <s v="Cliente_714"/>
    <n v="5"/>
    <x v="558"/>
    <d v="2023-04-07T02:19:00"/>
    <x v="1"/>
    <x v="0"/>
    <x v="2"/>
    <n v="22.24"/>
    <x v="2"/>
    <n v="703"/>
    <x v="5"/>
    <x v="36"/>
    <x v="686"/>
    <d v="2023-04-07T00:00:00"/>
    <d v="2023-04-07T00:17:00"/>
    <d v="2023-04-07T02:19:00"/>
    <d v="1899-12-30T02:17:00"/>
    <d v="1899-12-30T00:29:00"/>
    <d v="1899-12-30T01:48:00"/>
    <x v="0"/>
    <x v="6"/>
  </r>
  <r>
    <n v="13"/>
    <s v="Cliente_950"/>
    <n v="6"/>
    <x v="559"/>
    <d v="2023-04-07T04:29:00"/>
    <x v="2"/>
    <x v="2"/>
    <x v="2"/>
    <n v="33.29"/>
    <x v="0"/>
    <n v="704"/>
    <x v="6"/>
    <x v="44"/>
    <x v="687"/>
    <d v="2023-04-07T00:00:00"/>
    <d v="2023-04-07T01:40:00"/>
    <d v="2023-04-07T04:29:00"/>
    <d v="1899-12-30T02:49:00"/>
    <d v="1899-12-30T00:38:00"/>
    <d v="1899-12-30T02:11:00"/>
    <x v="0"/>
    <x v="6"/>
  </r>
  <r>
    <n v="12"/>
    <s v="Cliente_372"/>
    <n v="3"/>
    <x v="560"/>
    <d v="2023-04-07T02:53:00"/>
    <x v="2"/>
    <x v="0"/>
    <x v="2"/>
    <n v="43.07"/>
    <x v="1"/>
    <n v="705"/>
    <x v="5"/>
    <x v="231"/>
    <x v="688"/>
    <d v="2023-04-07T00:00:00"/>
    <d v="2023-04-07T01:48:00"/>
    <d v="2023-04-07T02:53:00"/>
    <d v="1899-12-30T01:05:00"/>
    <d v="1899-12-30T00:33:00"/>
    <d v="1899-12-30T00:32:00"/>
    <x v="0"/>
    <x v="6"/>
  </r>
  <r>
    <n v="20"/>
    <s v="Cliente_663"/>
    <n v="6"/>
    <x v="561"/>
    <d v="2023-04-07T04:54:00"/>
    <x v="1"/>
    <x v="0"/>
    <x v="2"/>
    <n v="44.45"/>
    <x v="2"/>
    <n v="706"/>
    <x v="10"/>
    <x v="44"/>
    <x v="689"/>
    <d v="2023-04-07T00:00:00"/>
    <d v="2023-04-07T01:14:00"/>
    <d v="2023-04-07T04:54:00"/>
    <d v="1899-12-30T03:55:00"/>
    <d v="1899-12-30T00:33:00"/>
    <d v="1899-12-30T03:22:00"/>
    <x v="0"/>
    <x v="6"/>
  </r>
  <r>
    <n v="15"/>
    <s v="Cliente_801"/>
    <n v="1"/>
    <x v="562"/>
    <d v="2023-04-07T05:23:00"/>
    <x v="2"/>
    <x v="1"/>
    <x v="2"/>
    <n v="40.39"/>
    <x v="0"/>
    <n v="707"/>
    <x v="7"/>
    <x v="507"/>
    <x v="690"/>
    <d v="2023-04-07T00:00:00"/>
    <d v="2023-04-07T03:05:00"/>
    <d v="2023-04-07T05:23:00"/>
    <d v="1899-12-30T02:18:00"/>
    <d v="1899-12-30T02:17:00"/>
    <d v="1899-12-30T00:01:00"/>
    <x v="0"/>
    <x v="6"/>
  </r>
  <r>
    <n v="5"/>
    <s v="Cliente_804"/>
    <n v="2"/>
    <x v="517"/>
    <d v="2023-04-07T07:24:00"/>
    <x v="0"/>
    <x v="2"/>
    <x v="2"/>
    <n v="41.8"/>
    <x v="2"/>
    <n v="708"/>
    <x v="0"/>
    <x v="71"/>
    <x v="691"/>
    <d v="2023-04-07T00:00:00"/>
    <d v="2023-04-07T03:36:00"/>
    <d v="2023-04-07T07:24:00"/>
    <d v="1899-12-30T04:03:00"/>
    <d v="1899-12-30T00:24:00"/>
    <d v="1899-12-30T03:39:00"/>
    <x v="0"/>
    <x v="6"/>
  </r>
  <r>
    <n v="8"/>
    <s v="Cliente_208"/>
    <n v="4"/>
    <x v="563"/>
    <d v="2023-04-07T03:40:00"/>
    <x v="2"/>
    <x v="0"/>
    <x v="1"/>
    <n v="26.15"/>
    <x v="2"/>
    <n v="709"/>
    <x v="8"/>
    <x v="508"/>
    <x v="692"/>
    <d v="2023-04-07T00:00:00"/>
    <d v="2023-04-07T01:55:00"/>
    <d v="2023-04-07T03:40:00"/>
    <d v="1899-12-30T02:00:00"/>
    <d v="1899-12-30T01:38:00"/>
    <d v="1899-12-30T00:22:00"/>
    <x v="0"/>
    <x v="6"/>
  </r>
  <r>
    <n v="18"/>
    <s v="Cliente_716"/>
    <n v="1"/>
    <x v="564"/>
    <d v="2023-04-07T03:38:00"/>
    <x v="3"/>
    <x v="0"/>
    <x v="2"/>
    <n v="28.43"/>
    <x v="2"/>
    <n v="710"/>
    <x v="0"/>
    <x v="509"/>
    <x v="693"/>
    <d v="2023-04-07T00:00:00"/>
    <d v="2023-04-07T02:28:00"/>
    <d v="2023-04-07T03:38:00"/>
    <d v="1899-12-30T01:25:00"/>
    <d v="1899-12-30T02:20:00"/>
    <d v="1899-12-30T00:00:00"/>
    <x v="1"/>
    <x v="6"/>
  </r>
  <r>
    <n v="20"/>
    <s v="Cliente_27"/>
    <n v="6"/>
    <x v="551"/>
    <d v="2023-04-07T05:18:00"/>
    <x v="1"/>
    <x v="0"/>
    <x v="0"/>
    <n v="49.74"/>
    <x v="2"/>
    <n v="711"/>
    <x v="7"/>
    <x v="292"/>
    <x v="694"/>
    <d v="2023-04-07T00:00:00"/>
    <d v="2023-04-07T01:51:00"/>
    <d v="2023-04-07T05:18:00"/>
    <d v="1899-12-30T03:42:00"/>
    <d v="1899-12-30T00:59:00"/>
    <d v="1899-12-30T02:43:00"/>
    <x v="0"/>
    <x v="6"/>
  </r>
  <r>
    <n v="10"/>
    <s v="Cliente_786"/>
    <n v="5"/>
    <x v="513"/>
    <d v="2023-04-07T02:27:00"/>
    <x v="2"/>
    <x v="1"/>
    <x v="1"/>
    <n v="42.21"/>
    <x v="0"/>
    <n v="712"/>
    <x v="4"/>
    <x v="114"/>
    <x v="695"/>
    <d v="2023-04-07T00:00:00"/>
    <d v="2023-04-07T00:06:00"/>
    <d v="2023-04-07T02:27:00"/>
    <d v="1899-12-30T02:21:00"/>
    <d v="1899-12-30T00:49:00"/>
    <d v="1899-12-30T01:32:00"/>
    <x v="0"/>
    <x v="6"/>
  </r>
  <r>
    <n v="6"/>
    <s v="Cliente_594"/>
    <n v="4"/>
    <x v="565"/>
    <d v="2023-04-07T02:52:00"/>
    <x v="1"/>
    <x v="2"/>
    <x v="2"/>
    <n v="35.11"/>
    <x v="1"/>
    <n v="713"/>
    <x v="7"/>
    <x v="510"/>
    <x v="696"/>
    <d v="2023-04-07T00:00:00"/>
    <d v="2023-04-07T00:15:00"/>
    <d v="2023-04-07T02:52:00"/>
    <d v="1899-12-30T02:37:00"/>
    <d v="1899-12-30T02:05:00"/>
    <d v="1899-12-30T00:32:00"/>
    <x v="0"/>
    <x v="6"/>
  </r>
  <r>
    <n v="19"/>
    <s v="Cliente_281"/>
    <n v="2"/>
    <x v="566"/>
    <d v="2023-04-07T04:05:00"/>
    <x v="3"/>
    <x v="0"/>
    <x v="2"/>
    <n v="10.69"/>
    <x v="1"/>
    <n v="714"/>
    <x v="1"/>
    <x v="511"/>
    <x v="697"/>
    <d v="2023-04-07T00:00:00"/>
    <d v="2023-04-07T02:21:00"/>
    <d v="2023-04-07T04:05:00"/>
    <d v="1899-12-30T01:44:00"/>
    <d v="1899-12-30T01:03:00"/>
    <d v="1899-12-30T00:41:00"/>
    <x v="0"/>
    <x v="6"/>
  </r>
  <r>
    <n v="12"/>
    <s v="Cliente_396"/>
    <n v="6"/>
    <x v="567"/>
    <d v="2023-04-07T04:15:00"/>
    <x v="0"/>
    <x v="0"/>
    <x v="0"/>
    <n v="39.909999999999997"/>
    <x v="2"/>
    <n v="715"/>
    <x v="4"/>
    <x v="512"/>
    <x v="698"/>
    <d v="2023-04-07T00:00:00"/>
    <d v="2023-04-07T01:45:00"/>
    <d v="2023-04-07T04:15:00"/>
    <d v="1899-12-30T02:45:00"/>
    <d v="1899-12-30T02:16:00"/>
    <d v="1899-12-30T00:29:00"/>
    <x v="0"/>
    <x v="6"/>
  </r>
  <r>
    <n v="12"/>
    <s v="Cliente_707"/>
    <n v="4"/>
    <x v="568"/>
    <d v="2023-04-07T04:44:00"/>
    <x v="2"/>
    <x v="2"/>
    <x v="2"/>
    <n v="44.73"/>
    <x v="2"/>
    <n v="716"/>
    <x v="2"/>
    <x v="513"/>
    <x v="699"/>
    <d v="2023-04-07T00:00:00"/>
    <d v="2023-04-07T01:47:00"/>
    <d v="2023-04-07T04:44:00"/>
    <d v="1899-12-30T03:12:00"/>
    <d v="1899-12-30T01:30:00"/>
    <d v="1899-12-30T01:42:00"/>
    <x v="0"/>
    <x v="6"/>
  </r>
  <r>
    <n v="8"/>
    <s v="Cliente_392"/>
    <n v="5"/>
    <x v="542"/>
    <d v="2023-04-07T06:03:00"/>
    <x v="1"/>
    <x v="0"/>
    <x v="2"/>
    <n v="23.67"/>
    <x v="1"/>
    <n v="717"/>
    <x v="6"/>
    <x v="514"/>
    <x v="700"/>
    <d v="2023-04-07T00:00:00"/>
    <d v="2023-04-07T03:56:00"/>
    <d v="2023-04-07T06:03:00"/>
    <d v="1899-12-30T02:07:00"/>
    <d v="1899-12-30T01:12:00"/>
    <d v="1899-12-30T00:55:00"/>
    <x v="0"/>
    <x v="6"/>
  </r>
  <r>
    <n v="7"/>
    <s v="Cliente_489"/>
    <n v="6"/>
    <x v="569"/>
    <d v="2023-04-07T07:06:00"/>
    <x v="2"/>
    <x v="1"/>
    <x v="2"/>
    <n v="37.21"/>
    <x v="1"/>
    <n v="718"/>
    <x v="5"/>
    <x v="106"/>
    <x v="701"/>
    <d v="2023-04-07T00:00:00"/>
    <d v="2023-04-07T03:18:00"/>
    <d v="2023-04-07T07:06:00"/>
    <d v="1899-12-30T03:48:00"/>
    <d v="1899-12-30T00:58:00"/>
    <d v="1899-12-30T02:50:00"/>
    <x v="0"/>
    <x v="6"/>
  </r>
  <r>
    <n v="16"/>
    <s v="Cliente_954"/>
    <n v="3"/>
    <x v="570"/>
    <d v="2023-04-07T02:49:00"/>
    <x v="1"/>
    <x v="0"/>
    <x v="0"/>
    <n v="17.23"/>
    <x v="1"/>
    <n v="719"/>
    <x v="1"/>
    <x v="515"/>
    <x v="702"/>
    <d v="2023-04-07T00:00:00"/>
    <d v="2023-04-07T01:18:00"/>
    <d v="2023-04-07T02:49:00"/>
    <d v="1899-12-30T01:31:00"/>
    <d v="1899-12-30T01:10:00"/>
    <d v="1899-12-30T00:21:00"/>
    <x v="0"/>
    <x v="6"/>
  </r>
  <r>
    <n v="4"/>
    <s v="Cliente_263"/>
    <n v="5"/>
    <x v="571"/>
    <d v="2023-04-07T05:46:00"/>
    <x v="0"/>
    <x v="0"/>
    <x v="2"/>
    <n v="40.28"/>
    <x v="0"/>
    <n v="720"/>
    <x v="3"/>
    <x v="516"/>
    <x v="703"/>
    <d v="2023-04-07T00:00:00"/>
    <d v="2023-04-07T02:13:00"/>
    <d v="2023-04-07T05:46:00"/>
    <d v="1899-12-30T03:33:00"/>
    <d v="1899-12-30T02:13:00"/>
    <d v="1899-12-30T01:20:00"/>
    <x v="0"/>
    <x v="6"/>
  </r>
  <r>
    <n v="6"/>
    <s v="Cliente_733"/>
    <n v="2"/>
    <x v="572"/>
    <d v="2023-04-07T07:01:00"/>
    <x v="2"/>
    <x v="1"/>
    <x v="2"/>
    <n v="47.13"/>
    <x v="1"/>
    <n v="721"/>
    <x v="3"/>
    <x v="517"/>
    <x v="704"/>
    <d v="2023-04-07T00:00:00"/>
    <d v="2023-04-07T03:53:00"/>
    <d v="2023-04-07T07:01:00"/>
    <d v="1899-12-30T03:08:00"/>
    <d v="1899-12-30T02:13:00"/>
    <d v="1899-12-30T00:55:00"/>
    <x v="0"/>
    <x v="6"/>
  </r>
  <r>
    <n v="13"/>
    <s v="Cliente_438"/>
    <n v="5"/>
    <x v="573"/>
    <d v="2023-04-07T04:08:00"/>
    <x v="2"/>
    <x v="0"/>
    <x v="2"/>
    <n v="20.62"/>
    <x v="1"/>
    <n v="722"/>
    <x v="8"/>
    <x v="518"/>
    <x v="705"/>
    <d v="2023-04-07T00:00:00"/>
    <d v="2023-04-07T02:51:00"/>
    <d v="2023-04-07T04:08:00"/>
    <d v="1899-12-30T01:17:00"/>
    <d v="1899-12-30T00:59:00"/>
    <d v="1899-12-30T00:18:00"/>
    <x v="0"/>
    <x v="6"/>
  </r>
  <r>
    <n v="12"/>
    <s v="Cliente_116"/>
    <n v="2"/>
    <x v="525"/>
    <d v="2023-04-07T04:49:00"/>
    <x v="4"/>
    <x v="1"/>
    <x v="1"/>
    <n v="27.79"/>
    <x v="1"/>
    <n v="723"/>
    <x v="9"/>
    <x v="519"/>
    <x v="706"/>
    <d v="2023-04-07T00:00:00"/>
    <d v="2023-04-07T01:35:00"/>
    <d v="2023-04-07T04:49:00"/>
    <d v="1899-12-30T03:14:00"/>
    <d v="1899-12-30T00:31:00"/>
    <d v="1899-12-30T02:43:00"/>
    <x v="0"/>
    <x v="6"/>
  </r>
  <r>
    <n v="8"/>
    <s v="Cliente_929"/>
    <n v="6"/>
    <x v="540"/>
    <d v="2023-04-07T04:15:00"/>
    <x v="3"/>
    <x v="2"/>
    <x v="1"/>
    <n v="14.12"/>
    <x v="1"/>
    <n v="724"/>
    <x v="5"/>
    <x v="147"/>
    <x v="707"/>
    <d v="2023-04-07T00:00:00"/>
    <d v="2023-04-07T02:56:00"/>
    <d v="2023-04-07T04:15:00"/>
    <d v="1899-12-30T01:19:00"/>
    <d v="1899-12-30T00:56:00"/>
    <d v="1899-12-30T00:23:00"/>
    <x v="0"/>
    <x v="6"/>
  </r>
  <r>
    <n v="10"/>
    <s v="Cliente_353"/>
    <n v="4"/>
    <x v="560"/>
    <d v="2023-04-07T03:20:00"/>
    <x v="4"/>
    <x v="0"/>
    <x v="1"/>
    <n v="18.66"/>
    <x v="2"/>
    <n v="725"/>
    <x v="9"/>
    <x v="520"/>
    <x v="708"/>
    <d v="2023-04-07T00:00:00"/>
    <d v="2023-04-07T01:48:00"/>
    <d v="2023-04-07T03:20:00"/>
    <d v="1899-12-30T01:47:00"/>
    <d v="1899-12-30T01:25:00"/>
    <d v="1899-12-30T00:22:00"/>
    <x v="0"/>
    <x v="6"/>
  </r>
  <r>
    <n v="11"/>
    <s v="Cliente_715"/>
    <n v="2"/>
    <x v="564"/>
    <d v="2023-04-07T05:43:00"/>
    <x v="3"/>
    <x v="1"/>
    <x v="2"/>
    <n v="41.38"/>
    <x v="0"/>
    <n v="726"/>
    <x v="0"/>
    <x v="521"/>
    <x v="709"/>
    <d v="2023-04-07T00:00:00"/>
    <d v="2023-04-07T02:28:00"/>
    <d v="2023-04-07T05:43:00"/>
    <d v="1899-12-30T03:15:00"/>
    <d v="1899-12-30T01:14:00"/>
    <d v="1899-12-30T02:01:00"/>
    <x v="0"/>
    <x v="6"/>
  </r>
  <r>
    <n v="17"/>
    <s v="Cliente_117"/>
    <n v="6"/>
    <x v="574"/>
    <d v="2023-04-07T03:02:00"/>
    <x v="2"/>
    <x v="2"/>
    <x v="0"/>
    <n v="13.24"/>
    <x v="0"/>
    <n v="727"/>
    <x v="1"/>
    <x v="106"/>
    <x v="710"/>
    <d v="2023-04-07T00:00:00"/>
    <d v="2023-04-07T00:31:00"/>
    <d v="2023-04-07T03:02:00"/>
    <d v="1899-12-30T02:31:00"/>
    <d v="1899-12-30T00:21:00"/>
    <d v="1899-12-30T02:10:00"/>
    <x v="0"/>
    <x v="6"/>
  </r>
  <r>
    <n v="9"/>
    <s v="Cliente_654"/>
    <n v="6"/>
    <x v="575"/>
    <d v="2023-04-07T04:29:00"/>
    <x v="1"/>
    <x v="1"/>
    <x v="0"/>
    <n v="34.28"/>
    <x v="2"/>
    <n v="728"/>
    <x v="10"/>
    <x v="522"/>
    <x v="711"/>
    <d v="2023-04-07T00:00:00"/>
    <d v="2023-04-07T02:06:00"/>
    <d v="2023-04-07T04:29:00"/>
    <d v="1899-12-30T02:38:00"/>
    <d v="1899-12-30T01:12:00"/>
    <d v="1899-12-30T01:26:00"/>
    <x v="0"/>
    <x v="6"/>
  </r>
  <r>
    <n v="20"/>
    <s v="Cliente_264"/>
    <n v="2"/>
    <x v="576"/>
    <d v="2023-04-07T06:05:00"/>
    <x v="3"/>
    <x v="1"/>
    <x v="2"/>
    <n v="18.97"/>
    <x v="2"/>
    <n v="729"/>
    <x v="7"/>
    <x v="428"/>
    <x v="712"/>
    <d v="2023-04-07T00:00:00"/>
    <d v="2023-04-07T02:49:00"/>
    <d v="2023-04-07T06:05:00"/>
    <d v="1899-12-30T03:31:00"/>
    <d v="1899-12-30T01:05:00"/>
    <d v="1899-12-30T02:26:00"/>
    <x v="0"/>
    <x v="6"/>
  </r>
  <r>
    <n v="8"/>
    <s v="Cliente_443"/>
    <n v="3"/>
    <x v="577"/>
    <d v="2023-04-07T02:33:00"/>
    <x v="0"/>
    <x v="0"/>
    <x v="2"/>
    <n v="15.02"/>
    <x v="2"/>
    <n v="730"/>
    <x v="0"/>
    <x v="327"/>
    <x v="713"/>
    <d v="2023-04-07T00:00:00"/>
    <d v="2023-04-07T00:29:00"/>
    <d v="2023-04-07T02:33:00"/>
    <d v="1899-12-30T02:19:00"/>
    <d v="1899-12-30T01:19:00"/>
    <d v="1899-12-30T01:00:00"/>
    <x v="0"/>
    <x v="6"/>
  </r>
  <r>
    <n v="17"/>
    <s v="Cliente_239"/>
    <n v="3"/>
    <x v="578"/>
    <d v="2023-04-07T06:25:00"/>
    <x v="2"/>
    <x v="0"/>
    <x v="2"/>
    <n v="14.35"/>
    <x v="0"/>
    <n v="731"/>
    <x v="9"/>
    <x v="183"/>
    <x v="714"/>
    <d v="2023-04-07T00:00:00"/>
    <d v="2023-04-07T03:16:00"/>
    <d v="2023-04-07T06:25:00"/>
    <d v="1899-12-30T03:09:00"/>
    <d v="1899-12-30T00:47:00"/>
    <d v="1899-12-30T02:22:00"/>
    <x v="0"/>
    <x v="6"/>
  </r>
  <r>
    <n v="12"/>
    <s v="Cliente_770"/>
    <n v="3"/>
    <x v="579"/>
    <d v="2023-04-07T07:13:00"/>
    <x v="4"/>
    <x v="0"/>
    <x v="2"/>
    <n v="43.35"/>
    <x v="0"/>
    <n v="732"/>
    <x v="2"/>
    <x v="523"/>
    <x v="715"/>
    <d v="2023-04-07T00:00:00"/>
    <d v="2023-04-07T03:17:00"/>
    <d v="2023-04-07T07:13:00"/>
    <d v="1899-12-30T03:56:00"/>
    <d v="1899-12-30T02:01:00"/>
    <d v="1899-12-30T01:55:00"/>
    <x v="0"/>
    <x v="6"/>
  </r>
  <r>
    <n v="14"/>
    <s v="Cliente_359"/>
    <n v="6"/>
    <x v="580"/>
    <d v="2023-04-07T05:28:00"/>
    <x v="4"/>
    <x v="2"/>
    <x v="2"/>
    <n v="35.090000000000003"/>
    <x v="1"/>
    <n v="733"/>
    <x v="10"/>
    <x v="524"/>
    <x v="716"/>
    <d v="2023-04-07T00:00:00"/>
    <d v="2023-04-07T03:40:00"/>
    <d v="2023-04-07T05:28:00"/>
    <d v="1899-12-30T01:48:00"/>
    <d v="1899-12-30T01:14:00"/>
    <d v="1899-12-30T00:34:00"/>
    <x v="0"/>
    <x v="6"/>
  </r>
  <r>
    <n v="14"/>
    <s v="Cliente_888"/>
    <n v="2"/>
    <x v="581"/>
    <d v="2023-04-07T04:57:00"/>
    <x v="2"/>
    <x v="0"/>
    <x v="1"/>
    <n v="46.82"/>
    <x v="1"/>
    <n v="734"/>
    <x v="5"/>
    <x v="525"/>
    <x v="717"/>
    <d v="2023-04-07T00:00:00"/>
    <d v="2023-04-07T02:27:00"/>
    <d v="2023-04-07T04:57:00"/>
    <d v="1899-12-30T02:30:00"/>
    <d v="1899-12-30T00:52:00"/>
    <d v="1899-12-30T01:38:00"/>
    <x v="0"/>
    <x v="6"/>
  </r>
  <r>
    <n v="20"/>
    <s v="Cliente_154"/>
    <n v="4"/>
    <x v="530"/>
    <d v="2023-04-07T03:47:00"/>
    <x v="0"/>
    <x v="1"/>
    <x v="2"/>
    <n v="38.43"/>
    <x v="1"/>
    <n v="735"/>
    <x v="0"/>
    <x v="526"/>
    <x v="718"/>
    <d v="2023-04-07T00:00:00"/>
    <d v="2023-04-07T01:52:00"/>
    <d v="2023-04-07T03:47:00"/>
    <d v="1899-12-30T01:55:00"/>
    <d v="1899-12-30T01:27:00"/>
    <d v="1899-12-30T00:28:00"/>
    <x v="0"/>
    <x v="6"/>
  </r>
  <r>
    <n v="17"/>
    <s v="Cliente_301"/>
    <n v="2"/>
    <x v="582"/>
    <d v="2023-04-07T03:24:00"/>
    <x v="4"/>
    <x v="1"/>
    <x v="2"/>
    <n v="25.91"/>
    <x v="2"/>
    <n v="736"/>
    <x v="0"/>
    <x v="527"/>
    <x v="719"/>
    <d v="2023-04-07T00:00:00"/>
    <d v="2023-04-07T01:08:00"/>
    <d v="2023-04-07T03:24:00"/>
    <d v="1899-12-30T02:31:00"/>
    <d v="1899-12-30T01:32:00"/>
    <d v="1899-12-30T00:59:00"/>
    <x v="0"/>
    <x v="6"/>
  </r>
  <r>
    <n v="6"/>
    <s v="Cliente_635"/>
    <n v="1"/>
    <x v="583"/>
    <d v="2023-04-07T03:06:00"/>
    <x v="2"/>
    <x v="1"/>
    <x v="0"/>
    <n v="24.09"/>
    <x v="0"/>
    <n v="737"/>
    <x v="3"/>
    <x v="366"/>
    <x v="720"/>
    <d v="2023-04-07T00:00:00"/>
    <d v="2023-04-07T00:39:00"/>
    <d v="2023-04-07T03:06:00"/>
    <d v="1899-12-30T02:27:00"/>
    <d v="1899-12-30T00:22:00"/>
    <d v="1899-12-30T02:05:00"/>
    <x v="0"/>
    <x v="6"/>
  </r>
  <r>
    <n v="15"/>
    <s v="Cliente_70"/>
    <n v="1"/>
    <x v="518"/>
    <d v="2023-04-07T02:04:00"/>
    <x v="0"/>
    <x v="0"/>
    <x v="2"/>
    <n v="17.37"/>
    <x v="2"/>
    <n v="738"/>
    <x v="0"/>
    <x v="528"/>
    <x v="721"/>
    <d v="2023-04-07T00:00:00"/>
    <d v="2023-04-07T00:51:00"/>
    <d v="2023-04-07T02:04:00"/>
    <d v="1899-12-30T01:28:00"/>
    <d v="1899-12-30T01:34:00"/>
    <d v="1899-12-30T00:00:00"/>
    <x v="1"/>
    <x v="6"/>
  </r>
  <r>
    <n v="10"/>
    <s v="Cliente_484"/>
    <n v="5"/>
    <x v="572"/>
    <d v="2023-04-07T06:10:00"/>
    <x v="2"/>
    <x v="0"/>
    <x v="0"/>
    <n v="33.69"/>
    <x v="0"/>
    <n v="739"/>
    <x v="1"/>
    <x v="145"/>
    <x v="722"/>
    <d v="2023-04-07T00:00:00"/>
    <d v="2023-04-07T03:53:00"/>
    <d v="2023-04-07T06:10:00"/>
    <d v="1899-12-30T02:17:00"/>
    <d v="1899-12-30T00:54:00"/>
    <d v="1899-12-30T01:23:00"/>
    <x v="0"/>
    <x v="6"/>
  </r>
  <r>
    <n v="16"/>
    <s v="Cliente_297"/>
    <n v="6"/>
    <x v="584"/>
    <d v="2023-04-07T06:24:00"/>
    <x v="1"/>
    <x v="0"/>
    <x v="0"/>
    <n v="16.05"/>
    <x v="0"/>
    <n v="740"/>
    <x v="8"/>
    <x v="529"/>
    <x v="723"/>
    <d v="2023-04-07T00:00:00"/>
    <d v="2023-04-07T03:49:00"/>
    <d v="2023-04-07T06:24:00"/>
    <d v="1899-12-30T02:35:00"/>
    <d v="1899-12-30T01:53:00"/>
    <d v="1899-12-30T00:42:00"/>
    <x v="0"/>
    <x v="6"/>
  </r>
  <r>
    <n v="14"/>
    <s v="Cliente_196"/>
    <n v="4"/>
    <x v="577"/>
    <d v="2023-04-07T04:23:00"/>
    <x v="2"/>
    <x v="0"/>
    <x v="0"/>
    <n v="40.31"/>
    <x v="2"/>
    <n v="741"/>
    <x v="7"/>
    <x v="530"/>
    <x v="724"/>
    <d v="2023-04-07T00:00:00"/>
    <d v="2023-04-07T00:29:00"/>
    <d v="2023-04-07T04:23:00"/>
    <d v="1899-12-30T04:09:00"/>
    <d v="1899-12-30T02:45:00"/>
    <d v="1899-12-30T01:24:00"/>
    <x v="0"/>
    <x v="6"/>
  </r>
  <r>
    <n v="20"/>
    <s v="Cliente_320"/>
    <n v="4"/>
    <x v="547"/>
    <d v="2023-04-07T02:22:00"/>
    <x v="2"/>
    <x v="1"/>
    <x v="2"/>
    <n v="10.51"/>
    <x v="0"/>
    <n v="742"/>
    <x v="1"/>
    <x v="531"/>
    <x v="725"/>
    <d v="2023-04-07T00:00:00"/>
    <d v="2023-04-07T00:36:00"/>
    <d v="2023-04-07T02:22:00"/>
    <d v="1899-12-30T01:46:00"/>
    <d v="1899-12-30T02:25:00"/>
    <d v="1899-12-30T00:00:00"/>
    <x v="1"/>
    <x v="6"/>
  </r>
  <r>
    <n v="19"/>
    <s v="Cliente_597"/>
    <n v="2"/>
    <x v="585"/>
    <d v="2023-04-07T07:44:00"/>
    <x v="0"/>
    <x v="0"/>
    <x v="0"/>
    <n v="25.7"/>
    <x v="2"/>
    <n v="743"/>
    <x v="2"/>
    <x v="532"/>
    <x v="726"/>
    <d v="2023-04-07T00:00:00"/>
    <d v="2023-04-07T03:47:00"/>
    <d v="2023-04-07T07:44:00"/>
    <d v="1899-12-30T04:12:00"/>
    <d v="1899-12-30T02:23:00"/>
    <d v="1899-12-30T01:49:00"/>
    <x v="0"/>
    <x v="6"/>
  </r>
  <r>
    <n v="11"/>
    <s v="Cliente_974"/>
    <n v="1"/>
    <x v="586"/>
    <d v="2023-04-07T05:49:00"/>
    <x v="1"/>
    <x v="0"/>
    <x v="2"/>
    <n v="26.5"/>
    <x v="1"/>
    <n v="744"/>
    <x v="0"/>
    <x v="27"/>
    <x v="727"/>
    <d v="2023-04-07T00:00:00"/>
    <d v="2023-04-07T01:59:00"/>
    <d v="2023-04-07T05:49:00"/>
    <d v="1899-12-30T03:50:00"/>
    <d v="1899-12-30T01:07:00"/>
    <d v="1899-12-30T02:43:00"/>
    <x v="0"/>
    <x v="6"/>
  </r>
  <r>
    <n v="3"/>
    <s v="Cliente_90"/>
    <n v="1"/>
    <x v="587"/>
    <d v="2023-04-07T04:52:00"/>
    <x v="3"/>
    <x v="0"/>
    <x v="1"/>
    <n v="18.75"/>
    <x v="1"/>
    <n v="745"/>
    <x v="6"/>
    <x v="533"/>
    <x v="728"/>
    <d v="2023-04-07T00:00:00"/>
    <d v="2023-04-07T02:34:00"/>
    <d v="2023-04-07T04:52:00"/>
    <d v="1899-12-30T02:18:00"/>
    <d v="1899-12-30T01:13:00"/>
    <d v="1899-12-30T01:05:00"/>
    <x v="0"/>
    <x v="6"/>
  </r>
  <r>
    <n v="13"/>
    <s v="Cliente_950"/>
    <n v="2"/>
    <x v="588"/>
    <d v="2023-04-07T06:27:00"/>
    <x v="1"/>
    <x v="0"/>
    <x v="2"/>
    <n v="44.9"/>
    <x v="2"/>
    <n v="746"/>
    <x v="9"/>
    <x v="350"/>
    <x v="729"/>
    <d v="2023-04-07T00:00:00"/>
    <d v="2023-04-07T03:10:00"/>
    <d v="2023-04-07T06:27:00"/>
    <d v="1899-12-30T03:32:00"/>
    <d v="1899-12-30T01:17:00"/>
    <d v="1899-12-30T02:15:00"/>
    <x v="0"/>
    <x v="6"/>
  </r>
  <r>
    <n v="16"/>
    <s v="Cliente_446"/>
    <n v="3"/>
    <x v="589"/>
    <d v="2023-04-07T04:49:00"/>
    <x v="1"/>
    <x v="1"/>
    <x v="0"/>
    <n v="37.229999999999997"/>
    <x v="0"/>
    <n v="747"/>
    <x v="7"/>
    <x v="83"/>
    <x v="730"/>
    <d v="2023-04-07T00:00:00"/>
    <d v="2023-04-07T02:53:00"/>
    <d v="2023-04-07T04:49:00"/>
    <d v="1899-12-30T01:56:00"/>
    <d v="1899-12-30T00:28:00"/>
    <d v="1899-12-30T01:28:00"/>
    <x v="0"/>
    <x v="6"/>
  </r>
  <r>
    <n v="2"/>
    <s v="Cliente_298"/>
    <n v="4"/>
    <x v="590"/>
    <d v="2023-04-07T05:58:00"/>
    <x v="2"/>
    <x v="0"/>
    <x v="2"/>
    <n v="12.55"/>
    <x v="0"/>
    <n v="748"/>
    <x v="5"/>
    <x v="534"/>
    <x v="731"/>
    <d v="2023-04-07T00:00:00"/>
    <d v="2023-04-07T02:32:00"/>
    <d v="2023-04-07T05:58:00"/>
    <d v="1899-12-30T03:26:00"/>
    <d v="1899-12-30T00:37:00"/>
    <d v="1899-12-30T02:49:00"/>
    <x v="0"/>
    <x v="6"/>
  </r>
  <r>
    <n v="1"/>
    <s v="Cliente_446"/>
    <n v="2"/>
    <x v="591"/>
    <d v="2023-04-07T02:52:00"/>
    <x v="4"/>
    <x v="0"/>
    <x v="0"/>
    <n v="24.12"/>
    <x v="2"/>
    <n v="749"/>
    <x v="4"/>
    <x v="5"/>
    <x v="732"/>
    <d v="2023-04-07T00:00:00"/>
    <d v="2023-04-07T01:21:00"/>
    <d v="2023-04-07T02:52:00"/>
    <d v="1899-12-30T01:46:00"/>
    <d v="1899-12-30T00:08:00"/>
    <d v="1899-12-30T01:38:00"/>
    <x v="0"/>
    <x v="6"/>
  </r>
  <r>
    <n v="6"/>
    <s v="Cliente_304"/>
    <n v="4"/>
    <x v="592"/>
    <d v="2023-04-07T03:00:00"/>
    <x v="1"/>
    <x v="0"/>
    <x v="2"/>
    <n v="21.82"/>
    <x v="1"/>
    <n v="750"/>
    <x v="6"/>
    <x v="112"/>
    <x v="733"/>
    <d v="2023-04-07T00:00:00"/>
    <d v="2023-04-07T01:46:00"/>
    <d v="2023-04-07T03:00:00"/>
    <d v="1899-12-30T01:14:00"/>
    <d v="1899-12-30T01:26:00"/>
    <d v="1899-12-30T00:00:00"/>
    <x v="1"/>
    <x v="6"/>
  </r>
  <r>
    <n v="17"/>
    <s v="Cliente_157"/>
    <n v="6"/>
    <x v="593"/>
    <d v="2023-04-07T03:10:00"/>
    <x v="2"/>
    <x v="1"/>
    <x v="2"/>
    <n v="49.35"/>
    <x v="1"/>
    <n v="751"/>
    <x v="2"/>
    <x v="535"/>
    <x v="734"/>
    <d v="2023-04-07T00:00:00"/>
    <d v="2023-04-07T01:32:00"/>
    <d v="2023-04-07T03:10:00"/>
    <d v="1899-12-30T01:38:00"/>
    <d v="1899-12-30T01:27:00"/>
    <d v="1899-12-30T00:11:00"/>
    <x v="0"/>
    <x v="6"/>
  </r>
  <r>
    <n v="3"/>
    <s v="Cliente_736"/>
    <n v="5"/>
    <x v="526"/>
    <d v="2023-04-07T04:23:00"/>
    <x v="0"/>
    <x v="0"/>
    <x v="2"/>
    <n v="46.27"/>
    <x v="1"/>
    <n v="752"/>
    <x v="4"/>
    <x v="35"/>
    <x v="735"/>
    <d v="2023-04-07T00:00:00"/>
    <d v="2023-04-07T02:05:00"/>
    <d v="2023-04-07T04:23:00"/>
    <d v="1899-12-30T02:18:00"/>
    <d v="1899-12-30T00:30:00"/>
    <d v="1899-12-30T01:48:00"/>
    <x v="0"/>
    <x v="6"/>
  </r>
  <r>
    <n v="11"/>
    <s v="Cliente_827"/>
    <n v="4"/>
    <x v="581"/>
    <d v="2023-04-07T04:38:00"/>
    <x v="4"/>
    <x v="0"/>
    <x v="0"/>
    <n v="26.24"/>
    <x v="1"/>
    <n v="753"/>
    <x v="9"/>
    <x v="536"/>
    <x v="736"/>
    <d v="2023-04-07T00:00:00"/>
    <d v="2023-04-07T02:27:00"/>
    <d v="2023-04-07T04:38:00"/>
    <d v="1899-12-30T02:11:00"/>
    <d v="1899-12-30T02:08:00"/>
    <d v="1899-12-30T00:03:00"/>
    <x v="0"/>
    <x v="6"/>
  </r>
  <r>
    <n v="8"/>
    <s v="Cliente_871"/>
    <n v="3"/>
    <x v="594"/>
    <d v="2023-04-07T04:36:00"/>
    <x v="0"/>
    <x v="0"/>
    <x v="2"/>
    <n v="42.74"/>
    <x v="0"/>
    <n v="754"/>
    <x v="0"/>
    <x v="537"/>
    <x v="737"/>
    <d v="2023-04-07T00:00:00"/>
    <d v="2023-04-07T03:21:00"/>
    <d v="2023-04-07T04:36:00"/>
    <d v="1899-12-30T01:15:00"/>
    <d v="1899-12-30T01:29:00"/>
    <d v="1899-12-30T00:00:00"/>
    <x v="1"/>
    <x v="6"/>
  </r>
  <r>
    <n v="12"/>
    <s v="Cliente_743"/>
    <n v="3"/>
    <x v="523"/>
    <d v="2023-04-07T04:27:00"/>
    <x v="2"/>
    <x v="0"/>
    <x v="2"/>
    <n v="26.65"/>
    <x v="2"/>
    <n v="755"/>
    <x v="2"/>
    <x v="538"/>
    <x v="738"/>
    <d v="2023-04-07T00:00:00"/>
    <d v="2023-04-07T02:01:00"/>
    <d v="2023-04-07T04:27:00"/>
    <d v="1899-12-30T02:41:00"/>
    <d v="1899-12-30T01:49:00"/>
    <d v="1899-12-30T00:52:00"/>
    <x v="0"/>
    <x v="6"/>
  </r>
  <r>
    <n v="11"/>
    <s v="Cliente_428"/>
    <n v="1"/>
    <x v="572"/>
    <d v="2023-04-07T07:51:00"/>
    <x v="1"/>
    <x v="2"/>
    <x v="2"/>
    <n v="31.75"/>
    <x v="1"/>
    <n v="756"/>
    <x v="4"/>
    <x v="539"/>
    <x v="739"/>
    <d v="2023-04-07T00:00:00"/>
    <d v="2023-04-07T03:53:00"/>
    <d v="2023-04-07T07:51:00"/>
    <d v="1899-12-30T03:58:00"/>
    <d v="1899-12-30T00:34:00"/>
    <d v="1899-12-30T03:24:00"/>
    <x v="0"/>
    <x v="6"/>
  </r>
  <r>
    <n v="3"/>
    <s v="Cliente_750"/>
    <n v="6"/>
    <x v="568"/>
    <d v="2023-04-07T04:42:00"/>
    <x v="2"/>
    <x v="0"/>
    <x v="0"/>
    <n v="10.029999999999999"/>
    <x v="0"/>
    <n v="757"/>
    <x v="2"/>
    <x v="35"/>
    <x v="740"/>
    <d v="2023-04-07T00:00:00"/>
    <d v="2023-04-07T01:47:00"/>
    <d v="2023-04-07T04:42:00"/>
    <d v="1899-12-30T02:55:00"/>
    <d v="1899-12-30T00:40:00"/>
    <d v="1899-12-30T02:15:00"/>
    <x v="0"/>
    <x v="6"/>
  </r>
  <r>
    <n v="18"/>
    <s v="Cliente_808"/>
    <n v="4"/>
    <x v="558"/>
    <d v="2023-04-07T02:10:00"/>
    <x v="0"/>
    <x v="1"/>
    <x v="1"/>
    <n v="27.04"/>
    <x v="0"/>
    <n v="758"/>
    <x v="4"/>
    <x v="418"/>
    <x v="741"/>
    <d v="2023-04-07T00:00:00"/>
    <d v="2023-04-07T00:17:00"/>
    <d v="2023-04-07T02:10:00"/>
    <d v="1899-12-30T01:53:00"/>
    <d v="1899-12-30T00:41:00"/>
    <d v="1899-12-30T01:12:00"/>
    <x v="0"/>
    <x v="6"/>
  </r>
  <r>
    <n v="20"/>
    <s v="Cliente_376"/>
    <n v="5"/>
    <x v="595"/>
    <d v="2023-04-07T03:45:00"/>
    <x v="1"/>
    <x v="0"/>
    <x v="2"/>
    <n v="13.7"/>
    <x v="0"/>
    <n v="759"/>
    <x v="10"/>
    <x v="540"/>
    <x v="742"/>
    <d v="2023-04-07T00:00:00"/>
    <d v="2023-04-07T00:40:00"/>
    <d v="2023-04-07T03:45:00"/>
    <d v="1899-12-30T03:05:00"/>
    <d v="1899-12-30T03:16:00"/>
    <d v="1899-12-30T00:00:00"/>
    <x v="1"/>
    <x v="6"/>
  </r>
  <r>
    <n v="5"/>
    <s v="Cliente_721"/>
    <n v="6"/>
    <x v="596"/>
    <d v="2023-04-07T01:40:00"/>
    <x v="4"/>
    <x v="0"/>
    <x v="2"/>
    <n v="39.42"/>
    <x v="1"/>
    <n v="760"/>
    <x v="10"/>
    <x v="5"/>
    <x v="743"/>
    <d v="2023-04-07T00:00:00"/>
    <d v="2023-04-07T00:25:00"/>
    <d v="2023-04-07T01:40:00"/>
    <d v="1899-12-30T01:15:00"/>
    <d v="1899-12-30T00:20:00"/>
    <d v="1899-12-30T00:55:00"/>
    <x v="0"/>
    <x v="6"/>
  </r>
  <r>
    <n v="4"/>
    <s v="Cliente_782"/>
    <n v="4"/>
    <x v="597"/>
    <d v="2023-04-07T03:42:00"/>
    <x v="0"/>
    <x v="1"/>
    <x v="2"/>
    <n v="16.850000000000001"/>
    <x v="1"/>
    <n v="761"/>
    <x v="0"/>
    <x v="541"/>
    <x v="744"/>
    <d v="2023-04-07T00:00:00"/>
    <d v="2023-04-07T02:39:00"/>
    <d v="2023-04-07T03:42:00"/>
    <d v="1899-12-30T01:03:00"/>
    <d v="1899-12-30T01:42:00"/>
    <d v="1899-12-30T00:00:00"/>
    <x v="1"/>
    <x v="6"/>
  </r>
  <r>
    <n v="4"/>
    <s v="Cliente_729"/>
    <n v="3"/>
    <x v="570"/>
    <d v="2023-04-07T03:25:00"/>
    <x v="3"/>
    <x v="1"/>
    <x v="2"/>
    <n v="49.45"/>
    <x v="0"/>
    <n v="762"/>
    <x v="7"/>
    <x v="542"/>
    <x v="745"/>
    <d v="2023-04-07T00:00:00"/>
    <d v="2023-04-07T01:18:00"/>
    <d v="2023-04-07T03:25:00"/>
    <d v="1899-12-30T02:07:00"/>
    <d v="1899-12-30T00:29:00"/>
    <d v="1899-12-30T01:38:00"/>
    <x v="0"/>
    <x v="6"/>
  </r>
  <r>
    <n v="18"/>
    <s v="Cliente_351"/>
    <n v="3"/>
    <x v="584"/>
    <d v="2023-04-07T05:12:00"/>
    <x v="4"/>
    <x v="0"/>
    <x v="2"/>
    <n v="22.88"/>
    <x v="0"/>
    <n v="763"/>
    <x v="10"/>
    <x v="294"/>
    <x v="746"/>
    <d v="2023-04-07T00:00:00"/>
    <d v="2023-04-07T03:49:00"/>
    <d v="2023-04-07T05:12:00"/>
    <d v="1899-12-30T01:23:00"/>
    <d v="1899-12-30T00:32:00"/>
    <d v="1899-12-30T00:51:00"/>
    <x v="0"/>
    <x v="6"/>
  </r>
  <r>
    <n v="20"/>
    <s v="Cliente_227"/>
    <n v="1"/>
    <x v="598"/>
    <d v="2023-04-07T05:46:00"/>
    <x v="4"/>
    <x v="2"/>
    <x v="2"/>
    <n v="20.41"/>
    <x v="2"/>
    <n v="764"/>
    <x v="1"/>
    <x v="543"/>
    <x v="747"/>
    <d v="2023-04-07T00:00:00"/>
    <d v="2023-04-07T03:30:00"/>
    <d v="2023-04-07T05:46:00"/>
    <d v="1899-12-30T02:31:00"/>
    <d v="1899-12-30T01:52:00"/>
    <d v="1899-12-30T00:39:00"/>
    <x v="0"/>
    <x v="6"/>
  </r>
  <r>
    <n v="20"/>
    <s v="Cliente_825"/>
    <n v="4"/>
    <x v="599"/>
    <d v="2023-04-07T01:37:00"/>
    <x v="0"/>
    <x v="2"/>
    <x v="2"/>
    <n v="30.77"/>
    <x v="1"/>
    <n v="765"/>
    <x v="9"/>
    <x v="544"/>
    <x v="748"/>
    <d v="2023-04-07T00:00:00"/>
    <d v="2023-04-07T00:24:00"/>
    <d v="2023-04-07T01:37:00"/>
    <d v="1899-12-30T01:13:00"/>
    <d v="1899-12-30T02:44:00"/>
    <d v="1899-12-30T00:00:00"/>
    <x v="1"/>
    <x v="6"/>
  </r>
  <r>
    <n v="17"/>
    <s v="Cliente_175"/>
    <n v="6"/>
    <x v="600"/>
    <d v="2023-04-07T04:50:00"/>
    <x v="2"/>
    <x v="2"/>
    <x v="2"/>
    <n v="12.57"/>
    <x v="0"/>
    <n v="766"/>
    <x v="10"/>
    <x v="545"/>
    <x v="749"/>
    <d v="2023-04-07T00:00:00"/>
    <d v="2023-04-07T01:34:00"/>
    <d v="2023-04-07T04:50:00"/>
    <d v="1899-12-30T03:16:00"/>
    <d v="1899-12-30T02:14:00"/>
    <d v="1899-12-30T01:02:00"/>
    <x v="0"/>
    <x v="6"/>
  </r>
  <r>
    <n v="10"/>
    <s v="Cliente_757"/>
    <n v="3"/>
    <x v="582"/>
    <d v="2023-04-07T03:57:00"/>
    <x v="2"/>
    <x v="1"/>
    <x v="2"/>
    <n v="15.98"/>
    <x v="0"/>
    <n v="767"/>
    <x v="8"/>
    <x v="546"/>
    <x v="750"/>
    <d v="2023-04-07T00:00:00"/>
    <d v="2023-04-07T01:08:00"/>
    <d v="2023-04-07T03:57:00"/>
    <d v="1899-12-30T02:49:00"/>
    <d v="1899-12-30T01:25:00"/>
    <d v="1899-12-30T01:24:0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A4D44-8059-4F6A-8559-80DD6518B22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Método de pago">
  <location ref="F7:G11" firstHeaderRow="1" firstDataRow="1" firstDataCol="1" rowPageCount="1" colPageCount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44" showAll="0"/>
    <pivotField showAll="0"/>
    <pivotField dataField="1" showAll="0"/>
    <pivotField showAll="0"/>
    <pivotField showAll="0"/>
    <pivotField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axis="axisPage" showAll="0">
      <items count="3">
        <item x="0"/>
        <item x="1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0" item="1" hier="-1"/>
  </pageFields>
  <dataFields count="1">
    <dataField name="Nº de transacciones" fld="10" subtotal="count" baseField="7" baseItem="0"/>
  </dataFields>
  <chartFormats count="4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514D8-A796-4DA8-A6E5-025383BE58DE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Estado de cobro">
  <location ref="B31:D33" firstHeaderRow="0" firstDataRow="1" firstDataCol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dataField="1"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axis="axisRow" showAll="0">
      <items count="3">
        <item x="0"/>
        <item x="1"/>
        <item t="default"/>
      </items>
    </pivotField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2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Ingresos" fld="13" baseField="20" baseItem="0" numFmtId="166"/>
    <dataField name="% del total" fld="13" showDataAs="percentOfTotal" baseField="20" baseItem="0" numFmtId="10"/>
  </dataFields>
  <formats count="9">
    <format dxfId="12">
      <pivotArea outline="0" collapsedLevelsAreSubtotals="1" fieldPosition="0"/>
    </format>
    <format dxfId="11">
      <pivotArea collapsedLevelsAreSubtotals="1" fieldPosition="0">
        <references count="1">
          <reference field="20" count="1">
            <x v="0"/>
          </reference>
        </references>
      </pivotArea>
    </format>
    <format dxfId="10">
      <pivotArea dataOnly="0" labelOnly="1" fieldPosition="0">
        <references count="1">
          <reference field="20" count="1">
            <x v="0"/>
          </reference>
        </references>
      </pivotArea>
    </format>
    <format dxfId="9">
      <pivotArea collapsedLevelsAreSubtotals="1" fieldPosition="0">
        <references count="1">
          <reference field="20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fieldPosition="0">
        <references count="1">
          <reference field="20" count="1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20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20" count="1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1"/>
          </reference>
          <reference field="20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1"/>
          </reference>
          <reference field="20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70B8D-F8E4-479A-83D5-20D39C09E4C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esero">
  <location ref="L31:M37" firstHeaderRow="1" firstDataRow="1" firstDataCol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numFmtId="44" showAll="0"/>
    <pivotField showAll="0"/>
    <pivotField dataField="1" showAll="0"/>
    <pivotField showAll="0"/>
    <pivotField showAll="0"/>
    <pivotField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úmero de órdenes" fld="10" subtotal="count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9A5C4-9252-4352-B93F-6B787171AF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ipo de servicio">
  <location ref="B7:C11" firstHeaderRow="1" firstDataRow="1" firstDataCol="1" rowPageCount="1" colPageCount="1"/>
  <pivotFields count="21">
    <pivotField showAll="0"/>
    <pivotField showAll="0"/>
    <pivotField showAll="0"/>
    <pivotField numFmtId="22" showAll="0"/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48">
        <item x="83"/>
        <item x="207"/>
        <item x="305"/>
        <item x="182"/>
        <item x="208"/>
        <item x="346"/>
        <item x="264"/>
        <item x="138"/>
        <item x="251"/>
        <item x="316"/>
        <item x="68"/>
        <item x="80"/>
        <item x="210"/>
        <item x="488"/>
        <item x="279"/>
        <item x="28"/>
        <item x="118"/>
        <item x="480"/>
        <item x="440"/>
        <item x="310"/>
        <item x="324"/>
        <item x="403"/>
        <item x="190"/>
        <item x="126"/>
        <item x="163"/>
        <item x="383"/>
        <item x="113"/>
        <item x="426"/>
        <item x="200"/>
        <item x="43"/>
        <item x="295"/>
        <item x="221"/>
        <item x="378"/>
        <item x="462"/>
        <item x="329"/>
        <item x="435"/>
        <item x="365"/>
        <item x="544"/>
        <item x="528"/>
        <item x="461"/>
        <item x="72"/>
        <item x="320"/>
        <item x="111"/>
        <item x="420"/>
        <item x="164"/>
        <item x="247"/>
        <item x="371"/>
        <item x="308"/>
        <item x="29"/>
        <item x="92"/>
        <item x="441"/>
        <item x="532"/>
        <item x="280"/>
        <item x="328"/>
        <item x="206"/>
        <item x="345"/>
        <item x="198"/>
        <item x="481"/>
        <item x="173"/>
        <item x="150"/>
        <item x="23"/>
        <item x="287"/>
        <item x="195"/>
        <item x="330"/>
        <item x="294"/>
        <item x="91"/>
        <item x="494"/>
        <item x="367"/>
        <item x="187"/>
        <item x="46"/>
        <item x="3"/>
        <item x="323"/>
        <item x="399"/>
        <item x="222"/>
        <item x="51"/>
        <item x="421"/>
        <item x="460"/>
        <item x="369"/>
        <item x="303"/>
        <item x="165"/>
        <item x="505"/>
        <item x="348"/>
        <item x="431"/>
        <item x="196"/>
        <item x="465"/>
        <item x="540"/>
        <item x="288"/>
        <item x="54"/>
        <item x="135"/>
        <item x="510"/>
        <item x="516"/>
        <item x="76"/>
        <item x="169"/>
        <item x="139"/>
        <item x="336"/>
        <item x="396"/>
        <item x="379"/>
        <item x="57"/>
        <item x="444"/>
        <item x="90"/>
        <item x="278"/>
        <item x="250"/>
        <item x="146"/>
        <item x="475"/>
        <item x="349"/>
        <item x="119"/>
        <item x="487"/>
        <item x="423"/>
        <item x="22"/>
        <item x="184"/>
        <item x="4"/>
        <item x="299"/>
        <item x="265"/>
        <item x="36"/>
        <item x="538"/>
        <item x="513"/>
        <item x="542"/>
        <item x="389"/>
        <item x="492"/>
        <item x="464"/>
        <item x="268"/>
        <item x="266"/>
        <item x="158"/>
        <item x="424"/>
        <item x="260"/>
        <item x="419"/>
        <item x="192"/>
        <item x="98"/>
        <item x="148"/>
        <item x="442"/>
        <item x="432"/>
        <item x="282"/>
        <item x="176"/>
        <item x="311"/>
        <item x="263"/>
        <item x="388"/>
        <item x="307"/>
        <item x="70"/>
        <item x="177"/>
        <item x="518"/>
        <item x="255"/>
        <item x="67"/>
        <item x="508"/>
        <item x="291"/>
        <item x="468"/>
        <item x="145"/>
        <item x="498"/>
        <item x="503"/>
        <item x="50"/>
        <item x="331"/>
        <item x="134"/>
        <item x="526"/>
        <item x="333"/>
        <item x="186"/>
        <item x="66"/>
        <item x="99"/>
        <item x="476"/>
        <item x="214"/>
        <item x="377"/>
        <item x="175"/>
        <item x="427"/>
        <item x="86"/>
        <item x="236"/>
        <item x="121"/>
        <item x="197"/>
        <item x="52"/>
        <item x="408"/>
        <item x="472"/>
        <item x="334"/>
        <item x="433"/>
        <item x="384"/>
        <item x="483"/>
        <item x="183"/>
        <item x="410"/>
        <item x="534"/>
        <item x="40"/>
        <item x="156"/>
        <item x="456"/>
        <item x="31"/>
        <item x="257"/>
        <item x="409"/>
        <item x="485"/>
        <item x="507"/>
        <item x="243"/>
        <item x="229"/>
        <item x="536"/>
        <item x="400"/>
        <item x="191"/>
        <item x="216"/>
        <item x="446"/>
        <item x="122"/>
        <item x="42"/>
        <item x="185"/>
        <item x="6"/>
        <item x="174"/>
        <item x="235"/>
        <item x="415"/>
        <item x="49"/>
        <item x="220"/>
        <item x="105"/>
        <item x="474"/>
        <item x="152"/>
        <item x="525"/>
        <item x="249"/>
        <item x="109"/>
        <item x="212"/>
        <item x="254"/>
        <item x="425"/>
        <item x="172"/>
        <item x="101"/>
        <item x="15"/>
        <item x="343"/>
        <item x="302"/>
        <item x="416"/>
        <item x="14"/>
        <item x="321"/>
        <item x="529"/>
        <item x="63"/>
        <item x="342"/>
        <item x="116"/>
        <item x="82"/>
        <item x="11"/>
        <item x="10"/>
        <item x="233"/>
        <item x="471"/>
        <item x="434"/>
        <item x="285"/>
        <item x="256"/>
        <item x="273"/>
        <item x="398"/>
        <item x="157"/>
        <item x="519"/>
        <item x="117"/>
        <item x="97"/>
        <item x="79"/>
        <item x="96"/>
        <item x="112"/>
        <item x="209"/>
        <item x="241"/>
        <item x="401"/>
        <item x="539"/>
        <item x="125"/>
        <item x="171"/>
        <item x="445"/>
        <item x="289"/>
        <item x="489"/>
        <item x="199"/>
        <item x="448"/>
        <item x="470"/>
        <item x="290"/>
        <item x="234"/>
        <item x="297"/>
        <item x="531"/>
        <item x="142"/>
        <item x="455"/>
        <item x="124"/>
        <item x="497"/>
        <item x="319"/>
        <item x="339"/>
        <item x="1"/>
        <item x="482"/>
        <item x="224"/>
        <item x="37"/>
        <item x="24"/>
        <item x="332"/>
        <item x="232"/>
        <item x="33"/>
        <item x="397"/>
        <item x="161"/>
        <item x="160"/>
        <item x="317"/>
        <item x="417"/>
        <item x="270"/>
        <item x="274"/>
        <item x="103"/>
        <item x="357"/>
        <item x="292"/>
        <item x="402"/>
        <item x="363"/>
        <item x="436"/>
        <item x="376"/>
        <item x="386"/>
        <item x="181"/>
        <item x="511"/>
        <item x="132"/>
        <item x="9"/>
        <item x="180"/>
        <item x="428"/>
        <item x="318"/>
        <item x="454"/>
        <item x="262"/>
        <item x="520"/>
        <item x="167"/>
        <item x="245"/>
        <item x="354"/>
        <item x="204"/>
        <item x="38"/>
        <item x="128"/>
        <item x="501"/>
        <item x="496"/>
        <item x="218"/>
        <item x="414"/>
        <item x="64"/>
        <item x="170"/>
        <item x="362"/>
        <item x="136"/>
        <item x="141"/>
        <item x="450"/>
        <item x="524"/>
        <item x="35"/>
        <item x="407"/>
        <item x="178"/>
        <item x="293"/>
        <item x="60"/>
        <item x="545"/>
        <item x="276"/>
        <item x="69"/>
        <item x="393"/>
        <item x="89"/>
        <item x="267"/>
        <item x="94"/>
        <item x="45"/>
        <item x="370"/>
        <item x="405"/>
        <item x="74"/>
        <item x="418"/>
        <item x="512"/>
        <item x="259"/>
        <item x="394"/>
        <item x="327"/>
        <item x="8"/>
        <item x="194"/>
        <item x="284"/>
        <item x="404"/>
        <item x="457"/>
        <item x="452"/>
        <item x="154"/>
        <item x="358"/>
        <item x="34"/>
        <item x="107"/>
        <item x="18"/>
        <item x="375"/>
        <item x="523"/>
        <item x="201"/>
        <item x="85"/>
        <item x="515"/>
        <item x="469"/>
        <item x="373"/>
        <item x="406"/>
        <item x="73"/>
        <item x="325"/>
        <item x="473"/>
        <item x="272"/>
        <item x="437"/>
        <item x="304"/>
        <item x="430"/>
        <item x="499"/>
        <item x="2"/>
        <item x="246"/>
        <item x="341"/>
        <item x="65"/>
        <item x="20"/>
        <item x="240"/>
        <item x="120"/>
        <item x="59"/>
        <item x="313"/>
        <item x="130"/>
        <item x="368"/>
        <item x="486"/>
        <item x="225"/>
        <item x="391"/>
        <item x="413"/>
        <item x="106"/>
        <item x="115"/>
        <item x="231"/>
        <item x="13"/>
        <item x="335"/>
        <item x="509"/>
        <item x="300"/>
        <item x="326"/>
        <item x="188"/>
        <item x="166"/>
        <item x="312"/>
        <item x="239"/>
        <item x="242"/>
        <item x="62"/>
        <item x="385"/>
        <item x="439"/>
        <item x="502"/>
        <item x="100"/>
        <item x="228"/>
        <item x="283"/>
        <item x="61"/>
        <item x="309"/>
        <item x="490"/>
        <item x="93"/>
        <item x="149"/>
        <item x="44"/>
        <item x="411"/>
        <item x="58"/>
        <item x="479"/>
        <item x="296"/>
        <item x="506"/>
        <item x="252"/>
        <item x="25"/>
        <item x="412"/>
        <item x="364"/>
        <item x="110"/>
        <item x="84"/>
        <item x="387"/>
        <item x="466"/>
        <item x="202"/>
        <item x="359"/>
        <item x="21"/>
        <item x="337"/>
        <item x="451"/>
        <item x="162"/>
        <item x="227"/>
        <item x="493"/>
        <item x="422"/>
        <item x="522"/>
        <item x="75"/>
        <item x="395"/>
        <item x="27"/>
        <item x="392"/>
        <item x="478"/>
        <item x="147"/>
        <item x="429"/>
        <item x="223"/>
        <item x="298"/>
        <item x="133"/>
        <item x="527"/>
        <item x="7"/>
        <item x="281"/>
        <item x="211"/>
        <item x="253"/>
        <item x="521"/>
        <item x="143"/>
        <item x="129"/>
        <item x="347"/>
        <item x="514"/>
        <item x="277"/>
        <item x="41"/>
        <item x="458"/>
        <item x="56"/>
        <item x="495"/>
        <item x="205"/>
        <item x="374"/>
        <item x="306"/>
        <item x="322"/>
        <item x="353"/>
        <item x="449"/>
        <item x="78"/>
        <item x="258"/>
        <item x="71"/>
        <item x="447"/>
        <item x="504"/>
        <item x="340"/>
        <item x="151"/>
        <item x="159"/>
        <item x="301"/>
        <item x="137"/>
        <item x="314"/>
        <item x="543"/>
        <item x="443"/>
        <item x="238"/>
        <item x="179"/>
        <item x="108"/>
        <item x="381"/>
        <item x="81"/>
        <item x="372"/>
        <item x="47"/>
        <item x="203"/>
        <item x="286"/>
        <item x="114"/>
        <item x="215"/>
        <item x="477"/>
        <item x="153"/>
        <item x="230"/>
        <item x="459"/>
        <item x="380"/>
        <item x="144"/>
        <item x="226"/>
        <item x="127"/>
        <item x="123"/>
        <item x="48"/>
        <item x="269"/>
        <item x="541"/>
        <item x="189"/>
        <item x="355"/>
        <item x="356"/>
        <item x="361"/>
        <item x="0"/>
        <item x="453"/>
        <item x="351"/>
        <item x="217"/>
        <item x="95"/>
        <item x="537"/>
        <item x="193"/>
        <item x="219"/>
        <item x="248"/>
        <item x="530"/>
        <item x="390"/>
        <item x="5"/>
        <item x="19"/>
        <item x="484"/>
        <item x="26"/>
        <item x="87"/>
        <item x="244"/>
        <item x="338"/>
        <item x="350"/>
        <item x="213"/>
        <item x="275"/>
        <item x="53"/>
        <item x="500"/>
        <item x="55"/>
        <item x="261"/>
        <item x="16"/>
        <item x="352"/>
        <item x="438"/>
        <item x="360"/>
        <item x="32"/>
        <item x="533"/>
        <item x="344"/>
        <item x="12"/>
        <item x="463"/>
        <item x="535"/>
        <item x="104"/>
        <item x="39"/>
        <item x="77"/>
        <item x="30"/>
        <item x="491"/>
        <item x="271"/>
        <item x="467"/>
        <item x="140"/>
        <item x="382"/>
        <item x="131"/>
        <item x="517"/>
        <item x="366"/>
        <item x="155"/>
        <item x="17"/>
        <item x="315"/>
        <item x="237"/>
        <item x="102"/>
        <item x="88"/>
        <item x="546"/>
        <item x="168"/>
        <item t="default"/>
      </items>
    </pivotField>
    <pivotField dataField="1"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axis="axisPage" showAll="0">
      <items count="3"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0" hier="-1"/>
  </pageFields>
  <dataFields count="1">
    <dataField name="Ingresos" fld="13" baseField="6" baseItem="0" numFmtId="166"/>
  </dataFields>
  <formats count="1">
    <format dxfId="13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7E8B8-AF2D-4C74-92EF-C5F80A58C51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esero">
  <location ref="F31:J38" firstHeaderRow="1" firstDataRow="2" firstDataCol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axis="axisRow" showAll="0">
      <items count="6">
        <item x="1"/>
        <item x="2"/>
        <item x="0"/>
        <item x="4"/>
        <item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dataField="1" numFmtId="44" showAll="0"/>
    <pivotField showAll="0"/>
    <pivotField showAll="0"/>
    <pivotField showAll="0"/>
    <pivotField showAll="0"/>
    <pivotField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Propinas totales" fld="8" baseField="5" baseItem="0" numFmtId="166"/>
  </dataFields>
  <formats count="1">
    <format dxfId="14">
      <pivotArea outline="0" collapsedLevelsAreSubtotals="1" fieldPosition="0"/>
    </format>
  </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6A2D2-A2AF-4E98-BE3D-48B058CE423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ís">
  <location ref="H15:J27" firstHeaderRow="0" firstDataRow="1" firstDataCol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showAll="0"/>
    <pivotField numFmtId="44"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>
      <items count="548">
        <item x="83"/>
        <item x="207"/>
        <item x="305"/>
        <item x="182"/>
        <item x="208"/>
        <item x="346"/>
        <item x="264"/>
        <item x="138"/>
        <item x="251"/>
        <item x="316"/>
        <item x="68"/>
        <item x="80"/>
        <item x="210"/>
        <item x="488"/>
        <item x="279"/>
        <item x="28"/>
        <item x="118"/>
        <item x="480"/>
        <item x="440"/>
        <item x="310"/>
        <item x="324"/>
        <item x="403"/>
        <item x="190"/>
        <item x="126"/>
        <item x="163"/>
        <item x="383"/>
        <item x="113"/>
        <item x="426"/>
        <item x="200"/>
        <item x="43"/>
        <item x="295"/>
        <item x="221"/>
        <item x="378"/>
        <item x="462"/>
        <item x="329"/>
        <item x="435"/>
        <item x="365"/>
        <item x="544"/>
        <item x="528"/>
        <item x="461"/>
        <item x="72"/>
        <item x="320"/>
        <item x="111"/>
        <item x="420"/>
        <item x="164"/>
        <item x="247"/>
        <item x="371"/>
        <item x="308"/>
        <item x="29"/>
        <item x="92"/>
        <item x="441"/>
        <item x="532"/>
        <item x="280"/>
        <item x="328"/>
        <item x="206"/>
        <item x="345"/>
        <item x="198"/>
        <item x="481"/>
        <item x="173"/>
        <item x="150"/>
        <item x="23"/>
        <item x="287"/>
        <item x="195"/>
        <item x="330"/>
        <item x="294"/>
        <item x="91"/>
        <item x="494"/>
        <item x="367"/>
        <item x="187"/>
        <item x="46"/>
        <item x="3"/>
        <item x="323"/>
        <item x="399"/>
        <item x="222"/>
        <item x="51"/>
        <item x="421"/>
        <item x="460"/>
        <item x="369"/>
        <item x="303"/>
        <item x="165"/>
        <item x="505"/>
        <item x="348"/>
        <item x="431"/>
        <item x="196"/>
        <item x="465"/>
        <item x="540"/>
        <item x="288"/>
        <item x="54"/>
        <item x="135"/>
        <item x="510"/>
        <item x="516"/>
        <item x="76"/>
        <item x="169"/>
        <item x="139"/>
        <item x="336"/>
        <item x="396"/>
        <item x="379"/>
        <item x="57"/>
        <item x="444"/>
        <item x="90"/>
        <item x="278"/>
        <item x="250"/>
        <item x="146"/>
        <item x="475"/>
        <item x="349"/>
        <item x="119"/>
        <item x="487"/>
        <item x="423"/>
        <item x="22"/>
        <item x="184"/>
        <item x="4"/>
        <item x="299"/>
        <item x="265"/>
        <item x="36"/>
        <item x="538"/>
        <item x="513"/>
        <item x="542"/>
        <item x="389"/>
        <item x="492"/>
        <item x="464"/>
        <item x="268"/>
        <item x="266"/>
        <item x="158"/>
        <item x="424"/>
        <item x="260"/>
        <item x="419"/>
        <item x="192"/>
        <item x="98"/>
        <item x="148"/>
        <item x="442"/>
        <item x="432"/>
        <item x="282"/>
        <item x="176"/>
        <item x="311"/>
        <item x="263"/>
        <item x="388"/>
        <item x="307"/>
        <item x="70"/>
        <item x="177"/>
        <item x="518"/>
        <item x="255"/>
        <item x="67"/>
        <item x="508"/>
        <item x="291"/>
        <item x="468"/>
        <item x="145"/>
        <item x="498"/>
        <item x="503"/>
        <item x="50"/>
        <item x="331"/>
        <item x="134"/>
        <item x="526"/>
        <item x="333"/>
        <item x="186"/>
        <item x="66"/>
        <item x="99"/>
        <item x="476"/>
        <item x="214"/>
        <item x="377"/>
        <item x="175"/>
        <item x="427"/>
        <item x="86"/>
        <item x="236"/>
        <item x="121"/>
        <item x="197"/>
        <item x="52"/>
        <item x="408"/>
        <item x="472"/>
        <item x="334"/>
        <item x="433"/>
        <item x="384"/>
        <item x="483"/>
        <item x="183"/>
        <item x="410"/>
        <item x="534"/>
        <item x="40"/>
        <item x="156"/>
        <item x="456"/>
        <item x="31"/>
        <item x="257"/>
        <item x="409"/>
        <item x="485"/>
        <item x="507"/>
        <item x="243"/>
        <item x="229"/>
        <item x="536"/>
        <item x="400"/>
        <item x="191"/>
        <item x="216"/>
        <item x="446"/>
        <item x="122"/>
        <item x="42"/>
        <item x="185"/>
        <item x="6"/>
        <item x="174"/>
        <item x="235"/>
        <item x="415"/>
        <item x="49"/>
        <item x="220"/>
        <item x="105"/>
        <item x="474"/>
        <item x="152"/>
        <item x="525"/>
        <item x="249"/>
        <item x="109"/>
        <item x="212"/>
        <item x="254"/>
        <item x="425"/>
        <item x="172"/>
        <item x="101"/>
        <item x="15"/>
        <item x="343"/>
        <item x="302"/>
        <item x="416"/>
        <item x="14"/>
        <item x="321"/>
        <item x="529"/>
        <item x="63"/>
        <item x="342"/>
        <item x="116"/>
        <item x="82"/>
        <item x="11"/>
        <item x="10"/>
        <item x="233"/>
        <item x="471"/>
        <item x="434"/>
        <item x="285"/>
        <item x="256"/>
        <item x="273"/>
        <item x="398"/>
        <item x="157"/>
        <item x="519"/>
        <item x="117"/>
        <item x="97"/>
        <item x="79"/>
        <item x="96"/>
        <item x="112"/>
        <item x="209"/>
        <item x="241"/>
        <item x="401"/>
        <item x="539"/>
        <item x="125"/>
        <item x="171"/>
        <item x="445"/>
        <item x="289"/>
        <item x="489"/>
        <item x="199"/>
        <item x="448"/>
        <item x="470"/>
        <item x="290"/>
        <item x="234"/>
        <item x="297"/>
        <item x="531"/>
        <item x="142"/>
        <item x="455"/>
        <item x="124"/>
        <item x="497"/>
        <item x="319"/>
        <item x="339"/>
        <item x="1"/>
        <item x="482"/>
        <item x="224"/>
        <item x="37"/>
        <item x="24"/>
        <item x="332"/>
        <item x="232"/>
        <item x="33"/>
        <item x="397"/>
        <item x="161"/>
        <item x="160"/>
        <item x="317"/>
        <item x="417"/>
        <item x="270"/>
        <item x="274"/>
        <item x="103"/>
        <item x="357"/>
        <item x="292"/>
        <item x="402"/>
        <item x="363"/>
        <item x="436"/>
        <item x="376"/>
        <item x="386"/>
        <item x="181"/>
        <item x="511"/>
        <item x="132"/>
        <item x="9"/>
        <item x="180"/>
        <item x="428"/>
        <item x="318"/>
        <item x="454"/>
        <item x="262"/>
        <item x="520"/>
        <item x="167"/>
        <item x="245"/>
        <item x="354"/>
        <item x="204"/>
        <item x="38"/>
        <item x="128"/>
        <item x="501"/>
        <item x="496"/>
        <item x="218"/>
        <item x="414"/>
        <item x="64"/>
        <item x="170"/>
        <item x="362"/>
        <item x="136"/>
        <item x="141"/>
        <item x="450"/>
        <item x="524"/>
        <item x="35"/>
        <item x="407"/>
        <item x="178"/>
        <item x="293"/>
        <item x="60"/>
        <item x="545"/>
        <item x="276"/>
        <item x="69"/>
        <item x="393"/>
        <item x="89"/>
        <item x="267"/>
        <item x="94"/>
        <item x="45"/>
        <item x="370"/>
        <item x="405"/>
        <item x="74"/>
        <item x="418"/>
        <item x="512"/>
        <item x="259"/>
        <item x="394"/>
        <item x="327"/>
        <item x="8"/>
        <item x="194"/>
        <item x="284"/>
        <item x="404"/>
        <item x="457"/>
        <item x="452"/>
        <item x="154"/>
        <item x="358"/>
        <item x="34"/>
        <item x="107"/>
        <item x="18"/>
        <item x="375"/>
        <item x="523"/>
        <item x="201"/>
        <item x="85"/>
        <item x="515"/>
        <item x="469"/>
        <item x="373"/>
        <item x="406"/>
        <item x="73"/>
        <item x="325"/>
        <item x="473"/>
        <item x="272"/>
        <item x="437"/>
        <item x="304"/>
        <item x="430"/>
        <item x="499"/>
        <item x="2"/>
        <item x="246"/>
        <item x="341"/>
        <item x="65"/>
        <item x="20"/>
        <item x="240"/>
        <item x="120"/>
        <item x="59"/>
        <item x="313"/>
        <item x="130"/>
        <item x="368"/>
        <item x="486"/>
        <item x="225"/>
        <item x="391"/>
        <item x="413"/>
        <item x="106"/>
        <item x="115"/>
        <item x="231"/>
        <item x="13"/>
        <item x="335"/>
        <item x="509"/>
        <item x="300"/>
        <item x="326"/>
        <item x="188"/>
        <item x="166"/>
        <item x="312"/>
        <item x="239"/>
        <item x="242"/>
        <item x="62"/>
        <item x="385"/>
        <item x="439"/>
        <item x="502"/>
        <item x="100"/>
        <item x="228"/>
        <item x="283"/>
        <item x="61"/>
        <item x="309"/>
        <item x="490"/>
        <item x="93"/>
        <item x="149"/>
        <item x="44"/>
        <item x="411"/>
        <item x="58"/>
        <item x="479"/>
        <item x="296"/>
        <item x="506"/>
        <item x="252"/>
        <item x="25"/>
        <item x="412"/>
        <item x="364"/>
        <item x="110"/>
        <item x="84"/>
        <item x="387"/>
        <item x="466"/>
        <item x="202"/>
        <item x="359"/>
        <item x="21"/>
        <item x="337"/>
        <item x="451"/>
        <item x="162"/>
        <item x="227"/>
        <item x="493"/>
        <item x="422"/>
        <item x="522"/>
        <item x="75"/>
        <item x="395"/>
        <item x="27"/>
        <item x="392"/>
        <item x="478"/>
        <item x="147"/>
        <item x="429"/>
        <item x="223"/>
        <item x="298"/>
        <item x="133"/>
        <item x="527"/>
        <item x="7"/>
        <item x="281"/>
        <item x="211"/>
        <item x="253"/>
        <item x="521"/>
        <item x="143"/>
        <item x="129"/>
        <item x="347"/>
        <item x="514"/>
        <item x="277"/>
        <item x="41"/>
        <item x="458"/>
        <item x="56"/>
        <item x="495"/>
        <item x="205"/>
        <item x="374"/>
        <item x="306"/>
        <item x="322"/>
        <item x="353"/>
        <item x="449"/>
        <item x="78"/>
        <item x="258"/>
        <item x="71"/>
        <item x="447"/>
        <item x="504"/>
        <item x="340"/>
        <item x="151"/>
        <item x="159"/>
        <item x="301"/>
        <item x="137"/>
        <item x="314"/>
        <item x="543"/>
        <item x="443"/>
        <item x="238"/>
        <item x="179"/>
        <item x="108"/>
        <item x="381"/>
        <item x="81"/>
        <item x="372"/>
        <item x="47"/>
        <item x="203"/>
        <item x="286"/>
        <item x="114"/>
        <item x="215"/>
        <item x="477"/>
        <item x="153"/>
        <item x="230"/>
        <item x="459"/>
        <item x="380"/>
        <item x="144"/>
        <item x="226"/>
        <item x="127"/>
        <item x="123"/>
        <item x="48"/>
        <item x="269"/>
        <item x="541"/>
        <item x="189"/>
        <item x="355"/>
        <item x="356"/>
        <item x="361"/>
        <item x="0"/>
        <item x="453"/>
        <item x="351"/>
        <item x="217"/>
        <item x="95"/>
        <item x="537"/>
        <item x="193"/>
        <item x="219"/>
        <item x="248"/>
        <item x="530"/>
        <item x="390"/>
        <item x="5"/>
        <item x="19"/>
        <item x="484"/>
        <item x="26"/>
        <item x="87"/>
        <item x="244"/>
        <item x="338"/>
        <item x="350"/>
        <item x="213"/>
        <item x="275"/>
        <item x="53"/>
        <item x="500"/>
        <item x="55"/>
        <item x="261"/>
        <item x="16"/>
        <item x="352"/>
        <item x="438"/>
        <item x="360"/>
        <item x="32"/>
        <item x="533"/>
        <item x="344"/>
        <item x="12"/>
        <item x="463"/>
        <item x="535"/>
        <item x="104"/>
        <item x="39"/>
        <item x="77"/>
        <item x="30"/>
        <item x="491"/>
        <item x="271"/>
        <item x="467"/>
        <item x="140"/>
        <item x="382"/>
        <item x="131"/>
        <item x="517"/>
        <item x="366"/>
        <item x="155"/>
        <item x="17"/>
        <item x="315"/>
        <item x="237"/>
        <item x="102"/>
        <item x="88"/>
        <item x="546"/>
        <item x="168"/>
        <item t="default"/>
      </items>
    </pivotField>
    <pivotField dataField="1" numFmtId="44" showAll="0">
      <items count="752">
        <item x="36"/>
        <item x="408"/>
        <item x="252"/>
        <item x="314"/>
        <item x="487"/>
        <item x="247"/>
        <item x="665"/>
        <item x="406"/>
        <item x="324"/>
        <item x="302"/>
        <item x="498"/>
        <item x="687"/>
        <item x="560"/>
        <item x="649"/>
        <item x="340"/>
        <item x="428"/>
        <item x="281"/>
        <item x="366"/>
        <item x="710"/>
        <item x="286"/>
        <item x="594"/>
        <item x="110"/>
        <item x="436"/>
        <item x="650"/>
        <item x="349"/>
        <item x="238"/>
        <item x="701"/>
        <item x="395"/>
        <item x="405"/>
        <item x="310"/>
        <item x="232"/>
        <item x="193"/>
        <item x="267"/>
        <item x="166"/>
        <item x="503"/>
        <item x="626"/>
        <item x="84"/>
        <item x="730"/>
        <item x="139"/>
        <item x="119"/>
        <item x="88"/>
        <item x="679"/>
        <item x="350"/>
        <item x="611"/>
        <item x="593"/>
        <item x="15"/>
        <item x="637"/>
        <item x="426"/>
        <item x="203"/>
        <item x="421"/>
        <item x="445"/>
        <item x="368"/>
        <item x="416"/>
        <item x="179"/>
        <item x="221"/>
        <item x="740"/>
        <item x="385"/>
        <item x="121"/>
        <item x="542"/>
        <item x="379"/>
        <item x="383"/>
        <item x="217"/>
        <item x="253"/>
        <item x="128"/>
        <item x="631"/>
        <item x="370"/>
        <item x="668"/>
        <item x="549"/>
        <item x="562"/>
        <item x="567"/>
        <item x="91"/>
        <item x="496"/>
        <item x="154"/>
        <item x="82"/>
        <item x="35"/>
        <item x="177"/>
        <item x="135"/>
        <item x="514"/>
        <item x="180"/>
        <item x="501"/>
        <item x="515"/>
        <item x="76"/>
        <item x="565"/>
        <item x="671"/>
        <item x="714"/>
        <item x="389"/>
        <item x="741"/>
        <item x="43"/>
        <item x="225"/>
        <item x="722"/>
        <item x="674"/>
        <item x="707"/>
        <item x="24"/>
        <item x="26"/>
        <item x="373"/>
        <item x="411"/>
        <item x="150"/>
        <item x="220"/>
        <item x="115"/>
        <item x="739"/>
        <item x="472"/>
        <item x="595"/>
        <item x="137"/>
        <item x="670"/>
        <item x="427"/>
        <item x="629"/>
        <item x="572"/>
        <item x="230"/>
        <item x="329"/>
        <item x="686"/>
        <item x="493"/>
        <item x="79"/>
        <item x="236"/>
        <item x="564"/>
        <item x="588"/>
        <item x="482"/>
        <item x="30"/>
        <item x="202"/>
        <item x="292"/>
        <item x="102"/>
        <item x="61"/>
        <item x="420"/>
        <item x="372"/>
        <item x="160"/>
        <item x="164"/>
        <item x="543"/>
        <item x="695"/>
        <item x="70"/>
        <item x="104"/>
        <item x="272"/>
        <item x="190"/>
        <item x="264"/>
        <item x="54"/>
        <item x="4"/>
        <item x="469"/>
        <item x="524"/>
        <item x="198"/>
        <item x="307"/>
        <item x="48"/>
        <item x="278"/>
        <item x="174"/>
        <item x="516"/>
        <item x="473"/>
        <item x="471"/>
        <item x="732"/>
        <item x="463"/>
        <item x="303"/>
        <item x="90"/>
        <item x="322"/>
        <item x="388"/>
        <item x="435"/>
        <item x="506"/>
        <item x="691"/>
        <item x="497"/>
        <item x="682"/>
        <item x="5"/>
        <item x="592"/>
        <item x="186"/>
        <item x="18"/>
        <item x="201"/>
        <item x="111"/>
        <item x="474"/>
        <item x="141"/>
        <item x="689"/>
        <item x="599"/>
        <item x="284"/>
        <item x="403"/>
        <item x="101"/>
        <item x="422"/>
        <item x="144"/>
        <item x="1"/>
        <item x="727"/>
        <item x="413"/>
        <item x="159"/>
        <item x="512"/>
        <item x="273"/>
        <item x="557"/>
        <item x="125"/>
        <item x="235"/>
        <item x="747"/>
        <item x="705"/>
        <item x="615"/>
        <item x="404"/>
        <item x="439"/>
        <item x="735"/>
        <item x="676"/>
        <item x="376"/>
        <item x="627"/>
        <item x="192"/>
        <item x="341"/>
        <item x="172"/>
        <item x="12"/>
        <item x="356"/>
        <item x="318"/>
        <item x="282"/>
        <item x="453"/>
        <item x="134"/>
        <item x="277"/>
        <item x="145"/>
        <item x="664"/>
        <item x="266"/>
        <item x="580"/>
        <item x="56"/>
        <item x="170"/>
        <item x="361"/>
        <item x="288"/>
        <item x="381"/>
        <item x="638"/>
        <item x="531"/>
        <item x="371"/>
        <item x="244"/>
        <item x="210"/>
        <item x="369"/>
        <item x="71"/>
        <item x="256"/>
        <item x="449"/>
        <item x="343"/>
        <item x="641"/>
        <item x="390"/>
        <item x="669"/>
        <item x="400"/>
        <item x="342"/>
        <item x="80"/>
        <item x="75"/>
        <item x="183"/>
        <item x="234"/>
        <item x="333"/>
        <item x="510"/>
        <item x="364"/>
        <item x="45"/>
        <item x="452"/>
        <item x="558"/>
        <item x="434"/>
        <item x="458"/>
        <item x="451"/>
        <item x="398"/>
        <item x="552"/>
        <item x="621"/>
        <item x="10"/>
        <item x="440"/>
        <item x="279"/>
        <item x="58"/>
        <item x="338"/>
        <item x="642"/>
        <item x="596"/>
        <item x="731"/>
        <item x="248"/>
        <item x="563"/>
        <item x="430"/>
        <item x="546"/>
        <item x="556"/>
        <item x="335"/>
        <item x="262"/>
        <item x="702"/>
        <item x="535"/>
        <item x="33"/>
        <item x="120"/>
        <item x="460"/>
        <item x="268"/>
        <item x="511"/>
        <item x="746"/>
        <item x="505"/>
        <item x="214"/>
        <item x="246"/>
        <item x="255"/>
        <item x="380"/>
        <item x="85"/>
        <item x="713"/>
        <item x="219"/>
        <item x="577"/>
        <item x="489"/>
        <item x="163"/>
        <item x="653"/>
        <item x="606"/>
        <item x="424"/>
        <item x="461"/>
        <item x="678"/>
        <item x="573"/>
        <item x="27"/>
        <item x="298"/>
        <item x="270"/>
        <item x="566"/>
        <item x="25"/>
        <item x="197"/>
        <item x="143"/>
        <item x="570"/>
        <item x="29"/>
        <item x="441"/>
        <item x="377"/>
        <item x="533"/>
        <item x="608"/>
        <item x="630"/>
        <item x="733"/>
        <item x="401"/>
        <item x="240"/>
        <item x="684"/>
        <item x="316"/>
        <item x="720"/>
        <item x="532"/>
        <item x="547"/>
        <item x="355"/>
        <item x="359"/>
        <item x="743"/>
        <item x="645"/>
        <item x="328"/>
        <item x="117"/>
        <item x="249"/>
        <item x="68"/>
        <item x="86"/>
        <item x="712"/>
        <item x="106"/>
        <item x="605"/>
        <item x="589"/>
        <item x="423"/>
        <item x="604"/>
        <item x="745"/>
        <item x="195"/>
        <item x="16"/>
        <item x="306"/>
        <item x="132"/>
        <item x="468"/>
        <item x="462"/>
        <item x="721"/>
        <item x="616"/>
        <item x="41"/>
        <item x="537"/>
        <item x="226"/>
        <item x="480"/>
        <item x="386"/>
        <item x="276"/>
        <item x="99"/>
        <item x="647"/>
        <item x="410"/>
        <item x="620"/>
        <item x="706"/>
        <item x="73"/>
        <item x="447"/>
        <item x="648"/>
        <item x="520"/>
        <item x="688"/>
        <item x="127"/>
        <item x="331"/>
        <item x="646"/>
        <item x="601"/>
        <item x="613"/>
        <item x="610"/>
        <item x="38"/>
        <item x="660"/>
        <item x="103"/>
        <item x="118"/>
        <item x="258"/>
        <item x="415"/>
        <item x="320"/>
        <item x="619"/>
        <item x="269"/>
        <item x="378"/>
        <item x="555"/>
        <item x="374"/>
        <item x="726"/>
        <item x="69"/>
        <item x="78"/>
        <item x="362"/>
        <item x="152"/>
        <item x="39"/>
        <item x="153"/>
        <item x="323"/>
        <item x="459"/>
        <item x="263"/>
        <item x="575"/>
        <item x="259"/>
        <item x="576"/>
        <item x="285"/>
        <item x="317"/>
        <item x="9"/>
        <item x="308"/>
        <item x="254"/>
        <item x="239"/>
        <item x="500"/>
        <item x="659"/>
        <item x="455"/>
        <item x="301"/>
        <item x="490"/>
        <item x="693"/>
        <item x="456"/>
        <item x="443"/>
        <item x="504"/>
        <item x="709"/>
        <item x="44"/>
        <item x="446"/>
        <item x="521"/>
        <item x="167"/>
        <item x="271"/>
        <item x="392"/>
        <item x="622"/>
        <item x="478"/>
        <item x="87"/>
        <item x="375"/>
        <item x="527"/>
        <item x="491"/>
        <item x="173"/>
        <item x="97"/>
        <item x="438"/>
        <item x="492"/>
        <item x="499"/>
        <item x="149"/>
        <item x="663"/>
        <item x="672"/>
        <item x="241"/>
        <item x="74"/>
        <item x="332"/>
        <item x="569"/>
        <item x="22"/>
        <item x="725"/>
        <item x="409"/>
        <item x="470"/>
        <item x="93"/>
        <item x="213"/>
        <item x="13"/>
        <item x="407"/>
        <item x="700"/>
        <item x="345"/>
        <item x="486"/>
        <item x="208"/>
        <item x="602"/>
        <item x="718"/>
        <item x="677"/>
        <item x="488"/>
        <item x="609"/>
        <item x="494"/>
        <item x="98"/>
        <item x="311"/>
        <item x="158"/>
        <item x="274"/>
        <item x="6"/>
        <item x="612"/>
        <item x="475"/>
        <item x="96"/>
        <item x="46"/>
        <item x="525"/>
        <item x="175"/>
        <item x="100"/>
        <item x="483"/>
        <item x="425"/>
        <item x="391"/>
        <item x="750"/>
        <item x="579"/>
        <item x="457"/>
        <item x="585"/>
        <item x="169"/>
        <item x="541"/>
        <item x="384"/>
        <item x="717"/>
        <item x="60"/>
        <item x="216"/>
        <item x="414"/>
        <item x="655"/>
        <item x="189"/>
        <item x="257"/>
        <item x="321"/>
        <item x="0"/>
        <item x="367"/>
        <item x="708"/>
        <item x="625"/>
        <item x="28"/>
        <item x="280"/>
        <item x="639"/>
        <item x="538"/>
        <item x="250"/>
        <item x="399"/>
        <item x="550"/>
        <item x="736"/>
        <item x="518"/>
        <item x="330"/>
        <item x="419"/>
        <item x="744"/>
        <item x="312"/>
        <item x="652"/>
        <item x="261"/>
        <item x="344"/>
        <item x="635"/>
        <item x="465"/>
        <item x="212"/>
        <item x="57"/>
        <item x="165"/>
        <item x="351"/>
        <item x="81"/>
        <item x="582"/>
        <item x="2"/>
        <item x="200"/>
        <item x="142"/>
        <item x="529"/>
        <item x="140"/>
        <item x="536"/>
        <item x="749"/>
        <item x="476"/>
        <item x="148"/>
        <item x="675"/>
        <item x="129"/>
        <item x="464"/>
        <item x="584"/>
        <item x="442"/>
        <item x="353"/>
        <item x="454"/>
        <item x="336"/>
        <item x="313"/>
        <item x="429"/>
        <item x="222"/>
        <item x="554"/>
        <item x="571"/>
        <item x="666"/>
        <item x="396"/>
        <item x="358"/>
        <item x="229"/>
        <item x="431"/>
        <item x="124"/>
        <item x="47"/>
        <item x="95"/>
        <item x="215"/>
        <item x="305"/>
        <item x="352"/>
        <item x="703"/>
        <item x="123"/>
        <item x="327"/>
        <item x="94"/>
        <item x="207"/>
        <item x="437"/>
        <item x="19"/>
        <item x="63"/>
        <item x="52"/>
        <item x="223"/>
        <item x="348"/>
        <item x="218"/>
        <item x="108"/>
        <item x="295"/>
        <item x="107"/>
        <item x="559"/>
        <item x="178"/>
        <item x="502"/>
        <item x="544"/>
        <item x="55"/>
        <item x="397"/>
        <item x="591"/>
        <item x="694"/>
        <item x="8"/>
        <item x="339"/>
        <item x="654"/>
        <item x="205"/>
        <item x="162"/>
        <item x="3"/>
        <item x="293"/>
        <item x="614"/>
        <item x="692"/>
        <item x="40"/>
        <item x="734"/>
        <item x="651"/>
        <item x="628"/>
        <item x="583"/>
        <item x="387"/>
        <item x="64"/>
        <item x="716"/>
        <item x="131"/>
        <item x="477"/>
        <item x="109"/>
        <item x="138"/>
        <item x="658"/>
        <item x="643"/>
        <item x="337"/>
        <item x="545"/>
        <item x="681"/>
        <item x="509"/>
        <item x="690"/>
        <item x="185"/>
        <item x="450"/>
        <item x="171"/>
        <item x="299"/>
        <item x="204"/>
        <item x="481"/>
        <item x="667"/>
        <item x="673"/>
        <item x="182"/>
        <item x="634"/>
        <item x="711"/>
        <item x="34"/>
        <item x="227"/>
        <item x="513"/>
        <item x="199"/>
        <item x="661"/>
        <item x="260"/>
        <item x="433"/>
        <item x="365"/>
        <item x="122"/>
        <item x="680"/>
        <item x="194"/>
        <item x="187"/>
        <item x="283"/>
        <item x="517"/>
        <item x="393"/>
        <item x="42"/>
        <item x="231"/>
        <item x="662"/>
        <item x="697"/>
        <item x="528"/>
        <item x="130"/>
        <item x="738"/>
        <item x="467"/>
        <item x="644"/>
        <item x="479"/>
        <item x="31"/>
        <item x="347"/>
        <item x="297"/>
        <item x="176"/>
        <item x="640"/>
        <item x="188"/>
        <item x="719"/>
        <item x="394"/>
        <item x="147"/>
        <item x="685"/>
        <item x="245"/>
        <item x="590"/>
        <item x="275"/>
        <item x="191"/>
        <item x="151"/>
        <item x="325"/>
        <item x="729"/>
        <item x="534"/>
        <item x="617"/>
        <item x="540"/>
        <item x="624"/>
        <item x="657"/>
        <item x="206"/>
        <item x="72"/>
        <item x="289"/>
        <item x="326"/>
        <item x="360"/>
        <item x="418"/>
        <item x="346"/>
        <item x="37"/>
        <item x="402"/>
        <item x="224"/>
        <item x="319"/>
        <item x="14"/>
        <item x="539"/>
        <item x="495"/>
        <item x="83"/>
        <item x="597"/>
        <item x="530"/>
        <item x="683"/>
        <item x="561"/>
        <item x="304"/>
        <item x="432"/>
        <item x="607"/>
        <item x="228"/>
        <item x="578"/>
        <item x="523"/>
        <item x="146"/>
        <item x="116"/>
        <item x="21"/>
        <item x="526"/>
        <item x="211"/>
        <item x="466"/>
        <item x="49"/>
        <item x="485"/>
        <item x="66"/>
        <item x="581"/>
        <item x="748"/>
        <item x="209"/>
        <item x="704"/>
        <item x="67"/>
        <item x="551"/>
        <item x="181"/>
        <item x="623"/>
        <item x="168"/>
        <item x="136"/>
        <item x="23"/>
        <item x="632"/>
        <item x="354"/>
        <item x="444"/>
        <item x="412"/>
        <item x="196"/>
        <item x="309"/>
        <item x="633"/>
        <item x="287"/>
        <item x="699"/>
        <item x="363"/>
        <item x="65"/>
        <item x="294"/>
        <item x="636"/>
        <item x="519"/>
        <item x="568"/>
        <item x="507"/>
        <item x="737"/>
        <item x="92"/>
        <item x="587"/>
        <item x="448"/>
        <item x="113"/>
        <item x="17"/>
        <item x="59"/>
        <item x="698"/>
        <item x="161"/>
        <item x="184"/>
        <item x="242"/>
        <item x="126"/>
        <item x="357"/>
        <item x="265"/>
        <item x="7"/>
        <item x="112"/>
        <item x="291"/>
        <item x="20"/>
        <item x="133"/>
        <item x="417"/>
        <item x="233"/>
        <item x="553"/>
        <item x="484"/>
        <item x="315"/>
        <item x="155"/>
        <item x="53"/>
        <item x="157"/>
        <item x="300"/>
        <item x="656"/>
        <item x="105"/>
        <item x="728"/>
        <item x="51"/>
        <item x="598"/>
        <item x="586"/>
        <item x="723"/>
        <item x="548"/>
        <item x="334"/>
        <item x="50"/>
        <item x="574"/>
        <item x="522"/>
        <item x="114"/>
        <item x="382"/>
        <item x="62"/>
        <item x="508"/>
        <item x="724"/>
        <item x="32"/>
        <item x="237"/>
        <item x="296"/>
        <item x="89"/>
        <item x="251"/>
        <item x="77"/>
        <item x="603"/>
        <item x="290"/>
        <item x="715"/>
        <item x="600"/>
        <item x="742"/>
        <item x="156"/>
        <item x="243"/>
        <item x="11"/>
        <item x="618"/>
        <item x="696"/>
        <item t="default"/>
      </items>
    </pivotField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Ingresos" fld="13" baseField="11" baseItem="0" numFmtId="166"/>
    <dataField name="% del total" fld="13" showDataAs="percentOfTotal" baseField="11" baseItem="0" numFmtId="10"/>
  </dataFields>
  <formats count="3"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07154-01ED-4CE7-BD2C-283E06ACB14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Día" colHeaderCaption="Tipo de servicio">
  <location ref="B15:F24" firstHeaderRow="1" firstDataRow="2" firstDataCol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dataField="1"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Ingresos" fld="13" baseField="0" baseItem="0" numFmtId="166"/>
  </dataFields>
  <formats count="6">
    <format dxfId="23">
      <pivotArea field="6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9">
      <pivotArea collapsedLevelsAreSubtotals="1" fieldPosition="0">
        <references count="2">
          <reference field="6" count="1" selected="0">
            <x v="0"/>
          </reference>
          <reference field="21" count="1">
            <x v="2"/>
          </reference>
        </references>
      </pivotArea>
    </format>
    <format dxfId="18">
      <pivotArea outline="0" collapsedLevelsAreSubtotals="1" fieldPosition="0"/>
    </format>
  </formats>
  <chartFormats count="9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44E13-520E-43B3-88B3-2F777E6B37E6}" name="Table1" displayName="Table1" ref="A1:V768" totalsRowShown="0" headerRowDxfId="43">
  <autoFilter ref="A1:V768" xr:uid="{4F744E13-520E-43B3-88B3-2F777E6B37E6}"/>
  <tableColumns count="22">
    <tableColumn id="1" xr3:uid="{59892AF7-DAFC-4E13-BD8E-C0D0FC14EEBB}" name="Número de Mesa"/>
    <tableColumn id="2" xr3:uid="{3E73355E-B166-4B28-BB10-461831F0C176}" name="Nombre del Cliente"/>
    <tableColumn id="3" xr3:uid="{B7C623F5-EB56-4762-9ABB-457890691B88}" name="Número de Comensales"/>
    <tableColumn id="4" xr3:uid="{C047C57E-9411-4890-81D3-4C29E174722D}" name="Hora de Llegada" dataDxfId="42"/>
    <tableColumn id="5" xr3:uid="{4F6D8B0C-0552-4CAC-ADE8-F5808EF0A4E1}" name="Hora de Salida" dataDxfId="41"/>
    <tableColumn id="6" xr3:uid="{AD768908-B9BB-4B95-9D4A-BDE53ECADE87}" name="Mesero Asignado"/>
    <tableColumn id="7" xr3:uid="{6BD2DE85-6AE4-4AFC-8CD2-DB2B77384B69}" name="Tipo de Servicio"/>
    <tableColumn id="8" xr3:uid="{BBEA323A-B1B1-4771-96D0-81CC9DA0B12E}" name="Método de Pago"/>
    <tableColumn id="9" xr3:uid="{0FA29E69-EA07-475F-948E-43DA6ABAB685}" name="Propina" dataCellStyle="Currency"/>
    <tableColumn id="10" xr3:uid="{59CB492D-C515-45B6-A999-AFC022391E76}" name="Estado de la Mesa"/>
    <tableColumn id="11" xr3:uid="{14051781-E758-4F44-AE7A-3E3FDF7630AF}" name="Número de Orden"/>
    <tableColumn id="12" xr3:uid="{6F0F3904-2BCE-4A30-92DF-A7C20CB1A743}" name="País de Origen"/>
    <tableColumn id="13" xr3:uid="{AD68167E-169F-497E-A91B-2DBFD89DEA59}" name="Platos Ordenados"/>
    <tableColumn id="14" xr3:uid="{70E99C2E-322A-4CE8-88AB-DF44F5BBAE76}" name="Monto total de la cuenta" dataDxfId="40" dataCellStyle="Currency">
      <calculatedColumnFormula>SUMIF(Cocina!A:A,Sala!K2,Cocina!J:J)+I2</calculatedColumnFormula>
    </tableColumn>
    <tableColumn id="15" xr3:uid="{EF2F6041-39D5-4ECB-A5FA-BE9175E3AC30}" name="Fecha de factura" dataDxfId="39">
      <calculatedColumnFormula>INT(E2)</calculatedColumnFormula>
    </tableColumn>
    <tableColumn id="16" xr3:uid="{C929BB21-C67D-4025-AA88-1B14DB5895AB}" name="Hora de llegada2" dataDxfId="38">
      <calculatedColumnFormula>D2</calculatedColumnFormula>
    </tableColumn>
    <tableColumn id="17" xr3:uid="{77DB7643-A514-433A-9D9E-4CF4E5854065}" name="Hora de salida2" dataDxfId="37">
      <calculatedColumnFormula>E2</calculatedColumnFormula>
    </tableColumn>
    <tableColumn id="18" xr3:uid="{3F25275B-56B6-47DF-8C27-C4C021E6DE97}" name="Tiempo de permanencia" dataDxfId="36">
      <calculatedColumnFormula>IF(J2="Ocupada",Q2-P2+15/1440,Q2-P2)</calculatedColumnFormula>
    </tableColumn>
    <tableColumn id="19" xr3:uid="{70336027-7AB3-4D42-934E-7C879AC7037D}" name="Tiempo de preparación" dataDxfId="35">
      <calculatedColumnFormula>SUMIF(Cocina!A:A,K2,Cocina!H:H)</calculatedColumnFormula>
    </tableColumn>
    <tableColumn id="20" xr3:uid="{C533B7A2-1206-4309-AA64-959A345454F0}" name="Tiempo de degustación" dataDxfId="34">
      <calculatedColumnFormula>IF(R2-S2&gt;0,R2-S2,0)</calculatedColumnFormula>
    </tableColumn>
    <tableColumn id="21" xr3:uid="{67EC63E2-67EA-4854-ADDA-3E35BCC80289}" name="Cobro">
      <calculatedColumnFormula>IF(T2=0,"No cobrado","Cobrado")</calculatedColumnFormula>
    </tableColumn>
    <tableColumn id="22" xr3:uid="{9985C82B-B97D-4C9D-9785-DABB859516BD}" name="Día" dataDxfId="33">
      <calculatedColumnFormula>TEXT(Table1[[#This Row],[Fecha de factura]],"dddd")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2965EB-DB23-4D4A-AFEC-FDEFA3F180A5}" name="Table6" displayName="Table6" ref="A1:M1903" totalsRowShown="0">
  <autoFilter ref="A1:M1903" xr:uid="{EB2965EB-DB23-4D4A-AFEC-FDEFA3F180A5}"/>
  <tableColumns count="13">
    <tableColumn id="1" xr3:uid="{AD997E2D-35AD-4207-8C17-BA35FE7271F6}" name="Número de Orden" dataDxfId="32"/>
    <tableColumn id="2" xr3:uid="{1537424D-8A47-4801-9EE1-20A782601049}" name="Número de Mesa" dataDxfId="31"/>
    <tableColumn id="3" xr3:uid="{B5F9AF04-2097-44B0-B037-40E2B720561F}" name="Nombre del Plato"/>
    <tableColumn id="4" xr3:uid="{040DFA1E-67C7-4FD0-8DD2-E039C0BAA908}" name="Descripción del Plato"/>
    <tableColumn id="5" xr3:uid="{834B95C8-818F-4A30-A7F4-1E5A527EC448}" name="Costo Unitario" dataDxfId="30"/>
    <tableColumn id="6" xr3:uid="{34366272-8843-459E-A5BD-586E7AD84867}" name="Precio Unitario" dataDxfId="29"/>
    <tableColumn id="7" xr3:uid="{929F9C78-025B-456A-A810-9B0EB30D1866}" name="Cantidad Ordenada"/>
    <tableColumn id="8" xr3:uid="{4A34040F-2698-4EAC-99F0-539AC3EC4CA7}" name="Tiempo de Preparación" dataDxfId="28"/>
    <tableColumn id="9" xr3:uid="{5DC87E5C-45B4-4DB7-87D8-6B45BDCE774A}" name="Observaciones"/>
    <tableColumn id="10" xr3:uid="{7AA987D6-8DAE-40F6-A6B5-4A59D201729C}" name="Ganancia bruta" dataDxfId="27">
      <calculatedColumnFormula>F2*G2</calculatedColumnFormula>
    </tableColumn>
    <tableColumn id="11" xr3:uid="{C921A518-F669-4A91-ABA6-DA50EB2DF6C7}" name="Costo total" dataDxfId="26" dataCellStyle="Currency">
      <calculatedColumnFormula>G2*E2</calculatedColumnFormula>
    </tableColumn>
    <tableColumn id="12" xr3:uid="{B6FE47B7-FA87-4CE3-BF13-5E6A2DE87E69}" name="Ganancia neta" dataDxfId="25">
      <calculatedColumnFormula>J2-(G2*E2)</calculatedColumnFormula>
    </tableColumn>
    <tableColumn id="13" xr3:uid="{48DE09E0-0CED-46DA-93CE-20E5DAAECED2}" name="Porcentaje Ganancia" dataDxfId="24">
      <calculatedColumnFormula>L2/J2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439E6F-38C4-4B95-8AFC-8E15C9F11975}" name="Table8" displayName="Table8" ref="L16:M27" totalsRowShown="0">
  <autoFilter ref="L16:M27" xr:uid="{8A439E6F-38C4-4B95-8AFC-8E15C9F11975}"/>
  <tableColumns count="2">
    <tableColumn id="1" xr3:uid="{D6A44BFB-774B-4832-AD33-29DD0F8D54CF}" name="País"/>
    <tableColumn id="2" xr3:uid="{6C601F61-5619-4F73-8A25-C84A9D211DDC}" name="Ingresos" dataDxfId="3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BBC2BE-DE59-4953-B2BB-2AA082541CE4}" name="Table7" displayName="Table7" ref="B3:C9" totalsRowShown="0">
  <autoFilter ref="B3:C9" xr:uid="{5EBBC2BE-DE59-4953-B2BB-2AA082541CE4}"/>
  <tableColumns count="2">
    <tableColumn id="1" xr3:uid="{034E0011-AF26-44AB-82D8-A3C598B3BF9C}" name="Variable"/>
    <tableColumn id="2" xr3:uid="{C573A790-313B-4C16-9A28-82A161AC946F}" name="Valor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48FE-7ACA-4D73-9871-D6F9EE815172}">
  <dimension ref="A1:V768"/>
  <sheetViews>
    <sheetView topLeftCell="M1" zoomScale="98" workbookViewId="0">
      <selection activeCell="C5" sqref="C5"/>
    </sheetView>
  </sheetViews>
  <sheetFormatPr defaultRowHeight="14.25" x14ac:dyDescent="0.45"/>
  <cols>
    <col min="1" max="1" width="16.19921875" customWidth="1"/>
    <col min="2" max="2" width="18.3984375" customWidth="1"/>
    <col min="3" max="3" width="22.06640625" customWidth="1"/>
    <col min="4" max="4" width="16.59765625" customWidth="1"/>
    <col min="5" max="5" width="17.3984375" customWidth="1"/>
    <col min="6" max="6" width="16.33203125" customWidth="1"/>
    <col min="7" max="7" width="15.33203125" customWidth="1"/>
    <col min="8" max="8" width="15.3984375" customWidth="1"/>
    <col min="9" max="9" width="8.86328125" customWidth="1"/>
    <col min="10" max="11" width="16.9296875" customWidth="1"/>
    <col min="12" max="12" width="14.06640625" customWidth="1"/>
    <col min="13" max="13" width="31.86328125" bestFit="1" customWidth="1"/>
    <col min="14" max="14" width="23.1328125" style="11" customWidth="1"/>
    <col min="15" max="15" width="16" customWidth="1"/>
    <col min="16" max="16" width="15.53125" style="2" customWidth="1"/>
    <col min="17" max="17" width="15.1328125" customWidth="1"/>
    <col min="18" max="18" width="22" customWidth="1"/>
    <col min="19" max="19" width="21.06640625" customWidth="1"/>
    <col min="20" max="20" width="21.1328125" customWidth="1"/>
    <col min="21" max="21" width="10" bestFit="1" customWidth="1"/>
    <col min="22" max="22" width="7.33203125" bestFit="1" customWidth="1"/>
  </cols>
  <sheetData>
    <row r="1" spans="1:22" s="8" customFormat="1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10" t="s">
        <v>640</v>
      </c>
      <c r="O1" s="8" t="s">
        <v>639</v>
      </c>
      <c r="P1" s="13" t="s">
        <v>1172</v>
      </c>
      <c r="Q1" s="8" t="s">
        <v>1171</v>
      </c>
      <c r="R1" s="8" t="s">
        <v>641</v>
      </c>
      <c r="S1" s="9" t="s">
        <v>637</v>
      </c>
      <c r="T1" s="8" t="s">
        <v>636</v>
      </c>
      <c r="U1" s="8" t="s">
        <v>635</v>
      </c>
      <c r="V1" s="8" t="s">
        <v>1176</v>
      </c>
    </row>
    <row r="2" spans="1:22" x14ac:dyDescent="0.45">
      <c r="A2">
        <v>10</v>
      </c>
      <c r="B2" t="s">
        <v>13</v>
      </c>
      <c r="C2">
        <v>6</v>
      </c>
      <c r="D2" s="1">
        <v>45017.046527777777</v>
      </c>
      <c r="E2" s="1">
        <v>45017.159722222219</v>
      </c>
      <c r="F2" t="s">
        <v>14</v>
      </c>
      <c r="G2" t="s">
        <v>15</v>
      </c>
      <c r="H2" t="s">
        <v>16</v>
      </c>
      <c r="I2" s="11">
        <v>48.55</v>
      </c>
      <c r="J2" t="s">
        <v>17</v>
      </c>
      <c r="K2">
        <v>1</v>
      </c>
      <c r="L2" t="s">
        <v>18</v>
      </c>
      <c r="M2" t="s">
        <v>642</v>
      </c>
      <c r="N2" s="11">
        <f>SUMIF(Cocina!A:A,Sala!K2,Cocina!J:J)+I2</f>
        <v>186.55</v>
      </c>
      <c r="O2" s="12">
        <f t="shared" ref="O2:O65" si="0">INT(E2)</f>
        <v>45017</v>
      </c>
      <c r="P2" s="2">
        <f t="shared" ref="P2:P65" si="1">D2</f>
        <v>45017.046527777777</v>
      </c>
      <c r="Q2" s="2">
        <f t="shared" ref="Q2:Q65" si="2">E2</f>
        <v>45017.159722222219</v>
      </c>
      <c r="R2" s="2">
        <f t="shared" ref="R2:R65" si="3">IF(J2="Ocupada",Q2-P2+15/1440,Q2-P2)</f>
        <v>0.1131944444423425</v>
      </c>
      <c r="S2" s="7">
        <f>SUMIF(Cocina!A:A,K2,Cocina!H:H)</f>
        <v>3.9583333333333331E-2</v>
      </c>
      <c r="T2" s="2">
        <f>IF(R2-S2&gt;0,R2-S2,0)</f>
        <v>7.361111110900917E-2</v>
      </c>
      <c r="U2" t="str">
        <f>IF(T2=0,"No cobrado","Cobrado")</f>
        <v>Cobrado</v>
      </c>
      <c r="V2" t="str">
        <f>TEXT(Table1[[#This Row],[Fecha de factura]],"dddd")</f>
        <v>sábado</v>
      </c>
    </row>
    <row r="3" spans="1:22" x14ac:dyDescent="0.45">
      <c r="A3">
        <v>6</v>
      </c>
      <c r="B3" t="s">
        <v>19</v>
      </c>
      <c r="C3">
        <v>6</v>
      </c>
      <c r="D3" s="1">
        <v>45017.061111111114</v>
      </c>
      <c r="E3" s="1">
        <v>45017.15902777778</v>
      </c>
      <c r="F3" t="s">
        <v>20</v>
      </c>
      <c r="G3" t="s">
        <v>21</v>
      </c>
      <c r="H3" t="s">
        <v>22</v>
      </c>
      <c r="I3" s="11">
        <v>43.3</v>
      </c>
      <c r="J3" t="s">
        <v>17</v>
      </c>
      <c r="K3">
        <v>2</v>
      </c>
      <c r="L3" t="s">
        <v>23</v>
      </c>
      <c r="M3" t="s">
        <v>643</v>
      </c>
      <c r="N3" s="11">
        <f>SUMIF(Cocina!A:A,Sala!K3,Cocina!J:J)+I3</f>
        <v>101.3</v>
      </c>
      <c r="O3" s="12">
        <f t="shared" si="0"/>
        <v>45017</v>
      </c>
      <c r="P3" s="2">
        <f t="shared" si="1"/>
        <v>45017.061111111114</v>
      </c>
      <c r="Q3" s="2">
        <f t="shared" si="2"/>
        <v>45017.15902777778</v>
      </c>
      <c r="R3" s="2">
        <f t="shared" si="3"/>
        <v>9.7916666665696539E-2</v>
      </c>
      <c r="S3" s="7">
        <f>SUMIF(Cocina!A:A,K3,Cocina!H:H)</f>
        <v>5.9027777777777776E-2</v>
      </c>
      <c r="T3" s="2">
        <f t="shared" ref="T3:T66" si="4">IF(R3-S3&gt;0,R3-S3,0)</f>
        <v>3.8888888887918763E-2</v>
      </c>
      <c r="U3" t="str">
        <f t="shared" ref="U3:U66" si="5">IF(T3=0,"No cobrado","Cobrado")</f>
        <v>Cobrado</v>
      </c>
      <c r="V3" t="str">
        <f>TEXT(Table1[[#This Row],[Fecha de factura]],"dddd")</f>
        <v>sábado</v>
      </c>
    </row>
    <row r="4" spans="1:22" x14ac:dyDescent="0.45">
      <c r="A4">
        <v>20</v>
      </c>
      <c r="B4" t="s">
        <v>24</v>
      </c>
      <c r="C4">
        <v>1</v>
      </c>
      <c r="D4" s="1">
        <v>45017.020138888889</v>
      </c>
      <c r="E4" s="1">
        <v>45017.163888888892</v>
      </c>
      <c r="F4" t="s">
        <v>25</v>
      </c>
      <c r="G4" t="s">
        <v>21</v>
      </c>
      <c r="H4" t="s">
        <v>26</v>
      </c>
      <c r="I4" s="11">
        <v>30.87</v>
      </c>
      <c r="J4" t="s">
        <v>27</v>
      </c>
      <c r="K4">
        <v>3</v>
      </c>
      <c r="L4" t="s">
        <v>28</v>
      </c>
      <c r="M4" t="s">
        <v>644</v>
      </c>
      <c r="N4" s="11">
        <f>SUMIF(Cocina!A:A,Sala!K4,Cocina!J:J)+I4</f>
        <v>195.87</v>
      </c>
      <c r="O4" s="12">
        <f t="shared" si="0"/>
        <v>45017</v>
      </c>
      <c r="P4" s="2">
        <f t="shared" si="1"/>
        <v>45017.020138888889</v>
      </c>
      <c r="Q4" s="2">
        <f t="shared" si="2"/>
        <v>45017.163888888892</v>
      </c>
      <c r="R4" s="2">
        <f t="shared" si="3"/>
        <v>0.14375000000291038</v>
      </c>
      <c r="S4" s="7">
        <f>SUMIF(Cocina!A:A,K4,Cocina!H:H)</f>
        <v>8.7499999999999994E-2</v>
      </c>
      <c r="T4" s="2">
        <f t="shared" si="4"/>
        <v>5.6250000002910389E-2</v>
      </c>
      <c r="U4" t="str">
        <f t="shared" si="5"/>
        <v>Cobrado</v>
      </c>
      <c r="V4" t="str">
        <f>TEXT(Table1[[#This Row],[Fecha de factura]],"dddd")</f>
        <v>sábado</v>
      </c>
    </row>
    <row r="5" spans="1:22" x14ac:dyDescent="0.45">
      <c r="A5">
        <v>3</v>
      </c>
      <c r="B5" t="s">
        <v>29</v>
      </c>
      <c r="C5">
        <v>1</v>
      </c>
      <c r="D5" s="1">
        <v>45017.127083333333</v>
      </c>
      <c r="E5" s="1">
        <v>45017.188194444447</v>
      </c>
      <c r="F5" t="s">
        <v>30</v>
      </c>
      <c r="G5" t="s">
        <v>15</v>
      </c>
      <c r="H5" t="s">
        <v>26</v>
      </c>
      <c r="I5" s="11">
        <v>34.68</v>
      </c>
      <c r="J5" t="s">
        <v>27</v>
      </c>
      <c r="K5">
        <v>4</v>
      </c>
      <c r="L5" t="s">
        <v>31</v>
      </c>
      <c r="M5" t="s">
        <v>645</v>
      </c>
      <c r="N5" s="11">
        <f>SUMIF(Cocina!A:A,Sala!K5,Cocina!J:J)+I5</f>
        <v>217.68</v>
      </c>
      <c r="O5" s="12">
        <f t="shared" si="0"/>
        <v>45017</v>
      </c>
      <c r="P5" s="2">
        <f t="shared" si="1"/>
        <v>45017.127083333333</v>
      </c>
      <c r="Q5" s="2">
        <f t="shared" si="2"/>
        <v>45017.188194444447</v>
      </c>
      <c r="R5" s="2">
        <f t="shared" si="3"/>
        <v>6.1111111113859806E-2</v>
      </c>
      <c r="S5" s="7">
        <f>SUMIF(Cocina!A:A,K5,Cocina!H:H)</f>
        <v>2.7777777777777776E-2</v>
      </c>
      <c r="T5" s="2">
        <f t="shared" si="4"/>
        <v>3.333333333608203E-2</v>
      </c>
      <c r="U5" t="str">
        <f t="shared" si="5"/>
        <v>Cobrado</v>
      </c>
      <c r="V5" t="str">
        <f>TEXT(Table1[[#This Row],[Fecha de factura]],"dddd")</f>
        <v>sábado</v>
      </c>
    </row>
    <row r="6" spans="1:22" x14ac:dyDescent="0.45">
      <c r="A6">
        <v>8</v>
      </c>
      <c r="B6" t="s">
        <v>32</v>
      </c>
      <c r="C6">
        <v>2</v>
      </c>
      <c r="D6" s="1">
        <v>45017.000694444447</v>
      </c>
      <c r="E6" s="1">
        <v>45017.087500000001</v>
      </c>
      <c r="F6" t="s">
        <v>33</v>
      </c>
      <c r="G6" t="s">
        <v>15</v>
      </c>
      <c r="H6" t="s">
        <v>26</v>
      </c>
      <c r="I6" s="11">
        <v>24.33</v>
      </c>
      <c r="J6" t="s">
        <v>27</v>
      </c>
      <c r="K6">
        <v>5</v>
      </c>
      <c r="L6" t="s">
        <v>34</v>
      </c>
      <c r="M6" t="s">
        <v>646</v>
      </c>
      <c r="N6" s="11">
        <f>SUMIF(Cocina!A:A,Sala!K6,Cocina!J:J)+I6</f>
        <v>91.33</v>
      </c>
      <c r="O6" s="12">
        <f t="shared" si="0"/>
        <v>45017</v>
      </c>
      <c r="P6" s="2">
        <f t="shared" si="1"/>
        <v>45017.000694444447</v>
      </c>
      <c r="Q6" s="2">
        <f t="shared" si="2"/>
        <v>45017.087500000001</v>
      </c>
      <c r="R6" s="2">
        <f t="shared" si="3"/>
        <v>8.6805555554747116E-2</v>
      </c>
      <c r="S6" s="7">
        <f>SUMIF(Cocina!A:A,K6,Cocina!H:H)</f>
        <v>1.1805555555555555E-2</v>
      </c>
      <c r="T6" s="2">
        <f t="shared" si="4"/>
        <v>7.4999999999191561E-2</v>
      </c>
      <c r="U6" t="str">
        <f t="shared" si="5"/>
        <v>Cobrado</v>
      </c>
      <c r="V6" t="str">
        <f>TEXT(Table1[[#This Row],[Fecha de factura]],"dddd")</f>
        <v>sábado</v>
      </c>
    </row>
    <row r="7" spans="1:22" x14ac:dyDescent="0.45">
      <c r="A7">
        <v>7</v>
      </c>
      <c r="B7" t="s">
        <v>35</v>
      </c>
      <c r="C7">
        <v>5</v>
      </c>
      <c r="D7" s="1">
        <v>45017.058333333334</v>
      </c>
      <c r="E7" s="1">
        <v>45017.147222222222</v>
      </c>
      <c r="F7" t="s">
        <v>33</v>
      </c>
      <c r="G7" t="s">
        <v>36</v>
      </c>
      <c r="H7" t="s">
        <v>26</v>
      </c>
      <c r="I7" s="11">
        <v>26.57</v>
      </c>
      <c r="J7" t="s">
        <v>27</v>
      </c>
      <c r="K7">
        <v>6</v>
      </c>
      <c r="L7" t="s">
        <v>34</v>
      </c>
      <c r="M7" t="s">
        <v>37</v>
      </c>
      <c r="N7" s="11">
        <f>SUMIF(Cocina!A:A,Sala!K7,Cocina!J:J)+I7</f>
        <v>96.57</v>
      </c>
      <c r="O7" s="12">
        <f t="shared" si="0"/>
        <v>45017</v>
      </c>
      <c r="P7" s="2">
        <f t="shared" si="1"/>
        <v>45017.058333333334</v>
      </c>
      <c r="Q7" s="2">
        <f t="shared" si="2"/>
        <v>45017.147222222222</v>
      </c>
      <c r="R7" s="2">
        <f t="shared" si="3"/>
        <v>8.8888888887595385E-2</v>
      </c>
      <c r="S7" s="7">
        <f>SUMIF(Cocina!A:A,K7,Cocina!H:H)</f>
        <v>7.6388888888888886E-3</v>
      </c>
      <c r="T7" s="2">
        <f t="shared" si="4"/>
        <v>8.1249999998706496E-2</v>
      </c>
      <c r="U7" t="str">
        <f t="shared" si="5"/>
        <v>Cobrado</v>
      </c>
      <c r="V7" t="str">
        <f>TEXT(Table1[[#This Row],[Fecha de factura]],"dddd")</f>
        <v>sábado</v>
      </c>
    </row>
    <row r="8" spans="1:22" x14ac:dyDescent="0.45">
      <c r="A8">
        <v>17</v>
      </c>
      <c r="B8" t="s">
        <v>38</v>
      </c>
      <c r="C8">
        <v>6</v>
      </c>
      <c r="D8" s="1">
        <v>45017.081250000003</v>
      </c>
      <c r="E8" s="1">
        <v>45017.181944444441</v>
      </c>
      <c r="F8" t="s">
        <v>25</v>
      </c>
      <c r="G8" t="s">
        <v>36</v>
      </c>
      <c r="H8" t="s">
        <v>26</v>
      </c>
      <c r="I8" s="11">
        <v>10.54</v>
      </c>
      <c r="J8" t="s">
        <v>39</v>
      </c>
      <c r="K8">
        <v>7</v>
      </c>
      <c r="L8" t="s">
        <v>40</v>
      </c>
      <c r="M8" t="s">
        <v>647</v>
      </c>
      <c r="N8" s="11">
        <f>SUMIF(Cocina!A:A,Sala!K8,Cocina!J:J)+I8</f>
        <v>182.54</v>
      </c>
      <c r="O8" s="12">
        <f t="shared" si="0"/>
        <v>45017</v>
      </c>
      <c r="P8" s="2">
        <f t="shared" si="1"/>
        <v>45017.081250000003</v>
      </c>
      <c r="Q8" s="2">
        <f t="shared" si="2"/>
        <v>45017.181944444441</v>
      </c>
      <c r="R8" s="2">
        <f t="shared" si="3"/>
        <v>0.1111111111046436</v>
      </c>
      <c r="S8" s="7">
        <f>SUMIF(Cocina!A:A,K8,Cocina!H:H)</f>
        <v>2.8472222222222218E-2</v>
      </c>
      <c r="T8" s="2">
        <f t="shared" si="4"/>
        <v>8.263888888242138E-2</v>
      </c>
      <c r="U8" t="str">
        <f t="shared" si="5"/>
        <v>Cobrado</v>
      </c>
      <c r="V8" t="str">
        <f>TEXT(Table1[[#This Row],[Fecha de factura]],"dddd")</f>
        <v>sábado</v>
      </c>
    </row>
    <row r="9" spans="1:22" x14ac:dyDescent="0.45">
      <c r="A9">
        <v>11</v>
      </c>
      <c r="B9" t="s">
        <v>41</v>
      </c>
      <c r="C9">
        <v>1</v>
      </c>
      <c r="D9" s="1">
        <v>45017.09097222222</v>
      </c>
      <c r="E9" s="1">
        <v>45017.200694444444</v>
      </c>
      <c r="F9" t="s">
        <v>25</v>
      </c>
      <c r="G9" t="s">
        <v>21</v>
      </c>
      <c r="H9" t="s">
        <v>26</v>
      </c>
      <c r="I9" s="11">
        <v>49.18</v>
      </c>
      <c r="J9" t="s">
        <v>17</v>
      </c>
      <c r="K9">
        <v>8</v>
      </c>
      <c r="L9" t="s">
        <v>31</v>
      </c>
      <c r="M9" t="s">
        <v>648</v>
      </c>
      <c r="N9" s="11">
        <f>SUMIF(Cocina!A:A,Sala!K9,Cocina!J:J)+I9</f>
        <v>291.18</v>
      </c>
      <c r="O9" s="12">
        <f t="shared" si="0"/>
        <v>45017</v>
      </c>
      <c r="P9" s="2">
        <f t="shared" si="1"/>
        <v>45017.09097222222</v>
      </c>
      <c r="Q9" s="2">
        <f t="shared" si="2"/>
        <v>45017.200694444444</v>
      </c>
      <c r="R9" s="2">
        <f t="shared" si="3"/>
        <v>0.10972222222335404</v>
      </c>
      <c r="S9" s="7">
        <f>SUMIF(Cocina!A:A,K9,Cocina!H:H)</f>
        <v>3.8194444444444448E-2</v>
      </c>
      <c r="T9" s="2">
        <f t="shared" si="4"/>
        <v>7.152777777890959E-2</v>
      </c>
      <c r="U9" t="str">
        <f t="shared" si="5"/>
        <v>Cobrado</v>
      </c>
      <c r="V9" t="str">
        <f>TEXT(Table1[[#This Row],[Fecha de factura]],"dddd")</f>
        <v>sábado</v>
      </c>
    </row>
    <row r="10" spans="1:22" x14ac:dyDescent="0.45">
      <c r="A10">
        <v>15</v>
      </c>
      <c r="B10" t="s">
        <v>42</v>
      </c>
      <c r="C10">
        <v>5</v>
      </c>
      <c r="D10" s="1">
        <v>45017.085416666669</v>
      </c>
      <c r="E10" s="1">
        <v>45017.184027777781</v>
      </c>
      <c r="F10" t="s">
        <v>25</v>
      </c>
      <c r="G10" t="s">
        <v>15</v>
      </c>
      <c r="H10" t="s">
        <v>16</v>
      </c>
      <c r="I10" s="11">
        <v>46.85</v>
      </c>
      <c r="J10" t="s">
        <v>27</v>
      </c>
      <c r="K10">
        <v>9</v>
      </c>
      <c r="L10" t="s">
        <v>43</v>
      </c>
      <c r="M10" t="s">
        <v>649</v>
      </c>
      <c r="N10" s="11">
        <f>SUMIF(Cocina!A:A,Sala!K10,Cocina!J:J)+I10</f>
        <v>215.85</v>
      </c>
      <c r="O10" s="12">
        <f t="shared" si="0"/>
        <v>45017</v>
      </c>
      <c r="P10" s="2">
        <f t="shared" si="1"/>
        <v>45017.085416666669</v>
      </c>
      <c r="Q10" s="2">
        <f t="shared" si="2"/>
        <v>45017.184027777781</v>
      </c>
      <c r="R10" s="2">
        <f t="shared" si="3"/>
        <v>9.8611111112404615E-2</v>
      </c>
      <c r="S10" s="7">
        <f>SUMIF(Cocina!A:A,K10,Cocina!H:H)</f>
        <v>0.10138888888888889</v>
      </c>
      <c r="T10" s="2">
        <f t="shared" si="4"/>
        <v>0</v>
      </c>
      <c r="U10" t="str">
        <f t="shared" si="5"/>
        <v>No cobrado</v>
      </c>
      <c r="V10" t="str">
        <f>TEXT(Table1[[#This Row],[Fecha de factura]],"dddd")</f>
        <v>sábado</v>
      </c>
    </row>
    <row r="11" spans="1:22" x14ac:dyDescent="0.45">
      <c r="A11">
        <v>17</v>
      </c>
      <c r="B11" t="s">
        <v>44</v>
      </c>
      <c r="C11">
        <v>1</v>
      </c>
      <c r="D11" s="1">
        <v>45017.001388888886</v>
      </c>
      <c r="E11" s="1">
        <v>45017.078472222223</v>
      </c>
      <c r="F11" t="s">
        <v>33</v>
      </c>
      <c r="G11" t="s">
        <v>15</v>
      </c>
      <c r="H11" t="s">
        <v>26</v>
      </c>
      <c r="I11" s="11">
        <v>16.600000000000001</v>
      </c>
      <c r="J11" t="s">
        <v>39</v>
      </c>
      <c r="K11">
        <v>10</v>
      </c>
      <c r="L11" t="s">
        <v>45</v>
      </c>
      <c r="M11" t="s">
        <v>650</v>
      </c>
      <c r="N11" s="11">
        <f>SUMIF(Cocina!A:A,Sala!K11,Cocina!J:J)+I11</f>
        <v>164.6</v>
      </c>
      <c r="O11" s="12">
        <f t="shared" si="0"/>
        <v>45017</v>
      </c>
      <c r="P11" s="2">
        <f t="shared" si="1"/>
        <v>45017.001388888886</v>
      </c>
      <c r="Q11" s="2">
        <f t="shared" si="2"/>
        <v>45017.078472222223</v>
      </c>
      <c r="R11" s="2">
        <f t="shared" si="3"/>
        <v>8.7500000003880515E-2</v>
      </c>
      <c r="S11" s="7">
        <f>SUMIF(Cocina!A:A,K11,Cocina!H:H)</f>
        <v>2.0138888888888887E-2</v>
      </c>
      <c r="T11" s="2">
        <f t="shared" si="4"/>
        <v>6.7361111114991629E-2</v>
      </c>
      <c r="U11" t="str">
        <f t="shared" si="5"/>
        <v>Cobrado</v>
      </c>
      <c r="V11" t="str">
        <f>TEXT(Table1[[#This Row],[Fecha de factura]],"dddd")</f>
        <v>sábado</v>
      </c>
    </row>
    <row r="12" spans="1:22" x14ac:dyDescent="0.45">
      <c r="A12">
        <v>14</v>
      </c>
      <c r="B12" t="s">
        <v>46</v>
      </c>
      <c r="C12">
        <v>1</v>
      </c>
      <c r="D12" s="1">
        <v>45017.156944444447</v>
      </c>
      <c r="E12" s="1">
        <v>45017.272916666669</v>
      </c>
      <c r="F12" t="s">
        <v>20</v>
      </c>
      <c r="G12" t="s">
        <v>15</v>
      </c>
      <c r="H12" t="s">
        <v>26</v>
      </c>
      <c r="I12" s="11">
        <v>32.89</v>
      </c>
      <c r="J12" t="s">
        <v>27</v>
      </c>
      <c r="K12">
        <v>11</v>
      </c>
      <c r="L12" t="s">
        <v>34</v>
      </c>
      <c r="M12" t="s">
        <v>651</v>
      </c>
      <c r="N12" s="11">
        <f>SUMIF(Cocina!A:A,Sala!K12,Cocina!J:J)+I12</f>
        <v>120.89</v>
      </c>
      <c r="O12" s="12">
        <f t="shared" si="0"/>
        <v>45017</v>
      </c>
      <c r="P12" s="2">
        <f t="shared" si="1"/>
        <v>45017.156944444447</v>
      </c>
      <c r="Q12" s="2">
        <f t="shared" si="2"/>
        <v>45017.272916666669</v>
      </c>
      <c r="R12" s="2">
        <f t="shared" si="3"/>
        <v>0.11597222222189885</v>
      </c>
      <c r="S12" s="7">
        <f>SUMIF(Cocina!A:A,K12,Cocina!H:H)</f>
        <v>3.888888888888889E-2</v>
      </c>
      <c r="T12" s="2">
        <f t="shared" si="4"/>
        <v>7.7083333333009957E-2</v>
      </c>
      <c r="U12" t="str">
        <f t="shared" si="5"/>
        <v>Cobrado</v>
      </c>
      <c r="V12" t="str">
        <f>TEXT(Table1[[#This Row],[Fecha de factura]],"dddd")</f>
        <v>sábado</v>
      </c>
    </row>
    <row r="13" spans="1:22" x14ac:dyDescent="0.45">
      <c r="A13">
        <v>14</v>
      </c>
      <c r="B13" t="s">
        <v>47</v>
      </c>
      <c r="C13">
        <v>6</v>
      </c>
      <c r="D13" s="1">
        <v>45017.00277777778</v>
      </c>
      <c r="E13" s="1">
        <v>45017.140972222223</v>
      </c>
      <c r="F13" t="s">
        <v>33</v>
      </c>
      <c r="G13" t="s">
        <v>36</v>
      </c>
      <c r="H13" t="s">
        <v>26</v>
      </c>
      <c r="I13" s="11">
        <v>45.27</v>
      </c>
      <c r="J13" t="s">
        <v>39</v>
      </c>
      <c r="K13">
        <v>12</v>
      </c>
      <c r="L13" t="s">
        <v>23</v>
      </c>
      <c r="M13" t="s">
        <v>652</v>
      </c>
      <c r="N13" s="11">
        <f>SUMIF(Cocina!A:A,Sala!K13,Cocina!J:J)+I13</f>
        <v>371.27</v>
      </c>
      <c r="O13" s="12">
        <f t="shared" si="0"/>
        <v>45017</v>
      </c>
      <c r="P13" s="2">
        <f t="shared" si="1"/>
        <v>45017.00277777778</v>
      </c>
      <c r="Q13" s="2">
        <f t="shared" si="2"/>
        <v>45017.140972222223</v>
      </c>
      <c r="R13" s="2">
        <f t="shared" si="3"/>
        <v>0.14861111111046435</v>
      </c>
      <c r="S13" s="7">
        <f>SUMIF(Cocina!A:A,K13,Cocina!H:H)</f>
        <v>6.597222222222221E-2</v>
      </c>
      <c r="T13" s="2">
        <f t="shared" si="4"/>
        <v>8.263888888824214E-2</v>
      </c>
      <c r="U13" t="str">
        <f t="shared" si="5"/>
        <v>Cobrado</v>
      </c>
      <c r="V13" t="str">
        <f>TEXT(Table1[[#This Row],[Fecha de factura]],"dddd")</f>
        <v>sábado</v>
      </c>
    </row>
    <row r="14" spans="1:22" x14ac:dyDescent="0.45">
      <c r="A14">
        <v>2</v>
      </c>
      <c r="B14" t="s">
        <v>48</v>
      </c>
      <c r="C14">
        <v>1</v>
      </c>
      <c r="D14" s="1">
        <v>45017.131249999999</v>
      </c>
      <c r="E14" s="1">
        <v>45017.230555555558</v>
      </c>
      <c r="F14" t="s">
        <v>30</v>
      </c>
      <c r="G14" t="s">
        <v>15</v>
      </c>
      <c r="H14" t="s">
        <v>22</v>
      </c>
      <c r="I14" s="11">
        <v>22.06</v>
      </c>
      <c r="J14" t="s">
        <v>39</v>
      </c>
      <c r="K14">
        <v>13</v>
      </c>
      <c r="L14" t="s">
        <v>28</v>
      </c>
      <c r="M14" t="s">
        <v>49</v>
      </c>
      <c r="N14" s="11">
        <f>SUMIF(Cocina!A:A,Sala!K14,Cocina!J:J)+I14</f>
        <v>109.06</v>
      </c>
      <c r="O14" s="12">
        <f t="shared" si="0"/>
        <v>45017</v>
      </c>
      <c r="P14" s="2">
        <f t="shared" si="1"/>
        <v>45017.131249999999</v>
      </c>
      <c r="Q14" s="2">
        <f t="shared" si="2"/>
        <v>45017.230555555558</v>
      </c>
      <c r="R14" s="2">
        <f t="shared" si="3"/>
        <v>0.10972222222577936</v>
      </c>
      <c r="S14" s="7">
        <f>SUMIF(Cocina!A:A,K14,Cocina!H:H)</f>
        <v>4.0972222222222222E-2</v>
      </c>
      <c r="T14" s="2">
        <f t="shared" si="4"/>
        <v>6.8750000003557132E-2</v>
      </c>
      <c r="U14" t="str">
        <f t="shared" si="5"/>
        <v>Cobrado</v>
      </c>
      <c r="V14" t="str">
        <f>TEXT(Table1[[#This Row],[Fecha de factura]],"dddd")</f>
        <v>sábado</v>
      </c>
    </row>
    <row r="15" spans="1:22" x14ac:dyDescent="0.45">
      <c r="A15">
        <v>16</v>
      </c>
      <c r="B15" t="s">
        <v>50</v>
      </c>
      <c r="C15">
        <v>6</v>
      </c>
      <c r="D15" s="1">
        <v>45017.012499999997</v>
      </c>
      <c r="E15" s="1">
        <v>45017.081944444442</v>
      </c>
      <c r="F15" t="s">
        <v>25</v>
      </c>
      <c r="G15" t="s">
        <v>15</v>
      </c>
      <c r="H15" t="s">
        <v>22</v>
      </c>
      <c r="I15" s="11">
        <v>48.76</v>
      </c>
      <c r="J15" t="s">
        <v>27</v>
      </c>
      <c r="K15">
        <v>14</v>
      </c>
      <c r="L15" t="s">
        <v>34</v>
      </c>
      <c r="M15" t="s">
        <v>653</v>
      </c>
      <c r="N15" s="11">
        <f>SUMIF(Cocina!A:A,Sala!K15,Cocina!J:J)+I15</f>
        <v>177.76</v>
      </c>
      <c r="O15" s="12">
        <f t="shared" si="0"/>
        <v>45017</v>
      </c>
      <c r="P15" s="2">
        <f t="shared" si="1"/>
        <v>45017.012499999997</v>
      </c>
      <c r="Q15" s="2">
        <f t="shared" si="2"/>
        <v>45017.081944444442</v>
      </c>
      <c r="R15" s="2">
        <f t="shared" si="3"/>
        <v>6.9444444445252884E-2</v>
      </c>
      <c r="S15" s="7">
        <f>SUMIF(Cocina!A:A,K15,Cocina!H:H)</f>
        <v>0.10694444444444445</v>
      </c>
      <c r="T15" s="2">
        <f t="shared" si="4"/>
        <v>0</v>
      </c>
      <c r="U15" t="str">
        <f t="shared" si="5"/>
        <v>No cobrado</v>
      </c>
      <c r="V15" t="str">
        <f>TEXT(Table1[[#This Row],[Fecha de factura]],"dddd")</f>
        <v>sábado</v>
      </c>
    </row>
    <row r="16" spans="1:22" x14ac:dyDescent="0.45">
      <c r="A16">
        <v>6</v>
      </c>
      <c r="B16" t="s">
        <v>51</v>
      </c>
      <c r="C16">
        <v>4</v>
      </c>
      <c r="D16" s="1">
        <v>45017.14166666667</v>
      </c>
      <c r="E16" s="1">
        <v>45017.207638888889</v>
      </c>
      <c r="F16" t="s">
        <v>20</v>
      </c>
      <c r="G16" t="s">
        <v>21</v>
      </c>
      <c r="H16" t="s">
        <v>26</v>
      </c>
      <c r="I16" s="11">
        <v>28.77</v>
      </c>
      <c r="J16" t="s">
        <v>39</v>
      </c>
      <c r="K16">
        <v>15</v>
      </c>
      <c r="L16" t="s">
        <v>45</v>
      </c>
      <c r="M16" t="s">
        <v>654</v>
      </c>
      <c r="N16" s="11">
        <f>SUMIF(Cocina!A:A,Sala!K16,Cocina!J:J)+I16</f>
        <v>252.77</v>
      </c>
      <c r="O16" s="12">
        <f t="shared" si="0"/>
        <v>45017</v>
      </c>
      <c r="P16" s="2">
        <f t="shared" si="1"/>
        <v>45017.14166666667</v>
      </c>
      <c r="Q16" s="2">
        <f t="shared" si="2"/>
        <v>45017.207638888889</v>
      </c>
      <c r="R16" s="2">
        <f t="shared" si="3"/>
        <v>7.6388888885655135E-2</v>
      </c>
      <c r="S16" s="7">
        <f>SUMIF(Cocina!A:A,K16,Cocina!H:H)</f>
        <v>7.1527777777777773E-2</v>
      </c>
      <c r="T16" s="2">
        <f t="shared" si="4"/>
        <v>4.8611111078773611E-3</v>
      </c>
      <c r="U16" t="str">
        <f t="shared" si="5"/>
        <v>Cobrado</v>
      </c>
      <c r="V16" t="str">
        <f>TEXT(Table1[[#This Row],[Fecha de factura]],"dddd")</f>
        <v>sábado</v>
      </c>
    </row>
    <row r="17" spans="1:22" x14ac:dyDescent="0.45">
      <c r="A17">
        <v>20</v>
      </c>
      <c r="B17" t="s">
        <v>52</v>
      </c>
      <c r="C17">
        <v>5</v>
      </c>
      <c r="D17" s="1">
        <v>45017.104861111111</v>
      </c>
      <c r="E17" s="1">
        <v>45017.183333333334</v>
      </c>
      <c r="F17" t="s">
        <v>33</v>
      </c>
      <c r="G17" t="s">
        <v>15</v>
      </c>
      <c r="H17" t="s">
        <v>22</v>
      </c>
      <c r="I17" s="11">
        <v>37.9</v>
      </c>
      <c r="J17" t="s">
        <v>17</v>
      </c>
      <c r="K17">
        <v>16</v>
      </c>
      <c r="L17" t="s">
        <v>43</v>
      </c>
      <c r="M17" t="s">
        <v>53</v>
      </c>
      <c r="N17" s="11">
        <f>SUMIF(Cocina!A:A,Sala!K17,Cocina!J:J)+I17</f>
        <v>65.900000000000006</v>
      </c>
      <c r="O17" s="12">
        <f t="shared" si="0"/>
        <v>45017</v>
      </c>
      <c r="P17" s="2">
        <f t="shared" si="1"/>
        <v>45017.104861111111</v>
      </c>
      <c r="Q17" s="2">
        <f t="shared" si="2"/>
        <v>45017.183333333334</v>
      </c>
      <c r="R17" s="2">
        <f t="shared" si="3"/>
        <v>7.8472222223354038E-2</v>
      </c>
      <c r="S17" s="7">
        <f>SUMIF(Cocina!A:A,K17,Cocina!H:H)</f>
        <v>2.6388888888888889E-2</v>
      </c>
      <c r="T17" s="2">
        <f t="shared" si="4"/>
        <v>5.2083333334465146E-2</v>
      </c>
      <c r="U17" t="str">
        <f t="shared" si="5"/>
        <v>Cobrado</v>
      </c>
      <c r="V17" t="str">
        <f>TEXT(Table1[[#This Row],[Fecha de factura]],"dddd")</f>
        <v>sábado</v>
      </c>
    </row>
    <row r="18" spans="1:22" x14ac:dyDescent="0.45">
      <c r="A18">
        <v>14</v>
      </c>
      <c r="B18" t="s">
        <v>54</v>
      </c>
      <c r="C18">
        <v>6</v>
      </c>
      <c r="D18" s="1">
        <v>45017.006249999999</v>
      </c>
      <c r="E18" s="1">
        <v>45017.143750000003</v>
      </c>
      <c r="F18" t="s">
        <v>25</v>
      </c>
      <c r="G18" t="s">
        <v>21</v>
      </c>
      <c r="H18" t="s">
        <v>26</v>
      </c>
      <c r="I18" s="11">
        <v>12.17</v>
      </c>
      <c r="J18" t="s">
        <v>27</v>
      </c>
      <c r="K18">
        <v>17</v>
      </c>
      <c r="L18" t="s">
        <v>55</v>
      </c>
      <c r="M18" t="s">
        <v>655</v>
      </c>
      <c r="N18" s="11">
        <f>SUMIF(Cocina!A:A,Sala!K18,Cocina!J:J)+I18</f>
        <v>149.16999999999999</v>
      </c>
      <c r="O18" s="12">
        <f t="shared" si="0"/>
        <v>45017</v>
      </c>
      <c r="P18" s="2">
        <f t="shared" si="1"/>
        <v>45017.006249999999</v>
      </c>
      <c r="Q18" s="2">
        <f t="shared" si="2"/>
        <v>45017.143750000003</v>
      </c>
      <c r="R18" s="2">
        <f t="shared" si="3"/>
        <v>0.13750000000436557</v>
      </c>
      <c r="S18" s="7">
        <f>SUMIF(Cocina!A:A,K18,Cocina!H:H)</f>
        <v>0.10972222222222222</v>
      </c>
      <c r="T18" s="2">
        <f t="shared" si="4"/>
        <v>2.7777777782143354E-2</v>
      </c>
      <c r="U18" t="str">
        <f t="shared" si="5"/>
        <v>Cobrado</v>
      </c>
      <c r="V18" t="str">
        <f>TEXT(Table1[[#This Row],[Fecha de factura]],"dddd")</f>
        <v>sábado</v>
      </c>
    </row>
    <row r="19" spans="1:22" x14ac:dyDescent="0.45">
      <c r="A19">
        <v>9</v>
      </c>
      <c r="B19" t="s">
        <v>56</v>
      </c>
      <c r="C19">
        <v>2</v>
      </c>
      <c r="D19" s="1">
        <v>45017.087500000001</v>
      </c>
      <c r="E19" s="1">
        <v>45017.18472222222</v>
      </c>
      <c r="F19" t="s">
        <v>25</v>
      </c>
      <c r="G19" t="s">
        <v>21</v>
      </c>
      <c r="H19" t="s">
        <v>26</v>
      </c>
      <c r="I19" s="11">
        <v>33.090000000000003</v>
      </c>
      <c r="J19" t="s">
        <v>27</v>
      </c>
      <c r="K19">
        <v>18</v>
      </c>
      <c r="L19" t="s">
        <v>23</v>
      </c>
      <c r="M19" t="s">
        <v>656</v>
      </c>
      <c r="N19" s="11">
        <f>SUMIF(Cocina!A:A,Sala!K19,Cocina!J:J)+I19</f>
        <v>284.09000000000003</v>
      </c>
      <c r="O19" s="12">
        <f t="shared" si="0"/>
        <v>45017</v>
      </c>
      <c r="P19" s="2">
        <f t="shared" si="1"/>
        <v>45017.087500000001</v>
      </c>
      <c r="Q19" s="2">
        <f t="shared" si="2"/>
        <v>45017.18472222222</v>
      </c>
      <c r="R19" s="2">
        <f t="shared" si="3"/>
        <v>9.7222222218988463E-2</v>
      </c>
      <c r="S19" s="7">
        <f>SUMIF(Cocina!A:A,K19,Cocina!H:H)</f>
        <v>9.3055555555555558E-2</v>
      </c>
      <c r="T19" s="2">
        <f t="shared" si="4"/>
        <v>4.1666666634329053E-3</v>
      </c>
      <c r="U19" t="str">
        <f t="shared" si="5"/>
        <v>Cobrado</v>
      </c>
      <c r="V19" t="str">
        <f>TEXT(Table1[[#This Row],[Fecha de factura]],"dddd")</f>
        <v>sábado</v>
      </c>
    </row>
    <row r="20" spans="1:22" x14ac:dyDescent="0.45">
      <c r="A20">
        <v>18</v>
      </c>
      <c r="B20" t="s">
        <v>57</v>
      </c>
      <c r="C20">
        <v>3</v>
      </c>
      <c r="D20" s="1">
        <v>45017.024305555555</v>
      </c>
      <c r="E20" s="1">
        <v>45017.145138888889</v>
      </c>
      <c r="F20" t="s">
        <v>25</v>
      </c>
      <c r="G20" t="s">
        <v>15</v>
      </c>
      <c r="H20" t="s">
        <v>26</v>
      </c>
      <c r="I20" s="11">
        <v>17.45</v>
      </c>
      <c r="J20" t="s">
        <v>27</v>
      </c>
      <c r="K20">
        <v>19</v>
      </c>
      <c r="L20" t="s">
        <v>58</v>
      </c>
      <c r="M20" t="s">
        <v>59</v>
      </c>
      <c r="N20" s="11">
        <f>SUMIF(Cocina!A:A,Sala!K20,Cocina!J:J)+I20</f>
        <v>97.45</v>
      </c>
      <c r="O20" s="12">
        <f t="shared" si="0"/>
        <v>45017</v>
      </c>
      <c r="P20" s="2">
        <f t="shared" si="1"/>
        <v>45017.024305555555</v>
      </c>
      <c r="Q20" s="2">
        <f t="shared" si="2"/>
        <v>45017.145138888889</v>
      </c>
      <c r="R20" s="2">
        <f t="shared" si="3"/>
        <v>0.12083333333430346</v>
      </c>
      <c r="S20" s="7">
        <f>SUMIF(Cocina!A:A,K20,Cocina!H:H)</f>
        <v>3.0555555555555555E-2</v>
      </c>
      <c r="T20" s="2">
        <f t="shared" si="4"/>
        <v>9.0277777778747903E-2</v>
      </c>
      <c r="U20" t="str">
        <f t="shared" si="5"/>
        <v>Cobrado</v>
      </c>
      <c r="V20" t="str">
        <f>TEXT(Table1[[#This Row],[Fecha de factura]],"dddd")</f>
        <v>sábado</v>
      </c>
    </row>
    <row r="21" spans="1:22" x14ac:dyDescent="0.45">
      <c r="A21">
        <v>8</v>
      </c>
      <c r="B21" t="s">
        <v>60</v>
      </c>
      <c r="C21">
        <v>2</v>
      </c>
      <c r="D21" s="1">
        <v>45017.059027777781</v>
      </c>
      <c r="E21" s="1">
        <v>45017.216666666667</v>
      </c>
      <c r="F21" t="s">
        <v>14</v>
      </c>
      <c r="G21" t="s">
        <v>15</v>
      </c>
      <c r="H21" t="s">
        <v>26</v>
      </c>
      <c r="I21" s="11">
        <v>31.7</v>
      </c>
      <c r="J21" t="s">
        <v>17</v>
      </c>
      <c r="K21">
        <v>20</v>
      </c>
      <c r="L21" t="s">
        <v>58</v>
      </c>
      <c r="M21" t="s">
        <v>657</v>
      </c>
      <c r="N21" s="11">
        <f>SUMIF(Cocina!A:A,Sala!K21,Cocina!J:J)+I21</f>
        <v>209.7</v>
      </c>
      <c r="O21" s="12">
        <f t="shared" si="0"/>
        <v>45017</v>
      </c>
      <c r="P21" s="2">
        <f t="shared" si="1"/>
        <v>45017.059027777781</v>
      </c>
      <c r="Q21" s="2">
        <f t="shared" si="2"/>
        <v>45017.216666666667</v>
      </c>
      <c r="R21" s="2">
        <f t="shared" si="3"/>
        <v>0.15763888888614019</v>
      </c>
      <c r="S21" s="7">
        <f>SUMIF(Cocina!A:A,K21,Cocina!H:H)</f>
        <v>4.8611111111111112E-2</v>
      </c>
      <c r="T21" s="2">
        <f t="shared" si="4"/>
        <v>0.10902777777502909</v>
      </c>
      <c r="U21" t="str">
        <f t="shared" si="5"/>
        <v>Cobrado</v>
      </c>
      <c r="V21" t="str">
        <f>TEXT(Table1[[#This Row],[Fecha de factura]],"dddd")</f>
        <v>sábado</v>
      </c>
    </row>
    <row r="22" spans="1:22" x14ac:dyDescent="0.45">
      <c r="A22">
        <v>12</v>
      </c>
      <c r="B22" t="s">
        <v>61</v>
      </c>
      <c r="C22">
        <v>2</v>
      </c>
      <c r="D22" s="1">
        <v>45017.152083333334</v>
      </c>
      <c r="E22" s="1">
        <v>45017.244444444441</v>
      </c>
      <c r="F22" t="s">
        <v>14</v>
      </c>
      <c r="G22" t="s">
        <v>15</v>
      </c>
      <c r="H22" t="s">
        <v>26</v>
      </c>
      <c r="I22" s="11">
        <v>20.53</v>
      </c>
      <c r="J22" t="s">
        <v>17</v>
      </c>
      <c r="K22">
        <v>21</v>
      </c>
      <c r="L22" t="s">
        <v>45</v>
      </c>
      <c r="M22" t="s">
        <v>658</v>
      </c>
      <c r="N22" s="11">
        <f>SUMIF(Cocina!A:A,Sala!K22,Cocina!J:J)+I22</f>
        <v>294.52999999999997</v>
      </c>
      <c r="O22" s="12">
        <f t="shared" si="0"/>
        <v>45017</v>
      </c>
      <c r="P22" s="2">
        <f t="shared" si="1"/>
        <v>45017.152083333334</v>
      </c>
      <c r="Q22" s="2">
        <f t="shared" si="2"/>
        <v>45017.244444444441</v>
      </c>
      <c r="R22" s="2">
        <f t="shared" si="3"/>
        <v>9.2361111106583849E-2</v>
      </c>
      <c r="S22" s="7">
        <f>SUMIF(Cocina!A:A,K22,Cocina!H:H)</f>
        <v>0.10555555555555556</v>
      </c>
      <c r="T22" s="2">
        <f t="shared" si="4"/>
        <v>0</v>
      </c>
      <c r="U22" t="str">
        <f t="shared" si="5"/>
        <v>No cobrado</v>
      </c>
      <c r="V22" t="str">
        <f>TEXT(Table1[[#This Row],[Fecha de factura]],"dddd")</f>
        <v>sábado</v>
      </c>
    </row>
    <row r="23" spans="1:22" x14ac:dyDescent="0.45">
      <c r="A23">
        <v>15</v>
      </c>
      <c r="B23" t="s">
        <v>62</v>
      </c>
      <c r="C23">
        <v>1</v>
      </c>
      <c r="D23" s="1">
        <v>45017.094444444447</v>
      </c>
      <c r="E23" s="1">
        <v>45017.199305555558</v>
      </c>
      <c r="F23" t="s">
        <v>33</v>
      </c>
      <c r="G23" t="s">
        <v>15</v>
      </c>
      <c r="H23" t="s">
        <v>26</v>
      </c>
      <c r="I23" s="11">
        <v>45.41</v>
      </c>
      <c r="J23" t="s">
        <v>27</v>
      </c>
      <c r="K23">
        <v>22</v>
      </c>
      <c r="L23" t="s">
        <v>55</v>
      </c>
      <c r="M23" t="s">
        <v>659</v>
      </c>
      <c r="N23" s="11">
        <f>SUMIF(Cocina!A:A,Sala!K23,Cocina!J:J)+I23</f>
        <v>258.40999999999997</v>
      </c>
      <c r="O23" s="12">
        <f t="shared" si="0"/>
        <v>45017</v>
      </c>
      <c r="P23" s="2">
        <f t="shared" si="1"/>
        <v>45017.094444444447</v>
      </c>
      <c r="Q23" s="2">
        <f t="shared" si="2"/>
        <v>45017.199305555558</v>
      </c>
      <c r="R23" s="2">
        <f t="shared" si="3"/>
        <v>0.10486111111094942</v>
      </c>
      <c r="S23" s="7">
        <f>SUMIF(Cocina!A:A,K23,Cocina!H:H)</f>
        <v>8.5416666666666669E-2</v>
      </c>
      <c r="T23" s="2">
        <f t="shared" si="4"/>
        <v>1.9444444444282755E-2</v>
      </c>
      <c r="U23" t="str">
        <f t="shared" si="5"/>
        <v>Cobrado</v>
      </c>
      <c r="V23" t="str">
        <f>TEXT(Table1[[#This Row],[Fecha de factura]],"dddd")</f>
        <v>sábado</v>
      </c>
    </row>
    <row r="24" spans="1:22" x14ac:dyDescent="0.45">
      <c r="A24">
        <v>1</v>
      </c>
      <c r="B24" t="s">
        <v>63</v>
      </c>
      <c r="C24">
        <v>5</v>
      </c>
      <c r="D24" s="1">
        <v>45017.113888888889</v>
      </c>
      <c r="E24" s="1">
        <v>45017.17291666667</v>
      </c>
      <c r="F24" t="s">
        <v>30</v>
      </c>
      <c r="G24" t="s">
        <v>36</v>
      </c>
      <c r="H24" t="s">
        <v>26</v>
      </c>
      <c r="I24" s="11">
        <v>38.46</v>
      </c>
      <c r="J24" t="s">
        <v>27</v>
      </c>
      <c r="K24">
        <v>23</v>
      </c>
      <c r="L24" t="s">
        <v>58</v>
      </c>
      <c r="M24" t="s">
        <v>660</v>
      </c>
      <c r="N24" s="11">
        <f>SUMIF(Cocina!A:A,Sala!K24,Cocina!J:J)+I24</f>
        <v>176.46</v>
      </c>
      <c r="O24" s="12">
        <f t="shared" si="0"/>
        <v>45017</v>
      </c>
      <c r="P24" s="2">
        <f t="shared" si="1"/>
        <v>45017.113888888889</v>
      </c>
      <c r="Q24" s="2">
        <f t="shared" si="2"/>
        <v>45017.17291666667</v>
      </c>
      <c r="R24" s="2">
        <f t="shared" si="3"/>
        <v>5.9027777781011537E-2</v>
      </c>
      <c r="S24" s="7">
        <f>SUMIF(Cocina!A:A,K24,Cocina!H:H)</f>
        <v>4.3749999999999997E-2</v>
      </c>
      <c r="T24" s="2">
        <f t="shared" si="4"/>
        <v>1.5277777781011539E-2</v>
      </c>
      <c r="U24" t="str">
        <f t="shared" si="5"/>
        <v>Cobrado</v>
      </c>
      <c r="V24" t="str">
        <f>TEXT(Table1[[#This Row],[Fecha de factura]],"dddd")</f>
        <v>sábado</v>
      </c>
    </row>
    <row r="25" spans="1:22" x14ac:dyDescent="0.45">
      <c r="A25">
        <v>5</v>
      </c>
      <c r="B25" t="s">
        <v>64</v>
      </c>
      <c r="C25">
        <v>5</v>
      </c>
      <c r="D25" s="1">
        <v>45017.125694444447</v>
      </c>
      <c r="E25" s="1">
        <v>45017.263888888891</v>
      </c>
      <c r="F25" t="s">
        <v>14</v>
      </c>
      <c r="G25" t="s">
        <v>15</v>
      </c>
      <c r="H25" t="s">
        <v>26</v>
      </c>
      <c r="I25" s="11">
        <v>38.18</v>
      </c>
      <c r="J25" t="s">
        <v>39</v>
      </c>
      <c r="K25">
        <v>24</v>
      </c>
      <c r="L25" t="s">
        <v>40</v>
      </c>
      <c r="M25" t="s">
        <v>661</v>
      </c>
      <c r="N25" s="11">
        <f>SUMIF(Cocina!A:A,Sala!K25,Cocina!J:J)+I25</f>
        <v>271.18</v>
      </c>
      <c r="O25" s="12">
        <f t="shared" si="0"/>
        <v>45017</v>
      </c>
      <c r="P25" s="2">
        <f t="shared" si="1"/>
        <v>45017.125694444447</v>
      </c>
      <c r="Q25" s="2">
        <f t="shared" si="2"/>
        <v>45017.263888888891</v>
      </c>
      <c r="R25" s="2">
        <f t="shared" si="3"/>
        <v>0.14861111111046435</v>
      </c>
      <c r="S25" s="7">
        <f>SUMIF(Cocina!A:A,K25,Cocina!H:H)</f>
        <v>0.125</v>
      </c>
      <c r="T25" s="2">
        <f t="shared" si="4"/>
        <v>2.361111111046435E-2</v>
      </c>
      <c r="U25" t="str">
        <f t="shared" si="5"/>
        <v>Cobrado</v>
      </c>
      <c r="V25" t="str">
        <f>TEXT(Table1[[#This Row],[Fecha de factura]],"dddd")</f>
        <v>sábado</v>
      </c>
    </row>
    <row r="26" spans="1:22" x14ac:dyDescent="0.45">
      <c r="A26">
        <v>12</v>
      </c>
      <c r="B26" t="s">
        <v>65</v>
      </c>
      <c r="C26">
        <v>5</v>
      </c>
      <c r="D26" s="1">
        <v>45017.125694444447</v>
      </c>
      <c r="E26" s="1">
        <v>45017.207638888889</v>
      </c>
      <c r="F26" t="s">
        <v>30</v>
      </c>
      <c r="G26" t="s">
        <v>36</v>
      </c>
      <c r="H26" t="s">
        <v>16</v>
      </c>
      <c r="I26" s="11">
        <v>46.15</v>
      </c>
      <c r="J26" t="s">
        <v>39</v>
      </c>
      <c r="K26">
        <v>25</v>
      </c>
      <c r="L26" t="s">
        <v>23</v>
      </c>
      <c r="M26" t="s">
        <v>66</v>
      </c>
      <c r="N26" s="11">
        <f>SUMIF(Cocina!A:A,Sala!K26,Cocina!J:J)+I26</f>
        <v>80.150000000000006</v>
      </c>
      <c r="O26" s="12">
        <f t="shared" si="0"/>
        <v>45017</v>
      </c>
      <c r="P26" s="2">
        <f t="shared" si="1"/>
        <v>45017.125694444447</v>
      </c>
      <c r="Q26" s="2">
        <f t="shared" si="2"/>
        <v>45017.207638888889</v>
      </c>
      <c r="R26" s="2">
        <f t="shared" si="3"/>
        <v>9.2361111109009172E-2</v>
      </c>
      <c r="S26" s="7">
        <f>SUMIF(Cocina!A:A,K26,Cocina!H:H)</f>
        <v>2.4305555555555556E-2</v>
      </c>
      <c r="T26" s="2">
        <f t="shared" si="4"/>
        <v>6.805555555345362E-2</v>
      </c>
      <c r="U26" t="str">
        <f t="shared" si="5"/>
        <v>Cobrado</v>
      </c>
      <c r="V26" t="str">
        <f>TEXT(Table1[[#This Row],[Fecha de factura]],"dddd")</f>
        <v>sábado</v>
      </c>
    </row>
    <row r="27" spans="1:22" x14ac:dyDescent="0.45">
      <c r="A27">
        <v>18</v>
      </c>
      <c r="B27" t="s">
        <v>67</v>
      </c>
      <c r="C27">
        <v>2</v>
      </c>
      <c r="D27" s="1">
        <v>45017.086111111108</v>
      </c>
      <c r="E27" s="1">
        <v>45017.240972222222</v>
      </c>
      <c r="F27" t="s">
        <v>30</v>
      </c>
      <c r="G27" t="s">
        <v>21</v>
      </c>
      <c r="H27" t="s">
        <v>26</v>
      </c>
      <c r="I27" s="11">
        <v>10.37</v>
      </c>
      <c r="J27" t="s">
        <v>39</v>
      </c>
      <c r="K27">
        <v>26</v>
      </c>
      <c r="L27" t="s">
        <v>45</v>
      </c>
      <c r="M27" t="s">
        <v>662</v>
      </c>
      <c r="N27" s="11">
        <f>SUMIF(Cocina!A:A,Sala!K27,Cocina!J:J)+I27</f>
        <v>136.37</v>
      </c>
      <c r="O27" s="12">
        <f t="shared" si="0"/>
        <v>45017</v>
      </c>
      <c r="P27" s="2">
        <f t="shared" si="1"/>
        <v>45017.086111111108</v>
      </c>
      <c r="Q27" s="2">
        <f t="shared" si="2"/>
        <v>45017.240972222222</v>
      </c>
      <c r="R27" s="2">
        <f t="shared" si="3"/>
        <v>0.16527777778052646</v>
      </c>
      <c r="S27" s="7">
        <f>SUMIF(Cocina!A:A,K27,Cocina!H:H)</f>
        <v>7.5694444444444453E-2</v>
      </c>
      <c r="T27" s="2">
        <f t="shared" si="4"/>
        <v>8.9583333336082011E-2</v>
      </c>
      <c r="U27" t="str">
        <f t="shared" si="5"/>
        <v>Cobrado</v>
      </c>
      <c r="V27" t="str">
        <f>TEXT(Table1[[#This Row],[Fecha de factura]],"dddd")</f>
        <v>sábado</v>
      </c>
    </row>
    <row r="28" spans="1:22" x14ac:dyDescent="0.45">
      <c r="A28">
        <v>4</v>
      </c>
      <c r="B28" t="s">
        <v>68</v>
      </c>
      <c r="C28">
        <v>2</v>
      </c>
      <c r="D28" s="1">
        <v>45017.054861111108</v>
      </c>
      <c r="E28" s="1">
        <v>45017.102083333331</v>
      </c>
      <c r="F28" t="s">
        <v>30</v>
      </c>
      <c r="G28" t="s">
        <v>15</v>
      </c>
      <c r="H28" t="s">
        <v>26</v>
      </c>
      <c r="I28" s="11">
        <v>19.27</v>
      </c>
      <c r="J28" t="s">
        <v>39</v>
      </c>
      <c r="K28">
        <v>27</v>
      </c>
      <c r="L28" t="s">
        <v>28</v>
      </c>
      <c r="M28" t="s">
        <v>663</v>
      </c>
      <c r="N28" s="11">
        <f>SUMIF(Cocina!A:A,Sala!K28,Cocina!J:J)+I28</f>
        <v>80.27</v>
      </c>
      <c r="O28" s="12">
        <f t="shared" si="0"/>
        <v>45017</v>
      </c>
      <c r="P28" s="2">
        <f t="shared" si="1"/>
        <v>45017.054861111108</v>
      </c>
      <c r="Q28" s="2">
        <f t="shared" si="2"/>
        <v>45017.102083333331</v>
      </c>
      <c r="R28" s="2">
        <f t="shared" si="3"/>
        <v>5.7638888890020702E-2</v>
      </c>
      <c r="S28" s="7">
        <f>SUMIF(Cocina!A:A,K28,Cocina!H:H)</f>
        <v>3.8194444444444448E-2</v>
      </c>
      <c r="T28" s="2">
        <f t="shared" si="4"/>
        <v>1.9444444445576255E-2</v>
      </c>
      <c r="U28" t="str">
        <f t="shared" si="5"/>
        <v>Cobrado</v>
      </c>
      <c r="V28" t="str">
        <f>TEXT(Table1[[#This Row],[Fecha de factura]],"dddd")</f>
        <v>sábado</v>
      </c>
    </row>
    <row r="29" spans="1:22" x14ac:dyDescent="0.45">
      <c r="A29">
        <v>2</v>
      </c>
      <c r="B29" t="s">
        <v>69</v>
      </c>
      <c r="C29">
        <v>2</v>
      </c>
      <c r="D29" s="1">
        <v>45017.03402777778</v>
      </c>
      <c r="E29" s="1">
        <v>45017.136111111111</v>
      </c>
      <c r="F29" t="s">
        <v>33</v>
      </c>
      <c r="G29" t="s">
        <v>36</v>
      </c>
      <c r="H29" t="s">
        <v>26</v>
      </c>
      <c r="I29" s="11">
        <v>41.22</v>
      </c>
      <c r="J29" t="s">
        <v>17</v>
      </c>
      <c r="K29">
        <v>28</v>
      </c>
      <c r="L29" t="s">
        <v>70</v>
      </c>
      <c r="M29" t="s">
        <v>664</v>
      </c>
      <c r="N29" s="11">
        <f>SUMIF(Cocina!A:A,Sala!K29,Cocina!J:J)+I29</f>
        <v>135.22</v>
      </c>
      <c r="O29" s="12">
        <f t="shared" si="0"/>
        <v>45017</v>
      </c>
      <c r="P29" s="2">
        <f t="shared" si="1"/>
        <v>45017.03402777778</v>
      </c>
      <c r="Q29" s="2">
        <f t="shared" si="2"/>
        <v>45017.136111111111</v>
      </c>
      <c r="R29" s="2">
        <f t="shared" si="3"/>
        <v>0.10208333333139308</v>
      </c>
      <c r="S29" s="7">
        <f>SUMIF(Cocina!A:A,K29,Cocina!H:H)</f>
        <v>3.888888888888889E-2</v>
      </c>
      <c r="T29" s="2">
        <f t="shared" si="4"/>
        <v>6.3194444442504188E-2</v>
      </c>
      <c r="U29" t="str">
        <f t="shared" si="5"/>
        <v>Cobrado</v>
      </c>
      <c r="V29" t="str">
        <f>TEXT(Table1[[#This Row],[Fecha de factura]],"dddd")</f>
        <v>sábado</v>
      </c>
    </row>
    <row r="30" spans="1:22" x14ac:dyDescent="0.45">
      <c r="A30">
        <v>20</v>
      </c>
      <c r="B30" t="s">
        <v>71</v>
      </c>
      <c r="C30">
        <v>5</v>
      </c>
      <c r="D30" s="1">
        <v>45017.126388888886</v>
      </c>
      <c r="E30" s="1">
        <v>45017.256944444445</v>
      </c>
      <c r="F30" t="s">
        <v>25</v>
      </c>
      <c r="G30" t="s">
        <v>15</v>
      </c>
      <c r="H30" t="s">
        <v>26</v>
      </c>
      <c r="I30" s="11">
        <v>14.83</v>
      </c>
      <c r="J30" t="s">
        <v>39</v>
      </c>
      <c r="K30">
        <v>29</v>
      </c>
      <c r="L30" t="s">
        <v>55</v>
      </c>
      <c r="M30" t="s">
        <v>665</v>
      </c>
      <c r="N30" s="11">
        <f>SUMIF(Cocina!A:A,Sala!K30,Cocina!J:J)+I30</f>
        <v>187.83</v>
      </c>
      <c r="O30" s="12">
        <f t="shared" si="0"/>
        <v>45017</v>
      </c>
      <c r="P30" s="2">
        <f t="shared" si="1"/>
        <v>45017.126388888886</v>
      </c>
      <c r="Q30" s="2">
        <f t="shared" si="2"/>
        <v>45017.256944444445</v>
      </c>
      <c r="R30" s="2">
        <f t="shared" si="3"/>
        <v>0.14097222222577935</v>
      </c>
      <c r="S30" s="7">
        <f>SUMIF(Cocina!A:A,K30,Cocina!H:H)</f>
        <v>4.9305555555555554E-2</v>
      </c>
      <c r="T30" s="2">
        <f t="shared" si="4"/>
        <v>9.1666666670223801E-2</v>
      </c>
      <c r="U30" t="str">
        <f t="shared" si="5"/>
        <v>Cobrado</v>
      </c>
      <c r="V30" t="str">
        <f>TEXT(Table1[[#This Row],[Fecha de factura]],"dddd")</f>
        <v>sábado</v>
      </c>
    </row>
    <row r="31" spans="1:22" x14ac:dyDescent="0.45">
      <c r="A31">
        <v>14</v>
      </c>
      <c r="B31" t="s">
        <v>72</v>
      </c>
      <c r="C31">
        <v>4</v>
      </c>
      <c r="D31" s="1">
        <v>45017.121527777781</v>
      </c>
      <c r="E31" s="1">
        <v>45017.259027777778</v>
      </c>
      <c r="F31" t="s">
        <v>33</v>
      </c>
      <c r="G31" t="s">
        <v>15</v>
      </c>
      <c r="H31" t="s">
        <v>22</v>
      </c>
      <c r="I31" s="11">
        <v>26.29</v>
      </c>
      <c r="J31" t="s">
        <v>27</v>
      </c>
      <c r="K31">
        <v>30</v>
      </c>
      <c r="L31" t="s">
        <v>40</v>
      </c>
      <c r="M31" t="s">
        <v>666</v>
      </c>
      <c r="N31" s="11">
        <f>SUMIF(Cocina!A:A,Sala!K31,Cocina!J:J)+I31</f>
        <v>138.29</v>
      </c>
      <c r="O31" s="12">
        <f t="shared" si="0"/>
        <v>45017</v>
      </c>
      <c r="P31" s="2">
        <f t="shared" si="1"/>
        <v>45017.121527777781</v>
      </c>
      <c r="Q31" s="2">
        <f t="shared" si="2"/>
        <v>45017.259027777778</v>
      </c>
      <c r="R31" s="2">
        <f t="shared" si="3"/>
        <v>0.13749999999708962</v>
      </c>
      <c r="S31" s="7">
        <f>SUMIF(Cocina!A:A,K31,Cocina!H:H)</f>
        <v>4.791666666666667E-2</v>
      </c>
      <c r="T31" s="2">
        <f t="shared" si="4"/>
        <v>8.9583333330422954E-2</v>
      </c>
      <c r="U31" t="str">
        <f t="shared" si="5"/>
        <v>Cobrado</v>
      </c>
      <c r="V31" t="str">
        <f>TEXT(Table1[[#This Row],[Fecha de factura]],"dddd")</f>
        <v>sábado</v>
      </c>
    </row>
    <row r="32" spans="1:22" x14ac:dyDescent="0.45">
      <c r="A32">
        <v>13</v>
      </c>
      <c r="B32" t="s">
        <v>73</v>
      </c>
      <c r="C32">
        <v>3</v>
      </c>
      <c r="D32" s="1">
        <v>45017.118750000001</v>
      </c>
      <c r="E32" s="1">
        <v>45017.251388888886</v>
      </c>
      <c r="F32" t="s">
        <v>25</v>
      </c>
      <c r="G32" t="s">
        <v>21</v>
      </c>
      <c r="H32" t="s">
        <v>26</v>
      </c>
      <c r="I32" s="11">
        <v>19.809999999999999</v>
      </c>
      <c r="J32" t="s">
        <v>39</v>
      </c>
      <c r="K32">
        <v>31</v>
      </c>
      <c r="L32" t="s">
        <v>70</v>
      </c>
      <c r="M32" t="s">
        <v>667</v>
      </c>
      <c r="N32" s="11">
        <f>SUMIF(Cocina!A:A,Sala!K32,Cocina!J:J)+I32</f>
        <v>86.81</v>
      </c>
      <c r="O32" s="12">
        <f t="shared" si="0"/>
        <v>45017</v>
      </c>
      <c r="P32" s="2">
        <f t="shared" si="1"/>
        <v>45017.118750000001</v>
      </c>
      <c r="Q32" s="2">
        <f t="shared" si="2"/>
        <v>45017.251388888886</v>
      </c>
      <c r="R32" s="2">
        <f t="shared" si="3"/>
        <v>0.14305555555135166</v>
      </c>
      <c r="S32" s="7">
        <f>SUMIF(Cocina!A:A,K32,Cocina!H:H)</f>
        <v>7.2916666666666657E-2</v>
      </c>
      <c r="T32" s="2">
        <f t="shared" si="4"/>
        <v>7.0138888884685002E-2</v>
      </c>
      <c r="U32" t="str">
        <f t="shared" si="5"/>
        <v>Cobrado</v>
      </c>
      <c r="V32" t="str">
        <f>TEXT(Table1[[#This Row],[Fecha de factura]],"dddd")</f>
        <v>sábado</v>
      </c>
    </row>
    <row r="33" spans="1:22" x14ac:dyDescent="0.45">
      <c r="A33">
        <v>5</v>
      </c>
      <c r="B33" t="s">
        <v>74</v>
      </c>
      <c r="C33">
        <v>1</v>
      </c>
      <c r="D33" s="1">
        <v>45017.130555555559</v>
      </c>
      <c r="E33" s="1">
        <v>45017.28402777778</v>
      </c>
      <c r="F33" t="s">
        <v>20</v>
      </c>
      <c r="G33" t="s">
        <v>15</v>
      </c>
      <c r="H33" t="s">
        <v>26</v>
      </c>
      <c r="I33" s="11">
        <v>28.25</v>
      </c>
      <c r="J33" t="s">
        <v>39</v>
      </c>
      <c r="K33">
        <v>32</v>
      </c>
      <c r="L33" t="s">
        <v>45</v>
      </c>
      <c r="M33" t="s">
        <v>668</v>
      </c>
      <c r="N33" s="11">
        <f>SUMIF(Cocina!A:A,Sala!K33,Cocina!J:J)+I33</f>
        <v>239.25</v>
      </c>
      <c r="O33" s="12">
        <f t="shared" si="0"/>
        <v>45017</v>
      </c>
      <c r="P33" s="2">
        <f t="shared" si="1"/>
        <v>45017.130555555559</v>
      </c>
      <c r="Q33" s="2">
        <f t="shared" si="2"/>
        <v>45017.28402777778</v>
      </c>
      <c r="R33" s="2">
        <f t="shared" si="3"/>
        <v>0.16388888888711031</v>
      </c>
      <c r="S33" s="7">
        <f>SUMIF(Cocina!A:A,K33,Cocina!H:H)</f>
        <v>8.8888888888888892E-2</v>
      </c>
      <c r="T33" s="2">
        <f t="shared" si="4"/>
        <v>7.499999999822142E-2</v>
      </c>
      <c r="U33" t="str">
        <f t="shared" si="5"/>
        <v>Cobrado</v>
      </c>
      <c r="V33" t="str">
        <f>TEXT(Table1[[#This Row],[Fecha de factura]],"dddd")</f>
        <v>sábado</v>
      </c>
    </row>
    <row r="34" spans="1:22" x14ac:dyDescent="0.45">
      <c r="A34">
        <v>4</v>
      </c>
      <c r="B34" t="s">
        <v>75</v>
      </c>
      <c r="C34">
        <v>5</v>
      </c>
      <c r="D34" s="1">
        <v>45017.147916666669</v>
      </c>
      <c r="E34" s="1">
        <v>45017.26458333333</v>
      </c>
      <c r="F34" t="s">
        <v>33</v>
      </c>
      <c r="G34" t="s">
        <v>36</v>
      </c>
      <c r="H34" t="s">
        <v>16</v>
      </c>
      <c r="I34" s="11">
        <v>20.38</v>
      </c>
      <c r="J34" t="s">
        <v>39</v>
      </c>
      <c r="K34">
        <v>33</v>
      </c>
      <c r="L34" t="s">
        <v>34</v>
      </c>
      <c r="M34" t="s">
        <v>669</v>
      </c>
      <c r="N34" s="11">
        <f>SUMIF(Cocina!A:A,Sala!K34,Cocina!J:J)+I34</f>
        <v>326.38</v>
      </c>
      <c r="O34" s="12">
        <f t="shared" si="0"/>
        <v>45017</v>
      </c>
      <c r="P34" s="2">
        <f t="shared" si="1"/>
        <v>45017.147916666669</v>
      </c>
      <c r="Q34" s="2">
        <f t="shared" si="2"/>
        <v>45017.26458333333</v>
      </c>
      <c r="R34" s="2">
        <f t="shared" si="3"/>
        <v>0.12708333332799762</v>
      </c>
      <c r="S34" s="7">
        <f>SUMIF(Cocina!A:A,K34,Cocina!H:H)</f>
        <v>9.027777777777779E-2</v>
      </c>
      <c r="T34" s="2">
        <f t="shared" si="4"/>
        <v>3.6805555550219832E-2</v>
      </c>
      <c r="U34" t="str">
        <f t="shared" si="5"/>
        <v>Cobrado</v>
      </c>
      <c r="V34" t="str">
        <f>TEXT(Table1[[#This Row],[Fecha de factura]],"dddd")</f>
        <v>sábado</v>
      </c>
    </row>
    <row r="35" spans="1:22" x14ac:dyDescent="0.45">
      <c r="A35">
        <v>15</v>
      </c>
      <c r="B35" t="s">
        <v>76</v>
      </c>
      <c r="C35">
        <v>1</v>
      </c>
      <c r="D35" s="1">
        <v>45017.094444444447</v>
      </c>
      <c r="E35" s="1">
        <v>45017.254861111112</v>
      </c>
      <c r="F35" t="s">
        <v>33</v>
      </c>
      <c r="G35" t="s">
        <v>21</v>
      </c>
      <c r="H35" t="s">
        <v>26</v>
      </c>
      <c r="I35" s="11">
        <v>13.08</v>
      </c>
      <c r="J35" t="s">
        <v>27</v>
      </c>
      <c r="K35">
        <v>34</v>
      </c>
      <c r="L35" t="s">
        <v>34</v>
      </c>
      <c r="M35" t="s">
        <v>670</v>
      </c>
      <c r="N35" s="11">
        <f>SUMIF(Cocina!A:A,Sala!K35,Cocina!J:J)+I35</f>
        <v>125.08</v>
      </c>
      <c r="O35" s="12">
        <f t="shared" si="0"/>
        <v>45017</v>
      </c>
      <c r="P35" s="2">
        <f t="shared" si="1"/>
        <v>45017.094444444447</v>
      </c>
      <c r="Q35" s="2">
        <f t="shared" si="2"/>
        <v>45017.254861111112</v>
      </c>
      <c r="R35" s="2">
        <f t="shared" si="3"/>
        <v>0.16041666666569654</v>
      </c>
      <c r="S35" s="7">
        <f>SUMIF(Cocina!A:A,K35,Cocina!H:H)</f>
        <v>4.5138888888888888E-2</v>
      </c>
      <c r="T35" s="2">
        <f t="shared" si="4"/>
        <v>0.11527777777680764</v>
      </c>
      <c r="U35" t="str">
        <f t="shared" si="5"/>
        <v>Cobrado</v>
      </c>
      <c r="V35" t="str">
        <f>TEXT(Table1[[#This Row],[Fecha de factura]],"dddd")</f>
        <v>sábado</v>
      </c>
    </row>
    <row r="36" spans="1:22" x14ac:dyDescent="0.45">
      <c r="A36">
        <v>13</v>
      </c>
      <c r="B36" t="s">
        <v>77</v>
      </c>
      <c r="C36">
        <v>2</v>
      </c>
      <c r="D36" s="1">
        <v>45017.137499999997</v>
      </c>
      <c r="E36" s="1">
        <v>45017.246527777781</v>
      </c>
      <c r="F36" t="s">
        <v>14</v>
      </c>
      <c r="G36" t="s">
        <v>15</v>
      </c>
      <c r="H36" t="s">
        <v>26</v>
      </c>
      <c r="I36" s="11">
        <v>15.75</v>
      </c>
      <c r="J36" t="s">
        <v>39</v>
      </c>
      <c r="K36">
        <v>35</v>
      </c>
      <c r="L36" t="s">
        <v>34</v>
      </c>
      <c r="M36" t="s">
        <v>671</v>
      </c>
      <c r="N36" s="11">
        <f>SUMIF(Cocina!A:A,Sala!K36,Cocina!J:J)+I36</f>
        <v>229.75</v>
      </c>
      <c r="O36" s="12">
        <f t="shared" si="0"/>
        <v>45017</v>
      </c>
      <c r="P36" s="2">
        <f t="shared" si="1"/>
        <v>45017.137499999997</v>
      </c>
      <c r="Q36" s="2">
        <f t="shared" si="2"/>
        <v>45017.246527777781</v>
      </c>
      <c r="R36" s="2">
        <f t="shared" si="3"/>
        <v>0.11944444445058859</v>
      </c>
      <c r="S36" s="7">
        <f>SUMIF(Cocina!A:A,K36,Cocina!H:H)</f>
        <v>4.5138888888888888E-2</v>
      </c>
      <c r="T36" s="2">
        <f t="shared" si="4"/>
        <v>7.430555556169971E-2</v>
      </c>
      <c r="U36" t="str">
        <f t="shared" si="5"/>
        <v>Cobrado</v>
      </c>
      <c r="V36" t="str">
        <f>TEXT(Table1[[#This Row],[Fecha de factura]],"dddd")</f>
        <v>sábado</v>
      </c>
    </row>
    <row r="37" spans="1:22" x14ac:dyDescent="0.45">
      <c r="A37">
        <v>5</v>
      </c>
      <c r="B37" t="s">
        <v>78</v>
      </c>
      <c r="C37">
        <v>5</v>
      </c>
      <c r="D37" s="1">
        <v>45017.143750000003</v>
      </c>
      <c r="E37" s="1">
        <v>45017.268055555556</v>
      </c>
      <c r="F37" t="s">
        <v>25</v>
      </c>
      <c r="G37" t="s">
        <v>15</v>
      </c>
      <c r="H37" t="s">
        <v>26</v>
      </c>
      <c r="I37" s="11">
        <v>45.28</v>
      </c>
      <c r="J37" t="s">
        <v>39</v>
      </c>
      <c r="K37">
        <v>36</v>
      </c>
      <c r="L37" t="s">
        <v>43</v>
      </c>
      <c r="M37" t="s">
        <v>79</v>
      </c>
      <c r="N37" s="11">
        <f>SUMIF(Cocina!A:A,Sala!K37,Cocina!J:J)+I37</f>
        <v>75.28</v>
      </c>
      <c r="O37" s="12">
        <f t="shared" si="0"/>
        <v>45017</v>
      </c>
      <c r="P37" s="2">
        <f t="shared" si="1"/>
        <v>45017.143750000003</v>
      </c>
      <c r="Q37" s="2">
        <f t="shared" si="2"/>
        <v>45017.268055555556</v>
      </c>
      <c r="R37" s="2">
        <f t="shared" si="3"/>
        <v>0.13472222221995858</v>
      </c>
      <c r="S37" s="7">
        <f>SUMIF(Cocina!A:A,K37,Cocina!H:H)</f>
        <v>2.6388888888888889E-2</v>
      </c>
      <c r="T37" s="2">
        <f t="shared" si="4"/>
        <v>0.10833333333106969</v>
      </c>
      <c r="U37" t="str">
        <f t="shared" si="5"/>
        <v>Cobrado</v>
      </c>
      <c r="V37" t="str">
        <f>TEXT(Table1[[#This Row],[Fecha de factura]],"dddd")</f>
        <v>sábado</v>
      </c>
    </row>
    <row r="38" spans="1:22" x14ac:dyDescent="0.45">
      <c r="A38">
        <v>20</v>
      </c>
      <c r="B38" t="s">
        <v>80</v>
      </c>
      <c r="C38">
        <v>1</v>
      </c>
      <c r="D38" s="1">
        <v>45017.14166666667</v>
      </c>
      <c r="E38" s="1">
        <v>45017.251388888886</v>
      </c>
      <c r="F38" t="s">
        <v>30</v>
      </c>
      <c r="G38" t="s">
        <v>36</v>
      </c>
      <c r="H38" t="s">
        <v>26</v>
      </c>
      <c r="I38" s="11">
        <v>10.39</v>
      </c>
      <c r="J38" t="s">
        <v>39</v>
      </c>
      <c r="K38">
        <v>37</v>
      </c>
      <c r="L38" t="s">
        <v>28</v>
      </c>
      <c r="M38" t="s">
        <v>81</v>
      </c>
      <c r="N38" s="11">
        <f>SUMIF(Cocina!A:A,Sala!K38,Cocina!J:J)+I38</f>
        <v>31.39</v>
      </c>
      <c r="O38" s="12">
        <f t="shared" si="0"/>
        <v>45017</v>
      </c>
      <c r="P38" s="2">
        <f t="shared" si="1"/>
        <v>45017.14166666667</v>
      </c>
      <c r="Q38" s="2">
        <f t="shared" si="2"/>
        <v>45017.251388888886</v>
      </c>
      <c r="R38" s="2">
        <f t="shared" si="3"/>
        <v>0.12013888888274475</v>
      </c>
      <c r="S38" s="7">
        <f>SUMIF(Cocina!A:A,K38,Cocina!H:H)</f>
        <v>3.2638888888888891E-2</v>
      </c>
      <c r="T38" s="2">
        <f t="shared" si="4"/>
        <v>8.7499999993855854E-2</v>
      </c>
      <c r="U38" t="str">
        <f t="shared" si="5"/>
        <v>Cobrado</v>
      </c>
      <c r="V38" t="str">
        <f>TEXT(Table1[[#This Row],[Fecha de factura]],"dddd")</f>
        <v>sábado</v>
      </c>
    </row>
    <row r="39" spans="1:22" x14ac:dyDescent="0.45">
      <c r="A39">
        <v>10</v>
      </c>
      <c r="B39" t="s">
        <v>82</v>
      </c>
      <c r="C39">
        <v>6</v>
      </c>
      <c r="D39" s="1">
        <v>45017.109722222223</v>
      </c>
      <c r="E39" s="1">
        <v>45017.161805555559</v>
      </c>
      <c r="F39" t="s">
        <v>33</v>
      </c>
      <c r="G39" t="s">
        <v>15</v>
      </c>
      <c r="H39" t="s">
        <v>16</v>
      </c>
      <c r="I39" s="11">
        <v>16.309999999999999</v>
      </c>
      <c r="J39" t="s">
        <v>17</v>
      </c>
      <c r="K39">
        <v>38</v>
      </c>
      <c r="L39" t="s">
        <v>58</v>
      </c>
      <c r="M39" t="s">
        <v>672</v>
      </c>
      <c r="N39" s="11">
        <f>SUMIF(Cocina!A:A,Sala!K39,Cocina!J:J)+I39</f>
        <v>251.31</v>
      </c>
      <c r="O39" s="12">
        <f t="shared" si="0"/>
        <v>45017</v>
      </c>
      <c r="P39" s="2">
        <f t="shared" si="1"/>
        <v>45017.109722222223</v>
      </c>
      <c r="Q39" s="2">
        <f t="shared" si="2"/>
        <v>45017.161805555559</v>
      </c>
      <c r="R39" s="2">
        <f t="shared" si="3"/>
        <v>5.2083333335758653E-2</v>
      </c>
      <c r="S39" s="7">
        <f>SUMIF(Cocina!A:A,K39,Cocina!H:H)</f>
        <v>6.8055555555555564E-2</v>
      </c>
      <c r="T39" s="2">
        <f t="shared" si="4"/>
        <v>0</v>
      </c>
      <c r="U39" t="str">
        <f t="shared" si="5"/>
        <v>No cobrado</v>
      </c>
      <c r="V39" t="str">
        <f>TEXT(Table1[[#This Row],[Fecha de factura]],"dddd")</f>
        <v>sábado</v>
      </c>
    </row>
    <row r="40" spans="1:22" x14ac:dyDescent="0.45">
      <c r="A40">
        <v>15</v>
      </c>
      <c r="B40" t="s">
        <v>83</v>
      </c>
      <c r="C40">
        <v>3</v>
      </c>
      <c r="D40" s="1">
        <v>45017.15347222222</v>
      </c>
      <c r="E40" s="1">
        <v>45017.318749999999</v>
      </c>
      <c r="F40" t="s">
        <v>25</v>
      </c>
      <c r="G40" t="s">
        <v>36</v>
      </c>
      <c r="H40" t="s">
        <v>22</v>
      </c>
      <c r="I40" s="11">
        <v>48.36</v>
      </c>
      <c r="J40" t="s">
        <v>39</v>
      </c>
      <c r="K40">
        <v>39</v>
      </c>
      <c r="L40" t="s">
        <v>43</v>
      </c>
      <c r="M40" t="s">
        <v>84</v>
      </c>
      <c r="N40" s="11">
        <f>SUMIF(Cocina!A:A,Sala!K40,Cocina!J:J)+I40</f>
        <v>156.36000000000001</v>
      </c>
      <c r="O40" s="12">
        <f t="shared" si="0"/>
        <v>45017</v>
      </c>
      <c r="P40" s="2">
        <f t="shared" si="1"/>
        <v>45017.15347222222</v>
      </c>
      <c r="Q40" s="2">
        <f t="shared" si="2"/>
        <v>45017.318749999999</v>
      </c>
      <c r="R40" s="2">
        <f t="shared" si="3"/>
        <v>0.17569444444476781</v>
      </c>
      <c r="S40" s="7">
        <f>SUMIF(Cocina!A:A,K40,Cocina!H:H)</f>
        <v>3.9583333333333331E-2</v>
      </c>
      <c r="T40" s="2">
        <f t="shared" si="4"/>
        <v>0.13611111111143448</v>
      </c>
      <c r="U40" t="str">
        <f t="shared" si="5"/>
        <v>Cobrado</v>
      </c>
      <c r="V40" t="str">
        <f>TEXT(Table1[[#This Row],[Fecha de factura]],"dddd")</f>
        <v>sábado</v>
      </c>
    </row>
    <row r="41" spans="1:22" x14ac:dyDescent="0.45">
      <c r="A41">
        <v>1</v>
      </c>
      <c r="B41" t="s">
        <v>85</v>
      </c>
      <c r="C41">
        <v>1</v>
      </c>
      <c r="D41" s="1">
        <v>45017.083333333336</v>
      </c>
      <c r="E41" s="1">
        <v>45017.170138888891</v>
      </c>
      <c r="F41" t="s">
        <v>14</v>
      </c>
      <c r="G41" t="s">
        <v>15</v>
      </c>
      <c r="H41" t="s">
        <v>22</v>
      </c>
      <c r="I41" s="11">
        <v>13.68</v>
      </c>
      <c r="J41" t="s">
        <v>27</v>
      </c>
      <c r="K41">
        <v>40</v>
      </c>
      <c r="L41" t="s">
        <v>70</v>
      </c>
      <c r="M41" t="s">
        <v>673</v>
      </c>
      <c r="N41" s="11">
        <f>SUMIF(Cocina!A:A,Sala!K41,Cocina!J:J)+I41</f>
        <v>161.68</v>
      </c>
      <c r="O41" s="12">
        <f t="shared" si="0"/>
        <v>45017</v>
      </c>
      <c r="P41" s="2">
        <f t="shared" si="1"/>
        <v>45017.083333333336</v>
      </c>
      <c r="Q41" s="2">
        <f t="shared" si="2"/>
        <v>45017.170138888891</v>
      </c>
      <c r="R41" s="2">
        <f t="shared" si="3"/>
        <v>8.6805555554747116E-2</v>
      </c>
      <c r="S41" s="7">
        <f>SUMIF(Cocina!A:A,K41,Cocina!H:H)</f>
        <v>5.4166666666666669E-2</v>
      </c>
      <c r="T41" s="2">
        <f t="shared" si="4"/>
        <v>3.2638888888080447E-2</v>
      </c>
      <c r="U41" t="str">
        <f t="shared" si="5"/>
        <v>Cobrado</v>
      </c>
      <c r="V41" t="str">
        <f>TEXT(Table1[[#This Row],[Fecha de factura]],"dddd")</f>
        <v>sábado</v>
      </c>
    </row>
    <row r="42" spans="1:22" x14ac:dyDescent="0.45">
      <c r="A42">
        <v>7</v>
      </c>
      <c r="B42" t="s">
        <v>86</v>
      </c>
      <c r="C42">
        <v>4</v>
      </c>
      <c r="D42" s="1">
        <v>45017.093055555553</v>
      </c>
      <c r="E42" s="1">
        <v>45017.180555555555</v>
      </c>
      <c r="F42" t="s">
        <v>25</v>
      </c>
      <c r="G42" t="s">
        <v>15</v>
      </c>
      <c r="H42" t="s">
        <v>26</v>
      </c>
      <c r="I42" s="11">
        <v>15.24</v>
      </c>
      <c r="J42" t="s">
        <v>39</v>
      </c>
      <c r="K42">
        <v>41</v>
      </c>
      <c r="L42" t="s">
        <v>34</v>
      </c>
      <c r="M42" t="s">
        <v>674</v>
      </c>
      <c r="N42" s="11">
        <f>SUMIF(Cocina!A:A,Sala!K42,Cocina!J:J)+I42</f>
        <v>219.24</v>
      </c>
      <c r="O42" s="12">
        <f t="shared" si="0"/>
        <v>45017</v>
      </c>
      <c r="P42" s="2">
        <f t="shared" si="1"/>
        <v>45017.093055555553</v>
      </c>
      <c r="Q42" s="2">
        <f t="shared" si="2"/>
        <v>45017.180555555555</v>
      </c>
      <c r="R42" s="2">
        <f t="shared" si="3"/>
        <v>9.7916666668121863E-2</v>
      </c>
      <c r="S42" s="7">
        <f>SUMIF(Cocina!A:A,K42,Cocina!H:H)</f>
        <v>6.1805555555555558E-2</v>
      </c>
      <c r="T42" s="2">
        <f t="shared" si="4"/>
        <v>3.6111111112566305E-2</v>
      </c>
      <c r="U42" t="str">
        <f t="shared" si="5"/>
        <v>Cobrado</v>
      </c>
      <c r="V42" t="str">
        <f>TEXT(Table1[[#This Row],[Fecha de factura]],"dddd")</f>
        <v>sábado</v>
      </c>
    </row>
    <row r="43" spans="1:22" x14ac:dyDescent="0.45">
      <c r="A43">
        <v>14</v>
      </c>
      <c r="B43" t="s">
        <v>87</v>
      </c>
      <c r="C43">
        <v>1</v>
      </c>
      <c r="D43" s="1">
        <v>45017.017361111109</v>
      </c>
      <c r="E43" s="1">
        <v>45017.073611111111</v>
      </c>
      <c r="F43" t="s">
        <v>25</v>
      </c>
      <c r="G43" t="s">
        <v>15</v>
      </c>
      <c r="H43" t="s">
        <v>26</v>
      </c>
      <c r="I43" s="11">
        <v>49.58</v>
      </c>
      <c r="J43" t="s">
        <v>17</v>
      </c>
      <c r="K43">
        <v>42</v>
      </c>
      <c r="L43" t="s">
        <v>43</v>
      </c>
      <c r="M43" t="s">
        <v>675</v>
      </c>
      <c r="N43" s="11">
        <f>SUMIF(Cocina!A:A,Sala!K43,Cocina!J:J)+I43</f>
        <v>151.57999999999998</v>
      </c>
      <c r="O43" s="12">
        <f t="shared" si="0"/>
        <v>45017</v>
      </c>
      <c r="P43" s="2">
        <f t="shared" si="1"/>
        <v>45017.017361111109</v>
      </c>
      <c r="Q43" s="2">
        <f t="shared" si="2"/>
        <v>45017.073611111111</v>
      </c>
      <c r="R43" s="2">
        <f t="shared" si="3"/>
        <v>5.6250000001455192E-2</v>
      </c>
      <c r="S43" s="7">
        <f>SUMIF(Cocina!A:A,K43,Cocina!H:H)</f>
        <v>4.7916666666666663E-2</v>
      </c>
      <c r="T43" s="2">
        <f t="shared" si="4"/>
        <v>8.3333333347885286E-3</v>
      </c>
      <c r="U43" t="str">
        <f t="shared" si="5"/>
        <v>Cobrado</v>
      </c>
      <c r="V43" t="str">
        <f>TEXT(Table1[[#This Row],[Fecha de factura]],"dddd")</f>
        <v>sábado</v>
      </c>
    </row>
    <row r="44" spans="1:22" x14ac:dyDescent="0.45">
      <c r="A44">
        <v>8</v>
      </c>
      <c r="B44" t="s">
        <v>88</v>
      </c>
      <c r="C44">
        <v>6</v>
      </c>
      <c r="D44" s="1">
        <v>45017.043055555558</v>
      </c>
      <c r="E44" s="1">
        <v>45017.134722222225</v>
      </c>
      <c r="F44" t="s">
        <v>33</v>
      </c>
      <c r="G44" t="s">
        <v>15</v>
      </c>
      <c r="H44" t="s">
        <v>26</v>
      </c>
      <c r="I44" s="11">
        <v>32.19</v>
      </c>
      <c r="J44" t="s">
        <v>39</v>
      </c>
      <c r="K44">
        <v>43</v>
      </c>
      <c r="L44" t="s">
        <v>34</v>
      </c>
      <c r="M44" t="s">
        <v>676</v>
      </c>
      <c r="N44" s="11">
        <f>SUMIF(Cocina!A:A,Sala!K44,Cocina!J:J)+I44</f>
        <v>235.19</v>
      </c>
      <c r="O44" s="12">
        <f t="shared" si="0"/>
        <v>45017</v>
      </c>
      <c r="P44" s="2">
        <f t="shared" si="1"/>
        <v>45017.043055555558</v>
      </c>
      <c r="Q44" s="2">
        <f t="shared" si="2"/>
        <v>45017.134722222225</v>
      </c>
      <c r="R44" s="2">
        <f t="shared" si="3"/>
        <v>0.1020833333338184</v>
      </c>
      <c r="S44" s="7">
        <f>SUMIF(Cocina!A:A,K44,Cocina!H:H)</f>
        <v>0.10138888888888889</v>
      </c>
      <c r="T44" s="2">
        <f t="shared" si="4"/>
        <v>6.9444444492951229E-4</v>
      </c>
      <c r="U44" t="str">
        <f t="shared" si="5"/>
        <v>Cobrado</v>
      </c>
      <c r="V44" t="str">
        <f>TEXT(Table1[[#This Row],[Fecha de factura]],"dddd")</f>
        <v>sábado</v>
      </c>
    </row>
    <row r="45" spans="1:22" x14ac:dyDescent="0.45">
      <c r="A45">
        <v>18</v>
      </c>
      <c r="B45" t="s">
        <v>85</v>
      </c>
      <c r="C45">
        <v>1</v>
      </c>
      <c r="D45" s="1">
        <v>45017.129166666666</v>
      </c>
      <c r="E45" s="1">
        <v>45017.262499999997</v>
      </c>
      <c r="F45" t="s">
        <v>33</v>
      </c>
      <c r="G45" t="s">
        <v>15</v>
      </c>
      <c r="H45" t="s">
        <v>26</v>
      </c>
      <c r="I45" s="11">
        <v>42.6</v>
      </c>
      <c r="J45" t="s">
        <v>27</v>
      </c>
      <c r="K45">
        <v>44</v>
      </c>
      <c r="L45" t="s">
        <v>18</v>
      </c>
      <c r="M45" t="s">
        <v>677</v>
      </c>
      <c r="N45" s="11">
        <f>SUMIF(Cocina!A:A,Sala!K45,Cocina!J:J)+I45</f>
        <v>164.6</v>
      </c>
      <c r="O45" s="12">
        <f t="shared" si="0"/>
        <v>45017</v>
      </c>
      <c r="P45" s="2">
        <f t="shared" si="1"/>
        <v>45017.129166666666</v>
      </c>
      <c r="Q45" s="2">
        <f t="shared" si="2"/>
        <v>45017.262499999997</v>
      </c>
      <c r="R45" s="2">
        <f t="shared" si="3"/>
        <v>0.13333333333139308</v>
      </c>
      <c r="S45" s="7">
        <f>SUMIF(Cocina!A:A,K45,Cocina!H:H)</f>
        <v>5.9027777777777776E-2</v>
      </c>
      <c r="T45" s="2">
        <f t="shared" si="4"/>
        <v>7.4305555553615302E-2</v>
      </c>
      <c r="U45" t="str">
        <f t="shared" si="5"/>
        <v>Cobrado</v>
      </c>
      <c r="V45" t="str">
        <f>TEXT(Table1[[#This Row],[Fecha de factura]],"dddd")</f>
        <v>sábado</v>
      </c>
    </row>
    <row r="46" spans="1:22" x14ac:dyDescent="0.45">
      <c r="A46">
        <v>17</v>
      </c>
      <c r="B46" t="s">
        <v>89</v>
      </c>
      <c r="C46">
        <v>2</v>
      </c>
      <c r="D46" s="1">
        <v>45017.09375</v>
      </c>
      <c r="E46" s="1">
        <v>45017.167361111111</v>
      </c>
      <c r="F46" t="s">
        <v>25</v>
      </c>
      <c r="G46" t="s">
        <v>15</v>
      </c>
      <c r="H46" t="s">
        <v>26</v>
      </c>
      <c r="I46" s="11">
        <v>25.41</v>
      </c>
      <c r="J46" t="s">
        <v>17</v>
      </c>
      <c r="K46">
        <v>45</v>
      </c>
      <c r="L46" t="s">
        <v>34</v>
      </c>
      <c r="M46" t="s">
        <v>90</v>
      </c>
      <c r="N46" s="11">
        <f>SUMIF(Cocina!A:A,Sala!K46,Cocina!J:J)+I46</f>
        <v>79.41</v>
      </c>
      <c r="O46" s="12">
        <f t="shared" si="0"/>
        <v>45017</v>
      </c>
      <c r="P46" s="2">
        <f t="shared" si="1"/>
        <v>45017.09375</v>
      </c>
      <c r="Q46" s="2">
        <f t="shared" si="2"/>
        <v>45017.167361111111</v>
      </c>
      <c r="R46" s="2">
        <f t="shared" si="3"/>
        <v>7.3611111110949423E-2</v>
      </c>
      <c r="S46" s="7">
        <f>SUMIF(Cocina!A:A,K46,Cocina!H:H)</f>
        <v>3.2638888888888891E-2</v>
      </c>
      <c r="T46" s="2">
        <f t="shared" si="4"/>
        <v>4.0972222222060532E-2</v>
      </c>
      <c r="U46" t="str">
        <f t="shared" si="5"/>
        <v>Cobrado</v>
      </c>
      <c r="V46" t="str">
        <f>TEXT(Table1[[#This Row],[Fecha de factura]],"dddd")</f>
        <v>sábado</v>
      </c>
    </row>
    <row r="47" spans="1:22" x14ac:dyDescent="0.45">
      <c r="A47">
        <v>10</v>
      </c>
      <c r="B47" t="s">
        <v>91</v>
      </c>
      <c r="C47">
        <v>1</v>
      </c>
      <c r="D47" s="1">
        <v>45017.074305555558</v>
      </c>
      <c r="E47" s="1">
        <v>45017.152083333334</v>
      </c>
      <c r="F47" t="s">
        <v>30</v>
      </c>
      <c r="G47" t="s">
        <v>15</v>
      </c>
      <c r="H47" t="s">
        <v>26</v>
      </c>
      <c r="I47" s="11">
        <v>27.97</v>
      </c>
      <c r="J47" t="s">
        <v>27</v>
      </c>
      <c r="K47">
        <v>46</v>
      </c>
      <c r="L47" t="s">
        <v>58</v>
      </c>
      <c r="M47" t="s">
        <v>678</v>
      </c>
      <c r="N47" s="11">
        <f>SUMIF(Cocina!A:A,Sala!K47,Cocina!J:J)+I47</f>
        <v>167.97</v>
      </c>
      <c r="O47" s="12">
        <f t="shared" si="0"/>
        <v>45017</v>
      </c>
      <c r="P47" s="2">
        <f t="shared" si="1"/>
        <v>45017.074305555558</v>
      </c>
      <c r="Q47" s="2">
        <f t="shared" si="2"/>
        <v>45017.152083333334</v>
      </c>
      <c r="R47" s="2">
        <f t="shared" si="3"/>
        <v>7.7777777776645962E-2</v>
      </c>
      <c r="S47" s="7">
        <f>SUMIF(Cocina!A:A,K47,Cocina!H:H)</f>
        <v>5.9722222222222218E-2</v>
      </c>
      <c r="T47" s="2">
        <f t="shared" si="4"/>
        <v>1.8055555554423744E-2</v>
      </c>
      <c r="U47" t="str">
        <f t="shared" si="5"/>
        <v>Cobrado</v>
      </c>
      <c r="V47" t="str">
        <f>TEXT(Table1[[#This Row],[Fecha de factura]],"dddd")</f>
        <v>sábado</v>
      </c>
    </row>
    <row r="48" spans="1:22" x14ac:dyDescent="0.45">
      <c r="A48">
        <v>18</v>
      </c>
      <c r="B48" t="s">
        <v>92</v>
      </c>
      <c r="C48">
        <v>3</v>
      </c>
      <c r="D48" s="1">
        <v>45017.145833333336</v>
      </c>
      <c r="E48" s="1">
        <v>45017.311805555553</v>
      </c>
      <c r="F48" t="s">
        <v>25</v>
      </c>
      <c r="G48" t="s">
        <v>15</v>
      </c>
      <c r="H48" t="s">
        <v>26</v>
      </c>
      <c r="I48" s="11">
        <v>10.98</v>
      </c>
      <c r="J48" t="s">
        <v>39</v>
      </c>
      <c r="K48">
        <v>47</v>
      </c>
      <c r="L48" t="s">
        <v>28</v>
      </c>
      <c r="M48" t="s">
        <v>679</v>
      </c>
      <c r="N48" s="11">
        <f>SUMIF(Cocina!A:A,Sala!K48,Cocina!J:J)+I48</f>
        <v>119.98</v>
      </c>
      <c r="O48" s="12">
        <f t="shared" si="0"/>
        <v>45017</v>
      </c>
      <c r="P48" s="2">
        <f t="shared" si="1"/>
        <v>45017.145833333336</v>
      </c>
      <c r="Q48" s="2">
        <f t="shared" si="2"/>
        <v>45017.311805555553</v>
      </c>
      <c r="R48" s="2">
        <f t="shared" si="3"/>
        <v>0.17638888888419993</v>
      </c>
      <c r="S48" s="7">
        <f>SUMIF(Cocina!A:A,K48,Cocina!H:H)</f>
        <v>6.0416666666666667E-2</v>
      </c>
      <c r="T48" s="2">
        <f t="shared" si="4"/>
        <v>0.11597222221753326</v>
      </c>
      <c r="U48" t="str">
        <f t="shared" si="5"/>
        <v>Cobrado</v>
      </c>
      <c r="V48" t="str">
        <f>TEXT(Table1[[#This Row],[Fecha de factura]],"dddd")</f>
        <v>sábado</v>
      </c>
    </row>
    <row r="49" spans="1:22" x14ac:dyDescent="0.45">
      <c r="A49">
        <v>17</v>
      </c>
      <c r="B49" t="s">
        <v>93</v>
      </c>
      <c r="C49">
        <v>2</v>
      </c>
      <c r="D49" s="1">
        <v>45017.019444444442</v>
      </c>
      <c r="E49" s="1">
        <v>45017.168055555558</v>
      </c>
      <c r="F49" t="s">
        <v>14</v>
      </c>
      <c r="G49" t="s">
        <v>21</v>
      </c>
      <c r="H49" t="s">
        <v>26</v>
      </c>
      <c r="I49" s="11">
        <v>25.31</v>
      </c>
      <c r="J49" t="s">
        <v>27</v>
      </c>
      <c r="K49">
        <v>48</v>
      </c>
      <c r="L49" t="s">
        <v>43</v>
      </c>
      <c r="M49" t="s">
        <v>680</v>
      </c>
      <c r="N49" s="11">
        <f>SUMIF(Cocina!A:A,Sala!K49,Cocina!J:J)+I49</f>
        <v>183.31</v>
      </c>
      <c r="O49" s="12">
        <f t="shared" si="0"/>
        <v>45017</v>
      </c>
      <c r="P49" s="2">
        <f t="shared" si="1"/>
        <v>45017.019444444442</v>
      </c>
      <c r="Q49" s="2">
        <f t="shared" si="2"/>
        <v>45017.168055555558</v>
      </c>
      <c r="R49" s="2">
        <f t="shared" si="3"/>
        <v>0.148611111115315</v>
      </c>
      <c r="S49" s="7">
        <f>SUMIF(Cocina!A:A,K49,Cocina!H:H)</f>
        <v>8.611111111111111E-2</v>
      </c>
      <c r="T49" s="2">
        <f t="shared" si="4"/>
        <v>6.2500000004203887E-2</v>
      </c>
      <c r="U49" t="str">
        <f t="shared" si="5"/>
        <v>Cobrado</v>
      </c>
      <c r="V49" t="str">
        <f>TEXT(Table1[[#This Row],[Fecha de factura]],"dddd")</f>
        <v>sábado</v>
      </c>
    </row>
    <row r="50" spans="1:22" x14ac:dyDescent="0.45">
      <c r="A50">
        <v>8</v>
      </c>
      <c r="B50" t="s">
        <v>94</v>
      </c>
      <c r="C50">
        <v>3</v>
      </c>
      <c r="D50" s="1">
        <v>45017.072222222225</v>
      </c>
      <c r="E50" s="1">
        <v>45017.228472222225</v>
      </c>
      <c r="F50" t="s">
        <v>25</v>
      </c>
      <c r="G50" t="s">
        <v>15</v>
      </c>
      <c r="H50" t="s">
        <v>26</v>
      </c>
      <c r="I50" s="11">
        <v>20.92</v>
      </c>
      <c r="J50" t="s">
        <v>27</v>
      </c>
      <c r="K50">
        <v>49</v>
      </c>
      <c r="L50" t="s">
        <v>45</v>
      </c>
      <c r="M50" t="s">
        <v>681</v>
      </c>
      <c r="N50" s="11">
        <f>SUMIF(Cocina!A:A,Sala!K50,Cocina!J:J)+I50</f>
        <v>206.92000000000002</v>
      </c>
      <c r="O50" s="12">
        <f t="shared" si="0"/>
        <v>45017</v>
      </c>
      <c r="P50" s="2">
        <f t="shared" si="1"/>
        <v>45017.072222222225</v>
      </c>
      <c r="Q50" s="2">
        <f t="shared" si="2"/>
        <v>45017.228472222225</v>
      </c>
      <c r="R50" s="2">
        <f t="shared" si="3"/>
        <v>0.15625</v>
      </c>
      <c r="S50" s="7">
        <f>SUMIF(Cocina!A:A,K50,Cocina!H:H)</f>
        <v>5.6250000000000001E-2</v>
      </c>
      <c r="T50" s="2">
        <f t="shared" si="4"/>
        <v>0.1</v>
      </c>
      <c r="U50" t="str">
        <f t="shared" si="5"/>
        <v>Cobrado</v>
      </c>
      <c r="V50" t="str">
        <f>TEXT(Table1[[#This Row],[Fecha de factura]],"dddd")</f>
        <v>sábado</v>
      </c>
    </row>
    <row r="51" spans="1:22" x14ac:dyDescent="0.45">
      <c r="A51">
        <v>19</v>
      </c>
      <c r="B51" t="s">
        <v>95</v>
      </c>
      <c r="C51">
        <v>5</v>
      </c>
      <c r="D51" s="1">
        <v>45017.162499999999</v>
      </c>
      <c r="E51" s="1">
        <v>45017.289583333331</v>
      </c>
      <c r="F51" t="s">
        <v>33</v>
      </c>
      <c r="G51" t="s">
        <v>15</v>
      </c>
      <c r="H51" t="s">
        <v>16</v>
      </c>
      <c r="I51" s="11">
        <v>16.739999999999998</v>
      </c>
      <c r="J51" t="s">
        <v>39</v>
      </c>
      <c r="K51">
        <v>50</v>
      </c>
      <c r="L51" t="s">
        <v>70</v>
      </c>
      <c r="M51" t="s">
        <v>682</v>
      </c>
      <c r="N51" s="11">
        <f>SUMIF(Cocina!A:A,Sala!K51,Cocina!J:J)+I51</f>
        <v>92.74</v>
      </c>
      <c r="O51" s="12">
        <f t="shared" si="0"/>
        <v>45017</v>
      </c>
      <c r="P51" s="2">
        <f t="shared" si="1"/>
        <v>45017.162499999999</v>
      </c>
      <c r="Q51" s="2">
        <f t="shared" si="2"/>
        <v>45017.289583333331</v>
      </c>
      <c r="R51" s="2">
        <f t="shared" si="3"/>
        <v>0.13749999999951493</v>
      </c>
      <c r="S51" s="7">
        <f>SUMIF(Cocina!A:A,K51,Cocina!H:H)</f>
        <v>1.4583333333333334E-2</v>
      </c>
      <c r="T51" s="2">
        <f t="shared" si="4"/>
        <v>0.12291666666618159</v>
      </c>
      <c r="U51" t="str">
        <f t="shared" si="5"/>
        <v>Cobrado</v>
      </c>
      <c r="V51" t="str">
        <f>TEXT(Table1[[#This Row],[Fecha de factura]],"dddd")</f>
        <v>sábado</v>
      </c>
    </row>
    <row r="52" spans="1:22" x14ac:dyDescent="0.45">
      <c r="A52">
        <v>12</v>
      </c>
      <c r="B52" t="s">
        <v>96</v>
      </c>
      <c r="C52">
        <v>1</v>
      </c>
      <c r="D52" s="1">
        <v>45017.070833333331</v>
      </c>
      <c r="E52" s="1">
        <v>45017.126388888886</v>
      </c>
      <c r="F52" t="s">
        <v>30</v>
      </c>
      <c r="G52" t="s">
        <v>36</v>
      </c>
      <c r="H52" t="s">
        <v>26</v>
      </c>
      <c r="I52" s="11">
        <v>37.08</v>
      </c>
      <c r="J52" t="s">
        <v>17</v>
      </c>
      <c r="K52">
        <v>51</v>
      </c>
      <c r="L52" t="s">
        <v>18</v>
      </c>
      <c r="M52" t="s">
        <v>683</v>
      </c>
      <c r="N52" s="11">
        <f>SUMIF(Cocina!A:A,Sala!K52,Cocina!J:J)+I52</f>
        <v>262.08</v>
      </c>
      <c r="O52" s="12">
        <f t="shared" si="0"/>
        <v>45017</v>
      </c>
      <c r="P52" s="2">
        <f t="shared" si="1"/>
        <v>45017.070833333331</v>
      </c>
      <c r="Q52" s="2">
        <f t="shared" si="2"/>
        <v>45017.126388888886</v>
      </c>
      <c r="R52" s="2">
        <f t="shared" si="3"/>
        <v>5.5555555554747116E-2</v>
      </c>
      <c r="S52" s="7">
        <f>SUMIF(Cocina!A:A,K52,Cocina!H:H)</f>
        <v>0.1138888888888889</v>
      </c>
      <c r="T52" s="2">
        <f t="shared" si="4"/>
        <v>0</v>
      </c>
      <c r="U52" t="str">
        <f t="shared" si="5"/>
        <v>No cobrado</v>
      </c>
      <c r="V52" t="str">
        <f>TEXT(Table1[[#This Row],[Fecha de factura]],"dddd")</f>
        <v>sábado</v>
      </c>
    </row>
    <row r="53" spans="1:22" x14ac:dyDescent="0.45">
      <c r="A53">
        <v>7</v>
      </c>
      <c r="B53" t="s">
        <v>97</v>
      </c>
      <c r="C53">
        <v>4</v>
      </c>
      <c r="D53" s="1">
        <v>45017.000694444447</v>
      </c>
      <c r="E53" s="1">
        <v>45017.049305555556</v>
      </c>
      <c r="F53" t="s">
        <v>14</v>
      </c>
      <c r="G53" t="s">
        <v>15</v>
      </c>
      <c r="H53" t="s">
        <v>26</v>
      </c>
      <c r="I53" s="11">
        <v>46.88</v>
      </c>
      <c r="J53" t="s">
        <v>27</v>
      </c>
      <c r="K53">
        <v>52</v>
      </c>
      <c r="L53" t="s">
        <v>31</v>
      </c>
      <c r="M53" t="s">
        <v>684</v>
      </c>
      <c r="N53" s="11">
        <f>SUMIF(Cocina!A:A,Sala!K53,Cocina!J:J)+I53</f>
        <v>309.88</v>
      </c>
      <c r="O53" s="12">
        <f t="shared" si="0"/>
        <v>45017</v>
      </c>
      <c r="P53" s="2">
        <f t="shared" si="1"/>
        <v>45017.000694444447</v>
      </c>
      <c r="Q53" s="2">
        <f t="shared" si="2"/>
        <v>45017.049305555556</v>
      </c>
      <c r="R53" s="2">
        <f t="shared" si="3"/>
        <v>4.8611111109494232E-2</v>
      </c>
      <c r="S53" s="7">
        <f>SUMIF(Cocina!A:A,K53,Cocina!H:H)</f>
        <v>4.3055555555555555E-2</v>
      </c>
      <c r="T53" s="2">
        <f t="shared" si="4"/>
        <v>5.5555555539386764E-3</v>
      </c>
      <c r="U53" t="str">
        <f t="shared" si="5"/>
        <v>Cobrado</v>
      </c>
      <c r="V53" t="str">
        <f>TEXT(Table1[[#This Row],[Fecha de factura]],"dddd")</f>
        <v>sábado</v>
      </c>
    </row>
    <row r="54" spans="1:22" x14ac:dyDescent="0.45">
      <c r="A54">
        <v>16</v>
      </c>
      <c r="B54" t="s">
        <v>98</v>
      </c>
      <c r="C54">
        <v>5</v>
      </c>
      <c r="D54" s="1">
        <v>45017.125694444447</v>
      </c>
      <c r="E54" s="1">
        <v>45017.197222222225</v>
      </c>
      <c r="F54" t="s">
        <v>30</v>
      </c>
      <c r="G54" t="s">
        <v>15</v>
      </c>
      <c r="H54" t="s">
        <v>16</v>
      </c>
      <c r="I54" s="11">
        <v>36.880000000000003</v>
      </c>
      <c r="J54" t="s">
        <v>27</v>
      </c>
      <c r="K54">
        <v>53</v>
      </c>
      <c r="L54" t="s">
        <v>31</v>
      </c>
      <c r="M54" t="s">
        <v>685</v>
      </c>
      <c r="N54" s="11">
        <f>SUMIF(Cocina!A:A,Sala!K54,Cocina!J:J)+I54</f>
        <v>303.88</v>
      </c>
      <c r="O54" s="12">
        <f t="shared" si="0"/>
        <v>45017</v>
      </c>
      <c r="P54" s="2">
        <f t="shared" si="1"/>
        <v>45017.125694444447</v>
      </c>
      <c r="Q54" s="2">
        <f t="shared" si="2"/>
        <v>45017.197222222225</v>
      </c>
      <c r="R54" s="2">
        <f t="shared" si="3"/>
        <v>7.1527777778101154E-2</v>
      </c>
      <c r="S54" s="7">
        <f>SUMIF(Cocina!A:A,K54,Cocina!H:H)</f>
        <v>7.7777777777777779E-2</v>
      </c>
      <c r="T54" s="2">
        <f t="shared" si="4"/>
        <v>0</v>
      </c>
      <c r="U54" t="str">
        <f t="shared" si="5"/>
        <v>No cobrado</v>
      </c>
      <c r="V54" t="str">
        <f>TEXT(Table1[[#This Row],[Fecha de factura]],"dddd")</f>
        <v>sábado</v>
      </c>
    </row>
    <row r="55" spans="1:22" x14ac:dyDescent="0.45">
      <c r="A55">
        <v>6</v>
      </c>
      <c r="B55" t="s">
        <v>99</v>
      </c>
      <c r="C55">
        <v>6</v>
      </c>
      <c r="D55" s="1">
        <v>45017.027777777781</v>
      </c>
      <c r="E55" s="1">
        <v>45017.176388888889</v>
      </c>
      <c r="F55" t="s">
        <v>33</v>
      </c>
      <c r="G55" t="s">
        <v>36</v>
      </c>
      <c r="H55" t="s">
        <v>26</v>
      </c>
      <c r="I55" s="11">
        <v>23.36</v>
      </c>
      <c r="J55" t="s">
        <v>17</v>
      </c>
      <c r="K55">
        <v>54</v>
      </c>
      <c r="L55" t="s">
        <v>43</v>
      </c>
      <c r="M55" t="s">
        <v>686</v>
      </c>
      <c r="N55" s="11">
        <f>SUMIF(Cocina!A:A,Sala!K55,Cocina!J:J)+I55</f>
        <v>210.36</v>
      </c>
      <c r="O55" s="12">
        <f t="shared" si="0"/>
        <v>45017</v>
      </c>
      <c r="P55" s="2">
        <f t="shared" si="1"/>
        <v>45017.027777777781</v>
      </c>
      <c r="Q55" s="2">
        <f t="shared" si="2"/>
        <v>45017.176388888889</v>
      </c>
      <c r="R55" s="2">
        <f t="shared" si="3"/>
        <v>0.14861111110803904</v>
      </c>
      <c r="S55" s="7">
        <f>SUMIF(Cocina!A:A,K55,Cocina!H:H)</f>
        <v>0.14097222222222222</v>
      </c>
      <c r="T55" s="2">
        <f t="shared" si="4"/>
        <v>7.6388888858168191E-3</v>
      </c>
      <c r="U55" t="str">
        <f t="shared" si="5"/>
        <v>Cobrado</v>
      </c>
      <c r="V55" t="str">
        <f>TEXT(Table1[[#This Row],[Fecha de factura]],"dddd")</f>
        <v>sábado</v>
      </c>
    </row>
    <row r="56" spans="1:22" x14ac:dyDescent="0.45">
      <c r="A56">
        <v>20</v>
      </c>
      <c r="B56" t="s">
        <v>100</v>
      </c>
      <c r="C56">
        <v>5</v>
      </c>
      <c r="D56" s="1">
        <v>45017.0625</v>
      </c>
      <c r="E56" s="1">
        <v>45017.208333333336</v>
      </c>
      <c r="F56" t="s">
        <v>33</v>
      </c>
      <c r="G56" t="s">
        <v>36</v>
      </c>
      <c r="H56" t="s">
        <v>26</v>
      </c>
      <c r="I56" s="11">
        <v>45.49</v>
      </c>
      <c r="J56" t="s">
        <v>39</v>
      </c>
      <c r="K56">
        <v>55</v>
      </c>
      <c r="L56" t="s">
        <v>34</v>
      </c>
      <c r="M56" t="s">
        <v>687</v>
      </c>
      <c r="N56" s="11">
        <f>SUMIF(Cocina!A:A,Sala!K56,Cocina!J:J)+I56</f>
        <v>300.49</v>
      </c>
      <c r="O56" s="12">
        <f t="shared" si="0"/>
        <v>45017</v>
      </c>
      <c r="P56" s="2">
        <f t="shared" si="1"/>
        <v>45017.0625</v>
      </c>
      <c r="Q56" s="2">
        <f t="shared" si="2"/>
        <v>45017.208333333336</v>
      </c>
      <c r="R56" s="2">
        <f t="shared" si="3"/>
        <v>0.15625000000242531</v>
      </c>
      <c r="S56" s="7">
        <f>SUMIF(Cocina!A:A,K56,Cocina!H:H)</f>
        <v>6.6666666666666666E-2</v>
      </c>
      <c r="T56" s="2">
        <f t="shared" si="4"/>
        <v>8.9583333335758644E-2</v>
      </c>
      <c r="U56" t="str">
        <f t="shared" si="5"/>
        <v>Cobrado</v>
      </c>
      <c r="V56" t="str">
        <f>TEXT(Table1[[#This Row],[Fecha de factura]],"dddd")</f>
        <v>sábado</v>
      </c>
    </row>
    <row r="57" spans="1:22" x14ac:dyDescent="0.45">
      <c r="A57">
        <v>1</v>
      </c>
      <c r="B57" t="s">
        <v>51</v>
      </c>
      <c r="C57">
        <v>3</v>
      </c>
      <c r="D57" s="1">
        <v>45017.055555555555</v>
      </c>
      <c r="E57" s="1">
        <v>45017.206250000003</v>
      </c>
      <c r="F57" t="s">
        <v>30</v>
      </c>
      <c r="G57" t="s">
        <v>15</v>
      </c>
      <c r="H57" t="s">
        <v>16</v>
      </c>
      <c r="I57" s="11">
        <v>43.2</v>
      </c>
      <c r="J57" t="s">
        <v>27</v>
      </c>
      <c r="K57">
        <v>56</v>
      </c>
      <c r="L57" t="s">
        <v>55</v>
      </c>
      <c r="M57" t="s">
        <v>667</v>
      </c>
      <c r="N57" s="11">
        <f>SUMIF(Cocina!A:A,Sala!K57,Cocina!J:J)+I57</f>
        <v>91.2</v>
      </c>
      <c r="O57" s="12">
        <f t="shared" si="0"/>
        <v>45017</v>
      </c>
      <c r="P57" s="2">
        <f t="shared" si="1"/>
        <v>45017.055555555555</v>
      </c>
      <c r="Q57" s="2">
        <f t="shared" si="2"/>
        <v>45017.206250000003</v>
      </c>
      <c r="R57" s="2">
        <f t="shared" si="3"/>
        <v>0.15069444444816327</v>
      </c>
      <c r="S57" s="7">
        <f>SUMIF(Cocina!A:A,K57,Cocina!H:H)</f>
        <v>5.4166666666666669E-2</v>
      </c>
      <c r="T57" s="2">
        <f t="shared" si="4"/>
        <v>9.6527777781496599E-2</v>
      </c>
      <c r="U57" t="str">
        <f t="shared" si="5"/>
        <v>Cobrado</v>
      </c>
      <c r="V57" t="str">
        <f>TEXT(Table1[[#This Row],[Fecha de factura]],"dddd")</f>
        <v>sábado</v>
      </c>
    </row>
    <row r="58" spans="1:22" x14ac:dyDescent="0.45">
      <c r="A58">
        <v>18</v>
      </c>
      <c r="B58" t="s">
        <v>101</v>
      </c>
      <c r="C58">
        <v>2</v>
      </c>
      <c r="D58" s="1">
        <v>45017.12777777778</v>
      </c>
      <c r="E58" s="1">
        <v>45017.202777777777</v>
      </c>
      <c r="F58" t="s">
        <v>25</v>
      </c>
      <c r="G58" t="s">
        <v>15</v>
      </c>
      <c r="H58" t="s">
        <v>26</v>
      </c>
      <c r="I58" s="11">
        <v>45.45</v>
      </c>
      <c r="J58" t="s">
        <v>27</v>
      </c>
      <c r="K58">
        <v>57</v>
      </c>
      <c r="L58" t="s">
        <v>23</v>
      </c>
      <c r="M58" t="s">
        <v>688</v>
      </c>
      <c r="N58" s="11">
        <f>SUMIF(Cocina!A:A,Sala!K58,Cocina!J:J)+I58</f>
        <v>214.45</v>
      </c>
      <c r="O58" s="12">
        <f t="shared" si="0"/>
        <v>45017</v>
      </c>
      <c r="P58" s="2">
        <f t="shared" si="1"/>
        <v>45017.12777777778</v>
      </c>
      <c r="Q58" s="2">
        <f t="shared" si="2"/>
        <v>45017.202777777777</v>
      </c>
      <c r="R58" s="2">
        <f t="shared" si="3"/>
        <v>7.4999999997089617E-2</v>
      </c>
      <c r="S58" s="7">
        <f>SUMIF(Cocina!A:A,K58,Cocina!H:H)</f>
        <v>4.7222222222222221E-2</v>
      </c>
      <c r="T58" s="2">
        <f t="shared" si="4"/>
        <v>2.7777777774867396E-2</v>
      </c>
      <c r="U58" t="str">
        <f t="shared" si="5"/>
        <v>Cobrado</v>
      </c>
      <c r="V58" t="str">
        <f>TEXT(Table1[[#This Row],[Fecha de factura]],"dddd")</f>
        <v>sábado</v>
      </c>
    </row>
    <row r="59" spans="1:22" x14ac:dyDescent="0.45">
      <c r="A59">
        <v>8</v>
      </c>
      <c r="B59" t="s">
        <v>102</v>
      </c>
      <c r="C59">
        <v>3</v>
      </c>
      <c r="D59" s="1">
        <v>45017.063194444447</v>
      </c>
      <c r="E59" s="1">
        <v>45017.181250000001</v>
      </c>
      <c r="F59" t="s">
        <v>20</v>
      </c>
      <c r="G59" t="s">
        <v>36</v>
      </c>
      <c r="H59" t="s">
        <v>26</v>
      </c>
      <c r="I59" s="11">
        <v>30.7</v>
      </c>
      <c r="J59" t="s">
        <v>17</v>
      </c>
      <c r="K59">
        <v>58</v>
      </c>
      <c r="L59" t="s">
        <v>28</v>
      </c>
      <c r="M59" t="s">
        <v>689</v>
      </c>
      <c r="N59" s="11">
        <f>SUMIF(Cocina!A:A,Sala!K59,Cocina!J:J)+I59</f>
        <v>112.7</v>
      </c>
      <c r="O59" s="12">
        <f t="shared" si="0"/>
        <v>45017</v>
      </c>
      <c r="P59" s="2">
        <f t="shared" si="1"/>
        <v>45017.063194444447</v>
      </c>
      <c r="Q59" s="2">
        <f t="shared" si="2"/>
        <v>45017.181250000001</v>
      </c>
      <c r="R59" s="2">
        <f t="shared" si="3"/>
        <v>0.11805555555474712</v>
      </c>
      <c r="S59" s="7">
        <f>SUMIF(Cocina!A:A,K59,Cocina!H:H)</f>
        <v>5.0694444444444445E-2</v>
      </c>
      <c r="T59" s="2">
        <f t="shared" si="4"/>
        <v>6.7361111110302671E-2</v>
      </c>
      <c r="U59" t="str">
        <f t="shared" si="5"/>
        <v>Cobrado</v>
      </c>
      <c r="V59" t="str">
        <f>TEXT(Table1[[#This Row],[Fecha de factura]],"dddd")</f>
        <v>sábado</v>
      </c>
    </row>
    <row r="60" spans="1:22" x14ac:dyDescent="0.45">
      <c r="A60">
        <v>8</v>
      </c>
      <c r="B60" t="s">
        <v>103</v>
      </c>
      <c r="C60">
        <v>4</v>
      </c>
      <c r="D60" s="1">
        <v>45017.056250000001</v>
      </c>
      <c r="E60" s="1">
        <v>45017.211111111108</v>
      </c>
      <c r="F60" t="s">
        <v>20</v>
      </c>
      <c r="G60" t="s">
        <v>15</v>
      </c>
      <c r="H60" t="s">
        <v>22</v>
      </c>
      <c r="I60" s="11">
        <v>33.89</v>
      </c>
      <c r="J60" t="s">
        <v>27</v>
      </c>
      <c r="K60">
        <v>59</v>
      </c>
      <c r="L60" t="s">
        <v>23</v>
      </c>
      <c r="M60" t="s">
        <v>690</v>
      </c>
      <c r="N60" s="11">
        <f>SUMIF(Cocina!A:A,Sala!K60,Cocina!J:J)+I60</f>
        <v>193.89</v>
      </c>
      <c r="O60" s="12">
        <f t="shared" si="0"/>
        <v>45017</v>
      </c>
      <c r="P60" s="2">
        <f t="shared" si="1"/>
        <v>45017.056250000001</v>
      </c>
      <c r="Q60" s="2">
        <f t="shared" si="2"/>
        <v>45017.211111111108</v>
      </c>
      <c r="R60" s="2">
        <f t="shared" si="3"/>
        <v>0.15486111110658385</v>
      </c>
      <c r="S60" s="7">
        <f>SUMIF(Cocina!A:A,K60,Cocina!H:H)</f>
        <v>3.3333333333333326E-2</v>
      </c>
      <c r="T60" s="2">
        <f t="shared" si="4"/>
        <v>0.12152777777325052</v>
      </c>
      <c r="U60" t="str">
        <f t="shared" si="5"/>
        <v>Cobrado</v>
      </c>
      <c r="V60" t="str">
        <f>TEXT(Table1[[#This Row],[Fecha de factura]],"dddd")</f>
        <v>sábado</v>
      </c>
    </row>
    <row r="61" spans="1:22" x14ac:dyDescent="0.45">
      <c r="A61">
        <v>6</v>
      </c>
      <c r="B61" t="s">
        <v>104</v>
      </c>
      <c r="C61">
        <v>1</v>
      </c>
      <c r="D61" s="1">
        <v>45017.089583333334</v>
      </c>
      <c r="E61" s="1">
        <v>45017.240277777775</v>
      </c>
      <c r="F61" t="s">
        <v>20</v>
      </c>
      <c r="G61" t="s">
        <v>15</v>
      </c>
      <c r="H61" t="s">
        <v>26</v>
      </c>
      <c r="I61" s="11">
        <v>19.54</v>
      </c>
      <c r="J61" t="s">
        <v>17</v>
      </c>
      <c r="K61">
        <v>60</v>
      </c>
      <c r="L61" t="s">
        <v>43</v>
      </c>
      <c r="M61" t="s">
        <v>691</v>
      </c>
      <c r="N61" s="11">
        <f>SUMIF(Cocina!A:A,Sala!K61,Cocina!J:J)+I61</f>
        <v>121.53999999999999</v>
      </c>
      <c r="O61" s="12">
        <f t="shared" si="0"/>
        <v>45017</v>
      </c>
      <c r="P61" s="2">
        <f t="shared" si="1"/>
        <v>45017.089583333334</v>
      </c>
      <c r="Q61" s="2">
        <f t="shared" si="2"/>
        <v>45017.240277777775</v>
      </c>
      <c r="R61" s="2">
        <f t="shared" si="3"/>
        <v>0.15069444444088731</v>
      </c>
      <c r="S61" s="7">
        <f>SUMIF(Cocina!A:A,K61,Cocina!H:H)</f>
        <v>2.9861111111111109E-2</v>
      </c>
      <c r="T61" s="2">
        <f t="shared" si="4"/>
        <v>0.12083333332977619</v>
      </c>
      <c r="U61" t="str">
        <f t="shared" si="5"/>
        <v>Cobrado</v>
      </c>
      <c r="V61" t="str">
        <f>TEXT(Table1[[#This Row],[Fecha de factura]],"dddd")</f>
        <v>sábado</v>
      </c>
    </row>
    <row r="62" spans="1:22" x14ac:dyDescent="0.45">
      <c r="A62">
        <v>10</v>
      </c>
      <c r="B62" t="s">
        <v>105</v>
      </c>
      <c r="C62">
        <v>5</v>
      </c>
      <c r="D62" s="1">
        <v>45017.15902777778</v>
      </c>
      <c r="E62" s="1">
        <v>45017.265277777777</v>
      </c>
      <c r="F62" t="s">
        <v>25</v>
      </c>
      <c r="G62" t="s">
        <v>15</v>
      </c>
      <c r="H62" t="s">
        <v>26</v>
      </c>
      <c r="I62" s="11">
        <v>42.87</v>
      </c>
      <c r="J62" t="s">
        <v>39</v>
      </c>
      <c r="K62">
        <v>61</v>
      </c>
      <c r="L62" t="s">
        <v>58</v>
      </c>
      <c r="M62" t="s">
        <v>692</v>
      </c>
      <c r="N62" s="11">
        <f>SUMIF(Cocina!A:A,Sala!K62,Cocina!J:J)+I62</f>
        <v>284.87</v>
      </c>
      <c r="O62" s="12">
        <f t="shared" si="0"/>
        <v>45017</v>
      </c>
      <c r="P62" s="2">
        <f t="shared" si="1"/>
        <v>45017.15902777778</v>
      </c>
      <c r="Q62" s="2">
        <f t="shared" si="2"/>
        <v>45017.265277777777</v>
      </c>
      <c r="R62" s="2">
        <f t="shared" si="3"/>
        <v>0.11666666666375629</v>
      </c>
      <c r="S62" s="7">
        <f>SUMIF(Cocina!A:A,K62,Cocina!H:H)</f>
        <v>0.11041666666666666</v>
      </c>
      <c r="T62" s="2">
        <f t="shared" si="4"/>
        <v>6.2499999970896253E-3</v>
      </c>
      <c r="U62" t="str">
        <f t="shared" si="5"/>
        <v>Cobrado</v>
      </c>
      <c r="V62" t="str">
        <f>TEXT(Table1[[#This Row],[Fecha de factura]],"dddd")</f>
        <v>sábado</v>
      </c>
    </row>
    <row r="63" spans="1:22" x14ac:dyDescent="0.45">
      <c r="A63">
        <v>2</v>
      </c>
      <c r="B63" t="s">
        <v>106</v>
      </c>
      <c r="C63">
        <v>1</v>
      </c>
      <c r="D63" s="1">
        <v>45017.115972222222</v>
      </c>
      <c r="E63" s="1">
        <v>45017.26666666667</v>
      </c>
      <c r="F63" t="s">
        <v>20</v>
      </c>
      <c r="G63" t="s">
        <v>36</v>
      </c>
      <c r="H63" t="s">
        <v>26</v>
      </c>
      <c r="I63" s="11">
        <v>37.93</v>
      </c>
      <c r="J63" t="s">
        <v>39</v>
      </c>
      <c r="K63">
        <v>62</v>
      </c>
      <c r="L63" t="s">
        <v>70</v>
      </c>
      <c r="M63" t="s">
        <v>693</v>
      </c>
      <c r="N63" s="11">
        <f>SUMIF(Cocina!A:A,Sala!K63,Cocina!J:J)+I63</f>
        <v>185.93</v>
      </c>
      <c r="O63" s="12">
        <f t="shared" si="0"/>
        <v>45017</v>
      </c>
      <c r="P63" s="2">
        <f t="shared" si="1"/>
        <v>45017.115972222222</v>
      </c>
      <c r="Q63" s="2">
        <f t="shared" si="2"/>
        <v>45017.26666666667</v>
      </c>
      <c r="R63" s="2">
        <f t="shared" si="3"/>
        <v>0.16111111111482992</v>
      </c>
      <c r="S63" s="7">
        <f>SUMIF(Cocina!A:A,K63,Cocina!H:H)</f>
        <v>0.10763888888888888</v>
      </c>
      <c r="T63" s="2">
        <f t="shared" si="4"/>
        <v>5.3472222225941043E-2</v>
      </c>
      <c r="U63" t="str">
        <f t="shared" si="5"/>
        <v>Cobrado</v>
      </c>
      <c r="V63" t="str">
        <f>TEXT(Table1[[#This Row],[Fecha de factura]],"dddd")</f>
        <v>sábado</v>
      </c>
    </row>
    <row r="64" spans="1:22" x14ac:dyDescent="0.45">
      <c r="A64">
        <v>17</v>
      </c>
      <c r="B64" t="s">
        <v>46</v>
      </c>
      <c r="C64">
        <v>4</v>
      </c>
      <c r="D64" s="1">
        <v>45017.02847222222</v>
      </c>
      <c r="E64" s="1">
        <v>45017.17083333333</v>
      </c>
      <c r="F64" t="s">
        <v>33</v>
      </c>
      <c r="G64" t="s">
        <v>15</v>
      </c>
      <c r="H64" t="s">
        <v>26</v>
      </c>
      <c r="I64" s="11">
        <v>33.340000000000003</v>
      </c>
      <c r="J64" t="s">
        <v>17</v>
      </c>
      <c r="K64">
        <v>63</v>
      </c>
      <c r="L64" t="s">
        <v>23</v>
      </c>
      <c r="M64" t="s">
        <v>694</v>
      </c>
      <c r="N64" s="11">
        <f>SUMIF(Cocina!A:A,Sala!K64,Cocina!J:J)+I64</f>
        <v>88.34</v>
      </c>
      <c r="O64" s="12">
        <f t="shared" si="0"/>
        <v>45017</v>
      </c>
      <c r="P64" s="2">
        <f t="shared" si="1"/>
        <v>45017.02847222222</v>
      </c>
      <c r="Q64" s="2">
        <f t="shared" si="2"/>
        <v>45017.17083333333</v>
      </c>
      <c r="R64" s="2">
        <f t="shared" si="3"/>
        <v>0.14236111110949423</v>
      </c>
      <c r="S64" s="7">
        <f>SUMIF(Cocina!A:A,K64,Cocina!H:H)</f>
        <v>2.0833333333333332E-2</v>
      </c>
      <c r="T64" s="2">
        <f t="shared" si="4"/>
        <v>0.1215277777761609</v>
      </c>
      <c r="U64" t="str">
        <f t="shared" si="5"/>
        <v>Cobrado</v>
      </c>
      <c r="V64" t="str">
        <f>TEXT(Table1[[#This Row],[Fecha de factura]],"dddd")</f>
        <v>sábado</v>
      </c>
    </row>
    <row r="65" spans="1:22" x14ac:dyDescent="0.45">
      <c r="A65">
        <v>3</v>
      </c>
      <c r="B65" t="s">
        <v>107</v>
      </c>
      <c r="C65">
        <v>3</v>
      </c>
      <c r="D65" s="1">
        <v>45017.069444444445</v>
      </c>
      <c r="E65" s="1">
        <v>45017.168055555558</v>
      </c>
      <c r="F65" t="s">
        <v>30</v>
      </c>
      <c r="G65" t="s">
        <v>21</v>
      </c>
      <c r="H65" t="s">
        <v>22</v>
      </c>
      <c r="I65" s="11">
        <v>34.770000000000003</v>
      </c>
      <c r="J65" t="s">
        <v>17</v>
      </c>
      <c r="K65">
        <v>64</v>
      </c>
      <c r="L65" t="s">
        <v>34</v>
      </c>
      <c r="M65" t="s">
        <v>695</v>
      </c>
      <c r="N65" s="11">
        <f>SUMIF(Cocina!A:A,Sala!K65,Cocina!J:J)+I65</f>
        <v>322.77</v>
      </c>
      <c r="O65" s="12">
        <f t="shared" si="0"/>
        <v>45017</v>
      </c>
      <c r="P65" s="2">
        <f t="shared" si="1"/>
        <v>45017.069444444445</v>
      </c>
      <c r="Q65" s="2">
        <f t="shared" si="2"/>
        <v>45017.168055555558</v>
      </c>
      <c r="R65" s="2">
        <f t="shared" si="3"/>
        <v>9.8611111112404615E-2</v>
      </c>
      <c r="S65" s="7">
        <f>SUMIF(Cocina!A:A,K65,Cocina!H:H)</f>
        <v>5.694444444444445E-2</v>
      </c>
      <c r="T65" s="2">
        <f t="shared" si="4"/>
        <v>4.1666666667960164E-2</v>
      </c>
      <c r="U65" t="str">
        <f t="shared" si="5"/>
        <v>Cobrado</v>
      </c>
      <c r="V65" t="str">
        <f>TEXT(Table1[[#This Row],[Fecha de factura]],"dddd")</f>
        <v>sábado</v>
      </c>
    </row>
    <row r="66" spans="1:22" x14ac:dyDescent="0.45">
      <c r="A66">
        <v>5</v>
      </c>
      <c r="B66" t="s">
        <v>108</v>
      </c>
      <c r="C66">
        <v>1</v>
      </c>
      <c r="D66" s="1">
        <v>45017.07916666667</v>
      </c>
      <c r="E66" s="1">
        <v>45017.127083333333</v>
      </c>
      <c r="F66" t="s">
        <v>14</v>
      </c>
      <c r="G66" t="s">
        <v>15</v>
      </c>
      <c r="H66" t="s">
        <v>16</v>
      </c>
      <c r="I66" s="11">
        <v>14</v>
      </c>
      <c r="J66" t="s">
        <v>39</v>
      </c>
      <c r="K66">
        <v>65</v>
      </c>
      <c r="L66" t="s">
        <v>43</v>
      </c>
      <c r="M66" t="s">
        <v>696</v>
      </c>
      <c r="N66" s="11">
        <f>SUMIF(Cocina!A:A,Sala!K66,Cocina!J:J)+I66</f>
        <v>210</v>
      </c>
      <c r="O66" s="12">
        <f t="shared" ref="O66:O129" si="6">INT(E66)</f>
        <v>45017</v>
      </c>
      <c r="P66" s="2">
        <f t="shared" ref="P66:P129" si="7">D66</f>
        <v>45017.07916666667</v>
      </c>
      <c r="Q66" s="2">
        <f t="shared" ref="Q66:Q129" si="8">E66</f>
        <v>45017.127083333333</v>
      </c>
      <c r="R66" s="2">
        <f t="shared" ref="R66:R129" si="9">IF(J66="Ocupada",Q66-P66+15/1440,Q66-P66)</f>
        <v>5.833333332945282E-2</v>
      </c>
      <c r="S66" s="7">
        <f>SUMIF(Cocina!A:A,K66,Cocina!H:H)</f>
        <v>0.1076388888888889</v>
      </c>
      <c r="T66" s="2">
        <f t="shared" si="4"/>
        <v>0</v>
      </c>
      <c r="U66" t="str">
        <f t="shared" si="5"/>
        <v>No cobrado</v>
      </c>
      <c r="V66" t="str">
        <f>TEXT(Table1[[#This Row],[Fecha de factura]],"dddd")</f>
        <v>sábado</v>
      </c>
    </row>
    <row r="67" spans="1:22" x14ac:dyDescent="0.45">
      <c r="A67">
        <v>18</v>
      </c>
      <c r="B67" t="s">
        <v>109</v>
      </c>
      <c r="C67">
        <v>2</v>
      </c>
      <c r="D67" s="1">
        <v>45017.102777777778</v>
      </c>
      <c r="E67" s="1">
        <v>45017.262499999997</v>
      </c>
      <c r="F67" t="s">
        <v>30</v>
      </c>
      <c r="G67" t="s">
        <v>15</v>
      </c>
      <c r="H67" t="s">
        <v>26</v>
      </c>
      <c r="I67" s="11">
        <v>10.88</v>
      </c>
      <c r="J67" t="s">
        <v>17</v>
      </c>
      <c r="K67">
        <v>66</v>
      </c>
      <c r="L67" t="s">
        <v>18</v>
      </c>
      <c r="M67" t="s">
        <v>697</v>
      </c>
      <c r="N67" s="11">
        <f>SUMIF(Cocina!A:A,Sala!K67,Cocina!J:J)+I67</f>
        <v>220.88</v>
      </c>
      <c r="O67" s="12">
        <f t="shared" si="6"/>
        <v>45017</v>
      </c>
      <c r="P67" s="2">
        <f t="shared" si="7"/>
        <v>45017.102777777778</v>
      </c>
      <c r="Q67" s="2">
        <f t="shared" si="8"/>
        <v>45017.262499999997</v>
      </c>
      <c r="R67" s="2">
        <f t="shared" si="9"/>
        <v>0.15972222221898846</v>
      </c>
      <c r="S67" s="7">
        <f>SUMIF(Cocina!A:A,K67,Cocina!H:H)</f>
        <v>7.9166666666666663E-2</v>
      </c>
      <c r="T67" s="2">
        <f t="shared" ref="T67:T130" si="10">IF(R67-S67&gt;0,R67-S67,0)</f>
        <v>8.05555555523218E-2</v>
      </c>
      <c r="U67" t="str">
        <f t="shared" ref="U67:U130" si="11">IF(T67=0,"No cobrado","Cobrado")</f>
        <v>Cobrado</v>
      </c>
      <c r="V67" t="str">
        <f>TEXT(Table1[[#This Row],[Fecha de factura]],"dddd")</f>
        <v>sábado</v>
      </c>
    </row>
    <row r="68" spans="1:22" x14ac:dyDescent="0.45">
      <c r="A68">
        <v>2</v>
      </c>
      <c r="B68" t="s">
        <v>110</v>
      </c>
      <c r="C68">
        <v>6</v>
      </c>
      <c r="D68" s="1">
        <v>45017.15625</v>
      </c>
      <c r="E68" s="1">
        <v>45017.215277777781</v>
      </c>
      <c r="F68" t="s">
        <v>25</v>
      </c>
      <c r="G68" t="s">
        <v>15</v>
      </c>
      <c r="H68" t="s">
        <v>16</v>
      </c>
      <c r="I68" s="11">
        <v>21.25</v>
      </c>
      <c r="J68" t="s">
        <v>17</v>
      </c>
      <c r="K68">
        <v>67</v>
      </c>
      <c r="L68" t="s">
        <v>34</v>
      </c>
      <c r="M68" t="s">
        <v>698</v>
      </c>
      <c r="N68" s="11">
        <f>SUMIF(Cocina!A:A,Sala!K68,Cocina!J:J)+I68</f>
        <v>277.25</v>
      </c>
      <c r="O68" s="12">
        <f t="shared" si="6"/>
        <v>45017</v>
      </c>
      <c r="P68" s="2">
        <f t="shared" si="7"/>
        <v>45017.15625</v>
      </c>
      <c r="Q68" s="2">
        <f t="shared" si="8"/>
        <v>45017.215277777781</v>
      </c>
      <c r="R68" s="2">
        <f t="shared" si="9"/>
        <v>5.9027777781011537E-2</v>
      </c>
      <c r="S68" s="7">
        <f>SUMIF(Cocina!A:A,K68,Cocina!H:H)</f>
        <v>9.0972222222222218E-2</v>
      </c>
      <c r="T68" s="2">
        <f t="shared" si="10"/>
        <v>0</v>
      </c>
      <c r="U68" t="str">
        <f t="shared" si="11"/>
        <v>No cobrado</v>
      </c>
      <c r="V68" t="str">
        <f>TEXT(Table1[[#This Row],[Fecha de factura]],"dddd")</f>
        <v>sábado</v>
      </c>
    </row>
    <row r="69" spans="1:22" x14ac:dyDescent="0.45">
      <c r="A69">
        <v>8</v>
      </c>
      <c r="B69" t="s">
        <v>111</v>
      </c>
      <c r="C69">
        <v>4</v>
      </c>
      <c r="D69" s="1">
        <v>45017.001388888886</v>
      </c>
      <c r="E69" s="1">
        <v>45017.135416666664</v>
      </c>
      <c r="F69" t="s">
        <v>30</v>
      </c>
      <c r="G69" t="s">
        <v>36</v>
      </c>
      <c r="H69" t="s">
        <v>26</v>
      </c>
      <c r="I69" s="11">
        <v>45.65</v>
      </c>
      <c r="J69" t="s">
        <v>39</v>
      </c>
      <c r="K69">
        <v>68</v>
      </c>
      <c r="L69" t="s">
        <v>28</v>
      </c>
      <c r="M69" t="s">
        <v>699</v>
      </c>
      <c r="N69" s="11">
        <f>SUMIF(Cocina!A:A,Sala!K69,Cocina!J:J)+I69</f>
        <v>263.64999999999998</v>
      </c>
      <c r="O69" s="12">
        <f t="shared" si="6"/>
        <v>45017</v>
      </c>
      <c r="P69" s="2">
        <f t="shared" si="7"/>
        <v>45017.001388888886</v>
      </c>
      <c r="Q69" s="2">
        <f t="shared" si="8"/>
        <v>45017.135416666664</v>
      </c>
      <c r="R69" s="2">
        <f t="shared" si="9"/>
        <v>0.14444444444476781</v>
      </c>
      <c r="S69" s="7">
        <f>SUMIF(Cocina!A:A,K69,Cocina!H:H)</f>
        <v>0.10069444444444445</v>
      </c>
      <c r="T69" s="2">
        <f t="shared" si="10"/>
        <v>4.3750000000323364E-2</v>
      </c>
      <c r="U69" t="str">
        <f t="shared" si="11"/>
        <v>Cobrado</v>
      </c>
      <c r="V69" t="str">
        <f>TEXT(Table1[[#This Row],[Fecha de factura]],"dddd")</f>
        <v>sábado</v>
      </c>
    </row>
    <row r="70" spans="1:22" x14ac:dyDescent="0.45">
      <c r="A70">
        <v>5</v>
      </c>
      <c r="B70" t="s">
        <v>112</v>
      </c>
      <c r="C70">
        <v>4</v>
      </c>
      <c r="D70" s="1">
        <v>45017.084722222222</v>
      </c>
      <c r="E70" s="1">
        <v>45017.164583333331</v>
      </c>
      <c r="F70" t="s">
        <v>25</v>
      </c>
      <c r="G70" t="s">
        <v>15</v>
      </c>
      <c r="H70" t="s">
        <v>26</v>
      </c>
      <c r="I70" s="11">
        <v>31.49</v>
      </c>
      <c r="J70" t="s">
        <v>27</v>
      </c>
      <c r="K70">
        <v>69</v>
      </c>
      <c r="L70" t="s">
        <v>34</v>
      </c>
      <c r="M70" t="s">
        <v>700</v>
      </c>
      <c r="N70" s="11">
        <f>SUMIF(Cocina!A:A,Sala!K70,Cocina!J:J)+I70</f>
        <v>265.49</v>
      </c>
      <c r="O70" s="12">
        <f t="shared" si="6"/>
        <v>45017</v>
      </c>
      <c r="P70" s="2">
        <f t="shared" si="7"/>
        <v>45017.084722222222</v>
      </c>
      <c r="Q70" s="2">
        <f t="shared" si="8"/>
        <v>45017.164583333331</v>
      </c>
      <c r="R70" s="2">
        <f t="shared" si="9"/>
        <v>7.9861111109494232E-2</v>
      </c>
      <c r="S70" s="7">
        <f>SUMIF(Cocina!A:A,K70,Cocina!H:H)</f>
        <v>6.3888888888888884E-2</v>
      </c>
      <c r="T70" s="2">
        <f t="shared" si="10"/>
        <v>1.5972222220605348E-2</v>
      </c>
      <c r="U70" t="str">
        <f t="shared" si="11"/>
        <v>Cobrado</v>
      </c>
      <c r="V70" t="str">
        <f>TEXT(Table1[[#This Row],[Fecha de factura]],"dddd")</f>
        <v>sábado</v>
      </c>
    </row>
    <row r="71" spans="1:22" x14ac:dyDescent="0.45">
      <c r="A71">
        <v>17</v>
      </c>
      <c r="B71" t="s">
        <v>113</v>
      </c>
      <c r="C71">
        <v>4</v>
      </c>
      <c r="D71" s="1">
        <v>45017.007638888892</v>
      </c>
      <c r="E71" s="1">
        <v>45017.056944444441</v>
      </c>
      <c r="F71" t="s">
        <v>33</v>
      </c>
      <c r="G71" t="s">
        <v>15</v>
      </c>
      <c r="H71" t="s">
        <v>16</v>
      </c>
      <c r="I71" s="11">
        <v>28.26</v>
      </c>
      <c r="J71" t="s">
        <v>27</v>
      </c>
      <c r="K71">
        <v>70</v>
      </c>
      <c r="L71" t="s">
        <v>31</v>
      </c>
      <c r="M71" t="s">
        <v>701</v>
      </c>
      <c r="N71" s="11">
        <f>SUMIF(Cocina!A:A,Sala!K71,Cocina!J:J)+I71</f>
        <v>146.26</v>
      </c>
      <c r="O71" s="12">
        <f t="shared" si="6"/>
        <v>45017</v>
      </c>
      <c r="P71" s="2">
        <f t="shared" si="7"/>
        <v>45017.007638888892</v>
      </c>
      <c r="Q71" s="2">
        <f t="shared" si="8"/>
        <v>45017.056944444441</v>
      </c>
      <c r="R71" s="2">
        <f t="shared" si="9"/>
        <v>4.930555554892635E-2</v>
      </c>
      <c r="S71" s="7">
        <f>SUMIF(Cocina!A:A,K71,Cocina!H:H)</f>
        <v>2.7777777777777776E-2</v>
      </c>
      <c r="T71" s="2">
        <f t="shared" si="10"/>
        <v>2.1527777771148573E-2</v>
      </c>
      <c r="U71" t="str">
        <f t="shared" si="11"/>
        <v>Cobrado</v>
      </c>
      <c r="V71" t="str">
        <f>TEXT(Table1[[#This Row],[Fecha de factura]],"dddd")</f>
        <v>sábado</v>
      </c>
    </row>
    <row r="72" spans="1:22" x14ac:dyDescent="0.45">
      <c r="A72">
        <v>18</v>
      </c>
      <c r="B72" t="s">
        <v>114</v>
      </c>
      <c r="C72">
        <v>4</v>
      </c>
      <c r="D72" s="1">
        <v>45017.081250000003</v>
      </c>
      <c r="E72" s="1">
        <v>45017.24722222222</v>
      </c>
      <c r="F72" t="s">
        <v>14</v>
      </c>
      <c r="G72" t="s">
        <v>15</v>
      </c>
      <c r="H72" t="s">
        <v>26</v>
      </c>
      <c r="I72" s="11">
        <v>24.01</v>
      </c>
      <c r="J72" t="s">
        <v>39</v>
      </c>
      <c r="K72">
        <v>71</v>
      </c>
      <c r="L72" t="s">
        <v>31</v>
      </c>
      <c r="M72" t="s">
        <v>702</v>
      </c>
      <c r="N72" s="11">
        <f>SUMIF(Cocina!A:A,Sala!K72,Cocina!J:J)+I72</f>
        <v>160.01</v>
      </c>
      <c r="O72" s="12">
        <f t="shared" si="6"/>
        <v>45017</v>
      </c>
      <c r="P72" s="2">
        <f t="shared" si="7"/>
        <v>45017.081250000003</v>
      </c>
      <c r="Q72" s="2">
        <f t="shared" si="8"/>
        <v>45017.24722222222</v>
      </c>
      <c r="R72" s="2">
        <f t="shared" si="9"/>
        <v>0.17638888888419993</v>
      </c>
      <c r="S72" s="7">
        <f>SUMIF(Cocina!A:A,K72,Cocina!H:H)</f>
        <v>3.4027777777777782E-2</v>
      </c>
      <c r="T72" s="2">
        <f t="shared" si="10"/>
        <v>0.14236111110642213</v>
      </c>
      <c r="U72" t="str">
        <f t="shared" si="11"/>
        <v>Cobrado</v>
      </c>
      <c r="V72" t="str">
        <f>TEXT(Table1[[#This Row],[Fecha de factura]],"dddd")</f>
        <v>sábado</v>
      </c>
    </row>
    <row r="73" spans="1:22" x14ac:dyDescent="0.45">
      <c r="A73">
        <v>17</v>
      </c>
      <c r="B73" t="s">
        <v>115</v>
      </c>
      <c r="C73">
        <v>1</v>
      </c>
      <c r="D73" s="1">
        <v>45017.112500000003</v>
      </c>
      <c r="E73" s="1">
        <v>45017.243750000001</v>
      </c>
      <c r="F73" t="s">
        <v>25</v>
      </c>
      <c r="G73" t="s">
        <v>15</v>
      </c>
      <c r="H73" t="s">
        <v>26</v>
      </c>
      <c r="I73" s="11">
        <v>15.28</v>
      </c>
      <c r="J73" t="s">
        <v>17</v>
      </c>
      <c r="K73">
        <v>72</v>
      </c>
      <c r="L73" t="s">
        <v>34</v>
      </c>
      <c r="M73" t="s">
        <v>703</v>
      </c>
      <c r="N73" s="11">
        <f>SUMIF(Cocina!A:A,Sala!K73,Cocina!J:J)+I73</f>
        <v>90.28</v>
      </c>
      <c r="O73" s="12">
        <f t="shared" si="6"/>
        <v>45017</v>
      </c>
      <c r="P73" s="2">
        <f t="shared" si="7"/>
        <v>45017.112500000003</v>
      </c>
      <c r="Q73" s="2">
        <f t="shared" si="8"/>
        <v>45017.243750000001</v>
      </c>
      <c r="R73" s="2">
        <f t="shared" si="9"/>
        <v>0.13124999999854481</v>
      </c>
      <c r="S73" s="7">
        <f>SUMIF(Cocina!A:A,K73,Cocina!H:H)</f>
        <v>3.7499999999999999E-2</v>
      </c>
      <c r="T73" s="2">
        <f t="shared" si="10"/>
        <v>9.3749999998544803E-2</v>
      </c>
      <c r="U73" t="str">
        <f t="shared" si="11"/>
        <v>Cobrado</v>
      </c>
      <c r="V73" t="str">
        <f>TEXT(Table1[[#This Row],[Fecha de factura]],"dddd")</f>
        <v>sábado</v>
      </c>
    </row>
    <row r="74" spans="1:22" x14ac:dyDescent="0.45">
      <c r="A74">
        <v>1</v>
      </c>
      <c r="B74" t="s">
        <v>116</v>
      </c>
      <c r="C74">
        <v>4</v>
      </c>
      <c r="D74" s="1">
        <v>45017.11041666667</v>
      </c>
      <c r="E74" s="1">
        <v>45017.256249999999</v>
      </c>
      <c r="F74" t="s">
        <v>33</v>
      </c>
      <c r="G74" t="s">
        <v>21</v>
      </c>
      <c r="H74" t="s">
        <v>26</v>
      </c>
      <c r="I74" s="11">
        <v>34.51</v>
      </c>
      <c r="J74" t="s">
        <v>27</v>
      </c>
      <c r="K74">
        <v>73</v>
      </c>
      <c r="L74" t="s">
        <v>70</v>
      </c>
      <c r="M74" t="s">
        <v>117</v>
      </c>
      <c r="N74" s="11">
        <f>SUMIF(Cocina!A:A,Sala!K74,Cocina!J:J)+I74</f>
        <v>115.50999999999999</v>
      </c>
      <c r="O74" s="12">
        <f t="shared" si="6"/>
        <v>45017</v>
      </c>
      <c r="P74" s="2">
        <f t="shared" si="7"/>
        <v>45017.11041666667</v>
      </c>
      <c r="Q74" s="2">
        <f t="shared" si="8"/>
        <v>45017.256249999999</v>
      </c>
      <c r="R74" s="2">
        <f t="shared" si="9"/>
        <v>0.14583333332848269</v>
      </c>
      <c r="S74" s="7">
        <f>SUMIF(Cocina!A:A,K74,Cocina!H:H)</f>
        <v>1.3888888888888888E-2</v>
      </c>
      <c r="T74" s="2">
        <f t="shared" si="10"/>
        <v>0.1319444444395938</v>
      </c>
      <c r="U74" t="str">
        <f t="shared" si="11"/>
        <v>Cobrado</v>
      </c>
      <c r="V74" t="str">
        <f>TEXT(Table1[[#This Row],[Fecha de factura]],"dddd")</f>
        <v>sábado</v>
      </c>
    </row>
    <row r="75" spans="1:22" x14ac:dyDescent="0.45">
      <c r="A75">
        <v>19</v>
      </c>
      <c r="B75" t="s">
        <v>118</v>
      </c>
      <c r="C75">
        <v>4</v>
      </c>
      <c r="D75" s="1">
        <v>45017.044444444444</v>
      </c>
      <c r="E75" s="1">
        <v>45017.175694444442</v>
      </c>
      <c r="F75" t="s">
        <v>33</v>
      </c>
      <c r="G75" t="s">
        <v>15</v>
      </c>
      <c r="H75" t="s">
        <v>26</v>
      </c>
      <c r="I75" s="11">
        <v>30.83</v>
      </c>
      <c r="J75" t="s">
        <v>27</v>
      </c>
      <c r="K75">
        <v>74</v>
      </c>
      <c r="L75" t="s">
        <v>28</v>
      </c>
      <c r="M75" t="s">
        <v>704</v>
      </c>
      <c r="N75" s="11">
        <f>SUMIF(Cocina!A:A,Sala!K75,Cocina!J:J)+I75</f>
        <v>248.82999999999998</v>
      </c>
      <c r="O75" s="12">
        <f t="shared" si="6"/>
        <v>45017</v>
      </c>
      <c r="P75" s="2">
        <f t="shared" si="7"/>
        <v>45017.044444444444</v>
      </c>
      <c r="Q75" s="2">
        <f t="shared" si="8"/>
        <v>45017.175694444442</v>
      </c>
      <c r="R75" s="2">
        <f t="shared" si="9"/>
        <v>0.13124999999854481</v>
      </c>
      <c r="S75" s="7">
        <f>SUMIF(Cocina!A:A,K75,Cocina!H:H)</f>
        <v>6.9444444444444448E-2</v>
      </c>
      <c r="T75" s="2">
        <f t="shared" si="10"/>
        <v>6.1805555554100361E-2</v>
      </c>
      <c r="U75" t="str">
        <f t="shared" si="11"/>
        <v>Cobrado</v>
      </c>
      <c r="V75" t="str">
        <f>TEXT(Table1[[#This Row],[Fecha de factura]],"dddd")</f>
        <v>sábado</v>
      </c>
    </row>
    <row r="76" spans="1:22" x14ac:dyDescent="0.45">
      <c r="A76">
        <v>19</v>
      </c>
      <c r="B76" t="s">
        <v>119</v>
      </c>
      <c r="C76">
        <v>5</v>
      </c>
      <c r="D76" s="1">
        <v>45017.15</v>
      </c>
      <c r="E76" s="1">
        <v>45017.200694444444</v>
      </c>
      <c r="F76" t="s">
        <v>30</v>
      </c>
      <c r="G76" t="s">
        <v>15</v>
      </c>
      <c r="H76" t="s">
        <v>26</v>
      </c>
      <c r="I76" s="11">
        <v>45.23</v>
      </c>
      <c r="J76" t="s">
        <v>39</v>
      </c>
      <c r="K76">
        <v>75</v>
      </c>
      <c r="L76" t="s">
        <v>40</v>
      </c>
      <c r="M76" t="s">
        <v>705</v>
      </c>
      <c r="N76" s="11">
        <f>SUMIF(Cocina!A:A,Sala!K76,Cocina!J:J)+I76</f>
        <v>154.22999999999999</v>
      </c>
      <c r="O76" s="12">
        <f t="shared" si="6"/>
        <v>45017</v>
      </c>
      <c r="P76" s="2">
        <f t="shared" si="7"/>
        <v>45017.15</v>
      </c>
      <c r="Q76" s="2">
        <f t="shared" si="8"/>
        <v>45017.200694444444</v>
      </c>
      <c r="R76" s="2">
        <f t="shared" si="9"/>
        <v>6.1111111109009165E-2</v>
      </c>
      <c r="S76" s="7">
        <f>SUMIF(Cocina!A:A,K76,Cocina!H:H)</f>
        <v>3.5416666666666666E-2</v>
      </c>
      <c r="T76" s="2">
        <f t="shared" si="10"/>
        <v>2.56944444423425E-2</v>
      </c>
      <c r="U76" t="str">
        <f t="shared" si="11"/>
        <v>Cobrado</v>
      </c>
      <c r="V76" t="str">
        <f>TEXT(Table1[[#This Row],[Fecha de factura]],"dddd")</f>
        <v>sábado</v>
      </c>
    </row>
    <row r="77" spans="1:22" x14ac:dyDescent="0.45">
      <c r="A77">
        <v>17</v>
      </c>
      <c r="B77" t="s">
        <v>120</v>
      </c>
      <c r="C77">
        <v>3</v>
      </c>
      <c r="D77" s="1">
        <v>45017.122916666667</v>
      </c>
      <c r="E77" s="1">
        <v>45017.224999999999</v>
      </c>
      <c r="F77" t="s">
        <v>20</v>
      </c>
      <c r="G77" t="s">
        <v>15</v>
      </c>
      <c r="H77" t="s">
        <v>26</v>
      </c>
      <c r="I77" s="11">
        <v>17.760000000000002</v>
      </c>
      <c r="J77" t="s">
        <v>17</v>
      </c>
      <c r="K77">
        <v>76</v>
      </c>
      <c r="L77" t="s">
        <v>70</v>
      </c>
      <c r="M77" t="s">
        <v>706</v>
      </c>
      <c r="N77" s="11">
        <f>SUMIF(Cocina!A:A,Sala!K77,Cocina!J:J)+I77</f>
        <v>175.76</v>
      </c>
      <c r="O77" s="12">
        <f t="shared" si="6"/>
        <v>45017</v>
      </c>
      <c r="P77" s="2">
        <f t="shared" si="7"/>
        <v>45017.122916666667</v>
      </c>
      <c r="Q77" s="2">
        <f t="shared" si="8"/>
        <v>45017.224999999999</v>
      </c>
      <c r="R77" s="2">
        <f t="shared" si="9"/>
        <v>0.10208333333139308</v>
      </c>
      <c r="S77" s="7">
        <f>SUMIF(Cocina!A:A,K77,Cocina!H:H)</f>
        <v>6.7361111111111108E-2</v>
      </c>
      <c r="T77" s="2">
        <f t="shared" si="10"/>
        <v>3.472222222028197E-2</v>
      </c>
      <c r="U77" t="str">
        <f t="shared" si="11"/>
        <v>Cobrado</v>
      </c>
      <c r="V77" t="str">
        <f>TEXT(Table1[[#This Row],[Fecha de factura]],"dddd")</f>
        <v>sábado</v>
      </c>
    </row>
    <row r="78" spans="1:22" x14ac:dyDescent="0.45">
      <c r="A78">
        <v>3</v>
      </c>
      <c r="B78" t="s">
        <v>121</v>
      </c>
      <c r="C78">
        <v>1</v>
      </c>
      <c r="D78" s="1">
        <v>45017.115277777775</v>
      </c>
      <c r="E78" s="1">
        <v>45017.260416666664</v>
      </c>
      <c r="F78" t="s">
        <v>14</v>
      </c>
      <c r="G78" t="s">
        <v>36</v>
      </c>
      <c r="H78" t="s">
        <v>26</v>
      </c>
      <c r="I78" s="11">
        <v>19.88</v>
      </c>
      <c r="J78" t="s">
        <v>27</v>
      </c>
      <c r="K78">
        <v>77</v>
      </c>
      <c r="L78" t="s">
        <v>43</v>
      </c>
      <c r="M78" t="s">
        <v>707</v>
      </c>
      <c r="N78" s="11">
        <f>SUMIF(Cocina!A:A,Sala!K78,Cocina!J:J)+I78</f>
        <v>118.88</v>
      </c>
      <c r="O78" s="12">
        <f t="shared" si="6"/>
        <v>45017</v>
      </c>
      <c r="P78" s="2">
        <f t="shared" si="7"/>
        <v>45017.115277777775</v>
      </c>
      <c r="Q78" s="2">
        <f t="shared" si="8"/>
        <v>45017.260416666664</v>
      </c>
      <c r="R78" s="2">
        <f t="shared" si="9"/>
        <v>0.14513888888905058</v>
      </c>
      <c r="S78" s="7">
        <f>SUMIF(Cocina!A:A,K78,Cocina!H:H)</f>
        <v>6.7361111111111108E-2</v>
      </c>
      <c r="T78" s="2">
        <f t="shared" si="10"/>
        <v>7.7777777777939469E-2</v>
      </c>
      <c r="U78" t="str">
        <f t="shared" si="11"/>
        <v>Cobrado</v>
      </c>
      <c r="V78" t="str">
        <f>TEXT(Table1[[#This Row],[Fecha de factura]],"dddd")</f>
        <v>sábado</v>
      </c>
    </row>
    <row r="79" spans="1:22" x14ac:dyDescent="0.45">
      <c r="A79">
        <v>7</v>
      </c>
      <c r="B79" t="s">
        <v>122</v>
      </c>
      <c r="C79">
        <v>4</v>
      </c>
      <c r="D79" s="1">
        <v>45017.06527777778</v>
      </c>
      <c r="E79" s="1">
        <v>45017.127083333333</v>
      </c>
      <c r="F79" t="s">
        <v>14</v>
      </c>
      <c r="G79" t="s">
        <v>15</v>
      </c>
      <c r="H79" t="s">
        <v>26</v>
      </c>
      <c r="I79" s="11">
        <v>20.02</v>
      </c>
      <c r="J79" t="s">
        <v>27</v>
      </c>
      <c r="K79">
        <v>78</v>
      </c>
      <c r="L79" t="s">
        <v>23</v>
      </c>
      <c r="M79" t="s">
        <v>123</v>
      </c>
      <c r="N79" s="11">
        <f>SUMIF(Cocina!A:A,Sala!K79,Cocina!J:J)+I79</f>
        <v>77.02</v>
      </c>
      <c r="O79" s="12">
        <f t="shared" si="6"/>
        <v>45017</v>
      </c>
      <c r="P79" s="2">
        <f t="shared" si="7"/>
        <v>45017.06527777778</v>
      </c>
      <c r="Q79" s="2">
        <f t="shared" si="8"/>
        <v>45017.127083333333</v>
      </c>
      <c r="R79" s="2">
        <f t="shared" si="9"/>
        <v>6.1805555553291924E-2</v>
      </c>
      <c r="S79" s="7">
        <f>SUMIF(Cocina!A:A,K79,Cocina!H:H)</f>
        <v>3.7499999999999999E-2</v>
      </c>
      <c r="T79" s="2">
        <f t="shared" si="10"/>
        <v>2.4305555553291926E-2</v>
      </c>
      <c r="U79" t="str">
        <f t="shared" si="11"/>
        <v>Cobrado</v>
      </c>
      <c r="V79" t="str">
        <f>TEXT(Table1[[#This Row],[Fecha de factura]],"dddd")</f>
        <v>sábado</v>
      </c>
    </row>
    <row r="80" spans="1:22" x14ac:dyDescent="0.45">
      <c r="A80">
        <v>16</v>
      </c>
      <c r="B80" t="s">
        <v>124</v>
      </c>
      <c r="C80">
        <v>2</v>
      </c>
      <c r="D80" s="1">
        <v>45017.06527777778</v>
      </c>
      <c r="E80" s="1">
        <v>45017.213888888888</v>
      </c>
      <c r="F80" t="s">
        <v>14</v>
      </c>
      <c r="G80" t="s">
        <v>15</v>
      </c>
      <c r="H80" t="s">
        <v>26</v>
      </c>
      <c r="I80" s="11">
        <v>34.01</v>
      </c>
      <c r="J80" t="s">
        <v>27</v>
      </c>
      <c r="K80">
        <v>79</v>
      </c>
      <c r="L80" t="s">
        <v>40</v>
      </c>
      <c r="M80" t="s">
        <v>708</v>
      </c>
      <c r="N80" s="11">
        <f>SUMIF(Cocina!A:A,Sala!K80,Cocina!J:J)+I80</f>
        <v>343.01</v>
      </c>
      <c r="O80" s="12">
        <f t="shared" si="6"/>
        <v>45017</v>
      </c>
      <c r="P80" s="2">
        <f t="shared" si="7"/>
        <v>45017.06527777778</v>
      </c>
      <c r="Q80" s="2">
        <f t="shared" si="8"/>
        <v>45017.213888888888</v>
      </c>
      <c r="R80" s="2">
        <f t="shared" si="9"/>
        <v>0.14861111110803904</v>
      </c>
      <c r="S80" s="7">
        <f>SUMIF(Cocina!A:A,K80,Cocina!H:H)</f>
        <v>6.6666666666666666E-2</v>
      </c>
      <c r="T80" s="2">
        <f t="shared" si="10"/>
        <v>8.1944444441372374E-2</v>
      </c>
      <c r="U80" t="str">
        <f t="shared" si="11"/>
        <v>Cobrado</v>
      </c>
      <c r="V80" t="str">
        <f>TEXT(Table1[[#This Row],[Fecha de factura]],"dddd")</f>
        <v>sábado</v>
      </c>
    </row>
    <row r="81" spans="1:22" x14ac:dyDescent="0.45">
      <c r="A81">
        <v>18</v>
      </c>
      <c r="B81" t="s">
        <v>125</v>
      </c>
      <c r="C81">
        <v>6</v>
      </c>
      <c r="D81" s="1">
        <v>45017.093055555553</v>
      </c>
      <c r="E81" s="1">
        <v>45017.156944444447</v>
      </c>
      <c r="F81" t="s">
        <v>33</v>
      </c>
      <c r="G81" t="s">
        <v>15</v>
      </c>
      <c r="H81" t="s">
        <v>26</v>
      </c>
      <c r="I81" s="11">
        <v>39.049999999999997</v>
      </c>
      <c r="J81" t="s">
        <v>27</v>
      </c>
      <c r="K81">
        <v>80</v>
      </c>
      <c r="L81" t="s">
        <v>40</v>
      </c>
      <c r="M81" t="s">
        <v>709</v>
      </c>
      <c r="N81" s="11">
        <f>SUMIF(Cocina!A:A,Sala!K81,Cocina!J:J)+I81</f>
        <v>160.05000000000001</v>
      </c>
      <c r="O81" s="12">
        <f t="shared" si="6"/>
        <v>45017</v>
      </c>
      <c r="P81" s="2">
        <f t="shared" si="7"/>
        <v>45017.093055555553</v>
      </c>
      <c r="Q81" s="2">
        <f t="shared" si="8"/>
        <v>45017.156944444447</v>
      </c>
      <c r="R81" s="2">
        <f t="shared" si="9"/>
        <v>6.3888888893416151E-2</v>
      </c>
      <c r="S81" s="7">
        <f>SUMIF(Cocina!A:A,K81,Cocina!H:H)</f>
        <v>4.6527777777777779E-2</v>
      </c>
      <c r="T81" s="2">
        <f t="shared" si="10"/>
        <v>1.7361111115638372E-2</v>
      </c>
      <c r="U81" t="str">
        <f t="shared" si="11"/>
        <v>Cobrado</v>
      </c>
      <c r="V81" t="str">
        <f>TEXT(Table1[[#This Row],[Fecha de factura]],"dddd")</f>
        <v>sábado</v>
      </c>
    </row>
    <row r="82" spans="1:22" x14ac:dyDescent="0.45">
      <c r="A82">
        <v>17</v>
      </c>
      <c r="B82" t="s">
        <v>126</v>
      </c>
      <c r="C82">
        <v>4</v>
      </c>
      <c r="D82" s="1">
        <v>45017.152777777781</v>
      </c>
      <c r="E82" s="1">
        <v>45017.271527777775</v>
      </c>
      <c r="F82" t="s">
        <v>30</v>
      </c>
      <c r="G82" t="s">
        <v>36</v>
      </c>
      <c r="H82" t="s">
        <v>26</v>
      </c>
      <c r="I82" s="11">
        <v>23.69</v>
      </c>
      <c r="J82" t="s">
        <v>39</v>
      </c>
      <c r="K82">
        <v>81</v>
      </c>
      <c r="L82" t="s">
        <v>45</v>
      </c>
      <c r="M82" t="s">
        <v>127</v>
      </c>
      <c r="N82" s="11">
        <f>SUMIF(Cocina!A:A,Sala!K82,Cocina!J:J)+I82</f>
        <v>85.69</v>
      </c>
      <c r="O82" s="12">
        <f t="shared" si="6"/>
        <v>45017</v>
      </c>
      <c r="P82" s="2">
        <f t="shared" si="7"/>
        <v>45017.152777777781</v>
      </c>
      <c r="Q82" s="2">
        <f t="shared" si="8"/>
        <v>45017.271527777775</v>
      </c>
      <c r="R82" s="2">
        <f t="shared" si="9"/>
        <v>0.12916666666084589</v>
      </c>
      <c r="S82" s="7">
        <f>SUMIF(Cocina!A:A,K82,Cocina!H:H)</f>
        <v>4.0972222222222222E-2</v>
      </c>
      <c r="T82" s="2">
        <f t="shared" si="10"/>
        <v>8.8194444438623676E-2</v>
      </c>
      <c r="U82" t="str">
        <f t="shared" si="11"/>
        <v>Cobrado</v>
      </c>
      <c r="V82" t="str">
        <f>TEXT(Table1[[#This Row],[Fecha de factura]],"dddd")</f>
        <v>sábado</v>
      </c>
    </row>
    <row r="83" spans="1:22" x14ac:dyDescent="0.45">
      <c r="A83">
        <v>16</v>
      </c>
      <c r="B83" t="s">
        <v>128</v>
      </c>
      <c r="C83">
        <v>3</v>
      </c>
      <c r="D83" s="1">
        <v>45017.142361111109</v>
      </c>
      <c r="E83" s="1">
        <v>45017.298611111109</v>
      </c>
      <c r="F83" t="s">
        <v>30</v>
      </c>
      <c r="G83" t="s">
        <v>21</v>
      </c>
      <c r="H83" t="s">
        <v>26</v>
      </c>
      <c r="I83" s="11">
        <v>38.6</v>
      </c>
      <c r="J83" t="s">
        <v>27</v>
      </c>
      <c r="K83">
        <v>82</v>
      </c>
      <c r="L83" t="s">
        <v>31</v>
      </c>
      <c r="M83" t="s">
        <v>710</v>
      </c>
      <c r="N83" s="11">
        <f>SUMIF(Cocina!A:A,Sala!K83,Cocina!J:J)+I83</f>
        <v>118.6</v>
      </c>
      <c r="O83" s="12">
        <f t="shared" si="6"/>
        <v>45017</v>
      </c>
      <c r="P83" s="2">
        <f t="shared" si="7"/>
        <v>45017.142361111109</v>
      </c>
      <c r="Q83" s="2">
        <f t="shared" si="8"/>
        <v>45017.298611111109</v>
      </c>
      <c r="R83" s="2">
        <f t="shared" si="9"/>
        <v>0.15625</v>
      </c>
      <c r="S83" s="7">
        <f>SUMIF(Cocina!A:A,K83,Cocina!H:H)</f>
        <v>1.3194444444444444E-2</v>
      </c>
      <c r="T83" s="2">
        <f t="shared" si="10"/>
        <v>0.14305555555555555</v>
      </c>
      <c r="U83" t="str">
        <f t="shared" si="11"/>
        <v>Cobrado</v>
      </c>
      <c r="V83" t="str">
        <f>TEXT(Table1[[#This Row],[Fecha de factura]],"dddd")</f>
        <v>sábado</v>
      </c>
    </row>
    <row r="84" spans="1:22" x14ac:dyDescent="0.45">
      <c r="A84">
        <v>15</v>
      </c>
      <c r="B84" t="s">
        <v>129</v>
      </c>
      <c r="C84">
        <v>1</v>
      </c>
      <c r="D84" s="1">
        <v>45017.154166666667</v>
      </c>
      <c r="E84" s="1">
        <v>45017.277083333334</v>
      </c>
      <c r="F84" t="s">
        <v>20</v>
      </c>
      <c r="G84" t="s">
        <v>36</v>
      </c>
      <c r="H84" t="s">
        <v>26</v>
      </c>
      <c r="I84" s="11">
        <v>24.94</v>
      </c>
      <c r="J84" t="s">
        <v>39</v>
      </c>
      <c r="K84">
        <v>83</v>
      </c>
      <c r="L84" t="s">
        <v>70</v>
      </c>
      <c r="M84" t="s">
        <v>711</v>
      </c>
      <c r="N84" s="11">
        <f>SUMIF(Cocina!A:A,Sala!K84,Cocina!J:J)+I84</f>
        <v>194.94</v>
      </c>
      <c r="O84" s="12">
        <f t="shared" si="6"/>
        <v>45017</v>
      </c>
      <c r="P84" s="2">
        <f t="shared" si="7"/>
        <v>45017.154166666667</v>
      </c>
      <c r="Q84" s="2">
        <f t="shared" si="8"/>
        <v>45017.277083333334</v>
      </c>
      <c r="R84" s="2">
        <f t="shared" si="9"/>
        <v>0.13333333333381839</v>
      </c>
      <c r="S84" s="7">
        <f>SUMIF(Cocina!A:A,K84,Cocina!H:H)</f>
        <v>6.5277777777777782E-2</v>
      </c>
      <c r="T84" s="2">
        <f t="shared" si="10"/>
        <v>6.8055555556040606E-2</v>
      </c>
      <c r="U84" t="str">
        <f t="shared" si="11"/>
        <v>Cobrado</v>
      </c>
      <c r="V84" t="str">
        <f>TEXT(Table1[[#This Row],[Fecha de factura]],"dddd")</f>
        <v>sábado</v>
      </c>
    </row>
    <row r="85" spans="1:22" x14ac:dyDescent="0.45">
      <c r="A85">
        <v>19</v>
      </c>
      <c r="B85" t="s">
        <v>130</v>
      </c>
      <c r="C85">
        <v>5</v>
      </c>
      <c r="D85" s="1">
        <v>45017.070833333331</v>
      </c>
      <c r="E85" s="1">
        <v>45017.137499999997</v>
      </c>
      <c r="F85" t="s">
        <v>33</v>
      </c>
      <c r="G85" t="s">
        <v>15</v>
      </c>
      <c r="H85" t="s">
        <v>26</v>
      </c>
      <c r="I85" s="11">
        <v>15.11</v>
      </c>
      <c r="J85" t="s">
        <v>39</v>
      </c>
      <c r="K85">
        <v>84</v>
      </c>
      <c r="L85" t="s">
        <v>34</v>
      </c>
      <c r="M85" t="s">
        <v>79</v>
      </c>
      <c r="N85" s="11">
        <f>SUMIF(Cocina!A:A,Sala!K85,Cocina!J:J)+I85</f>
        <v>75.11</v>
      </c>
      <c r="O85" s="12">
        <f t="shared" si="6"/>
        <v>45017</v>
      </c>
      <c r="P85" s="2">
        <f t="shared" si="7"/>
        <v>45017.070833333331</v>
      </c>
      <c r="Q85" s="2">
        <f t="shared" si="8"/>
        <v>45017.137499999997</v>
      </c>
      <c r="R85" s="2">
        <f t="shared" si="9"/>
        <v>7.708333333236321E-2</v>
      </c>
      <c r="S85" s="7">
        <f>SUMIF(Cocina!A:A,K85,Cocina!H:H)</f>
        <v>6.9444444444444441E-3</v>
      </c>
      <c r="T85" s="2">
        <f t="shared" si="10"/>
        <v>7.0138888887918763E-2</v>
      </c>
      <c r="U85" t="str">
        <f t="shared" si="11"/>
        <v>Cobrado</v>
      </c>
      <c r="V85" t="str">
        <f>TEXT(Table1[[#This Row],[Fecha de factura]],"dddd")</f>
        <v>sábado</v>
      </c>
    </row>
    <row r="86" spans="1:22" x14ac:dyDescent="0.45">
      <c r="A86">
        <v>8</v>
      </c>
      <c r="B86" t="s">
        <v>131</v>
      </c>
      <c r="C86">
        <v>3</v>
      </c>
      <c r="D86" s="1">
        <v>45017.107638888891</v>
      </c>
      <c r="E86" s="1">
        <v>45017.188194444447</v>
      </c>
      <c r="F86" t="s">
        <v>25</v>
      </c>
      <c r="G86" t="s">
        <v>36</v>
      </c>
      <c r="H86" t="s">
        <v>26</v>
      </c>
      <c r="I86" s="11">
        <v>45.96</v>
      </c>
      <c r="J86" t="s">
        <v>27</v>
      </c>
      <c r="K86">
        <v>85</v>
      </c>
      <c r="L86" t="s">
        <v>55</v>
      </c>
      <c r="M86" t="s">
        <v>712</v>
      </c>
      <c r="N86" s="11">
        <f>SUMIF(Cocina!A:A,Sala!K86,Cocina!J:J)+I86</f>
        <v>253.96</v>
      </c>
      <c r="O86" s="12">
        <f t="shared" si="6"/>
        <v>45017</v>
      </c>
      <c r="P86" s="2">
        <f t="shared" si="7"/>
        <v>45017.107638888891</v>
      </c>
      <c r="Q86" s="2">
        <f t="shared" si="8"/>
        <v>45017.188194444447</v>
      </c>
      <c r="R86" s="2">
        <f t="shared" si="9"/>
        <v>8.0555555556202307E-2</v>
      </c>
      <c r="S86" s="7">
        <f>SUMIF(Cocina!A:A,K86,Cocina!H:H)</f>
        <v>9.8611111111111108E-2</v>
      </c>
      <c r="T86" s="2">
        <f t="shared" si="10"/>
        <v>0</v>
      </c>
      <c r="U86" t="str">
        <f t="shared" si="11"/>
        <v>No cobrado</v>
      </c>
      <c r="V86" t="str">
        <f>TEXT(Table1[[#This Row],[Fecha de factura]],"dddd")</f>
        <v>sábado</v>
      </c>
    </row>
    <row r="87" spans="1:22" x14ac:dyDescent="0.45">
      <c r="A87">
        <v>20</v>
      </c>
      <c r="B87" t="s">
        <v>132</v>
      </c>
      <c r="C87">
        <v>3</v>
      </c>
      <c r="D87" s="1">
        <v>45017.001388888886</v>
      </c>
      <c r="E87" s="1">
        <v>45017.088888888888</v>
      </c>
      <c r="F87" t="s">
        <v>30</v>
      </c>
      <c r="G87" t="s">
        <v>15</v>
      </c>
      <c r="H87" t="s">
        <v>16</v>
      </c>
      <c r="I87" s="11">
        <v>11.84</v>
      </c>
      <c r="J87" t="s">
        <v>27</v>
      </c>
      <c r="K87">
        <v>86</v>
      </c>
      <c r="L87" t="s">
        <v>18</v>
      </c>
      <c r="M87" t="s">
        <v>133</v>
      </c>
      <c r="N87" s="11">
        <f>SUMIF(Cocina!A:A,Sala!K87,Cocina!J:J)+I87</f>
        <v>61.84</v>
      </c>
      <c r="O87" s="12">
        <f t="shared" si="6"/>
        <v>45017</v>
      </c>
      <c r="P87" s="2">
        <f t="shared" si="7"/>
        <v>45017.001388888886</v>
      </c>
      <c r="Q87" s="2">
        <f t="shared" si="8"/>
        <v>45017.088888888888</v>
      </c>
      <c r="R87" s="2">
        <f t="shared" si="9"/>
        <v>8.7500000001455192E-2</v>
      </c>
      <c r="S87" s="7">
        <f>SUMIF(Cocina!A:A,K87,Cocina!H:H)</f>
        <v>5.5555555555555558E-3</v>
      </c>
      <c r="T87" s="2">
        <f t="shared" si="10"/>
        <v>8.1944444445899642E-2</v>
      </c>
      <c r="U87" t="str">
        <f t="shared" si="11"/>
        <v>Cobrado</v>
      </c>
      <c r="V87" t="str">
        <f>TEXT(Table1[[#This Row],[Fecha de factura]],"dddd")</f>
        <v>sábado</v>
      </c>
    </row>
    <row r="88" spans="1:22" x14ac:dyDescent="0.45">
      <c r="A88">
        <v>3</v>
      </c>
      <c r="B88" t="s">
        <v>134</v>
      </c>
      <c r="C88">
        <v>2</v>
      </c>
      <c r="D88" s="1">
        <v>45017.073611111111</v>
      </c>
      <c r="E88" s="1">
        <v>45017.137499999997</v>
      </c>
      <c r="F88" t="s">
        <v>33</v>
      </c>
      <c r="G88" t="s">
        <v>15</v>
      </c>
      <c r="H88" t="s">
        <v>26</v>
      </c>
      <c r="I88" s="11">
        <v>29.46</v>
      </c>
      <c r="J88" t="s">
        <v>39</v>
      </c>
      <c r="K88">
        <v>87</v>
      </c>
      <c r="L88" t="s">
        <v>40</v>
      </c>
      <c r="M88" t="s">
        <v>713</v>
      </c>
      <c r="N88" s="11">
        <f>SUMIF(Cocina!A:A,Sala!K88,Cocina!J:J)+I88</f>
        <v>128.46</v>
      </c>
      <c r="O88" s="12">
        <f t="shared" si="6"/>
        <v>45017</v>
      </c>
      <c r="P88" s="2">
        <f t="shared" si="7"/>
        <v>45017.073611111111</v>
      </c>
      <c r="Q88" s="2">
        <f t="shared" si="8"/>
        <v>45017.137499999997</v>
      </c>
      <c r="R88" s="2">
        <f t="shared" si="9"/>
        <v>7.4305555552806865E-2</v>
      </c>
      <c r="S88" s="7">
        <f>SUMIF(Cocina!A:A,K88,Cocina!H:H)</f>
        <v>4.9305555555555561E-2</v>
      </c>
      <c r="T88" s="2">
        <f t="shared" si="10"/>
        <v>2.4999999997251304E-2</v>
      </c>
      <c r="U88" t="str">
        <f t="shared" si="11"/>
        <v>Cobrado</v>
      </c>
      <c r="V88" t="str">
        <f>TEXT(Table1[[#This Row],[Fecha de factura]],"dddd")</f>
        <v>sábado</v>
      </c>
    </row>
    <row r="89" spans="1:22" x14ac:dyDescent="0.45">
      <c r="A89">
        <v>18</v>
      </c>
      <c r="B89" t="s">
        <v>135</v>
      </c>
      <c r="C89">
        <v>1</v>
      </c>
      <c r="D89" s="1">
        <v>45017.145833333336</v>
      </c>
      <c r="E89" s="1">
        <v>45017.277777777781</v>
      </c>
      <c r="F89" t="s">
        <v>33</v>
      </c>
      <c r="G89" t="s">
        <v>15</v>
      </c>
      <c r="H89" t="s">
        <v>16</v>
      </c>
      <c r="I89" s="11">
        <v>23.93</v>
      </c>
      <c r="J89" t="s">
        <v>17</v>
      </c>
      <c r="K89">
        <v>88</v>
      </c>
      <c r="L89" t="s">
        <v>55</v>
      </c>
      <c r="M89" t="s">
        <v>714</v>
      </c>
      <c r="N89" s="11">
        <f>SUMIF(Cocina!A:A,Sala!K89,Cocina!J:J)+I89</f>
        <v>146.93</v>
      </c>
      <c r="O89" s="12">
        <f t="shared" si="6"/>
        <v>45017</v>
      </c>
      <c r="P89" s="2">
        <f t="shared" si="7"/>
        <v>45017.145833333336</v>
      </c>
      <c r="Q89" s="2">
        <f t="shared" si="8"/>
        <v>45017.277777777781</v>
      </c>
      <c r="R89" s="2">
        <f t="shared" si="9"/>
        <v>0.13194444444525288</v>
      </c>
      <c r="S89" s="7">
        <f>SUMIF(Cocina!A:A,K89,Cocina!H:H)</f>
        <v>8.1249999999999989E-2</v>
      </c>
      <c r="T89" s="2">
        <f t="shared" si="10"/>
        <v>5.0694444445252895E-2</v>
      </c>
      <c r="U89" t="str">
        <f t="shared" si="11"/>
        <v>Cobrado</v>
      </c>
      <c r="V89" t="str">
        <f>TEXT(Table1[[#This Row],[Fecha de factura]],"dddd")</f>
        <v>sábado</v>
      </c>
    </row>
    <row r="90" spans="1:22" x14ac:dyDescent="0.45">
      <c r="A90">
        <v>11</v>
      </c>
      <c r="B90" t="s">
        <v>105</v>
      </c>
      <c r="C90">
        <v>4</v>
      </c>
      <c r="D90" s="1">
        <v>45017.029166666667</v>
      </c>
      <c r="E90" s="1">
        <v>45017.09652777778</v>
      </c>
      <c r="F90" t="s">
        <v>30</v>
      </c>
      <c r="G90" t="s">
        <v>21</v>
      </c>
      <c r="H90" t="s">
        <v>16</v>
      </c>
      <c r="I90" s="11">
        <v>12.28</v>
      </c>
      <c r="J90" t="s">
        <v>27</v>
      </c>
      <c r="K90">
        <v>89</v>
      </c>
      <c r="L90" t="s">
        <v>45</v>
      </c>
      <c r="M90" t="s">
        <v>715</v>
      </c>
      <c r="N90" s="11">
        <f>SUMIF(Cocina!A:A,Sala!K90,Cocina!J:J)+I90</f>
        <v>171.28</v>
      </c>
      <c r="O90" s="12">
        <f t="shared" si="6"/>
        <v>45017</v>
      </c>
      <c r="P90" s="2">
        <f t="shared" si="7"/>
        <v>45017.029166666667</v>
      </c>
      <c r="Q90" s="2">
        <f t="shared" si="8"/>
        <v>45017.09652777778</v>
      </c>
      <c r="R90" s="2">
        <f t="shared" si="9"/>
        <v>6.7361111112404615E-2</v>
      </c>
      <c r="S90" s="7">
        <f>SUMIF(Cocina!A:A,K90,Cocina!H:H)</f>
        <v>9.8611111111111108E-2</v>
      </c>
      <c r="T90" s="2">
        <f t="shared" si="10"/>
        <v>0</v>
      </c>
      <c r="U90" t="str">
        <f t="shared" si="11"/>
        <v>No cobrado</v>
      </c>
      <c r="V90" t="str">
        <f>TEXT(Table1[[#This Row],[Fecha de factura]],"dddd")</f>
        <v>sábado</v>
      </c>
    </row>
    <row r="91" spans="1:22" x14ac:dyDescent="0.45">
      <c r="A91">
        <v>6</v>
      </c>
      <c r="B91" t="s">
        <v>136</v>
      </c>
      <c r="C91">
        <v>3</v>
      </c>
      <c r="D91" s="1">
        <v>45017.053472222222</v>
      </c>
      <c r="E91" s="1">
        <v>45017.134027777778</v>
      </c>
      <c r="F91" t="s">
        <v>30</v>
      </c>
      <c r="G91" t="s">
        <v>15</v>
      </c>
      <c r="H91" t="s">
        <v>16</v>
      </c>
      <c r="I91" s="11">
        <v>30.69</v>
      </c>
      <c r="J91" t="s">
        <v>17</v>
      </c>
      <c r="K91">
        <v>90</v>
      </c>
      <c r="L91" t="s">
        <v>55</v>
      </c>
      <c r="M91" t="s">
        <v>66</v>
      </c>
      <c r="N91" s="11">
        <f>SUMIF(Cocina!A:A,Sala!K91,Cocina!J:J)+I91</f>
        <v>64.69</v>
      </c>
      <c r="O91" s="12">
        <f t="shared" si="6"/>
        <v>45017</v>
      </c>
      <c r="P91" s="2">
        <f t="shared" si="7"/>
        <v>45017.053472222222</v>
      </c>
      <c r="Q91" s="2">
        <f t="shared" si="8"/>
        <v>45017.134027777778</v>
      </c>
      <c r="R91" s="2">
        <f t="shared" si="9"/>
        <v>8.0555555556202307E-2</v>
      </c>
      <c r="S91" s="7">
        <f>SUMIF(Cocina!A:A,K91,Cocina!H:H)</f>
        <v>3.3333333333333333E-2</v>
      </c>
      <c r="T91" s="2">
        <f t="shared" si="10"/>
        <v>4.7222222222868974E-2</v>
      </c>
      <c r="U91" t="str">
        <f t="shared" si="11"/>
        <v>Cobrado</v>
      </c>
      <c r="V91" t="str">
        <f>TEXT(Table1[[#This Row],[Fecha de factura]],"dddd")</f>
        <v>sábado</v>
      </c>
    </row>
    <row r="92" spans="1:22" x14ac:dyDescent="0.45">
      <c r="A92">
        <v>1</v>
      </c>
      <c r="B92" t="s">
        <v>137</v>
      </c>
      <c r="C92">
        <v>5</v>
      </c>
      <c r="D92" s="1">
        <v>45017.151388888888</v>
      </c>
      <c r="E92" s="1">
        <v>45017.224999999999</v>
      </c>
      <c r="F92" t="s">
        <v>30</v>
      </c>
      <c r="G92" t="s">
        <v>15</v>
      </c>
      <c r="H92" t="s">
        <v>26</v>
      </c>
      <c r="I92" s="11">
        <v>39.1</v>
      </c>
      <c r="J92" t="s">
        <v>17</v>
      </c>
      <c r="K92">
        <v>91</v>
      </c>
      <c r="L92" t="s">
        <v>18</v>
      </c>
      <c r="M92" t="s">
        <v>716</v>
      </c>
      <c r="N92" s="11">
        <f>SUMIF(Cocina!A:A,Sala!K92,Cocina!J:J)+I92</f>
        <v>332.1</v>
      </c>
      <c r="O92" s="12">
        <f t="shared" si="6"/>
        <v>45017</v>
      </c>
      <c r="P92" s="2">
        <f t="shared" si="7"/>
        <v>45017.151388888888</v>
      </c>
      <c r="Q92" s="2">
        <f t="shared" si="8"/>
        <v>45017.224999999999</v>
      </c>
      <c r="R92" s="2">
        <f t="shared" si="9"/>
        <v>7.3611111110949423E-2</v>
      </c>
      <c r="S92" s="7">
        <f>SUMIF(Cocina!A:A,K92,Cocina!H:H)</f>
        <v>9.1666666666666674E-2</v>
      </c>
      <c r="T92" s="2">
        <f t="shared" si="10"/>
        <v>0</v>
      </c>
      <c r="U92" t="str">
        <f t="shared" si="11"/>
        <v>No cobrado</v>
      </c>
      <c r="V92" t="str">
        <f>TEXT(Table1[[#This Row],[Fecha de factura]],"dddd")</f>
        <v>sábado</v>
      </c>
    </row>
    <row r="93" spans="1:22" x14ac:dyDescent="0.45">
      <c r="A93">
        <v>6</v>
      </c>
      <c r="B93" t="s">
        <v>138</v>
      </c>
      <c r="C93">
        <v>2</v>
      </c>
      <c r="D93" s="1">
        <v>45017.149305555555</v>
      </c>
      <c r="E93" s="1">
        <v>45017.256249999999</v>
      </c>
      <c r="F93" t="s">
        <v>25</v>
      </c>
      <c r="G93" t="s">
        <v>21</v>
      </c>
      <c r="H93" t="s">
        <v>26</v>
      </c>
      <c r="I93" s="11">
        <v>12.75</v>
      </c>
      <c r="J93" t="s">
        <v>27</v>
      </c>
      <c r="K93">
        <v>92</v>
      </c>
      <c r="L93" t="s">
        <v>40</v>
      </c>
      <c r="M93" t="s">
        <v>717</v>
      </c>
      <c r="N93" s="11">
        <f>SUMIF(Cocina!A:A,Sala!K93,Cocina!J:J)+I93</f>
        <v>94.75</v>
      </c>
      <c r="O93" s="12">
        <f t="shared" si="6"/>
        <v>45017</v>
      </c>
      <c r="P93" s="2">
        <f t="shared" si="7"/>
        <v>45017.149305555555</v>
      </c>
      <c r="Q93" s="2">
        <f t="shared" si="8"/>
        <v>45017.256249999999</v>
      </c>
      <c r="R93" s="2">
        <f t="shared" si="9"/>
        <v>0.10694444444379769</v>
      </c>
      <c r="S93" s="7">
        <f>SUMIF(Cocina!A:A,K93,Cocina!H:H)</f>
        <v>2.9166666666666667E-2</v>
      </c>
      <c r="T93" s="2">
        <f t="shared" si="10"/>
        <v>7.7777777777131019E-2</v>
      </c>
      <c r="U93" t="str">
        <f t="shared" si="11"/>
        <v>Cobrado</v>
      </c>
      <c r="V93" t="str">
        <f>TEXT(Table1[[#This Row],[Fecha de factura]],"dddd")</f>
        <v>sábado</v>
      </c>
    </row>
    <row r="94" spans="1:22" x14ac:dyDescent="0.45">
      <c r="A94">
        <v>2</v>
      </c>
      <c r="B94" t="s">
        <v>139</v>
      </c>
      <c r="C94">
        <v>2</v>
      </c>
      <c r="D94" s="1">
        <v>45017.068749999999</v>
      </c>
      <c r="E94" s="1">
        <v>45017.158333333333</v>
      </c>
      <c r="F94" t="s">
        <v>25</v>
      </c>
      <c r="G94" t="s">
        <v>15</v>
      </c>
      <c r="H94" t="s">
        <v>26</v>
      </c>
      <c r="I94" s="11">
        <v>45.66</v>
      </c>
      <c r="J94" t="s">
        <v>27</v>
      </c>
      <c r="K94">
        <v>93</v>
      </c>
      <c r="L94" t="s">
        <v>34</v>
      </c>
      <c r="M94" t="s">
        <v>49</v>
      </c>
      <c r="N94" s="11">
        <f>SUMIF(Cocina!A:A,Sala!K94,Cocina!J:J)+I94</f>
        <v>74.66</v>
      </c>
      <c r="O94" s="12">
        <f t="shared" si="6"/>
        <v>45017</v>
      </c>
      <c r="P94" s="2">
        <f t="shared" si="7"/>
        <v>45017.068749999999</v>
      </c>
      <c r="Q94" s="2">
        <f t="shared" si="8"/>
        <v>45017.158333333333</v>
      </c>
      <c r="R94" s="2">
        <f t="shared" si="9"/>
        <v>8.9583333334303461E-2</v>
      </c>
      <c r="S94" s="7">
        <f>SUMIF(Cocina!A:A,K94,Cocina!H:H)</f>
        <v>1.2500000000000001E-2</v>
      </c>
      <c r="T94" s="2">
        <f t="shared" si="10"/>
        <v>7.7083333334303464E-2</v>
      </c>
      <c r="U94" t="str">
        <f t="shared" si="11"/>
        <v>Cobrado</v>
      </c>
      <c r="V94" t="str">
        <f>TEXT(Table1[[#This Row],[Fecha de factura]],"dddd")</f>
        <v>sábado</v>
      </c>
    </row>
    <row r="95" spans="1:22" x14ac:dyDescent="0.45">
      <c r="A95">
        <v>12</v>
      </c>
      <c r="B95" t="s">
        <v>140</v>
      </c>
      <c r="C95">
        <v>1</v>
      </c>
      <c r="D95" s="1">
        <v>45017.077777777777</v>
      </c>
      <c r="E95" s="1">
        <v>45017.203472222223</v>
      </c>
      <c r="F95" t="s">
        <v>33</v>
      </c>
      <c r="G95" t="s">
        <v>15</v>
      </c>
      <c r="H95" t="s">
        <v>26</v>
      </c>
      <c r="I95" s="11">
        <v>28.36</v>
      </c>
      <c r="J95" t="s">
        <v>39</v>
      </c>
      <c r="K95">
        <v>94</v>
      </c>
      <c r="L95" t="s">
        <v>58</v>
      </c>
      <c r="M95" t="s">
        <v>718</v>
      </c>
      <c r="N95" s="11">
        <f>SUMIF(Cocina!A:A,Sala!K95,Cocina!J:J)+I95</f>
        <v>281.36</v>
      </c>
      <c r="O95" s="12">
        <f t="shared" si="6"/>
        <v>45017</v>
      </c>
      <c r="P95" s="2">
        <f t="shared" si="7"/>
        <v>45017.077777777777</v>
      </c>
      <c r="Q95" s="2">
        <f t="shared" si="8"/>
        <v>45017.203472222223</v>
      </c>
      <c r="R95" s="2">
        <f t="shared" si="9"/>
        <v>0.13611111111337473</v>
      </c>
      <c r="S95" s="7">
        <f>SUMIF(Cocina!A:A,K95,Cocina!H:H)</f>
        <v>8.9583333333333334E-2</v>
      </c>
      <c r="T95" s="2">
        <f t="shared" si="10"/>
        <v>4.6527777780041399E-2</v>
      </c>
      <c r="U95" t="str">
        <f t="shared" si="11"/>
        <v>Cobrado</v>
      </c>
      <c r="V95" t="str">
        <f>TEXT(Table1[[#This Row],[Fecha de factura]],"dddd")</f>
        <v>sábado</v>
      </c>
    </row>
    <row r="96" spans="1:22" x14ac:dyDescent="0.45">
      <c r="A96">
        <v>12</v>
      </c>
      <c r="B96" t="s">
        <v>141</v>
      </c>
      <c r="C96">
        <v>5</v>
      </c>
      <c r="D96" s="1">
        <v>45017.138194444444</v>
      </c>
      <c r="E96" s="1">
        <v>45017.254861111112</v>
      </c>
      <c r="F96" t="s">
        <v>25</v>
      </c>
      <c r="G96" t="s">
        <v>36</v>
      </c>
      <c r="H96" t="s">
        <v>26</v>
      </c>
      <c r="I96" s="11">
        <v>24.68</v>
      </c>
      <c r="J96" t="s">
        <v>39</v>
      </c>
      <c r="K96">
        <v>95</v>
      </c>
      <c r="L96" t="s">
        <v>18</v>
      </c>
      <c r="M96" t="s">
        <v>719</v>
      </c>
      <c r="N96" s="11">
        <f>SUMIF(Cocina!A:A,Sala!K96,Cocina!J:J)+I96</f>
        <v>177.68</v>
      </c>
      <c r="O96" s="12">
        <f t="shared" si="6"/>
        <v>45017</v>
      </c>
      <c r="P96" s="2">
        <f t="shared" si="7"/>
        <v>45017.138194444444</v>
      </c>
      <c r="Q96" s="2">
        <f t="shared" si="8"/>
        <v>45017.254861111112</v>
      </c>
      <c r="R96" s="2">
        <f t="shared" si="9"/>
        <v>0.12708333333527358</v>
      </c>
      <c r="S96" s="7">
        <f>SUMIF(Cocina!A:A,K96,Cocina!H:H)</f>
        <v>2.8472222222222222E-2</v>
      </c>
      <c r="T96" s="2">
        <f t="shared" si="10"/>
        <v>9.8611111113051361E-2</v>
      </c>
      <c r="U96" t="str">
        <f t="shared" si="11"/>
        <v>Cobrado</v>
      </c>
      <c r="V96" t="str">
        <f>TEXT(Table1[[#This Row],[Fecha de factura]],"dddd")</f>
        <v>sábado</v>
      </c>
    </row>
    <row r="97" spans="1:22" x14ac:dyDescent="0.45">
      <c r="A97">
        <v>16</v>
      </c>
      <c r="B97" t="s">
        <v>142</v>
      </c>
      <c r="C97">
        <v>5</v>
      </c>
      <c r="D97" s="1">
        <v>45017.082638888889</v>
      </c>
      <c r="E97" s="1">
        <v>45017.226388888892</v>
      </c>
      <c r="F97" t="s">
        <v>33</v>
      </c>
      <c r="G97" t="s">
        <v>21</v>
      </c>
      <c r="H97" t="s">
        <v>26</v>
      </c>
      <c r="I97" s="11">
        <v>33.630000000000003</v>
      </c>
      <c r="J97" t="s">
        <v>27</v>
      </c>
      <c r="K97">
        <v>96</v>
      </c>
      <c r="L97" t="s">
        <v>43</v>
      </c>
      <c r="M97" t="s">
        <v>720</v>
      </c>
      <c r="N97" s="11">
        <f>SUMIF(Cocina!A:A,Sala!K97,Cocina!J:J)+I97</f>
        <v>209.63</v>
      </c>
      <c r="O97" s="12">
        <f t="shared" si="6"/>
        <v>45017</v>
      </c>
      <c r="P97" s="2">
        <f t="shared" si="7"/>
        <v>45017.082638888889</v>
      </c>
      <c r="Q97" s="2">
        <f t="shared" si="8"/>
        <v>45017.226388888892</v>
      </c>
      <c r="R97" s="2">
        <f t="shared" si="9"/>
        <v>0.14375000000291038</v>
      </c>
      <c r="S97" s="7">
        <f>SUMIF(Cocina!A:A,K97,Cocina!H:H)</f>
        <v>5.2777777777777778E-2</v>
      </c>
      <c r="T97" s="2">
        <f t="shared" si="10"/>
        <v>9.0972222225132598E-2</v>
      </c>
      <c r="U97" t="str">
        <f t="shared" si="11"/>
        <v>Cobrado</v>
      </c>
      <c r="V97" t="str">
        <f>TEXT(Table1[[#This Row],[Fecha de factura]],"dddd")</f>
        <v>sábado</v>
      </c>
    </row>
    <row r="98" spans="1:22" x14ac:dyDescent="0.45">
      <c r="A98">
        <v>14</v>
      </c>
      <c r="B98" t="s">
        <v>143</v>
      </c>
      <c r="C98">
        <v>2</v>
      </c>
      <c r="D98" s="1">
        <v>45017.073611111111</v>
      </c>
      <c r="E98" s="1">
        <v>45017.127083333333</v>
      </c>
      <c r="F98" t="s">
        <v>25</v>
      </c>
      <c r="G98" t="s">
        <v>36</v>
      </c>
      <c r="H98" t="s">
        <v>26</v>
      </c>
      <c r="I98" s="11">
        <v>19.22</v>
      </c>
      <c r="J98" t="s">
        <v>39</v>
      </c>
      <c r="K98">
        <v>97</v>
      </c>
      <c r="L98" t="s">
        <v>55</v>
      </c>
      <c r="M98" t="s">
        <v>721</v>
      </c>
      <c r="N98" s="11">
        <f>SUMIF(Cocina!A:A,Sala!K98,Cocina!J:J)+I98</f>
        <v>207.22</v>
      </c>
      <c r="O98" s="12">
        <f t="shared" si="6"/>
        <v>45017</v>
      </c>
      <c r="P98" s="2">
        <f t="shared" si="7"/>
        <v>45017.073611111111</v>
      </c>
      <c r="Q98" s="2">
        <f t="shared" si="8"/>
        <v>45017.127083333333</v>
      </c>
      <c r="R98" s="2">
        <f t="shared" si="9"/>
        <v>6.3888888888565518E-2</v>
      </c>
      <c r="S98" s="7">
        <f>SUMIF(Cocina!A:A,K98,Cocina!H:H)</f>
        <v>5.486111111111111E-2</v>
      </c>
      <c r="T98" s="2">
        <f t="shared" si="10"/>
        <v>9.0277777774544071E-3</v>
      </c>
      <c r="U98" t="str">
        <f t="shared" si="11"/>
        <v>Cobrado</v>
      </c>
      <c r="V98" t="str">
        <f>TEXT(Table1[[#This Row],[Fecha de factura]],"dddd")</f>
        <v>sábado</v>
      </c>
    </row>
    <row r="99" spans="1:22" x14ac:dyDescent="0.45">
      <c r="A99">
        <v>7</v>
      </c>
      <c r="B99" t="s">
        <v>144</v>
      </c>
      <c r="C99">
        <v>3</v>
      </c>
      <c r="D99" s="1">
        <v>45017.042361111111</v>
      </c>
      <c r="E99" s="1">
        <v>45017.140277777777</v>
      </c>
      <c r="F99" t="s">
        <v>30</v>
      </c>
      <c r="G99" t="s">
        <v>15</v>
      </c>
      <c r="H99" t="s">
        <v>26</v>
      </c>
      <c r="I99" s="11">
        <v>17.149999999999999</v>
      </c>
      <c r="J99" t="s">
        <v>39</v>
      </c>
      <c r="K99">
        <v>98</v>
      </c>
      <c r="L99" t="s">
        <v>43</v>
      </c>
      <c r="M99" t="s">
        <v>722</v>
      </c>
      <c r="N99" s="11">
        <f>SUMIF(Cocina!A:A,Sala!K99,Cocina!J:J)+I99</f>
        <v>183.15</v>
      </c>
      <c r="O99" s="12">
        <f t="shared" si="6"/>
        <v>45017</v>
      </c>
      <c r="P99" s="2">
        <f t="shared" si="7"/>
        <v>45017.042361111111</v>
      </c>
      <c r="Q99" s="2">
        <f t="shared" si="8"/>
        <v>45017.140277777777</v>
      </c>
      <c r="R99" s="2">
        <f t="shared" si="9"/>
        <v>0.10833333333236321</v>
      </c>
      <c r="S99" s="7">
        <f>SUMIF(Cocina!A:A,K99,Cocina!H:H)</f>
        <v>9.7222222222222224E-2</v>
      </c>
      <c r="T99" s="2">
        <f t="shared" si="10"/>
        <v>1.1111111110140987E-2</v>
      </c>
      <c r="U99" t="str">
        <f t="shared" si="11"/>
        <v>Cobrado</v>
      </c>
      <c r="V99" t="str">
        <f>TEXT(Table1[[#This Row],[Fecha de factura]],"dddd")</f>
        <v>sábado</v>
      </c>
    </row>
    <row r="100" spans="1:22" x14ac:dyDescent="0.45">
      <c r="A100">
        <v>2</v>
      </c>
      <c r="B100" t="s">
        <v>48</v>
      </c>
      <c r="C100">
        <v>6</v>
      </c>
      <c r="D100" s="1">
        <v>45017.098611111112</v>
      </c>
      <c r="E100" s="1">
        <v>45017.262499999997</v>
      </c>
      <c r="F100" t="s">
        <v>25</v>
      </c>
      <c r="G100" t="s">
        <v>15</v>
      </c>
      <c r="H100" t="s">
        <v>26</v>
      </c>
      <c r="I100" s="11">
        <v>33.549999999999997</v>
      </c>
      <c r="J100" t="s">
        <v>39</v>
      </c>
      <c r="K100">
        <v>99</v>
      </c>
      <c r="L100" t="s">
        <v>58</v>
      </c>
      <c r="M100" t="s">
        <v>723</v>
      </c>
      <c r="N100" s="11">
        <f>SUMIF(Cocina!A:A,Sala!K100,Cocina!J:J)+I100</f>
        <v>172.55</v>
      </c>
      <c r="O100" s="12">
        <f t="shared" si="6"/>
        <v>45017</v>
      </c>
      <c r="P100" s="2">
        <f t="shared" si="7"/>
        <v>45017.098611111112</v>
      </c>
      <c r="Q100" s="2">
        <f t="shared" si="8"/>
        <v>45017.262499999997</v>
      </c>
      <c r="R100" s="2">
        <f t="shared" si="9"/>
        <v>0.17430555555135166</v>
      </c>
      <c r="S100" s="7">
        <f>SUMIF(Cocina!A:A,K100,Cocina!H:H)</f>
        <v>5.9722222222222218E-2</v>
      </c>
      <c r="T100" s="2">
        <f t="shared" si="10"/>
        <v>0.11458333332912944</v>
      </c>
      <c r="U100" t="str">
        <f t="shared" si="11"/>
        <v>Cobrado</v>
      </c>
      <c r="V100" t="str">
        <f>TEXT(Table1[[#This Row],[Fecha de factura]],"dddd")</f>
        <v>sábado</v>
      </c>
    </row>
    <row r="101" spans="1:22" x14ac:dyDescent="0.45">
      <c r="A101">
        <v>18</v>
      </c>
      <c r="B101" t="s">
        <v>35</v>
      </c>
      <c r="C101">
        <v>1</v>
      </c>
      <c r="D101" s="1">
        <v>45017.147222222222</v>
      </c>
      <c r="E101" s="1">
        <v>45017.28125</v>
      </c>
      <c r="F101" t="s">
        <v>20</v>
      </c>
      <c r="G101" t="s">
        <v>15</v>
      </c>
      <c r="H101" t="s">
        <v>26</v>
      </c>
      <c r="I101" s="11">
        <v>15.15</v>
      </c>
      <c r="J101" t="s">
        <v>17</v>
      </c>
      <c r="K101">
        <v>100</v>
      </c>
      <c r="L101" t="s">
        <v>31</v>
      </c>
      <c r="M101" t="s">
        <v>724</v>
      </c>
      <c r="N101" s="11">
        <f>SUMIF(Cocina!A:A,Sala!K101,Cocina!J:J)+I101</f>
        <v>181.15</v>
      </c>
      <c r="O101" s="12">
        <f t="shared" si="6"/>
        <v>45017</v>
      </c>
      <c r="P101" s="2">
        <f t="shared" si="7"/>
        <v>45017.147222222222</v>
      </c>
      <c r="Q101" s="2">
        <f t="shared" si="8"/>
        <v>45017.28125</v>
      </c>
      <c r="R101" s="2">
        <f t="shared" si="9"/>
        <v>0.13402777777810115</v>
      </c>
      <c r="S101" s="7">
        <f>SUMIF(Cocina!A:A,K101,Cocina!H:H)</f>
        <v>7.1527777777777773E-2</v>
      </c>
      <c r="T101" s="2">
        <f t="shared" si="10"/>
        <v>6.250000000032338E-2</v>
      </c>
      <c r="U101" t="str">
        <f t="shared" si="11"/>
        <v>Cobrado</v>
      </c>
      <c r="V101" t="str">
        <f>TEXT(Table1[[#This Row],[Fecha de factura]],"dddd")</f>
        <v>sábado</v>
      </c>
    </row>
    <row r="102" spans="1:22" x14ac:dyDescent="0.45">
      <c r="A102">
        <v>1</v>
      </c>
      <c r="B102" t="s">
        <v>145</v>
      </c>
      <c r="C102">
        <v>5</v>
      </c>
      <c r="D102" s="1">
        <v>45017.009722222225</v>
      </c>
      <c r="E102" s="1">
        <v>45017.09375</v>
      </c>
      <c r="F102" t="s">
        <v>33</v>
      </c>
      <c r="G102" t="s">
        <v>15</v>
      </c>
      <c r="H102" t="s">
        <v>26</v>
      </c>
      <c r="I102" s="11">
        <v>15.09</v>
      </c>
      <c r="J102" t="s">
        <v>27</v>
      </c>
      <c r="K102">
        <v>101</v>
      </c>
      <c r="L102" t="s">
        <v>40</v>
      </c>
      <c r="M102" t="s">
        <v>725</v>
      </c>
      <c r="N102" s="11">
        <f>SUMIF(Cocina!A:A,Sala!K102,Cocina!J:J)+I102</f>
        <v>153.09</v>
      </c>
      <c r="O102" s="12">
        <f t="shared" si="6"/>
        <v>45017</v>
      </c>
      <c r="P102" s="2">
        <f t="shared" si="7"/>
        <v>45017.009722222225</v>
      </c>
      <c r="Q102" s="2">
        <f t="shared" si="8"/>
        <v>45017.09375</v>
      </c>
      <c r="R102" s="2">
        <f t="shared" si="9"/>
        <v>8.4027777775190771E-2</v>
      </c>
      <c r="S102" s="7">
        <f>SUMIF(Cocina!A:A,K102,Cocina!H:H)</f>
        <v>9.3055555555555558E-2</v>
      </c>
      <c r="T102" s="2">
        <f t="shared" si="10"/>
        <v>0</v>
      </c>
      <c r="U102" t="str">
        <f t="shared" si="11"/>
        <v>No cobrado</v>
      </c>
      <c r="V102" t="str">
        <f>TEXT(Table1[[#This Row],[Fecha de factura]],"dddd")</f>
        <v>sábado</v>
      </c>
    </row>
    <row r="103" spans="1:22" x14ac:dyDescent="0.45">
      <c r="A103">
        <v>19</v>
      </c>
      <c r="B103" t="s">
        <v>146</v>
      </c>
      <c r="C103">
        <v>2</v>
      </c>
      <c r="D103" s="1">
        <v>45017.064583333333</v>
      </c>
      <c r="E103" s="1">
        <v>45017.176388888889</v>
      </c>
      <c r="F103" t="s">
        <v>14</v>
      </c>
      <c r="G103" t="s">
        <v>15</v>
      </c>
      <c r="H103" t="s">
        <v>26</v>
      </c>
      <c r="I103" s="11">
        <v>12.65</v>
      </c>
      <c r="J103" t="s">
        <v>17</v>
      </c>
      <c r="K103">
        <v>102</v>
      </c>
      <c r="L103" t="s">
        <v>40</v>
      </c>
      <c r="M103" t="s">
        <v>726</v>
      </c>
      <c r="N103" s="11">
        <f>SUMIF(Cocina!A:A,Sala!K103,Cocina!J:J)+I103</f>
        <v>183.65</v>
      </c>
      <c r="O103" s="12">
        <f t="shared" si="6"/>
        <v>45017</v>
      </c>
      <c r="P103" s="2">
        <f t="shared" si="7"/>
        <v>45017.064583333333</v>
      </c>
      <c r="Q103" s="2">
        <f t="shared" si="8"/>
        <v>45017.176388888889</v>
      </c>
      <c r="R103" s="2">
        <f t="shared" si="9"/>
        <v>0.11180555555620231</v>
      </c>
      <c r="S103" s="7">
        <f>SUMIF(Cocina!A:A,K103,Cocina!H:H)</f>
        <v>3.1944444444444442E-2</v>
      </c>
      <c r="T103" s="2">
        <f t="shared" si="10"/>
        <v>7.9861111111757865E-2</v>
      </c>
      <c r="U103" t="str">
        <f t="shared" si="11"/>
        <v>Cobrado</v>
      </c>
      <c r="V103" t="str">
        <f>TEXT(Table1[[#This Row],[Fecha de factura]],"dddd")</f>
        <v>sábado</v>
      </c>
    </row>
    <row r="104" spans="1:22" x14ac:dyDescent="0.45">
      <c r="A104">
        <v>13</v>
      </c>
      <c r="B104" t="s">
        <v>147</v>
      </c>
      <c r="C104">
        <v>3</v>
      </c>
      <c r="D104" s="1">
        <v>45017.070833333331</v>
      </c>
      <c r="E104" s="1">
        <v>45017.215277777781</v>
      </c>
      <c r="F104" t="s">
        <v>33</v>
      </c>
      <c r="G104" t="s">
        <v>15</v>
      </c>
      <c r="H104" t="s">
        <v>16</v>
      </c>
      <c r="I104" s="11">
        <v>26.75</v>
      </c>
      <c r="J104" t="s">
        <v>17</v>
      </c>
      <c r="K104">
        <v>103</v>
      </c>
      <c r="L104" t="s">
        <v>28</v>
      </c>
      <c r="M104" t="s">
        <v>727</v>
      </c>
      <c r="N104" s="11">
        <f>SUMIF(Cocina!A:A,Sala!K104,Cocina!J:J)+I104</f>
        <v>99.75</v>
      </c>
      <c r="O104" s="12">
        <f t="shared" si="6"/>
        <v>45017</v>
      </c>
      <c r="P104" s="2">
        <f t="shared" si="7"/>
        <v>45017.070833333331</v>
      </c>
      <c r="Q104" s="2">
        <f t="shared" si="8"/>
        <v>45017.215277777781</v>
      </c>
      <c r="R104" s="2">
        <f t="shared" si="9"/>
        <v>0.14444444444961846</v>
      </c>
      <c r="S104" s="7">
        <f>SUMIF(Cocina!A:A,K104,Cocina!H:H)</f>
        <v>6.8749999999999992E-2</v>
      </c>
      <c r="T104" s="2">
        <f t="shared" si="10"/>
        <v>7.5694444449618467E-2</v>
      </c>
      <c r="U104" t="str">
        <f t="shared" si="11"/>
        <v>Cobrado</v>
      </c>
      <c r="V104" t="str">
        <f>TEXT(Table1[[#This Row],[Fecha de factura]],"dddd")</f>
        <v>sábado</v>
      </c>
    </row>
    <row r="105" spans="1:22" x14ac:dyDescent="0.45">
      <c r="A105">
        <v>14</v>
      </c>
      <c r="B105" t="s">
        <v>148</v>
      </c>
      <c r="C105">
        <v>4</v>
      </c>
      <c r="D105" s="1">
        <v>45017.061111111114</v>
      </c>
      <c r="E105" s="1">
        <v>45017.113888888889</v>
      </c>
      <c r="F105" t="s">
        <v>14</v>
      </c>
      <c r="G105" t="s">
        <v>21</v>
      </c>
      <c r="H105" t="s">
        <v>16</v>
      </c>
      <c r="I105" s="11">
        <v>11.12</v>
      </c>
      <c r="J105" t="s">
        <v>17</v>
      </c>
      <c r="K105">
        <v>104</v>
      </c>
      <c r="L105" t="s">
        <v>45</v>
      </c>
      <c r="M105" t="s">
        <v>728</v>
      </c>
      <c r="N105" s="11">
        <f>SUMIF(Cocina!A:A,Sala!K105,Cocina!J:J)+I105</f>
        <v>88.12</v>
      </c>
      <c r="O105" s="12">
        <f t="shared" si="6"/>
        <v>45017</v>
      </c>
      <c r="P105" s="2">
        <f t="shared" si="7"/>
        <v>45017.061111111114</v>
      </c>
      <c r="Q105" s="2">
        <f t="shared" si="8"/>
        <v>45017.113888888889</v>
      </c>
      <c r="R105" s="2">
        <f t="shared" si="9"/>
        <v>5.2777777775190771E-2</v>
      </c>
      <c r="S105" s="7">
        <f>SUMIF(Cocina!A:A,K105,Cocina!H:H)</f>
        <v>3.8194444444444448E-2</v>
      </c>
      <c r="T105" s="2">
        <f t="shared" si="10"/>
        <v>1.4583333330746323E-2</v>
      </c>
      <c r="U105" t="str">
        <f t="shared" si="11"/>
        <v>Cobrado</v>
      </c>
      <c r="V105" t="str">
        <f>TEXT(Table1[[#This Row],[Fecha de factura]],"dddd")</f>
        <v>sábado</v>
      </c>
    </row>
    <row r="106" spans="1:22" x14ac:dyDescent="0.45">
      <c r="A106">
        <v>14</v>
      </c>
      <c r="B106" t="s">
        <v>149</v>
      </c>
      <c r="C106">
        <v>6</v>
      </c>
      <c r="D106" s="1">
        <v>45017.054166666669</v>
      </c>
      <c r="E106" s="1">
        <v>45017.166666666664</v>
      </c>
      <c r="F106" t="s">
        <v>14</v>
      </c>
      <c r="G106" t="s">
        <v>15</v>
      </c>
      <c r="H106" t="s">
        <v>26</v>
      </c>
      <c r="I106" s="11">
        <v>15.64</v>
      </c>
      <c r="J106" t="s">
        <v>27</v>
      </c>
      <c r="K106">
        <v>105</v>
      </c>
      <c r="L106" t="s">
        <v>28</v>
      </c>
      <c r="M106" t="s">
        <v>729</v>
      </c>
      <c r="N106" s="11">
        <f>SUMIF(Cocina!A:A,Sala!K106,Cocina!J:J)+I106</f>
        <v>156.63999999999999</v>
      </c>
      <c r="O106" s="12">
        <f t="shared" si="6"/>
        <v>45017</v>
      </c>
      <c r="P106" s="2">
        <f t="shared" si="7"/>
        <v>45017.054166666669</v>
      </c>
      <c r="Q106" s="2">
        <f t="shared" si="8"/>
        <v>45017.166666666664</v>
      </c>
      <c r="R106" s="2">
        <f t="shared" si="9"/>
        <v>0.11249999999563443</v>
      </c>
      <c r="S106" s="7">
        <f>SUMIF(Cocina!A:A,K106,Cocina!H:H)</f>
        <v>2.9861111111111109E-2</v>
      </c>
      <c r="T106" s="2">
        <f t="shared" si="10"/>
        <v>8.2638888884523309E-2</v>
      </c>
      <c r="U106" t="str">
        <f t="shared" si="11"/>
        <v>Cobrado</v>
      </c>
      <c r="V106" t="str">
        <f>TEXT(Table1[[#This Row],[Fecha de factura]],"dddd")</f>
        <v>sábado</v>
      </c>
    </row>
    <row r="107" spans="1:22" x14ac:dyDescent="0.45">
      <c r="A107">
        <v>15</v>
      </c>
      <c r="B107" t="s">
        <v>150</v>
      </c>
      <c r="C107">
        <v>3</v>
      </c>
      <c r="D107" s="1">
        <v>45017.083333333336</v>
      </c>
      <c r="E107" s="1">
        <v>45017.213888888888</v>
      </c>
      <c r="F107" t="s">
        <v>33</v>
      </c>
      <c r="G107" t="s">
        <v>21</v>
      </c>
      <c r="H107" t="s">
        <v>22</v>
      </c>
      <c r="I107" s="11">
        <v>22.72</v>
      </c>
      <c r="J107" t="s">
        <v>27</v>
      </c>
      <c r="K107">
        <v>106</v>
      </c>
      <c r="L107" t="s">
        <v>45</v>
      </c>
      <c r="M107" t="s">
        <v>66</v>
      </c>
      <c r="N107" s="11">
        <f>SUMIF(Cocina!A:A,Sala!K107,Cocina!J:J)+I107</f>
        <v>90.72</v>
      </c>
      <c r="O107" s="12">
        <f t="shared" si="6"/>
        <v>45017</v>
      </c>
      <c r="P107" s="2">
        <f t="shared" si="7"/>
        <v>45017.083333333336</v>
      </c>
      <c r="Q107" s="2">
        <f t="shared" si="8"/>
        <v>45017.213888888888</v>
      </c>
      <c r="R107" s="2">
        <f t="shared" si="9"/>
        <v>0.13055555555183673</v>
      </c>
      <c r="S107" s="7">
        <f>SUMIF(Cocina!A:A,K107,Cocina!H:H)</f>
        <v>2.013888888888889E-2</v>
      </c>
      <c r="T107" s="2">
        <f t="shared" si="10"/>
        <v>0.11041666666294785</v>
      </c>
      <c r="U107" t="str">
        <f t="shared" si="11"/>
        <v>Cobrado</v>
      </c>
      <c r="V107" t="str">
        <f>TEXT(Table1[[#This Row],[Fecha de factura]],"dddd")</f>
        <v>sábado</v>
      </c>
    </row>
    <row r="108" spans="1:22" x14ac:dyDescent="0.45">
      <c r="A108">
        <v>11</v>
      </c>
      <c r="B108" t="s">
        <v>151</v>
      </c>
      <c r="C108">
        <v>5</v>
      </c>
      <c r="D108" s="1">
        <v>45017.061805555553</v>
      </c>
      <c r="E108" s="1">
        <v>45017.123611111114</v>
      </c>
      <c r="F108" t="s">
        <v>25</v>
      </c>
      <c r="G108" t="s">
        <v>15</v>
      </c>
      <c r="H108" t="s">
        <v>16</v>
      </c>
      <c r="I108" s="11">
        <v>48.77</v>
      </c>
      <c r="J108" t="s">
        <v>17</v>
      </c>
      <c r="K108">
        <v>107</v>
      </c>
      <c r="L108" t="s">
        <v>43</v>
      </c>
      <c r="M108" t="s">
        <v>730</v>
      </c>
      <c r="N108" s="11">
        <f>SUMIF(Cocina!A:A,Sala!K108,Cocina!J:J)+I108</f>
        <v>301.77</v>
      </c>
      <c r="O108" s="12">
        <f t="shared" si="6"/>
        <v>45017</v>
      </c>
      <c r="P108" s="2">
        <f t="shared" si="7"/>
        <v>45017.061805555553</v>
      </c>
      <c r="Q108" s="2">
        <f t="shared" si="8"/>
        <v>45017.123611111114</v>
      </c>
      <c r="R108" s="2">
        <f t="shared" si="9"/>
        <v>6.1805555560567882E-2</v>
      </c>
      <c r="S108" s="7">
        <f>SUMIF(Cocina!A:A,K108,Cocina!H:H)</f>
        <v>9.791666666666668E-2</v>
      </c>
      <c r="T108" s="2">
        <f t="shared" si="10"/>
        <v>0</v>
      </c>
      <c r="U108" t="str">
        <f t="shared" si="11"/>
        <v>No cobrado</v>
      </c>
      <c r="V108" t="str">
        <f>TEXT(Table1[[#This Row],[Fecha de factura]],"dddd")</f>
        <v>sábado</v>
      </c>
    </row>
    <row r="109" spans="1:22" x14ac:dyDescent="0.45">
      <c r="A109">
        <v>3</v>
      </c>
      <c r="B109" t="s">
        <v>152</v>
      </c>
      <c r="C109">
        <v>3</v>
      </c>
      <c r="D109" s="1">
        <v>45017.063888888886</v>
      </c>
      <c r="E109" s="1">
        <v>45017.150694444441</v>
      </c>
      <c r="F109" t="s">
        <v>33</v>
      </c>
      <c r="G109" t="s">
        <v>21</v>
      </c>
      <c r="H109" t="s">
        <v>16</v>
      </c>
      <c r="I109" s="11">
        <v>23.26</v>
      </c>
      <c r="J109" t="s">
        <v>17</v>
      </c>
      <c r="K109">
        <v>108</v>
      </c>
      <c r="L109" t="s">
        <v>31</v>
      </c>
      <c r="M109" t="s">
        <v>731</v>
      </c>
      <c r="N109" s="11">
        <f>SUMIF(Cocina!A:A,Sala!K109,Cocina!J:J)+I109</f>
        <v>147.26</v>
      </c>
      <c r="O109" s="12">
        <f t="shared" si="6"/>
        <v>45017</v>
      </c>
      <c r="P109" s="2">
        <f t="shared" si="7"/>
        <v>45017.063888888886</v>
      </c>
      <c r="Q109" s="2">
        <f t="shared" si="8"/>
        <v>45017.150694444441</v>
      </c>
      <c r="R109" s="2">
        <f t="shared" si="9"/>
        <v>8.6805555554747116E-2</v>
      </c>
      <c r="S109" s="7">
        <f>SUMIF(Cocina!A:A,K109,Cocina!H:H)</f>
        <v>7.9861111111111105E-2</v>
      </c>
      <c r="T109" s="2">
        <f t="shared" si="10"/>
        <v>6.9444444436360109E-3</v>
      </c>
      <c r="U109" t="str">
        <f t="shared" si="11"/>
        <v>Cobrado</v>
      </c>
      <c r="V109" t="str">
        <f>TEXT(Table1[[#This Row],[Fecha de factura]],"dddd")</f>
        <v>sábado</v>
      </c>
    </row>
    <row r="110" spans="1:22" x14ac:dyDescent="0.45">
      <c r="A110">
        <v>10</v>
      </c>
      <c r="B110" t="s">
        <v>153</v>
      </c>
      <c r="C110">
        <v>2</v>
      </c>
      <c r="D110" s="1">
        <v>45017.059027777781</v>
      </c>
      <c r="E110" s="1">
        <v>45017.101388888892</v>
      </c>
      <c r="F110" t="s">
        <v>33</v>
      </c>
      <c r="G110" t="s">
        <v>21</v>
      </c>
      <c r="H110" t="s">
        <v>26</v>
      </c>
      <c r="I110" s="11">
        <v>42.95</v>
      </c>
      <c r="J110" t="s">
        <v>27</v>
      </c>
      <c r="K110">
        <v>109</v>
      </c>
      <c r="L110" t="s">
        <v>55</v>
      </c>
      <c r="M110" t="s">
        <v>732</v>
      </c>
      <c r="N110" s="11">
        <f>SUMIF(Cocina!A:A,Sala!K110,Cocina!J:J)+I110</f>
        <v>211.95</v>
      </c>
      <c r="O110" s="12">
        <f t="shared" si="6"/>
        <v>45017</v>
      </c>
      <c r="P110" s="2">
        <f t="shared" si="7"/>
        <v>45017.059027777781</v>
      </c>
      <c r="Q110" s="2">
        <f t="shared" si="8"/>
        <v>45017.101388888892</v>
      </c>
      <c r="R110" s="2">
        <f t="shared" si="9"/>
        <v>4.2361111110949423E-2</v>
      </c>
      <c r="S110" s="7">
        <f>SUMIF(Cocina!A:A,K110,Cocina!H:H)</f>
        <v>8.1944444444444445E-2</v>
      </c>
      <c r="T110" s="2">
        <f t="shared" si="10"/>
        <v>0</v>
      </c>
      <c r="U110" t="str">
        <f t="shared" si="11"/>
        <v>No cobrado</v>
      </c>
      <c r="V110" t="str">
        <f>TEXT(Table1[[#This Row],[Fecha de factura]],"dddd")</f>
        <v>sábado</v>
      </c>
    </row>
    <row r="111" spans="1:22" x14ac:dyDescent="0.45">
      <c r="A111">
        <v>5</v>
      </c>
      <c r="B111" t="s">
        <v>154</v>
      </c>
      <c r="C111">
        <v>1</v>
      </c>
      <c r="D111" s="1">
        <v>45017.147222222222</v>
      </c>
      <c r="E111" s="1">
        <v>45017.275694444441</v>
      </c>
      <c r="F111" t="s">
        <v>20</v>
      </c>
      <c r="G111" t="s">
        <v>15</v>
      </c>
      <c r="H111" t="s">
        <v>26</v>
      </c>
      <c r="I111" s="11">
        <v>47.91</v>
      </c>
      <c r="J111" t="s">
        <v>17</v>
      </c>
      <c r="K111">
        <v>110</v>
      </c>
      <c r="L111" t="s">
        <v>31</v>
      </c>
      <c r="M111" t="s">
        <v>733</v>
      </c>
      <c r="N111" s="11">
        <f>SUMIF(Cocina!A:A,Sala!K111,Cocina!J:J)+I111</f>
        <v>210.91</v>
      </c>
      <c r="O111" s="12">
        <f t="shared" si="6"/>
        <v>45017</v>
      </c>
      <c r="P111" s="2">
        <f t="shared" si="7"/>
        <v>45017.147222222222</v>
      </c>
      <c r="Q111" s="2">
        <f t="shared" si="8"/>
        <v>45017.275694444441</v>
      </c>
      <c r="R111" s="2">
        <f t="shared" si="9"/>
        <v>0.12847222221898846</v>
      </c>
      <c r="S111" s="7">
        <f>SUMIF(Cocina!A:A,K111,Cocina!H:H)</f>
        <v>8.4027777777777785E-2</v>
      </c>
      <c r="T111" s="2">
        <f t="shared" si="10"/>
        <v>4.4444444441210679E-2</v>
      </c>
      <c r="U111" t="str">
        <f t="shared" si="11"/>
        <v>Cobrado</v>
      </c>
      <c r="V111" t="str">
        <f>TEXT(Table1[[#This Row],[Fecha de factura]],"dddd")</f>
        <v>sábado</v>
      </c>
    </row>
    <row r="112" spans="1:22" x14ac:dyDescent="0.45">
      <c r="A112">
        <v>3</v>
      </c>
      <c r="B112" t="s">
        <v>155</v>
      </c>
      <c r="C112">
        <v>2</v>
      </c>
      <c r="D112" s="1">
        <v>45017.074999999997</v>
      </c>
      <c r="E112" s="1">
        <v>45017.213194444441</v>
      </c>
      <c r="F112" t="s">
        <v>14</v>
      </c>
      <c r="G112" t="s">
        <v>21</v>
      </c>
      <c r="H112" t="s">
        <v>26</v>
      </c>
      <c r="I112" s="11">
        <v>18.82</v>
      </c>
      <c r="J112" t="s">
        <v>17</v>
      </c>
      <c r="K112">
        <v>111</v>
      </c>
      <c r="L112" t="s">
        <v>55</v>
      </c>
      <c r="M112" t="s">
        <v>734</v>
      </c>
      <c r="N112" s="11">
        <f>SUMIF(Cocina!A:A,Sala!K112,Cocina!J:J)+I112</f>
        <v>222.82</v>
      </c>
      <c r="O112" s="12">
        <f t="shared" si="6"/>
        <v>45017</v>
      </c>
      <c r="P112" s="2">
        <f t="shared" si="7"/>
        <v>45017.074999999997</v>
      </c>
      <c r="Q112" s="2">
        <f t="shared" si="8"/>
        <v>45017.213194444441</v>
      </c>
      <c r="R112" s="2">
        <f t="shared" si="9"/>
        <v>0.13819444444379769</v>
      </c>
      <c r="S112" s="7">
        <f>SUMIF(Cocina!A:A,K112,Cocina!H:H)</f>
        <v>9.5138888888888884E-2</v>
      </c>
      <c r="T112" s="2">
        <f t="shared" si="10"/>
        <v>4.3055555554908809E-2</v>
      </c>
      <c r="U112" t="str">
        <f t="shared" si="11"/>
        <v>Cobrado</v>
      </c>
      <c r="V112" t="str">
        <f>TEXT(Table1[[#This Row],[Fecha de factura]],"dddd")</f>
        <v>sábado</v>
      </c>
    </row>
    <row r="113" spans="1:22" x14ac:dyDescent="0.45">
      <c r="A113">
        <v>6</v>
      </c>
      <c r="B113" t="s">
        <v>156</v>
      </c>
      <c r="C113">
        <v>2</v>
      </c>
      <c r="D113" s="1">
        <v>45017.075694444444</v>
      </c>
      <c r="E113" s="1">
        <v>45017.167361111111</v>
      </c>
      <c r="F113" t="s">
        <v>25</v>
      </c>
      <c r="G113" t="s">
        <v>36</v>
      </c>
      <c r="H113" t="s">
        <v>22</v>
      </c>
      <c r="I113" s="11">
        <v>35.36</v>
      </c>
      <c r="J113" t="s">
        <v>39</v>
      </c>
      <c r="K113">
        <v>112</v>
      </c>
      <c r="L113" t="s">
        <v>34</v>
      </c>
      <c r="M113" t="s">
        <v>157</v>
      </c>
      <c r="N113" s="11">
        <f>SUMIF(Cocina!A:A,Sala!K113,Cocina!J:J)+I113</f>
        <v>55.36</v>
      </c>
      <c r="O113" s="12">
        <f t="shared" si="6"/>
        <v>45017</v>
      </c>
      <c r="P113" s="2">
        <f t="shared" si="7"/>
        <v>45017.075694444444</v>
      </c>
      <c r="Q113" s="2">
        <f t="shared" si="8"/>
        <v>45017.167361111111</v>
      </c>
      <c r="R113" s="2">
        <f t="shared" si="9"/>
        <v>0.1020833333338184</v>
      </c>
      <c r="S113" s="7">
        <f>SUMIF(Cocina!A:A,K113,Cocina!H:H)</f>
        <v>1.1111111111111112E-2</v>
      </c>
      <c r="T113" s="2">
        <f t="shared" si="10"/>
        <v>9.0972222222707289E-2</v>
      </c>
      <c r="U113" t="str">
        <f t="shared" si="11"/>
        <v>Cobrado</v>
      </c>
      <c r="V113" t="str">
        <f>TEXT(Table1[[#This Row],[Fecha de factura]],"dddd")</f>
        <v>sábado</v>
      </c>
    </row>
    <row r="114" spans="1:22" x14ac:dyDescent="0.45">
      <c r="A114">
        <v>4</v>
      </c>
      <c r="B114" t="s">
        <v>158</v>
      </c>
      <c r="C114">
        <v>2</v>
      </c>
      <c r="D114" s="1">
        <v>45017.05</v>
      </c>
      <c r="E114" s="1">
        <v>45017.181250000001</v>
      </c>
      <c r="F114" t="s">
        <v>14</v>
      </c>
      <c r="G114" t="s">
        <v>15</v>
      </c>
      <c r="H114" t="s">
        <v>26</v>
      </c>
      <c r="I114" s="11">
        <v>29.74</v>
      </c>
      <c r="J114" t="s">
        <v>39</v>
      </c>
      <c r="K114">
        <v>113</v>
      </c>
      <c r="L114" t="s">
        <v>28</v>
      </c>
      <c r="M114" t="s">
        <v>66</v>
      </c>
      <c r="N114" s="11">
        <f>SUMIF(Cocina!A:A,Sala!K114,Cocina!J:J)+I114</f>
        <v>97.74</v>
      </c>
      <c r="O114" s="12">
        <f t="shared" si="6"/>
        <v>45017</v>
      </c>
      <c r="P114" s="2">
        <f t="shared" si="7"/>
        <v>45017.05</v>
      </c>
      <c r="Q114" s="2">
        <f t="shared" si="8"/>
        <v>45017.181250000001</v>
      </c>
      <c r="R114" s="2">
        <f t="shared" si="9"/>
        <v>0.14166666666521147</v>
      </c>
      <c r="S114" s="7">
        <f>SUMIF(Cocina!A:A,K114,Cocina!H:H)</f>
        <v>3.5416666666666666E-2</v>
      </c>
      <c r="T114" s="2">
        <f t="shared" si="10"/>
        <v>0.1062499999985448</v>
      </c>
      <c r="U114" t="str">
        <f t="shared" si="11"/>
        <v>Cobrado</v>
      </c>
      <c r="V114" t="str">
        <f>TEXT(Table1[[#This Row],[Fecha de factura]],"dddd")</f>
        <v>sábado</v>
      </c>
    </row>
    <row r="115" spans="1:22" x14ac:dyDescent="0.45">
      <c r="A115">
        <v>7</v>
      </c>
      <c r="B115" t="s">
        <v>159</v>
      </c>
      <c r="C115">
        <v>6</v>
      </c>
      <c r="D115" s="1">
        <v>45017.03402777778</v>
      </c>
      <c r="E115" s="1">
        <v>45017.145833333336</v>
      </c>
      <c r="F115" t="s">
        <v>20</v>
      </c>
      <c r="G115" t="s">
        <v>15</v>
      </c>
      <c r="H115" t="s">
        <v>26</v>
      </c>
      <c r="I115" s="11">
        <v>38.81</v>
      </c>
      <c r="J115" t="s">
        <v>39</v>
      </c>
      <c r="K115">
        <v>114</v>
      </c>
      <c r="L115" t="s">
        <v>58</v>
      </c>
      <c r="M115" t="s">
        <v>735</v>
      </c>
      <c r="N115" s="11">
        <f>SUMIF(Cocina!A:A,Sala!K115,Cocina!J:J)+I115</f>
        <v>291.81</v>
      </c>
      <c r="O115" s="12">
        <f t="shared" si="6"/>
        <v>45017</v>
      </c>
      <c r="P115" s="2">
        <f t="shared" si="7"/>
        <v>45017.03402777778</v>
      </c>
      <c r="Q115" s="2">
        <f t="shared" si="8"/>
        <v>45017.145833333336</v>
      </c>
      <c r="R115" s="2">
        <f t="shared" si="9"/>
        <v>0.12222222222286898</v>
      </c>
      <c r="S115" s="7">
        <f>SUMIF(Cocina!A:A,K115,Cocina!H:H)</f>
        <v>9.0972222222222232E-2</v>
      </c>
      <c r="T115" s="2">
        <f t="shared" si="10"/>
        <v>3.1250000000646747E-2</v>
      </c>
      <c r="U115" t="str">
        <f t="shared" si="11"/>
        <v>Cobrado</v>
      </c>
      <c r="V115" t="str">
        <f>TEXT(Table1[[#This Row],[Fecha de factura]],"dddd")</f>
        <v>sábado</v>
      </c>
    </row>
    <row r="116" spans="1:22" x14ac:dyDescent="0.45">
      <c r="A116">
        <v>12</v>
      </c>
      <c r="B116" t="s">
        <v>145</v>
      </c>
      <c r="C116">
        <v>6</v>
      </c>
      <c r="D116" s="1">
        <v>45017.154861111114</v>
      </c>
      <c r="E116" s="1">
        <v>45017.268055555556</v>
      </c>
      <c r="F116" t="s">
        <v>20</v>
      </c>
      <c r="G116" t="s">
        <v>36</v>
      </c>
      <c r="H116" t="s">
        <v>16</v>
      </c>
      <c r="I116" s="11">
        <v>46.46</v>
      </c>
      <c r="J116" t="s">
        <v>39</v>
      </c>
      <c r="K116">
        <v>115</v>
      </c>
      <c r="L116" t="s">
        <v>45</v>
      </c>
      <c r="M116" t="s">
        <v>736</v>
      </c>
      <c r="N116" s="11">
        <f>SUMIF(Cocina!A:A,Sala!K116,Cocina!J:J)+I116</f>
        <v>283.45999999999998</v>
      </c>
      <c r="O116" s="12">
        <f t="shared" si="6"/>
        <v>45017</v>
      </c>
      <c r="P116" s="2">
        <f t="shared" si="7"/>
        <v>45017.154861111114</v>
      </c>
      <c r="Q116" s="2">
        <f t="shared" si="8"/>
        <v>45017.268055555556</v>
      </c>
      <c r="R116" s="2">
        <f t="shared" si="9"/>
        <v>0.12361111110900917</v>
      </c>
      <c r="S116" s="7">
        <f>SUMIF(Cocina!A:A,K116,Cocina!H:H)</f>
        <v>6.8055555555555564E-2</v>
      </c>
      <c r="T116" s="2">
        <f t="shared" si="10"/>
        <v>5.5555555553453609E-2</v>
      </c>
      <c r="U116" t="str">
        <f t="shared" si="11"/>
        <v>Cobrado</v>
      </c>
      <c r="V116" t="str">
        <f>TEXT(Table1[[#This Row],[Fecha de factura]],"dddd")</f>
        <v>sábado</v>
      </c>
    </row>
    <row r="117" spans="1:22" x14ac:dyDescent="0.45">
      <c r="A117">
        <v>8</v>
      </c>
      <c r="B117" t="s">
        <v>160</v>
      </c>
      <c r="C117">
        <v>5</v>
      </c>
      <c r="D117" s="1">
        <v>45017.135416666664</v>
      </c>
      <c r="E117" s="1">
        <v>45017.272916666669</v>
      </c>
      <c r="F117" t="s">
        <v>20</v>
      </c>
      <c r="G117" t="s">
        <v>15</v>
      </c>
      <c r="H117" t="s">
        <v>26</v>
      </c>
      <c r="I117" s="11">
        <v>47.69</v>
      </c>
      <c r="J117" t="s">
        <v>39</v>
      </c>
      <c r="K117">
        <v>116</v>
      </c>
      <c r="L117" t="s">
        <v>58</v>
      </c>
      <c r="M117" t="s">
        <v>737</v>
      </c>
      <c r="N117" s="11">
        <f>SUMIF(Cocina!A:A,Sala!K117,Cocina!J:J)+I117</f>
        <v>316.69</v>
      </c>
      <c r="O117" s="12">
        <f t="shared" si="6"/>
        <v>45017</v>
      </c>
      <c r="P117" s="2">
        <f t="shared" si="7"/>
        <v>45017.135416666664</v>
      </c>
      <c r="Q117" s="2">
        <f t="shared" si="8"/>
        <v>45017.272916666669</v>
      </c>
      <c r="R117" s="2">
        <f t="shared" si="9"/>
        <v>0.14791666667103223</v>
      </c>
      <c r="S117" s="7">
        <f>SUMIF(Cocina!A:A,K117,Cocina!H:H)</f>
        <v>8.9583333333333334E-2</v>
      </c>
      <c r="T117" s="2">
        <f t="shared" si="10"/>
        <v>5.8333333337698898E-2</v>
      </c>
      <c r="U117" t="str">
        <f t="shared" si="11"/>
        <v>Cobrado</v>
      </c>
      <c r="V117" t="str">
        <f>TEXT(Table1[[#This Row],[Fecha de factura]],"dddd")</f>
        <v>sábado</v>
      </c>
    </row>
    <row r="118" spans="1:22" x14ac:dyDescent="0.45">
      <c r="A118">
        <v>8</v>
      </c>
      <c r="B118" t="s">
        <v>161</v>
      </c>
      <c r="C118">
        <v>4</v>
      </c>
      <c r="D118" s="1">
        <v>45017.121527777781</v>
      </c>
      <c r="E118" s="1">
        <v>45017.239583333336</v>
      </c>
      <c r="F118" t="s">
        <v>14</v>
      </c>
      <c r="G118" t="s">
        <v>21</v>
      </c>
      <c r="H118" t="s">
        <v>26</v>
      </c>
      <c r="I118" s="11">
        <v>11.65</v>
      </c>
      <c r="J118" t="s">
        <v>39</v>
      </c>
      <c r="K118">
        <v>117</v>
      </c>
      <c r="L118" t="s">
        <v>58</v>
      </c>
      <c r="M118" t="s">
        <v>37</v>
      </c>
      <c r="N118" s="11">
        <f>SUMIF(Cocina!A:A,Sala!K118,Cocina!J:J)+I118</f>
        <v>81.650000000000006</v>
      </c>
      <c r="O118" s="12">
        <f t="shared" si="6"/>
        <v>45017</v>
      </c>
      <c r="P118" s="2">
        <f t="shared" si="7"/>
        <v>45017.121527777781</v>
      </c>
      <c r="Q118" s="2">
        <f t="shared" si="8"/>
        <v>45017.239583333336</v>
      </c>
      <c r="R118" s="2">
        <f t="shared" si="9"/>
        <v>0.12847222222141377</v>
      </c>
      <c r="S118" s="7">
        <f>SUMIF(Cocina!A:A,K118,Cocina!H:H)</f>
        <v>5.5555555555555558E-3</v>
      </c>
      <c r="T118" s="2">
        <f t="shared" si="10"/>
        <v>0.12291666666585822</v>
      </c>
      <c r="U118" t="str">
        <f t="shared" si="11"/>
        <v>Cobrado</v>
      </c>
      <c r="V118" t="str">
        <f>TEXT(Table1[[#This Row],[Fecha de factura]],"dddd")</f>
        <v>sábado</v>
      </c>
    </row>
    <row r="119" spans="1:22" x14ac:dyDescent="0.45">
      <c r="A119">
        <v>13</v>
      </c>
      <c r="B119" t="s">
        <v>162</v>
      </c>
      <c r="C119">
        <v>1</v>
      </c>
      <c r="D119" s="1">
        <v>45017.023611111108</v>
      </c>
      <c r="E119" s="1">
        <v>45017.072916666664</v>
      </c>
      <c r="F119" t="s">
        <v>30</v>
      </c>
      <c r="G119" t="s">
        <v>36</v>
      </c>
      <c r="H119" t="s">
        <v>16</v>
      </c>
      <c r="I119" s="11">
        <v>49.32</v>
      </c>
      <c r="J119" t="s">
        <v>27</v>
      </c>
      <c r="K119">
        <v>118</v>
      </c>
      <c r="L119" t="s">
        <v>43</v>
      </c>
      <c r="M119" t="s">
        <v>738</v>
      </c>
      <c r="N119" s="11">
        <f>SUMIF(Cocina!A:A,Sala!K119,Cocina!J:J)+I119</f>
        <v>258.32</v>
      </c>
      <c r="O119" s="12">
        <f t="shared" si="6"/>
        <v>45017</v>
      </c>
      <c r="P119" s="2">
        <f t="shared" si="7"/>
        <v>45017.023611111108</v>
      </c>
      <c r="Q119" s="2">
        <f t="shared" si="8"/>
        <v>45017.072916666664</v>
      </c>
      <c r="R119" s="2">
        <f t="shared" si="9"/>
        <v>4.9305555556202307E-2</v>
      </c>
      <c r="S119" s="7">
        <f>SUMIF(Cocina!A:A,K119,Cocina!H:H)</f>
        <v>9.4444444444444442E-2</v>
      </c>
      <c r="T119" s="2">
        <f t="shared" si="10"/>
        <v>0</v>
      </c>
      <c r="U119" t="str">
        <f t="shared" si="11"/>
        <v>No cobrado</v>
      </c>
      <c r="V119" t="str">
        <f>TEXT(Table1[[#This Row],[Fecha de factura]],"dddd")</f>
        <v>sábado</v>
      </c>
    </row>
    <row r="120" spans="1:22" x14ac:dyDescent="0.45">
      <c r="A120">
        <v>17</v>
      </c>
      <c r="B120" t="s">
        <v>163</v>
      </c>
      <c r="C120">
        <v>3</v>
      </c>
      <c r="D120" s="1">
        <v>45018.14166666667</v>
      </c>
      <c r="E120" s="1">
        <v>45018.210416666669</v>
      </c>
      <c r="F120" t="s">
        <v>25</v>
      </c>
      <c r="G120" t="s">
        <v>21</v>
      </c>
      <c r="H120" t="s">
        <v>26</v>
      </c>
      <c r="I120" s="11">
        <v>11.5</v>
      </c>
      <c r="J120" t="s">
        <v>17</v>
      </c>
      <c r="K120">
        <v>119</v>
      </c>
      <c r="L120" t="s">
        <v>34</v>
      </c>
      <c r="M120" t="s">
        <v>739</v>
      </c>
      <c r="N120" s="11">
        <f>SUMIF(Cocina!A:A,Sala!K120,Cocina!J:J)+I120</f>
        <v>145.5</v>
      </c>
      <c r="O120" s="12">
        <f t="shared" si="6"/>
        <v>45018</v>
      </c>
      <c r="P120" s="2">
        <f t="shared" si="7"/>
        <v>45018.14166666667</v>
      </c>
      <c r="Q120" s="2">
        <f t="shared" si="8"/>
        <v>45018.210416666669</v>
      </c>
      <c r="R120" s="2">
        <f t="shared" si="9"/>
        <v>6.8749999998544808E-2</v>
      </c>
      <c r="S120" s="7">
        <f>SUMIF(Cocina!A:A,K120,Cocina!H:H)</f>
        <v>3.7499999999999999E-2</v>
      </c>
      <c r="T120" s="2">
        <f t="shared" si="10"/>
        <v>3.124999999854481E-2</v>
      </c>
      <c r="U120" t="str">
        <f t="shared" si="11"/>
        <v>Cobrado</v>
      </c>
      <c r="V120" t="str">
        <f>TEXT(Table1[[#This Row],[Fecha de factura]],"dddd")</f>
        <v>domingo</v>
      </c>
    </row>
    <row r="121" spans="1:22" x14ac:dyDescent="0.45">
      <c r="A121">
        <v>4</v>
      </c>
      <c r="B121" t="s">
        <v>164</v>
      </c>
      <c r="C121">
        <v>2</v>
      </c>
      <c r="D121" s="1">
        <v>45018.026388888888</v>
      </c>
      <c r="E121" s="1">
        <v>45018.070833333331</v>
      </c>
      <c r="F121" t="s">
        <v>20</v>
      </c>
      <c r="G121" t="s">
        <v>15</v>
      </c>
      <c r="H121" t="s">
        <v>22</v>
      </c>
      <c r="I121" s="11">
        <v>12.51</v>
      </c>
      <c r="J121" t="s">
        <v>17</v>
      </c>
      <c r="K121">
        <v>120</v>
      </c>
      <c r="L121" t="s">
        <v>45</v>
      </c>
      <c r="M121" t="s">
        <v>740</v>
      </c>
      <c r="N121" s="11">
        <f>SUMIF(Cocina!A:A,Sala!K121,Cocina!J:J)+I121</f>
        <v>157.51</v>
      </c>
      <c r="O121" s="12">
        <f t="shared" si="6"/>
        <v>45018</v>
      </c>
      <c r="P121" s="2">
        <f t="shared" si="7"/>
        <v>45018.026388888888</v>
      </c>
      <c r="Q121" s="2">
        <f t="shared" si="8"/>
        <v>45018.070833333331</v>
      </c>
      <c r="R121" s="2">
        <f t="shared" si="9"/>
        <v>4.4444444443797693E-2</v>
      </c>
      <c r="S121" s="7">
        <f>SUMIF(Cocina!A:A,K121,Cocina!H:H)</f>
        <v>6.7361111111111108E-2</v>
      </c>
      <c r="T121" s="2">
        <f t="shared" si="10"/>
        <v>0</v>
      </c>
      <c r="U121" t="str">
        <f t="shared" si="11"/>
        <v>No cobrado</v>
      </c>
      <c r="V121" t="str">
        <f>TEXT(Table1[[#This Row],[Fecha de factura]],"dddd")</f>
        <v>domingo</v>
      </c>
    </row>
    <row r="122" spans="1:22" x14ac:dyDescent="0.45">
      <c r="A122">
        <v>5</v>
      </c>
      <c r="B122" t="s">
        <v>165</v>
      </c>
      <c r="C122">
        <v>4</v>
      </c>
      <c r="D122" s="1">
        <v>45018.15625</v>
      </c>
      <c r="E122" s="1">
        <v>45018.259027777778</v>
      </c>
      <c r="F122" t="s">
        <v>33</v>
      </c>
      <c r="G122" t="s">
        <v>15</v>
      </c>
      <c r="H122" t="s">
        <v>26</v>
      </c>
      <c r="I122" s="11">
        <v>12.3</v>
      </c>
      <c r="J122" t="s">
        <v>17</v>
      </c>
      <c r="K122">
        <v>121</v>
      </c>
      <c r="L122" t="s">
        <v>31</v>
      </c>
      <c r="M122" t="s">
        <v>166</v>
      </c>
      <c r="N122" s="11">
        <f>SUMIF(Cocina!A:A,Sala!K122,Cocina!J:J)+I122</f>
        <v>64.3</v>
      </c>
      <c r="O122" s="12">
        <f t="shared" si="6"/>
        <v>45018</v>
      </c>
      <c r="P122" s="2">
        <f t="shared" si="7"/>
        <v>45018.15625</v>
      </c>
      <c r="Q122" s="2">
        <f t="shared" si="8"/>
        <v>45018.259027777778</v>
      </c>
      <c r="R122" s="2">
        <f t="shared" si="9"/>
        <v>0.10277777777810115</v>
      </c>
      <c r="S122" s="7">
        <f>SUMIF(Cocina!A:A,K122,Cocina!H:H)</f>
        <v>2.6388888888888889E-2</v>
      </c>
      <c r="T122" s="2">
        <f t="shared" si="10"/>
        <v>7.6388888889212261E-2</v>
      </c>
      <c r="U122" t="str">
        <f t="shared" si="11"/>
        <v>Cobrado</v>
      </c>
      <c r="V122" t="str">
        <f>TEXT(Table1[[#This Row],[Fecha de factura]],"dddd")</f>
        <v>domingo</v>
      </c>
    </row>
    <row r="123" spans="1:22" x14ac:dyDescent="0.45">
      <c r="A123">
        <v>6</v>
      </c>
      <c r="B123" t="s">
        <v>167</v>
      </c>
      <c r="C123">
        <v>6</v>
      </c>
      <c r="D123" s="1">
        <v>45018.057638888888</v>
      </c>
      <c r="E123" s="1">
        <v>45018.116666666669</v>
      </c>
      <c r="F123" t="s">
        <v>20</v>
      </c>
      <c r="G123" t="s">
        <v>15</v>
      </c>
      <c r="H123" t="s">
        <v>16</v>
      </c>
      <c r="I123" s="11">
        <v>20.38</v>
      </c>
      <c r="J123" t="s">
        <v>39</v>
      </c>
      <c r="K123">
        <v>122</v>
      </c>
      <c r="L123" t="s">
        <v>23</v>
      </c>
      <c r="M123" t="s">
        <v>37</v>
      </c>
      <c r="N123" s="11">
        <f>SUMIF(Cocina!A:A,Sala!K123,Cocina!J:J)+I123</f>
        <v>125.38</v>
      </c>
      <c r="O123" s="12">
        <f t="shared" si="6"/>
        <v>45018</v>
      </c>
      <c r="P123" s="2">
        <f t="shared" si="7"/>
        <v>45018.057638888888</v>
      </c>
      <c r="Q123" s="2">
        <f t="shared" si="8"/>
        <v>45018.116666666669</v>
      </c>
      <c r="R123" s="2">
        <f t="shared" si="9"/>
        <v>6.9444444447678208E-2</v>
      </c>
      <c r="S123" s="7">
        <f>SUMIF(Cocina!A:A,K123,Cocina!H:H)</f>
        <v>2.2222222222222223E-2</v>
      </c>
      <c r="T123" s="2">
        <f t="shared" si="10"/>
        <v>4.7222222225455981E-2</v>
      </c>
      <c r="U123" t="str">
        <f t="shared" si="11"/>
        <v>Cobrado</v>
      </c>
      <c r="V123" t="str">
        <f>TEXT(Table1[[#This Row],[Fecha de factura]],"dddd")</f>
        <v>domingo</v>
      </c>
    </row>
    <row r="124" spans="1:22" x14ac:dyDescent="0.45">
      <c r="A124">
        <v>16</v>
      </c>
      <c r="B124" t="s">
        <v>168</v>
      </c>
      <c r="C124">
        <v>6</v>
      </c>
      <c r="D124" s="1">
        <v>45018.131249999999</v>
      </c>
      <c r="E124" s="1">
        <v>45018.173611111109</v>
      </c>
      <c r="F124" t="s">
        <v>33</v>
      </c>
      <c r="G124" t="s">
        <v>15</v>
      </c>
      <c r="H124" t="s">
        <v>16</v>
      </c>
      <c r="I124" s="11">
        <v>46.88</v>
      </c>
      <c r="J124" t="s">
        <v>17</v>
      </c>
      <c r="K124">
        <v>123</v>
      </c>
      <c r="L124" t="s">
        <v>70</v>
      </c>
      <c r="M124" t="s">
        <v>169</v>
      </c>
      <c r="N124" s="11">
        <f>SUMIF(Cocina!A:A,Sala!K124,Cocina!J:J)+I124</f>
        <v>70.88</v>
      </c>
      <c r="O124" s="12">
        <f t="shared" si="6"/>
        <v>45018</v>
      </c>
      <c r="P124" s="2">
        <f t="shared" si="7"/>
        <v>45018.131249999999</v>
      </c>
      <c r="Q124" s="2">
        <f t="shared" si="8"/>
        <v>45018.173611111109</v>
      </c>
      <c r="R124" s="2">
        <f t="shared" si="9"/>
        <v>4.2361111110949423E-2</v>
      </c>
      <c r="S124" s="7">
        <f>SUMIF(Cocina!A:A,K124,Cocina!H:H)</f>
        <v>2.2916666666666665E-2</v>
      </c>
      <c r="T124" s="2">
        <f t="shared" si="10"/>
        <v>1.9444444444282758E-2</v>
      </c>
      <c r="U124" t="str">
        <f t="shared" si="11"/>
        <v>Cobrado</v>
      </c>
      <c r="V124" t="str">
        <f>TEXT(Table1[[#This Row],[Fecha de factura]],"dddd")</f>
        <v>domingo</v>
      </c>
    </row>
    <row r="125" spans="1:22" x14ac:dyDescent="0.45">
      <c r="A125">
        <v>16</v>
      </c>
      <c r="B125" t="s">
        <v>170</v>
      </c>
      <c r="C125">
        <v>5</v>
      </c>
      <c r="D125" s="1">
        <v>45018.152083333334</v>
      </c>
      <c r="E125" s="1">
        <v>45018.223611111112</v>
      </c>
      <c r="F125" t="s">
        <v>14</v>
      </c>
      <c r="G125" t="s">
        <v>15</v>
      </c>
      <c r="H125" t="s">
        <v>16</v>
      </c>
      <c r="I125" s="11">
        <v>10.85</v>
      </c>
      <c r="J125" t="s">
        <v>27</v>
      </c>
      <c r="K125">
        <v>124</v>
      </c>
      <c r="L125" t="s">
        <v>18</v>
      </c>
      <c r="M125" t="s">
        <v>741</v>
      </c>
      <c r="N125" s="11">
        <f>SUMIF(Cocina!A:A,Sala!K125,Cocina!J:J)+I125</f>
        <v>232.85</v>
      </c>
      <c r="O125" s="12">
        <f t="shared" si="6"/>
        <v>45018</v>
      </c>
      <c r="P125" s="2">
        <f t="shared" si="7"/>
        <v>45018.152083333334</v>
      </c>
      <c r="Q125" s="2">
        <f t="shared" si="8"/>
        <v>45018.223611111112</v>
      </c>
      <c r="R125" s="2">
        <f t="shared" si="9"/>
        <v>7.1527777778101154E-2</v>
      </c>
      <c r="S125" s="7">
        <f>SUMIF(Cocina!A:A,K125,Cocina!H:H)</f>
        <v>9.5833333333333326E-2</v>
      </c>
      <c r="T125" s="2">
        <f t="shared" si="10"/>
        <v>0</v>
      </c>
      <c r="U125" t="str">
        <f t="shared" si="11"/>
        <v>No cobrado</v>
      </c>
      <c r="V125" t="str">
        <f>TEXT(Table1[[#This Row],[Fecha de factura]],"dddd")</f>
        <v>domingo</v>
      </c>
    </row>
    <row r="126" spans="1:22" x14ac:dyDescent="0.45">
      <c r="A126">
        <v>14</v>
      </c>
      <c r="B126" t="s">
        <v>171</v>
      </c>
      <c r="C126">
        <v>2</v>
      </c>
      <c r="D126" s="1">
        <v>45018.12222222222</v>
      </c>
      <c r="E126" s="1">
        <v>45018.259027777778</v>
      </c>
      <c r="F126" t="s">
        <v>14</v>
      </c>
      <c r="G126" t="s">
        <v>15</v>
      </c>
      <c r="H126" t="s">
        <v>26</v>
      </c>
      <c r="I126" s="11">
        <v>24.66</v>
      </c>
      <c r="J126" t="s">
        <v>27</v>
      </c>
      <c r="K126">
        <v>125</v>
      </c>
      <c r="L126" t="s">
        <v>43</v>
      </c>
      <c r="M126" t="s">
        <v>742</v>
      </c>
      <c r="N126" s="11">
        <f>SUMIF(Cocina!A:A,Sala!K126,Cocina!J:J)+I126</f>
        <v>208.66</v>
      </c>
      <c r="O126" s="12">
        <f t="shared" si="6"/>
        <v>45018</v>
      </c>
      <c r="P126" s="2">
        <f t="shared" si="7"/>
        <v>45018.12222222222</v>
      </c>
      <c r="Q126" s="2">
        <f t="shared" si="8"/>
        <v>45018.259027777778</v>
      </c>
      <c r="R126" s="2">
        <f t="shared" si="9"/>
        <v>0.1368055555576575</v>
      </c>
      <c r="S126" s="7">
        <f>SUMIF(Cocina!A:A,K126,Cocina!H:H)</f>
        <v>5.8333333333333334E-2</v>
      </c>
      <c r="T126" s="2">
        <f t="shared" si="10"/>
        <v>7.8472222224324165E-2</v>
      </c>
      <c r="U126" t="str">
        <f t="shared" si="11"/>
        <v>Cobrado</v>
      </c>
      <c r="V126" t="str">
        <f>TEXT(Table1[[#This Row],[Fecha de factura]],"dddd")</f>
        <v>domingo</v>
      </c>
    </row>
    <row r="127" spans="1:22" x14ac:dyDescent="0.45">
      <c r="A127">
        <v>18</v>
      </c>
      <c r="B127" t="s">
        <v>172</v>
      </c>
      <c r="C127">
        <v>3</v>
      </c>
      <c r="D127" s="1">
        <v>45018.114583333336</v>
      </c>
      <c r="E127" s="1">
        <v>45018.216666666667</v>
      </c>
      <c r="F127" t="s">
        <v>20</v>
      </c>
      <c r="G127" t="s">
        <v>15</v>
      </c>
      <c r="H127" t="s">
        <v>26</v>
      </c>
      <c r="I127" s="11">
        <v>41.82</v>
      </c>
      <c r="J127" t="s">
        <v>27</v>
      </c>
      <c r="K127">
        <v>126</v>
      </c>
      <c r="L127" t="s">
        <v>34</v>
      </c>
      <c r="M127" t="s">
        <v>743</v>
      </c>
      <c r="N127" s="11">
        <f>SUMIF(Cocina!A:A,Sala!K127,Cocina!J:J)+I127</f>
        <v>206.82</v>
      </c>
      <c r="O127" s="12">
        <f t="shared" si="6"/>
        <v>45018</v>
      </c>
      <c r="P127" s="2">
        <f t="shared" si="7"/>
        <v>45018.114583333336</v>
      </c>
      <c r="Q127" s="2">
        <f t="shared" si="8"/>
        <v>45018.216666666667</v>
      </c>
      <c r="R127" s="2">
        <f t="shared" si="9"/>
        <v>0.10208333333139308</v>
      </c>
      <c r="S127" s="7">
        <f>SUMIF(Cocina!A:A,K127,Cocina!H:H)</f>
        <v>9.6527777777777768E-2</v>
      </c>
      <c r="T127" s="2">
        <f t="shared" si="10"/>
        <v>5.5555555536153101E-3</v>
      </c>
      <c r="U127" t="str">
        <f t="shared" si="11"/>
        <v>Cobrado</v>
      </c>
      <c r="V127" t="str">
        <f>TEXT(Table1[[#This Row],[Fecha de factura]],"dddd")</f>
        <v>domingo</v>
      </c>
    </row>
    <row r="128" spans="1:22" x14ac:dyDescent="0.45">
      <c r="A128">
        <v>6</v>
      </c>
      <c r="B128" t="s">
        <v>173</v>
      </c>
      <c r="C128">
        <v>4</v>
      </c>
      <c r="D128" s="1">
        <v>45018.029166666667</v>
      </c>
      <c r="E128" s="1">
        <v>45018.102777777778</v>
      </c>
      <c r="F128" t="s">
        <v>33</v>
      </c>
      <c r="G128" t="s">
        <v>15</v>
      </c>
      <c r="H128" t="s">
        <v>26</v>
      </c>
      <c r="I128" s="11">
        <v>32.82</v>
      </c>
      <c r="J128" t="s">
        <v>27</v>
      </c>
      <c r="K128">
        <v>127</v>
      </c>
      <c r="L128" t="s">
        <v>70</v>
      </c>
      <c r="M128" t="s">
        <v>84</v>
      </c>
      <c r="N128" s="11">
        <f>SUMIF(Cocina!A:A,Sala!K128,Cocina!J:J)+I128</f>
        <v>104.82</v>
      </c>
      <c r="O128" s="12">
        <f t="shared" si="6"/>
        <v>45018</v>
      </c>
      <c r="P128" s="2">
        <f t="shared" si="7"/>
        <v>45018.029166666667</v>
      </c>
      <c r="Q128" s="2">
        <f t="shared" si="8"/>
        <v>45018.102777777778</v>
      </c>
      <c r="R128" s="2">
        <f t="shared" si="9"/>
        <v>7.3611111110949423E-2</v>
      </c>
      <c r="S128" s="7">
        <f>SUMIF(Cocina!A:A,K128,Cocina!H:H)</f>
        <v>2.0833333333333332E-2</v>
      </c>
      <c r="T128" s="2">
        <f t="shared" si="10"/>
        <v>5.2777777777616094E-2</v>
      </c>
      <c r="U128" t="str">
        <f t="shared" si="11"/>
        <v>Cobrado</v>
      </c>
      <c r="V128" t="str">
        <f>TEXT(Table1[[#This Row],[Fecha de factura]],"dddd")</f>
        <v>domingo</v>
      </c>
    </row>
    <row r="129" spans="1:22" x14ac:dyDescent="0.45">
      <c r="A129">
        <v>2</v>
      </c>
      <c r="B129" t="s">
        <v>174</v>
      </c>
      <c r="C129">
        <v>5</v>
      </c>
      <c r="D129" s="1">
        <v>45018.063194444447</v>
      </c>
      <c r="E129" s="1">
        <v>45018.144444444442</v>
      </c>
      <c r="F129" t="s">
        <v>25</v>
      </c>
      <c r="G129" t="s">
        <v>15</v>
      </c>
      <c r="H129" t="s">
        <v>22</v>
      </c>
      <c r="I129" s="11">
        <v>49.36</v>
      </c>
      <c r="J129" t="s">
        <v>39</v>
      </c>
      <c r="K129">
        <v>128</v>
      </c>
      <c r="L129" t="s">
        <v>45</v>
      </c>
      <c r="M129" t="s">
        <v>744</v>
      </c>
      <c r="N129" s="11">
        <f>SUMIF(Cocina!A:A,Sala!K129,Cocina!J:J)+I129</f>
        <v>288.36</v>
      </c>
      <c r="O129" s="12">
        <f t="shared" si="6"/>
        <v>45018</v>
      </c>
      <c r="P129" s="2">
        <f t="shared" si="7"/>
        <v>45018.063194444447</v>
      </c>
      <c r="Q129" s="2">
        <f t="shared" si="8"/>
        <v>45018.144444444442</v>
      </c>
      <c r="R129" s="2">
        <f t="shared" si="9"/>
        <v>9.1666666662301097E-2</v>
      </c>
      <c r="S129" s="7">
        <f>SUMIF(Cocina!A:A,K129,Cocina!H:H)</f>
        <v>0.11944444444444444</v>
      </c>
      <c r="T129" s="2">
        <f t="shared" si="10"/>
        <v>0</v>
      </c>
      <c r="U129" t="str">
        <f t="shared" si="11"/>
        <v>No cobrado</v>
      </c>
      <c r="V129" t="str">
        <f>TEXT(Table1[[#This Row],[Fecha de factura]],"dddd")</f>
        <v>domingo</v>
      </c>
    </row>
    <row r="130" spans="1:22" x14ac:dyDescent="0.45">
      <c r="A130">
        <v>16</v>
      </c>
      <c r="B130" t="s">
        <v>175</v>
      </c>
      <c r="C130">
        <v>5</v>
      </c>
      <c r="D130" s="1">
        <v>45018.02847222222</v>
      </c>
      <c r="E130" s="1">
        <v>45018.111805555556</v>
      </c>
      <c r="F130" t="s">
        <v>25</v>
      </c>
      <c r="G130" t="s">
        <v>15</v>
      </c>
      <c r="H130" t="s">
        <v>26</v>
      </c>
      <c r="I130" s="11">
        <v>49.3</v>
      </c>
      <c r="J130" t="s">
        <v>17</v>
      </c>
      <c r="K130">
        <v>129</v>
      </c>
      <c r="L130" t="s">
        <v>34</v>
      </c>
      <c r="M130" t="s">
        <v>745</v>
      </c>
      <c r="N130" s="11">
        <f>SUMIF(Cocina!A:A,Sala!K130,Cocina!J:J)+I130</f>
        <v>155.30000000000001</v>
      </c>
      <c r="O130" s="12">
        <f t="shared" ref="O130:O193" si="12">INT(E130)</f>
        <v>45018</v>
      </c>
      <c r="P130" s="2">
        <f t="shared" ref="P130:P193" si="13">D130</f>
        <v>45018.02847222222</v>
      </c>
      <c r="Q130" s="2">
        <f t="shared" ref="Q130:Q193" si="14">E130</f>
        <v>45018.111805555556</v>
      </c>
      <c r="R130" s="2">
        <f t="shared" ref="R130:R193" si="15">IF(J130="Ocupada",Q130-P130+15/1440,Q130-P130)</f>
        <v>8.3333333335758653E-2</v>
      </c>
      <c r="S130" s="7">
        <f>SUMIF(Cocina!A:A,K130,Cocina!H:H)</f>
        <v>5.5555555555555552E-2</v>
      </c>
      <c r="T130" s="2">
        <f t="shared" si="10"/>
        <v>2.77777777802031E-2</v>
      </c>
      <c r="U130" t="str">
        <f t="shared" si="11"/>
        <v>Cobrado</v>
      </c>
      <c r="V130" t="str">
        <f>TEXT(Table1[[#This Row],[Fecha de factura]],"dddd")</f>
        <v>domingo</v>
      </c>
    </row>
    <row r="131" spans="1:22" x14ac:dyDescent="0.45">
      <c r="A131">
        <v>10</v>
      </c>
      <c r="B131" t="s">
        <v>176</v>
      </c>
      <c r="C131">
        <v>4</v>
      </c>
      <c r="D131" s="1">
        <v>45018.018055555556</v>
      </c>
      <c r="E131" s="1">
        <v>45018.063888888886</v>
      </c>
      <c r="F131" t="s">
        <v>25</v>
      </c>
      <c r="G131" t="s">
        <v>15</v>
      </c>
      <c r="H131" t="s">
        <v>26</v>
      </c>
      <c r="I131" s="11">
        <v>38.130000000000003</v>
      </c>
      <c r="J131" t="s">
        <v>27</v>
      </c>
      <c r="K131">
        <v>130</v>
      </c>
      <c r="L131" t="s">
        <v>23</v>
      </c>
      <c r="M131" t="s">
        <v>37</v>
      </c>
      <c r="N131" s="11">
        <f>SUMIF(Cocina!A:A,Sala!K131,Cocina!J:J)+I131</f>
        <v>73.13</v>
      </c>
      <c r="O131" s="12">
        <f t="shared" si="12"/>
        <v>45018</v>
      </c>
      <c r="P131" s="2">
        <f t="shared" si="13"/>
        <v>45018.018055555556</v>
      </c>
      <c r="Q131" s="2">
        <f t="shared" si="14"/>
        <v>45018.063888888886</v>
      </c>
      <c r="R131" s="2">
        <f t="shared" si="15"/>
        <v>4.5833333329937886E-2</v>
      </c>
      <c r="S131" s="7">
        <f>SUMIF(Cocina!A:A,K131,Cocina!H:H)</f>
        <v>1.7361111111111112E-2</v>
      </c>
      <c r="T131" s="2">
        <f t="shared" ref="T131:T194" si="16">IF(R131-S131&gt;0,R131-S131,0)</f>
        <v>2.8472222218826775E-2</v>
      </c>
      <c r="U131" t="str">
        <f t="shared" ref="U131:U194" si="17">IF(T131=0,"No cobrado","Cobrado")</f>
        <v>Cobrado</v>
      </c>
      <c r="V131" t="str">
        <f>TEXT(Table1[[#This Row],[Fecha de factura]],"dddd")</f>
        <v>domingo</v>
      </c>
    </row>
    <row r="132" spans="1:22" x14ac:dyDescent="0.45">
      <c r="A132">
        <v>7</v>
      </c>
      <c r="B132" t="s">
        <v>51</v>
      </c>
      <c r="C132">
        <v>5</v>
      </c>
      <c r="D132" s="1">
        <v>45018.029861111114</v>
      </c>
      <c r="E132" s="1">
        <v>45018.179166666669</v>
      </c>
      <c r="F132" t="s">
        <v>33</v>
      </c>
      <c r="G132" t="s">
        <v>15</v>
      </c>
      <c r="H132" t="s">
        <v>26</v>
      </c>
      <c r="I132" s="11">
        <v>42.41</v>
      </c>
      <c r="J132" t="s">
        <v>39</v>
      </c>
      <c r="K132">
        <v>131</v>
      </c>
      <c r="L132" t="s">
        <v>55</v>
      </c>
      <c r="M132" t="s">
        <v>746</v>
      </c>
      <c r="N132" s="11">
        <f>SUMIF(Cocina!A:A,Sala!K132,Cocina!J:J)+I132</f>
        <v>199.41</v>
      </c>
      <c r="O132" s="12">
        <f t="shared" si="12"/>
        <v>45018</v>
      </c>
      <c r="P132" s="2">
        <f t="shared" si="13"/>
        <v>45018.029861111114</v>
      </c>
      <c r="Q132" s="2">
        <f t="shared" si="14"/>
        <v>45018.179166666669</v>
      </c>
      <c r="R132" s="2">
        <f t="shared" si="15"/>
        <v>0.15972222222141377</v>
      </c>
      <c r="S132" s="7">
        <f>SUMIF(Cocina!A:A,K132,Cocina!H:H)</f>
        <v>8.3333333333333329E-2</v>
      </c>
      <c r="T132" s="2">
        <f t="shared" si="16"/>
        <v>7.6388888888080445E-2</v>
      </c>
      <c r="U132" t="str">
        <f t="shared" si="17"/>
        <v>Cobrado</v>
      </c>
      <c r="V132" t="str">
        <f>TEXT(Table1[[#This Row],[Fecha de factura]],"dddd")</f>
        <v>domingo</v>
      </c>
    </row>
    <row r="133" spans="1:22" x14ac:dyDescent="0.45">
      <c r="A133">
        <v>9</v>
      </c>
      <c r="B133" t="s">
        <v>177</v>
      </c>
      <c r="C133">
        <v>2</v>
      </c>
      <c r="D133" s="1">
        <v>45018.05972222222</v>
      </c>
      <c r="E133" s="1">
        <v>45018.113194444442</v>
      </c>
      <c r="F133" t="s">
        <v>14</v>
      </c>
      <c r="G133" t="s">
        <v>36</v>
      </c>
      <c r="H133" t="s">
        <v>16</v>
      </c>
      <c r="I133" s="11">
        <v>30.96</v>
      </c>
      <c r="J133" t="s">
        <v>17</v>
      </c>
      <c r="K133">
        <v>132</v>
      </c>
      <c r="L133" t="s">
        <v>43</v>
      </c>
      <c r="M133" t="s">
        <v>747</v>
      </c>
      <c r="N133" s="11">
        <f>SUMIF(Cocina!A:A,Sala!K133,Cocina!J:J)+I133</f>
        <v>236.96</v>
      </c>
      <c r="O133" s="12">
        <f t="shared" si="12"/>
        <v>45018</v>
      </c>
      <c r="P133" s="2">
        <f t="shared" si="13"/>
        <v>45018.05972222222</v>
      </c>
      <c r="Q133" s="2">
        <f t="shared" si="14"/>
        <v>45018.113194444442</v>
      </c>
      <c r="R133" s="2">
        <f t="shared" si="15"/>
        <v>5.3472222221898846E-2</v>
      </c>
      <c r="S133" s="7">
        <f>SUMIF(Cocina!A:A,K133,Cocina!H:H)</f>
        <v>7.0833333333333331E-2</v>
      </c>
      <c r="T133" s="2">
        <f t="shared" si="16"/>
        <v>0</v>
      </c>
      <c r="U133" t="str">
        <f t="shared" si="17"/>
        <v>No cobrado</v>
      </c>
      <c r="V133" t="str">
        <f>TEXT(Table1[[#This Row],[Fecha de factura]],"dddd")</f>
        <v>domingo</v>
      </c>
    </row>
    <row r="134" spans="1:22" x14ac:dyDescent="0.45">
      <c r="A134">
        <v>20</v>
      </c>
      <c r="B134" t="s">
        <v>178</v>
      </c>
      <c r="C134">
        <v>6</v>
      </c>
      <c r="D134" s="1">
        <v>45018.037499999999</v>
      </c>
      <c r="E134" s="1">
        <v>45018.161111111112</v>
      </c>
      <c r="F134" t="s">
        <v>25</v>
      </c>
      <c r="G134" t="s">
        <v>15</v>
      </c>
      <c r="H134" t="s">
        <v>26</v>
      </c>
      <c r="I134" s="11">
        <v>39.74</v>
      </c>
      <c r="J134" t="s">
        <v>39</v>
      </c>
      <c r="K134">
        <v>133</v>
      </c>
      <c r="L134" t="s">
        <v>58</v>
      </c>
      <c r="M134" t="s">
        <v>748</v>
      </c>
      <c r="N134" s="11">
        <f>SUMIF(Cocina!A:A,Sala!K134,Cocina!J:J)+I134</f>
        <v>221.74</v>
      </c>
      <c r="O134" s="12">
        <f t="shared" si="12"/>
        <v>45018</v>
      </c>
      <c r="P134" s="2">
        <f t="shared" si="13"/>
        <v>45018.037499999999</v>
      </c>
      <c r="Q134" s="2">
        <f t="shared" si="14"/>
        <v>45018.161111111112</v>
      </c>
      <c r="R134" s="2">
        <f t="shared" si="15"/>
        <v>0.13402777778052646</v>
      </c>
      <c r="S134" s="7">
        <f>SUMIF(Cocina!A:A,K134,Cocina!H:H)</f>
        <v>7.4305555555555555E-2</v>
      </c>
      <c r="T134" s="2">
        <f t="shared" si="16"/>
        <v>5.9722222224970908E-2</v>
      </c>
      <c r="U134" t="str">
        <f t="shared" si="17"/>
        <v>Cobrado</v>
      </c>
      <c r="V134" t="str">
        <f>TEXT(Table1[[#This Row],[Fecha de factura]],"dddd")</f>
        <v>domingo</v>
      </c>
    </row>
    <row r="135" spans="1:22" x14ac:dyDescent="0.45">
      <c r="A135">
        <v>3</v>
      </c>
      <c r="B135" t="s">
        <v>179</v>
      </c>
      <c r="C135">
        <v>6</v>
      </c>
      <c r="D135" s="1">
        <v>45018.004861111112</v>
      </c>
      <c r="E135" s="1">
        <v>45018.161111111112</v>
      </c>
      <c r="F135" t="s">
        <v>20</v>
      </c>
      <c r="G135" t="s">
        <v>36</v>
      </c>
      <c r="H135" t="s">
        <v>26</v>
      </c>
      <c r="I135" s="11">
        <v>30.1</v>
      </c>
      <c r="J135" t="s">
        <v>27</v>
      </c>
      <c r="K135">
        <v>134</v>
      </c>
      <c r="L135" t="s">
        <v>45</v>
      </c>
      <c r="M135" t="s">
        <v>749</v>
      </c>
      <c r="N135" s="11">
        <f>SUMIF(Cocina!A:A,Sala!K135,Cocina!J:J)+I135</f>
        <v>150.1</v>
      </c>
      <c r="O135" s="12">
        <f t="shared" si="12"/>
        <v>45018</v>
      </c>
      <c r="P135" s="2">
        <f t="shared" si="13"/>
        <v>45018.004861111112</v>
      </c>
      <c r="Q135" s="2">
        <f t="shared" si="14"/>
        <v>45018.161111111112</v>
      </c>
      <c r="R135" s="2">
        <f t="shared" si="15"/>
        <v>0.15625</v>
      </c>
      <c r="S135" s="7">
        <f>SUMIF(Cocina!A:A,K135,Cocina!H:H)</f>
        <v>3.3333333333333333E-2</v>
      </c>
      <c r="T135" s="2">
        <f t="shared" si="16"/>
        <v>0.12291666666666667</v>
      </c>
      <c r="U135" t="str">
        <f t="shared" si="17"/>
        <v>Cobrado</v>
      </c>
      <c r="V135" t="str">
        <f>TEXT(Table1[[#This Row],[Fecha de factura]],"dddd")</f>
        <v>domingo</v>
      </c>
    </row>
    <row r="136" spans="1:22" x14ac:dyDescent="0.45">
      <c r="A136">
        <v>11</v>
      </c>
      <c r="B136" t="s">
        <v>180</v>
      </c>
      <c r="C136">
        <v>1</v>
      </c>
      <c r="D136" s="1">
        <v>45018.041666666664</v>
      </c>
      <c r="E136" s="1">
        <v>45018.125694444447</v>
      </c>
      <c r="F136" t="s">
        <v>30</v>
      </c>
      <c r="G136" t="s">
        <v>36</v>
      </c>
      <c r="H136" t="s">
        <v>26</v>
      </c>
      <c r="I136" s="11">
        <v>34.700000000000003</v>
      </c>
      <c r="J136" t="s">
        <v>39</v>
      </c>
      <c r="K136">
        <v>135</v>
      </c>
      <c r="L136" t="s">
        <v>28</v>
      </c>
      <c r="M136" t="s">
        <v>750</v>
      </c>
      <c r="N136" s="11">
        <f>SUMIF(Cocina!A:A,Sala!K136,Cocina!J:J)+I136</f>
        <v>294.7</v>
      </c>
      <c r="O136" s="12">
        <f t="shared" si="12"/>
        <v>45018</v>
      </c>
      <c r="P136" s="2">
        <f t="shared" si="13"/>
        <v>45018.041666666664</v>
      </c>
      <c r="Q136" s="2">
        <f t="shared" si="14"/>
        <v>45018.125694444447</v>
      </c>
      <c r="R136" s="2">
        <f t="shared" si="15"/>
        <v>9.44444444491334E-2</v>
      </c>
      <c r="S136" s="7">
        <f>SUMIF(Cocina!A:A,K136,Cocina!H:H)</f>
        <v>6.1111111111111116E-2</v>
      </c>
      <c r="T136" s="2">
        <f t="shared" si="16"/>
        <v>3.3333333338022283E-2</v>
      </c>
      <c r="U136" t="str">
        <f t="shared" si="17"/>
        <v>Cobrado</v>
      </c>
      <c r="V136" t="str">
        <f>TEXT(Table1[[#This Row],[Fecha de factura]],"dddd")</f>
        <v>domingo</v>
      </c>
    </row>
    <row r="137" spans="1:22" x14ac:dyDescent="0.45">
      <c r="A137">
        <v>6</v>
      </c>
      <c r="B137" t="s">
        <v>181</v>
      </c>
      <c r="C137">
        <v>1</v>
      </c>
      <c r="D137" s="1">
        <v>45018.076388888891</v>
      </c>
      <c r="E137" s="1">
        <v>45018.209027777775</v>
      </c>
      <c r="F137" t="s">
        <v>20</v>
      </c>
      <c r="G137" t="s">
        <v>15</v>
      </c>
      <c r="H137" t="s">
        <v>26</v>
      </c>
      <c r="I137" s="11">
        <v>30.25</v>
      </c>
      <c r="J137" t="s">
        <v>39</v>
      </c>
      <c r="K137">
        <v>136</v>
      </c>
      <c r="L137" t="s">
        <v>43</v>
      </c>
      <c r="M137" t="s">
        <v>59</v>
      </c>
      <c r="N137" s="11">
        <f>SUMIF(Cocina!A:A,Sala!K137,Cocina!J:J)+I137</f>
        <v>110.25</v>
      </c>
      <c r="O137" s="12">
        <f t="shared" si="12"/>
        <v>45018</v>
      </c>
      <c r="P137" s="2">
        <f t="shared" si="13"/>
        <v>45018.076388888891</v>
      </c>
      <c r="Q137" s="2">
        <f t="shared" si="14"/>
        <v>45018.209027777775</v>
      </c>
      <c r="R137" s="2">
        <f t="shared" si="15"/>
        <v>0.14305555555135166</v>
      </c>
      <c r="S137" s="7">
        <f>SUMIF(Cocina!A:A,K137,Cocina!H:H)</f>
        <v>9.0277777777777769E-3</v>
      </c>
      <c r="T137" s="2">
        <f t="shared" si="16"/>
        <v>0.13402777777357389</v>
      </c>
      <c r="U137" t="str">
        <f t="shared" si="17"/>
        <v>Cobrado</v>
      </c>
      <c r="V137" t="str">
        <f>TEXT(Table1[[#This Row],[Fecha de factura]],"dddd")</f>
        <v>domingo</v>
      </c>
    </row>
    <row r="138" spans="1:22" x14ac:dyDescent="0.45">
      <c r="A138">
        <v>13</v>
      </c>
      <c r="B138" t="s">
        <v>182</v>
      </c>
      <c r="C138">
        <v>3</v>
      </c>
      <c r="D138" s="1">
        <v>45018.056250000001</v>
      </c>
      <c r="E138" s="1">
        <v>45018.174305555556</v>
      </c>
      <c r="F138" t="s">
        <v>33</v>
      </c>
      <c r="G138" t="s">
        <v>21</v>
      </c>
      <c r="H138" t="s">
        <v>26</v>
      </c>
      <c r="I138" s="11">
        <v>12.4</v>
      </c>
      <c r="J138" t="s">
        <v>39</v>
      </c>
      <c r="K138">
        <v>137</v>
      </c>
      <c r="L138" t="s">
        <v>23</v>
      </c>
      <c r="M138" t="s">
        <v>81</v>
      </c>
      <c r="N138" s="11">
        <f>SUMIF(Cocina!A:A,Sala!K138,Cocina!J:J)+I138</f>
        <v>75.400000000000006</v>
      </c>
      <c r="O138" s="12">
        <f t="shared" si="12"/>
        <v>45018</v>
      </c>
      <c r="P138" s="2">
        <f t="shared" si="13"/>
        <v>45018.056250000001</v>
      </c>
      <c r="Q138" s="2">
        <f t="shared" si="14"/>
        <v>45018.174305555556</v>
      </c>
      <c r="R138" s="2">
        <f t="shared" si="15"/>
        <v>0.12847222222141377</v>
      </c>
      <c r="S138" s="7">
        <f>SUMIF(Cocina!A:A,K138,Cocina!H:H)</f>
        <v>2.8472222222222222E-2</v>
      </c>
      <c r="T138" s="2">
        <f t="shared" si="16"/>
        <v>9.9999999999191555E-2</v>
      </c>
      <c r="U138" t="str">
        <f t="shared" si="17"/>
        <v>Cobrado</v>
      </c>
      <c r="V138" t="str">
        <f>TEXT(Table1[[#This Row],[Fecha de factura]],"dddd")</f>
        <v>domingo</v>
      </c>
    </row>
    <row r="139" spans="1:22" x14ac:dyDescent="0.45">
      <c r="A139">
        <v>6</v>
      </c>
      <c r="B139" t="s">
        <v>183</v>
      </c>
      <c r="C139">
        <v>2</v>
      </c>
      <c r="D139" s="1">
        <v>45018.158333333333</v>
      </c>
      <c r="E139" s="1">
        <v>45018.214583333334</v>
      </c>
      <c r="F139" t="s">
        <v>25</v>
      </c>
      <c r="G139" t="s">
        <v>21</v>
      </c>
      <c r="H139" t="s">
        <v>16</v>
      </c>
      <c r="I139" s="11">
        <v>32.79</v>
      </c>
      <c r="J139" t="s">
        <v>39</v>
      </c>
      <c r="K139">
        <v>138</v>
      </c>
      <c r="L139" t="s">
        <v>40</v>
      </c>
      <c r="M139" t="s">
        <v>751</v>
      </c>
      <c r="N139" s="11">
        <f>SUMIF(Cocina!A:A,Sala!K139,Cocina!J:J)+I139</f>
        <v>270.79000000000002</v>
      </c>
      <c r="O139" s="12">
        <f t="shared" si="12"/>
        <v>45018</v>
      </c>
      <c r="P139" s="2">
        <f t="shared" si="13"/>
        <v>45018.158333333333</v>
      </c>
      <c r="Q139" s="2">
        <f t="shared" si="14"/>
        <v>45018.214583333334</v>
      </c>
      <c r="R139" s="2">
        <f t="shared" si="15"/>
        <v>6.6666666668121863E-2</v>
      </c>
      <c r="S139" s="7">
        <f>SUMIF(Cocina!A:A,K139,Cocina!H:H)</f>
        <v>6.7361111111111108E-2</v>
      </c>
      <c r="T139" s="2">
        <f t="shared" si="16"/>
        <v>0</v>
      </c>
      <c r="U139" t="str">
        <f t="shared" si="17"/>
        <v>No cobrado</v>
      </c>
      <c r="V139" t="str">
        <f>TEXT(Table1[[#This Row],[Fecha de factura]],"dddd")</f>
        <v>domingo</v>
      </c>
    </row>
    <row r="140" spans="1:22" x14ac:dyDescent="0.45">
      <c r="A140">
        <v>16</v>
      </c>
      <c r="B140" t="s">
        <v>184</v>
      </c>
      <c r="C140">
        <v>3</v>
      </c>
      <c r="D140" s="1">
        <v>45018.027777777781</v>
      </c>
      <c r="E140" s="1">
        <v>45018.193749999999</v>
      </c>
      <c r="F140" t="s">
        <v>25</v>
      </c>
      <c r="G140" t="s">
        <v>15</v>
      </c>
      <c r="H140" t="s">
        <v>26</v>
      </c>
      <c r="I140" s="11">
        <v>47.2</v>
      </c>
      <c r="J140" t="s">
        <v>27</v>
      </c>
      <c r="K140">
        <v>139</v>
      </c>
      <c r="L140" t="s">
        <v>58</v>
      </c>
      <c r="M140" t="s">
        <v>37</v>
      </c>
      <c r="N140" s="11">
        <f>SUMIF(Cocina!A:A,Sala!K140,Cocina!J:J)+I140</f>
        <v>82.2</v>
      </c>
      <c r="O140" s="12">
        <f t="shared" si="12"/>
        <v>45018</v>
      </c>
      <c r="P140" s="2">
        <f t="shared" si="13"/>
        <v>45018.027777777781</v>
      </c>
      <c r="Q140" s="2">
        <f t="shared" si="14"/>
        <v>45018.193749999999</v>
      </c>
      <c r="R140" s="2">
        <f t="shared" si="15"/>
        <v>0.16597222221753327</v>
      </c>
      <c r="S140" s="7">
        <f>SUMIF(Cocina!A:A,K140,Cocina!H:H)</f>
        <v>1.8055555555555554E-2</v>
      </c>
      <c r="T140" s="2">
        <f t="shared" si="16"/>
        <v>0.14791666666197772</v>
      </c>
      <c r="U140" t="str">
        <f t="shared" si="17"/>
        <v>Cobrado</v>
      </c>
      <c r="V140" t="str">
        <f>TEXT(Table1[[#This Row],[Fecha de factura]],"dddd")</f>
        <v>domingo</v>
      </c>
    </row>
    <row r="141" spans="1:22" x14ac:dyDescent="0.45">
      <c r="A141">
        <v>11</v>
      </c>
      <c r="B141" t="s">
        <v>185</v>
      </c>
      <c r="C141">
        <v>4</v>
      </c>
      <c r="D141" s="1">
        <v>45018.15902777778</v>
      </c>
      <c r="E141" s="1">
        <v>45018.270138888889</v>
      </c>
      <c r="F141" t="s">
        <v>25</v>
      </c>
      <c r="G141" t="s">
        <v>15</v>
      </c>
      <c r="H141" t="s">
        <v>22</v>
      </c>
      <c r="I141" s="11">
        <v>32.130000000000003</v>
      </c>
      <c r="J141" t="s">
        <v>27</v>
      </c>
      <c r="K141">
        <v>140</v>
      </c>
      <c r="L141" t="s">
        <v>31</v>
      </c>
      <c r="M141" t="s">
        <v>752</v>
      </c>
      <c r="N141" s="11">
        <f>SUMIF(Cocina!A:A,Sala!K141,Cocina!J:J)+I141</f>
        <v>223.13</v>
      </c>
      <c r="O141" s="12">
        <f t="shared" si="12"/>
        <v>45018</v>
      </c>
      <c r="P141" s="2">
        <f t="shared" si="13"/>
        <v>45018.15902777778</v>
      </c>
      <c r="Q141" s="2">
        <f t="shared" si="14"/>
        <v>45018.270138888889</v>
      </c>
      <c r="R141" s="2">
        <f t="shared" si="15"/>
        <v>0.11111111110949423</v>
      </c>
      <c r="S141" s="7">
        <f>SUMIF(Cocina!A:A,K141,Cocina!H:H)</f>
        <v>8.1944444444444445E-2</v>
      </c>
      <c r="T141" s="2">
        <f t="shared" si="16"/>
        <v>2.9166666665049787E-2</v>
      </c>
      <c r="U141" t="str">
        <f t="shared" si="17"/>
        <v>Cobrado</v>
      </c>
      <c r="V141" t="str">
        <f>TEXT(Table1[[#This Row],[Fecha de factura]],"dddd")</f>
        <v>domingo</v>
      </c>
    </row>
    <row r="142" spans="1:22" x14ac:dyDescent="0.45">
      <c r="A142">
        <v>4</v>
      </c>
      <c r="B142" t="s">
        <v>186</v>
      </c>
      <c r="C142">
        <v>4</v>
      </c>
      <c r="D142" s="1">
        <v>45018.081944444442</v>
      </c>
      <c r="E142" s="1">
        <v>45018.239583333336</v>
      </c>
      <c r="F142" t="s">
        <v>14</v>
      </c>
      <c r="G142" t="s">
        <v>21</v>
      </c>
      <c r="H142" t="s">
        <v>26</v>
      </c>
      <c r="I142" s="11">
        <v>41.56</v>
      </c>
      <c r="J142" t="s">
        <v>17</v>
      </c>
      <c r="K142">
        <v>141</v>
      </c>
      <c r="L142" t="s">
        <v>55</v>
      </c>
      <c r="M142" t="s">
        <v>81</v>
      </c>
      <c r="N142" s="11">
        <f>SUMIF(Cocina!A:A,Sala!K142,Cocina!J:J)+I142</f>
        <v>62.56</v>
      </c>
      <c r="O142" s="12">
        <f t="shared" si="12"/>
        <v>45018</v>
      </c>
      <c r="P142" s="2">
        <f t="shared" si="13"/>
        <v>45018.081944444442</v>
      </c>
      <c r="Q142" s="2">
        <f t="shared" si="14"/>
        <v>45018.239583333336</v>
      </c>
      <c r="R142" s="2">
        <f t="shared" si="15"/>
        <v>0.15763888889341615</v>
      </c>
      <c r="S142" s="7">
        <f>SUMIF(Cocina!A:A,K142,Cocina!H:H)</f>
        <v>1.9444444444444445E-2</v>
      </c>
      <c r="T142" s="2">
        <f t="shared" si="16"/>
        <v>0.13819444444897172</v>
      </c>
      <c r="U142" t="str">
        <f t="shared" si="17"/>
        <v>Cobrado</v>
      </c>
      <c r="V142" t="str">
        <f>TEXT(Table1[[#This Row],[Fecha de factura]],"dddd")</f>
        <v>domingo</v>
      </c>
    </row>
    <row r="143" spans="1:22" x14ac:dyDescent="0.45">
      <c r="A143">
        <v>14</v>
      </c>
      <c r="B143" t="s">
        <v>187</v>
      </c>
      <c r="C143">
        <v>3</v>
      </c>
      <c r="D143" s="1">
        <v>45018.086805555555</v>
      </c>
      <c r="E143" s="1">
        <v>45018.170138888891</v>
      </c>
      <c r="F143" t="s">
        <v>33</v>
      </c>
      <c r="G143" t="s">
        <v>15</v>
      </c>
      <c r="H143" t="s">
        <v>26</v>
      </c>
      <c r="I143" s="11">
        <v>16.29</v>
      </c>
      <c r="J143" t="s">
        <v>39</v>
      </c>
      <c r="K143">
        <v>142</v>
      </c>
      <c r="L143" t="s">
        <v>70</v>
      </c>
      <c r="M143" t="s">
        <v>753</v>
      </c>
      <c r="N143" s="11">
        <f>SUMIF(Cocina!A:A,Sala!K143,Cocina!J:J)+I143</f>
        <v>197.29</v>
      </c>
      <c r="O143" s="12">
        <f t="shared" si="12"/>
        <v>45018</v>
      </c>
      <c r="P143" s="2">
        <f t="shared" si="13"/>
        <v>45018.086805555555</v>
      </c>
      <c r="Q143" s="2">
        <f t="shared" si="14"/>
        <v>45018.170138888891</v>
      </c>
      <c r="R143" s="2">
        <f t="shared" si="15"/>
        <v>9.3750000002425324E-2</v>
      </c>
      <c r="S143" s="7">
        <f>SUMIF(Cocina!A:A,K143,Cocina!H:H)</f>
        <v>4.8611111111111112E-2</v>
      </c>
      <c r="T143" s="2">
        <f t="shared" si="16"/>
        <v>4.5138888891314212E-2</v>
      </c>
      <c r="U143" t="str">
        <f t="shared" si="17"/>
        <v>Cobrado</v>
      </c>
      <c r="V143" t="str">
        <f>TEXT(Table1[[#This Row],[Fecha de factura]],"dddd")</f>
        <v>domingo</v>
      </c>
    </row>
    <row r="144" spans="1:22" x14ac:dyDescent="0.45">
      <c r="A144">
        <v>9</v>
      </c>
      <c r="B144" t="s">
        <v>188</v>
      </c>
      <c r="C144">
        <v>4</v>
      </c>
      <c r="D144" s="1">
        <v>45018.022222222222</v>
      </c>
      <c r="E144" s="1">
        <v>45018.1875</v>
      </c>
      <c r="F144" t="s">
        <v>33</v>
      </c>
      <c r="G144" t="s">
        <v>15</v>
      </c>
      <c r="H144" t="s">
        <v>22</v>
      </c>
      <c r="I144" s="11">
        <v>48.26</v>
      </c>
      <c r="J144" t="s">
        <v>27</v>
      </c>
      <c r="K144">
        <v>143</v>
      </c>
      <c r="L144" t="s">
        <v>34</v>
      </c>
      <c r="M144" t="s">
        <v>133</v>
      </c>
      <c r="N144" s="11">
        <f>SUMIF(Cocina!A:A,Sala!K144,Cocina!J:J)+I144</f>
        <v>98.259999999999991</v>
      </c>
      <c r="O144" s="12">
        <f t="shared" si="12"/>
        <v>45018</v>
      </c>
      <c r="P144" s="2">
        <f t="shared" si="13"/>
        <v>45018.022222222222</v>
      </c>
      <c r="Q144" s="2">
        <f t="shared" si="14"/>
        <v>45018.1875</v>
      </c>
      <c r="R144" s="2">
        <f t="shared" si="15"/>
        <v>0.16527777777810115</v>
      </c>
      <c r="S144" s="7">
        <f>SUMIF(Cocina!A:A,K144,Cocina!H:H)</f>
        <v>1.1111111111111112E-2</v>
      </c>
      <c r="T144" s="2">
        <f t="shared" si="16"/>
        <v>0.15416666666699005</v>
      </c>
      <c r="U144" t="str">
        <f t="shared" si="17"/>
        <v>Cobrado</v>
      </c>
      <c r="V144" t="str">
        <f>TEXT(Table1[[#This Row],[Fecha de factura]],"dddd")</f>
        <v>domingo</v>
      </c>
    </row>
    <row r="145" spans="1:22" x14ac:dyDescent="0.45">
      <c r="A145">
        <v>18</v>
      </c>
      <c r="B145" t="s">
        <v>189</v>
      </c>
      <c r="C145">
        <v>1</v>
      </c>
      <c r="D145" s="1">
        <v>45018.123611111114</v>
      </c>
      <c r="E145" s="1">
        <v>45018.230555555558</v>
      </c>
      <c r="F145" t="s">
        <v>33</v>
      </c>
      <c r="G145" t="s">
        <v>36</v>
      </c>
      <c r="H145" t="s">
        <v>26</v>
      </c>
      <c r="I145" s="11">
        <v>11.22</v>
      </c>
      <c r="J145" t="s">
        <v>39</v>
      </c>
      <c r="K145">
        <v>144</v>
      </c>
      <c r="L145" t="s">
        <v>34</v>
      </c>
      <c r="M145" t="s">
        <v>754</v>
      </c>
      <c r="N145" s="11">
        <f>SUMIF(Cocina!A:A,Sala!K145,Cocina!J:J)+I145</f>
        <v>196.22</v>
      </c>
      <c r="O145" s="12">
        <f t="shared" si="12"/>
        <v>45018</v>
      </c>
      <c r="P145" s="2">
        <f t="shared" si="13"/>
        <v>45018.123611111114</v>
      </c>
      <c r="Q145" s="2">
        <f t="shared" si="14"/>
        <v>45018.230555555558</v>
      </c>
      <c r="R145" s="2">
        <f t="shared" si="15"/>
        <v>0.11736111111046436</v>
      </c>
      <c r="S145" s="7">
        <f>SUMIF(Cocina!A:A,K145,Cocina!H:H)</f>
        <v>0.10416666666666667</v>
      </c>
      <c r="T145" s="2">
        <f t="shared" si="16"/>
        <v>1.3194444443797693E-2</v>
      </c>
      <c r="U145" t="str">
        <f t="shared" si="17"/>
        <v>Cobrado</v>
      </c>
      <c r="V145" t="str">
        <f>TEXT(Table1[[#This Row],[Fecha de factura]],"dddd")</f>
        <v>domingo</v>
      </c>
    </row>
    <row r="146" spans="1:22" x14ac:dyDescent="0.45">
      <c r="A146">
        <v>2</v>
      </c>
      <c r="B146" t="s">
        <v>190</v>
      </c>
      <c r="C146">
        <v>5</v>
      </c>
      <c r="D146" s="1">
        <v>45018.025694444441</v>
      </c>
      <c r="E146" s="1">
        <v>45018.070833333331</v>
      </c>
      <c r="F146" t="s">
        <v>25</v>
      </c>
      <c r="G146" t="s">
        <v>36</v>
      </c>
      <c r="H146" t="s">
        <v>26</v>
      </c>
      <c r="I146" s="11">
        <v>11.32</v>
      </c>
      <c r="J146" t="s">
        <v>39</v>
      </c>
      <c r="K146">
        <v>145</v>
      </c>
      <c r="L146" t="s">
        <v>40</v>
      </c>
      <c r="M146" t="s">
        <v>755</v>
      </c>
      <c r="N146" s="11">
        <f>SUMIF(Cocina!A:A,Sala!K146,Cocina!J:J)+I146</f>
        <v>137.32</v>
      </c>
      <c r="O146" s="12">
        <f t="shared" si="12"/>
        <v>45018</v>
      </c>
      <c r="P146" s="2">
        <f t="shared" si="13"/>
        <v>45018.025694444441</v>
      </c>
      <c r="Q146" s="2">
        <f t="shared" si="14"/>
        <v>45018.070833333331</v>
      </c>
      <c r="R146" s="2">
        <f t="shared" si="15"/>
        <v>5.5555555557172433E-2</v>
      </c>
      <c r="S146" s="7">
        <f>SUMIF(Cocina!A:A,K146,Cocina!H:H)</f>
        <v>7.3611111111111113E-2</v>
      </c>
      <c r="T146" s="2">
        <f t="shared" si="16"/>
        <v>0</v>
      </c>
      <c r="U146" t="str">
        <f t="shared" si="17"/>
        <v>No cobrado</v>
      </c>
      <c r="V146" t="str">
        <f>TEXT(Table1[[#This Row],[Fecha de factura]],"dddd")</f>
        <v>domingo</v>
      </c>
    </row>
    <row r="147" spans="1:22" x14ac:dyDescent="0.45">
      <c r="A147">
        <v>8</v>
      </c>
      <c r="B147" t="s">
        <v>191</v>
      </c>
      <c r="C147">
        <v>6</v>
      </c>
      <c r="D147" s="1">
        <v>45018.069444444445</v>
      </c>
      <c r="E147" s="1">
        <v>45018.120833333334</v>
      </c>
      <c r="F147" t="s">
        <v>14</v>
      </c>
      <c r="G147" t="s">
        <v>15</v>
      </c>
      <c r="H147" t="s">
        <v>26</v>
      </c>
      <c r="I147" s="11">
        <v>38.4</v>
      </c>
      <c r="J147" t="s">
        <v>17</v>
      </c>
      <c r="K147">
        <v>146</v>
      </c>
      <c r="L147" t="s">
        <v>31</v>
      </c>
      <c r="M147" t="s">
        <v>127</v>
      </c>
      <c r="N147" s="11">
        <f>SUMIF(Cocina!A:A,Sala!K147,Cocina!J:J)+I147</f>
        <v>100.4</v>
      </c>
      <c r="O147" s="12">
        <f t="shared" si="12"/>
        <v>45018</v>
      </c>
      <c r="P147" s="2">
        <f t="shared" si="13"/>
        <v>45018.069444444445</v>
      </c>
      <c r="Q147" s="2">
        <f t="shared" si="14"/>
        <v>45018.120833333334</v>
      </c>
      <c r="R147" s="2">
        <f t="shared" si="15"/>
        <v>5.1388888889050577E-2</v>
      </c>
      <c r="S147" s="7">
        <f>SUMIF(Cocina!A:A,K147,Cocina!H:H)</f>
        <v>3.2638888888888891E-2</v>
      </c>
      <c r="T147" s="2">
        <f t="shared" si="16"/>
        <v>1.8750000000161686E-2</v>
      </c>
      <c r="U147" t="str">
        <f t="shared" si="17"/>
        <v>Cobrado</v>
      </c>
      <c r="V147" t="str">
        <f>TEXT(Table1[[#This Row],[Fecha de factura]],"dddd")</f>
        <v>domingo</v>
      </c>
    </row>
    <row r="148" spans="1:22" x14ac:dyDescent="0.45">
      <c r="A148">
        <v>5</v>
      </c>
      <c r="B148" t="s">
        <v>192</v>
      </c>
      <c r="C148">
        <v>4</v>
      </c>
      <c r="D148" s="1">
        <v>45018.137499999997</v>
      </c>
      <c r="E148" s="1">
        <v>45018.206944444442</v>
      </c>
      <c r="F148" t="s">
        <v>14</v>
      </c>
      <c r="G148" t="s">
        <v>21</v>
      </c>
      <c r="H148" t="s">
        <v>26</v>
      </c>
      <c r="I148" s="11">
        <v>27.14</v>
      </c>
      <c r="J148" t="s">
        <v>17</v>
      </c>
      <c r="K148">
        <v>147</v>
      </c>
      <c r="L148" t="s">
        <v>23</v>
      </c>
      <c r="M148" t="s">
        <v>756</v>
      </c>
      <c r="N148" s="11">
        <f>SUMIF(Cocina!A:A,Sala!K148,Cocina!J:J)+I148</f>
        <v>111.14</v>
      </c>
      <c r="O148" s="12">
        <f t="shared" si="12"/>
        <v>45018</v>
      </c>
      <c r="P148" s="2">
        <f t="shared" si="13"/>
        <v>45018.137499999997</v>
      </c>
      <c r="Q148" s="2">
        <f t="shared" si="14"/>
        <v>45018.206944444442</v>
      </c>
      <c r="R148" s="2">
        <f t="shared" si="15"/>
        <v>6.9444444445252884E-2</v>
      </c>
      <c r="S148" s="7">
        <f>SUMIF(Cocina!A:A,K148,Cocina!H:H)</f>
        <v>2.2916666666666665E-2</v>
      </c>
      <c r="T148" s="2">
        <f t="shared" si="16"/>
        <v>4.6527777778586216E-2</v>
      </c>
      <c r="U148" t="str">
        <f t="shared" si="17"/>
        <v>Cobrado</v>
      </c>
      <c r="V148" t="str">
        <f>TEXT(Table1[[#This Row],[Fecha de factura]],"dddd")</f>
        <v>domingo</v>
      </c>
    </row>
    <row r="149" spans="1:22" x14ac:dyDescent="0.45">
      <c r="A149">
        <v>10</v>
      </c>
      <c r="B149" t="s">
        <v>193</v>
      </c>
      <c r="C149">
        <v>6</v>
      </c>
      <c r="D149" s="1">
        <v>45018.161111111112</v>
      </c>
      <c r="E149" s="1">
        <v>45018.249305555553</v>
      </c>
      <c r="F149" t="s">
        <v>14</v>
      </c>
      <c r="G149" t="s">
        <v>15</v>
      </c>
      <c r="H149" t="s">
        <v>16</v>
      </c>
      <c r="I149" s="11">
        <v>46.26</v>
      </c>
      <c r="J149" t="s">
        <v>39</v>
      </c>
      <c r="K149">
        <v>148</v>
      </c>
      <c r="L149" t="s">
        <v>23</v>
      </c>
      <c r="M149" t="s">
        <v>757</v>
      </c>
      <c r="N149" s="11">
        <f>SUMIF(Cocina!A:A,Sala!K149,Cocina!J:J)+I149</f>
        <v>258.26</v>
      </c>
      <c r="O149" s="12">
        <f t="shared" si="12"/>
        <v>45018</v>
      </c>
      <c r="P149" s="2">
        <f t="shared" si="13"/>
        <v>45018.161111111112</v>
      </c>
      <c r="Q149" s="2">
        <f t="shared" si="14"/>
        <v>45018.249305555553</v>
      </c>
      <c r="R149" s="2">
        <f t="shared" si="15"/>
        <v>9.8611111107553981E-2</v>
      </c>
      <c r="S149" s="7">
        <f>SUMIF(Cocina!A:A,K149,Cocina!H:H)</f>
        <v>0.11041666666666666</v>
      </c>
      <c r="T149" s="2">
        <f t="shared" si="16"/>
        <v>0</v>
      </c>
      <c r="U149" t="str">
        <f t="shared" si="17"/>
        <v>No cobrado</v>
      </c>
      <c r="V149" t="str">
        <f>TEXT(Table1[[#This Row],[Fecha de factura]],"dddd")</f>
        <v>domingo</v>
      </c>
    </row>
    <row r="150" spans="1:22" x14ac:dyDescent="0.45">
      <c r="A150">
        <v>18</v>
      </c>
      <c r="B150" t="s">
        <v>194</v>
      </c>
      <c r="C150">
        <v>4</v>
      </c>
      <c r="D150" s="1">
        <v>45018.065972222219</v>
      </c>
      <c r="E150" s="1">
        <v>45018.201388888891</v>
      </c>
      <c r="F150" t="s">
        <v>30</v>
      </c>
      <c r="G150" t="s">
        <v>21</v>
      </c>
      <c r="H150" t="s">
        <v>26</v>
      </c>
      <c r="I150" s="11">
        <v>15.92</v>
      </c>
      <c r="J150" t="s">
        <v>39</v>
      </c>
      <c r="K150">
        <v>149</v>
      </c>
      <c r="L150" t="s">
        <v>28</v>
      </c>
      <c r="M150" t="s">
        <v>758</v>
      </c>
      <c r="N150" s="11">
        <f>SUMIF(Cocina!A:A,Sala!K150,Cocina!J:J)+I150</f>
        <v>241.92</v>
      </c>
      <c r="O150" s="12">
        <f t="shared" si="12"/>
        <v>45018</v>
      </c>
      <c r="P150" s="2">
        <f t="shared" si="13"/>
        <v>45018.065972222219</v>
      </c>
      <c r="Q150" s="2">
        <f t="shared" si="14"/>
        <v>45018.201388888891</v>
      </c>
      <c r="R150" s="2">
        <f t="shared" si="15"/>
        <v>0.14583333333818396</v>
      </c>
      <c r="S150" s="7">
        <f>SUMIF(Cocina!A:A,K150,Cocina!H:H)</f>
        <v>9.6527777777777768E-2</v>
      </c>
      <c r="T150" s="2">
        <f t="shared" si="16"/>
        <v>4.9305555560406195E-2</v>
      </c>
      <c r="U150" t="str">
        <f t="shared" si="17"/>
        <v>Cobrado</v>
      </c>
      <c r="V150" t="str">
        <f>TEXT(Table1[[#This Row],[Fecha de factura]],"dddd")</f>
        <v>domingo</v>
      </c>
    </row>
    <row r="151" spans="1:22" x14ac:dyDescent="0.45">
      <c r="A151">
        <v>18</v>
      </c>
      <c r="B151" t="s">
        <v>195</v>
      </c>
      <c r="C151">
        <v>6</v>
      </c>
      <c r="D151" s="1">
        <v>45018.025694444441</v>
      </c>
      <c r="E151" s="1">
        <v>45018.131944444445</v>
      </c>
      <c r="F151" t="s">
        <v>20</v>
      </c>
      <c r="G151" t="s">
        <v>15</v>
      </c>
      <c r="H151" t="s">
        <v>16</v>
      </c>
      <c r="I151" s="11">
        <v>48.43</v>
      </c>
      <c r="J151" t="s">
        <v>27</v>
      </c>
      <c r="K151">
        <v>150</v>
      </c>
      <c r="L151" t="s">
        <v>70</v>
      </c>
      <c r="M151" t="s">
        <v>759</v>
      </c>
      <c r="N151" s="11">
        <f>SUMIF(Cocina!A:A,Sala!K151,Cocina!J:J)+I151</f>
        <v>198.43</v>
      </c>
      <c r="O151" s="12">
        <f t="shared" si="12"/>
        <v>45018</v>
      </c>
      <c r="P151" s="2">
        <f t="shared" si="13"/>
        <v>45018.025694444441</v>
      </c>
      <c r="Q151" s="2">
        <f t="shared" si="14"/>
        <v>45018.131944444445</v>
      </c>
      <c r="R151" s="2">
        <f t="shared" si="15"/>
        <v>0.10625000000436557</v>
      </c>
      <c r="S151" s="7">
        <f>SUMIF(Cocina!A:A,K151,Cocina!H:H)</f>
        <v>7.3611111111111113E-2</v>
      </c>
      <c r="T151" s="2">
        <f t="shared" si="16"/>
        <v>3.2638888893254461E-2</v>
      </c>
      <c r="U151" t="str">
        <f t="shared" si="17"/>
        <v>Cobrado</v>
      </c>
      <c r="V151" t="str">
        <f>TEXT(Table1[[#This Row],[Fecha de factura]],"dddd")</f>
        <v>domingo</v>
      </c>
    </row>
    <row r="152" spans="1:22" x14ac:dyDescent="0.45">
      <c r="A152">
        <v>6</v>
      </c>
      <c r="B152" t="s">
        <v>196</v>
      </c>
      <c r="C152">
        <v>2</v>
      </c>
      <c r="D152" s="1">
        <v>45018.135416666664</v>
      </c>
      <c r="E152" s="1">
        <v>45018.286805555559</v>
      </c>
      <c r="F152" t="s">
        <v>33</v>
      </c>
      <c r="G152" t="s">
        <v>36</v>
      </c>
      <c r="H152" t="s">
        <v>26</v>
      </c>
      <c r="I152" s="11">
        <v>41.51</v>
      </c>
      <c r="J152" t="s">
        <v>39</v>
      </c>
      <c r="K152">
        <v>151</v>
      </c>
      <c r="L152" t="s">
        <v>55</v>
      </c>
      <c r="M152" t="s">
        <v>760</v>
      </c>
      <c r="N152" s="11">
        <f>SUMIF(Cocina!A:A,Sala!K152,Cocina!J:J)+I152</f>
        <v>173.51</v>
      </c>
      <c r="O152" s="12">
        <f t="shared" si="12"/>
        <v>45018</v>
      </c>
      <c r="P152" s="2">
        <f t="shared" si="13"/>
        <v>45018.135416666664</v>
      </c>
      <c r="Q152" s="2">
        <f t="shared" si="14"/>
        <v>45018.286805555559</v>
      </c>
      <c r="R152" s="2">
        <f t="shared" si="15"/>
        <v>0.161805555561538</v>
      </c>
      <c r="S152" s="7">
        <f>SUMIF(Cocina!A:A,K152,Cocina!H:H)</f>
        <v>1.3194444444444443E-2</v>
      </c>
      <c r="T152" s="2">
        <f t="shared" si="16"/>
        <v>0.14861111111709355</v>
      </c>
      <c r="U152" t="str">
        <f t="shared" si="17"/>
        <v>Cobrado</v>
      </c>
      <c r="V152" t="str">
        <f>TEXT(Table1[[#This Row],[Fecha de factura]],"dddd")</f>
        <v>domingo</v>
      </c>
    </row>
    <row r="153" spans="1:22" x14ac:dyDescent="0.45">
      <c r="A153">
        <v>5</v>
      </c>
      <c r="B153" t="s">
        <v>197</v>
      </c>
      <c r="C153">
        <v>6</v>
      </c>
      <c r="D153" s="1">
        <v>45018.051388888889</v>
      </c>
      <c r="E153" s="1">
        <v>45018.119444444441</v>
      </c>
      <c r="F153" t="s">
        <v>33</v>
      </c>
      <c r="G153" t="s">
        <v>15</v>
      </c>
      <c r="H153" t="s">
        <v>16</v>
      </c>
      <c r="I153" s="11">
        <v>25.57</v>
      </c>
      <c r="J153" t="s">
        <v>17</v>
      </c>
      <c r="K153">
        <v>152</v>
      </c>
      <c r="L153" t="s">
        <v>55</v>
      </c>
      <c r="M153" t="s">
        <v>53</v>
      </c>
      <c r="N153" s="11">
        <f>SUMIF(Cocina!A:A,Sala!K153,Cocina!J:J)+I153</f>
        <v>81.569999999999993</v>
      </c>
      <c r="O153" s="12">
        <f t="shared" si="12"/>
        <v>45018</v>
      </c>
      <c r="P153" s="2">
        <f t="shared" si="13"/>
        <v>45018.051388888889</v>
      </c>
      <c r="Q153" s="2">
        <f t="shared" si="14"/>
        <v>45018.119444444441</v>
      </c>
      <c r="R153" s="2">
        <f t="shared" si="15"/>
        <v>6.8055555551836733E-2</v>
      </c>
      <c r="S153" s="7">
        <f>SUMIF(Cocina!A:A,K153,Cocina!H:H)</f>
        <v>8.3333333333333332E-3</v>
      </c>
      <c r="T153" s="2">
        <f t="shared" si="16"/>
        <v>5.9722222218503401E-2</v>
      </c>
      <c r="U153" t="str">
        <f t="shared" si="17"/>
        <v>Cobrado</v>
      </c>
      <c r="V153" t="str">
        <f>TEXT(Table1[[#This Row],[Fecha de factura]],"dddd")</f>
        <v>domingo</v>
      </c>
    </row>
    <row r="154" spans="1:22" x14ac:dyDescent="0.45">
      <c r="A154">
        <v>10</v>
      </c>
      <c r="B154" t="s">
        <v>86</v>
      </c>
      <c r="C154">
        <v>1</v>
      </c>
      <c r="D154" s="1">
        <v>45018.129166666666</v>
      </c>
      <c r="E154" s="1">
        <v>45018.226388888892</v>
      </c>
      <c r="F154" t="s">
        <v>25</v>
      </c>
      <c r="G154" t="s">
        <v>21</v>
      </c>
      <c r="H154" t="s">
        <v>16</v>
      </c>
      <c r="I154" s="11">
        <v>42.84</v>
      </c>
      <c r="J154" t="s">
        <v>39</v>
      </c>
      <c r="K154">
        <v>153</v>
      </c>
      <c r="L154" t="s">
        <v>31</v>
      </c>
      <c r="M154" t="s">
        <v>761</v>
      </c>
      <c r="N154" s="11">
        <f>SUMIF(Cocina!A:A,Sala!K154,Cocina!J:J)+I154</f>
        <v>245.84</v>
      </c>
      <c r="O154" s="12">
        <f t="shared" si="12"/>
        <v>45018</v>
      </c>
      <c r="P154" s="2">
        <f t="shared" si="13"/>
        <v>45018.129166666666</v>
      </c>
      <c r="Q154" s="2">
        <f t="shared" si="14"/>
        <v>45018.226388888892</v>
      </c>
      <c r="R154" s="2">
        <f t="shared" si="15"/>
        <v>0.10763888889293109</v>
      </c>
      <c r="S154" s="7">
        <f>SUMIF(Cocina!A:A,K154,Cocina!H:H)</f>
        <v>6.1805555555555551E-2</v>
      </c>
      <c r="T154" s="2">
        <f t="shared" si="16"/>
        <v>4.5833333337375541E-2</v>
      </c>
      <c r="U154" t="str">
        <f t="shared" si="17"/>
        <v>Cobrado</v>
      </c>
      <c r="V154" t="str">
        <f>TEXT(Table1[[#This Row],[Fecha de factura]],"dddd")</f>
        <v>domingo</v>
      </c>
    </row>
    <row r="155" spans="1:22" x14ac:dyDescent="0.45">
      <c r="A155">
        <v>11</v>
      </c>
      <c r="B155" t="s">
        <v>198</v>
      </c>
      <c r="C155">
        <v>6</v>
      </c>
      <c r="D155" s="1">
        <v>45018.089583333334</v>
      </c>
      <c r="E155" s="1">
        <v>45018.15</v>
      </c>
      <c r="F155" t="s">
        <v>20</v>
      </c>
      <c r="G155" t="s">
        <v>21</v>
      </c>
      <c r="H155" t="s">
        <v>26</v>
      </c>
      <c r="I155" s="11">
        <v>17.2</v>
      </c>
      <c r="J155" t="s">
        <v>27</v>
      </c>
      <c r="K155">
        <v>154</v>
      </c>
      <c r="L155" t="s">
        <v>55</v>
      </c>
      <c r="M155" t="s">
        <v>762</v>
      </c>
      <c r="N155" s="11">
        <f>SUMIF(Cocina!A:A,Sala!K155,Cocina!J:J)+I155</f>
        <v>161.19999999999999</v>
      </c>
      <c r="O155" s="12">
        <f t="shared" si="12"/>
        <v>45018</v>
      </c>
      <c r="P155" s="2">
        <f t="shared" si="13"/>
        <v>45018.089583333334</v>
      </c>
      <c r="Q155" s="2">
        <f t="shared" si="14"/>
        <v>45018.15</v>
      </c>
      <c r="R155" s="2">
        <f t="shared" si="15"/>
        <v>6.0416666667151731E-2</v>
      </c>
      <c r="S155" s="7">
        <f>SUMIF(Cocina!A:A,K155,Cocina!H:H)</f>
        <v>5.6944444444444436E-2</v>
      </c>
      <c r="T155" s="2">
        <f t="shared" si="16"/>
        <v>3.4722222227072941E-3</v>
      </c>
      <c r="U155" t="str">
        <f t="shared" si="17"/>
        <v>Cobrado</v>
      </c>
      <c r="V155" t="str">
        <f>TEXT(Table1[[#This Row],[Fecha de factura]],"dddd")</f>
        <v>domingo</v>
      </c>
    </row>
    <row r="156" spans="1:22" x14ac:dyDescent="0.45">
      <c r="A156">
        <v>7</v>
      </c>
      <c r="B156" t="s">
        <v>199</v>
      </c>
      <c r="C156">
        <v>2</v>
      </c>
      <c r="D156" s="1">
        <v>45018.078472222223</v>
      </c>
      <c r="E156" s="1">
        <v>45018.197222222225</v>
      </c>
      <c r="F156" t="s">
        <v>30</v>
      </c>
      <c r="G156" t="s">
        <v>15</v>
      </c>
      <c r="H156" t="s">
        <v>26</v>
      </c>
      <c r="I156" s="11">
        <v>25.72</v>
      </c>
      <c r="J156" t="s">
        <v>17</v>
      </c>
      <c r="K156">
        <v>155</v>
      </c>
      <c r="L156" t="s">
        <v>40</v>
      </c>
      <c r="M156" t="s">
        <v>763</v>
      </c>
      <c r="N156" s="11">
        <f>SUMIF(Cocina!A:A,Sala!K156,Cocina!J:J)+I156</f>
        <v>161.72</v>
      </c>
      <c r="O156" s="12">
        <f t="shared" si="12"/>
        <v>45018</v>
      </c>
      <c r="P156" s="2">
        <f t="shared" si="13"/>
        <v>45018.078472222223</v>
      </c>
      <c r="Q156" s="2">
        <f t="shared" si="14"/>
        <v>45018.197222222225</v>
      </c>
      <c r="R156" s="2">
        <f t="shared" si="15"/>
        <v>0.11875000000145519</v>
      </c>
      <c r="S156" s="7">
        <f>SUMIF(Cocina!A:A,K156,Cocina!H:H)</f>
        <v>6.9444444444444448E-2</v>
      </c>
      <c r="T156" s="2">
        <f t="shared" si="16"/>
        <v>4.9305555557010744E-2</v>
      </c>
      <c r="U156" t="str">
        <f t="shared" si="17"/>
        <v>Cobrado</v>
      </c>
      <c r="V156" t="str">
        <f>TEXT(Table1[[#This Row],[Fecha de factura]],"dddd")</f>
        <v>domingo</v>
      </c>
    </row>
    <row r="157" spans="1:22" x14ac:dyDescent="0.45">
      <c r="A157">
        <v>6</v>
      </c>
      <c r="B157" t="s">
        <v>200</v>
      </c>
      <c r="C157">
        <v>4</v>
      </c>
      <c r="D157" s="1">
        <v>45018.027777777781</v>
      </c>
      <c r="E157" s="1">
        <v>45018.178472222222</v>
      </c>
      <c r="F157" t="s">
        <v>14</v>
      </c>
      <c r="G157" t="s">
        <v>36</v>
      </c>
      <c r="H157" t="s">
        <v>26</v>
      </c>
      <c r="I157" s="11">
        <v>19.03</v>
      </c>
      <c r="J157" t="s">
        <v>27</v>
      </c>
      <c r="K157">
        <v>156</v>
      </c>
      <c r="L157" t="s">
        <v>18</v>
      </c>
      <c r="M157" t="s">
        <v>53</v>
      </c>
      <c r="N157" s="11">
        <f>SUMIF(Cocina!A:A,Sala!K157,Cocina!J:J)+I157</f>
        <v>75.03</v>
      </c>
      <c r="O157" s="12">
        <f t="shared" si="12"/>
        <v>45018</v>
      </c>
      <c r="P157" s="2">
        <f t="shared" si="13"/>
        <v>45018.027777777781</v>
      </c>
      <c r="Q157" s="2">
        <f t="shared" si="14"/>
        <v>45018.178472222222</v>
      </c>
      <c r="R157" s="2">
        <f t="shared" si="15"/>
        <v>0.15069444444088731</v>
      </c>
      <c r="S157" s="7">
        <f>SUMIF(Cocina!A:A,K157,Cocina!H:H)</f>
        <v>4.1666666666666666E-3</v>
      </c>
      <c r="T157" s="2">
        <f t="shared" si="16"/>
        <v>0.14652777777422063</v>
      </c>
      <c r="U157" t="str">
        <f t="shared" si="17"/>
        <v>Cobrado</v>
      </c>
      <c r="V157" t="str">
        <f>TEXT(Table1[[#This Row],[Fecha de factura]],"dddd")</f>
        <v>domingo</v>
      </c>
    </row>
    <row r="158" spans="1:22" x14ac:dyDescent="0.45">
      <c r="A158">
        <v>13</v>
      </c>
      <c r="B158" t="s">
        <v>201</v>
      </c>
      <c r="C158">
        <v>5</v>
      </c>
      <c r="D158" s="1">
        <v>45018.140277777777</v>
      </c>
      <c r="E158" s="1">
        <v>45018.260416666664</v>
      </c>
      <c r="F158" t="s">
        <v>14</v>
      </c>
      <c r="G158" t="s">
        <v>21</v>
      </c>
      <c r="H158" t="s">
        <v>26</v>
      </c>
      <c r="I158" s="11">
        <v>28.48</v>
      </c>
      <c r="J158" t="s">
        <v>39</v>
      </c>
      <c r="K158">
        <v>157</v>
      </c>
      <c r="L158" t="s">
        <v>34</v>
      </c>
      <c r="M158" t="s">
        <v>764</v>
      </c>
      <c r="N158" s="11">
        <f>SUMIF(Cocina!A:A,Sala!K158,Cocina!J:J)+I158</f>
        <v>299.48</v>
      </c>
      <c r="O158" s="12">
        <f t="shared" si="12"/>
        <v>45018</v>
      </c>
      <c r="P158" s="2">
        <f t="shared" si="13"/>
        <v>45018.140277777777</v>
      </c>
      <c r="Q158" s="2">
        <f t="shared" si="14"/>
        <v>45018.260416666664</v>
      </c>
      <c r="R158" s="2">
        <f t="shared" si="15"/>
        <v>0.13055555555426204</v>
      </c>
      <c r="S158" s="7">
        <f>SUMIF(Cocina!A:A,K158,Cocina!H:H)</f>
        <v>0.10416666666666667</v>
      </c>
      <c r="T158" s="2">
        <f t="shared" si="16"/>
        <v>2.6388888887595371E-2</v>
      </c>
      <c r="U158" t="str">
        <f t="shared" si="17"/>
        <v>Cobrado</v>
      </c>
      <c r="V158" t="str">
        <f>TEXT(Table1[[#This Row],[Fecha de factura]],"dddd")</f>
        <v>domingo</v>
      </c>
    </row>
    <row r="159" spans="1:22" x14ac:dyDescent="0.45">
      <c r="A159">
        <v>5</v>
      </c>
      <c r="B159" t="s">
        <v>202</v>
      </c>
      <c r="C159">
        <v>5</v>
      </c>
      <c r="D159" s="1">
        <v>45018.114583333336</v>
      </c>
      <c r="E159" s="1">
        <v>45018.165972222225</v>
      </c>
      <c r="F159" t="s">
        <v>14</v>
      </c>
      <c r="G159" t="s">
        <v>15</v>
      </c>
      <c r="H159" t="s">
        <v>26</v>
      </c>
      <c r="I159" s="11">
        <v>48.75</v>
      </c>
      <c r="J159" t="s">
        <v>27</v>
      </c>
      <c r="K159">
        <v>158</v>
      </c>
      <c r="L159" t="s">
        <v>58</v>
      </c>
      <c r="M159" t="s">
        <v>765</v>
      </c>
      <c r="N159" s="11">
        <f>SUMIF(Cocina!A:A,Sala!K159,Cocina!J:J)+I159</f>
        <v>358.75</v>
      </c>
      <c r="O159" s="12">
        <f t="shared" si="12"/>
        <v>45018</v>
      </c>
      <c r="P159" s="2">
        <f t="shared" si="13"/>
        <v>45018.114583333336</v>
      </c>
      <c r="Q159" s="2">
        <f t="shared" si="14"/>
        <v>45018.165972222225</v>
      </c>
      <c r="R159" s="2">
        <f t="shared" si="15"/>
        <v>5.1388888889050577E-2</v>
      </c>
      <c r="S159" s="7">
        <f>SUMIF(Cocina!A:A,K159,Cocina!H:H)</f>
        <v>9.375E-2</v>
      </c>
      <c r="T159" s="2">
        <f t="shared" si="16"/>
        <v>0</v>
      </c>
      <c r="U159" t="str">
        <f t="shared" si="17"/>
        <v>No cobrado</v>
      </c>
      <c r="V159" t="str">
        <f>TEXT(Table1[[#This Row],[Fecha de factura]],"dddd")</f>
        <v>domingo</v>
      </c>
    </row>
    <row r="160" spans="1:22" x14ac:dyDescent="0.45">
      <c r="A160">
        <v>16</v>
      </c>
      <c r="B160" t="s">
        <v>203</v>
      </c>
      <c r="C160">
        <v>1</v>
      </c>
      <c r="D160" s="1">
        <v>45018.006944444445</v>
      </c>
      <c r="E160" s="1">
        <v>45018.052083333336</v>
      </c>
      <c r="F160" t="s">
        <v>14</v>
      </c>
      <c r="G160" t="s">
        <v>21</v>
      </c>
      <c r="H160" t="s">
        <v>26</v>
      </c>
      <c r="I160" s="11">
        <v>47.81</v>
      </c>
      <c r="J160" t="s">
        <v>39</v>
      </c>
      <c r="K160">
        <v>159</v>
      </c>
      <c r="L160" t="s">
        <v>28</v>
      </c>
      <c r="M160" t="s">
        <v>766</v>
      </c>
      <c r="N160" s="11">
        <f>SUMIF(Cocina!A:A,Sala!K160,Cocina!J:J)+I160</f>
        <v>300.81</v>
      </c>
      <c r="O160" s="12">
        <f t="shared" si="12"/>
        <v>45018</v>
      </c>
      <c r="P160" s="2">
        <f t="shared" si="13"/>
        <v>45018.006944444445</v>
      </c>
      <c r="Q160" s="2">
        <f t="shared" si="14"/>
        <v>45018.052083333336</v>
      </c>
      <c r="R160" s="2">
        <f t="shared" si="15"/>
        <v>5.5555555557172433E-2</v>
      </c>
      <c r="S160" s="7">
        <f>SUMIF(Cocina!A:A,K160,Cocina!H:H)</f>
        <v>5.1388888888888887E-2</v>
      </c>
      <c r="T160" s="2">
        <f t="shared" si="16"/>
        <v>4.166666668283546E-3</v>
      </c>
      <c r="U160" t="str">
        <f t="shared" si="17"/>
        <v>Cobrado</v>
      </c>
      <c r="V160" t="str">
        <f>TEXT(Table1[[#This Row],[Fecha de factura]],"dddd")</f>
        <v>domingo</v>
      </c>
    </row>
    <row r="161" spans="1:22" x14ac:dyDescent="0.45">
      <c r="A161">
        <v>19</v>
      </c>
      <c r="B161" t="s">
        <v>204</v>
      </c>
      <c r="C161">
        <v>6</v>
      </c>
      <c r="D161" s="1">
        <v>45018.04583333333</v>
      </c>
      <c r="E161" s="1">
        <v>45018.189583333333</v>
      </c>
      <c r="F161" t="s">
        <v>25</v>
      </c>
      <c r="G161" t="s">
        <v>15</v>
      </c>
      <c r="H161" t="s">
        <v>26</v>
      </c>
      <c r="I161" s="11">
        <v>26.02</v>
      </c>
      <c r="J161" t="s">
        <v>17</v>
      </c>
      <c r="K161">
        <v>160</v>
      </c>
      <c r="L161" t="s">
        <v>23</v>
      </c>
      <c r="M161" t="s">
        <v>767</v>
      </c>
      <c r="N161" s="11">
        <f>SUMIF(Cocina!A:A,Sala!K161,Cocina!J:J)+I161</f>
        <v>182.02</v>
      </c>
      <c r="O161" s="12">
        <f t="shared" si="12"/>
        <v>45018</v>
      </c>
      <c r="P161" s="2">
        <f t="shared" si="13"/>
        <v>45018.04583333333</v>
      </c>
      <c r="Q161" s="2">
        <f t="shared" si="14"/>
        <v>45018.189583333333</v>
      </c>
      <c r="R161" s="2">
        <f t="shared" si="15"/>
        <v>0.14375000000291038</v>
      </c>
      <c r="S161" s="7">
        <f>SUMIF(Cocina!A:A,K161,Cocina!H:H)</f>
        <v>4.6527777777777779E-2</v>
      </c>
      <c r="T161" s="2">
        <f t="shared" si="16"/>
        <v>9.7222222225132604E-2</v>
      </c>
      <c r="U161" t="str">
        <f t="shared" si="17"/>
        <v>Cobrado</v>
      </c>
      <c r="V161" t="str">
        <f>TEXT(Table1[[#This Row],[Fecha de factura]],"dddd")</f>
        <v>domingo</v>
      </c>
    </row>
    <row r="162" spans="1:22" x14ac:dyDescent="0.45">
      <c r="A162">
        <v>13</v>
      </c>
      <c r="B162" t="s">
        <v>205</v>
      </c>
      <c r="C162">
        <v>6</v>
      </c>
      <c r="D162" s="1">
        <v>45018.03125</v>
      </c>
      <c r="E162" s="1">
        <v>45018.182638888888</v>
      </c>
      <c r="F162" t="s">
        <v>25</v>
      </c>
      <c r="G162" t="s">
        <v>15</v>
      </c>
      <c r="H162" t="s">
        <v>26</v>
      </c>
      <c r="I162" s="11">
        <v>18.86</v>
      </c>
      <c r="J162" t="s">
        <v>17</v>
      </c>
      <c r="K162">
        <v>161</v>
      </c>
      <c r="L162" t="s">
        <v>31</v>
      </c>
      <c r="M162" t="s">
        <v>53</v>
      </c>
      <c r="N162" s="11">
        <f>SUMIF(Cocina!A:A,Sala!K162,Cocina!J:J)+I162</f>
        <v>102.86</v>
      </c>
      <c r="O162" s="12">
        <f t="shared" si="12"/>
        <v>45018</v>
      </c>
      <c r="P162" s="2">
        <f t="shared" si="13"/>
        <v>45018.03125</v>
      </c>
      <c r="Q162" s="2">
        <f t="shared" si="14"/>
        <v>45018.182638888888</v>
      </c>
      <c r="R162" s="2">
        <f t="shared" si="15"/>
        <v>0.15138888888759539</v>
      </c>
      <c r="S162" s="7">
        <f>SUMIF(Cocina!A:A,K162,Cocina!H:H)</f>
        <v>3.9583333333333331E-2</v>
      </c>
      <c r="T162" s="2">
        <f t="shared" si="16"/>
        <v>0.11180555555426205</v>
      </c>
      <c r="U162" t="str">
        <f t="shared" si="17"/>
        <v>Cobrado</v>
      </c>
      <c r="V162" t="str">
        <f>TEXT(Table1[[#This Row],[Fecha de factura]],"dddd")</f>
        <v>domingo</v>
      </c>
    </row>
    <row r="163" spans="1:22" x14ac:dyDescent="0.45">
      <c r="A163">
        <v>14</v>
      </c>
      <c r="B163" t="s">
        <v>206</v>
      </c>
      <c r="C163">
        <v>4</v>
      </c>
      <c r="D163" s="1">
        <v>45018.039583333331</v>
      </c>
      <c r="E163" s="1">
        <v>45018.106944444444</v>
      </c>
      <c r="F163" t="s">
        <v>20</v>
      </c>
      <c r="G163" t="s">
        <v>15</v>
      </c>
      <c r="H163" t="s">
        <v>26</v>
      </c>
      <c r="I163" s="11">
        <v>17.55</v>
      </c>
      <c r="J163" t="s">
        <v>17</v>
      </c>
      <c r="K163">
        <v>162</v>
      </c>
      <c r="L163" t="s">
        <v>31</v>
      </c>
      <c r="M163" t="s">
        <v>169</v>
      </c>
      <c r="N163" s="11">
        <f>SUMIF(Cocina!A:A,Sala!K163,Cocina!J:J)+I163</f>
        <v>89.55</v>
      </c>
      <c r="O163" s="12">
        <f t="shared" si="12"/>
        <v>45018</v>
      </c>
      <c r="P163" s="2">
        <f t="shared" si="13"/>
        <v>45018.039583333331</v>
      </c>
      <c r="Q163" s="2">
        <f t="shared" si="14"/>
        <v>45018.106944444444</v>
      </c>
      <c r="R163" s="2">
        <f t="shared" si="15"/>
        <v>6.7361111112404615E-2</v>
      </c>
      <c r="S163" s="7">
        <f>SUMIF(Cocina!A:A,K163,Cocina!H:H)</f>
        <v>1.7361111111111112E-2</v>
      </c>
      <c r="T163" s="2">
        <f t="shared" si="16"/>
        <v>5.0000000001293503E-2</v>
      </c>
      <c r="U163" t="str">
        <f t="shared" si="17"/>
        <v>Cobrado</v>
      </c>
      <c r="V163" t="str">
        <f>TEXT(Table1[[#This Row],[Fecha de factura]],"dddd")</f>
        <v>domingo</v>
      </c>
    </row>
    <row r="164" spans="1:22" x14ac:dyDescent="0.45">
      <c r="A164">
        <v>6</v>
      </c>
      <c r="B164" t="s">
        <v>207</v>
      </c>
      <c r="C164">
        <v>1</v>
      </c>
      <c r="D164" s="1">
        <v>45018.065972222219</v>
      </c>
      <c r="E164" s="1">
        <v>45018.17291666667</v>
      </c>
      <c r="F164" t="s">
        <v>30</v>
      </c>
      <c r="G164" t="s">
        <v>15</v>
      </c>
      <c r="H164" t="s">
        <v>26</v>
      </c>
      <c r="I164" s="11">
        <v>14.94</v>
      </c>
      <c r="J164" t="s">
        <v>39</v>
      </c>
      <c r="K164">
        <v>163</v>
      </c>
      <c r="L164" t="s">
        <v>58</v>
      </c>
      <c r="M164" t="s">
        <v>768</v>
      </c>
      <c r="N164" s="11">
        <f>SUMIF(Cocina!A:A,Sala!K164,Cocina!J:J)+I164</f>
        <v>285.94</v>
      </c>
      <c r="O164" s="12">
        <f t="shared" si="12"/>
        <v>45018</v>
      </c>
      <c r="P164" s="2">
        <f t="shared" si="13"/>
        <v>45018.065972222219</v>
      </c>
      <c r="Q164" s="2">
        <f t="shared" si="14"/>
        <v>45018.17291666667</v>
      </c>
      <c r="R164" s="2">
        <f t="shared" si="15"/>
        <v>0.11736111111774032</v>
      </c>
      <c r="S164" s="7">
        <f>SUMIF(Cocina!A:A,K164,Cocina!H:H)</f>
        <v>4.9305555555555547E-2</v>
      </c>
      <c r="T164" s="2">
        <f t="shared" si="16"/>
        <v>6.8055555562184775E-2</v>
      </c>
      <c r="U164" t="str">
        <f t="shared" si="17"/>
        <v>Cobrado</v>
      </c>
      <c r="V164" t="str">
        <f>TEXT(Table1[[#This Row],[Fecha de factura]],"dddd")</f>
        <v>domingo</v>
      </c>
    </row>
    <row r="165" spans="1:22" x14ac:dyDescent="0.45">
      <c r="A165">
        <v>8</v>
      </c>
      <c r="B165" t="s">
        <v>208</v>
      </c>
      <c r="C165">
        <v>2</v>
      </c>
      <c r="D165" s="1">
        <v>45018.106944444444</v>
      </c>
      <c r="E165" s="1">
        <v>45018.251388888886</v>
      </c>
      <c r="F165" t="s">
        <v>33</v>
      </c>
      <c r="G165" t="s">
        <v>36</v>
      </c>
      <c r="H165" t="s">
        <v>26</v>
      </c>
      <c r="I165" s="11">
        <v>47.53</v>
      </c>
      <c r="J165" t="s">
        <v>17</v>
      </c>
      <c r="K165">
        <v>164</v>
      </c>
      <c r="L165" t="s">
        <v>23</v>
      </c>
      <c r="M165" t="s">
        <v>769</v>
      </c>
      <c r="N165" s="11">
        <f>SUMIF(Cocina!A:A,Sala!K165,Cocina!J:J)+I165</f>
        <v>217.53</v>
      </c>
      <c r="O165" s="12">
        <f t="shared" si="12"/>
        <v>45018</v>
      </c>
      <c r="P165" s="2">
        <f t="shared" si="13"/>
        <v>45018.106944444444</v>
      </c>
      <c r="Q165" s="2">
        <f t="shared" si="14"/>
        <v>45018.251388888886</v>
      </c>
      <c r="R165" s="2">
        <f t="shared" si="15"/>
        <v>0.1444444444423425</v>
      </c>
      <c r="S165" s="7">
        <f>SUMIF(Cocina!A:A,K165,Cocina!H:H)</f>
        <v>7.2916666666666671E-2</v>
      </c>
      <c r="T165" s="2">
        <f t="shared" si="16"/>
        <v>7.152777777567583E-2</v>
      </c>
      <c r="U165" t="str">
        <f t="shared" si="17"/>
        <v>Cobrado</v>
      </c>
      <c r="V165" t="str">
        <f>TEXT(Table1[[#This Row],[Fecha de factura]],"dddd")</f>
        <v>domingo</v>
      </c>
    </row>
    <row r="166" spans="1:22" x14ac:dyDescent="0.45">
      <c r="A166">
        <v>10</v>
      </c>
      <c r="B166" t="s">
        <v>209</v>
      </c>
      <c r="C166">
        <v>3</v>
      </c>
      <c r="D166" s="1">
        <v>45018.097916666666</v>
      </c>
      <c r="E166" s="1">
        <v>45018.216666666667</v>
      </c>
      <c r="F166" t="s">
        <v>14</v>
      </c>
      <c r="G166" t="s">
        <v>36</v>
      </c>
      <c r="H166" t="s">
        <v>26</v>
      </c>
      <c r="I166" s="11">
        <v>41.9</v>
      </c>
      <c r="J166" t="s">
        <v>39</v>
      </c>
      <c r="K166">
        <v>165</v>
      </c>
      <c r="L166" t="s">
        <v>34</v>
      </c>
      <c r="M166" t="s">
        <v>770</v>
      </c>
      <c r="N166" s="11">
        <f>SUMIF(Cocina!A:A,Sala!K166,Cocina!J:J)+I166</f>
        <v>131.9</v>
      </c>
      <c r="O166" s="12">
        <f t="shared" si="12"/>
        <v>45018</v>
      </c>
      <c r="P166" s="2">
        <f t="shared" si="13"/>
        <v>45018.097916666666</v>
      </c>
      <c r="Q166" s="2">
        <f t="shared" si="14"/>
        <v>45018.216666666667</v>
      </c>
      <c r="R166" s="2">
        <f t="shared" si="15"/>
        <v>0.12916666666812185</v>
      </c>
      <c r="S166" s="7">
        <f>SUMIF(Cocina!A:A,K166,Cocina!H:H)</f>
        <v>3.888888888888889E-2</v>
      </c>
      <c r="T166" s="2">
        <f t="shared" si="16"/>
        <v>9.0277777779232959E-2</v>
      </c>
      <c r="U166" t="str">
        <f t="shared" si="17"/>
        <v>Cobrado</v>
      </c>
      <c r="V166" t="str">
        <f>TEXT(Table1[[#This Row],[Fecha de factura]],"dddd")</f>
        <v>domingo</v>
      </c>
    </row>
    <row r="167" spans="1:22" x14ac:dyDescent="0.45">
      <c r="A167">
        <v>12</v>
      </c>
      <c r="B167" t="s">
        <v>210</v>
      </c>
      <c r="C167">
        <v>1</v>
      </c>
      <c r="D167" s="1">
        <v>45018.054166666669</v>
      </c>
      <c r="E167" s="1">
        <v>45018.113888888889</v>
      </c>
      <c r="F167" t="s">
        <v>33</v>
      </c>
      <c r="G167" t="s">
        <v>15</v>
      </c>
      <c r="H167" t="s">
        <v>22</v>
      </c>
      <c r="I167" s="11">
        <v>43.95</v>
      </c>
      <c r="J167" t="s">
        <v>39</v>
      </c>
      <c r="K167">
        <v>166</v>
      </c>
      <c r="L167" t="s">
        <v>34</v>
      </c>
      <c r="M167" t="s">
        <v>211</v>
      </c>
      <c r="N167" s="11">
        <f>SUMIF(Cocina!A:A,Sala!K167,Cocina!J:J)+I167</f>
        <v>89.95</v>
      </c>
      <c r="O167" s="12">
        <f t="shared" si="12"/>
        <v>45018</v>
      </c>
      <c r="P167" s="2">
        <f t="shared" si="13"/>
        <v>45018.054166666669</v>
      </c>
      <c r="Q167" s="2">
        <f t="shared" si="14"/>
        <v>45018.113888888889</v>
      </c>
      <c r="R167" s="2">
        <f t="shared" si="15"/>
        <v>7.0138888887110326E-2</v>
      </c>
      <c r="S167" s="7">
        <f>SUMIF(Cocina!A:A,K167,Cocina!H:H)</f>
        <v>1.5277777777777777E-2</v>
      </c>
      <c r="T167" s="2">
        <f t="shared" si="16"/>
        <v>5.4861111109332547E-2</v>
      </c>
      <c r="U167" t="str">
        <f t="shared" si="17"/>
        <v>Cobrado</v>
      </c>
      <c r="V167" t="str">
        <f>TEXT(Table1[[#This Row],[Fecha de factura]],"dddd")</f>
        <v>domingo</v>
      </c>
    </row>
    <row r="168" spans="1:22" x14ac:dyDescent="0.45">
      <c r="A168">
        <v>5</v>
      </c>
      <c r="B168" t="s">
        <v>212</v>
      </c>
      <c r="C168">
        <v>6</v>
      </c>
      <c r="D168" s="1">
        <v>45018.054861111108</v>
      </c>
      <c r="E168" s="1">
        <v>45018.115277777775</v>
      </c>
      <c r="F168" t="s">
        <v>25</v>
      </c>
      <c r="G168" t="s">
        <v>15</v>
      </c>
      <c r="H168" t="s">
        <v>16</v>
      </c>
      <c r="I168" s="11">
        <v>42.74</v>
      </c>
      <c r="J168" t="s">
        <v>17</v>
      </c>
      <c r="K168">
        <v>167</v>
      </c>
      <c r="L168" t="s">
        <v>70</v>
      </c>
      <c r="M168" t="s">
        <v>771</v>
      </c>
      <c r="N168" s="11">
        <f>SUMIF(Cocina!A:A,Sala!K168,Cocina!J:J)+I168</f>
        <v>194.74</v>
      </c>
      <c r="O168" s="12">
        <f t="shared" si="12"/>
        <v>45018</v>
      </c>
      <c r="P168" s="2">
        <f t="shared" si="13"/>
        <v>45018.054861111108</v>
      </c>
      <c r="Q168" s="2">
        <f t="shared" si="14"/>
        <v>45018.115277777775</v>
      </c>
      <c r="R168" s="2">
        <f t="shared" si="15"/>
        <v>6.0416666667151731E-2</v>
      </c>
      <c r="S168" s="7">
        <f>SUMIF(Cocina!A:A,K168,Cocina!H:H)</f>
        <v>5.2777777777777785E-2</v>
      </c>
      <c r="T168" s="2">
        <f t="shared" si="16"/>
        <v>7.6388888893739459E-3</v>
      </c>
      <c r="U168" t="str">
        <f t="shared" si="17"/>
        <v>Cobrado</v>
      </c>
      <c r="V168" t="str">
        <f>TEXT(Table1[[#This Row],[Fecha de factura]],"dddd")</f>
        <v>domingo</v>
      </c>
    </row>
    <row r="169" spans="1:22" x14ac:dyDescent="0.45">
      <c r="A169">
        <v>17</v>
      </c>
      <c r="B169" t="s">
        <v>213</v>
      </c>
      <c r="C169">
        <v>4</v>
      </c>
      <c r="D169" s="1">
        <v>45018.086805555555</v>
      </c>
      <c r="E169" s="1">
        <v>45018.140972222223</v>
      </c>
      <c r="F169" t="s">
        <v>20</v>
      </c>
      <c r="G169" t="s">
        <v>15</v>
      </c>
      <c r="H169" t="s">
        <v>26</v>
      </c>
      <c r="I169" s="11">
        <v>17.09</v>
      </c>
      <c r="J169" t="s">
        <v>17</v>
      </c>
      <c r="K169">
        <v>168</v>
      </c>
      <c r="L169" t="s">
        <v>40</v>
      </c>
      <c r="M169" t="s">
        <v>214</v>
      </c>
      <c r="N169" s="11">
        <f>SUMIF(Cocina!A:A,Sala!K169,Cocina!J:J)+I169</f>
        <v>61.09</v>
      </c>
      <c r="O169" s="12">
        <f t="shared" si="12"/>
        <v>45018</v>
      </c>
      <c r="P169" s="2">
        <f t="shared" si="13"/>
        <v>45018.086805555555</v>
      </c>
      <c r="Q169" s="2">
        <f t="shared" si="14"/>
        <v>45018.140972222223</v>
      </c>
      <c r="R169" s="2">
        <f t="shared" si="15"/>
        <v>5.4166666668606922E-2</v>
      </c>
      <c r="S169" s="7">
        <f>SUMIF(Cocina!A:A,K169,Cocina!H:H)</f>
        <v>4.8611111111111112E-3</v>
      </c>
      <c r="T169" s="2">
        <f t="shared" si="16"/>
        <v>4.9305555557495814E-2</v>
      </c>
      <c r="U169" t="str">
        <f t="shared" si="17"/>
        <v>Cobrado</v>
      </c>
      <c r="V169" t="str">
        <f>TEXT(Table1[[#This Row],[Fecha de factura]],"dddd")</f>
        <v>domingo</v>
      </c>
    </row>
    <row r="170" spans="1:22" x14ac:dyDescent="0.45">
      <c r="A170">
        <v>19</v>
      </c>
      <c r="B170" t="s">
        <v>215</v>
      </c>
      <c r="C170">
        <v>1</v>
      </c>
      <c r="D170" s="1">
        <v>45018.080555555556</v>
      </c>
      <c r="E170" s="1">
        <v>45018.218055555553</v>
      </c>
      <c r="F170" t="s">
        <v>14</v>
      </c>
      <c r="G170" t="s">
        <v>15</v>
      </c>
      <c r="H170" t="s">
        <v>16</v>
      </c>
      <c r="I170" s="11">
        <v>16.62</v>
      </c>
      <c r="J170" t="s">
        <v>27</v>
      </c>
      <c r="K170">
        <v>169</v>
      </c>
      <c r="L170" t="s">
        <v>31</v>
      </c>
      <c r="M170" t="s">
        <v>772</v>
      </c>
      <c r="N170" s="11">
        <f>SUMIF(Cocina!A:A,Sala!K170,Cocina!J:J)+I170</f>
        <v>170.62</v>
      </c>
      <c r="O170" s="12">
        <f t="shared" si="12"/>
        <v>45018</v>
      </c>
      <c r="P170" s="2">
        <f t="shared" si="13"/>
        <v>45018.080555555556</v>
      </c>
      <c r="Q170" s="2">
        <f t="shared" si="14"/>
        <v>45018.218055555553</v>
      </c>
      <c r="R170" s="2">
        <f t="shared" si="15"/>
        <v>0.13749999999708962</v>
      </c>
      <c r="S170" s="7">
        <f>SUMIF(Cocina!A:A,K170,Cocina!H:H)</f>
        <v>7.6388888888888881E-2</v>
      </c>
      <c r="T170" s="2">
        <f t="shared" si="16"/>
        <v>6.1111111108200736E-2</v>
      </c>
      <c r="U170" t="str">
        <f t="shared" si="17"/>
        <v>Cobrado</v>
      </c>
      <c r="V170" t="str">
        <f>TEXT(Table1[[#This Row],[Fecha de factura]],"dddd")</f>
        <v>domingo</v>
      </c>
    </row>
    <row r="171" spans="1:22" x14ac:dyDescent="0.45">
      <c r="A171">
        <v>12</v>
      </c>
      <c r="B171" t="s">
        <v>216</v>
      </c>
      <c r="C171">
        <v>2</v>
      </c>
      <c r="D171" s="1">
        <v>45018.109027777777</v>
      </c>
      <c r="E171" s="1">
        <v>45018.226388888892</v>
      </c>
      <c r="F171" t="s">
        <v>25</v>
      </c>
      <c r="G171" t="s">
        <v>36</v>
      </c>
      <c r="H171" t="s">
        <v>26</v>
      </c>
      <c r="I171" s="11">
        <v>25.98</v>
      </c>
      <c r="J171" t="s">
        <v>27</v>
      </c>
      <c r="K171">
        <v>170</v>
      </c>
      <c r="L171" t="s">
        <v>23</v>
      </c>
      <c r="M171" t="s">
        <v>773</v>
      </c>
      <c r="N171" s="11">
        <f>SUMIF(Cocina!A:A,Sala!K171,Cocina!J:J)+I171</f>
        <v>268.98</v>
      </c>
      <c r="O171" s="12">
        <f t="shared" si="12"/>
        <v>45018</v>
      </c>
      <c r="P171" s="2">
        <f t="shared" si="13"/>
        <v>45018.109027777777</v>
      </c>
      <c r="Q171" s="2">
        <f t="shared" si="14"/>
        <v>45018.226388888892</v>
      </c>
      <c r="R171" s="2">
        <f t="shared" si="15"/>
        <v>0.117361111115315</v>
      </c>
      <c r="S171" s="7">
        <f>SUMIF(Cocina!A:A,K171,Cocina!H:H)</f>
        <v>5.0694444444444445E-2</v>
      </c>
      <c r="T171" s="2">
        <f t="shared" si="16"/>
        <v>6.6666666670870553E-2</v>
      </c>
      <c r="U171" t="str">
        <f t="shared" si="17"/>
        <v>Cobrado</v>
      </c>
      <c r="V171" t="str">
        <f>TEXT(Table1[[#This Row],[Fecha de factura]],"dddd")</f>
        <v>domingo</v>
      </c>
    </row>
    <row r="172" spans="1:22" x14ac:dyDescent="0.45">
      <c r="A172">
        <v>16</v>
      </c>
      <c r="B172" t="s">
        <v>217</v>
      </c>
      <c r="C172">
        <v>6</v>
      </c>
      <c r="D172" s="1">
        <v>45018.078472222223</v>
      </c>
      <c r="E172" s="1">
        <v>45018.12777777778</v>
      </c>
      <c r="F172" t="s">
        <v>25</v>
      </c>
      <c r="G172" t="s">
        <v>36</v>
      </c>
      <c r="H172" t="s">
        <v>26</v>
      </c>
      <c r="I172" s="11">
        <v>46.56</v>
      </c>
      <c r="J172" t="s">
        <v>27</v>
      </c>
      <c r="K172">
        <v>171</v>
      </c>
      <c r="L172" t="s">
        <v>28</v>
      </c>
      <c r="M172" t="s">
        <v>774</v>
      </c>
      <c r="N172" s="11">
        <f>SUMIF(Cocina!A:A,Sala!K172,Cocina!J:J)+I172</f>
        <v>185.56</v>
      </c>
      <c r="O172" s="12">
        <f t="shared" si="12"/>
        <v>45018</v>
      </c>
      <c r="P172" s="2">
        <f t="shared" si="13"/>
        <v>45018.078472222223</v>
      </c>
      <c r="Q172" s="2">
        <f t="shared" si="14"/>
        <v>45018.12777777778</v>
      </c>
      <c r="R172" s="2">
        <f t="shared" si="15"/>
        <v>4.9305555556202307E-2</v>
      </c>
      <c r="S172" s="7">
        <f>SUMIF(Cocina!A:A,K172,Cocina!H:H)</f>
        <v>3.5416666666666666E-2</v>
      </c>
      <c r="T172" s="2">
        <f t="shared" si="16"/>
        <v>1.3888888889535642E-2</v>
      </c>
      <c r="U172" t="str">
        <f t="shared" si="17"/>
        <v>Cobrado</v>
      </c>
      <c r="V172" t="str">
        <f>TEXT(Table1[[#This Row],[Fecha de factura]],"dddd")</f>
        <v>domingo</v>
      </c>
    </row>
    <row r="173" spans="1:22" x14ac:dyDescent="0.45">
      <c r="A173">
        <v>12</v>
      </c>
      <c r="B173" t="s">
        <v>218</v>
      </c>
      <c r="C173">
        <v>3</v>
      </c>
      <c r="D173" s="1">
        <v>45018.117361111108</v>
      </c>
      <c r="E173" s="1">
        <v>45018.254166666666</v>
      </c>
      <c r="F173" t="s">
        <v>20</v>
      </c>
      <c r="G173" t="s">
        <v>15</v>
      </c>
      <c r="H173" t="s">
        <v>26</v>
      </c>
      <c r="I173" s="11">
        <v>45.17</v>
      </c>
      <c r="J173" t="s">
        <v>39</v>
      </c>
      <c r="K173">
        <v>172</v>
      </c>
      <c r="L173" t="s">
        <v>43</v>
      </c>
      <c r="M173" t="s">
        <v>66</v>
      </c>
      <c r="N173" s="11">
        <f>SUMIF(Cocina!A:A,Sala!K173,Cocina!J:J)+I173</f>
        <v>113.17</v>
      </c>
      <c r="O173" s="12">
        <f t="shared" si="12"/>
        <v>45018</v>
      </c>
      <c r="P173" s="2">
        <f t="shared" si="13"/>
        <v>45018.117361111108</v>
      </c>
      <c r="Q173" s="2">
        <f t="shared" si="14"/>
        <v>45018.254166666666</v>
      </c>
      <c r="R173" s="2">
        <f t="shared" si="15"/>
        <v>0.14722222222432416</v>
      </c>
      <c r="S173" s="7">
        <f>SUMIF(Cocina!A:A,K173,Cocina!H:H)</f>
        <v>1.8749999999999999E-2</v>
      </c>
      <c r="T173" s="2">
        <f t="shared" si="16"/>
        <v>0.12847222222432417</v>
      </c>
      <c r="U173" t="str">
        <f t="shared" si="17"/>
        <v>Cobrado</v>
      </c>
      <c r="V173" t="str">
        <f>TEXT(Table1[[#This Row],[Fecha de factura]],"dddd")</f>
        <v>domingo</v>
      </c>
    </row>
    <row r="174" spans="1:22" x14ac:dyDescent="0.45">
      <c r="A174">
        <v>11</v>
      </c>
      <c r="B174" t="s">
        <v>219</v>
      </c>
      <c r="C174">
        <v>3</v>
      </c>
      <c r="D174" s="1">
        <v>45018.012499999997</v>
      </c>
      <c r="E174" s="1">
        <v>45018.154861111114</v>
      </c>
      <c r="F174" t="s">
        <v>33</v>
      </c>
      <c r="G174" t="s">
        <v>15</v>
      </c>
      <c r="H174" t="s">
        <v>26</v>
      </c>
      <c r="I174" s="11">
        <v>48.73</v>
      </c>
      <c r="J174" t="s">
        <v>39</v>
      </c>
      <c r="K174">
        <v>173</v>
      </c>
      <c r="L174" t="s">
        <v>58</v>
      </c>
      <c r="M174" t="s">
        <v>775</v>
      </c>
      <c r="N174" s="11">
        <f>SUMIF(Cocina!A:A,Sala!K174,Cocina!J:J)+I174</f>
        <v>225.73</v>
      </c>
      <c r="O174" s="12">
        <f t="shared" si="12"/>
        <v>45018</v>
      </c>
      <c r="P174" s="2">
        <f t="shared" si="13"/>
        <v>45018.012499999997</v>
      </c>
      <c r="Q174" s="2">
        <f t="shared" si="14"/>
        <v>45018.154861111114</v>
      </c>
      <c r="R174" s="2">
        <f t="shared" si="15"/>
        <v>0.15277777778343685</v>
      </c>
      <c r="S174" s="7">
        <f>SUMIF(Cocina!A:A,K174,Cocina!H:H)</f>
        <v>4.6527777777777772E-2</v>
      </c>
      <c r="T174" s="2">
        <f t="shared" si="16"/>
        <v>0.10625000000565907</v>
      </c>
      <c r="U174" t="str">
        <f t="shared" si="17"/>
        <v>Cobrado</v>
      </c>
      <c r="V174" t="str">
        <f>TEXT(Table1[[#This Row],[Fecha de factura]],"dddd")</f>
        <v>domingo</v>
      </c>
    </row>
    <row r="175" spans="1:22" x14ac:dyDescent="0.45">
      <c r="A175">
        <v>10</v>
      </c>
      <c r="B175" t="s">
        <v>220</v>
      </c>
      <c r="C175">
        <v>5</v>
      </c>
      <c r="D175" s="1">
        <v>45018.006249999999</v>
      </c>
      <c r="E175" s="1">
        <v>45018.05</v>
      </c>
      <c r="F175" t="s">
        <v>33</v>
      </c>
      <c r="G175" t="s">
        <v>15</v>
      </c>
      <c r="H175" t="s">
        <v>26</v>
      </c>
      <c r="I175" s="11">
        <v>48.24</v>
      </c>
      <c r="J175" t="s">
        <v>17</v>
      </c>
      <c r="K175">
        <v>174</v>
      </c>
      <c r="L175" t="s">
        <v>40</v>
      </c>
      <c r="M175" t="s">
        <v>79</v>
      </c>
      <c r="N175" s="11">
        <f>SUMIF(Cocina!A:A,Sala!K175,Cocina!J:J)+I175</f>
        <v>108.24000000000001</v>
      </c>
      <c r="O175" s="12">
        <f t="shared" si="12"/>
        <v>45018</v>
      </c>
      <c r="P175" s="2">
        <f t="shared" si="13"/>
        <v>45018.006249999999</v>
      </c>
      <c r="Q175" s="2">
        <f t="shared" si="14"/>
        <v>45018.05</v>
      </c>
      <c r="R175" s="2">
        <f t="shared" si="15"/>
        <v>4.3750000004365575E-2</v>
      </c>
      <c r="S175" s="7">
        <f>SUMIF(Cocina!A:A,K175,Cocina!H:H)</f>
        <v>8.3333333333333332E-3</v>
      </c>
      <c r="T175" s="2">
        <f t="shared" si="16"/>
        <v>3.5416666671032243E-2</v>
      </c>
      <c r="U175" t="str">
        <f t="shared" si="17"/>
        <v>Cobrado</v>
      </c>
      <c r="V175" t="str">
        <f>TEXT(Table1[[#This Row],[Fecha de factura]],"dddd")</f>
        <v>domingo</v>
      </c>
    </row>
    <row r="176" spans="1:22" x14ac:dyDescent="0.45">
      <c r="A176">
        <v>14</v>
      </c>
      <c r="B176" t="s">
        <v>131</v>
      </c>
      <c r="C176">
        <v>3</v>
      </c>
      <c r="D176" s="1">
        <v>45018.060416666667</v>
      </c>
      <c r="E176" s="1">
        <v>45018.12777777778</v>
      </c>
      <c r="F176" t="s">
        <v>14</v>
      </c>
      <c r="G176" t="s">
        <v>15</v>
      </c>
      <c r="H176" t="s">
        <v>26</v>
      </c>
      <c r="I176" s="11">
        <v>27.94</v>
      </c>
      <c r="J176" t="s">
        <v>17</v>
      </c>
      <c r="K176">
        <v>175</v>
      </c>
      <c r="L176" t="s">
        <v>23</v>
      </c>
      <c r="M176" t="s">
        <v>776</v>
      </c>
      <c r="N176" s="11">
        <f>SUMIF(Cocina!A:A,Sala!K176,Cocina!J:J)+I176</f>
        <v>171.94</v>
      </c>
      <c r="O176" s="12">
        <f t="shared" si="12"/>
        <v>45018</v>
      </c>
      <c r="P176" s="2">
        <f t="shared" si="13"/>
        <v>45018.060416666667</v>
      </c>
      <c r="Q176" s="2">
        <f t="shared" si="14"/>
        <v>45018.12777777778</v>
      </c>
      <c r="R176" s="2">
        <f t="shared" si="15"/>
        <v>6.7361111112404615E-2</v>
      </c>
      <c r="S176" s="7">
        <f>SUMIF(Cocina!A:A,K176,Cocina!H:H)</f>
        <v>3.2638888888888891E-2</v>
      </c>
      <c r="T176" s="2">
        <f t="shared" si="16"/>
        <v>3.4722222223515724E-2</v>
      </c>
      <c r="U176" t="str">
        <f t="shared" si="17"/>
        <v>Cobrado</v>
      </c>
      <c r="V176" t="str">
        <f>TEXT(Table1[[#This Row],[Fecha de factura]],"dddd")</f>
        <v>domingo</v>
      </c>
    </row>
    <row r="177" spans="1:22" x14ac:dyDescent="0.45">
      <c r="A177">
        <v>20</v>
      </c>
      <c r="B177" t="s">
        <v>221</v>
      </c>
      <c r="C177">
        <v>4</v>
      </c>
      <c r="D177" s="1">
        <v>45018.102083333331</v>
      </c>
      <c r="E177" s="1">
        <v>45018.188888888886</v>
      </c>
      <c r="F177" t="s">
        <v>25</v>
      </c>
      <c r="G177" t="s">
        <v>15</v>
      </c>
      <c r="H177" t="s">
        <v>26</v>
      </c>
      <c r="I177" s="11">
        <v>30.5</v>
      </c>
      <c r="J177" t="s">
        <v>39</v>
      </c>
      <c r="K177">
        <v>176</v>
      </c>
      <c r="L177" t="s">
        <v>58</v>
      </c>
      <c r="M177" t="s">
        <v>81</v>
      </c>
      <c r="N177" s="11">
        <f>SUMIF(Cocina!A:A,Sala!K177,Cocina!J:J)+I177</f>
        <v>93.5</v>
      </c>
      <c r="O177" s="12">
        <f t="shared" si="12"/>
        <v>45018</v>
      </c>
      <c r="P177" s="2">
        <f t="shared" si="13"/>
        <v>45018.102083333331</v>
      </c>
      <c r="Q177" s="2">
        <f t="shared" si="14"/>
        <v>45018.188888888886</v>
      </c>
      <c r="R177" s="2">
        <f t="shared" si="15"/>
        <v>9.7222222221413787E-2</v>
      </c>
      <c r="S177" s="7">
        <f>SUMIF(Cocina!A:A,K177,Cocina!H:H)</f>
        <v>3.3333333333333333E-2</v>
      </c>
      <c r="T177" s="2">
        <f t="shared" si="16"/>
        <v>6.3888888888080447E-2</v>
      </c>
      <c r="U177" t="str">
        <f t="shared" si="17"/>
        <v>Cobrado</v>
      </c>
      <c r="V177" t="str">
        <f>TEXT(Table1[[#This Row],[Fecha de factura]],"dddd")</f>
        <v>domingo</v>
      </c>
    </row>
    <row r="178" spans="1:22" x14ac:dyDescent="0.45">
      <c r="A178">
        <v>4</v>
      </c>
      <c r="B178" t="s">
        <v>222</v>
      </c>
      <c r="C178">
        <v>1</v>
      </c>
      <c r="D178" s="1">
        <v>45018.009722222225</v>
      </c>
      <c r="E178" s="1">
        <v>45018.051388888889</v>
      </c>
      <c r="F178" t="s">
        <v>33</v>
      </c>
      <c r="G178" t="s">
        <v>36</v>
      </c>
      <c r="H178" t="s">
        <v>26</v>
      </c>
      <c r="I178" s="11">
        <v>10.39</v>
      </c>
      <c r="J178" t="s">
        <v>39</v>
      </c>
      <c r="K178">
        <v>177</v>
      </c>
      <c r="L178" t="s">
        <v>34</v>
      </c>
      <c r="M178" t="s">
        <v>777</v>
      </c>
      <c r="N178" s="11">
        <f>SUMIF(Cocina!A:A,Sala!K178,Cocina!J:J)+I178</f>
        <v>183.39</v>
      </c>
      <c r="O178" s="12">
        <f t="shared" si="12"/>
        <v>45018</v>
      </c>
      <c r="P178" s="2">
        <f t="shared" si="13"/>
        <v>45018.009722222225</v>
      </c>
      <c r="Q178" s="2">
        <f t="shared" si="14"/>
        <v>45018.051388888889</v>
      </c>
      <c r="R178" s="2">
        <f t="shared" si="15"/>
        <v>5.2083333330908012E-2</v>
      </c>
      <c r="S178" s="7">
        <f>SUMIF(Cocina!A:A,K178,Cocina!H:H)</f>
        <v>9.8611111111111122E-2</v>
      </c>
      <c r="T178" s="2">
        <f t="shared" si="16"/>
        <v>0</v>
      </c>
      <c r="U178" t="str">
        <f t="shared" si="17"/>
        <v>No cobrado</v>
      </c>
      <c r="V178" t="str">
        <f>TEXT(Table1[[#This Row],[Fecha de factura]],"dddd")</f>
        <v>domingo</v>
      </c>
    </row>
    <row r="179" spans="1:22" x14ac:dyDescent="0.45">
      <c r="A179">
        <v>11</v>
      </c>
      <c r="B179" t="s">
        <v>223</v>
      </c>
      <c r="C179">
        <v>6</v>
      </c>
      <c r="D179" s="1">
        <v>45018.078472222223</v>
      </c>
      <c r="E179" s="1">
        <v>45018.220833333333</v>
      </c>
      <c r="F179" t="s">
        <v>14</v>
      </c>
      <c r="G179" t="s">
        <v>36</v>
      </c>
      <c r="H179" t="s">
        <v>26</v>
      </c>
      <c r="I179" s="11">
        <v>31.6</v>
      </c>
      <c r="J179" t="s">
        <v>17</v>
      </c>
      <c r="K179">
        <v>178</v>
      </c>
      <c r="L179" t="s">
        <v>40</v>
      </c>
      <c r="M179" t="s">
        <v>778</v>
      </c>
      <c r="N179" s="11">
        <f>SUMIF(Cocina!A:A,Sala!K179,Cocina!J:J)+I179</f>
        <v>239.6</v>
      </c>
      <c r="O179" s="12">
        <f t="shared" si="12"/>
        <v>45018</v>
      </c>
      <c r="P179" s="2">
        <f t="shared" si="13"/>
        <v>45018.078472222223</v>
      </c>
      <c r="Q179" s="2">
        <f t="shared" si="14"/>
        <v>45018.220833333333</v>
      </c>
      <c r="R179" s="2">
        <f t="shared" si="15"/>
        <v>0.14236111110949423</v>
      </c>
      <c r="S179" s="7">
        <f>SUMIF(Cocina!A:A,K179,Cocina!H:H)</f>
        <v>0.10138888888888889</v>
      </c>
      <c r="T179" s="2">
        <f t="shared" si="16"/>
        <v>4.0972222220605342E-2</v>
      </c>
      <c r="U179" t="str">
        <f t="shared" si="17"/>
        <v>Cobrado</v>
      </c>
      <c r="V179" t="str">
        <f>TEXT(Table1[[#This Row],[Fecha de factura]],"dddd")</f>
        <v>domingo</v>
      </c>
    </row>
    <row r="180" spans="1:22" x14ac:dyDescent="0.45">
      <c r="A180">
        <v>12</v>
      </c>
      <c r="B180" t="s">
        <v>224</v>
      </c>
      <c r="C180">
        <v>2</v>
      </c>
      <c r="D180" s="1">
        <v>45018.030555555553</v>
      </c>
      <c r="E180" s="1">
        <v>45018.130555555559</v>
      </c>
      <c r="F180" t="s">
        <v>33</v>
      </c>
      <c r="G180" t="s">
        <v>21</v>
      </c>
      <c r="H180" t="s">
        <v>26</v>
      </c>
      <c r="I180" s="11">
        <v>13.3</v>
      </c>
      <c r="J180" t="s">
        <v>17</v>
      </c>
      <c r="K180">
        <v>179</v>
      </c>
      <c r="L180" t="s">
        <v>23</v>
      </c>
      <c r="M180" t="s">
        <v>127</v>
      </c>
      <c r="N180" s="11">
        <f>SUMIF(Cocina!A:A,Sala!K180,Cocina!J:J)+I180</f>
        <v>75.3</v>
      </c>
      <c r="O180" s="12">
        <f t="shared" si="12"/>
        <v>45018</v>
      </c>
      <c r="P180" s="2">
        <f t="shared" si="13"/>
        <v>45018.030555555553</v>
      </c>
      <c r="Q180" s="2">
        <f t="shared" si="14"/>
        <v>45018.130555555559</v>
      </c>
      <c r="R180" s="2">
        <f t="shared" si="15"/>
        <v>0.10000000000582077</v>
      </c>
      <c r="S180" s="7">
        <f>SUMIF(Cocina!A:A,K180,Cocina!H:H)</f>
        <v>1.8055555555555554E-2</v>
      </c>
      <c r="T180" s="2">
        <f t="shared" si="16"/>
        <v>8.1944444450265219E-2</v>
      </c>
      <c r="U180" t="str">
        <f t="shared" si="17"/>
        <v>Cobrado</v>
      </c>
      <c r="V180" t="str">
        <f>TEXT(Table1[[#This Row],[Fecha de factura]],"dddd")</f>
        <v>domingo</v>
      </c>
    </row>
    <row r="181" spans="1:22" x14ac:dyDescent="0.45">
      <c r="A181">
        <v>10</v>
      </c>
      <c r="B181" t="s">
        <v>225</v>
      </c>
      <c r="C181">
        <v>1</v>
      </c>
      <c r="D181" s="1">
        <v>45018.097916666666</v>
      </c>
      <c r="E181" s="1">
        <v>45018.214583333334</v>
      </c>
      <c r="F181" t="s">
        <v>25</v>
      </c>
      <c r="G181" t="s">
        <v>36</v>
      </c>
      <c r="H181" t="s">
        <v>26</v>
      </c>
      <c r="I181" s="11">
        <v>46.61</v>
      </c>
      <c r="J181" t="s">
        <v>17</v>
      </c>
      <c r="K181">
        <v>180</v>
      </c>
      <c r="L181" t="s">
        <v>28</v>
      </c>
      <c r="M181" t="s">
        <v>779</v>
      </c>
      <c r="N181" s="11">
        <f>SUMIF(Cocina!A:A,Sala!K181,Cocina!J:J)+I181</f>
        <v>212.61</v>
      </c>
      <c r="O181" s="12">
        <f t="shared" si="12"/>
        <v>45018</v>
      </c>
      <c r="P181" s="2">
        <f t="shared" si="13"/>
        <v>45018.097916666666</v>
      </c>
      <c r="Q181" s="2">
        <f t="shared" si="14"/>
        <v>45018.214583333334</v>
      </c>
      <c r="R181" s="2">
        <f t="shared" si="15"/>
        <v>0.11666666666860692</v>
      </c>
      <c r="S181" s="7">
        <f>SUMIF(Cocina!A:A,K181,Cocina!H:H)</f>
        <v>0.11180555555555556</v>
      </c>
      <c r="T181" s="2">
        <f t="shared" si="16"/>
        <v>4.8611111130513612E-3</v>
      </c>
      <c r="U181" t="str">
        <f t="shared" si="17"/>
        <v>Cobrado</v>
      </c>
      <c r="V181" t="str">
        <f>TEXT(Table1[[#This Row],[Fecha de factura]],"dddd")</f>
        <v>domingo</v>
      </c>
    </row>
    <row r="182" spans="1:22" x14ac:dyDescent="0.45">
      <c r="A182">
        <v>15</v>
      </c>
      <c r="B182" t="s">
        <v>226</v>
      </c>
      <c r="C182">
        <v>1</v>
      </c>
      <c r="D182" s="1">
        <v>45018.114583333336</v>
      </c>
      <c r="E182" s="1">
        <v>45018.162499999999</v>
      </c>
      <c r="F182" t="s">
        <v>20</v>
      </c>
      <c r="G182" t="s">
        <v>36</v>
      </c>
      <c r="H182" t="s">
        <v>26</v>
      </c>
      <c r="I182" s="11">
        <v>42.58</v>
      </c>
      <c r="J182" t="s">
        <v>39</v>
      </c>
      <c r="K182">
        <v>181</v>
      </c>
      <c r="L182" t="s">
        <v>31</v>
      </c>
      <c r="M182" t="s">
        <v>117</v>
      </c>
      <c r="N182" s="11">
        <f>SUMIF(Cocina!A:A,Sala!K182,Cocina!J:J)+I182</f>
        <v>69.58</v>
      </c>
      <c r="O182" s="12">
        <f t="shared" si="12"/>
        <v>45018</v>
      </c>
      <c r="P182" s="2">
        <f t="shared" si="13"/>
        <v>45018.114583333336</v>
      </c>
      <c r="Q182" s="2">
        <f t="shared" si="14"/>
        <v>45018.162499999999</v>
      </c>
      <c r="R182" s="2">
        <f t="shared" si="15"/>
        <v>5.833333332945282E-2</v>
      </c>
      <c r="S182" s="7">
        <f>SUMIF(Cocina!A:A,K182,Cocina!H:H)</f>
        <v>3.8194444444444448E-2</v>
      </c>
      <c r="T182" s="2">
        <f t="shared" si="16"/>
        <v>2.0138888885008373E-2</v>
      </c>
      <c r="U182" t="str">
        <f t="shared" si="17"/>
        <v>Cobrado</v>
      </c>
      <c r="V182" t="str">
        <f>TEXT(Table1[[#This Row],[Fecha de factura]],"dddd")</f>
        <v>domingo</v>
      </c>
    </row>
    <row r="183" spans="1:22" x14ac:dyDescent="0.45">
      <c r="A183">
        <v>18</v>
      </c>
      <c r="B183" t="s">
        <v>227</v>
      </c>
      <c r="C183">
        <v>2</v>
      </c>
      <c r="D183" s="1">
        <v>45018.161805555559</v>
      </c>
      <c r="E183" s="1">
        <v>45018.270833333336</v>
      </c>
      <c r="F183" t="s">
        <v>14</v>
      </c>
      <c r="G183" t="s">
        <v>15</v>
      </c>
      <c r="H183" t="s">
        <v>16</v>
      </c>
      <c r="I183" s="11">
        <v>38.36</v>
      </c>
      <c r="J183" t="s">
        <v>27</v>
      </c>
      <c r="K183">
        <v>182</v>
      </c>
      <c r="L183" t="s">
        <v>31</v>
      </c>
      <c r="M183" t="s">
        <v>123</v>
      </c>
      <c r="N183" s="11">
        <f>SUMIF(Cocina!A:A,Sala!K183,Cocina!J:J)+I183</f>
        <v>76.36</v>
      </c>
      <c r="O183" s="12">
        <f t="shared" si="12"/>
        <v>45018</v>
      </c>
      <c r="P183" s="2">
        <f t="shared" si="13"/>
        <v>45018.161805555559</v>
      </c>
      <c r="Q183" s="2">
        <f t="shared" si="14"/>
        <v>45018.270833333336</v>
      </c>
      <c r="R183" s="2">
        <f t="shared" si="15"/>
        <v>0.10902777777664596</v>
      </c>
      <c r="S183" s="7">
        <f>SUMIF(Cocina!A:A,K183,Cocina!H:H)</f>
        <v>7.6388888888888886E-3</v>
      </c>
      <c r="T183" s="2">
        <f t="shared" si="16"/>
        <v>0.10138888888775707</v>
      </c>
      <c r="U183" t="str">
        <f t="shared" si="17"/>
        <v>Cobrado</v>
      </c>
      <c r="V183" t="str">
        <f>TEXT(Table1[[#This Row],[Fecha de factura]],"dddd")</f>
        <v>domingo</v>
      </c>
    </row>
    <row r="184" spans="1:22" x14ac:dyDescent="0.45">
      <c r="A184">
        <v>18</v>
      </c>
      <c r="B184" t="s">
        <v>228</v>
      </c>
      <c r="C184">
        <v>1</v>
      </c>
      <c r="D184" s="1">
        <v>45018.115277777775</v>
      </c>
      <c r="E184" s="1">
        <v>45018.269444444442</v>
      </c>
      <c r="F184" t="s">
        <v>20</v>
      </c>
      <c r="G184" t="s">
        <v>15</v>
      </c>
      <c r="H184" t="s">
        <v>26</v>
      </c>
      <c r="I184" s="11">
        <v>11.69</v>
      </c>
      <c r="J184" t="s">
        <v>39</v>
      </c>
      <c r="K184">
        <v>183</v>
      </c>
      <c r="L184" t="s">
        <v>45</v>
      </c>
      <c r="M184" t="s">
        <v>780</v>
      </c>
      <c r="N184" s="11">
        <f>SUMIF(Cocina!A:A,Sala!K184,Cocina!J:J)+I184</f>
        <v>266.69</v>
      </c>
      <c r="O184" s="12">
        <f t="shared" si="12"/>
        <v>45018</v>
      </c>
      <c r="P184" s="2">
        <f t="shared" si="13"/>
        <v>45018.115277777775</v>
      </c>
      <c r="Q184" s="2">
        <f t="shared" si="14"/>
        <v>45018.269444444442</v>
      </c>
      <c r="R184" s="2">
        <f t="shared" si="15"/>
        <v>0.16458333333381839</v>
      </c>
      <c r="S184" s="7">
        <f>SUMIF(Cocina!A:A,K184,Cocina!H:H)</f>
        <v>0.11527777777777778</v>
      </c>
      <c r="T184" s="2">
        <f t="shared" si="16"/>
        <v>4.9305555556040603E-2</v>
      </c>
      <c r="U184" t="str">
        <f t="shared" si="17"/>
        <v>Cobrado</v>
      </c>
      <c r="V184" t="str">
        <f>TEXT(Table1[[#This Row],[Fecha de factura]],"dddd")</f>
        <v>domingo</v>
      </c>
    </row>
    <row r="185" spans="1:22" x14ac:dyDescent="0.45">
      <c r="A185">
        <v>4</v>
      </c>
      <c r="B185" t="s">
        <v>229</v>
      </c>
      <c r="C185">
        <v>6</v>
      </c>
      <c r="D185" s="1">
        <v>45018.163194444445</v>
      </c>
      <c r="E185" s="1">
        <v>45018.292361111111</v>
      </c>
      <c r="F185" t="s">
        <v>30</v>
      </c>
      <c r="G185" t="s">
        <v>15</v>
      </c>
      <c r="H185" t="s">
        <v>26</v>
      </c>
      <c r="I185" s="11">
        <v>24.24</v>
      </c>
      <c r="J185" t="s">
        <v>39</v>
      </c>
      <c r="K185">
        <v>184</v>
      </c>
      <c r="L185" t="s">
        <v>58</v>
      </c>
      <c r="M185" t="s">
        <v>781</v>
      </c>
      <c r="N185" s="11">
        <f>SUMIF(Cocina!A:A,Sala!K185,Cocina!J:J)+I185</f>
        <v>229.24</v>
      </c>
      <c r="O185" s="12">
        <f t="shared" si="12"/>
        <v>45018</v>
      </c>
      <c r="P185" s="2">
        <f t="shared" si="13"/>
        <v>45018.163194444445</v>
      </c>
      <c r="Q185" s="2">
        <f t="shared" si="14"/>
        <v>45018.292361111111</v>
      </c>
      <c r="R185" s="2">
        <f t="shared" si="15"/>
        <v>0.1395833333323632</v>
      </c>
      <c r="S185" s="7">
        <f>SUMIF(Cocina!A:A,K185,Cocina!H:H)</f>
        <v>2.0138888888888887E-2</v>
      </c>
      <c r="T185" s="2">
        <f t="shared" si="16"/>
        <v>0.11944444444347431</v>
      </c>
      <c r="U185" t="str">
        <f t="shared" si="17"/>
        <v>Cobrado</v>
      </c>
      <c r="V185" t="str">
        <f>TEXT(Table1[[#This Row],[Fecha de factura]],"dddd")</f>
        <v>domingo</v>
      </c>
    </row>
    <row r="186" spans="1:22" x14ac:dyDescent="0.45">
      <c r="A186">
        <v>16</v>
      </c>
      <c r="B186" t="s">
        <v>191</v>
      </c>
      <c r="C186">
        <v>2</v>
      </c>
      <c r="D186" s="1">
        <v>45018.115972222222</v>
      </c>
      <c r="E186" s="1">
        <v>45018.268055555556</v>
      </c>
      <c r="F186" t="s">
        <v>20</v>
      </c>
      <c r="G186" t="s">
        <v>21</v>
      </c>
      <c r="H186" t="s">
        <v>26</v>
      </c>
      <c r="I186" s="11">
        <v>28.07</v>
      </c>
      <c r="J186" t="s">
        <v>27</v>
      </c>
      <c r="K186">
        <v>185</v>
      </c>
      <c r="L186" t="s">
        <v>45</v>
      </c>
      <c r="M186" t="s">
        <v>782</v>
      </c>
      <c r="N186" s="11">
        <f>SUMIF(Cocina!A:A,Sala!K186,Cocina!J:J)+I186</f>
        <v>119.07</v>
      </c>
      <c r="O186" s="12">
        <f t="shared" si="12"/>
        <v>45018</v>
      </c>
      <c r="P186" s="2">
        <f t="shared" si="13"/>
        <v>45018.115972222222</v>
      </c>
      <c r="Q186" s="2">
        <f t="shared" si="14"/>
        <v>45018.268055555556</v>
      </c>
      <c r="R186" s="2">
        <f t="shared" si="15"/>
        <v>0.15208333333430346</v>
      </c>
      <c r="S186" s="7">
        <f>SUMIF(Cocina!A:A,K186,Cocina!H:H)</f>
        <v>2.7777777777777776E-2</v>
      </c>
      <c r="T186" s="2">
        <f t="shared" si="16"/>
        <v>0.12430555555652568</v>
      </c>
      <c r="U186" t="str">
        <f t="shared" si="17"/>
        <v>Cobrado</v>
      </c>
      <c r="V186" t="str">
        <f>TEXT(Table1[[#This Row],[Fecha de factura]],"dddd")</f>
        <v>domingo</v>
      </c>
    </row>
    <row r="187" spans="1:22" x14ac:dyDescent="0.45">
      <c r="A187">
        <v>13</v>
      </c>
      <c r="B187" t="s">
        <v>230</v>
      </c>
      <c r="C187">
        <v>6</v>
      </c>
      <c r="D187" s="1">
        <v>45018.027777777781</v>
      </c>
      <c r="E187" s="1">
        <v>45018.176388888889</v>
      </c>
      <c r="F187" t="s">
        <v>20</v>
      </c>
      <c r="G187" t="s">
        <v>15</v>
      </c>
      <c r="H187" t="s">
        <v>26</v>
      </c>
      <c r="I187" s="11">
        <v>17.55</v>
      </c>
      <c r="J187" t="s">
        <v>17</v>
      </c>
      <c r="K187">
        <v>186</v>
      </c>
      <c r="L187" t="s">
        <v>23</v>
      </c>
      <c r="M187" t="s">
        <v>783</v>
      </c>
      <c r="N187" s="11">
        <f>SUMIF(Cocina!A:A,Sala!K187,Cocina!J:J)+I187</f>
        <v>287.55</v>
      </c>
      <c r="O187" s="12">
        <f t="shared" si="12"/>
        <v>45018</v>
      </c>
      <c r="P187" s="2">
        <f t="shared" si="13"/>
        <v>45018.027777777781</v>
      </c>
      <c r="Q187" s="2">
        <f t="shared" si="14"/>
        <v>45018.176388888889</v>
      </c>
      <c r="R187" s="2">
        <f t="shared" si="15"/>
        <v>0.14861111110803904</v>
      </c>
      <c r="S187" s="7">
        <f>SUMIF(Cocina!A:A,K187,Cocina!H:H)</f>
        <v>6.4583333333333326E-2</v>
      </c>
      <c r="T187" s="2">
        <f t="shared" si="16"/>
        <v>8.4027777774705714E-2</v>
      </c>
      <c r="U187" t="str">
        <f t="shared" si="17"/>
        <v>Cobrado</v>
      </c>
      <c r="V187" t="str">
        <f>TEXT(Table1[[#This Row],[Fecha de factura]],"dddd")</f>
        <v>domingo</v>
      </c>
    </row>
    <row r="188" spans="1:22" x14ac:dyDescent="0.45">
      <c r="A188">
        <v>5</v>
      </c>
      <c r="B188" t="s">
        <v>231</v>
      </c>
      <c r="C188">
        <v>1</v>
      </c>
      <c r="D188" s="1">
        <v>45018.099305555559</v>
      </c>
      <c r="E188" s="1">
        <v>45018.227777777778</v>
      </c>
      <c r="F188" t="s">
        <v>33</v>
      </c>
      <c r="G188" t="s">
        <v>15</v>
      </c>
      <c r="H188" t="s">
        <v>26</v>
      </c>
      <c r="I188" s="11">
        <v>17.399999999999999</v>
      </c>
      <c r="J188" t="s">
        <v>27</v>
      </c>
      <c r="K188">
        <v>187</v>
      </c>
      <c r="L188" t="s">
        <v>40</v>
      </c>
      <c r="M188" t="s">
        <v>784</v>
      </c>
      <c r="N188" s="11">
        <f>SUMIF(Cocina!A:A,Sala!K188,Cocina!J:J)+I188</f>
        <v>225.4</v>
      </c>
      <c r="O188" s="12">
        <f t="shared" si="12"/>
        <v>45018</v>
      </c>
      <c r="P188" s="2">
        <f t="shared" si="13"/>
        <v>45018.099305555559</v>
      </c>
      <c r="Q188" s="2">
        <f t="shared" si="14"/>
        <v>45018.227777777778</v>
      </c>
      <c r="R188" s="2">
        <f t="shared" si="15"/>
        <v>0.12847222221898846</v>
      </c>
      <c r="S188" s="7">
        <f>SUMIF(Cocina!A:A,K188,Cocina!H:H)</f>
        <v>8.7499999999999994E-2</v>
      </c>
      <c r="T188" s="2">
        <f t="shared" si="16"/>
        <v>4.0972222218988469E-2</v>
      </c>
      <c r="U188" t="str">
        <f t="shared" si="17"/>
        <v>Cobrado</v>
      </c>
      <c r="V188" t="str">
        <f>TEXT(Table1[[#This Row],[Fecha de factura]],"dddd")</f>
        <v>domingo</v>
      </c>
    </row>
    <row r="189" spans="1:22" x14ac:dyDescent="0.45">
      <c r="A189">
        <v>20</v>
      </c>
      <c r="B189" t="s">
        <v>232</v>
      </c>
      <c r="C189">
        <v>4</v>
      </c>
      <c r="D189" s="1">
        <v>45018.152777777781</v>
      </c>
      <c r="E189" s="1">
        <v>45018.222916666666</v>
      </c>
      <c r="F189" t="s">
        <v>14</v>
      </c>
      <c r="G189" t="s">
        <v>21</v>
      </c>
      <c r="H189" t="s">
        <v>26</v>
      </c>
      <c r="I189" s="11">
        <v>13.95</v>
      </c>
      <c r="J189" t="s">
        <v>17</v>
      </c>
      <c r="K189">
        <v>188</v>
      </c>
      <c r="L189" t="s">
        <v>23</v>
      </c>
      <c r="M189" t="s">
        <v>740</v>
      </c>
      <c r="N189" s="11">
        <f>SUMIF(Cocina!A:A,Sala!K189,Cocina!J:J)+I189</f>
        <v>96.95</v>
      </c>
      <c r="O189" s="12">
        <f t="shared" si="12"/>
        <v>45018</v>
      </c>
      <c r="P189" s="2">
        <f t="shared" si="13"/>
        <v>45018.152777777781</v>
      </c>
      <c r="Q189" s="2">
        <f t="shared" si="14"/>
        <v>45018.222916666666</v>
      </c>
      <c r="R189" s="2">
        <f t="shared" si="15"/>
        <v>7.0138888884685002E-2</v>
      </c>
      <c r="S189" s="7">
        <f>SUMIF(Cocina!A:A,K189,Cocina!H:H)</f>
        <v>7.2916666666666671E-2</v>
      </c>
      <c r="T189" s="2">
        <f t="shared" si="16"/>
        <v>0</v>
      </c>
      <c r="U189" t="str">
        <f t="shared" si="17"/>
        <v>No cobrado</v>
      </c>
      <c r="V189" t="str">
        <f>TEXT(Table1[[#This Row],[Fecha de factura]],"dddd")</f>
        <v>domingo</v>
      </c>
    </row>
    <row r="190" spans="1:22" x14ac:dyDescent="0.45">
      <c r="A190">
        <v>11</v>
      </c>
      <c r="B190" t="s">
        <v>233</v>
      </c>
      <c r="C190">
        <v>4</v>
      </c>
      <c r="D190" s="1">
        <v>45018.158333333333</v>
      </c>
      <c r="E190" s="1">
        <v>45018.256944444445</v>
      </c>
      <c r="F190" t="s">
        <v>25</v>
      </c>
      <c r="G190" t="s">
        <v>15</v>
      </c>
      <c r="H190" t="s">
        <v>26</v>
      </c>
      <c r="I190" s="11">
        <v>41.66</v>
      </c>
      <c r="J190" t="s">
        <v>17</v>
      </c>
      <c r="K190">
        <v>189</v>
      </c>
      <c r="L190" t="s">
        <v>18</v>
      </c>
      <c r="M190" t="s">
        <v>785</v>
      </c>
      <c r="N190" s="11">
        <f>SUMIF(Cocina!A:A,Sala!K190,Cocina!J:J)+I190</f>
        <v>233.66</v>
      </c>
      <c r="O190" s="12">
        <f t="shared" si="12"/>
        <v>45018</v>
      </c>
      <c r="P190" s="2">
        <f t="shared" si="13"/>
        <v>45018.158333333333</v>
      </c>
      <c r="Q190" s="2">
        <f t="shared" si="14"/>
        <v>45018.256944444445</v>
      </c>
      <c r="R190" s="2">
        <f t="shared" si="15"/>
        <v>9.8611111112404615E-2</v>
      </c>
      <c r="S190" s="7">
        <f>SUMIF(Cocina!A:A,K190,Cocina!H:H)</f>
        <v>8.1250000000000003E-2</v>
      </c>
      <c r="T190" s="2">
        <f t="shared" si="16"/>
        <v>1.7361111112404612E-2</v>
      </c>
      <c r="U190" t="str">
        <f t="shared" si="17"/>
        <v>Cobrado</v>
      </c>
      <c r="V190" t="str">
        <f>TEXT(Table1[[#This Row],[Fecha de factura]],"dddd")</f>
        <v>domingo</v>
      </c>
    </row>
    <row r="191" spans="1:22" x14ac:dyDescent="0.45">
      <c r="A191">
        <v>5</v>
      </c>
      <c r="B191" t="s">
        <v>194</v>
      </c>
      <c r="C191">
        <v>2</v>
      </c>
      <c r="D191" s="1">
        <v>45018.063194444447</v>
      </c>
      <c r="E191" s="1">
        <v>45018.140277777777</v>
      </c>
      <c r="F191" t="s">
        <v>25</v>
      </c>
      <c r="G191" t="s">
        <v>15</v>
      </c>
      <c r="H191" t="s">
        <v>26</v>
      </c>
      <c r="I191" s="11">
        <v>38.880000000000003</v>
      </c>
      <c r="J191" t="s">
        <v>27</v>
      </c>
      <c r="K191">
        <v>190</v>
      </c>
      <c r="L191" t="s">
        <v>23</v>
      </c>
      <c r="M191" t="s">
        <v>786</v>
      </c>
      <c r="N191" s="11">
        <f>SUMIF(Cocina!A:A,Sala!K191,Cocina!J:J)+I191</f>
        <v>240.88</v>
      </c>
      <c r="O191" s="12">
        <f t="shared" si="12"/>
        <v>45018</v>
      </c>
      <c r="P191" s="2">
        <f t="shared" si="13"/>
        <v>45018.063194444447</v>
      </c>
      <c r="Q191" s="2">
        <f t="shared" si="14"/>
        <v>45018.140277777777</v>
      </c>
      <c r="R191" s="2">
        <f t="shared" si="15"/>
        <v>7.7083333329937886E-2</v>
      </c>
      <c r="S191" s="7">
        <f>SUMIF(Cocina!A:A,K191,Cocina!H:H)</f>
        <v>7.0833333333333331E-2</v>
      </c>
      <c r="T191" s="2">
        <f t="shared" si="16"/>
        <v>6.249999996604555E-3</v>
      </c>
      <c r="U191" t="str">
        <f t="shared" si="17"/>
        <v>Cobrado</v>
      </c>
      <c r="V191" t="str">
        <f>TEXT(Table1[[#This Row],[Fecha de factura]],"dddd")</f>
        <v>domingo</v>
      </c>
    </row>
    <row r="192" spans="1:22" x14ac:dyDescent="0.45">
      <c r="A192">
        <v>12</v>
      </c>
      <c r="B192" t="s">
        <v>234</v>
      </c>
      <c r="C192">
        <v>6</v>
      </c>
      <c r="D192" s="1">
        <v>45018</v>
      </c>
      <c r="E192" s="1">
        <v>45018.10833333333</v>
      </c>
      <c r="F192" t="s">
        <v>25</v>
      </c>
      <c r="G192" t="s">
        <v>15</v>
      </c>
      <c r="H192" t="s">
        <v>26</v>
      </c>
      <c r="I192" s="11">
        <v>24.36</v>
      </c>
      <c r="J192" t="s">
        <v>39</v>
      </c>
      <c r="K192">
        <v>191</v>
      </c>
      <c r="L192" t="s">
        <v>31</v>
      </c>
      <c r="M192" t="s">
        <v>787</v>
      </c>
      <c r="N192" s="11">
        <f>SUMIF(Cocina!A:A,Sala!K192,Cocina!J:J)+I192</f>
        <v>186.36</v>
      </c>
      <c r="O192" s="12">
        <f t="shared" si="12"/>
        <v>45018</v>
      </c>
      <c r="P192" s="2">
        <f t="shared" si="13"/>
        <v>45018</v>
      </c>
      <c r="Q192" s="2">
        <f t="shared" si="14"/>
        <v>45018.10833333333</v>
      </c>
      <c r="R192" s="2">
        <f t="shared" si="15"/>
        <v>0.11874999999660456</v>
      </c>
      <c r="S192" s="7">
        <f>SUMIF(Cocina!A:A,K192,Cocina!H:H)</f>
        <v>6.0416666666666674E-2</v>
      </c>
      <c r="T192" s="2">
        <f t="shared" si="16"/>
        <v>5.8333333329937884E-2</v>
      </c>
      <c r="U192" t="str">
        <f t="shared" si="17"/>
        <v>Cobrado</v>
      </c>
      <c r="V192" t="str">
        <f>TEXT(Table1[[#This Row],[Fecha de factura]],"dddd")</f>
        <v>domingo</v>
      </c>
    </row>
    <row r="193" spans="1:22" x14ac:dyDescent="0.45">
      <c r="A193">
        <v>17</v>
      </c>
      <c r="B193" t="s">
        <v>235</v>
      </c>
      <c r="C193">
        <v>4</v>
      </c>
      <c r="D193" s="1">
        <v>45018.10833333333</v>
      </c>
      <c r="E193" s="1">
        <v>45018.203472222223</v>
      </c>
      <c r="F193" t="s">
        <v>25</v>
      </c>
      <c r="G193" t="s">
        <v>21</v>
      </c>
      <c r="H193" t="s">
        <v>22</v>
      </c>
      <c r="I193" s="11">
        <v>15.99</v>
      </c>
      <c r="J193" t="s">
        <v>27</v>
      </c>
      <c r="K193">
        <v>192</v>
      </c>
      <c r="L193" t="s">
        <v>58</v>
      </c>
      <c r="M193" t="s">
        <v>133</v>
      </c>
      <c r="N193" s="11">
        <f>SUMIF(Cocina!A:A,Sala!K193,Cocina!J:J)+I193</f>
        <v>90.99</v>
      </c>
      <c r="O193" s="12">
        <f t="shared" si="12"/>
        <v>45018</v>
      </c>
      <c r="P193" s="2">
        <f t="shared" si="13"/>
        <v>45018.10833333333</v>
      </c>
      <c r="Q193" s="2">
        <f t="shared" si="14"/>
        <v>45018.203472222223</v>
      </c>
      <c r="R193" s="2">
        <f t="shared" si="15"/>
        <v>9.5138888893416151E-2</v>
      </c>
      <c r="S193" s="7">
        <f>SUMIF(Cocina!A:A,K193,Cocina!H:H)</f>
        <v>1.8055555555555554E-2</v>
      </c>
      <c r="T193" s="2">
        <f t="shared" si="16"/>
        <v>7.7083333337860604E-2</v>
      </c>
      <c r="U193" t="str">
        <f t="shared" si="17"/>
        <v>Cobrado</v>
      </c>
      <c r="V193" t="str">
        <f>TEXT(Table1[[#This Row],[Fecha de factura]],"dddd")</f>
        <v>domingo</v>
      </c>
    </row>
    <row r="194" spans="1:22" x14ac:dyDescent="0.45">
      <c r="A194">
        <v>3</v>
      </c>
      <c r="B194" t="s">
        <v>236</v>
      </c>
      <c r="C194">
        <v>5</v>
      </c>
      <c r="D194" s="1">
        <v>45018.008333333331</v>
      </c>
      <c r="E194" s="1">
        <v>45018.12777777778</v>
      </c>
      <c r="F194" t="s">
        <v>30</v>
      </c>
      <c r="G194" t="s">
        <v>21</v>
      </c>
      <c r="H194" t="s">
        <v>26</v>
      </c>
      <c r="I194" s="11">
        <v>24.85</v>
      </c>
      <c r="J194" t="s">
        <v>17</v>
      </c>
      <c r="K194">
        <v>193</v>
      </c>
      <c r="L194" t="s">
        <v>70</v>
      </c>
      <c r="M194" t="s">
        <v>788</v>
      </c>
      <c r="N194" s="11">
        <f>SUMIF(Cocina!A:A,Sala!K194,Cocina!J:J)+I194</f>
        <v>244.85</v>
      </c>
      <c r="O194" s="12">
        <f t="shared" ref="O194:O257" si="18">INT(E194)</f>
        <v>45018</v>
      </c>
      <c r="P194" s="2">
        <f t="shared" ref="P194:P257" si="19">D194</f>
        <v>45018.008333333331</v>
      </c>
      <c r="Q194" s="2">
        <f t="shared" ref="Q194:Q257" si="20">E194</f>
        <v>45018.12777777778</v>
      </c>
      <c r="R194" s="2">
        <f t="shared" ref="R194:R257" si="21">IF(J194="Ocupada",Q194-P194+15/1440,Q194-P194)</f>
        <v>0.11944444444816327</v>
      </c>
      <c r="S194" s="7">
        <f>SUMIF(Cocina!A:A,K194,Cocina!H:H)</f>
        <v>0.11874999999999999</v>
      </c>
      <c r="T194" s="2">
        <f t="shared" si="16"/>
        <v>6.9444444816327278E-4</v>
      </c>
      <c r="U194" t="str">
        <f t="shared" si="17"/>
        <v>Cobrado</v>
      </c>
      <c r="V194" t="str">
        <f>TEXT(Table1[[#This Row],[Fecha de factura]],"dddd")</f>
        <v>domingo</v>
      </c>
    </row>
    <row r="195" spans="1:22" x14ac:dyDescent="0.45">
      <c r="A195">
        <v>3</v>
      </c>
      <c r="B195" t="s">
        <v>237</v>
      </c>
      <c r="C195">
        <v>6</v>
      </c>
      <c r="D195" s="1">
        <v>45018.111111111109</v>
      </c>
      <c r="E195" s="1">
        <v>45018.163888888892</v>
      </c>
      <c r="F195" t="s">
        <v>30</v>
      </c>
      <c r="G195" t="s">
        <v>15</v>
      </c>
      <c r="H195" t="s">
        <v>16</v>
      </c>
      <c r="I195" s="11">
        <v>11.41</v>
      </c>
      <c r="J195" t="s">
        <v>17</v>
      </c>
      <c r="K195">
        <v>194</v>
      </c>
      <c r="L195" t="s">
        <v>34</v>
      </c>
      <c r="M195" t="s">
        <v>789</v>
      </c>
      <c r="N195" s="11">
        <f>SUMIF(Cocina!A:A,Sala!K195,Cocina!J:J)+I195</f>
        <v>107.41</v>
      </c>
      <c r="O195" s="12">
        <f t="shared" si="18"/>
        <v>45018</v>
      </c>
      <c r="P195" s="2">
        <f t="shared" si="19"/>
        <v>45018.111111111109</v>
      </c>
      <c r="Q195" s="2">
        <f t="shared" si="20"/>
        <v>45018.163888888892</v>
      </c>
      <c r="R195" s="2">
        <f t="shared" si="21"/>
        <v>5.2777777782466728E-2</v>
      </c>
      <c r="S195" s="7">
        <f>SUMIF(Cocina!A:A,K195,Cocina!H:H)</f>
        <v>4.7222222222222221E-2</v>
      </c>
      <c r="T195" s="2">
        <f t="shared" ref="T195:T258" si="22">IF(R195-S195&gt;0,R195-S195,0)</f>
        <v>5.5555555602445073E-3</v>
      </c>
      <c r="U195" t="str">
        <f t="shared" ref="U195:U258" si="23">IF(T195=0,"No cobrado","Cobrado")</f>
        <v>Cobrado</v>
      </c>
      <c r="V195" t="str">
        <f>TEXT(Table1[[#This Row],[Fecha de factura]],"dddd")</f>
        <v>domingo</v>
      </c>
    </row>
    <row r="196" spans="1:22" x14ac:dyDescent="0.45">
      <c r="A196">
        <v>2</v>
      </c>
      <c r="B196" t="s">
        <v>238</v>
      </c>
      <c r="C196">
        <v>1</v>
      </c>
      <c r="D196" s="1">
        <v>45018.12777777778</v>
      </c>
      <c r="E196" s="1">
        <v>45018.17291666667</v>
      </c>
      <c r="F196" t="s">
        <v>14</v>
      </c>
      <c r="G196" t="s">
        <v>15</v>
      </c>
      <c r="H196" t="s">
        <v>16</v>
      </c>
      <c r="I196" s="11">
        <v>10.06</v>
      </c>
      <c r="J196" t="s">
        <v>39</v>
      </c>
      <c r="K196">
        <v>195</v>
      </c>
      <c r="L196" t="s">
        <v>23</v>
      </c>
      <c r="M196" t="s">
        <v>133</v>
      </c>
      <c r="N196" s="11">
        <f>SUMIF(Cocina!A:A,Sala!K196,Cocina!J:J)+I196</f>
        <v>60.06</v>
      </c>
      <c r="O196" s="12">
        <f t="shared" si="18"/>
        <v>45018</v>
      </c>
      <c r="P196" s="2">
        <f t="shared" si="19"/>
        <v>45018.12777777778</v>
      </c>
      <c r="Q196" s="2">
        <f t="shared" si="20"/>
        <v>45018.17291666667</v>
      </c>
      <c r="R196" s="2">
        <f t="shared" si="21"/>
        <v>5.5555555557172433E-2</v>
      </c>
      <c r="S196" s="7">
        <f>SUMIF(Cocina!A:A,K196,Cocina!H:H)</f>
        <v>3.5416666666666666E-2</v>
      </c>
      <c r="T196" s="2">
        <f t="shared" si="22"/>
        <v>2.0138888890505767E-2</v>
      </c>
      <c r="U196" t="str">
        <f t="shared" si="23"/>
        <v>Cobrado</v>
      </c>
      <c r="V196" t="str">
        <f>TEXT(Table1[[#This Row],[Fecha de factura]],"dddd")</f>
        <v>domingo</v>
      </c>
    </row>
    <row r="197" spans="1:22" x14ac:dyDescent="0.45">
      <c r="A197">
        <v>4</v>
      </c>
      <c r="B197" t="s">
        <v>35</v>
      </c>
      <c r="C197">
        <v>3</v>
      </c>
      <c r="D197" s="1">
        <v>45018.007638888892</v>
      </c>
      <c r="E197" s="1">
        <v>45018.173611111109</v>
      </c>
      <c r="F197" t="s">
        <v>25</v>
      </c>
      <c r="G197" t="s">
        <v>15</v>
      </c>
      <c r="H197" t="s">
        <v>26</v>
      </c>
      <c r="I197" s="11">
        <v>42.65</v>
      </c>
      <c r="J197" t="s">
        <v>17</v>
      </c>
      <c r="K197">
        <v>196</v>
      </c>
      <c r="L197" t="s">
        <v>18</v>
      </c>
      <c r="M197" t="s">
        <v>790</v>
      </c>
      <c r="N197" s="11">
        <f>SUMIF(Cocina!A:A,Sala!K197,Cocina!J:J)+I197</f>
        <v>233.65</v>
      </c>
      <c r="O197" s="12">
        <f t="shared" si="18"/>
        <v>45018</v>
      </c>
      <c r="P197" s="2">
        <f t="shared" si="19"/>
        <v>45018.007638888892</v>
      </c>
      <c r="Q197" s="2">
        <f t="shared" si="20"/>
        <v>45018.173611111109</v>
      </c>
      <c r="R197" s="2">
        <f t="shared" si="21"/>
        <v>0.16597222221753327</v>
      </c>
      <c r="S197" s="7">
        <f>SUMIF(Cocina!A:A,K197,Cocina!H:H)</f>
        <v>0.12222222222222223</v>
      </c>
      <c r="T197" s="2">
        <f t="shared" si="22"/>
        <v>4.374999999531104E-2</v>
      </c>
      <c r="U197" t="str">
        <f t="shared" si="23"/>
        <v>Cobrado</v>
      </c>
      <c r="V197" t="str">
        <f>TEXT(Table1[[#This Row],[Fecha de factura]],"dddd")</f>
        <v>domingo</v>
      </c>
    </row>
    <row r="198" spans="1:22" x14ac:dyDescent="0.45">
      <c r="A198">
        <v>5</v>
      </c>
      <c r="B198" t="s">
        <v>239</v>
      </c>
      <c r="C198">
        <v>6</v>
      </c>
      <c r="D198" s="1">
        <v>45018.115277777775</v>
      </c>
      <c r="E198" s="1">
        <v>45018.20416666667</v>
      </c>
      <c r="F198" t="s">
        <v>25</v>
      </c>
      <c r="G198" t="s">
        <v>21</v>
      </c>
      <c r="H198" t="s">
        <v>16</v>
      </c>
      <c r="I198" s="11">
        <v>20.11</v>
      </c>
      <c r="J198" t="s">
        <v>39</v>
      </c>
      <c r="K198">
        <v>197</v>
      </c>
      <c r="L198" t="s">
        <v>23</v>
      </c>
      <c r="M198" t="s">
        <v>791</v>
      </c>
      <c r="N198" s="11">
        <f>SUMIF(Cocina!A:A,Sala!K198,Cocina!J:J)+I198</f>
        <v>149.11000000000001</v>
      </c>
      <c r="O198" s="12">
        <f t="shared" si="18"/>
        <v>45018</v>
      </c>
      <c r="P198" s="2">
        <f t="shared" si="19"/>
        <v>45018.115277777775</v>
      </c>
      <c r="Q198" s="2">
        <f t="shared" si="20"/>
        <v>45018.20416666667</v>
      </c>
      <c r="R198" s="2">
        <f t="shared" si="21"/>
        <v>9.9305555561538014E-2</v>
      </c>
      <c r="S198" s="7">
        <f>SUMIF(Cocina!A:A,K198,Cocina!H:H)</f>
        <v>0.05</v>
      </c>
      <c r="T198" s="2">
        <f t="shared" si="22"/>
        <v>4.9305555561538011E-2</v>
      </c>
      <c r="U198" t="str">
        <f t="shared" si="23"/>
        <v>Cobrado</v>
      </c>
      <c r="V198" t="str">
        <f>TEXT(Table1[[#This Row],[Fecha de factura]],"dddd")</f>
        <v>domingo</v>
      </c>
    </row>
    <row r="199" spans="1:22" x14ac:dyDescent="0.45">
      <c r="A199">
        <v>9</v>
      </c>
      <c r="B199" t="s">
        <v>240</v>
      </c>
      <c r="C199">
        <v>4</v>
      </c>
      <c r="D199" s="1">
        <v>45018.025000000001</v>
      </c>
      <c r="E199" s="1">
        <v>45018.128472222219</v>
      </c>
      <c r="F199" t="s">
        <v>20</v>
      </c>
      <c r="G199" t="s">
        <v>15</v>
      </c>
      <c r="H199" t="s">
        <v>26</v>
      </c>
      <c r="I199" s="11">
        <v>36.72</v>
      </c>
      <c r="J199" t="s">
        <v>17</v>
      </c>
      <c r="K199">
        <v>198</v>
      </c>
      <c r="L199" t="s">
        <v>18</v>
      </c>
      <c r="M199" t="s">
        <v>117</v>
      </c>
      <c r="N199" s="11">
        <f>SUMIF(Cocina!A:A,Sala!K199,Cocina!J:J)+I199</f>
        <v>90.72</v>
      </c>
      <c r="O199" s="12">
        <f t="shared" si="18"/>
        <v>45018</v>
      </c>
      <c r="P199" s="2">
        <f t="shared" si="19"/>
        <v>45018.025000000001</v>
      </c>
      <c r="Q199" s="2">
        <f t="shared" si="20"/>
        <v>45018.128472222219</v>
      </c>
      <c r="R199" s="2">
        <f t="shared" si="21"/>
        <v>0.10347222221753327</v>
      </c>
      <c r="S199" s="7">
        <f>SUMIF(Cocina!A:A,K199,Cocina!H:H)</f>
        <v>2.2916666666666665E-2</v>
      </c>
      <c r="T199" s="2">
        <f t="shared" si="22"/>
        <v>8.0555555550866603E-2</v>
      </c>
      <c r="U199" t="str">
        <f t="shared" si="23"/>
        <v>Cobrado</v>
      </c>
      <c r="V199" t="str">
        <f>TEXT(Table1[[#This Row],[Fecha de factura]],"dddd")</f>
        <v>domingo</v>
      </c>
    </row>
    <row r="200" spans="1:22" x14ac:dyDescent="0.45">
      <c r="A200">
        <v>11</v>
      </c>
      <c r="B200" t="s">
        <v>241</v>
      </c>
      <c r="C200">
        <v>5</v>
      </c>
      <c r="D200" s="1">
        <v>45018.080555555556</v>
      </c>
      <c r="E200" s="1">
        <v>45018.236111111109</v>
      </c>
      <c r="F200" t="s">
        <v>25</v>
      </c>
      <c r="G200" t="s">
        <v>36</v>
      </c>
      <c r="H200" t="s">
        <v>16</v>
      </c>
      <c r="I200" s="11">
        <v>13.26</v>
      </c>
      <c r="J200" t="s">
        <v>27</v>
      </c>
      <c r="K200">
        <v>199</v>
      </c>
      <c r="L200" t="s">
        <v>31</v>
      </c>
      <c r="M200" t="s">
        <v>792</v>
      </c>
      <c r="N200" s="11">
        <f>SUMIF(Cocina!A:A,Sala!K200,Cocina!J:J)+I200</f>
        <v>274.26</v>
      </c>
      <c r="O200" s="12">
        <f t="shared" si="18"/>
        <v>45018</v>
      </c>
      <c r="P200" s="2">
        <f t="shared" si="19"/>
        <v>45018.080555555556</v>
      </c>
      <c r="Q200" s="2">
        <f t="shared" si="20"/>
        <v>45018.236111111109</v>
      </c>
      <c r="R200" s="2">
        <f t="shared" si="21"/>
        <v>0.15555555555329192</v>
      </c>
      <c r="S200" s="7">
        <f>SUMIF(Cocina!A:A,K200,Cocina!H:H)</f>
        <v>9.8611111111111108E-2</v>
      </c>
      <c r="T200" s="2">
        <f t="shared" si="22"/>
        <v>5.6944444442180817E-2</v>
      </c>
      <c r="U200" t="str">
        <f t="shared" si="23"/>
        <v>Cobrado</v>
      </c>
      <c r="V200" t="str">
        <f>TEXT(Table1[[#This Row],[Fecha de factura]],"dddd")</f>
        <v>domingo</v>
      </c>
    </row>
    <row r="201" spans="1:22" x14ac:dyDescent="0.45">
      <c r="A201">
        <v>11</v>
      </c>
      <c r="B201" t="s">
        <v>242</v>
      </c>
      <c r="C201">
        <v>4</v>
      </c>
      <c r="D201" s="1">
        <v>45018.107638888891</v>
      </c>
      <c r="E201" s="1">
        <v>45018.226388888892</v>
      </c>
      <c r="F201" t="s">
        <v>14</v>
      </c>
      <c r="G201" t="s">
        <v>15</v>
      </c>
      <c r="H201" t="s">
        <v>26</v>
      </c>
      <c r="I201" s="11">
        <v>48.73</v>
      </c>
      <c r="J201" t="s">
        <v>17</v>
      </c>
      <c r="K201">
        <v>200</v>
      </c>
      <c r="L201" t="s">
        <v>23</v>
      </c>
      <c r="M201" t="s">
        <v>793</v>
      </c>
      <c r="N201" s="11">
        <f>SUMIF(Cocina!A:A,Sala!K201,Cocina!J:J)+I201</f>
        <v>136.72999999999999</v>
      </c>
      <c r="O201" s="12">
        <f t="shared" si="18"/>
        <v>45018</v>
      </c>
      <c r="P201" s="2">
        <f t="shared" si="19"/>
        <v>45018.107638888891</v>
      </c>
      <c r="Q201" s="2">
        <f t="shared" si="20"/>
        <v>45018.226388888892</v>
      </c>
      <c r="R201" s="2">
        <f t="shared" si="21"/>
        <v>0.11875000000145519</v>
      </c>
      <c r="S201" s="7">
        <f>SUMIF(Cocina!A:A,K201,Cocina!H:H)</f>
        <v>4.6527777777777779E-2</v>
      </c>
      <c r="T201" s="2">
        <f t="shared" si="22"/>
        <v>7.2222222223677413E-2</v>
      </c>
      <c r="U201" t="str">
        <f t="shared" si="23"/>
        <v>Cobrado</v>
      </c>
      <c r="V201" t="str">
        <f>TEXT(Table1[[#This Row],[Fecha de factura]],"dddd")</f>
        <v>domingo</v>
      </c>
    </row>
    <row r="202" spans="1:22" x14ac:dyDescent="0.45">
      <c r="A202">
        <v>3</v>
      </c>
      <c r="B202" t="s">
        <v>243</v>
      </c>
      <c r="C202">
        <v>5</v>
      </c>
      <c r="D202" s="1">
        <v>45018.012499999997</v>
      </c>
      <c r="E202" s="1">
        <v>45018.076388888891</v>
      </c>
      <c r="F202" t="s">
        <v>20</v>
      </c>
      <c r="G202" t="s">
        <v>36</v>
      </c>
      <c r="H202" t="s">
        <v>26</v>
      </c>
      <c r="I202" s="11">
        <v>19.84</v>
      </c>
      <c r="J202" t="s">
        <v>17</v>
      </c>
      <c r="K202">
        <v>201</v>
      </c>
      <c r="L202" t="s">
        <v>34</v>
      </c>
      <c r="M202" t="s">
        <v>169</v>
      </c>
      <c r="N202" s="11">
        <f>SUMIF(Cocina!A:A,Sala!K202,Cocina!J:J)+I202</f>
        <v>91.84</v>
      </c>
      <c r="O202" s="12">
        <f t="shared" si="18"/>
        <v>45018</v>
      </c>
      <c r="P202" s="2">
        <f t="shared" si="19"/>
        <v>45018.012499999997</v>
      </c>
      <c r="Q202" s="2">
        <f t="shared" si="20"/>
        <v>45018.076388888891</v>
      </c>
      <c r="R202" s="2">
        <f t="shared" si="21"/>
        <v>6.3888888893416151E-2</v>
      </c>
      <c r="S202" s="7">
        <f>SUMIF(Cocina!A:A,K202,Cocina!H:H)</f>
        <v>4.027777777777778E-2</v>
      </c>
      <c r="T202" s="2">
        <f t="shared" si="22"/>
        <v>2.3611111115638371E-2</v>
      </c>
      <c r="U202" t="str">
        <f t="shared" si="23"/>
        <v>Cobrado</v>
      </c>
      <c r="V202" t="str">
        <f>TEXT(Table1[[#This Row],[Fecha de factura]],"dddd")</f>
        <v>domingo</v>
      </c>
    </row>
    <row r="203" spans="1:22" x14ac:dyDescent="0.45">
      <c r="A203">
        <v>16</v>
      </c>
      <c r="B203" t="s">
        <v>244</v>
      </c>
      <c r="C203">
        <v>5</v>
      </c>
      <c r="D203" s="1">
        <v>45018.040277777778</v>
      </c>
      <c r="E203" s="1">
        <v>45018.083333333336</v>
      </c>
      <c r="F203" t="s">
        <v>14</v>
      </c>
      <c r="G203" t="s">
        <v>15</v>
      </c>
      <c r="H203" t="s">
        <v>26</v>
      </c>
      <c r="I203" s="11">
        <v>24.19</v>
      </c>
      <c r="J203" t="s">
        <v>39</v>
      </c>
      <c r="K203">
        <v>202</v>
      </c>
      <c r="L203" t="s">
        <v>43</v>
      </c>
      <c r="M203" t="s">
        <v>794</v>
      </c>
      <c r="N203" s="11">
        <f>SUMIF(Cocina!A:A,Sala!K203,Cocina!J:J)+I203</f>
        <v>230.19</v>
      </c>
      <c r="O203" s="12">
        <f t="shared" si="18"/>
        <v>45018</v>
      </c>
      <c r="P203" s="2">
        <f t="shared" si="19"/>
        <v>45018.040277777778</v>
      </c>
      <c r="Q203" s="2">
        <f t="shared" si="20"/>
        <v>45018.083333333336</v>
      </c>
      <c r="R203" s="2">
        <f t="shared" si="21"/>
        <v>5.3472222224324163E-2</v>
      </c>
      <c r="S203" s="7">
        <f>SUMIF(Cocina!A:A,K203,Cocina!H:H)</f>
        <v>0.10833333333333334</v>
      </c>
      <c r="T203" s="2">
        <f t="shared" si="22"/>
        <v>0</v>
      </c>
      <c r="U203" t="str">
        <f t="shared" si="23"/>
        <v>No cobrado</v>
      </c>
      <c r="V203" t="str">
        <f>TEXT(Table1[[#This Row],[Fecha de factura]],"dddd")</f>
        <v>domingo</v>
      </c>
    </row>
    <row r="204" spans="1:22" x14ac:dyDescent="0.45">
      <c r="A204">
        <v>5</v>
      </c>
      <c r="B204" t="s">
        <v>245</v>
      </c>
      <c r="C204">
        <v>2</v>
      </c>
      <c r="D204" s="1">
        <v>45018.164583333331</v>
      </c>
      <c r="E204" s="1">
        <v>45018.222916666666</v>
      </c>
      <c r="F204" t="s">
        <v>20</v>
      </c>
      <c r="G204" t="s">
        <v>15</v>
      </c>
      <c r="H204" t="s">
        <v>26</v>
      </c>
      <c r="I204" s="11">
        <v>40.19</v>
      </c>
      <c r="J204" t="s">
        <v>27</v>
      </c>
      <c r="K204">
        <v>203</v>
      </c>
      <c r="L204" t="s">
        <v>34</v>
      </c>
      <c r="M204" t="s">
        <v>795</v>
      </c>
      <c r="N204" s="11">
        <f>SUMIF(Cocina!A:A,Sala!K204,Cocina!J:J)+I204</f>
        <v>196.19</v>
      </c>
      <c r="O204" s="12">
        <f t="shared" si="18"/>
        <v>45018</v>
      </c>
      <c r="P204" s="2">
        <f t="shared" si="19"/>
        <v>45018.164583333331</v>
      </c>
      <c r="Q204" s="2">
        <f t="shared" si="20"/>
        <v>45018.222916666666</v>
      </c>
      <c r="R204" s="2">
        <f t="shared" si="21"/>
        <v>5.8333333334303461E-2</v>
      </c>
      <c r="S204" s="7">
        <f>SUMIF(Cocina!A:A,K204,Cocina!H:H)</f>
        <v>5.9027777777777776E-2</v>
      </c>
      <c r="T204" s="2">
        <f t="shared" si="22"/>
        <v>0</v>
      </c>
      <c r="U204" t="str">
        <f t="shared" si="23"/>
        <v>No cobrado</v>
      </c>
      <c r="V204" t="str">
        <f>TEXT(Table1[[#This Row],[Fecha de factura]],"dddd")</f>
        <v>domingo</v>
      </c>
    </row>
    <row r="205" spans="1:22" x14ac:dyDescent="0.45">
      <c r="A205">
        <v>16</v>
      </c>
      <c r="B205" t="s">
        <v>246</v>
      </c>
      <c r="C205">
        <v>5</v>
      </c>
      <c r="D205" s="1">
        <v>45018.011805555558</v>
      </c>
      <c r="E205" s="1">
        <v>45018.100694444445</v>
      </c>
      <c r="F205" t="s">
        <v>20</v>
      </c>
      <c r="G205" t="s">
        <v>15</v>
      </c>
      <c r="H205" t="s">
        <v>22</v>
      </c>
      <c r="I205" s="11">
        <v>49.56</v>
      </c>
      <c r="J205" t="s">
        <v>27</v>
      </c>
      <c r="K205">
        <v>204</v>
      </c>
      <c r="L205" t="s">
        <v>45</v>
      </c>
      <c r="M205" t="s">
        <v>169</v>
      </c>
      <c r="N205" s="11">
        <f>SUMIF(Cocina!A:A,Sala!K205,Cocina!J:J)+I205</f>
        <v>97.56</v>
      </c>
      <c r="O205" s="12">
        <f t="shared" si="18"/>
        <v>45018</v>
      </c>
      <c r="P205" s="2">
        <f t="shared" si="19"/>
        <v>45018.011805555558</v>
      </c>
      <c r="Q205" s="2">
        <f t="shared" si="20"/>
        <v>45018.100694444445</v>
      </c>
      <c r="R205" s="2">
        <f t="shared" si="21"/>
        <v>8.8888888887595385E-2</v>
      </c>
      <c r="S205" s="7">
        <f>SUMIF(Cocina!A:A,K205,Cocina!H:H)</f>
        <v>1.4583333333333334E-2</v>
      </c>
      <c r="T205" s="2">
        <f t="shared" si="22"/>
        <v>7.4305555554262048E-2</v>
      </c>
      <c r="U205" t="str">
        <f t="shared" si="23"/>
        <v>Cobrado</v>
      </c>
      <c r="V205" t="str">
        <f>TEXT(Table1[[#This Row],[Fecha de factura]],"dddd")</f>
        <v>domingo</v>
      </c>
    </row>
    <row r="206" spans="1:22" x14ac:dyDescent="0.45">
      <c r="A206">
        <v>14</v>
      </c>
      <c r="B206" t="s">
        <v>247</v>
      </c>
      <c r="C206">
        <v>1</v>
      </c>
      <c r="D206" s="1">
        <v>45018.09375</v>
      </c>
      <c r="E206" s="1">
        <v>45018.259722222225</v>
      </c>
      <c r="F206" t="s">
        <v>25</v>
      </c>
      <c r="G206" t="s">
        <v>15</v>
      </c>
      <c r="H206" t="s">
        <v>16</v>
      </c>
      <c r="I206" s="11">
        <v>26.49</v>
      </c>
      <c r="J206" t="s">
        <v>27</v>
      </c>
      <c r="K206">
        <v>205</v>
      </c>
      <c r="L206" t="s">
        <v>58</v>
      </c>
      <c r="M206" t="s">
        <v>796</v>
      </c>
      <c r="N206" s="11">
        <f>SUMIF(Cocina!A:A,Sala!K206,Cocina!J:J)+I206</f>
        <v>87.49</v>
      </c>
      <c r="O206" s="12">
        <f t="shared" si="18"/>
        <v>45018</v>
      </c>
      <c r="P206" s="2">
        <f t="shared" si="19"/>
        <v>45018.09375</v>
      </c>
      <c r="Q206" s="2">
        <f t="shared" si="20"/>
        <v>45018.259722222225</v>
      </c>
      <c r="R206" s="2">
        <f t="shared" si="21"/>
        <v>0.16597222222480923</v>
      </c>
      <c r="S206" s="7">
        <f>SUMIF(Cocina!A:A,K206,Cocina!H:H)</f>
        <v>5.9722222222222218E-2</v>
      </c>
      <c r="T206" s="2">
        <f t="shared" si="22"/>
        <v>0.10625000000258701</v>
      </c>
      <c r="U206" t="str">
        <f t="shared" si="23"/>
        <v>Cobrado</v>
      </c>
      <c r="V206" t="str">
        <f>TEXT(Table1[[#This Row],[Fecha de factura]],"dddd")</f>
        <v>domingo</v>
      </c>
    </row>
    <row r="207" spans="1:22" x14ac:dyDescent="0.45">
      <c r="A207">
        <v>4</v>
      </c>
      <c r="B207" t="s">
        <v>248</v>
      </c>
      <c r="C207">
        <v>6</v>
      </c>
      <c r="D207" s="1">
        <v>45018.143750000003</v>
      </c>
      <c r="E207" s="1">
        <v>45018.256249999999</v>
      </c>
      <c r="F207" t="s">
        <v>33</v>
      </c>
      <c r="G207" t="s">
        <v>15</v>
      </c>
      <c r="H207" t="s">
        <v>26</v>
      </c>
      <c r="I207" s="11">
        <v>36.96</v>
      </c>
      <c r="J207" t="s">
        <v>39</v>
      </c>
      <c r="K207">
        <v>206</v>
      </c>
      <c r="L207" t="s">
        <v>43</v>
      </c>
      <c r="M207" t="s">
        <v>79</v>
      </c>
      <c r="N207" s="11">
        <f>SUMIF(Cocina!A:A,Sala!K207,Cocina!J:J)+I207</f>
        <v>66.960000000000008</v>
      </c>
      <c r="O207" s="12">
        <f t="shared" si="18"/>
        <v>45018</v>
      </c>
      <c r="P207" s="2">
        <f t="shared" si="19"/>
        <v>45018.143750000003</v>
      </c>
      <c r="Q207" s="2">
        <f t="shared" si="20"/>
        <v>45018.256249999999</v>
      </c>
      <c r="R207" s="2">
        <f t="shared" si="21"/>
        <v>0.1229166666623011</v>
      </c>
      <c r="S207" s="7">
        <f>SUMIF(Cocina!A:A,K207,Cocina!H:H)</f>
        <v>4.027777777777778E-2</v>
      </c>
      <c r="T207" s="2">
        <f t="shared" si="22"/>
        <v>8.2638888884523309E-2</v>
      </c>
      <c r="U207" t="str">
        <f t="shared" si="23"/>
        <v>Cobrado</v>
      </c>
      <c r="V207" t="str">
        <f>TEXT(Table1[[#This Row],[Fecha de factura]],"dddd")</f>
        <v>domingo</v>
      </c>
    </row>
    <row r="208" spans="1:22" x14ac:dyDescent="0.45">
      <c r="A208">
        <v>20</v>
      </c>
      <c r="B208" t="s">
        <v>249</v>
      </c>
      <c r="C208">
        <v>3</v>
      </c>
      <c r="D208" s="1">
        <v>45018.117361111108</v>
      </c>
      <c r="E208" s="1">
        <v>45018.168055555558</v>
      </c>
      <c r="F208" t="s">
        <v>30</v>
      </c>
      <c r="G208" t="s">
        <v>36</v>
      </c>
      <c r="H208" t="s">
        <v>26</v>
      </c>
      <c r="I208" s="11">
        <v>46.54</v>
      </c>
      <c r="J208" t="s">
        <v>17</v>
      </c>
      <c r="K208">
        <v>207</v>
      </c>
      <c r="L208" t="s">
        <v>28</v>
      </c>
      <c r="M208" t="s">
        <v>797</v>
      </c>
      <c r="N208" s="11">
        <f>SUMIF(Cocina!A:A,Sala!K208,Cocina!J:J)+I208</f>
        <v>226.54</v>
      </c>
      <c r="O208" s="12">
        <f t="shared" si="18"/>
        <v>45018</v>
      </c>
      <c r="P208" s="2">
        <f t="shared" si="19"/>
        <v>45018.117361111108</v>
      </c>
      <c r="Q208" s="2">
        <f t="shared" si="20"/>
        <v>45018.168055555558</v>
      </c>
      <c r="R208" s="2">
        <f t="shared" si="21"/>
        <v>5.0694444449618459E-2</v>
      </c>
      <c r="S208" s="7">
        <f>SUMIF(Cocina!A:A,K208,Cocina!H:H)</f>
        <v>7.7083333333333323E-2</v>
      </c>
      <c r="T208" s="2">
        <f t="shared" si="22"/>
        <v>0</v>
      </c>
      <c r="U208" t="str">
        <f t="shared" si="23"/>
        <v>No cobrado</v>
      </c>
      <c r="V208" t="str">
        <f>TEXT(Table1[[#This Row],[Fecha de factura]],"dddd")</f>
        <v>domingo</v>
      </c>
    </row>
    <row r="209" spans="1:22" x14ac:dyDescent="0.45">
      <c r="A209">
        <v>16</v>
      </c>
      <c r="B209" t="s">
        <v>250</v>
      </c>
      <c r="C209">
        <v>4</v>
      </c>
      <c r="D209" s="1">
        <v>45018.147916666669</v>
      </c>
      <c r="E209" s="1">
        <v>45018.275000000001</v>
      </c>
      <c r="F209" t="s">
        <v>20</v>
      </c>
      <c r="G209" t="s">
        <v>15</v>
      </c>
      <c r="H209" t="s">
        <v>16</v>
      </c>
      <c r="I209" s="11">
        <v>36.700000000000003</v>
      </c>
      <c r="J209" t="s">
        <v>39</v>
      </c>
      <c r="K209">
        <v>208</v>
      </c>
      <c r="L209" t="s">
        <v>34</v>
      </c>
      <c r="M209" t="s">
        <v>798</v>
      </c>
      <c r="N209" s="11">
        <f>SUMIF(Cocina!A:A,Sala!K209,Cocina!J:J)+I209</f>
        <v>216.7</v>
      </c>
      <c r="O209" s="12">
        <f t="shared" si="18"/>
        <v>45018</v>
      </c>
      <c r="P209" s="2">
        <f t="shared" si="19"/>
        <v>45018.147916666669</v>
      </c>
      <c r="Q209" s="2">
        <f t="shared" si="20"/>
        <v>45018.275000000001</v>
      </c>
      <c r="R209" s="2">
        <f t="shared" si="21"/>
        <v>0.13749999999951493</v>
      </c>
      <c r="S209" s="7">
        <f>SUMIF(Cocina!A:A,K209,Cocina!H:H)</f>
        <v>6.9444444444444448E-2</v>
      </c>
      <c r="T209" s="2">
        <f t="shared" si="22"/>
        <v>6.8055555555070479E-2</v>
      </c>
      <c r="U209" t="str">
        <f t="shared" si="23"/>
        <v>Cobrado</v>
      </c>
      <c r="V209" t="str">
        <f>TEXT(Table1[[#This Row],[Fecha de factura]],"dddd")</f>
        <v>domingo</v>
      </c>
    </row>
    <row r="210" spans="1:22" x14ac:dyDescent="0.45">
      <c r="A210">
        <v>9</v>
      </c>
      <c r="B210" t="s">
        <v>251</v>
      </c>
      <c r="C210">
        <v>6</v>
      </c>
      <c r="D210" s="1">
        <v>45018.063194444447</v>
      </c>
      <c r="E210" s="1">
        <v>45018.17083333333</v>
      </c>
      <c r="F210" t="s">
        <v>20</v>
      </c>
      <c r="G210" t="s">
        <v>36</v>
      </c>
      <c r="H210" t="s">
        <v>22</v>
      </c>
      <c r="I210" s="11">
        <v>34.49</v>
      </c>
      <c r="J210" t="s">
        <v>17</v>
      </c>
      <c r="K210">
        <v>209</v>
      </c>
      <c r="L210" t="s">
        <v>43</v>
      </c>
      <c r="M210" t="s">
        <v>799</v>
      </c>
      <c r="N210" s="11">
        <f>SUMIF(Cocina!A:A,Sala!K210,Cocina!J:J)+I210</f>
        <v>248.49</v>
      </c>
      <c r="O210" s="12">
        <f t="shared" si="18"/>
        <v>45018</v>
      </c>
      <c r="P210" s="2">
        <f t="shared" si="19"/>
        <v>45018.063194444447</v>
      </c>
      <c r="Q210" s="2">
        <f t="shared" si="20"/>
        <v>45018.17083333333</v>
      </c>
      <c r="R210" s="2">
        <f t="shared" si="21"/>
        <v>0.10763888888322981</v>
      </c>
      <c r="S210" s="7">
        <f>SUMIF(Cocina!A:A,K210,Cocina!H:H)</f>
        <v>0.11874999999999999</v>
      </c>
      <c r="T210" s="2">
        <f t="shared" si="22"/>
        <v>0</v>
      </c>
      <c r="U210" t="str">
        <f t="shared" si="23"/>
        <v>No cobrado</v>
      </c>
      <c r="V210" t="str">
        <f>TEXT(Table1[[#This Row],[Fecha de factura]],"dddd")</f>
        <v>domingo</v>
      </c>
    </row>
    <row r="211" spans="1:22" x14ac:dyDescent="0.45">
      <c r="A211">
        <v>10</v>
      </c>
      <c r="B211" t="s">
        <v>252</v>
      </c>
      <c r="C211">
        <v>4</v>
      </c>
      <c r="D211" s="1">
        <v>45018.113194444442</v>
      </c>
      <c r="E211" s="1">
        <v>45018.186805555553</v>
      </c>
      <c r="F211" t="s">
        <v>25</v>
      </c>
      <c r="G211" t="s">
        <v>21</v>
      </c>
      <c r="H211" t="s">
        <v>26</v>
      </c>
      <c r="I211" s="11">
        <v>14.67</v>
      </c>
      <c r="J211" t="s">
        <v>27</v>
      </c>
      <c r="K211">
        <v>210</v>
      </c>
      <c r="L211" t="s">
        <v>40</v>
      </c>
      <c r="M211" t="s">
        <v>800</v>
      </c>
      <c r="N211" s="11">
        <f>SUMIF(Cocina!A:A,Sala!K211,Cocina!J:J)+I211</f>
        <v>209.67</v>
      </c>
      <c r="O211" s="12">
        <f t="shared" si="18"/>
        <v>45018</v>
      </c>
      <c r="P211" s="2">
        <f t="shared" si="19"/>
        <v>45018.113194444442</v>
      </c>
      <c r="Q211" s="2">
        <f t="shared" si="20"/>
        <v>45018.186805555553</v>
      </c>
      <c r="R211" s="2">
        <f t="shared" si="21"/>
        <v>7.3611111110949423E-2</v>
      </c>
      <c r="S211" s="7">
        <f>SUMIF(Cocina!A:A,K211,Cocina!H:H)</f>
        <v>0.10972222222222222</v>
      </c>
      <c r="T211" s="2">
        <f t="shared" si="22"/>
        <v>0</v>
      </c>
      <c r="U211" t="str">
        <f t="shared" si="23"/>
        <v>No cobrado</v>
      </c>
      <c r="V211" t="str">
        <f>TEXT(Table1[[#This Row],[Fecha de factura]],"dddd")</f>
        <v>domingo</v>
      </c>
    </row>
    <row r="212" spans="1:22" x14ac:dyDescent="0.45">
      <c r="A212">
        <v>1</v>
      </c>
      <c r="B212" t="s">
        <v>253</v>
      </c>
      <c r="C212">
        <v>2</v>
      </c>
      <c r="D212" s="1">
        <v>45018.152777777781</v>
      </c>
      <c r="E212" s="1">
        <v>45018.226388888892</v>
      </c>
      <c r="F212" t="s">
        <v>20</v>
      </c>
      <c r="G212" t="s">
        <v>15</v>
      </c>
      <c r="H212" t="s">
        <v>16</v>
      </c>
      <c r="I212" s="11">
        <v>11.13</v>
      </c>
      <c r="J212" t="s">
        <v>17</v>
      </c>
      <c r="K212">
        <v>211</v>
      </c>
      <c r="L212" t="s">
        <v>70</v>
      </c>
      <c r="M212" t="s">
        <v>801</v>
      </c>
      <c r="N212" s="11">
        <f>SUMIF(Cocina!A:A,Sala!K212,Cocina!J:J)+I212</f>
        <v>180.13</v>
      </c>
      <c r="O212" s="12">
        <f t="shared" si="18"/>
        <v>45018</v>
      </c>
      <c r="P212" s="2">
        <f t="shared" si="19"/>
        <v>45018.152777777781</v>
      </c>
      <c r="Q212" s="2">
        <f t="shared" si="20"/>
        <v>45018.226388888892</v>
      </c>
      <c r="R212" s="2">
        <f t="shared" si="21"/>
        <v>7.3611111110949423E-2</v>
      </c>
      <c r="S212" s="7">
        <f>SUMIF(Cocina!A:A,K212,Cocina!H:H)</f>
        <v>9.3750000000000014E-2</v>
      </c>
      <c r="T212" s="2">
        <f t="shared" si="22"/>
        <v>0</v>
      </c>
      <c r="U212" t="str">
        <f t="shared" si="23"/>
        <v>No cobrado</v>
      </c>
      <c r="V212" t="str">
        <f>TEXT(Table1[[#This Row],[Fecha de factura]],"dddd")</f>
        <v>domingo</v>
      </c>
    </row>
    <row r="213" spans="1:22" x14ac:dyDescent="0.45">
      <c r="A213">
        <v>14</v>
      </c>
      <c r="B213" t="s">
        <v>135</v>
      </c>
      <c r="C213">
        <v>6</v>
      </c>
      <c r="D213" s="1">
        <v>45018.107638888891</v>
      </c>
      <c r="E213" s="1">
        <v>45018.152777777781</v>
      </c>
      <c r="F213" t="s">
        <v>33</v>
      </c>
      <c r="G213" t="s">
        <v>15</v>
      </c>
      <c r="H213" t="s">
        <v>16</v>
      </c>
      <c r="I213" s="11">
        <v>18.850000000000001</v>
      </c>
      <c r="J213" t="s">
        <v>39</v>
      </c>
      <c r="K213">
        <v>212</v>
      </c>
      <c r="L213" t="s">
        <v>34</v>
      </c>
      <c r="M213" t="s">
        <v>802</v>
      </c>
      <c r="N213" s="11">
        <f>SUMIF(Cocina!A:A,Sala!K213,Cocina!J:J)+I213</f>
        <v>263.85000000000002</v>
      </c>
      <c r="O213" s="12">
        <f t="shared" si="18"/>
        <v>45018</v>
      </c>
      <c r="P213" s="2">
        <f t="shared" si="19"/>
        <v>45018.107638888891</v>
      </c>
      <c r="Q213" s="2">
        <f t="shared" si="20"/>
        <v>45018.152777777781</v>
      </c>
      <c r="R213" s="2">
        <f t="shared" si="21"/>
        <v>5.5555555557172433E-2</v>
      </c>
      <c r="S213" s="7">
        <f>SUMIF(Cocina!A:A,K213,Cocina!H:H)</f>
        <v>0.1138888888888889</v>
      </c>
      <c r="T213" s="2">
        <f t="shared" si="22"/>
        <v>0</v>
      </c>
      <c r="U213" t="str">
        <f t="shared" si="23"/>
        <v>No cobrado</v>
      </c>
      <c r="V213" t="str">
        <f>TEXT(Table1[[#This Row],[Fecha de factura]],"dddd")</f>
        <v>domingo</v>
      </c>
    </row>
    <row r="214" spans="1:22" x14ac:dyDescent="0.45">
      <c r="A214">
        <v>13</v>
      </c>
      <c r="B214" t="s">
        <v>254</v>
      </c>
      <c r="C214">
        <v>6</v>
      </c>
      <c r="D214" s="1">
        <v>45018.073611111111</v>
      </c>
      <c r="E214" s="1">
        <v>45018.206944444442</v>
      </c>
      <c r="F214" t="s">
        <v>30</v>
      </c>
      <c r="G214" t="s">
        <v>15</v>
      </c>
      <c r="H214" t="s">
        <v>26</v>
      </c>
      <c r="I214" s="11">
        <v>28.1</v>
      </c>
      <c r="J214" t="s">
        <v>27</v>
      </c>
      <c r="K214">
        <v>213</v>
      </c>
      <c r="L214" t="s">
        <v>34</v>
      </c>
      <c r="M214" t="s">
        <v>803</v>
      </c>
      <c r="N214" s="11">
        <f>SUMIF(Cocina!A:A,Sala!K214,Cocina!J:J)+I214</f>
        <v>115.1</v>
      </c>
      <c r="O214" s="12">
        <f t="shared" si="18"/>
        <v>45018</v>
      </c>
      <c r="P214" s="2">
        <f t="shared" si="19"/>
        <v>45018.073611111111</v>
      </c>
      <c r="Q214" s="2">
        <f t="shared" si="20"/>
        <v>45018.206944444442</v>
      </c>
      <c r="R214" s="2">
        <f t="shared" si="21"/>
        <v>0.13333333333139308</v>
      </c>
      <c r="S214" s="7">
        <f>SUMIF(Cocina!A:A,K214,Cocina!H:H)</f>
        <v>6.9444444444444448E-2</v>
      </c>
      <c r="T214" s="2">
        <f t="shared" si="22"/>
        <v>6.388888888694863E-2</v>
      </c>
      <c r="U214" t="str">
        <f t="shared" si="23"/>
        <v>Cobrado</v>
      </c>
      <c r="V214" t="str">
        <f>TEXT(Table1[[#This Row],[Fecha de factura]],"dddd")</f>
        <v>domingo</v>
      </c>
    </row>
    <row r="215" spans="1:22" x14ac:dyDescent="0.45">
      <c r="A215">
        <v>2</v>
      </c>
      <c r="B215" t="s">
        <v>255</v>
      </c>
      <c r="C215">
        <v>4</v>
      </c>
      <c r="D215" s="1">
        <v>45018.137499999997</v>
      </c>
      <c r="E215" s="1">
        <v>45018.214583333334</v>
      </c>
      <c r="F215" t="s">
        <v>20</v>
      </c>
      <c r="G215" t="s">
        <v>15</v>
      </c>
      <c r="H215" t="s">
        <v>16</v>
      </c>
      <c r="I215" s="11">
        <v>33.39</v>
      </c>
      <c r="J215" t="s">
        <v>39</v>
      </c>
      <c r="K215">
        <v>214</v>
      </c>
      <c r="L215" t="s">
        <v>70</v>
      </c>
      <c r="M215" t="s">
        <v>804</v>
      </c>
      <c r="N215" s="11">
        <f>SUMIF(Cocina!A:A,Sala!K215,Cocina!J:J)+I215</f>
        <v>261.39</v>
      </c>
      <c r="O215" s="12">
        <f t="shared" si="18"/>
        <v>45018</v>
      </c>
      <c r="P215" s="2">
        <f t="shared" si="19"/>
        <v>45018.137499999997</v>
      </c>
      <c r="Q215" s="2">
        <f t="shared" si="20"/>
        <v>45018.214583333334</v>
      </c>
      <c r="R215" s="2">
        <f t="shared" si="21"/>
        <v>8.7500000003880515E-2</v>
      </c>
      <c r="S215" s="7">
        <f>SUMIF(Cocina!A:A,K215,Cocina!H:H)</f>
        <v>2.6388888888888885E-2</v>
      </c>
      <c r="T215" s="2">
        <f t="shared" si="22"/>
        <v>6.111111111499163E-2</v>
      </c>
      <c r="U215" t="str">
        <f t="shared" si="23"/>
        <v>Cobrado</v>
      </c>
      <c r="V215" t="str">
        <f>TEXT(Table1[[#This Row],[Fecha de factura]],"dddd")</f>
        <v>domingo</v>
      </c>
    </row>
    <row r="216" spans="1:22" x14ac:dyDescent="0.45">
      <c r="A216">
        <v>6</v>
      </c>
      <c r="B216" t="s">
        <v>256</v>
      </c>
      <c r="C216">
        <v>4</v>
      </c>
      <c r="D216" s="1">
        <v>45018.161111111112</v>
      </c>
      <c r="E216" s="1">
        <v>45018.267361111109</v>
      </c>
      <c r="F216" t="s">
        <v>14</v>
      </c>
      <c r="G216" t="s">
        <v>15</v>
      </c>
      <c r="H216" t="s">
        <v>16</v>
      </c>
      <c r="I216" s="11">
        <v>35.64</v>
      </c>
      <c r="J216" t="s">
        <v>39</v>
      </c>
      <c r="K216">
        <v>215</v>
      </c>
      <c r="L216" t="s">
        <v>45</v>
      </c>
      <c r="M216" t="s">
        <v>805</v>
      </c>
      <c r="N216" s="11">
        <f>SUMIF(Cocina!A:A,Sala!K216,Cocina!J:J)+I216</f>
        <v>193.64</v>
      </c>
      <c r="O216" s="12">
        <f t="shared" si="18"/>
        <v>45018</v>
      </c>
      <c r="P216" s="2">
        <f t="shared" si="19"/>
        <v>45018.161111111112</v>
      </c>
      <c r="Q216" s="2">
        <f t="shared" si="20"/>
        <v>45018.267361111109</v>
      </c>
      <c r="R216" s="2">
        <f t="shared" si="21"/>
        <v>0.11666666666375629</v>
      </c>
      <c r="S216" s="7">
        <f>SUMIF(Cocina!A:A,K216,Cocina!H:H)</f>
        <v>3.1944444444444442E-2</v>
      </c>
      <c r="T216" s="2">
        <f t="shared" si="22"/>
        <v>8.4722222219311846E-2</v>
      </c>
      <c r="U216" t="str">
        <f t="shared" si="23"/>
        <v>Cobrado</v>
      </c>
      <c r="V216" t="str">
        <f>TEXT(Table1[[#This Row],[Fecha de factura]],"dddd")</f>
        <v>domingo</v>
      </c>
    </row>
    <row r="217" spans="1:22" x14ac:dyDescent="0.45">
      <c r="A217">
        <v>17</v>
      </c>
      <c r="B217" t="s">
        <v>257</v>
      </c>
      <c r="C217">
        <v>6</v>
      </c>
      <c r="D217" s="1">
        <v>45018.073611111111</v>
      </c>
      <c r="E217" s="1">
        <v>45018.23333333333</v>
      </c>
      <c r="F217" t="s">
        <v>25</v>
      </c>
      <c r="G217" t="s">
        <v>15</v>
      </c>
      <c r="H217" t="s">
        <v>26</v>
      </c>
      <c r="I217" s="11">
        <v>35.69</v>
      </c>
      <c r="J217" t="s">
        <v>27</v>
      </c>
      <c r="K217">
        <v>216</v>
      </c>
      <c r="L217" t="s">
        <v>45</v>
      </c>
      <c r="M217" t="s">
        <v>806</v>
      </c>
      <c r="N217" s="11">
        <f>SUMIF(Cocina!A:A,Sala!K217,Cocina!J:J)+I217</f>
        <v>177.69</v>
      </c>
      <c r="O217" s="12">
        <f t="shared" si="18"/>
        <v>45018</v>
      </c>
      <c r="P217" s="2">
        <f t="shared" si="19"/>
        <v>45018.073611111111</v>
      </c>
      <c r="Q217" s="2">
        <f t="shared" si="20"/>
        <v>45018.23333333333</v>
      </c>
      <c r="R217" s="2">
        <f t="shared" si="21"/>
        <v>0.15972222221898846</v>
      </c>
      <c r="S217" s="7">
        <f>SUMIF(Cocina!A:A,K217,Cocina!H:H)</f>
        <v>8.3333333333333343E-2</v>
      </c>
      <c r="T217" s="2">
        <f t="shared" si="22"/>
        <v>7.6388888885655121E-2</v>
      </c>
      <c r="U217" t="str">
        <f t="shared" si="23"/>
        <v>Cobrado</v>
      </c>
      <c r="V217" t="str">
        <f>TEXT(Table1[[#This Row],[Fecha de factura]],"dddd")</f>
        <v>domingo</v>
      </c>
    </row>
    <row r="218" spans="1:22" x14ac:dyDescent="0.45">
      <c r="A218">
        <v>1</v>
      </c>
      <c r="B218" t="s">
        <v>220</v>
      </c>
      <c r="C218">
        <v>2</v>
      </c>
      <c r="D218" s="1">
        <v>45018.037499999999</v>
      </c>
      <c r="E218" s="1">
        <v>45018.197916666664</v>
      </c>
      <c r="F218" t="s">
        <v>14</v>
      </c>
      <c r="G218" t="s">
        <v>36</v>
      </c>
      <c r="H218" t="s">
        <v>26</v>
      </c>
      <c r="I218" s="11">
        <v>31.17</v>
      </c>
      <c r="J218" t="s">
        <v>39</v>
      </c>
      <c r="K218">
        <v>217</v>
      </c>
      <c r="L218" t="s">
        <v>23</v>
      </c>
      <c r="M218" t="s">
        <v>258</v>
      </c>
      <c r="N218" s="11">
        <f>SUMIF(Cocina!A:A,Sala!K218,Cocina!J:J)+I218</f>
        <v>127.17</v>
      </c>
      <c r="O218" s="12">
        <f t="shared" si="18"/>
        <v>45018</v>
      </c>
      <c r="P218" s="2">
        <f t="shared" si="19"/>
        <v>45018.037499999999</v>
      </c>
      <c r="Q218" s="2">
        <f t="shared" si="20"/>
        <v>45018.197916666664</v>
      </c>
      <c r="R218" s="2">
        <f t="shared" si="21"/>
        <v>0.1708333333323632</v>
      </c>
      <c r="S218" s="7">
        <f>SUMIF(Cocina!A:A,K218,Cocina!H:H)</f>
        <v>9.0277777777777769E-3</v>
      </c>
      <c r="T218" s="2">
        <f t="shared" si="22"/>
        <v>0.16180555555458542</v>
      </c>
      <c r="U218" t="str">
        <f t="shared" si="23"/>
        <v>Cobrado</v>
      </c>
      <c r="V218" t="str">
        <f>TEXT(Table1[[#This Row],[Fecha de factura]],"dddd")</f>
        <v>domingo</v>
      </c>
    </row>
    <row r="219" spans="1:22" x14ac:dyDescent="0.45">
      <c r="A219">
        <v>13</v>
      </c>
      <c r="B219" t="s">
        <v>259</v>
      </c>
      <c r="C219">
        <v>3</v>
      </c>
      <c r="D219" s="1">
        <v>45018.018750000003</v>
      </c>
      <c r="E219" s="1">
        <v>45018.15347222222</v>
      </c>
      <c r="F219" t="s">
        <v>30</v>
      </c>
      <c r="G219" t="s">
        <v>15</v>
      </c>
      <c r="H219" t="s">
        <v>26</v>
      </c>
      <c r="I219" s="11">
        <v>23.34</v>
      </c>
      <c r="J219" t="s">
        <v>39</v>
      </c>
      <c r="K219">
        <v>218</v>
      </c>
      <c r="L219" t="s">
        <v>70</v>
      </c>
      <c r="M219" t="s">
        <v>807</v>
      </c>
      <c r="N219" s="11">
        <f>SUMIF(Cocina!A:A,Sala!K219,Cocina!J:J)+I219</f>
        <v>207.34</v>
      </c>
      <c r="O219" s="12">
        <f t="shared" si="18"/>
        <v>45018</v>
      </c>
      <c r="P219" s="2">
        <f t="shared" si="19"/>
        <v>45018.018750000003</v>
      </c>
      <c r="Q219" s="2">
        <f t="shared" si="20"/>
        <v>45018.15347222222</v>
      </c>
      <c r="R219" s="2">
        <f t="shared" si="21"/>
        <v>0.14513888888419993</v>
      </c>
      <c r="S219" s="7">
        <f>SUMIF(Cocina!A:A,K219,Cocina!H:H)</f>
        <v>3.1944444444444442E-2</v>
      </c>
      <c r="T219" s="2">
        <f t="shared" si="22"/>
        <v>0.11319444443975549</v>
      </c>
      <c r="U219" t="str">
        <f t="shared" si="23"/>
        <v>Cobrado</v>
      </c>
      <c r="V219" t="str">
        <f>TEXT(Table1[[#This Row],[Fecha de factura]],"dddd")</f>
        <v>domingo</v>
      </c>
    </row>
    <row r="220" spans="1:22" x14ac:dyDescent="0.45">
      <c r="A220">
        <v>1</v>
      </c>
      <c r="B220" t="s">
        <v>260</v>
      </c>
      <c r="C220">
        <v>5</v>
      </c>
      <c r="D220" s="1">
        <v>45018.106249999997</v>
      </c>
      <c r="E220" s="1">
        <v>45018.200694444444</v>
      </c>
      <c r="F220" t="s">
        <v>14</v>
      </c>
      <c r="G220" t="s">
        <v>15</v>
      </c>
      <c r="H220" t="s">
        <v>26</v>
      </c>
      <c r="I220" s="11">
        <v>46.96</v>
      </c>
      <c r="J220" t="s">
        <v>27</v>
      </c>
      <c r="K220">
        <v>219</v>
      </c>
      <c r="L220" t="s">
        <v>40</v>
      </c>
      <c r="M220" t="s">
        <v>728</v>
      </c>
      <c r="N220" s="11">
        <f>SUMIF(Cocina!A:A,Sala!K220,Cocina!J:J)+I220</f>
        <v>185.96</v>
      </c>
      <c r="O220" s="12">
        <f t="shared" si="18"/>
        <v>45018</v>
      </c>
      <c r="P220" s="2">
        <f t="shared" si="19"/>
        <v>45018.106249999997</v>
      </c>
      <c r="Q220" s="2">
        <f t="shared" si="20"/>
        <v>45018.200694444444</v>
      </c>
      <c r="R220" s="2">
        <f t="shared" si="21"/>
        <v>9.4444444446708076E-2</v>
      </c>
      <c r="S220" s="7">
        <f>SUMIF(Cocina!A:A,K220,Cocina!H:H)</f>
        <v>1.5972222222222221E-2</v>
      </c>
      <c r="T220" s="2">
        <f t="shared" si="22"/>
        <v>7.8472222224485855E-2</v>
      </c>
      <c r="U220" t="str">
        <f t="shared" si="23"/>
        <v>Cobrado</v>
      </c>
      <c r="V220" t="str">
        <f>TEXT(Table1[[#This Row],[Fecha de factura]],"dddd")</f>
        <v>domingo</v>
      </c>
    </row>
    <row r="221" spans="1:22" x14ac:dyDescent="0.45">
      <c r="A221">
        <v>15</v>
      </c>
      <c r="B221" t="s">
        <v>237</v>
      </c>
      <c r="C221">
        <v>6</v>
      </c>
      <c r="D221" s="1">
        <v>45018.042361111111</v>
      </c>
      <c r="E221" s="1">
        <v>45018.206250000003</v>
      </c>
      <c r="F221" t="s">
        <v>30</v>
      </c>
      <c r="G221" t="s">
        <v>15</v>
      </c>
      <c r="H221" t="s">
        <v>26</v>
      </c>
      <c r="I221" s="11">
        <v>48.5</v>
      </c>
      <c r="J221" t="s">
        <v>17</v>
      </c>
      <c r="K221">
        <v>220</v>
      </c>
      <c r="L221" t="s">
        <v>55</v>
      </c>
      <c r="M221" t="s">
        <v>169</v>
      </c>
      <c r="N221" s="11">
        <f>SUMIF(Cocina!A:A,Sala!K221,Cocina!J:J)+I221</f>
        <v>72.5</v>
      </c>
      <c r="O221" s="12">
        <f t="shared" si="18"/>
        <v>45018</v>
      </c>
      <c r="P221" s="2">
        <f t="shared" si="19"/>
        <v>45018.042361111111</v>
      </c>
      <c r="Q221" s="2">
        <f t="shared" si="20"/>
        <v>45018.206250000003</v>
      </c>
      <c r="R221" s="2">
        <f t="shared" si="21"/>
        <v>0.16388888889196096</v>
      </c>
      <c r="S221" s="7">
        <f>SUMIF(Cocina!A:A,K221,Cocina!H:H)</f>
        <v>9.0277777777777769E-3</v>
      </c>
      <c r="T221" s="2">
        <f t="shared" si="22"/>
        <v>0.15486111111418319</v>
      </c>
      <c r="U221" t="str">
        <f t="shared" si="23"/>
        <v>Cobrado</v>
      </c>
      <c r="V221" t="str">
        <f>TEXT(Table1[[#This Row],[Fecha de factura]],"dddd")</f>
        <v>domingo</v>
      </c>
    </row>
    <row r="222" spans="1:22" x14ac:dyDescent="0.45">
      <c r="A222">
        <v>16</v>
      </c>
      <c r="B222" t="s">
        <v>261</v>
      </c>
      <c r="C222">
        <v>1</v>
      </c>
      <c r="D222" s="1">
        <v>45018.07708333333</v>
      </c>
      <c r="E222" s="1">
        <v>45018.128472222219</v>
      </c>
      <c r="F222" t="s">
        <v>14</v>
      </c>
      <c r="G222" t="s">
        <v>15</v>
      </c>
      <c r="H222" t="s">
        <v>26</v>
      </c>
      <c r="I222" s="11">
        <v>17.829999999999998</v>
      </c>
      <c r="J222" t="s">
        <v>27</v>
      </c>
      <c r="K222">
        <v>221</v>
      </c>
      <c r="L222" t="s">
        <v>58</v>
      </c>
      <c r="M222" t="s">
        <v>808</v>
      </c>
      <c r="N222" s="11">
        <f>SUMIF(Cocina!A:A,Sala!K222,Cocina!J:J)+I222</f>
        <v>210.82999999999998</v>
      </c>
      <c r="O222" s="12">
        <f t="shared" si="18"/>
        <v>45018</v>
      </c>
      <c r="P222" s="2">
        <f t="shared" si="19"/>
        <v>45018.07708333333</v>
      </c>
      <c r="Q222" s="2">
        <f t="shared" si="20"/>
        <v>45018.128472222219</v>
      </c>
      <c r="R222" s="2">
        <f t="shared" si="21"/>
        <v>5.1388888889050577E-2</v>
      </c>
      <c r="S222" s="7">
        <f>SUMIF(Cocina!A:A,K222,Cocina!H:H)</f>
        <v>7.5000000000000011E-2</v>
      </c>
      <c r="T222" s="2">
        <f t="shared" si="22"/>
        <v>0</v>
      </c>
      <c r="U222" t="str">
        <f t="shared" si="23"/>
        <v>No cobrado</v>
      </c>
      <c r="V222" t="str">
        <f>TEXT(Table1[[#This Row],[Fecha de factura]],"dddd")</f>
        <v>domingo</v>
      </c>
    </row>
    <row r="223" spans="1:22" x14ac:dyDescent="0.45">
      <c r="A223">
        <v>3</v>
      </c>
      <c r="B223" t="s">
        <v>262</v>
      </c>
      <c r="C223">
        <v>3</v>
      </c>
      <c r="D223" s="1">
        <v>45018.151388888888</v>
      </c>
      <c r="E223" s="1">
        <v>45018.279166666667</v>
      </c>
      <c r="F223" t="s">
        <v>30</v>
      </c>
      <c r="G223" t="s">
        <v>36</v>
      </c>
      <c r="H223" t="s">
        <v>16</v>
      </c>
      <c r="I223" s="11">
        <v>32.58</v>
      </c>
      <c r="J223" t="s">
        <v>27</v>
      </c>
      <c r="K223">
        <v>222</v>
      </c>
      <c r="L223" t="s">
        <v>55</v>
      </c>
      <c r="M223" t="s">
        <v>809</v>
      </c>
      <c r="N223" s="11">
        <f>SUMIF(Cocina!A:A,Sala!K223,Cocina!J:J)+I223</f>
        <v>129.57999999999998</v>
      </c>
      <c r="O223" s="12">
        <f t="shared" si="18"/>
        <v>45018</v>
      </c>
      <c r="P223" s="2">
        <f t="shared" si="19"/>
        <v>45018.151388888888</v>
      </c>
      <c r="Q223" s="2">
        <f t="shared" si="20"/>
        <v>45018.279166666667</v>
      </c>
      <c r="R223" s="2">
        <f t="shared" si="21"/>
        <v>0.12777777777955635</v>
      </c>
      <c r="S223" s="7">
        <f>SUMIF(Cocina!A:A,K223,Cocina!H:H)</f>
        <v>5.9027777777777776E-2</v>
      </c>
      <c r="T223" s="2">
        <f t="shared" si="22"/>
        <v>6.8750000001778569E-2</v>
      </c>
      <c r="U223" t="str">
        <f t="shared" si="23"/>
        <v>Cobrado</v>
      </c>
      <c r="V223" t="str">
        <f>TEXT(Table1[[#This Row],[Fecha de factura]],"dddd")</f>
        <v>domingo</v>
      </c>
    </row>
    <row r="224" spans="1:22" x14ac:dyDescent="0.45">
      <c r="A224">
        <v>19</v>
      </c>
      <c r="B224" t="s">
        <v>263</v>
      </c>
      <c r="C224">
        <v>2</v>
      </c>
      <c r="D224" s="1">
        <v>45018.052777777775</v>
      </c>
      <c r="E224" s="1">
        <v>45018.118055555555</v>
      </c>
      <c r="F224" t="s">
        <v>30</v>
      </c>
      <c r="G224" t="s">
        <v>36</v>
      </c>
      <c r="H224" t="s">
        <v>26</v>
      </c>
      <c r="I224" s="11">
        <v>49.62</v>
      </c>
      <c r="J224" t="s">
        <v>17</v>
      </c>
      <c r="K224">
        <v>223</v>
      </c>
      <c r="L224" t="s">
        <v>70</v>
      </c>
      <c r="M224" t="s">
        <v>258</v>
      </c>
      <c r="N224" s="11">
        <f>SUMIF(Cocina!A:A,Sala!K224,Cocina!J:J)+I224</f>
        <v>81.62</v>
      </c>
      <c r="O224" s="12">
        <f t="shared" si="18"/>
        <v>45018</v>
      </c>
      <c r="P224" s="2">
        <f t="shared" si="19"/>
        <v>45018.052777777775</v>
      </c>
      <c r="Q224" s="2">
        <f t="shared" si="20"/>
        <v>45018.118055555555</v>
      </c>
      <c r="R224" s="2">
        <f t="shared" si="21"/>
        <v>6.5277777779556345E-2</v>
      </c>
      <c r="S224" s="7">
        <f>SUMIF(Cocina!A:A,K224,Cocina!H:H)</f>
        <v>3.6805555555555557E-2</v>
      </c>
      <c r="T224" s="2">
        <f t="shared" si="22"/>
        <v>2.8472222224000789E-2</v>
      </c>
      <c r="U224" t="str">
        <f t="shared" si="23"/>
        <v>Cobrado</v>
      </c>
      <c r="V224" t="str">
        <f>TEXT(Table1[[#This Row],[Fecha de factura]],"dddd")</f>
        <v>domingo</v>
      </c>
    </row>
    <row r="225" spans="1:22" x14ac:dyDescent="0.45">
      <c r="A225">
        <v>7</v>
      </c>
      <c r="B225" t="s">
        <v>264</v>
      </c>
      <c r="C225">
        <v>6</v>
      </c>
      <c r="D225" s="1">
        <v>45018.088194444441</v>
      </c>
      <c r="E225" s="1">
        <v>45018.240972222222</v>
      </c>
      <c r="F225" t="s">
        <v>14</v>
      </c>
      <c r="G225" t="s">
        <v>15</v>
      </c>
      <c r="H225" t="s">
        <v>26</v>
      </c>
      <c r="I225" s="11">
        <v>17.61</v>
      </c>
      <c r="J225" t="s">
        <v>39</v>
      </c>
      <c r="K225">
        <v>224</v>
      </c>
      <c r="L225" t="s">
        <v>43</v>
      </c>
      <c r="M225" t="s">
        <v>166</v>
      </c>
      <c r="N225" s="11">
        <f>SUMIF(Cocina!A:A,Sala!K225,Cocina!J:J)+I225</f>
        <v>69.61</v>
      </c>
      <c r="O225" s="12">
        <f t="shared" si="18"/>
        <v>45018</v>
      </c>
      <c r="P225" s="2">
        <f t="shared" si="19"/>
        <v>45018.088194444441</v>
      </c>
      <c r="Q225" s="2">
        <f t="shared" si="20"/>
        <v>45018.240972222222</v>
      </c>
      <c r="R225" s="2">
        <f t="shared" si="21"/>
        <v>0.16319444444767819</v>
      </c>
      <c r="S225" s="7">
        <f>SUMIF(Cocina!A:A,K225,Cocina!H:H)</f>
        <v>1.3888888888888888E-2</v>
      </c>
      <c r="T225" s="2">
        <f t="shared" si="22"/>
        <v>0.1493055555587893</v>
      </c>
      <c r="U225" t="str">
        <f t="shared" si="23"/>
        <v>Cobrado</v>
      </c>
      <c r="V225" t="str">
        <f>TEXT(Table1[[#This Row],[Fecha de factura]],"dddd")</f>
        <v>domingo</v>
      </c>
    </row>
    <row r="226" spans="1:22" x14ac:dyDescent="0.45">
      <c r="A226">
        <v>19</v>
      </c>
      <c r="B226" t="s">
        <v>265</v>
      </c>
      <c r="C226">
        <v>4</v>
      </c>
      <c r="D226" s="1">
        <v>45018.009722222225</v>
      </c>
      <c r="E226" s="1">
        <v>45018.058333333334</v>
      </c>
      <c r="F226" t="s">
        <v>14</v>
      </c>
      <c r="G226" t="s">
        <v>21</v>
      </c>
      <c r="H226" t="s">
        <v>26</v>
      </c>
      <c r="I226" s="11">
        <v>35.020000000000003</v>
      </c>
      <c r="J226" t="s">
        <v>17</v>
      </c>
      <c r="K226">
        <v>225</v>
      </c>
      <c r="L226" t="s">
        <v>34</v>
      </c>
      <c r="M226" t="s">
        <v>810</v>
      </c>
      <c r="N226" s="11">
        <f>SUMIF(Cocina!A:A,Sala!K226,Cocina!J:J)+I226</f>
        <v>203.02</v>
      </c>
      <c r="O226" s="12">
        <f t="shared" si="18"/>
        <v>45018</v>
      </c>
      <c r="P226" s="2">
        <f t="shared" si="19"/>
        <v>45018.009722222225</v>
      </c>
      <c r="Q226" s="2">
        <f t="shared" si="20"/>
        <v>45018.058333333334</v>
      </c>
      <c r="R226" s="2">
        <f t="shared" si="21"/>
        <v>4.8611111109494232E-2</v>
      </c>
      <c r="S226" s="7">
        <f>SUMIF(Cocina!A:A,K226,Cocina!H:H)</f>
        <v>6.5277777777777782E-2</v>
      </c>
      <c r="T226" s="2">
        <f t="shared" si="22"/>
        <v>0</v>
      </c>
      <c r="U226" t="str">
        <f t="shared" si="23"/>
        <v>No cobrado</v>
      </c>
      <c r="V226" t="str">
        <f>TEXT(Table1[[#This Row],[Fecha de factura]],"dddd")</f>
        <v>domingo</v>
      </c>
    </row>
    <row r="227" spans="1:22" x14ac:dyDescent="0.45">
      <c r="A227">
        <v>7</v>
      </c>
      <c r="B227" t="s">
        <v>266</v>
      </c>
      <c r="C227">
        <v>6</v>
      </c>
      <c r="D227" s="1">
        <v>45018.040277777778</v>
      </c>
      <c r="E227" s="1">
        <v>45018.17291666667</v>
      </c>
      <c r="F227" t="s">
        <v>20</v>
      </c>
      <c r="G227" t="s">
        <v>36</v>
      </c>
      <c r="H227" t="s">
        <v>26</v>
      </c>
      <c r="I227" s="11">
        <v>39.479999999999997</v>
      </c>
      <c r="J227" t="s">
        <v>17</v>
      </c>
      <c r="K227">
        <v>226</v>
      </c>
      <c r="L227" t="s">
        <v>40</v>
      </c>
      <c r="M227" t="s">
        <v>811</v>
      </c>
      <c r="N227" s="11">
        <f>SUMIF(Cocina!A:A,Sala!K227,Cocina!J:J)+I227</f>
        <v>210.48</v>
      </c>
      <c r="O227" s="12">
        <f t="shared" si="18"/>
        <v>45018</v>
      </c>
      <c r="P227" s="2">
        <f t="shared" si="19"/>
        <v>45018.040277777778</v>
      </c>
      <c r="Q227" s="2">
        <f t="shared" si="20"/>
        <v>45018.17291666667</v>
      </c>
      <c r="R227" s="2">
        <f t="shared" si="21"/>
        <v>0.13263888889196096</v>
      </c>
      <c r="S227" s="7">
        <f>SUMIF(Cocina!A:A,K227,Cocina!H:H)</f>
        <v>0.10138888888888889</v>
      </c>
      <c r="T227" s="2">
        <f t="shared" si="22"/>
        <v>3.125000000307207E-2</v>
      </c>
      <c r="U227" t="str">
        <f t="shared" si="23"/>
        <v>Cobrado</v>
      </c>
      <c r="V227" t="str">
        <f>TEXT(Table1[[#This Row],[Fecha de factura]],"dddd")</f>
        <v>domingo</v>
      </c>
    </row>
    <row r="228" spans="1:22" x14ac:dyDescent="0.45">
      <c r="A228">
        <v>17</v>
      </c>
      <c r="B228" t="s">
        <v>138</v>
      </c>
      <c r="C228">
        <v>6</v>
      </c>
      <c r="D228" s="1">
        <v>45018.075694444444</v>
      </c>
      <c r="E228" s="1">
        <v>45018.202777777777</v>
      </c>
      <c r="F228" t="s">
        <v>30</v>
      </c>
      <c r="G228" t="s">
        <v>15</v>
      </c>
      <c r="H228" t="s">
        <v>26</v>
      </c>
      <c r="I228" s="11">
        <v>41.05</v>
      </c>
      <c r="J228" t="s">
        <v>27</v>
      </c>
      <c r="K228">
        <v>227</v>
      </c>
      <c r="L228" t="s">
        <v>58</v>
      </c>
      <c r="M228" t="s">
        <v>812</v>
      </c>
      <c r="N228" s="11">
        <f>SUMIF(Cocina!A:A,Sala!K228,Cocina!J:J)+I228</f>
        <v>252.05</v>
      </c>
      <c r="O228" s="12">
        <f t="shared" si="18"/>
        <v>45018</v>
      </c>
      <c r="P228" s="2">
        <f t="shared" si="19"/>
        <v>45018.075694444444</v>
      </c>
      <c r="Q228" s="2">
        <f t="shared" si="20"/>
        <v>45018.202777777777</v>
      </c>
      <c r="R228" s="2">
        <f t="shared" si="21"/>
        <v>0.12708333333284827</v>
      </c>
      <c r="S228" s="7">
        <f>SUMIF(Cocina!A:A,K228,Cocina!H:H)</f>
        <v>8.2638888888888887E-2</v>
      </c>
      <c r="T228" s="2">
        <f t="shared" si="22"/>
        <v>4.4444444443959383E-2</v>
      </c>
      <c r="U228" t="str">
        <f t="shared" si="23"/>
        <v>Cobrado</v>
      </c>
      <c r="V228" t="str">
        <f>TEXT(Table1[[#This Row],[Fecha de factura]],"dddd")</f>
        <v>domingo</v>
      </c>
    </row>
    <row r="229" spans="1:22" x14ac:dyDescent="0.45">
      <c r="A229">
        <v>16</v>
      </c>
      <c r="B229" t="s">
        <v>267</v>
      </c>
      <c r="C229">
        <v>4</v>
      </c>
      <c r="D229" s="1">
        <v>45018.069444444445</v>
      </c>
      <c r="E229" s="1">
        <v>45018.168055555558</v>
      </c>
      <c r="F229" t="s">
        <v>14</v>
      </c>
      <c r="G229" t="s">
        <v>15</v>
      </c>
      <c r="H229" t="s">
        <v>26</v>
      </c>
      <c r="I229" s="11">
        <v>10.66</v>
      </c>
      <c r="J229" t="s">
        <v>39</v>
      </c>
      <c r="K229">
        <v>228</v>
      </c>
      <c r="L229" t="s">
        <v>55</v>
      </c>
      <c r="M229" t="s">
        <v>211</v>
      </c>
      <c r="N229" s="11">
        <f>SUMIF(Cocina!A:A,Sala!K229,Cocina!J:J)+I229</f>
        <v>79.66</v>
      </c>
      <c r="O229" s="12">
        <f t="shared" si="18"/>
        <v>45018</v>
      </c>
      <c r="P229" s="2">
        <f t="shared" si="19"/>
        <v>45018.069444444445</v>
      </c>
      <c r="Q229" s="2">
        <f t="shared" si="20"/>
        <v>45018.168055555558</v>
      </c>
      <c r="R229" s="2">
        <f t="shared" si="21"/>
        <v>0.10902777777907129</v>
      </c>
      <c r="S229" s="7">
        <f>SUMIF(Cocina!A:A,K229,Cocina!H:H)</f>
        <v>2.4305555555555556E-2</v>
      </c>
      <c r="T229" s="2">
        <f t="shared" si="22"/>
        <v>8.4722222223515734E-2</v>
      </c>
      <c r="U229" t="str">
        <f t="shared" si="23"/>
        <v>Cobrado</v>
      </c>
      <c r="V229" t="str">
        <f>TEXT(Table1[[#This Row],[Fecha de factura]],"dddd")</f>
        <v>domingo</v>
      </c>
    </row>
    <row r="230" spans="1:22" x14ac:dyDescent="0.45">
      <c r="A230">
        <v>14</v>
      </c>
      <c r="B230" t="s">
        <v>268</v>
      </c>
      <c r="C230">
        <v>3</v>
      </c>
      <c r="D230" s="1">
        <v>45018.106944444444</v>
      </c>
      <c r="E230" s="1">
        <v>45018.1875</v>
      </c>
      <c r="F230" t="s">
        <v>25</v>
      </c>
      <c r="G230" t="s">
        <v>36</v>
      </c>
      <c r="H230" t="s">
        <v>26</v>
      </c>
      <c r="I230" s="11">
        <v>28.58</v>
      </c>
      <c r="J230" t="s">
        <v>17</v>
      </c>
      <c r="K230">
        <v>229</v>
      </c>
      <c r="L230" t="s">
        <v>43</v>
      </c>
      <c r="M230" t="s">
        <v>813</v>
      </c>
      <c r="N230" s="11">
        <f>SUMIF(Cocina!A:A,Sala!K230,Cocina!J:J)+I230</f>
        <v>152.57999999999998</v>
      </c>
      <c r="O230" s="12">
        <f t="shared" si="18"/>
        <v>45018</v>
      </c>
      <c r="P230" s="2">
        <f t="shared" si="19"/>
        <v>45018.106944444444</v>
      </c>
      <c r="Q230" s="2">
        <f t="shared" si="20"/>
        <v>45018.1875</v>
      </c>
      <c r="R230" s="2">
        <f t="shared" si="21"/>
        <v>8.0555555556202307E-2</v>
      </c>
      <c r="S230" s="7">
        <f>SUMIF(Cocina!A:A,K230,Cocina!H:H)</f>
        <v>8.1250000000000003E-2</v>
      </c>
      <c r="T230" s="2">
        <f t="shared" si="22"/>
        <v>0</v>
      </c>
      <c r="U230" t="str">
        <f t="shared" si="23"/>
        <v>No cobrado</v>
      </c>
      <c r="V230" t="str">
        <f>TEXT(Table1[[#This Row],[Fecha de factura]],"dddd")</f>
        <v>domingo</v>
      </c>
    </row>
    <row r="231" spans="1:22" x14ac:dyDescent="0.45">
      <c r="A231">
        <v>5</v>
      </c>
      <c r="B231" t="s">
        <v>82</v>
      </c>
      <c r="C231">
        <v>5</v>
      </c>
      <c r="D231" s="1">
        <v>45018.09375</v>
      </c>
      <c r="E231" s="1">
        <v>45018.2</v>
      </c>
      <c r="F231" t="s">
        <v>25</v>
      </c>
      <c r="G231" t="s">
        <v>15</v>
      </c>
      <c r="H231" t="s">
        <v>26</v>
      </c>
      <c r="I231" s="11">
        <v>15.84</v>
      </c>
      <c r="J231" t="s">
        <v>27</v>
      </c>
      <c r="K231">
        <v>230</v>
      </c>
      <c r="L231" t="s">
        <v>40</v>
      </c>
      <c r="M231" t="s">
        <v>814</v>
      </c>
      <c r="N231" s="11">
        <f>SUMIF(Cocina!A:A,Sala!K231,Cocina!J:J)+I231</f>
        <v>229.84</v>
      </c>
      <c r="O231" s="12">
        <f t="shared" si="18"/>
        <v>45018</v>
      </c>
      <c r="P231" s="2">
        <f t="shared" si="19"/>
        <v>45018.09375</v>
      </c>
      <c r="Q231" s="2">
        <f t="shared" si="20"/>
        <v>45018.2</v>
      </c>
      <c r="R231" s="2">
        <f t="shared" si="21"/>
        <v>0.10624999999708962</v>
      </c>
      <c r="S231" s="7">
        <f>SUMIF(Cocina!A:A,K231,Cocina!H:H)</f>
        <v>6.3194444444444442E-2</v>
      </c>
      <c r="T231" s="2">
        <f t="shared" si="22"/>
        <v>4.3055555552645175E-2</v>
      </c>
      <c r="U231" t="str">
        <f t="shared" si="23"/>
        <v>Cobrado</v>
      </c>
      <c r="V231" t="str">
        <f>TEXT(Table1[[#This Row],[Fecha de factura]],"dddd")</f>
        <v>domingo</v>
      </c>
    </row>
    <row r="232" spans="1:22" x14ac:dyDescent="0.45">
      <c r="A232">
        <v>8</v>
      </c>
      <c r="B232" t="s">
        <v>269</v>
      </c>
      <c r="C232">
        <v>2</v>
      </c>
      <c r="D232" s="1">
        <v>45018.05</v>
      </c>
      <c r="E232" s="1">
        <v>45018.131944444445</v>
      </c>
      <c r="F232" t="s">
        <v>25</v>
      </c>
      <c r="G232" t="s">
        <v>15</v>
      </c>
      <c r="H232" t="s">
        <v>26</v>
      </c>
      <c r="I232" s="11">
        <v>49.1</v>
      </c>
      <c r="J232" t="s">
        <v>39</v>
      </c>
      <c r="K232">
        <v>231</v>
      </c>
      <c r="L232" t="s">
        <v>34</v>
      </c>
      <c r="M232" t="s">
        <v>815</v>
      </c>
      <c r="N232" s="11">
        <f>SUMIF(Cocina!A:A,Sala!K232,Cocina!J:J)+I232</f>
        <v>257.10000000000002</v>
      </c>
      <c r="O232" s="12">
        <f t="shared" si="18"/>
        <v>45018</v>
      </c>
      <c r="P232" s="2">
        <f t="shared" si="19"/>
        <v>45018.05</v>
      </c>
      <c r="Q232" s="2">
        <f t="shared" si="20"/>
        <v>45018.131944444445</v>
      </c>
      <c r="R232" s="2">
        <f t="shared" si="21"/>
        <v>9.2361111109009172E-2</v>
      </c>
      <c r="S232" s="7">
        <f>SUMIF(Cocina!A:A,K232,Cocina!H:H)</f>
        <v>0.10416666666666667</v>
      </c>
      <c r="T232" s="2">
        <f t="shared" si="22"/>
        <v>0</v>
      </c>
      <c r="U232" t="str">
        <f t="shared" si="23"/>
        <v>No cobrado</v>
      </c>
      <c r="V232" t="str">
        <f>TEXT(Table1[[#This Row],[Fecha de factura]],"dddd")</f>
        <v>domingo</v>
      </c>
    </row>
    <row r="233" spans="1:22" x14ac:dyDescent="0.45">
      <c r="A233">
        <v>2</v>
      </c>
      <c r="B233" t="s">
        <v>270</v>
      </c>
      <c r="C233">
        <v>2</v>
      </c>
      <c r="D233" s="1">
        <v>45018.086111111108</v>
      </c>
      <c r="E233" s="1">
        <v>45018.142361111109</v>
      </c>
      <c r="F233" t="s">
        <v>20</v>
      </c>
      <c r="G233" t="s">
        <v>15</v>
      </c>
      <c r="H233" t="s">
        <v>26</v>
      </c>
      <c r="I233" s="11">
        <v>15.43</v>
      </c>
      <c r="J233" t="s">
        <v>17</v>
      </c>
      <c r="K233">
        <v>232</v>
      </c>
      <c r="L233" t="s">
        <v>70</v>
      </c>
      <c r="M233" t="s">
        <v>816</v>
      </c>
      <c r="N233" s="11">
        <f>SUMIF(Cocina!A:A,Sala!K233,Cocina!J:J)+I233</f>
        <v>205.43</v>
      </c>
      <c r="O233" s="12">
        <f t="shared" si="18"/>
        <v>45018</v>
      </c>
      <c r="P233" s="2">
        <f t="shared" si="19"/>
        <v>45018.086111111108</v>
      </c>
      <c r="Q233" s="2">
        <f t="shared" si="20"/>
        <v>45018.142361111109</v>
      </c>
      <c r="R233" s="2">
        <f t="shared" si="21"/>
        <v>5.6250000001455192E-2</v>
      </c>
      <c r="S233" s="7">
        <f>SUMIF(Cocina!A:A,K233,Cocina!H:H)</f>
        <v>9.6527777777777768E-2</v>
      </c>
      <c r="T233" s="2">
        <f t="shared" si="22"/>
        <v>0</v>
      </c>
      <c r="U233" t="str">
        <f t="shared" si="23"/>
        <v>No cobrado</v>
      </c>
      <c r="V233" t="str">
        <f>TEXT(Table1[[#This Row],[Fecha de factura]],"dddd")</f>
        <v>domingo</v>
      </c>
    </row>
    <row r="234" spans="1:22" x14ac:dyDescent="0.45">
      <c r="A234">
        <v>8</v>
      </c>
      <c r="B234" t="s">
        <v>46</v>
      </c>
      <c r="C234">
        <v>1</v>
      </c>
      <c r="D234" s="1">
        <v>45018.036111111112</v>
      </c>
      <c r="E234" s="1">
        <v>45018.11041666667</v>
      </c>
      <c r="F234" t="s">
        <v>25</v>
      </c>
      <c r="G234" t="s">
        <v>21</v>
      </c>
      <c r="H234" t="s">
        <v>16</v>
      </c>
      <c r="I234" s="11">
        <v>45.64</v>
      </c>
      <c r="J234" t="s">
        <v>27</v>
      </c>
      <c r="K234">
        <v>233</v>
      </c>
      <c r="L234" t="s">
        <v>70</v>
      </c>
      <c r="M234" t="s">
        <v>123</v>
      </c>
      <c r="N234" s="11">
        <f>SUMIF(Cocina!A:A,Sala!K234,Cocina!J:J)+I234</f>
        <v>83.64</v>
      </c>
      <c r="O234" s="12">
        <f t="shared" si="18"/>
        <v>45018</v>
      </c>
      <c r="P234" s="2">
        <f t="shared" si="19"/>
        <v>45018.036111111112</v>
      </c>
      <c r="Q234" s="2">
        <f t="shared" si="20"/>
        <v>45018.11041666667</v>
      </c>
      <c r="R234" s="2">
        <f t="shared" si="21"/>
        <v>7.4305555557657499E-2</v>
      </c>
      <c r="S234" s="7">
        <f>SUMIF(Cocina!A:A,K234,Cocina!H:H)</f>
        <v>2.1527777777777778E-2</v>
      </c>
      <c r="T234" s="2">
        <f t="shared" si="22"/>
        <v>5.2777777779879721E-2</v>
      </c>
      <c r="U234" t="str">
        <f t="shared" si="23"/>
        <v>Cobrado</v>
      </c>
      <c r="V234" t="str">
        <f>TEXT(Table1[[#This Row],[Fecha de factura]],"dddd")</f>
        <v>domingo</v>
      </c>
    </row>
    <row r="235" spans="1:22" x14ac:dyDescent="0.45">
      <c r="A235">
        <v>17</v>
      </c>
      <c r="B235" t="s">
        <v>271</v>
      </c>
      <c r="C235">
        <v>6</v>
      </c>
      <c r="D235" s="1">
        <v>45018.115277777775</v>
      </c>
      <c r="E235" s="1">
        <v>45018.227777777778</v>
      </c>
      <c r="F235" t="s">
        <v>14</v>
      </c>
      <c r="G235" t="s">
        <v>21</v>
      </c>
      <c r="H235" t="s">
        <v>26</v>
      </c>
      <c r="I235" s="11">
        <v>10.220000000000001</v>
      </c>
      <c r="J235" t="s">
        <v>27</v>
      </c>
      <c r="K235">
        <v>234</v>
      </c>
      <c r="L235" t="s">
        <v>28</v>
      </c>
      <c r="M235" t="s">
        <v>817</v>
      </c>
      <c r="N235" s="11">
        <f>SUMIF(Cocina!A:A,Sala!K235,Cocina!J:J)+I235</f>
        <v>235.22</v>
      </c>
      <c r="O235" s="12">
        <f t="shared" si="18"/>
        <v>45018</v>
      </c>
      <c r="P235" s="2">
        <f t="shared" si="19"/>
        <v>45018.115277777775</v>
      </c>
      <c r="Q235" s="2">
        <f t="shared" si="20"/>
        <v>45018.227777777778</v>
      </c>
      <c r="R235" s="2">
        <f t="shared" si="21"/>
        <v>0.11250000000291038</v>
      </c>
      <c r="S235" s="7">
        <f>SUMIF(Cocina!A:A,K235,Cocina!H:H)</f>
        <v>6.8750000000000006E-2</v>
      </c>
      <c r="T235" s="2">
        <f t="shared" si="22"/>
        <v>4.3750000002910377E-2</v>
      </c>
      <c r="U235" t="str">
        <f t="shared" si="23"/>
        <v>Cobrado</v>
      </c>
      <c r="V235" t="str">
        <f>TEXT(Table1[[#This Row],[Fecha de factura]],"dddd")</f>
        <v>domingo</v>
      </c>
    </row>
    <row r="236" spans="1:22" x14ac:dyDescent="0.45">
      <c r="A236">
        <v>13</v>
      </c>
      <c r="B236" t="s">
        <v>87</v>
      </c>
      <c r="C236">
        <v>5</v>
      </c>
      <c r="D236" s="1">
        <v>45018.015277777777</v>
      </c>
      <c r="E236" s="1">
        <v>45018.116666666669</v>
      </c>
      <c r="F236" t="s">
        <v>14</v>
      </c>
      <c r="G236" t="s">
        <v>36</v>
      </c>
      <c r="H236" t="s">
        <v>26</v>
      </c>
      <c r="I236" s="11">
        <v>26.37</v>
      </c>
      <c r="J236" t="s">
        <v>17</v>
      </c>
      <c r="K236">
        <v>235</v>
      </c>
      <c r="L236" t="s">
        <v>18</v>
      </c>
      <c r="M236" t="s">
        <v>272</v>
      </c>
      <c r="N236" s="11">
        <f>SUMIF(Cocina!A:A,Sala!K236,Cocina!J:J)+I236</f>
        <v>59.370000000000005</v>
      </c>
      <c r="O236" s="12">
        <f t="shared" si="18"/>
        <v>45018</v>
      </c>
      <c r="P236" s="2">
        <f t="shared" si="19"/>
        <v>45018.015277777777</v>
      </c>
      <c r="Q236" s="2">
        <f t="shared" si="20"/>
        <v>45018.116666666669</v>
      </c>
      <c r="R236" s="2">
        <f t="shared" si="21"/>
        <v>0.10138888889196096</v>
      </c>
      <c r="S236" s="7">
        <f>SUMIF(Cocina!A:A,K236,Cocina!H:H)</f>
        <v>1.7361111111111112E-2</v>
      </c>
      <c r="T236" s="2">
        <f t="shared" si="22"/>
        <v>8.4027777780849855E-2</v>
      </c>
      <c r="U236" t="str">
        <f t="shared" si="23"/>
        <v>Cobrado</v>
      </c>
      <c r="V236" t="str">
        <f>TEXT(Table1[[#This Row],[Fecha de factura]],"dddd")</f>
        <v>domingo</v>
      </c>
    </row>
    <row r="237" spans="1:22" x14ac:dyDescent="0.45">
      <c r="A237">
        <v>12</v>
      </c>
      <c r="B237" t="s">
        <v>273</v>
      </c>
      <c r="C237">
        <v>2</v>
      </c>
      <c r="D237" s="1">
        <v>45018.036111111112</v>
      </c>
      <c r="E237" s="1">
        <v>45018.101388888892</v>
      </c>
      <c r="F237" t="s">
        <v>14</v>
      </c>
      <c r="G237" t="s">
        <v>15</v>
      </c>
      <c r="H237" t="s">
        <v>26</v>
      </c>
      <c r="I237" s="11">
        <v>39.81</v>
      </c>
      <c r="J237" t="s">
        <v>27</v>
      </c>
      <c r="K237">
        <v>236</v>
      </c>
      <c r="L237" t="s">
        <v>70</v>
      </c>
      <c r="M237" t="s">
        <v>818</v>
      </c>
      <c r="N237" s="11">
        <f>SUMIF(Cocina!A:A,Sala!K237,Cocina!J:J)+I237</f>
        <v>294.81</v>
      </c>
      <c r="O237" s="12">
        <f t="shared" si="18"/>
        <v>45018</v>
      </c>
      <c r="P237" s="2">
        <f t="shared" si="19"/>
        <v>45018.036111111112</v>
      </c>
      <c r="Q237" s="2">
        <f t="shared" si="20"/>
        <v>45018.101388888892</v>
      </c>
      <c r="R237" s="2">
        <f t="shared" si="21"/>
        <v>6.5277777779556345E-2</v>
      </c>
      <c r="S237" s="7">
        <f>SUMIF(Cocina!A:A,K237,Cocina!H:H)</f>
        <v>7.013888888888889E-2</v>
      </c>
      <c r="T237" s="2">
        <f t="shared" si="22"/>
        <v>0</v>
      </c>
      <c r="U237" t="str">
        <f t="shared" si="23"/>
        <v>No cobrado</v>
      </c>
      <c r="V237" t="str">
        <f>TEXT(Table1[[#This Row],[Fecha de factura]],"dddd")</f>
        <v>domingo</v>
      </c>
    </row>
    <row r="238" spans="1:22" x14ac:dyDescent="0.45">
      <c r="A238">
        <v>4</v>
      </c>
      <c r="B238" t="s">
        <v>225</v>
      </c>
      <c r="C238">
        <v>6</v>
      </c>
      <c r="D238" s="1">
        <v>45018.114583333336</v>
      </c>
      <c r="E238" s="1">
        <v>45018.25</v>
      </c>
      <c r="F238" t="s">
        <v>25</v>
      </c>
      <c r="G238" t="s">
        <v>15</v>
      </c>
      <c r="H238" t="s">
        <v>26</v>
      </c>
      <c r="I238" s="11">
        <v>13.15</v>
      </c>
      <c r="J238" t="s">
        <v>39</v>
      </c>
      <c r="K238">
        <v>237</v>
      </c>
      <c r="L238" t="s">
        <v>34</v>
      </c>
      <c r="M238" t="s">
        <v>819</v>
      </c>
      <c r="N238" s="11">
        <f>SUMIF(Cocina!A:A,Sala!K238,Cocina!J:J)+I238</f>
        <v>119.15</v>
      </c>
      <c r="O238" s="12">
        <f t="shared" si="18"/>
        <v>45018</v>
      </c>
      <c r="P238" s="2">
        <f t="shared" si="19"/>
        <v>45018.114583333336</v>
      </c>
      <c r="Q238" s="2">
        <f t="shared" si="20"/>
        <v>45018.25</v>
      </c>
      <c r="R238" s="2">
        <f t="shared" si="21"/>
        <v>0.145833333330908</v>
      </c>
      <c r="S238" s="7">
        <f>SUMIF(Cocina!A:A,K238,Cocina!H:H)</f>
        <v>2.5694444444444443E-2</v>
      </c>
      <c r="T238" s="2">
        <f t="shared" si="22"/>
        <v>0.12013888888646357</v>
      </c>
      <c r="U238" t="str">
        <f t="shared" si="23"/>
        <v>Cobrado</v>
      </c>
      <c r="V238" t="str">
        <f>TEXT(Table1[[#This Row],[Fecha de factura]],"dddd")</f>
        <v>domingo</v>
      </c>
    </row>
    <row r="239" spans="1:22" x14ac:dyDescent="0.45">
      <c r="A239">
        <v>13</v>
      </c>
      <c r="B239" t="s">
        <v>274</v>
      </c>
      <c r="C239">
        <v>6</v>
      </c>
      <c r="D239" s="1">
        <v>45018.095138888886</v>
      </c>
      <c r="E239" s="1">
        <v>45018.205555555556</v>
      </c>
      <c r="F239" t="s">
        <v>25</v>
      </c>
      <c r="G239" t="s">
        <v>21</v>
      </c>
      <c r="H239" t="s">
        <v>26</v>
      </c>
      <c r="I239" s="11">
        <v>33.020000000000003</v>
      </c>
      <c r="J239" t="s">
        <v>27</v>
      </c>
      <c r="K239">
        <v>238</v>
      </c>
      <c r="L239" t="s">
        <v>28</v>
      </c>
      <c r="M239" t="s">
        <v>84</v>
      </c>
      <c r="N239" s="11">
        <f>SUMIF(Cocina!A:A,Sala!K239,Cocina!J:J)+I239</f>
        <v>105.02000000000001</v>
      </c>
      <c r="O239" s="12">
        <f t="shared" si="18"/>
        <v>45018</v>
      </c>
      <c r="P239" s="2">
        <f t="shared" si="19"/>
        <v>45018.095138888886</v>
      </c>
      <c r="Q239" s="2">
        <f t="shared" si="20"/>
        <v>45018.205555555556</v>
      </c>
      <c r="R239" s="2">
        <f t="shared" si="21"/>
        <v>0.11041666667006211</v>
      </c>
      <c r="S239" s="7">
        <f>SUMIF(Cocina!A:A,K239,Cocina!H:H)</f>
        <v>3.125E-2</v>
      </c>
      <c r="T239" s="2">
        <f t="shared" si="22"/>
        <v>7.9166666670062114E-2</v>
      </c>
      <c r="U239" t="str">
        <f t="shared" si="23"/>
        <v>Cobrado</v>
      </c>
      <c r="V239" t="str">
        <f>TEXT(Table1[[#This Row],[Fecha de factura]],"dddd")</f>
        <v>domingo</v>
      </c>
    </row>
    <row r="240" spans="1:22" x14ac:dyDescent="0.45">
      <c r="A240">
        <v>12</v>
      </c>
      <c r="B240" t="s">
        <v>275</v>
      </c>
      <c r="C240">
        <v>6</v>
      </c>
      <c r="D240" s="1">
        <v>45018.115277777775</v>
      </c>
      <c r="E240" s="1">
        <v>45018.254861111112</v>
      </c>
      <c r="F240" t="s">
        <v>33</v>
      </c>
      <c r="G240" t="s">
        <v>15</v>
      </c>
      <c r="H240" t="s">
        <v>22</v>
      </c>
      <c r="I240" s="11">
        <v>11.76</v>
      </c>
      <c r="J240" t="s">
        <v>17</v>
      </c>
      <c r="K240">
        <v>239</v>
      </c>
      <c r="L240" t="s">
        <v>28</v>
      </c>
      <c r="M240" t="s">
        <v>820</v>
      </c>
      <c r="N240" s="11">
        <f>SUMIF(Cocina!A:A,Sala!K240,Cocina!J:J)+I240</f>
        <v>85.76</v>
      </c>
      <c r="O240" s="12">
        <f t="shared" si="18"/>
        <v>45018</v>
      </c>
      <c r="P240" s="2">
        <f t="shared" si="19"/>
        <v>45018.115277777775</v>
      </c>
      <c r="Q240" s="2">
        <f t="shared" si="20"/>
        <v>45018.254861111112</v>
      </c>
      <c r="R240" s="2">
        <f t="shared" si="21"/>
        <v>0.13958333333721384</v>
      </c>
      <c r="S240" s="7">
        <f>SUMIF(Cocina!A:A,K240,Cocina!H:H)</f>
        <v>5.0694444444444445E-2</v>
      </c>
      <c r="T240" s="2">
        <f t="shared" si="22"/>
        <v>8.8888888892769399E-2</v>
      </c>
      <c r="U240" t="str">
        <f t="shared" si="23"/>
        <v>Cobrado</v>
      </c>
      <c r="V240" t="str">
        <f>TEXT(Table1[[#This Row],[Fecha de factura]],"dddd")</f>
        <v>domingo</v>
      </c>
    </row>
    <row r="241" spans="1:22" x14ac:dyDescent="0.45">
      <c r="A241">
        <v>9</v>
      </c>
      <c r="B241" t="s">
        <v>276</v>
      </c>
      <c r="C241">
        <v>1</v>
      </c>
      <c r="D241" s="1">
        <v>45018.011111111111</v>
      </c>
      <c r="E241" s="1">
        <v>45018.131944444445</v>
      </c>
      <c r="F241" t="s">
        <v>14</v>
      </c>
      <c r="G241" t="s">
        <v>15</v>
      </c>
      <c r="H241" t="s">
        <v>16</v>
      </c>
      <c r="I241" s="11">
        <v>33.81</v>
      </c>
      <c r="J241" t="s">
        <v>27</v>
      </c>
      <c r="K241">
        <v>240</v>
      </c>
      <c r="L241" t="s">
        <v>34</v>
      </c>
      <c r="M241" t="s">
        <v>821</v>
      </c>
      <c r="N241" s="11">
        <f>SUMIF(Cocina!A:A,Sala!K241,Cocina!J:J)+I241</f>
        <v>327.81</v>
      </c>
      <c r="O241" s="12">
        <f t="shared" si="18"/>
        <v>45018</v>
      </c>
      <c r="P241" s="2">
        <f t="shared" si="19"/>
        <v>45018.011111111111</v>
      </c>
      <c r="Q241" s="2">
        <f t="shared" si="20"/>
        <v>45018.131944444445</v>
      </c>
      <c r="R241" s="2">
        <f t="shared" si="21"/>
        <v>0.12083333333430346</v>
      </c>
      <c r="S241" s="7">
        <f>SUMIF(Cocina!A:A,K241,Cocina!H:H)</f>
        <v>8.9583333333333334E-2</v>
      </c>
      <c r="T241" s="2">
        <f t="shared" si="22"/>
        <v>3.1250000000970127E-2</v>
      </c>
      <c r="U241" t="str">
        <f t="shared" si="23"/>
        <v>Cobrado</v>
      </c>
      <c r="V241" t="str">
        <f>TEXT(Table1[[#This Row],[Fecha de factura]],"dddd")</f>
        <v>domingo</v>
      </c>
    </row>
    <row r="242" spans="1:22" x14ac:dyDescent="0.45">
      <c r="A242">
        <v>12</v>
      </c>
      <c r="B242" t="s">
        <v>277</v>
      </c>
      <c r="C242">
        <v>4</v>
      </c>
      <c r="D242" s="1">
        <v>45018.00277777778</v>
      </c>
      <c r="E242" s="1">
        <v>45018.044444444444</v>
      </c>
      <c r="F242" t="s">
        <v>30</v>
      </c>
      <c r="G242" t="s">
        <v>15</v>
      </c>
      <c r="H242" t="s">
        <v>26</v>
      </c>
      <c r="I242" s="11">
        <v>38.97</v>
      </c>
      <c r="J242" t="s">
        <v>39</v>
      </c>
      <c r="K242">
        <v>241</v>
      </c>
      <c r="L242" t="s">
        <v>28</v>
      </c>
      <c r="M242" t="s">
        <v>90</v>
      </c>
      <c r="N242" s="11">
        <f>SUMIF(Cocina!A:A,Sala!K242,Cocina!J:J)+I242</f>
        <v>56.97</v>
      </c>
      <c r="O242" s="12">
        <f t="shared" si="18"/>
        <v>45018</v>
      </c>
      <c r="P242" s="2">
        <f t="shared" si="19"/>
        <v>45018.00277777778</v>
      </c>
      <c r="Q242" s="2">
        <f t="shared" si="20"/>
        <v>45018.044444444444</v>
      </c>
      <c r="R242" s="2">
        <f t="shared" si="21"/>
        <v>5.2083333330908012E-2</v>
      </c>
      <c r="S242" s="7">
        <f>SUMIF(Cocina!A:A,K242,Cocina!H:H)</f>
        <v>7.6388888888888886E-3</v>
      </c>
      <c r="T242" s="2">
        <f t="shared" si="22"/>
        <v>4.4444444442019122E-2</v>
      </c>
      <c r="U242" t="str">
        <f t="shared" si="23"/>
        <v>Cobrado</v>
      </c>
      <c r="V242" t="str">
        <f>TEXT(Table1[[#This Row],[Fecha de factura]],"dddd")</f>
        <v>domingo</v>
      </c>
    </row>
    <row r="243" spans="1:22" x14ac:dyDescent="0.45">
      <c r="A243">
        <v>12</v>
      </c>
      <c r="B243" t="s">
        <v>278</v>
      </c>
      <c r="C243">
        <v>2</v>
      </c>
      <c r="D243" s="1">
        <v>45018.154166666667</v>
      </c>
      <c r="E243" s="1">
        <v>45018.214583333334</v>
      </c>
      <c r="F243" t="s">
        <v>25</v>
      </c>
      <c r="G243" t="s">
        <v>15</v>
      </c>
      <c r="H243" t="s">
        <v>26</v>
      </c>
      <c r="I243" s="11">
        <v>31.29</v>
      </c>
      <c r="J243" t="s">
        <v>17</v>
      </c>
      <c r="K243">
        <v>242</v>
      </c>
      <c r="L243" t="s">
        <v>40</v>
      </c>
      <c r="M243" t="s">
        <v>822</v>
      </c>
      <c r="N243" s="11">
        <f>SUMIF(Cocina!A:A,Sala!K243,Cocina!J:J)+I243</f>
        <v>165.29</v>
      </c>
      <c r="O243" s="12">
        <f t="shared" si="18"/>
        <v>45018</v>
      </c>
      <c r="P243" s="2">
        <f t="shared" si="19"/>
        <v>45018.154166666667</v>
      </c>
      <c r="Q243" s="2">
        <f t="shared" si="20"/>
        <v>45018.214583333334</v>
      </c>
      <c r="R243" s="2">
        <f t="shared" si="21"/>
        <v>6.0416666667151731E-2</v>
      </c>
      <c r="S243" s="7">
        <f>SUMIF(Cocina!A:A,K243,Cocina!H:H)</f>
        <v>6.8749999999999992E-2</v>
      </c>
      <c r="T243" s="2">
        <f t="shared" si="22"/>
        <v>0</v>
      </c>
      <c r="U243" t="str">
        <f t="shared" si="23"/>
        <v>No cobrado</v>
      </c>
      <c r="V243" t="str">
        <f>TEXT(Table1[[#This Row],[Fecha de factura]],"dddd")</f>
        <v>domingo</v>
      </c>
    </row>
    <row r="244" spans="1:22" x14ac:dyDescent="0.45">
      <c r="A244">
        <v>4</v>
      </c>
      <c r="B244" t="s">
        <v>279</v>
      </c>
      <c r="C244">
        <v>4</v>
      </c>
      <c r="D244" s="1">
        <v>45018.029166666667</v>
      </c>
      <c r="E244" s="1">
        <v>45018.174305555556</v>
      </c>
      <c r="F244" t="s">
        <v>25</v>
      </c>
      <c r="G244" t="s">
        <v>15</v>
      </c>
      <c r="H244" t="s">
        <v>26</v>
      </c>
      <c r="I244" s="11">
        <v>21.45</v>
      </c>
      <c r="J244" t="s">
        <v>27</v>
      </c>
      <c r="K244">
        <v>243</v>
      </c>
      <c r="L244" t="s">
        <v>18</v>
      </c>
      <c r="M244" t="s">
        <v>59</v>
      </c>
      <c r="N244" s="11">
        <f>SUMIF(Cocina!A:A,Sala!K244,Cocina!J:J)+I244</f>
        <v>141.44999999999999</v>
      </c>
      <c r="O244" s="12">
        <f t="shared" si="18"/>
        <v>45018</v>
      </c>
      <c r="P244" s="2">
        <f t="shared" si="19"/>
        <v>45018.029166666667</v>
      </c>
      <c r="Q244" s="2">
        <f t="shared" si="20"/>
        <v>45018.174305555556</v>
      </c>
      <c r="R244" s="2">
        <f t="shared" si="21"/>
        <v>0.14513888888905058</v>
      </c>
      <c r="S244" s="7">
        <f>SUMIF(Cocina!A:A,K244,Cocina!H:H)</f>
        <v>1.5277777777777777E-2</v>
      </c>
      <c r="T244" s="2">
        <f t="shared" si="22"/>
        <v>0.1298611111112728</v>
      </c>
      <c r="U244" t="str">
        <f t="shared" si="23"/>
        <v>Cobrado</v>
      </c>
      <c r="V244" t="str">
        <f>TEXT(Table1[[#This Row],[Fecha de factura]],"dddd")</f>
        <v>domingo</v>
      </c>
    </row>
    <row r="245" spans="1:22" x14ac:dyDescent="0.45">
      <c r="A245">
        <v>17</v>
      </c>
      <c r="B245" t="s">
        <v>100</v>
      </c>
      <c r="C245">
        <v>6</v>
      </c>
      <c r="D245" s="1">
        <v>45018.155555555553</v>
      </c>
      <c r="E245" s="1">
        <v>45018.250694444447</v>
      </c>
      <c r="F245" t="s">
        <v>14</v>
      </c>
      <c r="G245" t="s">
        <v>15</v>
      </c>
      <c r="H245" t="s">
        <v>22</v>
      </c>
      <c r="I245" s="11">
        <v>17.649999999999999</v>
      </c>
      <c r="J245" t="s">
        <v>17</v>
      </c>
      <c r="K245">
        <v>244</v>
      </c>
      <c r="L245" t="s">
        <v>34</v>
      </c>
      <c r="M245" t="s">
        <v>823</v>
      </c>
      <c r="N245" s="11">
        <f>SUMIF(Cocina!A:A,Sala!K245,Cocina!J:J)+I245</f>
        <v>175.65</v>
      </c>
      <c r="O245" s="12">
        <f t="shared" si="18"/>
        <v>45018</v>
      </c>
      <c r="P245" s="2">
        <f t="shared" si="19"/>
        <v>45018.155555555553</v>
      </c>
      <c r="Q245" s="2">
        <f t="shared" si="20"/>
        <v>45018.250694444447</v>
      </c>
      <c r="R245" s="2">
        <f t="shared" si="21"/>
        <v>9.5138888893416151E-2</v>
      </c>
      <c r="S245" s="7">
        <f>SUMIF(Cocina!A:A,K245,Cocina!H:H)</f>
        <v>6.1805555555555558E-2</v>
      </c>
      <c r="T245" s="2">
        <f t="shared" si="22"/>
        <v>3.3333333337860593E-2</v>
      </c>
      <c r="U245" t="str">
        <f t="shared" si="23"/>
        <v>Cobrado</v>
      </c>
      <c r="V245" t="str">
        <f>TEXT(Table1[[#This Row],[Fecha de factura]],"dddd")</f>
        <v>domingo</v>
      </c>
    </row>
    <row r="246" spans="1:22" x14ac:dyDescent="0.45">
      <c r="A246">
        <v>11</v>
      </c>
      <c r="B246" t="s">
        <v>280</v>
      </c>
      <c r="C246">
        <v>1</v>
      </c>
      <c r="D246" s="1">
        <v>45018.146527777775</v>
      </c>
      <c r="E246" s="1">
        <v>45018.289583333331</v>
      </c>
      <c r="F246" t="s">
        <v>20</v>
      </c>
      <c r="G246" t="s">
        <v>15</v>
      </c>
      <c r="H246" t="s">
        <v>26</v>
      </c>
      <c r="I246" s="11">
        <v>14.82</v>
      </c>
      <c r="J246" t="s">
        <v>17</v>
      </c>
      <c r="K246">
        <v>245</v>
      </c>
      <c r="L246" t="s">
        <v>43</v>
      </c>
      <c r="M246" t="s">
        <v>824</v>
      </c>
      <c r="N246" s="11">
        <f>SUMIF(Cocina!A:A,Sala!K246,Cocina!J:J)+I246</f>
        <v>287.82</v>
      </c>
      <c r="O246" s="12">
        <f t="shared" si="18"/>
        <v>45018</v>
      </c>
      <c r="P246" s="2">
        <f t="shared" si="19"/>
        <v>45018.146527777775</v>
      </c>
      <c r="Q246" s="2">
        <f t="shared" si="20"/>
        <v>45018.289583333331</v>
      </c>
      <c r="R246" s="2">
        <f t="shared" si="21"/>
        <v>0.14305555555620231</v>
      </c>
      <c r="S246" s="7">
        <f>SUMIF(Cocina!A:A,K246,Cocina!H:H)</f>
        <v>8.0555555555555547E-2</v>
      </c>
      <c r="T246" s="2">
        <f t="shared" si="22"/>
        <v>6.250000000064676E-2</v>
      </c>
      <c r="U246" t="str">
        <f t="shared" si="23"/>
        <v>Cobrado</v>
      </c>
      <c r="V246" t="str">
        <f>TEXT(Table1[[#This Row],[Fecha de factura]],"dddd")</f>
        <v>domingo</v>
      </c>
    </row>
    <row r="247" spans="1:22" x14ac:dyDescent="0.45">
      <c r="A247">
        <v>2</v>
      </c>
      <c r="B247" t="s">
        <v>278</v>
      </c>
      <c r="C247">
        <v>6</v>
      </c>
      <c r="D247" s="1">
        <v>45018.076388888891</v>
      </c>
      <c r="E247" s="1">
        <v>45018.17291666667</v>
      </c>
      <c r="F247" t="s">
        <v>25</v>
      </c>
      <c r="G247" t="s">
        <v>15</v>
      </c>
      <c r="H247" t="s">
        <v>26</v>
      </c>
      <c r="I247" s="11">
        <v>42.75</v>
      </c>
      <c r="J247" t="s">
        <v>27</v>
      </c>
      <c r="K247">
        <v>246</v>
      </c>
      <c r="L247" t="s">
        <v>43</v>
      </c>
      <c r="M247" t="s">
        <v>825</v>
      </c>
      <c r="N247" s="11">
        <f>SUMIF(Cocina!A:A,Sala!K247,Cocina!J:J)+I247</f>
        <v>369.75</v>
      </c>
      <c r="O247" s="12">
        <f t="shared" si="18"/>
        <v>45018</v>
      </c>
      <c r="P247" s="2">
        <f t="shared" si="19"/>
        <v>45018.076388888891</v>
      </c>
      <c r="Q247" s="2">
        <f t="shared" si="20"/>
        <v>45018.17291666667</v>
      </c>
      <c r="R247" s="2">
        <f t="shared" si="21"/>
        <v>9.6527777779556345E-2</v>
      </c>
      <c r="S247" s="7">
        <f>SUMIF(Cocina!A:A,K247,Cocina!H:H)</f>
        <v>0.10138888888888888</v>
      </c>
      <c r="T247" s="2">
        <f t="shared" si="22"/>
        <v>0</v>
      </c>
      <c r="U247" t="str">
        <f t="shared" si="23"/>
        <v>No cobrado</v>
      </c>
      <c r="V247" t="str">
        <f>TEXT(Table1[[#This Row],[Fecha de factura]],"dddd")</f>
        <v>domingo</v>
      </c>
    </row>
    <row r="248" spans="1:22" x14ac:dyDescent="0.45">
      <c r="A248">
        <v>11</v>
      </c>
      <c r="B248" t="s">
        <v>204</v>
      </c>
      <c r="C248">
        <v>6</v>
      </c>
      <c r="D248" s="1">
        <v>45018.106944444444</v>
      </c>
      <c r="E248" s="1">
        <v>45018.222916666666</v>
      </c>
      <c r="F248" t="s">
        <v>25</v>
      </c>
      <c r="G248" t="s">
        <v>15</v>
      </c>
      <c r="H248" t="s">
        <v>26</v>
      </c>
      <c r="I248" s="11">
        <v>49.07</v>
      </c>
      <c r="J248" t="s">
        <v>39</v>
      </c>
      <c r="K248">
        <v>247</v>
      </c>
      <c r="L248" t="s">
        <v>55</v>
      </c>
      <c r="M248" t="s">
        <v>272</v>
      </c>
      <c r="N248" s="11">
        <f>SUMIF(Cocina!A:A,Sala!K248,Cocina!J:J)+I248</f>
        <v>115.07</v>
      </c>
      <c r="O248" s="12">
        <f t="shared" si="18"/>
        <v>45018</v>
      </c>
      <c r="P248" s="2">
        <f t="shared" si="19"/>
        <v>45018.106944444444</v>
      </c>
      <c r="Q248" s="2">
        <f t="shared" si="20"/>
        <v>45018.222916666666</v>
      </c>
      <c r="R248" s="2">
        <f t="shared" si="21"/>
        <v>0.1263888888885655</v>
      </c>
      <c r="S248" s="7">
        <f>SUMIF(Cocina!A:A,K248,Cocina!H:H)</f>
        <v>4.0972222222222222E-2</v>
      </c>
      <c r="T248" s="2">
        <f t="shared" si="22"/>
        <v>8.5416666666343288E-2</v>
      </c>
      <c r="U248" t="str">
        <f t="shared" si="23"/>
        <v>Cobrado</v>
      </c>
      <c r="V248" t="str">
        <f>TEXT(Table1[[#This Row],[Fecha de factura]],"dddd")</f>
        <v>domingo</v>
      </c>
    </row>
    <row r="249" spans="1:22" x14ac:dyDescent="0.45">
      <c r="A249">
        <v>12</v>
      </c>
      <c r="B249" t="s">
        <v>281</v>
      </c>
      <c r="C249">
        <v>6</v>
      </c>
      <c r="D249" s="1">
        <v>45018.018055555556</v>
      </c>
      <c r="E249" s="1">
        <v>45018.095833333333</v>
      </c>
      <c r="F249" t="s">
        <v>25</v>
      </c>
      <c r="G249" t="s">
        <v>15</v>
      </c>
      <c r="H249" t="s">
        <v>16</v>
      </c>
      <c r="I249" s="11">
        <v>18.690000000000001</v>
      </c>
      <c r="J249" t="s">
        <v>39</v>
      </c>
      <c r="K249">
        <v>248</v>
      </c>
      <c r="L249" t="s">
        <v>58</v>
      </c>
      <c r="M249" t="s">
        <v>826</v>
      </c>
      <c r="N249" s="11">
        <f>SUMIF(Cocina!A:A,Sala!K249,Cocina!J:J)+I249</f>
        <v>243.69</v>
      </c>
      <c r="O249" s="12">
        <f t="shared" si="18"/>
        <v>45018</v>
      </c>
      <c r="P249" s="2">
        <f t="shared" si="19"/>
        <v>45018.018055555556</v>
      </c>
      <c r="Q249" s="2">
        <f t="shared" si="20"/>
        <v>45018.095833333333</v>
      </c>
      <c r="R249" s="2">
        <f t="shared" si="21"/>
        <v>8.8194444443312633E-2</v>
      </c>
      <c r="S249" s="7">
        <f>SUMIF(Cocina!A:A,K249,Cocina!H:H)</f>
        <v>8.3333333333333343E-2</v>
      </c>
      <c r="T249" s="2">
        <f t="shared" si="22"/>
        <v>4.8611111099792909E-3</v>
      </c>
      <c r="U249" t="str">
        <f t="shared" si="23"/>
        <v>Cobrado</v>
      </c>
      <c r="V249" t="str">
        <f>TEXT(Table1[[#This Row],[Fecha de factura]],"dddd")</f>
        <v>domingo</v>
      </c>
    </row>
    <row r="250" spans="1:22" x14ac:dyDescent="0.45">
      <c r="A250">
        <v>8</v>
      </c>
      <c r="B250" t="s">
        <v>282</v>
      </c>
      <c r="C250">
        <v>6</v>
      </c>
      <c r="D250" s="1">
        <v>45018.040277777778</v>
      </c>
      <c r="E250" s="1">
        <v>45018.163194444445</v>
      </c>
      <c r="F250" t="s">
        <v>25</v>
      </c>
      <c r="G250" t="s">
        <v>36</v>
      </c>
      <c r="H250" t="s">
        <v>26</v>
      </c>
      <c r="I250" s="11">
        <v>47.71</v>
      </c>
      <c r="J250" t="s">
        <v>39</v>
      </c>
      <c r="K250">
        <v>249</v>
      </c>
      <c r="L250" t="s">
        <v>18</v>
      </c>
      <c r="M250" t="s">
        <v>827</v>
      </c>
      <c r="N250" s="11">
        <f>SUMIF(Cocina!A:A,Sala!K250,Cocina!J:J)+I250</f>
        <v>127.71000000000001</v>
      </c>
      <c r="O250" s="12">
        <f t="shared" si="18"/>
        <v>45018</v>
      </c>
      <c r="P250" s="2">
        <f t="shared" si="19"/>
        <v>45018.040277777778</v>
      </c>
      <c r="Q250" s="2">
        <f t="shared" si="20"/>
        <v>45018.163194444445</v>
      </c>
      <c r="R250" s="2">
        <f t="shared" si="21"/>
        <v>0.13333333333381839</v>
      </c>
      <c r="S250" s="7">
        <f>SUMIF(Cocina!A:A,K250,Cocina!H:H)</f>
        <v>7.5694444444444453E-2</v>
      </c>
      <c r="T250" s="2">
        <f t="shared" si="22"/>
        <v>5.7638888889373935E-2</v>
      </c>
      <c r="U250" t="str">
        <f t="shared" si="23"/>
        <v>Cobrado</v>
      </c>
      <c r="V250" t="str">
        <f>TEXT(Table1[[#This Row],[Fecha de factura]],"dddd")</f>
        <v>domingo</v>
      </c>
    </row>
    <row r="251" spans="1:22" x14ac:dyDescent="0.45">
      <c r="A251">
        <v>8</v>
      </c>
      <c r="B251" t="s">
        <v>283</v>
      </c>
      <c r="C251">
        <v>2</v>
      </c>
      <c r="D251" s="1">
        <v>45018.12222222222</v>
      </c>
      <c r="E251" s="1">
        <v>45018.272916666669</v>
      </c>
      <c r="F251" t="s">
        <v>33</v>
      </c>
      <c r="G251" t="s">
        <v>15</v>
      </c>
      <c r="H251" t="s">
        <v>26</v>
      </c>
      <c r="I251" s="11">
        <v>23.21</v>
      </c>
      <c r="J251" t="s">
        <v>27</v>
      </c>
      <c r="K251">
        <v>250</v>
      </c>
      <c r="L251" t="s">
        <v>18</v>
      </c>
      <c r="M251" t="s">
        <v>157</v>
      </c>
      <c r="N251" s="11">
        <f>SUMIF(Cocina!A:A,Sala!K251,Cocina!J:J)+I251</f>
        <v>43.21</v>
      </c>
      <c r="O251" s="12">
        <f t="shared" si="18"/>
        <v>45018</v>
      </c>
      <c r="P251" s="2">
        <f t="shared" si="19"/>
        <v>45018.12222222222</v>
      </c>
      <c r="Q251" s="2">
        <f t="shared" si="20"/>
        <v>45018.272916666669</v>
      </c>
      <c r="R251" s="2">
        <f t="shared" si="21"/>
        <v>0.15069444444816327</v>
      </c>
      <c r="S251" s="7">
        <f>SUMIF(Cocina!A:A,K251,Cocina!H:H)</f>
        <v>2.013888888888889E-2</v>
      </c>
      <c r="T251" s="2">
        <f t="shared" si="22"/>
        <v>0.13055555555927437</v>
      </c>
      <c r="U251" t="str">
        <f t="shared" si="23"/>
        <v>Cobrado</v>
      </c>
      <c r="V251" t="str">
        <f>TEXT(Table1[[#This Row],[Fecha de factura]],"dddd")</f>
        <v>domingo</v>
      </c>
    </row>
    <row r="252" spans="1:22" x14ac:dyDescent="0.45">
      <c r="A252">
        <v>12</v>
      </c>
      <c r="B252" t="s">
        <v>284</v>
      </c>
      <c r="C252">
        <v>6</v>
      </c>
      <c r="D252" s="1">
        <v>45018.055555555555</v>
      </c>
      <c r="E252" s="1">
        <v>45018.183333333334</v>
      </c>
      <c r="F252" t="s">
        <v>20</v>
      </c>
      <c r="G252" t="s">
        <v>15</v>
      </c>
      <c r="H252" t="s">
        <v>26</v>
      </c>
      <c r="I252" s="11">
        <v>13.69</v>
      </c>
      <c r="J252" t="s">
        <v>39</v>
      </c>
      <c r="K252">
        <v>251</v>
      </c>
      <c r="L252" t="s">
        <v>45</v>
      </c>
      <c r="M252" t="s">
        <v>828</v>
      </c>
      <c r="N252" s="11">
        <f>SUMIF(Cocina!A:A,Sala!K252,Cocina!J:J)+I252</f>
        <v>122.69</v>
      </c>
      <c r="O252" s="12">
        <f t="shared" si="18"/>
        <v>45018</v>
      </c>
      <c r="P252" s="2">
        <f t="shared" si="19"/>
        <v>45018.055555555555</v>
      </c>
      <c r="Q252" s="2">
        <f t="shared" si="20"/>
        <v>45018.183333333334</v>
      </c>
      <c r="R252" s="2">
        <f t="shared" si="21"/>
        <v>0.138194444446223</v>
      </c>
      <c r="S252" s="7">
        <f>SUMIF(Cocina!A:A,K252,Cocina!H:H)</f>
        <v>8.4722222222222227E-2</v>
      </c>
      <c r="T252" s="2">
        <f t="shared" si="22"/>
        <v>5.3472222224000776E-2</v>
      </c>
      <c r="U252" t="str">
        <f t="shared" si="23"/>
        <v>Cobrado</v>
      </c>
      <c r="V252" t="str">
        <f>TEXT(Table1[[#This Row],[Fecha de factura]],"dddd")</f>
        <v>domingo</v>
      </c>
    </row>
    <row r="253" spans="1:22" x14ac:dyDescent="0.45">
      <c r="A253">
        <v>4</v>
      </c>
      <c r="B253" t="s">
        <v>285</v>
      </c>
      <c r="C253">
        <v>3</v>
      </c>
      <c r="D253" s="1">
        <v>45018.027083333334</v>
      </c>
      <c r="E253" s="1">
        <v>45018.183333333334</v>
      </c>
      <c r="F253" t="s">
        <v>33</v>
      </c>
      <c r="G253" t="s">
        <v>15</v>
      </c>
      <c r="H253" t="s">
        <v>26</v>
      </c>
      <c r="I253" s="11">
        <v>43.81</v>
      </c>
      <c r="J253" t="s">
        <v>27</v>
      </c>
      <c r="K253">
        <v>252</v>
      </c>
      <c r="L253" t="s">
        <v>23</v>
      </c>
      <c r="M253" t="s">
        <v>829</v>
      </c>
      <c r="N253" s="11">
        <f>SUMIF(Cocina!A:A,Sala!K253,Cocina!J:J)+I253</f>
        <v>145.81</v>
      </c>
      <c r="O253" s="12">
        <f t="shared" si="18"/>
        <v>45018</v>
      </c>
      <c r="P253" s="2">
        <f t="shared" si="19"/>
        <v>45018.027083333334</v>
      </c>
      <c r="Q253" s="2">
        <f t="shared" si="20"/>
        <v>45018.183333333334</v>
      </c>
      <c r="R253" s="2">
        <f t="shared" si="21"/>
        <v>0.15625</v>
      </c>
      <c r="S253" s="7">
        <f>SUMIF(Cocina!A:A,K253,Cocina!H:H)</f>
        <v>5.8333333333333334E-2</v>
      </c>
      <c r="T253" s="2">
        <f t="shared" si="22"/>
        <v>9.7916666666666666E-2</v>
      </c>
      <c r="U253" t="str">
        <f t="shared" si="23"/>
        <v>Cobrado</v>
      </c>
      <c r="V253" t="str">
        <f>TEXT(Table1[[#This Row],[Fecha de factura]],"dddd")</f>
        <v>domingo</v>
      </c>
    </row>
    <row r="254" spans="1:22" x14ac:dyDescent="0.45">
      <c r="A254">
        <v>8</v>
      </c>
      <c r="B254" t="s">
        <v>286</v>
      </c>
      <c r="C254">
        <v>2</v>
      </c>
      <c r="D254" s="1">
        <v>45018.037499999999</v>
      </c>
      <c r="E254" s="1">
        <v>45018.15625</v>
      </c>
      <c r="F254" t="s">
        <v>14</v>
      </c>
      <c r="G254" t="s">
        <v>36</v>
      </c>
      <c r="H254" t="s">
        <v>26</v>
      </c>
      <c r="I254" s="11">
        <v>34.69</v>
      </c>
      <c r="J254" t="s">
        <v>39</v>
      </c>
      <c r="K254">
        <v>253</v>
      </c>
      <c r="L254" t="s">
        <v>70</v>
      </c>
      <c r="M254" t="s">
        <v>830</v>
      </c>
      <c r="N254" s="11">
        <f>SUMIF(Cocina!A:A,Sala!K254,Cocina!J:J)+I254</f>
        <v>188.69</v>
      </c>
      <c r="O254" s="12">
        <f t="shared" si="18"/>
        <v>45018</v>
      </c>
      <c r="P254" s="2">
        <f t="shared" si="19"/>
        <v>45018.037499999999</v>
      </c>
      <c r="Q254" s="2">
        <f t="shared" si="20"/>
        <v>45018.15625</v>
      </c>
      <c r="R254" s="2">
        <f t="shared" si="21"/>
        <v>0.12916666666812185</v>
      </c>
      <c r="S254" s="7">
        <f>SUMIF(Cocina!A:A,K254,Cocina!H:H)</f>
        <v>3.8194444444444448E-2</v>
      </c>
      <c r="T254" s="2">
        <f t="shared" si="22"/>
        <v>9.0972222223677401E-2</v>
      </c>
      <c r="U254" t="str">
        <f t="shared" si="23"/>
        <v>Cobrado</v>
      </c>
      <c r="V254" t="str">
        <f>TEXT(Table1[[#This Row],[Fecha de factura]],"dddd")</f>
        <v>domingo</v>
      </c>
    </row>
    <row r="255" spans="1:22" x14ac:dyDescent="0.45">
      <c r="A255">
        <v>10</v>
      </c>
      <c r="B255" t="s">
        <v>287</v>
      </c>
      <c r="C255">
        <v>6</v>
      </c>
      <c r="D255" s="1">
        <v>45018.128472222219</v>
      </c>
      <c r="E255" s="1">
        <v>45018.240972222222</v>
      </c>
      <c r="F255" t="s">
        <v>20</v>
      </c>
      <c r="G255" t="s">
        <v>36</v>
      </c>
      <c r="H255" t="s">
        <v>26</v>
      </c>
      <c r="I255" s="11">
        <v>36.43</v>
      </c>
      <c r="J255" t="s">
        <v>17</v>
      </c>
      <c r="K255">
        <v>254</v>
      </c>
      <c r="L255" t="s">
        <v>31</v>
      </c>
      <c r="M255" t="s">
        <v>831</v>
      </c>
      <c r="N255" s="11">
        <f>SUMIF(Cocina!A:A,Sala!K255,Cocina!J:J)+I255</f>
        <v>333.43</v>
      </c>
      <c r="O255" s="12">
        <f t="shared" si="18"/>
        <v>45018</v>
      </c>
      <c r="P255" s="2">
        <f t="shared" si="19"/>
        <v>45018.128472222219</v>
      </c>
      <c r="Q255" s="2">
        <f t="shared" si="20"/>
        <v>45018.240972222222</v>
      </c>
      <c r="R255" s="2">
        <f t="shared" si="21"/>
        <v>0.11250000000291038</v>
      </c>
      <c r="S255" s="7">
        <f>SUMIF(Cocina!A:A,K255,Cocina!H:H)</f>
        <v>9.791666666666668E-2</v>
      </c>
      <c r="T255" s="2">
        <f t="shared" si="22"/>
        <v>1.4583333336243703E-2</v>
      </c>
      <c r="U255" t="str">
        <f t="shared" si="23"/>
        <v>Cobrado</v>
      </c>
      <c r="V255" t="str">
        <f>TEXT(Table1[[#This Row],[Fecha de factura]],"dddd")</f>
        <v>domingo</v>
      </c>
    </row>
    <row r="256" spans="1:22" x14ac:dyDescent="0.45">
      <c r="A256">
        <v>8</v>
      </c>
      <c r="B256" t="s">
        <v>288</v>
      </c>
      <c r="C256">
        <v>4</v>
      </c>
      <c r="D256" s="1">
        <v>45018.099305555559</v>
      </c>
      <c r="E256" s="1">
        <v>45018.165972222225</v>
      </c>
      <c r="F256" t="s">
        <v>25</v>
      </c>
      <c r="G256" t="s">
        <v>36</v>
      </c>
      <c r="H256" t="s">
        <v>22</v>
      </c>
      <c r="I256" s="11">
        <v>13.34</v>
      </c>
      <c r="J256" t="s">
        <v>17</v>
      </c>
      <c r="K256">
        <v>255</v>
      </c>
      <c r="L256" t="s">
        <v>45</v>
      </c>
      <c r="M256" t="s">
        <v>133</v>
      </c>
      <c r="N256" s="11">
        <f>SUMIF(Cocina!A:A,Sala!K256,Cocina!J:J)+I256</f>
        <v>38.340000000000003</v>
      </c>
      <c r="O256" s="12">
        <f t="shared" si="18"/>
        <v>45018</v>
      </c>
      <c r="P256" s="2">
        <f t="shared" si="19"/>
        <v>45018.099305555559</v>
      </c>
      <c r="Q256" s="2">
        <f t="shared" si="20"/>
        <v>45018.165972222225</v>
      </c>
      <c r="R256" s="2">
        <f t="shared" si="21"/>
        <v>6.6666666665696539E-2</v>
      </c>
      <c r="S256" s="7">
        <f>SUMIF(Cocina!A:A,K256,Cocina!H:H)</f>
        <v>2.5694444444444443E-2</v>
      </c>
      <c r="T256" s="2">
        <f t="shared" si="22"/>
        <v>4.0972222221252096E-2</v>
      </c>
      <c r="U256" t="str">
        <f t="shared" si="23"/>
        <v>Cobrado</v>
      </c>
      <c r="V256" t="str">
        <f>TEXT(Table1[[#This Row],[Fecha de factura]],"dddd")</f>
        <v>domingo</v>
      </c>
    </row>
    <row r="257" spans="1:22" x14ac:dyDescent="0.45">
      <c r="A257">
        <v>5</v>
      </c>
      <c r="B257" t="s">
        <v>289</v>
      </c>
      <c r="C257">
        <v>2</v>
      </c>
      <c r="D257" s="1">
        <v>45018.015972222223</v>
      </c>
      <c r="E257" s="1">
        <v>45018.143750000003</v>
      </c>
      <c r="F257" t="s">
        <v>30</v>
      </c>
      <c r="G257" t="s">
        <v>21</v>
      </c>
      <c r="H257" t="s">
        <v>22</v>
      </c>
      <c r="I257" s="11">
        <v>49.88</v>
      </c>
      <c r="J257" t="s">
        <v>17</v>
      </c>
      <c r="K257">
        <v>256</v>
      </c>
      <c r="L257" t="s">
        <v>70</v>
      </c>
      <c r="M257" t="s">
        <v>81</v>
      </c>
      <c r="N257" s="11">
        <f>SUMIF(Cocina!A:A,Sala!K257,Cocina!J:J)+I257</f>
        <v>70.88</v>
      </c>
      <c r="O257" s="12">
        <f t="shared" si="18"/>
        <v>45018</v>
      </c>
      <c r="P257" s="2">
        <f t="shared" si="19"/>
        <v>45018.015972222223</v>
      </c>
      <c r="Q257" s="2">
        <f t="shared" si="20"/>
        <v>45018.143750000003</v>
      </c>
      <c r="R257" s="2">
        <f t="shared" si="21"/>
        <v>0.12777777777955635</v>
      </c>
      <c r="S257" s="7">
        <f>SUMIF(Cocina!A:A,K257,Cocina!H:H)</f>
        <v>1.1111111111111112E-2</v>
      </c>
      <c r="T257" s="2">
        <f t="shared" si="22"/>
        <v>0.11666666666844523</v>
      </c>
      <c r="U257" t="str">
        <f t="shared" si="23"/>
        <v>Cobrado</v>
      </c>
      <c r="V257" t="str">
        <f>TEXT(Table1[[#This Row],[Fecha de factura]],"dddd")</f>
        <v>domingo</v>
      </c>
    </row>
    <row r="258" spans="1:22" x14ac:dyDescent="0.45">
      <c r="A258">
        <v>12</v>
      </c>
      <c r="B258" t="s">
        <v>290</v>
      </c>
      <c r="C258">
        <v>5</v>
      </c>
      <c r="D258" s="1">
        <v>45018.088888888888</v>
      </c>
      <c r="E258" s="1">
        <v>45018.136805555558</v>
      </c>
      <c r="F258" t="s">
        <v>25</v>
      </c>
      <c r="G258" t="s">
        <v>15</v>
      </c>
      <c r="H258" t="s">
        <v>26</v>
      </c>
      <c r="I258" s="11">
        <v>26.78</v>
      </c>
      <c r="J258" t="s">
        <v>17</v>
      </c>
      <c r="K258">
        <v>257</v>
      </c>
      <c r="L258" t="s">
        <v>55</v>
      </c>
      <c r="M258" t="s">
        <v>211</v>
      </c>
      <c r="N258" s="11">
        <f>SUMIF(Cocina!A:A,Sala!K258,Cocina!J:J)+I258</f>
        <v>72.78</v>
      </c>
      <c r="O258" s="12">
        <f t="shared" ref="O258:O321" si="24">INT(E258)</f>
        <v>45018</v>
      </c>
      <c r="P258" s="2">
        <f t="shared" ref="P258:P321" si="25">D258</f>
        <v>45018.088888888888</v>
      </c>
      <c r="Q258" s="2">
        <f t="shared" ref="Q258:Q321" si="26">E258</f>
        <v>45018.136805555558</v>
      </c>
      <c r="R258" s="2">
        <f t="shared" ref="R258:R321" si="27">IF(J258="Ocupada",Q258-P258+15/1440,Q258-P258)</f>
        <v>4.7916666670062114E-2</v>
      </c>
      <c r="S258" s="7">
        <f>SUMIF(Cocina!A:A,K258,Cocina!H:H)</f>
        <v>1.9444444444444445E-2</v>
      </c>
      <c r="T258" s="2">
        <f t="shared" si="22"/>
        <v>2.8472222225617669E-2</v>
      </c>
      <c r="U258" t="str">
        <f t="shared" si="23"/>
        <v>Cobrado</v>
      </c>
      <c r="V258" t="str">
        <f>TEXT(Table1[[#This Row],[Fecha de factura]],"dddd")</f>
        <v>domingo</v>
      </c>
    </row>
    <row r="259" spans="1:22" x14ac:dyDescent="0.45">
      <c r="A259">
        <v>12</v>
      </c>
      <c r="B259" t="s">
        <v>291</v>
      </c>
      <c r="C259">
        <v>1</v>
      </c>
      <c r="D259" s="1">
        <v>45018.027083333334</v>
      </c>
      <c r="E259" s="1">
        <v>45018.188888888886</v>
      </c>
      <c r="F259" t="s">
        <v>25</v>
      </c>
      <c r="G259" t="s">
        <v>21</v>
      </c>
      <c r="H259" t="s">
        <v>26</v>
      </c>
      <c r="I259" s="11">
        <v>47.99</v>
      </c>
      <c r="J259" t="s">
        <v>17</v>
      </c>
      <c r="K259">
        <v>258</v>
      </c>
      <c r="L259" t="s">
        <v>43</v>
      </c>
      <c r="M259" t="s">
        <v>832</v>
      </c>
      <c r="N259" s="11">
        <f>SUMIF(Cocina!A:A,Sala!K259,Cocina!J:J)+I259</f>
        <v>164.99</v>
      </c>
      <c r="O259" s="12">
        <f t="shared" si="24"/>
        <v>45018</v>
      </c>
      <c r="P259" s="2">
        <f t="shared" si="25"/>
        <v>45018.027083333334</v>
      </c>
      <c r="Q259" s="2">
        <f t="shared" si="26"/>
        <v>45018.188888888886</v>
      </c>
      <c r="R259" s="2">
        <f t="shared" si="27"/>
        <v>0.16180555555183673</v>
      </c>
      <c r="S259" s="7">
        <f>SUMIF(Cocina!A:A,K259,Cocina!H:H)</f>
        <v>7.2916666666666671E-2</v>
      </c>
      <c r="T259" s="2">
        <f t="shared" ref="T259:T322" si="28">IF(R259-S259&gt;0,R259-S259,0)</f>
        <v>8.8888888885170061E-2</v>
      </c>
      <c r="U259" t="str">
        <f t="shared" ref="U259:U322" si="29">IF(T259=0,"No cobrado","Cobrado")</f>
        <v>Cobrado</v>
      </c>
      <c r="V259" t="str">
        <f>TEXT(Table1[[#This Row],[Fecha de factura]],"dddd")</f>
        <v>domingo</v>
      </c>
    </row>
    <row r="260" spans="1:22" x14ac:dyDescent="0.45">
      <c r="A260">
        <v>10</v>
      </c>
      <c r="B260" t="s">
        <v>105</v>
      </c>
      <c r="C260">
        <v>5</v>
      </c>
      <c r="D260" s="1">
        <v>45018.143750000003</v>
      </c>
      <c r="E260" s="1">
        <v>45018.261111111111</v>
      </c>
      <c r="F260" t="s">
        <v>20</v>
      </c>
      <c r="G260" t="s">
        <v>15</v>
      </c>
      <c r="H260" t="s">
        <v>26</v>
      </c>
      <c r="I260" s="11">
        <v>46.72</v>
      </c>
      <c r="J260" t="s">
        <v>39</v>
      </c>
      <c r="K260">
        <v>259</v>
      </c>
      <c r="L260" t="s">
        <v>40</v>
      </c>
      <c r="M260" t="s">
        <v>117</v>
      </c>
      <c r="N260" s="11">
        <f>SUMIF(Cocina!A:A,Sala!K260,Cocina!J:J)+I260</f>
        <v>127.72</v>
      </c>
      <c r="O260" s="12">
        <f t="shared" si="24"/>
        <v>45018</v>
      </c>
      <c r="P260" s="2">
        <f t="shared" si="25"/>
        <v>45018.143750000003</v>
      </c>
      <c r="Q260" s="2">
        <f t="shared" si="26"/>
        <v>45018.261111111111</v>
      </c>
      <c r="R260" s="2">
        <f t="shared" si="27"/>
        <v>0.1277777777747057</v>
      </c>
      <c r="S260" s="7">
        <f>SUMIF(Cocina!A:A,K260,Cocina!H:H)</f>
        <v>7.6388888888888886E-3</v>
      </c>
      <c r="T260" s="2">
        <f t="shared" si="28"/>
        <v>0.12013888888581681</v>
      </c>
      <c r="U260" t="str">
        <f t="shared" si="29"/>
        <v>Cobrado</v>
      </c>
      <c r="V260" t="str">
        <f>TEXT(Table1[[#This Row],[Fecha de factura]],"dddd")</f>
        <v>domingo</v>
      </c>
    </row>
    <row r="261" spans="1:22" x14ac:dyDescent="0.45">
      <c r="A261">
        <v>20</v>
      </c>
      <c r="B261" t="s">
        <v>292</v>
      </c>
      <c r="C261">
        <v>6</v>
      </c>
      <c r="D261" s="1">
        <v>45018.057638888888</v>
      </c>
      <c r="E261" s="1">
        <v>45018.193055555559</v>
      </c>
      <c r="F261" t="s">
        <v>30</v>
      </c>
      <c r="G261" t="s">
        <v>15</v>
      </c>
      <c r="H261" t="s">
        <v>22</v>
      </c>
      <c r="I261" s="11">
        <v>47.55</v>
      </c>
      <c r="J261" t="s">
        <v>39</v>
      </c>
      <c r="K261">
        <v>260</v>
      </c>
      <c r="L261" t="s">
        <v>45</v>
      </c>
      <c r="M261" t="s">
        <v>211</v>
      </c>
      <c r="N261" s="11">
        <f>SUMIF(Cocina!A:A,Sala!K261,Cocina!J:J)+I261</f>
        <v>116.55</v>
      </c>
      <c r="O261" s="12">
        <f t="shared" si="24"/>
        <v>45018</v>
      </c>
      <c r="P261" s="2">
        <f t="shared" si="25"/>
        <v>45018.057638888888</v>
      </c>
      <c r="Q261" s="2">
        <f t="shared" si="26"/>
        <v>45018.193055555559</v>
      </c>
      <c r="R261" s="2">
        <f t="shared" si="27"/>
        <v>0.14583333333818396</v>
      </c>
      <c r="S261" s="7">
        <f>SUMIF(Cocina!A:A,K261,Cocina!H:H)</f>
        <v>3.4027777777777775E-2</v>
      </c>
      <c r="T261" s="2">
        <f t="shared" si="28"/>
        <v>0.11180555556040619</v>
      </c>
      <c r="U261" t="str">
        <f t="shared" si="29"/>
        <v>Cobrado</v>
      </c>
      <c r="V261" t="str">
        <f>TEXT(Table1[[#This Row],[Fecha de factura]],"dddd")</f>
        <v>domingo</v>
      </c>
    </row>
    <row r="262" spans="1:22" x14ac:dyDescent="0.45">
      <c r="A262">
        <v>8</v>
      </c>
      <c r="B262" t="s">
        <v>293</v>
      </c>
      <c r="C262">
        <v>1</v>
      </c>
      <c r="D262" s="1">
        <v>45018.047222222223</v>
      </c>
      <c r="E262" s="1">
        <v>45018.121527777781</v>
      </c>
      <c r="F262" t="s">
        <v>33</v>
      </c>
      <c r="G262" t="s">
        <v>15</v>
      </c>
      <c r="H262" t="s">
        <v>26</v>
      </c>
      <c r="I262" s="11">
        <v>32.42</v>
      </c>
      <c r="J262" t="s">
        <v>39</v>
      </c>
      <c r="K262">
        <v>261</v>
      </c>
      <c r="L262" t="s">
        <v>58</v>
      </c>
      <c r="M262" t="s">
        <v>796</v>
      </c>
      <c r="N262" s="11">
        <f>SUMIF(Cocina!A:A,Sala!K262,Cocina!J:J)+I262</f>
        <v>186.42000000000002</v>
      </c>
      <c r="O262" s="12">
        <f t="shared" si="24"/>
        <v>45018</v>
      </c>
      <c r="P262" s="2">
        <f t="shared" si="25"/>
        <v>45018.047222222223</v>
      </c>
      <c r="Q262" s="2">
        <f t="shared" si="26"/>
        <v>45018.121527777781</v>
      </c>
      <c r="R262" s="2">
        <f t="shared" si="27"/>
        <v>8.472222222432417E-2</v>
      </c>
      <c r="S262" s="7">
        <f>SUMIF(Cocina!A:A,K262,Cocina!H:H)</f>
        <v>3.8194444444444448E-2</v>
      </c>
      <c r="T262" s="2">
        <f t="shared" si="28"/>
        <v>4.6527777779879723E-2</v>
      </c>
      <c r="U262" t="str">
        <f t="shared" si="29"/>
        <v>Cobrado</v>
      </c>
      <c r="V262" t="str">
        <f>TEXT(Table1[[#This Row],[Fecha de factura]],"dddd")</f>
        <v>domingo</v>
      </c>
    </row>
    <row r="263" spans="1:22" x14ac:dyDescent="0.45">
      <c r="A263">
        <v>18</v>
      </c>
      <c r="B263" t="s">
        <v>294</v>
      </c>
      <c r="C263">
        <v>4</v>
      </c>
      <c r="D263" s="1">
        <v>45018.155555555553</v>
      </c>
      <c r="E263" s="1">
        <v>45018.306250000001</v>
      </c>
      <c r="F263" t="s">
        <v>25</v>
      </c>
      <c r="G263" t="s">
        <v>15</v>
      </c>
      <c r="H263" t="s">
        <v>26</v>
      </c>
      <c r="I263" s="11">
        <v>42.83</v>
      </c>
      <c r="J263" t="s">
        <v>39</v>
      </c>
      <c r="K263">
        <v>262</v>
      </c>
      <c r="L263" t="s">
        <v>40</v>
      </c>
      <c r="M263" t="s">
        <v>833</v>
      </c>
      <c r="N263" s="11">
        <f>SUMIF(Cocina!A:A,Sala!K263,Cocina!J:J)+I263</f>
        <v>157.82999999999998</v>
      </c>
      <c r="O263" s="12">
        <f t="shared" si="24"/>
        <v>45018</v>
      </c>
      <c r="P263" s="2">
        <f t="shared" si="25"/>
        <v>45018.155555555553</v>
      </c>
      <c r="Q263" s="2">
        <f t="shared" si="26"/>
        <v>45018.306250000001</v>
      </c>
      <c r="R263" s="2">
        <f t="shared" si="27"/>
        <v>0.16111111111482992</v>
      </c>
      <c r="S263" s="7">
        <f>SUMIF(Cocina!A:A,K263,Cocina!H:H)</f>
        <v>3.3333333333333333E-2</v>
      </c>
      <c r="T263" s="2">
        <f t="shared" si="28"/>
        <v>0.1277777777814966</v>
      </c>
      <c r="U263" t="str">
        <f t="shared" si="29"/>
        <v>Cobrado</v>
      </c>
      <c r="V263" t="str">
        <f>TEXT(Table1[[#This Row],[Fecha de factura]],"dddd")</f>
        <v>domingo</v>
      </c>
    </row>
    <row r="264" spans="1:22" x14ac:dyDescent="0.45">
      <c r="A264">
        <v>5</v>
      </c>
      <c r="B264" t="s">
        <v>171</v>
      </c>
      <c r="C264">
        <v>1</v>
      </c>
      <c r="D264" s="1">
        <v>45018.120138888888</v>
      </c>
      <c r="E264" s="1">
        <v>45018.226388888892</v>
      </c>
      <c r="F264" t="s">
        <v>20</v>
      </c>
      <c r="G264" t="s">
        <v>21</v>
      </c>
      <c r="H264" t="s">
        <v>26</v>
      </c>
      <c r="I264" s="11">
        <v>42.96</v>
      </c>
      <c r="J264" t="s">
        <v>27</v>
      </c>
      <c r="K264">
        <v>263</v>
      </c>
      <c r="L264" t="s">
        <v>45</v>
      </c>
      <c r="M264" t="s">
        <v>834</v>
      </c>
      <c r="N264" s="11">
        <f>SUMIF(Cocina!A:A,Sala!K264,Cocina!J:J)+I264</f>
        <v>163.96</v>
      </c>
      <c r="O264" s="12">
        <f t="shared" si="24"/>
        <v>45018</v>
      </c>
      <c r="P264" s="2">
        <f t="shared" si="25"/>
        <v>45018.120138888888</v>
      </c>
      <c r="Q264" s="2">
        <f t="shared" si="26"/>
        <v>45018.226388888892</v>
      </c>
      <c r="R264" s="2">
        <f t="shared" si="27"/>
        <v>0.10625000000436557</v>
      </c>
      <c r="S264" s="7">
        <f>SUMIF(Cocina!A:A,K264,Cocina!H:H)</f>
        <v>0.10347222222222223</v>
      </c>
      <c r="T264" s="2">
        <f t="shared" si="28"/>
        <v>2.7777777821433453E-3</v>
      </c>
      <c r="U264" t="str">
        <f t="shared" si="29"/>
        <v>Cobrado</v>
      </c>
      <c r="V264" t="str">
        <f>TEXT(Table1[[#This Row],[Fecha de factura]],"dddd")</f>
        <v>domingo</v>
      </c>
    </row>
    <row r="265" spans="1:22" x14ac:dyDescent="0.45">
      <c r="A265">
        <v>2</v>
      </c>
      <c r="B265" t="s">
        <v>295</v>
      </c>
      <c r="C265">
        <v>1</v>
      </c>
      <c r="D265" s="1">
        <v>45018.132638888892</v>
      </c>
      <c r="E265" s="1">
        <v>45018.18472222222</v>
      </c>
      <c r="F265" t="s">
        <v>20</v>
      </c>
      <c r="G265" t="s">
        <v>15</v>
      </c>
      <c r="H265" t="s">
        <v>26</v>
      </c>
      <c r="I265" s="11">
        <v>49.21</v>
      </c>
      <c r="J265" t="s">
        <v>27</v>
      </c>
      <c r="K265">
        <v>264</v>
      </c>
      <c r="L265" t="s">
        <v>43</v>
      </c>
      <c r="M265" t="s">
        <v>835</v>
      </c>
      <c r="N265" s="11">
        <f>SUMIF(Cocina!A:A,Sala!K265,Cocina!J:J)+I265</f>
        <v>231.21</v>
      </c>
      <c r="O265" s="12">
        <f t="shared" si="24"/>
        <v>45018</v>
      </c>
      <c r="P265" s="2">
        <f t="shared" si="25"/>
        <v>45018.132638888892</v>
      </c>
      <c r="Q265" s="2">
        <f t="shared" si="26"/>
        <v>45018.18472222222</v>
      </c>
      <c r="R265" s="2">
        <f t="shared" si="27"/>
        <v>5.2083333328482695E-2</v>
      </c>
      <c r="S265" s="7">
        <f>SUMIF(Cocina!A:A,K265,Cocina!H:H)</f>
        <v>8.1249999999999989E-2</v>
      </c>
      <c r="T265" s="2">
        <f t="shared" si="28"/>
        <v>0</v>
      </c>
      <c r="U265" t="str">
        <f t="shared" si="29"/>
        <v>No cobrado</v>
      </c>
      <c r="V265" t="str">
        <f>TEXT(Table1[[#This Row],[Fecha de factura]],"dddd")</f>
        <v>domingo</v>
      </c>
    </row>
    <row r="266" spans="1:22" x14ac:dyDescent="0.45">
      <c r="A266">
        <v>6</v>
      </c>
      <c r="B266" t="s">
        <v>296</v>
      </c>
      <c r="C266">
        <v>1</v>
      </c>
      <c r="D266" s="1">
        <v>45018.120833333334</v>
      </c>
      <c r="E266" s="1">
        <v>45018.260416666664</v>
      </c>
      <c r="F266" t="s">
        <v>25</v>
      </c>
      <c r="G266" t="s">
        <v>21</v>
      </c>
      <c r="H266" t="s">
        <v>16</v>
      </c>
      <c r="I266" s="11">
        <v>21.48</v>
      </c>
      <c r="J266" t="s">
        <v>27</v>
      </c>
      <c r="K266">
        <v>265</v>
      </c>
      <c r="L266" t="s">
        <v>58</v>
      </c>
      <c r="M266" t="s">
        <v>836</v>
      </c>
      <c r="N266" s="11">
        <f>SUMIF(Cocina!A:A,Sala!K266,Cocina!J:J)+I266</f>
        <v>192.48</v>
      </c>
      <c r="O266" s="12">
        <f t="shared" si="24"/>
        <v>45018</v>
      </c>
      <c r="P266" s="2">
        <f t="shared" si="25"/>
        <v>45018.120833333334</v>
      </c>
      <c r="Q266" s="2">
        <f t="shared" si="26"/>
        <v>45018.260416666664</v>
      </c>
      <c r="R266" s="2">
        <f t="shared" si="27"/>
        <v>0.13958333332993789</v>
      </c>
      <c r="S266" s="7">
        <f>SUMIF(Cocina!A:A,K266,Cocina!H:H)</f>
        <v>9.375E-2</v>
      </c>
      <c r="T266" s="2">
        <f t="shared" si="28"/>
        <v>4.5833333329937886E-2</v>
      </c>
      <c r="U266" t="str">
        <f t="shared" si="29"/>
        <v>Cobrado</v>
      </c>
      <c r="V266" t="str">
        <f>TEXT(Table1[[#This Row],[Fecha de factura]],"dddd")</f>
        <v>domingo</v>
      </c>
    </row>
    <row r="267" spans="1:22" x14ac:dyDescent="0.45">
      <c r="A267">
        <v>4</v>
      </c>
      <c r="B267" t="s">
        <v>297</v>
      </c>
      <c r="C267">
        <v>4</v>
      </c>
      <c r="D267" s="1">
        <v>45018.020833333336</v>
      </c>
      <c r="E267" s="1">
        <v>45018.086111111108</v>
      </c>
      <c r="F267" t="s">
        <v>25</v>
      </c>
      <c r="G267" t="s">
        <v>15</v>
      </c>
      <c r="H267" t="s">
        <v>26</v>
      </c>
      <c r="I267" s="11">
        <v>24.75</v>
      </c>
      <c r="J267" t="s">
        <v>17</v>
      </c>
      <c r="K267">
        <v>266</v>
      </c>
      <c r="L267" t="s">
        <v>31</v>
      </c>
      <c r="M267" t="s">
        <v>837</v>
      </c>
      <c r="N267" s="11">
        <f>SUMIF(Cocina!A:A,Sala!K267,Cocina!J:J)+I267</f>
        <v>123.75</v>
      </c>
      <c r="O267" s="12">
        <f t="shared" si="24"/>
        <v>45018</v>
      </c>
      <c r="P267" s="2">
        <f t="shared" si="25"/>
        <v>45018.020833333336</v>
      </c>
      <c r="Q267" s="2">
        <f t="shared" si="26"/>
        <v>45018.086111111108</v>
      </c>
      <c r="R267" s="2">
        <f t="shared" si="27"/>
        <v>6.5277777772280388E-2</v>
      </c>
      <c r="S267" s="7">
        <f>SUMIF(Cocina!A:A,K267,Cocina!H:H)</f>
        <v>7.3611111111111113E-2</v>
      </c>
      <c r="T267" s="2">
        <f t="shared" si="28"/>
        <v>0</v>
      </c>
      <c r="U267" t="str">
        <f t="shared" si="29"/>
        <v>No cobrado</v>
      </c>
      <c r="V267" t="str">
        <f>TEXT(Table1[[#This Row],[Fecha de factura]],"dddd")</f>
        <v>domingo</v>
      </c>
    </row>
    <row r="268" spans="1:22" x14ac:dyDescent="0.45">
      <c r="A268">
        <v>7</v>
      </c>
      <c r="B268" t="s">
        <v>298</v>
      </c>
      <c r="C268">
        <v>5</v>
      </c>
      <c r="D268" s="1">
        <v>45019.088194444441</v>
      </c>
      <c r="E268" s="1">
        <v>45019.158333333333</v>
      </c>
      <c r="F268" t="s">
        <v>25</v>
      </c>
      <c r="G268" t="s">
        <v>36</v>
      </c>
      <c r="H268" t="s">
        <v>26</v>
      </c>
      <c r="I268" s="11">
        <v>44.66</v>
      </c>
      <c r="J268" t="s">
        <v>39</v>
      </c>
      <c r="K268">
        <v>267</v>
      </c>
      <c r="L268" t="s">
        <v>18</v>
      </c>
      <c r="M268" t="s">
        <v>838</v>
      </c>
      <c r="N268" s="11">
        <f>SUMIF(Cocina!A:A,Sala!K268,Cocina!J:J)+I268</f>
        <v>162.66</v>
      </c>
      <c r="O268" s="12">
        <f t="shared" si="24"/>
        <v>45019</v>
      </c>
      <c r="P268" s="2">
        <f t="shared" si="25"/>
        <v>45019.088194444441</v>
      </c>
      <c r="Q268" s="2">
        <f t="shared" si="26"/>
        <v>45019.158333333333</v>
      </c>
      <c r="R268" s="2">
        <f t="shared" si="27"/>
        <v>8.0555555558627631E-2</v>
      </c>
      <c r="S268" s="7">
        <f>SUMIF(Cocina!A:A,K268,Cocina!H:H)</f>
        <v>6.6666666666666666E-2</v>
      </c>
      <c r="T268" s="2">
        <f t="shared" si="28"/>
        <v>1.3888888891960965E-2</v>
      </c>
      <c r="U268" t="str">
        <f t="shared" si="29"/>
        <v>Cobrado</v>
      </c>
      <c r="V268" t="str">
        <f>TEXT(Table1[[#This Row],[Fecha de factura]],"dddd")</f>
        <v>lunes</v>
      </c>
    </row>
    <row r="269" spans="1:22" x14ac:dyDescent="0.45">
      <c r="A269">
        <v>14</v>
      </c>
      <c r="B269" t="s">
        <v>299</v>
      </c>
      <c r="C269">
        <v>1</v>
      </c>
      <c r="D269" s="1">
        <v>45019.031944444447</v>
      </c>
      <c r="E269" s="1">
        <v>45019.155555555553</v>
      </c>
      <c r="F269" t="s">
        <v>14</v>
      </c>
      <c r="G269" t="s">
        <v>15</v>
      </c>
      <c r="H269" t="s">
        <v>16</v>
      </c>
      <c r="I269" s="11">
        <v>23.16</v>
      </c>
      <c r="J269" t="s">
        <v>27</v>
      </c>
      <c r="K269">
        <v>268</v>
      </c>
      <c r="L269" t="s">
        <v>45</v>
      </c>
      <c r="M269" t="s">
        <v>839</v>
      </c>
      <c r="N269" s="11">
        <f>SUMIF(Cocina!A:A,Sala!K269,Cocina!J:J)+I269</f>
        <v>91.16</v>
      </c>
      <c r="O269" s="12">
        <f t="shared" si="24"/>
        <v>45019</v>
      </c>
      <c r="P269" s="2">
        <f t="shared" si="25"/>
        <v>45019.031944444447</v>
      </c>
      <c r="Q269" s="2">
        <f t="shared" si="26"/>
        <v>45019.155555555553</v>
      </c>
      <c r="R269" s="2">
        <f t="shared" si="27"/>
        <v>0.12361111110658385</v>
      </c>
      <c r="S269" s="7">
        <f>SUMIF(Cocina!A:A,K269,Cocina!H:H)</f>
        <v>5.7638888888888892E-2</v>
      </c>
      <c r="T269" s="2">
        <f t="shared" si="28"/>
        <v>6.5972222217694956E-2</v>
      </c>
      <c r="U269" t="str">
        <f t="shared" si="29"/>
        <v>Cobrado</v>
      </c>
      <c r="V269" t="str">
        <f>TEXT(Table1[[#This Row],[Fecha de factura]],"dddd")</f>
        <v>lunes</v>
      </c>
    </row>
    <row r="270" spans="1:22" x14ac:dyDescent="0.45">
      <c r="A270">
        <v>11</v>
      </c>
      <c r="B270" t="s">
        <v>300</v>
      </c>
      <c r="C270">
        <v>2</v>
      </c>
      <c r="D270" s="1">
        <v>45019.123611111114</v>
      </c>
      <c r="E270" s="1">
        <v>45019.177083333336</v>
      </c>
      <c r="F270" t="s">
        <v>25</v>
      </c>
      <c r="G270" t="s">
        <v>15</v>
      </c>
      <c r="H270" t="s">
        <v>16</v>
      </c>
      <c r="I270" s="11">
        <v>39.17</v>
      </c>
      <c r="J270" t="s">
        <v>27</v>
      </c>
      <c r="K270">
        <v>269</v>
      </c>
      <c r="L270" t="s">
        <v>40</v>
      </c>
      <c r="M270" t="s">
        <v>840</v>
      </c>
      <c r="N270" s="11">
        <f>SUMIF(Cocina!A:A,Sala!K270,Cocina!J:J)+I270</f>
        <v>289.17</v>
      </c>
      <c r="O270" s="12">
        <f t="shared" si="24"/>
        <v>45019</v>
      </c>
      <c r="P270" s="2">
        <f t="shared" si="25"/>
        <v>45019.123611111114</v>
      </c>
      <c r="Q270" s="2">
        <f t="shared" si="26"/>
        <v>45019.177083333336</v>
      </c>
      <c r="R270" s="2">
        <f t="shared" si="27"/>
        <v>5.3472222221898846E-2</v>
      </c>
      <c r="S270" s="7">
        <f>SUMIF(Cocina!A:A,K270,Cocina!H:H)</f>
        <v>7.013888888888889E-2</v>
      </c>
      <c r="T270" s="2">
        <f t="shared" si="28"/>
        <v>0</v>
      </c>
      <c r="U270" t="str">
        <f t="shared" si="29"/>
        <v>No cobrado</v>
      </c>
      <c r="V270" t="str">
        <f>TEXT(Table1[[#This Row],[Fecha de factura]],"dddd")</f>
        <v>lunes</v>
      </c>
    </row>
    <row r="271" spans="1:22" x14ac:dyDescent="0.45">
      <c r="A271">
        <v>10</v>
      </c>
      <c r="B271" t="s">
        <v>68</v>
      </c>
      <c r="C271">
        <v>1</v>
      </c>
      <c r="D271" s="1">
        <v>45019.049305555556</v>
      </c>
      <c r="E271" s="1">
        <v>45019.207638888889</v>
      </c>
      <c r="F271" t="s">
        <v>33</v>
      </c>
      <c r="G271" t="s">
        <v>15</v>
      </c>
      <c r="H271" t="s">
        <v>26</v>
      </c>
      <c r="I271" s="11">
        <v>10.130000000000001</v>
      </c>
      <c r="J271" t="s">
        <v>27</v>
      </c>
      <c r="K271">
        <v>270</v>
      </c>
      <c r="L271" t="s">
        <v>55</v>
      </c>
      <c r="M271" t="s">
        <v>66</v>
      </c>
      <c r="N271" s="11">
        <f>SUMIF(Cocina!A:A,Sala!K271,Cocina!J:J)+I271</f>
        <v>112.13</v>
      </c>
      <c r="O271" s="12">
        <f t="shared" si="24"/>
        <v>45019</v>
      </c>
      <c r="P271" s="2">
        <f t="shared" si="25"/>
        <v>45019.049305555556</v>
      </c>
      <c r="Q271" s="2">
        <f t="shared" si="26"/>
        <v>45019.207638888889</v>
      </c>
      <c r="R271" s="2">
        <f t="shared" si="27"/>
        <v>0.15833333333284827</v>
      </c>
      <c r="S271" s="7">
        <f>SUMIF(Cocina!A:A,K271,Cocina!H:H)</f>
        <v>1.8055555555555554E-2</v>
      </c>
      <c r="T271" s="2">
        <f t="shared" si="28"/>
        <v>0.14027777777729272</v>
      </c>
      <c r="U271" t="str">
        <f t="shared" si="29"/>
        <v>Cobrado</v>
      </c>
      <c r="V271" t="str">
        <f>TEXT(Table1[[#This Row],[Fecha de factura]],"dddd")</f>
        <v>lunes</v>
      </c>
    </row>
    <row r="272" spans="1:22" x14ac:dyDescent="0.45">
      <c r="A272">
        <v>3</v>
      </c>
      <c r="B272" t="s">
        <v>301</v>
      </c>
      <c r="C272">
        <v>3</v>
      </c>
      <c r="D272" s="1">
        <v>45019.069444444445</v>
      </c>
      <c r="E272" s="1">
        <v>45019.215277777781</v>
      </c>
      <c r="F272" t="s">
        <v>14</v>
      </c>
      <c r="G272" t="s">
        <v>15</v>
      </c>
      <c r="H272" t="s">
        <v>26</v>
      </c>
      <c r="I272" s="11">
        <v>16.11</v>
      </c>
      <c r="J272" t="s">
        <v>39</v>
      </c>
      <c r="K272">
        <v>271</v>
      </c>
      <c r="L272" t="s">
        <v>43</v>
      </c>
      <c r="M272" t="s">
        <v>214</v>
      </c>
      <c r="N272" s="11">
        <f>SUMIF(Cocina!A:A,Sala!K272,Cocina!J:J)+I272</f>
        <v>60.11</v>
      </c>
      <c r="O272" s="12">
        <f t="shared" si="24"/>
        <v>45019</v>
      </c>
      <c r="P272" s="2">
        <f t="shared" si="25"/>
        <v>45019.069444444445</v>
      </c>
      <c r="Q272" s="2">
        <f t="shared" si="26"/>
        <v>45019.215277777781</v>
      </c>
      <c r="R272" s="2">
        <f t="shared" si="27"/>
        <v>0.15625000000242531</v>
      </c>
      <c r="S272" s="7">
        <f>SUMIF(Cocina!A:A,K272,Cocina!H:H)</f>
        <v>3.8194444444444448E-2</v>
      </c>
      <c r="T272" s="2">
        <f t="shared" si="28"/>
        <v>0.11805555555798086</v>
      </c>
      <c r="U272" t="str">
        <f t="shared" si="29"/>
        <v>Cobrado</v>
      </c>
      <c r="V272" t="str">
        <f>TEXT(Table1[[#This Row],[Fecha de factura]],"dddd")</f>
        <v>lunes</v>
      </c>
    </row>
    <row r="273" spans="1:22" x14ac:dyDescent="0.45">
      <c r="A273">
        <v>7</v>
      </c>
      <c r="B273" t="s">
        <v>302</v>
      </c>
      <c r="C273">
        <v>1</v>
      </c>
      <c r="D273" s="1">
        <v>45019.023611111108</v>
      </c>
      <c r="E273" s="1">
        <v>45019.183333333334</v>
      </c>
      <c r="F273" t="s">
        <v>33</v>
      </c>
      <c r="G273" t="s">
        <v>15</v>
      </c>
      <c r="H273" t="s">
        <v>26</v>
      </c>
      <c r="I273" s="11">
        <v>42.73</v>
      </c>
      <c r="J273" t="s">
        <v>17</v>
      </c>
      <c r="K273">
        <v>272</v>
      </c>
      <c r="L273" t="s">
        <v>18</v>
      </c>
      <c r="M273" t="s">
        <v>841</v>
      </c>
      <c r="N273" s="11">
        <f>SUMIF(Cocina!A:A,Sala!K273,Cocina!J:J)+I273</f>
        <v>125.72999999999999</v>
      </c>
      <c r="O273" s="12">
        <f t="shared" si="24"/>
        <v>45019</v>
      </c>
      <c r="P273" s="2">
        <f t="shared" si="25"/>
        <v>45019.023611111108</v>
      </c>
      <c r="Q273" s="2">
        <f t="shared" si="26"/>
        <v>45019.183333333334</v>
      </c>
      <c r="R273" s="2">
        <f t="shared" si="27"/>
        <v>0.15972222222626442</v>
      </c>
      <c r="S273" s="7">
        <f>SUMIF(Cocina!A:A,K273,Cocina!H:H)</f>
        <v>5.7638888888888892E-2</v>
      </c>
      <c r="T273" s="2">
        <f t="shared" si="28"/>
        <v>0.10208333333737553</v>
      </c>
      <c r="U273" t="str">
        <f t="shared" si="29"/>
        <v>Cobrado</v>
      </c>
      <c r="V273" t="str">
        <f>TEXT(Table1[[#This Row],[Fecha de factura]],"dddd")</f>
        <v>lunes</v>
      </c>
    </row>
    <row r="274" spans="1:22" x14ac:dyDescent="0.45">
      <c r="A274">
        <v>20</v>
      </c>
      <c r="B274" t="s">
        <v>194</v>
      </c>
      <c r="C274">
        <v>5</v>
      </c>
      <c r="D274" s="1">
        <v>45019.074305555558</v>
      </c>
      <c r="E274" s="1">
        <v>45019.145138888889</v>
      </c>
      <c r="F274" t="s">
        <v>25</v>
      </c>
      <c r="G274" t="s">
        <v>15</v>
      </c>
      <c r="H274" t="s">
        <v>22</v>
      </c>
      <c r="I274" s="11">
        <v>36.299999999999997</v>
      </c>
      <c r="J274" t="s">
        <v>39</v>
      </c>
      <c r="K274">
        <v>273</v>
      </c>
      <c r="L274" t="s">
        <v>23</v>
      </c>
      <c r="M274" t="s">
        <v>842</v>
      </c>
      <c r="N274" s="11">
        <f>SUMIF(Cocina!A:A,Sala!K274,Cocina!J:J)+I274</f>
        <v>159.30000000000001</v>
      </c>
      <c r="O274" s="12">
        <f t="shared" si="24"/>
        <v>45019</v>
      </c>
      <c r="P274" s="2">
        <f t="shared" si="25"/>
        <v>45019.074305555558</v>
      </c>
      <c r="Q274" s="2">
        <f t="shared" si="26"/>
        <v>45019.145138888889</v>
      </c>
      <c r="R274" s="2">
        <f t="shared" si="27"/>
        <v>8.1249999998059749E-2</v>
      </c>
      <c r="S274" s="7">
        <f>SUMIF(Cocina!A:A,K274,Cocina!H:H)</f>
        <v>4.6527777777777779E-2</v>
      </c>
      <c r="T274" s="2">
        <f t="shared" si="28"/>
        <v>3.472222222028197E-2</v>
      </c>
      <c r="U274" t="str">
        <f t="shared" si="29"/>
        <v>Cobrado</v>
      </c>
      <c r="V274" t="str">
        <f>TEXT(Table1[[#This Row],[Fecha de factura]],"dddd")</f>
        <v>lunes</v>
      </c>
    </row>
    <row r="275" spans="1:22" x14ac:dyDescent="0.45">
      <c r="A275">
        <v>7</v>
      </c>
      <c r="B275" t="s">
        <v>303</v>
      </c>
      <c r="C275">
        <v>1</v>
      </c>
      <c r="D275" s="1">
        <v>45019.135416666664</v>
      </c>
      <c r="E275" s="1">
        <v>45019.244444444441</v>
      </c>
      <c r="F275" t="s">
        <v>20</v>
      </c>
      <c r="G275" t="s">
        <v>15</v>
      </c>
      <c r="H275" t="s">
        <v>16</v>
      </c>
      <c r="I275" s="11">
        <v>19.93</v>
      </c>
      <c r="J275" t="s">
        <v>39</v>
      </c>
      <c r="K275">
        <v>274</v>
      </c>
      <c r="L275" t="s">
        <v>28</v>
      </c>
      <c r="M275" t="s">
        <v>843</v>
      </c>
      <c r="N275" s="11">
        <f>SUMIF(Cocina!A:A,Sala!K275,Cocina!J:J)+I275</f>
        <v>135.93</v>
      </c>
      <c r="O275" s="12">
        <f t="shared" si="24"/>
        <v>45019</v>
      </c>
      <c r="P275" s="2">
        <f t="shared" si="25"/>
        <v>45019.135416666664</v>
      </c>
      <c r="Q275" s="2">
        <f t="shared" si="26"/>
        <v>45019.244444444441</v>
      </c>
      <c r="R275" s="2">
        <f t="shared" si="27"/>
        <v>0.11944444444331263</v>
      </c>
      <c r="S275" s="7">
        <f>SUMIF(Cocina!A:A,K275,Cocina!H:H)</f>
        <v>5.2083333333333329E-2</v>
      </c>
      <c r="T275" s="2">
        <f t="shared" si="28"/>
        <v>6.7361111109979305E-2</v>
      </c>
      <c r="U275" t="str">
        <f t="shared" si="29"/>
        <v>Cobrado</v>
      </c>
      <c r="V275" t="str">
        <f>TEXT(Table1[[#This Row],[Fecha de factura]],"dddd")</f>
        <v>lunes</v>
      </c>
    </row>
    <row r="276" spans="1:22" x14ac:dyDescent="0.45">
      <c r="A276">
        <v>5</v>
      </c>
      <c r="B276" t="s">
        <v>242</v>
      </c>
      <c r="C276">
        <v>3</v>
      </c>
      <c r="D276" s="1">
        <v>45019.092361111114</v>
      </c>
      <c r="E276" s="1">
        <v>45019.248611111114</v>
      </c>
      <c r="F276" t="s">
        <v>25</v>
      </c>
      <c r="G276" t="s">
        <v>15</v>
      </c>
      <c r="H276" t="s">
        <v>26</v>
      </c>
      <c r="I276" s="11">
        <v>49.67</v>
      </c>
      <c r="J276" t="s">
        <v>17</v>
      </c>
      <c r="K276">
        <v>275</v>
      </c>
      <c r="L276" t="s">
        <v>43</v>
      </c>
      <c r="M276" t="s">
        <v>844</v>
      </c>
      <c r="N276" s="11">
        <f>SUMIF(Cocina!A:A,Sala!K276,Cocina!J:J)+I276</f>
        <v>170.67000000000002</v>
      </c>
      <c r="O276" s="12">
        <f t="shared" si="24"/>
        <v>45019</v>
      </c>
      <c r="P276" s="2">
        <f t="shared" si="25"/>
        <v>45019.092361111114</v>
      </c>
      <c r="Q276" s="2">
        <f t="shared" si="26"/>
        <v>45019.248611111114</v>
      </c>
      <c r="R276" s="2">
        <f t="shared" si="27"/>
        <v>0.15625</v>
      </c>
      <c r="S276" s="7">
        <f>SUMIF(Cocina!A:A,K276,Cocina!H:H)</f>
        <v>8.4722222222222227E-2</v>
      </c>
      <c r="T276" s="2">
        <f t="shared" si="28"/>
        <v>7.1527777777777773E-2</v>
      </c>
      <c r="U276" t="str">
        <f t="shared" si="29"/>
        <v>Cobrado</v>
      </c>
      <c r="V276" t="str">
        <f>TEXT(Table1[[#This Row],[Fecha de factura]],"dddd")</f>
        <v>lunes</v>
      </c>
    </row>
    <row r="277" spans="1:22" x14ac:dyDescent="0.45">
      <c r="A277">
        <v>15</v>
      </c>
      <c r="B277" t="s">
        <v>304</v>
      </c>
      <c r="C277">
        <v>6</v>
      </c>
      <c r="D277" s="1">
        <v>45019.107638888891</v>
      </c>
      <c r="E277" s="1">
        <v>45019.231944444444</v>
      </c>
      <c r="F277" t="s">
        <v>33</v>
      </c>
      <c r="G277" t="s">
        <v>15</v>
      </c>
      <c r="H277" t="s">
        <v>16</v>
      </c>
      <c r="I277" s="11">
        <v>20.98</v>
      </c>
      <c r="J277" t="s">
        <v>17</v>
      </c>
      <c r="K277">
        <v>276</v>
      </c>
      <c r="L277" t="s">
        <v>55</v>
      </c>
      <c r="M277" t="s">
        <v>845</v>
      </c>
      <c r="N277" s="11">
        <f>SUMIF(Cocina!A:A,Sala!K277,Cocina!J:J)+I277</f>
        <v>90.98</v>
      </c>
      <c r="O277" s="12">
        <f t="shared" si="24"/>
        <v>45019</v>
      </c>
      <c r="P277" s="2">
        <f t="shared" si="25"/>
        <v>45019.107638888891</v>
      </c>
      <c r="Q277" s="2">
        <f t="shared" si="26"/>
        <v>45019.231944444444</v>
      </c>
      <c r="R277" s="2">
        <f t="shared" si="27"/>
        <v>0.12430555555329192</v>
      </c>
      <c r="S277" s="7">
        <f>SUMIF(Cocina!A:A,K277,Cocina!H:H)</f>
        <v>5.9027777777777776E-2</v>
      </c>
      <c r="T277" s="2">
        <f t="shared" si="28"/>
        <v>6.5277777775514148E-2</v>
      </c>
      <c r="U277" t="str">
        <f t="shared" si="29"/>
        <v>Cobrado</v>
      </c>
      <c r="V277" t="str">
        <f>TEXT(Table1[[#This Row],[Fecha de factura]],"dddd")</f>
        <v>lunes</v>
      </c>
    </row>
    <row r="278" spans="1:22" x14ac:dyDescent="0.45">
      <c r="A278">
        <v>4</v>
      </c>
      <c r="B278" t="s">
        <v>305</v>
      </c>
      <c r="C278">
        <v>2</v>
      </c>
      <c r="D278" s="1">
        <v>45019.061111111114</v>
      </c>
      <c r="E278" s="1">
        <v>45019.163888888892</v>
      </c>
      <c r="F278" t="s">
        <v>30</v>
      </c>
      <c r="G278" t="s">
        <v>15</v>
      </c>
      <c r="H278" t="s">
        <v>26</v>
      </c>
      <c r="I278" s="11">
        <v>10.29</v>
      </c>
      <c r="J278" t="s">
        <v>27</v>
      </c>
      <c r="K278">
        <v>277</v>
      </c>
      <c r="L278" t="s">
        <v>18</v>
      </c>
      <c r="M278" t="s">
        <v>127</v>
      </c>
      <c r="N278" s="11">
        <f>SUMIF(Cocina!A:A,Sala!K278,Cocina!J:J)+I278</f>
        <v>103.28999999999999</v>
      </c>
      <c r="O278" s="12">
        <f t="shared" si="24"/>
        <v>45019</v>
      </c>
      <c r="P278" s="2">
        <f t="shared" si="25"/>
        <v>45019.061111111114</v>
      </c>
      <c r="Q278" s="2">
        <f t="shared" si="26"/>
        <v>45019.163888888892</v>
      </c>
      <c r="R278" s="2">
        <f t="shared" si="27"/>
        <v>0.10277777777810115</v>
      </c>
      <c r="S278" s="7">
        <f>SUMIF(Cocina!A:A,K278,Cocina!H:H)</f>
        <v>2.013888888888889E-2</v>
      </c>
      <c r="T278" s="2">
        <f t="shared" si="28"/>
        <v>8.2638888889212267E-2</v>
      </c>
      <c r="U278" t="str">
        <f t="shared" si="29"/>
        <v>Cobrado</v>
      </c>
      <c r="V278" t="str">
        <f>TEXT(Table1[[#This Row],[Fecha de factura]],"dddd")</f>
        <v>lunes</v>
      </c>
    </row>
    <row r="279" spans="1:22" x14ac:dyDescent="0.45">
      <c r="A279">
        <v>5</v>
      </c>
      <c r="B279" t="s">
        <v>80</v>
      </c>
      <c r="C279">
        <v>4</v>
      </c>
      <c r="D279" s="1">
        <v>45019.131944444445</v>
      </c>
      <c r="E279" s="1">
        <v>45019.216666666667</v>
      </c>
      <c r="F279" t="s">
        <v>14</v>
      </c>
      <c r="G279" t="s">
        <v>15</v>
      </c>
      <c r="H279" t="s">
        <v>22</v>
      </c>
      <c r="I279" s="11">
        <v>41.36</v>
      </c>
      <c r="J279" t="s">
        <v>27</v>
      </c>
      <c r="K279">
        <v>278</v>
      </c>
      <c r="L279" t="s">
        <v>40</v>
      </c>
      <c r="M279" t="s">
        <v>846</v>
      </c>
      <c r="N279" s="11">
        <f>SUMIF(Cocina!A:A,Sala!K279,Cocina!J:J)+I279</f>
        <v>182.36</v>
      </c>
      <c r="O279" s="12">
        <f t="shared" si="24"/>
        <v>45019</v>
      </c>
      <c r="P279" s="2">
        <f t="shared" si="25"/>
        <v>45019.131944444445</v>
      </c>
      <c r="Q279" s="2">
        <f t="shared" si="26"/>
        <v>45019.216666666667</v>
      </c>
      <c r="R279" s="2">
        <f t="shared" si="27"/>
        <v>8.4722222221898846E-2</v>
      </c>
      <c r="S279" s="7">
        <f>SUMIF(Cocina!A:A,K279,Cocina!H:H)</f>
        <v>4.2361111111111113E-2</v>
      </c>
      <c r="T279" s="2">
        <f t="shared" si="28"/>
        <v>4.2361111110787733E-2</v>
      </c>
      <c r="U279" t="str">
        <f t="shared" si="29"/>
        <v>Cobrado</v>
      </c>
      <c r="V279" t="str">
        <f>TEXT(Table1[[#This Row],[Fecha de factura]],"dddd")</f>
        <v>lunes</v>
      </c>
    </row>
    <row r="280" spans="1:22" x14ac:dyDescent="0.45">
      <c r="A280">
        <v>11</v>
      </c>
      <c r="B280" t="s">
        <v>102</v>
      </c>
      <c r="C280">
        <v>5</v>
      </c>
      <c r="D280" s="1">
        <v>45019.010416666664</v>
      </c>
      <c r="E280" s="1">
        <v>45019.107638888891</v>
      </c>
      <c r="F280" t="s">
        <v>25</v>
      </c>
      <c r="G280" t="s">
        <v>36</v>
      </c>
      <c r="H280" t="s">
        <v>26</v>
      </c>
      <c r="I280" s="11">
        <v>43.53</v>
      </c>
      <c r="J280" t="s">
        <v>27</v>
      </c>
      <c r="K280">
        <v>279</v>
      </c>
      <c r="L280" t="s">
        <v>40</v>
      </c>
      <c r="M280" t="s">
        <v>847</v>
      </c>
      <c r="N280" s="11">
        <f>SUMIF(Cocina!A:A,Sala!K280,Cocina!J:J)+I280</f>
        <v>244.53</v>
      </c>
      <c r="O280" s="12">
        <f t="shared" si="24"/>
        <v>45019</v>
      </c>
      <c r="P280" s="2">
        <f t="shared" si="25"/>
        <v>45019.010416666664</v>
      </c>
      <c r="Q280" s="2">
        <f t="shared" si="26"/>
        <v>45019.107638888891</v>
      </c>
      <c r="R280" s="2">
        <f t="shared" si="27"/>
        <v>9.7222222226264421E-2</v>
      </c>
      <c r="S280" s="7">
        <f>SUMIF(Cocina!A:A,K280,Cocina!H:H)</f>
        <v>9.8611111111111108E-2</v>
      </c>
      <c r="T280" s="2">
        <f t="shared" si="28"/>
        <v>0</v>
      </c>
      <c r="U280" t="str">
        <f t="shared" si="29"/>
        <v>No cobrado</v>
      </c>
      <c r="V280" t="str">
        <f>TEXT(Table1[[#This Row],[Fecha de factura]],"dddd")</f>
        <v>lunes</v>
      </c>
    </row>
    <row r="281" spans="1:22" x14ac:dyDescent="0.45">
      <c r="A281">
        <v>14</v>
      </c>
      <c r="B281" t="s">
        <v>306</v>
      </c>
      <c r="C281">
        <v>6</v>
      </c>
      <c r="D281" s="1">
        <v>45019.020833333336</v>
      </c>
      <c r="E281" s="1">
        <v>45019.111805555556</v>
      </c>
      <c r="F281" t="s">
        <v>30</v>
      </c>
      <c r="G281" t="s">
        <v>15</v>
      </c>
      <c r="H281" t="s">
        <v>26</v>
      </c>
      <c r="I281" s="11">
        <v>36.08</v>
      </c>
      <c r="J281" t="s">
        <v>17</v>
      </c>
      <c r="K281">
        <v>280</v>
      </c>
      <c r="L281" t="s">
        <v>55</v>
      </c>
      <c r="M281" t="s">
        <v>848</v>
      </c>
      <c r="N281" s="11">
        <f>SUMIF(Cocina!A:A,Sala!K281,Cocina!J:J)+I281</f>
        <v>153.07999999999998</v>
      </c>
      <c r="O281" s="12">
        <f t="shared" si="24"/>
        <v>45019</v>
      </c>
      <c r="P281" s="2">
        <f t="shared" si="25"/>
        <v>45019.020833333336</v>
      </c>
      <c r="Q281" s="2">
        <f t="shared" si="26"/>
        <v>45019.111805555556</v>
      </c>
      <c r="R281" s="2">
        <f t="shared" si="27"/>
        <v>9.0972222220443655E-2</v>
      </c>
      <c r="S281" s="7">
        <f>SUMIF(Cocina!A:A,K281,Cocina!H:H)</f>
        <v>5.9722222222222218E-2</v>
      </c>
      <c r="T281" s="2">
        <f t="shared" si="28"/>
        <v>3.1249999998221437E-2</v>
      </c>
      <c r="U281" t="str">
        <f t="shared" si="29"/>
        <v>Cobrado</v>
      </c>
      <c r="V281" t="str">
        <f>TEXT(Table1[[#This Row],[Fecha de factura]],"dddd")</f>
        <v>lunes</v>
      </c>
    </row>
    <row r="282" spans="1:22" x14ac:dyDescent="0.45">
      <c r="A282">
        <v>18</v>
      </c>
      <c r="B282" t="s">
        <v>307</v>
      </c>
      <c r="C282">
        <v>2</v>
      </c>
      <c r="D282" s="1">
        <v>45019.161111111112</v>
      </c>
      <c r="E282" s="1">
        <v>45019.326388888891</v>
      </c>
      <c r="F282" t="s">
        <v>33</v>
      </c>
      <c r="G282" t="s">
        <v>21</v>
      </c>
      <c r="H282" t="s">
        <v>22</v>
      </c>
      <c r="I282" s="11">
        <v>44.3</v>
      </c>
      <c r="J282" t="s">
        <v>39</v>
      </c>
      <c r="K282">
        <v>281</v>
      </c>
      <c r="L282" t="s">
        <v>34</v>
      </c>
      <c r="M282" t="s">
        <v>272</v>
      </c>
      <c r="N282" s="11">
        <f>SUMIF(Cocina!A:A,Sala!K282,Cocina!J:J)+I282</f>
        <v>110.3</v>
      </c>
      <c r="O282" s="12">
        <f t="shared" si="24"/>
        <v>45019</v>
      </c>
      <c r="P282" s="2">
        <f t="shared" si="25"/>
        <v>45019.161111111112</v>
      </c>
      <c r="Q282" s="2">
        <f t="shared" si="26"/>
        <v>45019.326388888891</v>
      </c>
      <c r="R282" s="2">
        <f t="shared" si="27"/>
        <v>0.17569444444476781</v>
      </c>
      <c r="S282" s="7">
        <f>SUMIF(Cocina!A:A,K282,Cocina!H:H)</f>
        <v>6.2500000000000003E-3</v>
      </c>
      <c r="T282" s="2">
        <f t="shared" si="28"/>
        <v>0.16944444444476781</v>
      </c>
      <c r="U282" t="str">
        <f t="shared" si="29"/>
        <v>Cobrado</v>
      </c>
      <c r="V282" t="str">
        <f>TEXT(Table1[[#This Row],[Fecha de factura]],"dddd")</f>
        <v>lunes</v>
      </c>
    </row>
    <row r="283" spans="1:22" x14ac:dyDescent="0.45">
      <c r="A283">
        <v>6</v>
      </c>
      <c r="B283" t="s">
        <v>308</v>
      </c>
      <c r="C283">
        <v>1</v>
      </c>
      <c r="D283" s="1">
        <v>45019.049305555556</v>
      </c>
      <c r="E283" s="1">
        <v>45019.209722222222</v>
      </c>
      <c r="F283" t="s">
        <v>33</v>
      </c>
      <c r="G283" t="s">
        <v>15</v>
      </c>
      <c r="H283" t="s">
        <v>26</v>
      </c>
      <c r="I283" s="11">
        <v>19.05</v>
      </c>
      <c r="J283" t="s">
        <v>27</v>
      </c>
      <c r="K283">
        <v>282</v>
      </c>
      <c r="L283" t="s">
        <v>45</v>
      </c>
      <c r="M283" t="s">
        <v>849</v>
      </c>
      <c r="N283" s="11">
        <f>SUMIF(Cocina!A:A,Sala!K283,Cocina!J:J)+I283</f>
        <v>93.05</v>
      </c>
      <c r="O283" s="12">
        <f t="shared" si="24"/>
        <v>45019</v>
      </c>
      <c r="P283" s="2">
        <f t="shared" si="25"/>
        <v>45019.049305555556</v>
      </c>
      <c r="Q283" s="2">
        <f t="shared" si="26"/>
        <v>45019.209722222222</v>
      </c>
      <c r="R283" s="2">
        <f t="shared" si="27"/>
        <v>0.16041666666569654</v>
      </c>
      <c r="S283" s="7">
        <f>SUMIF(Cocina!A:A,K283,Cocina!H:H)</f>
        <v>7.9166666666666663E-2</v>
      </c>
      <c r="T283" s="2">
        <f t="shared" si="28"/>
        <v>8.1249999999029876E-2</v>
      </c>
      <c r="U283" t="str">
        <f t="shared" si="29"/>
        <v>Cobrado</v>
      </c>
      <c r="V283" t="str">
        <f>TEXT(Table1[[#This Row],[Fecha de factura]],"dddd")</f>
        <v>lunes</v>
      </c>
    </row>
    <row r="284" spans="1:22" x14ac:dyDescent="0.45">
      <c r="A284">
        <v>19</v>
      </c>
      <c r="B284" t="s">
        <v>309</v>
      </c>
      <c r="C284">
        <v>5</v>
      </c>
      <c r="D284" s="1">
        <v>45019.044444444444</v>
      </c>
      <c r="E284" s="1">
        <v>45019.199999999997</v>
      </c>
      <c r="F284" t="s">
        <v>30</v>
      </c>
      <c r="G284" t="s">
        <v>36</v>
      </c>
      <c r="H284" t="s">
        <v>26</v>
      </c>
      <c r="I284" s="11">
        <v>43.07</v>
      </c>
      <c r="J284" t="s">
        <v>27</v>
      </c>
      <c r="K284">
        <v>283</v>
      </c>
      <c r="L284" t="s">
        <v>28</v>
      </c>
      <c r="M284" t="s">
        <v>166</v>
      </c>
      <c r="N284" s="11">
        <f>SUMIF(Cocina!A:A,Sala!K284,Cocina!J:J)+I284</f>
        <v>121.07</v>
      </c>
      <c r="O284" s="12">
        <f t="shared" si="24"/>
        <v>45019</v>
      </c>
      <c r="P284" s="2">
        <f t="shared" si="25"/>
        <v>45019.044444444444</v>
      </c>
      <c r="Q284" s="2">
        <f t="shared" si="26"/>
        <v>45019.199999999997</v>
      </c>
      <c r="R284" s="2">
        <f t="shared" si="27"/>
        <v>0.15555555555329192</v>
      </c>
      <c r="S284" s="7">
        <f>SUMIF(Cocina!A:A,K284,Cocina!H:H)</f>
        <v>4.1666666666666666E-3</v>
      </c>
      <c r="T284" s="2">
        <f t="shared" si="28"/>
        <v>0.15138888888662524</v>
      </c>
      <c r="U284" t="str">
        <f t="shared" si="29"/>
        <v>Cobrado</v>
      </c>
      <c r="V284" t="str">
        <f>TEXT(Table1[[#This Row],[Fecha de factura]],"dddd")</f>
        <v>lunes</v>
      </c>
    </row>
    <row r="285" spans="1:22" x14ac:dyDescent="0.45">
      <c r="A285">
        <v>11</v>
      </c>
      <c r="B285" t="s">
        <v>310</v>
      </c>
      <c r="C285">
        <v>4</v>
      </c>
      <c r="D285" s="1">
        <v>45019.102777777778</v>
      </c>
      <c r="E285" s="1">
        <v>45019.192361111112</v>
      </c>
      <c r="F285" t="s">
        <v>30</v>
      </c>
      <c r="G285" t="s">
        <v>15</v>
      </c>
      <c r="H285" t="s">
        <v>16</v>
      </c>
      <c r="I285" s="11">
        <v>29.99</v>
      </c>
      <c r="J285" t="s">
        <v>39</v>
      </c>
      <c r="K285">
        <v>284</v>
      </c>
      <c r="L285" t="s">
        <v>34</v>
      </c>
      <c r="M285" t="s">
        <v>850</v>
      </c>
      <c r="N285" s="11">
        <f>SUMIF(Cocina!A:A,Sala!K285,Cocina!J:J)+I285</f>
        <v>187.99</v>
      </c>
      <c r="O285" s="12">
        <f t="shared" si="24"/>
        <v>45019</v>
      </c>
      <c r="P285" s="2">
        <f t="shared" si="25"/>
        <v>45019.102777777778</v>
      </c>
      <c r="Q285" s="2">
        <f t="shared" si="26"/>
        <v>45019.192361111112</v>
      </c>
      <c r="R285" s="2">
        <f t="shared" si="27"/>
        <v>0.10000000000097013</v>
      </c>
      <c r="S285" s="7">
        <f>SUMIF(Cocina!A:A,K285,Cocina!H:H)</f>
        <v>0.13541666666666666</v>
      </c>
      <c r="T285" s="2">
        <f t="shared" si="28"/>
        <v>0</v>
      </c>
      <c r="U285" t="str">
        <f t="shared" si="29"/>
        <v>No cobrado</v>
      </c>
      <c r="V285" t="str">
        <f>TEXT(Table1[[#This Row],[Fecha de factura]],"dddd")</f>
        <v>lunes</v>
      </c>
    </row>
    <row r="286" spans="1:22" x14ac:dyDescent="0.45">
      <c r="A286">
        <v>18</v>
      </c>
      <c r="B286" t="s">
        <v>311</v>
      </c>
      <c r="C286">
        <v>6</v>
      </c>
      <c r="D286" s="1">
        <v>45019.127083333333</v>
      </c>
      <c r="E286" s="1">
        <v>45019.253472222219</v>
      </c>
      <c r="F286" t="s">
        <v>33</v>
      </c>
      <c r="G286" t="s">
        <v>15</v>
      </c>
      <c r="H286" t="s">
        <v>16</v>
      </c>
      <c r="I286" s="11">
        <v>10.94</v>
      </c>
      <c r="J286" t="s">
        <v>17</v>
      </c>
      <c r="K286">
        <v>285</v>
      </c>
      <c r="L286" t="s">
        <v>18</v>
      </c>
      <c r="M286" t="s">
        <v>81</v>
      </c>
      <c r="N286" s="11">
        <f>SUMIF(Cocina!A:A,Sala!K286,Cocina!J:J)+I286</f>
        <v>52.94</v>
      </c>
      <c r="O286" s="12">
        <f t="shared" si="24"/>
        <v>45019</v>
      </c>
      <c r="P286" s="2">
        <f t="shared" si="25"/>
        <v>45019.127083333333</v>
      </c>
      <c r="Q286" s="2">
        <f t="shared" si="26"/>
        <v>45019.253472222219</v>
      </c>
      <c r="R286" s="2">
        <f t="shared" si="27"/>
        <v>0.12638888888614019</v>
      </c>
      <c r="S286" s="7">
        <f>SUMIF(Cocina!A:A,K286,Cocina!H:H)</f>
        <v>8.3333333333333332E-3</v>
      </c>
      <c r="T286" s="2">
        <f t="shared" si="28"/>
        <v>0.11805555555280686</v>
      </c>
      <c r="U286" t="str">
        <f t="shared" si="29"/>
        <v>Cobrado</v>
      </c>
      <c r="V286" t="str">
        <f>TEXT(Table1[[#This Row],[Fecha de factura]],"dddd")</f>
        <v>lunes</v>
      </c>
    </row>
    <row r="287" spans="1:22" x14ac:dyDescent="0.45">
      <c r="A287">
        <v>15</v>
      </c>
      <c r="B287" t="s">
        <v>141</v>
      </c>
      <c r="C287">
        <v>6</v>
      </c>
      <c r="D287" s="1">
        <v>45019.015277777777</v>
      </c>
      <c r="E287" s="1">
        <v>45019.102777777778</v>
      </c>
      <c r="F287" t="s">
        <v>14</v>
      </c>
      <c r="G287" t="s">
        <v>15</v>
      </c>
      <c r="H287" t="s">
        <v>26</v>
      </c>
      <c r="I287" s="11">
        <v>41.96</v>
      </c>
      <c r="J287" t="s">
        <v>39</v>
      </c>
      <c r="K287">
        <v>286</v>
      </c>
      <c r="L287" t="s">
        <v>70</v>
      </c>
      <c r="M287" t="s">
        <v>66</v>
      </c>
      <c r="N287" s="11">
        <f>SUMIF(Cocina!A:A,Sala!K287,Cocina!J:J)+I287</f>
        <v>109.96000000000001</v>
      </c>
      <c r="O287" s="12">
        <f t="shared" si="24"/>
        <v>45019</v>
      </c>
      <c r="P287" s="2">
        <f t="shared" si="25"/>
        <v>45019.015277777777</v>
      </c>
      <c r="Q287" s="2">
        <f t="shared" si="26"/>
        <v>45019.102777777778</v>
      </c>
      <c r="R287" s="2">
        <f t="shared" si="27"/>
        <v>9.7916666668121863E-2</v>
      </c>
      <c r="S287" s="7">
        <f>SUMIF(Cocina!A:A,K287,Cocina!H:H)</f>
        <v>1.7361111111111112E-2</v>
      </c>
      <c r="T287" s="2">
        <f t="shared" si="28"/>
        <v>8.0555555557010744E-2</v>
      </c>
      <c r="U287" t="str">
        <f t="shared" si="29"/>
        <v>Cobrado</v>
      </c>
      <c r="V287" t="str">
        <f>TEXT(Table1[[#This Row],[Fecha de factura]],"dddd")</f>
        <v>lunes</v>
      </c>
    </row>
    <row r="288" spans="1:22" x14ac:dyDescent="0.45">
      <c r="A288">
        <v>20</v>
      </c>
      <c r="B288" t="s">
        <v>187</v>
      </c>
      <c r="C288">
        <v>2</v>
      </c>
      <c r="D288" s="1">
        <v>45019.150694444441</v>
      </c>
      <c r="E288" s="1">
        <v>45019.197222222225</v>
      </c>
      <c r="F288" t="s">
        <v>30</v>
      </c>
      <c r="G288" t="s">
        <v>15</v>
      </c>
      <c r="H288" t="s">
        <v>16</v>
      </c>
      <c r="I288" s="11">
        <v>31.67</v>
      </c>
      <c r="J288" t="s">
        <v>17</v>
      </c>
      <c r="K288">
        <v>287</v>
      </c>
      <c r="L288" t="s">
        <v>23</v>
      </c>
      <c r="M288" t="s">
        <v>851</v>
      </c>
      <c r="N288" s="11">
        <f>SUMIF(Cocina!A:A,Sala!K288,Cocina!J:J)+I288</f>
        <v>233.67000000000002</v>
      </c>
      <c r="O288" s="12">
        <f t="shared" si="24"/>
        <v>45019</v>
      </c>
      <c r="P288" s="2">
        <f t="shared" si="25"/>
        <v>45019.150694444441</v>
      </c>
      <c r="Q288" s="2">
        <f t="shared" si="26"/>
        <v>45019.197222222225</v>
      </c>
      <c r="R288" s="2">
        <f t="shared" si="27"/>
        <v>4.652777778392192E-2</v>
      </c>
      <c r="S288" s="7">
        <f>SUMIF(Cocina!A:A,K288,Cocina!H:H)</f>
        <v>8.4027777777777771E-2</v>
      </c>
      <c r="T288" s="2">
        <f t="shared" si="28"/>
        <v>0</v>
      </c>
      <c r="U288" t="str">
        <f t="shared" si="29"/>
        <v>No cobrado</v>
      </c>
      <c r="V288" t="str">
        <f>TEXT(Table1[[#This Row],[Fecha de factura]],"dddd")</f>
        <v>lunes</v>
      </c>
    </row>
    <row r="289" spans="1:22" x14ac:dyDescent="0.45">
      <c r="A289">
        <v>15</v>
      </c>
      <c r="B289" t="s">
        <v>312</v>
      </c>
      <c r="C289">
        <v>3</v>
      </c>
      <c r="D289" s="1">
        <v>45019.088888888888</v>
      </c>
      <c r="E289" s="1">
        <v>45019.231249999997</v>
      </c>
      <c r="F289" t="s">
        <v>30</v>
      </c>
      <c r="G289" t="s">
        <v>36</v>
      </c>
      <c r="H289" t="s">
        <v>26</v>
      </c>
      <c r="I289" s="11">
        <v>13.3</v>
      </c>
      <c r="J289" t="s">
        <v>17</v>
      </c>
      <c r="K289">
        <v>288</v>
      </c>
      <c r="L289" t="s">
        <v>45</v>
      </c>
      <c r="M289" t="s">
        <v>852</v>
      </c>
      <c r="N289" s="11">
        <f>SUMIF(Cocina!A:A,Sala!K289,Cocina!J:J)+I289</f>
        <v>99.3</v>
      </c>
      <c r="O289" s="12">
        <f t="shared" si="24"/>
        <v>45019</v>
      </c>
      <c r="P289" s="2">
        <f t="shared" si="25"/>
        <v>45019.088888888888</v>
      </c>
      <c r="Q289" s="2">
        <f t="shared" si="26"/>
        <v>45019.231249999997</v>
      </c>
      <c r="R289" s="2">
        <f t="shared" si="27"/>
        <v>0.14236111110949423</v>
      </c>
      <c r="S289" s="7">
        <f>SUMIF(Cocina!A:A,K289,Cocina!H:H)</f>
        <v>2.6388888888888889E-2</v>
      </c>
      <c r="T289" s="2">
        <f t="shared" si="28"/>
        <v>0.11597222222060534</v>
      </c>
      <c r="U289" t="str">
        <f t="shared" si="29"/>
        <v>Cobrado</v>
      </c>
      <c r="V289" t="str">
        <f>TEXT(Table1[[#This Row],[Fecha de factura]],"dddd")</f>
        <v>lunes</v>
      </c>
    </row>
    <row r="290" spans="1:22" x14ac:dyDescent="0.45">
      <c r="A290">
        <v>15</v>
      </c>
      <c r="B290" t="s">
        <v>313</v>
      </c>
      <c r="C290">
        <v>5</v>
      </c>
      <c r="D290" s="1">
        <v>45019.130555555559</v>
      </c>
      <c r="E290" s="1">
        <v>45019.265972222223</v>
      </c>
      <c r="F290" t="s">
        <v>30</v>
      </c>
      <c r="G290" t="s">
        <v>15</v>
      </c>
      <c r="H290" t="s">
        <v>16</v>
      </c>
      <c r="I290" s="11">
        <v>26.56</v>
      </c>
      <c r="J290" t="s">
        <v>27</v>
      </c>
      <c r="K290">
        <v>289</v>
      </c>
      <c r="L290" t="s">
        <v>18</v>
      </c>
      <c r="M290" t="s">
        <v>853</v>
      </c>
      <c r="N290" s="11">
        <f>SUMIF(Cocina!A:A,Sala!K290,Cocina!J:J)+I290</f>
        <v>164.56</v>
      </c>
      <c r="O290" s="12">
        <f t="shared" si="24"/>
        <v>45019</v>
      </c>
      <c r="P290" s="2">
        <f t="shared" si="25"/>
        <v>45019.130555555559</v>
      </c>
      <c r="Q290" s="2">
        <f t="shared" si="26"/>
        <v>45019.265972222223</v>
      </c>
      <c r="R290" s="2">
        <f t="shared" si="27"/>
        <v>0.13541666666424135</v>
      </c>
      <c r="S290" s="7">
        <f>SUMIF(Cocina!A:A,K290,Cocina!H:H)</f>
        <v>4.7222222222222221E-2</v>
      </c>
      <c r="T290" s="2">
        <f t="shared" si="28"/>
        <v>8.8194444442019126E-2</v>
      </c>
      <c r="U290" t="str">
        <f t="shared" si="29"/>
        <v>Cobrado</v>
      </c>
      <c r="V290" t="str">
        <f>TEXT(Table1[[#This Row],[Fecha de factura]],"dddd")</f>
        <v>lunes</v>
      </c>
    </row>
    <row r="291" spans="1:22" x14ac:dyDescent="0.45">
      <c r="A291">
        <v>19</v>
      </c>
      <c r="B291" t="s">
        <v>178</v>
      </c>
      <c r="C291">
        <v>3</v>
      </c>
      <c r="D291" s="1">
        <v>45019.087500000001</v>
      </c>
      <c r="E291" s="1">
        <v>45019.189583333333</v>
      </c>
      <c r="F291" t="s">
        <v>14</v>
      </c>
      <c r="G291" t="s">
        <v>15</v>
      </c>
      <c r="H291" t="s">
        <v>26</v>
      </c>
      <c r="I291" s="11">
        <v>14.59</v>
      </c>
      <c r="J291" t="s">
        <v>39</v>
      </c>
      <c r="K291">
        <v>290</v>
      </c>
      <c r="L291" t="s">
        <v>18</v>
      </c>
      <c r="M291" t="s">
        <v>59</v>
      </c>
      <c r="N291" s="11">
        <f>SUMIF(Cocina!A:A,Sala!K291,Cocina!J:J)+I291</f>
        <v>54.59</v>
      </c>
      <c r="O291" s="12">
        <f t="shared" si="24"/>
        <v>45019</v>
      </c>
      <c r="P291" s="2">
        <f t="shared" si="25"/>
        <v>45019.087500000001</v>
      </c>
      <c r="Q291" s="2">
        <f t="shared" si="26"/>
        <v>45019.189583333333</v>
      </c>
      <c r="R291" s="2">
        <f t="shared" si="27"/>
        <v>0.11249999999805975</v>
      </c>
      <c r="S291" s="7">
        <f>SUMIF(Cocina!A:A,K291,Cocina!H:H)</f>
        <v>3.9583333333333331E-2</v>
      </c>
      <c r="T291" s="2">
        <f t="shared" si="28"/>
        <v>7.2916666664726418E-2</v>
      </c>
      <c r="U291" t="str">
        <f t="shared" si="29"/>
        <v>Cobrado</v>
      </c>
      <c r="V291" t="str">
        <f>TEXT(Table1[[#This Row],[Fecha de factura]],"dddd")</f>
        <v>lunes</v>
      </c>
    </row>
    <row r="292" spans="1:22" x14ac:dyDescent="0.45">
      <c r="A292">
        <v>2</v>
      </c>
      <c r="B292" t="s">
        <v>314</v>
      </c>
      <c r="C292">
        <v>6</v>
      </c>
      <c r="D292" s="1">
        <v>45019.137499999997</v>
      </c>
      <c r="E292" s="1">
        <v>45019.256249999999</v>
      </c>
      <c r="F292" t="s">
        <v>25</v>
      </c>
      <c r="G292" t="s">
        <v>21</v>
      </c>
      <c r="H292" t="s">
        <v>22</v>
      </c>
      <c r="I292" s="11">
        <v>15.44</v>
      </c>
      <c r="J292" t="s">
        <v>39</v>
      </c>
      <c r="K292">
        <v>291</v>
      </c>
      <c r="L292" t="s">
        <v>43</v>
      </c>
      <c r="M292" t="s">
        <v>854</v>
      </c>
      <c r="N292" s="11">
        <f>SUMIF(Cocina!A:A,Sala!K292,Cocina!J:J)+I292</f>
        <v>275.44</v>
      </c>
      <c r="O292" s="12">
        <f t="shared" si="24"/>
        <v>45019</v>
      </c>
      <c r="P292" s="2">
        <f t="shared" si="25"/>
        <v>45019.137499999997</v>
      </c>
      <c r="Q292" s="2">
        <f t="shared" si="26"/>
        <v>45019.256249999999</v>
      </c>
      <c r="R292" s="2">
        <f t="shared" si="27"/>
        <v>0.12916666666812185</v>
      </c>
      <c r="S292" s="7">
        <f>SUMIF(Cocina!A:A,K292,Cocina!H:H)</f>
        <v>6.597222222222221E-2</v>
      </c>
      <c r="T292" s="2">
        <f t="shared" si="28"/>
        <v>6.3194444445899639E-2</v>
      </c>
      <c r="U292" t="str">
        <f t="shared" si="29"/>
        <v>Cobrado</v>
      </c>
      <c r="V292" t="str">
        <f>TEXT(Table1[[#This Row],[Fecha de factura]],"dddd")</f>
        <v>lunes</v>
      </c>
    </row>
    <row r="293" spans="1:22" x14ac:dyDescent="0.45">
      <c r="A293">
        <v>10</v>
      </c>
      <c r="B293" t="s">
        <v>315</v>
      </c>
      <c r="C293">
        <v>3</v>
      </c>
      <c r="D293" s="1">
        <v>45019.006249999999</v>
      </c>
      <c r="E293" s="1">
        <v>45019.07708333333</v>
      </c>
      <c r="F293" t="s">
        <v>14</v>
      </c>
      <c r="G293" t="s">
        <v>36</v>
      </c>
      <c r="H293" t="s">
        <v>16</v>
      </c>
      <c r="I293" s="11">
        <v>29.72</v>
      </c>
      <c r="J293" t="s">
        <v>17</v>
      </c>
      <c r="K293">
        <v>292</v>
      </c>
      <c r="L293" t="s">
        <v>70</v>
      </c>
      <c r="M293" t="s">
        <v>53</v>
      </c>
      <c r="N293" s="11">
        <f>SUMIF(Cocina!A:A,Sala!K293,Cocina!J:J)+I293</f>
        <v>113.72</v>
      </c>
      <c r="O293" s="12">
        <f t="shared" si="24"/>
        <v>45019</v>
      </c>
      <c r="P293" s="2">
        <f t="shared" si="25"/>
        <v>45019.006249999999</v>
      </c>
      <c r="Q293" s="2">
        <f t="shared" si="26"/>
        <v>45019.07708333333</v>
      </c>
      <c r="R293" s="2">
        <f t="shared" si="27"/>
        <v>7.0833333331393078E-2</v>
      </c>
      <c r="S293" s="7">
        <f>SUMIF(Cocina!A:A,K293,Cocina!H:H)</f>
        <v>1.5972222222222221E-2</v>
      </c>
      <c r="T293" s="2">
        <f t="shared" si="28"/>
        <v>5.4861111109170857E-2</v>
      </c>
      <c r="U293" t="str">
        <f t="shared" si="29"/>
        <v>Cobrado</v>
      </c>
      <c r="V293" t="str">
        <f>TEXT(Table1[[#This Row],[Fecha de factura]],"dddd")</f>
        <v>lunes</v>
      </c>
    </row>
    <row r="294" spans="1:22" x14ac:dyDescent="0.45">
      <c r="A294">
        <v>16</v>
      </c>
      <c r="B294" t="s">
        <v>316</v>
      </c>
      <c r="C294">
        <v>4</v>
      </c>
      <c r="D294" s="1">
        <v>45019.121527777781</v>
      </c>
      <c r="E294" s="1">
        <v>45019.190972222219</v>
      </c>
      <c r="F294" t="s">
        <v>14</v>
      </c>
      <c r="G294" t="s">
        <v>15</v>
      </c>
      <c r="H294" t="s">
        <v>16</v>
      </c>
      <c r="I294" s="11">
        <v>33.11</v>
      </c>
      <c r="J294" t="s">
        <v>17</v>
      </c>
      <c r="K294">
        <v>293</v>
      </c>
      <c r="L294" t="s">
        <v>70</v>
      </c>
      <c r="M294" t="s">
        <v>855</v>
      </c>
      <c r="N294" s="11">
        <f>SUMIF(Cocina!A:A,Sala!K294,Cocina!J:J)+I294</f>
        <v>249.11</v>
      </c>
      <c r="O294" s="12">
        <f t="shared" si="24"/>
        <v>45019</v>
      </c>
      <c r="P294" s="2">
        <f t="shared" si="25"/>
        <v>45019.121527777781</v>
      </c>
      <c r="Q294" s="2">
        <f t="shared" si="26"/>
        <v>45019.190972222219</v>
      </c>
      <c r="R294" s="2">
        <f t="shared" si="27"/>
        <v>6.9444444437976927E-2</v>
      </c>
      <c r="S294" s="7">
        <f>SUMIF(Cocina!A:A,K294,Cocina!H:H)</f>
        <v>8.3333333333333343E-2</v>
      </c>
      <c r="T294" s="2">
        <f t="shared" si="28"/>
        <v>0</v>
      </c>
      <c r="U294" t="str">
        <f t="shared" si="29"/>
        <v>No cobrado</v>
      </c>
      <c r="V294" t="str">
        <f>TEXT(Table1[[#This Row],[Fecha de factura]],"dddd")</f>
        <v>lunes</v>
      </c>
    </row>
    <row r="295" spans="1:22" x14ac:dyDescent="0.45">
      <c r="A295">
        <v>17</v>
      </c>
      <c r="B295" t="s">
        <v>248</v>
      </c>
      <c r="C295">
        <v>6</v>
      </c>
      <c r="D295" s="1">
        <v>45019.018055555556</v>
      </c>
      <c r="E295" s="1">
        <v>45019.164583333331</v>
      </c>
      <c r="F295" t="s">
        <v>25</v>
      </c>
      <c r="G295" t="s">
        <v>21</v>
      </c>
      <c r="H295" t="s">
        <v>26</v>
      </c>
      <c r="I295" s="11">
        <v>20.36</v>
      </c>
      <c r="J295" t="s">
        <v>27</v>
      </c>
      <c r="K295">
        <v>294</v>
      </c>
      <c r="L295" t="s">
        <v>23</v>
      </c>
      <c r="M295" t="s">
        <v>856</v>
      </c>
      <c r="N295" s="11">
        <f>SUMIF(Cocina!A:A,Sala!K295,Cocina!J:J)+I295</f>
        <v>346.36</v>
      </c>
      <c r="O295" s="12">
        <f t="shared" si="24"/>
        <v>45019</v>
      </c>
      <c r="P295" s="2">
        <f t="shared" si="25"/>
        <v>45019.018055555556</v>
      </c>
      <c r="Q295" s="2">
        <f t="shared" si="26"/>
        <v>45019.164583333331</v>
      </c>
      <c r="R295" s="2">
        <f t="shared" si="27"/>
        <v>0.14652777777519077</v>
      </c>
      <c r="S295" s="7">
        <f>SUMIF(Cocina!A:A,K295,Cocina!H:H)</f>
        <v>5.9722222222222218E-2</v>
      </c>
      <c r="T295" s="2">
        <f t="shared" si="28"/>
        <v>8.6805555552968552E-2</v>
      </c>
      <c r="U295" t="str">
        <f t="shared" si="29"/>
        <v>Cobrado</v>
      </c>
      <c r="V295" t="str">
        <f>TEXT(Table1[[#This Row],[Fecha de factura]],"dddd")</f>
        <v>lunes</v>
      </c>
    </row>
    <row r="296" spans="1:22" x14ac:dyDescent="0.45">
      <c r="A296">
        <v>3</v>
      </c>
      <c r="B296" t="s">
        <v>317</v>
      </c>
      <c r="C296">
        <v>1</v>
      </c>
      <c r="D296" s="1">
        <v>45019.006944444445</v>
      </c>
      <c r="E296" s="1">
        <v>45019.084027777775</v>
      </c>
      <c r="F296" t="s">
        <v>25</v>
      </c>
      <c r="G296" t="s">
        <v>15</v>
      </c>
      <c r="H296" t="s">
        <v>26</v>
      </c>
      <c r="I296" s="11">
        <v>46.42</v>
      </c>
      <c r="J296" t="s">
        <v>17</v>
      </c>
      <c r="K296">
        <v>295</v>
      </c>
      <c r="L296" t="s">
        <v>45</v>
      </c>
      <c r="M296" t="s">
        <v>857</v>
      </c>
      <c r="N296" s="11">
        <f>SUMIF(Cocina!A:A,Sala!K296,Cocina!J:J)+I296</f>
        <v>293.42</v>
      </c>
      <c r="O296" s="12">
        <f t="shared" si="24"/>
        <v>45019</v>
      </c>
      <c r="P296" s="2">
        <f t="shared" si="25"/>
        <v>45019.006944444445</v>
      </c>
      <c r="Q296" s="2">
        <f t="shared" si="26"/>
        <v>45019.084027777775</v>
      </c>
      <c r="R296" s="2">
        <f t="shared" si="27"/>
        <v>7.7083333329937886E-2</v>
      </c>
      <c r="S296" s="7">
        <f>SUMIF(Cocina!A:A,K296,Cocina!H:H)</f>
        <v>0.12291666666666667</v>
      </c>
      <c r="T296" s="2">
        <f t="shared" si="28"/>
        <v>0</v>
      </c>
      <c r="U296" t="str">
        <f t="shared" si="29"/>
        <v>No cobrado</v>
      </c>
      <c r="V296" t="str">
        <f>TEXT(Table1[[#This Row],[Fecha de factura]],"dddd")</f>
        <v>lunes</v>
      </c>
    </row>
    <row r="297" spans="1:22" x14ac:dyDescent="0.45">
      <c r="A297">
        <v>14</v>
      </c>
      <c r="B297" t="s">
        <v>318</v>
      </c>
      <c r="C297">
        <v>1</v>
      </c>
      <c r="D297" s="1">
        <v>45019.117361111108</v>
      </c>
      <c r="E297" s="1">
        <v>45019.248611111114</v>
      </c>
      <c r="F297" t="s">
        <v>25</v>
      </c>
      <c r="G297" t="s">
        <v>36</v>
      </c>
      <c r="H297" t="s">
        <v>26</v>
      </c>
      <c r="I297" s="11">
        <v>29.07</v>
      </c>
      <c r="J297" t="s">
        <v>39</v>
      </c>
      <c r="K297">
        <v>296</v>
      </c>
      <c r="L297" t="s">
        <v>18</v>
      </c>
      <c r="M297" t="s">
        <v>858</v>
      </c>
      <c r="N297" s="11">
        <f>SUMIF(Cocina!A:A,Sala!K297,Cocina!J:J)+I297</f>
        <v>88.07</v>
      </c>
      <c r="O297" s="12">
        <f t="shared" si="24"/>
        <v>45019</v>
      </c>
      <c r="P297" s="2">
        <f t="shared" si="25"/>
        <v>45019.117361111108</v>
      </c>
      <c r="Q297" s="2">
        <f t="shared" si="26"/>
        <v>45019.248611111114</v>
      </c>
      <c r="R297" s="2">
        <f t="shared" si="27"/>
        <v>0.14166666667248742</v>
      </c>
      <c r="S297" s="7">
        <f>SUMIF(Cocina!A:A,K297,Cocina!H:H)</f>
        <v>3.1944444444444442E-2</v>
      </c>
      <c r="T297" s="2">
        <f t="shared" si="28"/>
        <v>0.10972222222804298</v>
      </c>
      <c r="U297" t="str">
        <f t="shared" si="29"/>
        <v>Cobrado</v>
      </c>
      <c r="V297" t="str">
        <f>TEXT(Table1[[#This Row],[Fecha de factura]],"dddd")</f>
        <v>lunes</v>
      </c>
    </row>
    <row r="298" spans="1:22" x14ac:dyDescent="0.45">
      <c r="A298">
        <v>4</v>
      </c>
      <c r="B298" t="s">
        <v>48</v>
      </c>
      <c r="C298">
        <v>3</v>
      </c>
      <c r="D298" s="1">
        <v>45019.043749999997</v>
      </c>
      <c r="E298" s="1">
        <v>45019.185416666667</v>
      </c>
      <c r="F298" t="s">
        <v>20</v>
      </c>
      <c r="G298" t="s">
        <v>15</v>
      </c>
      <c r="H298" t="s">
        <v>26</v>
      </c>
      <c r="I298" s="11">
        <v>43.46</v>
      </c>
      <c r="J298" t="s">
        <v>39</v>
      </c>
      <c r="K298">
        <v>297</v>
      </c>
      <c r="L298" t="s">
        <v>18</v>
      </c>
      <c r="M298" t="s">
        <v>859</v>
      </c>
      <c r="N298" s="11">
        <f>SUMIF(Cocina!A:A,Sala!K298,Cocina!J:J)+I298</f>
        <v>218.46</v>
      </c>
      <c r="O298" s="12">
        <f t="shared" si="24"/>
        <v>45019</v>
      </c>
      <c r="P298" s="2">
        <f t="shared" si="25"/>
        <v>45019.043749999997</v>
      </c>
      <c r="Q298" s="2">
        <f t="shared" si="26"/>
        <v>45019.185416666667</v>
      </c>
      <c r="R298" s="2">
        <f t="shared" si="27"/>
        <v>0.15208333333672877</v>
      </c>
      <c r="S298" s="7">
        <f>SUMIF(Cocina!A:A,K298,Cocina!H:H)</f>
        <v>7.7777777777777779E-2</v>
      </c>
      <c r="T298" s="2">
        <f t="shared" si="28"/>
        <v>7.4305555558950992E-2</v>
      </c>
      <c r="U298" t="str">
        <f t="shared" si="29"/>
        <v>Cobrado</v>
      </c>
      <c r="V298" t="str">
        <f>TEXT(Table1[[#This Row],[Fecha de factura]],"dddd")</f>
        <v>lunes</v>
      </c>
    </row>
    <row r="299" spans="1:22" x14ac:dyDescent="0.45">
      <c r="A299">
        <v>11</v>
      </c>
      <c r="B299" t="s">
        <v>319</v>
      </c>
      <c r="C299">
        <v>4</v>
      </c>
      <c r="D299" s="1">
        <v>45019.134722222225</v>
      </c>
      <c r="E299" s="1">
        <v>45019.228472222225</v>
      </c>
      <c r="F299" t="s">
        <v>30</v>
      </c>
      <c r="G299" t="s">
        <v>21</v>
      </c>
      <c r="H299" t="s">
        <v>26</v>
      </c>
      <c r="I299" s="11">
        <v>23.24</v>
      </c>
      <c r="J299" t="s">
        <v>17</v>
      </c>
      <c r="K299">
        <v>298</v>
      </c>
      <c r="L299" t="s">
        <v>43</v>
      </c>
      <c r="M299" t="s">
        <v>860</v>
      </c>
      <c r="N299" s="11">
        <f>SUMIF(Cocina!A:A,Sala!K299,Cocina!J:J)+I299</f>
        <v>278.24</v>
      </c>
      <c r="O299" s="12">
        <f t="shared" si="24"/>
        <v>45019</v>
      </c>
      <c r="P299" s="2">
        <f t="shared" si="25"/>
        <v>45019.134722222225</v>
      </c>
      <c r="Q299" s="2">
        <f t="shared" si="26"/>
        <v>45019.228472222225</v>
      </c>
      <c r="R299" s="2">
        <f t="shared" si="27"/>
        <v>9.375E-2</v>
      </c>
      <c r="S299" s="7">
        <f>SUMIF(Cocina!A:A,K299,Cocina!H:H)</f>
        <v>9.7916666666666652E-2</v>
      </c>
      <c r="T299" s="2">
        <f t="shared" si="28"/>
        <v>0</v>
      </c>
      <c r="U299" t="str">
        <f t="shared" si="29"/>
        <v>No cobrado</v>
      </c>
      <c r="V299" t="str">
        <f>TEXT(Table1[[#This Row],[Fecha de factura]],"dddd")</f>
        <v>lunes</v>
      </c>
    </row>
    <row r="300" spans="1:22" x14ac:dyDescent="0.45">
      <c r="A300">
        <v>6</v>
      </c>
      <c r="B300" t="s">
        <v>320</v>
      </c>
      <c r="C300">
        <v>1</v>
      </c>
      <c r="D300" s="1">
        <v>45019.054861111108</v>
      </c>
      <c r="E300" s="1">
        <v>45019.114583333336</v>
      </c>
      <c r="F300" t="s">
        <v>30</v>
      </c>
      <c r="G300" t="s">
        <v>36</v>
      </c>
      <c r="H300" t="s">
        <v>22</v>
      </c>
      <c r="I300" s="11">
        <v>29.68</v>
      </c>
      <c r="J300" t="s">
        <v>39</v>
      </c>
      <c r="K300">
        <v>299</v>
      </c>
      <c r="L300" t="s">
        <v>45</v>
      </c>
      <c r="M300" t="s">
        <v>861</v>
      </c>
      <c r="N300" s="11">
        <f>SUMIF(Cocina!A:A,Sala!K300,Cocina!J:J)+I300</f>
        <v>211.68</v>
      </c>
      <c r="O300" s="12">
        <f t="shared" si="24"/>
        <v>45019</v>
      </c>
      <c r="P300" s="2">
        <f t="shared" si="25"/>
        <v>45019.054861111108</v>
      </c>
      <c r="Q300" s="2">
        <f t="shared" si="26"/>
        <v>45019.114583333336</v>
      </c>
      <c r="R300" s="2">
        <f t="shared" si="27"/>
        <v>7.0138888894386284E-2</v>
      </c>
      <c r="S300" s="7">
        <f>SUMIF(Cocina!A:A,K300,Cocina!H:H)</f>
        <v>7.8472222222222221E-2</v>
      </c>
      <c r="T300" s="2">
        <f t="shared" si="28"/>
        <v>0</v>
      </c>
      <c r="U300" t="str">
        <f t="shared" si="29"/>
        <v>No cobrado</v>
      </c>
      <c r="V300" t="str">
        <f>TEXT(Table1[[#This Row],[Fecha de factura]],"dddd")</f>
        <v>lunes</v>
      </c>
    </row>
    <row r="301" spans="1:22" x14ac:dyDescent="0.45">
      <c r="A301">
        <v>18</v>
      </c>
      <c r="B301" t="s">
        <v>172</v>
      </c>
      <c r="C301">
        <v>6</v>
      </c>
      <c r="D301" s="1">
        <v>45019.095138888886</v>
      </c>
      <c r="E301" s="1">
        <v>45019.179861111108</v>
      </c>
      <c r="F301" t="s">
        <v>25</v>
      </c>
      <c r="G301" t="s">
        <v>21</v>
      </c>
      <c r="H301" t="s">
        <v>26</v>
      </c>
      <c r="I301" s="11">
        <v>38.380000000000003</v>
      </c>
      <c r="J301" t="s">
        <v>17</v>
      </c>
      <c r="K301">
        <v>300</v>
      </c>
      <c r="L301" t="s">
        <v>31</v>
      </c>
      <c r="M301" t="s">
        <v>862</v>
      </c>
      <c r="N301" s="11">
        <f>SUMIF(Cocina!A:A,Sala!K301,Cocina!J:J)+I301</f>
        <v>328.38</v>
      </c>
      <c r="O301" s="12">
        <f t="shared" si="24"/>
        <v>45019</v>
      </c>
      <c r="P301" s="2">
        <f t="shared" si="25"/>
        <v>45019.095138888886</v>
      </c>
      <c r="Q301" s="2">
        <f t="shared" si="26"/>
        <v>45019.179861111108</v>
      </c>
      <c r="R301" s="2">
        <f t="shared" si="27"/>
        <v>8.4722222221898846E-2</v>
      </c>
      <c r="S301" s="7">
        <f>SUMIF(Cocina!A:A,K301,Cocina!H:H)</f>
        <v>8.1944444444444445E-2</v>
      </c>
      <c r="T301" s="2">
        <f t="shared" si="28"/>
        <v>2.7777777774544016E-3</v>
      </c>
      <c r="U301" t="str">
        <f t="shared" si="29"/>
        <v>Cobrado</v>
      </c>
      <c r="V301" t="str">
        <f>TEXT(Table1[[#This Row],[Fecha de factura]],"dddd")</f>
        <v>lunes</v>
      </c>
    </row>
    <row r="302" spans="1:22" x14ac:dyDescent="0.45">
      <c r="A302">
        <v>8</v>
      </c>
      <c r="B302" t="s">
        <v>321</v>
      </c>
      <c r="C302">
        <v>6</v>
      </c>
      <c r="D302" s="1">
        <v>45019.093055555553</v>
      </c>
      <c r="E302" s="1">
        <v>45019.172222222223</v>
      </c>
      <c r="F302" t="s">
        <v>30</v>
      </c>
      <c r="G302" t="s">
        <v>15</v>
      </c>
      <c r="H302" t="s">
        <v>26</v>
      </c>
      <c r="I302" s="11">
        <v>16.52</v>
      </c>
      <c r="J302" t="s">
        <v>17</v>
      </c>
      <c r="K302">
        <v>301</v>
      </c>
      <c r="L302" t="s">
        <v>45</v>
      </c>
      <c r="M302" t="s">
        <v>863</v>
      </c>
      <c r="N302" s="11">
        <f>SUMIF(Cocina!A:A,Sala!K302,Cocina!J:J)+I302</f>
        <v>239.52</v>
      </c>
      <c r="O302" s="12">
        <f t="shared" si="24"/>
        <v>45019</v>
      </c>
      <c r="P302" s="2">
        <f t="shared" si="25"/>
        <v>45019.093055555553</v>
      </c>
      <c r="Q302" s="2">
        <f t="shared" si="26"/>
        <v>45019.172222222223</v>
      </c>
      <c r="R302" s="2">
        <f t="shared" si="27"/>
        <v>7.9166666670062114E-2</v>
      </c>
      <c r="S302" s="7">
        <f>SUMIF(Cocina!A:A,K302,Cocina!H:H)</f>
        <v>0.12708333333333333</v>
      </c>
      <c r="T302" s="2">
        <f t="shared" si="28"/>
        <v>0</v>
      </c>
      <c r="U302" t="str">
        <f t="shared" si="29"/>
        <v>No cobrado</v>
      </c>
      <c r="V302" t="str">
        <f>TEXT(Table1[[#This Row],[Fecha de factura]],"dddd")</f>
        <v>lunes</v>
      </c>
    </row>
    <row r="303" spans="1:22" x14ac:dyDescent="0.45">
      <c r="A303">
        <v>5</v>
      </c>
      <c r="B303" t="s">
        <v>94</v>
      </c>
      <c r="C303">
        <v>2</v>
      </c>
      <c r="D303" s="1">
        <v>45019.055555555555</v>
      </c>
      <c r="E303" s="1">
        <v>45019.205555555556</v>
      </c>
      <c r="F303" t="s">
        <v>20</v>
      </c>
      <c r="G303" t="s">
        <v>21</v>
      </c>
      <c r="H303" t="s">
        <v>26</v>
      </c>
      <c r="I303" s="11">
        <v>39.89</v>
      </c>
      <c r="J303" t="s">
        <v>17</v>
      </c>
      <c r="K303">
        <v>302</v>
      </c>
      <c r="L303" t="s">
        <v>23</v>
      </c>
      <c r="M303" t="s">
        <v>258</v>
      </c>
      <c r="N303" s="11">
        <f>SUMIF(Cocina!A:A,Sala!K303,Cocina!J:J)+I303</f>
        <v>135.88999999999999</v>
      </c>
      <c r="O303" s="12">
        <f t="shared" si="24"/>
        <v>45019</v>
      </c>
      <c r="P303" s="2">
        <f t="shared" si="25"/>
        <v>45019.055555555555</v>
      </c>
      <c r="Q303" s="2">
        <f t="shared" si="26"/>
        <v>45019.205555555556</v>
      </c>
      <c r="R303" s="2">
        <f t="shared" si="27"/>
        <v>0.15000000000145519</v>
      </c>
      <c r="S303" s="7">
        <f>SUMIF(Cocina!A:A,K303,Cocina!H:H)</f>
        <v>1.0416666666666666E-2</v>
      </c>
      <c r="T303" s="2">
        <f t="shared" si="28"/>
        <v>0.13958333333478853</v>
      </c>
      <c r="U303" t="str">
        <f t="shared" si="29"/>
        <v>Cobrado</v>
      </c>
      <c r="V303" t="str">
        <f>TEXT(Table1[[#This Row],[Fecha de factura]],"dddd")</f>
        <v>lunes</v>
      </c>
    </row>
    <row r="304" spans="1:22" x14ac:dyDescent="0.45">
      <c r="A304">
        <v>14</v>
      </c>
      <c r="B304" t="s">
        <v>322</v>
      </c>
      <c r="C304">
        <v>5</v>
      </c>
      <c r="D304" s="1">
        <v>45019.151388888888</v>
      </c>
      <c r="E304" s="1">
        <v>45019.26666666667</v>
      </c>
      <c r="F304" t="s">
        <v>30</v>
      </c>
      <c r="G304" t="s">
        <v>21</v>
      </c>
      <c r="H304" t="s">
        <v>16</v>
      </c>
      <c r="I304" s="11">
        <v>16.489999999999998</v>
      </c>
      <c r="J304" t="s">
        <v>39</v>
      </c>
      <c r="K304">
        <v>303</v>
      </c>
      <c r="L304" t="s">
        <v>28</v>
      </c>
      <c r="M304" t="s">
        <v>864</v>
      </c>
      <c r="N304" s="11">
        <f>SUMIF(Cocina!A:A,Sala!K304,Cocina!J:J)+I304</f>
        <v>226.49</v>
      </c>
      <c r="O304" s="12">
        <f t="shared" si="24"/>
        <v>45019</v>
      </c>
      <c r="P304" s="2">
        <f t="shared" si="25"/>
        <v>45019.151388888888</v>
      </c>
      <c r="Q304" s="2">
        <f t="shared" si="26"/>
        <v>45019.26666666667</v>
      </c>
      <c r="R304" s="2">
        <f t="shared" si="27"/>
        <v>0.12569444444913339</v>
      </c>
      <c r="S304" s="7">
        <f>SUMIF(Cocina!A:A,K304,Cocina!H:H)</f>
        <v>6.3888888888888884E-2</v>
      </c>
      <c r="T304" s="2">
        <f t="shared" si="28"/>
        <v>6.1805555560244502E-2</v>
      </c>
      <c r="U304" t="str">
        <f t="shared" si="29"/>
        <v>Cobrado</v>
      </c>
      <c r="V304" t="str">
        <f>TEXT(Table1[[#This Row],[Fecha de factura]],"dddd")</f>
        <v>lunes</v>
      </c>
    </row>
    <row r="305" spans="1:22" x14ac:dyDescent="0.45">
      <c r="A305">
        <v>6</v>
      </c>
      <c r="B305" t="s">
        <v>323</v>
      </c>
      <c r="C305">
        <v>4</v>
      </c>
      <c r="D305" s="1">
        <v>45019.14166666667</v>
      </c>
      <c r="E305" s="1">
        <v>45019.194444444445</v>
      </c>
      <c r="F305" t="s">
        <v>20</v>
      </c>
      <c r="G305" t="s">
        <v>15</v>
      </c>
      <c r="H305" t="s">
        <v>26</v>
      </c>
      <c r="I305" s="11">
        <v>22.05</v>
      </c>
      <c r="J305" t="s">
        <v>17</v>
      </c>
      <c r="K305">
        <v>304</v>
      </c>
      <c r="L305" t="s">
        <v>23</v>
      </c>
      <c r="M305" t="s">
        <v>865</v>
      </c>
      <c r="N305" s="11">
        <f>SUMIF(Cocina!A:A,Sala!K305,Cocina!J:J)+I305</f>
        <v>301.05</v>
      </c>
      <c r="O305" s="12">
        <f t="shared" si="24"/>
        <v>45019</v>
      </c>
      <c r="P305" s="2">
        <f t="shared" si="25"/>
        <v>45019.14166666667</v>
      </c>
      <c r="Q305" s="2">
        <f t="shared" si="26"/>
        <v>45019.194444444445</v>
      </c>
      <c r="R305" s="2">
        <f t="shared" si="27"/>
        <v>5.2777777775190771E-2</v>
      </c>
      <c r="S305" s="7">
        <f>SUMIF(Cocina!A:A,K305,Cocina!H:H)</f>
        <v>5.9027777777777776E-2</v>
      </c>
      <c r="T305" s="2">
        <f t="shared" si="28"/>
        <v>0</v>
      </c>
      <c r="U305" t="str">
        <f t="shared" si="29"/>
        <v>No cobrado</v>
      </c>
      <c r="V305" t="str">
        <f>TEXT(Table1[[#This Row],[Fecha de factura]],"dddd")</f>
        <v>lunes</v>
      </c>
    </row>
    <row r="306" spans="1:22" x14ac:dyDescent="0.45">
      <c r="A306">
        <v>1</v>
      </c>
      <c r="B306" t="s">
        <v>324</v>
      </c>
      <c r="C306">
        <v>2</v>
      </c>
      <c r="D306" s="1">
        <v>45019.03125</v>
      </c>
      <c r="E306" s="1">
        <v>45019.175694444442</v>
      </c>
      <c r="F306" t="s">
        <v>20</v>
      </c>
      <c r="G306" t="s">
        <v>15</v>
      </c>
      <c r="H306" t="s">
        <v>26</v>
      </c>
      <c r="I306" s="11">
        <v>37.92</v>
      </c>
      <c r="J306" t="s">
        <v>17</v>
      </c>
      <c r="K306">
        <v>305</v>
      </c>
      <c r="L306" t="s">
        <v>58</v>
      </c>
      <c r="M306" t="s">
        <v>866</v>
      </c>
      <c r="N306" s="11">
        <f>SUMIF(Cocina!A:A,Sala!K306,Cocina!J:J)+I306</f>
        <v>165.92000000000002</v>
      </c>
      <c r="O306" s="12">
        <f t="shared" si="24"/>
        <v>45019</v>
      </c>
      <c r="P306" s="2">
        <f t="shared" si="25"/>
        <v>45019.03125</v>
      </c>
      <c r="Q306" s="2">
        <f t="shared" si="26"/>
        <v>45019.175694444442</v>
      </c>
      <c r="R306" s="2">
        <f t="shared" si="27"/>
        <v>0.1444444444423425</v>
      </c>
      <c r="S306" s="7">
        <f>SUMIF(Cocina!A:A,K306,Cocina!H:H)</f>
        <v>4.5138888888888888E-2</v>
      </c>
      <c r="T306" s="2">
        <f t="shared" si="28"/>
        <v>9.9305555553453606E-2</v>
      </c>
      <c r="U306" t="str">
        <f t="shared" si="29"/>
        <v>Cobrado</v>
      </c>
      <c r="V306" t="str">
        <f>TEXT(Table1[[#This Row],[Fecha de factura]],"dddd")</f>
        <v>lunes</v>
      </c>
    </row>
    <row r="307" spans="1:22" x14ac:dyDescent="0.45">
      <c r="A307">
        <v>7</v>
      </c>
      <c r="B307" t="s">
        <v>325</v>
      </c>
      <c r="C307">
        <v>4</v>
      </c>
      <c r="D307" s="1">
        <v>45019.002083333333</v>
      </c>
      <c r="E307" s="1">
        <v>45019.105555555558</v>
      </c>
      <c r="F307" t="s">
        <v>30</v>
      </c>
      <c r="G307" t="s">
        <v>15</v>
      </c>
      <c r="H307" t="s">
        <v>26</v>
      </c>
      <c r="I307" s="11">
        <v>16.96</v>
      </c>
      <c r="J307" t="s">
        <v>39</v>
      </c>
      <c r="K307">
        <v>306</v>
      </c>
      <c r="L307" t="s">
        <v>58</v>
      </c>
      <c r="M307" t="s">
        <v>258</v>
      </c>
      <c r="N307" s="11">
        <f>SUMIF(Cocina!A:A,Sala!K307,Cocina!J:J)+I307</f>
        <v>48.96</v>
      </c>
      <c r="O307" s="12">
        <f t="shared" si="24"/>
        <v>45019</v>
      </c>
      <c r="P307" s="2">
        <f t="shared" si="25"/>
        <v>45019.002083333333</v>
      </c>
      <c r="Q307" s="2">
        <f t="shared" si="26"/>
        <v>45019.105555555558</v>
      </c>
      <c r="R307" s="2">
        <f t="shared" si="27"/>
        <v>0.1138888888914759</v>
      </c>
      <c r="S307" s="7">
        <f>SUMIF(Cocina!A:A,K307,Cocina!H:H)</f>
        <v>1.4583333333333334E-2</v>
      </c>
      <c r="T307" s="2">
        <f t="shared" si="28"/>
        <v>9.9305555558142564E-2</v>
      </c>
      <c r="U307" t="str">
        <f t="shared" si="29"/>
        <v>Cobrado</v>
      </c>
      <c r="V307" t="str">
        <f>TEXT(Table1[[#This Row],[Fecha de factura]],"dddd")</f>
        <v>lunes</v>
      </c>
    </row>
    <row r="308" spans="1:22" x14ac:dyDescent="0.45">
      <c r="A308">
        <v>20</v>
      </c>
      <c r="B308" t="s">
        <v>52</v>
      </c>
      <c r="C308">
        <v>5</v>
      </c>
      <c r="D308" s="1">
        <v>45019.131249999999</v>
      </c>
      <c r="E308" s="1">
        <v>45019.23541666667</v>
      </c>
      <c r="F308" t="s">
        <v>20</v>
      </c>
      <c r="G308" t="s">
        <v>15</v>
      </c>
      <c r="H308" t="s">
        <v>22</v>
      </c>
      <c r="I308" s="11">
        <v>31.66</v>
      </c>
      <c r="J308" t="s">
        <v>27</v>
      </c>
      <c r="K308">
        <v>307</v>
      </c>
      <c r="L308" t="s">
        <v>34</v>
      </c>
      <c r="M308" t="s">
        <v>81</v>
      </c>
      <c r="N308" s="11">
        <f>SUMIF(Cocina!A:A,Sala!K308,Cocina!J:J)+I308</f>
        <v>94.66</v>
      </c>
      <c r="O308" s="12">
        <f t="shared" si="24"/>
        <v>45019</v>
      </c>
      <c r="P308" s="2">
        <f t="shared" si="25"/>
        <v>45019.131249999999</v>
      </c>
      <c r="Q308" s="2">
        <f t="shared" si="26"/>
        <v>45019.23541666667</v>
      </c>
      <c r="R308" s="2">
        <f t="shared" si="27"/>
        <v>0.10416666667151731</v>
      </c>
      <c r="S308" s="7">
        <f>SUMIF(Cocina!A:A,K308,Cocina!H:H)</f>
        <v>2.7083333333333334E-2</v>
      </c>
      <c r="T308" s="2">
        <f t="shared" si="28"/>
        <v>7.7083333338183971E-2</v>
      </c>
      <c r="U308" t="str">
        <f t="shared" si="29"/>
        <v>Cobrado</v>
      </c>
      <c r="V308" t="str">
        <f>TEXT(Table1[[#This Row],[Fecha de factura]],"dddd")</f>
        <v>lunes</v>
      </c>
    </row>
    <row r="309" spans="1:22" x14ac:dyDescent="0.45">
      <c r="A309">
        <v>14</v>
      </c>
      <c r="B309" t="s">
        <v>326</v>
      </c>
      <c r="C309">
        <v>6</v>
      </c>
      <c r="D309" s="1">
        <v>45019.079861111109</v>
      </c>
      <c r="E309" s="1">
        <v>45019.193749999999</v>
      </c>
      <c r="F309" t="s">
        <v>25</v>
      </c>
      <c r="G309" t="s">
        <v>15</v>
      </c>
      <c r="H309" t="s">
        <v>26</v>
      </c>
      <c r="I309" s="11">
        <v>33.79</v>
      </c>
      <c r="J309" t="s">
        <v>17</v>
      </c>
      <c r="K309">
        <v>308</v>
      </c>
      <c r="L309" t="s">
        <v>45</v>
      </c>
      <c r="M309" t="s">
        <v>867</v>
      </c>
      <c r="N309" s="11">
        <f>SUMIF(Cocina!A:A,Sala!K309,Cocina!J:J)+I309</f>
        <v>255.79</v>
      </c>
      <c r="O309" s="12">
        <f t="shared" si="24"/>
        <v>45019</v>
      </c>
      <c r="P309" s="2">
        <f t="shared" si="25"/>
        <v>45019.079861111109</v>
      </c>
      <c r="Q309" s="2">
        <f t="shared" si="26"/>
        <v>45019.193749999999</v>
      </c>
      <c r="R309" s="2">
        <f t="shared" si="27"/>
        <v>0.11388888888905058</v>
      </c>
      <c r="S309" s="7">
        <f>SUMIF(Cocina!A:A,K309,Cocina!H:H)</f>
        <v>0.12916666666666665</v>
      </c>
      <c r="T309" s="2">
        <f t="shared" si="28"/>
        <v>0</v>
      </c>
      <c r="U309" t="str">
        <f t="shared" si="29"/>
        <v>No cobrado</v>
      </c>
      <c r="V309" t="str">
        <f>TEXT(Table1[[#This Row],[Fecha de factura]],"dddd")</f>
        <v>lunes</v>
      </c>
    </row>
    <row r="310" spans="1:22" x14ac:dyDescent="0.45">
      <c r="A310">
        <v>9</v>
      </c>
      <c r="B310" t="s">
        <v>327</v>
      </c>
      <c r="C310">
        <v>3</v>
      </c>
      <c r="D310" s="1">
        <v>45019.019444444442</v>
      </c>
      <c r="E310" s="1">
        <v>45019.170138888891</v>
      </c>
      <c r="F310" t="s">
        <v>20</v>
      </c>
      <c r="G310" t="s">
        <v>15</v>
      </c>
      <c r="H310" t="s">
        <v>26</v>
      </c>
      <c r="I310" s="11">
        <v>36.090000000000003</v>
      </c>
      <c r="J310" t="s">
        <v>17</v>
      </c>
      <c r="K310">
        <v>309</v>
      </c>
      <c r="L310" t="s">
        <v>70</v>
      </c>
      <c r="M310" t="s">
        <v>868</v>
      </c>
      <c r="N310" s="11">
        <f>SUMIF(Cocina!A:A,Sala!K310,Cocina!J:J)+I310</f>
        <v>208.09</v>
      </c>
      <c r="O310" s="12">
        <f t="shared" si="24"/>
        <v>45019</v>
      </c>
      <c r="P310" s="2">
        <f t="shared" si="25"/>
        <v>45019.019444444442</v>
      </c>
      <c r="Q310" s="2">
        <f t="shared" si="26"/>
        <v>45019.170138888891</v>
      </c>
      <c r="R310" s="2">
        <f t="shared" si="27"/>
        <v>0.15069444444816327</v>
      </c>
      <c r="S310" s="7">
        <f>SUMIF(Cocina!A:A,K310,Cocina!H:H)</f>
        <v>8.5416666666666669E-2</v>
      </c>
      <c r="T310" s="2">
        <f t="shared" si="28"/>
        <v>6.5277777781496599E-2</v>
      </c>
      <c r="U310" t="str">
        <f t="shared" si="29"/>
        <v>Cobrado</v>
      </c>
      <c r="V310" t="str">
        <f>TEXT(Table1[[#This Row],[Fecha de factura]],"dddd")</f>
        <v>lunes</v>
      </c>
    </row>
    <row r="311" spans="1:22" x14ac:dyDescent="0.45">
      <c r="A311">
        <v>17</v>
      </c>
      <c r="B311" t="s">
        <v>328</v>
      </c>
      <c r="C311">
        <v>3</v>
      </c>
      <c r="D311" s="1">
        <v>45019.12777777778</v>
      </c>
      <c r="E311" s="1">
        <v>45019.265972222223</v>
      </c>
      <c r="F311" t="s">
        <v>30</v>
      </c>
      <c r="G311" t="s">
        <v>36</v>
      </c>
      <c r="H311" t="s">
        <v>26</v>
      </c>
      <c r="I311" s="11">
        <v>11.47</v>
      </c>
      <c r="J311" t="s">
        <v>27</v>
      </c>
      <c r="K311">
        <v>310</v>
      </c>
      <c r="L311" t="s">
        <v>45</v>
      </c>
      <c r="M311" t="s">
        <v>869</v>
      </c>
      <c r="N311" s="11">
        <f>SUMIF(Cocina!A:A,Sala!K311,Cocina!J:J)+I311</f>
        <v>149.47</v>
      </c>
      <c r="O311" s="12">
        <f t="shared" si="24"/>
        <v>45019</v>
      </c>
      <c r="P311" s="2">
        <f t="shared" si="25"/>
        <v>45019.12777777778</v>
      </c>
      <c r="Q311" s="2">
        <f t="shared" si="26"/>
        <v>45019.265972222223</v>
      </c>
      <c r="R311" s="2">
        <f t="shared" si="27"/>
        <v>0.13819444444379769</v>
      </c>
      <c r="S311" s="7">
        <f>SUMIF(Cocina!A:A,K311,Cocina!H:H)</f>
        <v>6.7361111111111108E-2</v>
      </c>
      <c r="T311" s="2">
        <f t="shared" si="28"/>
        <v>7.0833333332686585E-2</v>
      </c>
      <c r="U311" t="str">
        <f t="shared" si="29"/>
        <v>Cobrado</v>
      </c>
      <c r="V311" t="str">
        <f>TEXT(Table1[[#This Row],[Fecha de factura]],"dddd")</f>
        <v>lunes</v>
      </c>
    </row>
    <row r="312" spans="1:22" x14ac:dyDescent="0.45">
      <c r="A312">
        <v>6</v>
      </c>
      <c r="B312" t="s">
        <v>329</v>
      </c>
      <c r="C312">
        <v>4</v>
      </c>
      <c r="D312" s="1">
        <v>45019.069444444445</v>
      </c>
      <c r="E312" s="1">
        <v>45019.113194444442</v>
      </c>
      <c r="F312" t="s">
        <v>14</v>
      </c>
      <c r="G312" t="s">
        <v>21</v>
      </c>
      <c r="H312" t="s">
        <v>22</v>
      </c>
      <c r="I312" s="11">
        <v>39.270000000000003</v>
      </c>
      <c r="J312" t="s">
        <v>39</v>
      </c>
      <c r="K312">
        <v>311</v>
      </c>
      <c r="L312" t="s">
        <v>31</v>
      </c>
      <c r="M312" t="s">
        <v>870</v>
      </c>
      <c r="N312" s="11">
        <f>SUMIF(Cocina!A:A,Sala!K312,Cocina!J:J)+I312</f>
        <v>92.27000000000001</v>
      </c>
      <c r="O312" s="12">
        <f t="shared" si="24"/>
        <v>45019</v>
      </c>
      <c r="P312" s="2">
        <f t="shared" si="25"/>
        <v>45019.069444444445</v>
      </c>
      <c r="Q312" s="2">
        <f t="shared" si="26"/>
        <v>45019.113194444442</v>
      </c>
      <c r="R312" s="2">
        <f t="shared" si="27"/>
        <v>5.4166666663756281E-2</v>
      </c>
      <c r="S312" s="7">
        <f>SUMIF(Cocina!A:A,K312,Cocina!H:H)</f>
        <v>5.1388888888888887E-2</v>
      </c>
      <c r="T312" s="2">
        <f t="shared" si="28"/>
        <v>2.7777777748673946E-3</v>
      </c>
      <c r="U312" t="str">
        <f t="shared" si="29"/>
        <v>Cobrado</v>
      </c>
      <c r="V312" t="str">
        <f>TEXT(Table1[[#This Row],[Fecha de factura]],"dddd")</f>
        <v>lunes</v>
      </c>
    </row>
    <row r="313" spans="1:22" x14ac:dyDescent="0.45">
      <c r="A313">
        <v>2</v>
      </c>
      <c r="B313" t="s">
        <v>330</v>
      </c>
      <c r="C313">
        <v>4</v>
      </c>
      <c r="D313" s="1">
        <v>45019.129861111112</v>
      </c>
      <c r="E313" s="1">
        <v>45019.258333333331</v>
      </c>
      <c r="F313" t="s">
        <v>14</v>
      </c>
      <c r="G313" t="s">
        <v>15</v>
      </c>
      <c r="H313" t="s">
        <v>26</v>
      </c>
      <c r="I313" s="11">
        <v>30.89</v>
      </c>
      <c r="J313" t="s">
        <v>17</v>
      </c>
      <c r="K313">
        <v>312</v>
      </c>
      <c r="L313" t="s">
        <v>45</v>
      </c>
      <c r="M313" t="s">
        <v>871</v>
      </c>
      <c r="N313" s="11">
        <f>SUMIF(Cocina!A:A,Sala!K313,Cocina!J:J)+I313</f>
        <v>164.89</v>
      </c>
      <c r="O313" s="12">
        <f t="shared" si="24"/>
        <v>45019</v>
      </c>
      <c r="P313" s="2">
        <f t="shared" si="25"/>
        <v>45019.129861111112</v>
      </c>
      <c r="Q313" s="2">
        <f t="shared" si="26"/>
        <v>45019.258333333331</v>
      </c>
      <c r="R313" s="2">
        <f t="shared" si="27"/>
        <v>0.12847222221898846</v>
      </c>
      <c r="S313" s="7">
        <f>SUMIF(Cocina!A:A,K313,Cocina!H:H)</f>
        <v>3.8194444444444448E-2</v>
      </c>
      <c r="T313" s="2">
        <f t="shared" si="28"/>
        <v>9.0277777774544016E-2</v>
      </c>
      <c r="U313" t="str">
        <f t="shared" si="29"/>
        <v>Cobrado</v>
      </c>
      <c r="V313" t="str">
        <f>TEXT(Table1[[#This Row],[Fecha de factura]],"dddd")</f>
        <v>lunes</v>
      </c>
    </row>
    <row r="314" spans="1:22" x14ac:dyDescent="0.45">
      <c r="A314">
        <v>10</v>
      </c>
      <c r="B314" t="s">
        <v>41</v>
      </c>
      <c r="C314">
        <v>3</v>
      </c>
      <c r="D314" s="1">
        <v>45019.099305555559</v>
      </c>
      <c r="E314" s="1">
        <v>45019.240277777775</v>
      </c>
      <c r="F314" t="s">
        <v>20</v>
      </c>
      <c r="G314" t="s">
        <v>21</v>
      </c>
      <c r="H314" t="s">
        <v>16</v>
      </c>
      <c r="I314" s="11">
        <v>43.14</v>
      </c>
      <c r="J314" t="s">
        <v>17</v>
      </c>
      <c r="K314">
        <v>313</v>
      </c>
      <c r="L314" t="s">
        <v>18</v>
      </c>
      <c r="M314" t="s">
        <v>872</v>
      </c>
      <c r="N314" s="11">
        <f>SUMIF(Cocina!A:A,Sala!K314,Cocina!J:J)+I314</f>
        <v>275.14</v>
      </c>
      <c r="O314" s="12">
        <f t="shared" si="24"/>
        <v>45019</v>
      </c>
      <c r="P314" s="2">
        <f t="shared" si="25"/>
        <v>45019.099305555559</v>
      </c>
      <c r="Q314" s="2">
        <f t="shared" si="26"/>
        <v>45019.240277777775</v>
      </c>
      <c r="R314" s="2">
        <f t="shared" si="27"/>
        <v>0.14097222221607808</v>
      </c>
      <c r="S314" s="7">
        <f>SUMIF(Cocina!A:A,K314,Cocina!H:H)</f>
        <v>7.3611111111111113E-2</v>
      </c>
      <c r="T314" s="2">
        <f t="shared" si="28"/>
        <v>6.7361111104966967E-2</v>
      </c>
      <c r="U314" t="str">
        <f t="shared" si="29"/>
        <v>Cobrado</v>
      </c>
      <c r="V314" t="str">
        <f>TEXT(Table1[[#This Row],[Fecha de factura]],"dddd")</f>
        <v>lunes</v>
      </c>
    </row>
    <row r="315" spans="1:22" x14ac:dyDescent="0.45">
      <c r="A315">
        <v>20</v>
      </c>
      <c r="B315" t="s">
        <v>331</v>
      </c>
      <c r="C315">
        <v>5</v>
      </c>
      <c r="D315" s="1">
        <v>45019.031944444447</v>
      </c>
      <c r="E315" s="1">
        <v>45019.161805555559</v>
      </c>
      <c r="F315" t="s">
        <v>33</v>
      </c>
      <c r="G315" t="s">
        <v>15</v>
      </c>
      <c r="H315" t="s">
        <v>16</v>
      </c>
      <c r="I315" s="11">
        <v>32.18</v>
      </c>
      <c r="J315" t="s">
        <v>39</v>
      </c>
      <c r="K315">
        <v>314</v>
      </c>
      <c r="L315" t="s">
        <v>58</v>
      </c>
      <c r="M315" t="s">
        <v>117</v>
      </c>
      <c r="N315" s="11">
        <f>SUMIF(Cocina!A:A,Sala!K315,Cocina!J:J)+I315</f>
        <v>59.18</v>
      </c>
      <c r="O315" s="12">
        <f t="shared" si="24"/>
        <v>45019</v>
      </c>
      <c r="P315" s="2">
        <f t="shared" si="25"/>
        <v>45019.031944444447</v>
      </c>
      <c r="Q315" s="2">
        <f t="shared" si="26"/>
        <v>45019.161805555559</v>
      </c>
      <c r="R315" s="2">
        <f t="shared" si="27"/>
        <v>0.14027777777907127</v>
      </c>
      <c r="S315" s="7">
        <f>SUMIF(Cocina!A:A,K315,Cocina!H:H)</f>
        <v>3.472222222222222E-3</v>
      </c>
      <c r="T315" s="2">
        <f t="shared" si="28"/>
        <v>0.13680555555684906</v>
      </c>
      <c r="U315" t="str">
        <f t="shared" si="29"/>
        <v>Cobrado</v>
      </c>
      <c r="V315" t="str">
        <f>TEXT(Table1[[#This Row],[Fecha de factura]],"dddd")</f>
        <v>lunes</v>
      </c>
    </row>
    <row r="316" spans="1:22" x14ac:dyDescent="0.45">
      <c r="A316">
        <v>14</v>
      </c>
      <c r="B316" t="s">
        <v>332</v>
      </c>
      <c r="C316">
        <v>1</v>
      </c>
      <c r="D316" s="1">
        <v>45019.008333333331</v>
      </c>
      <c r="E316" s="1">
        <v>45019.145138888889</v>
      </c>
      <c r="F316" t="s">
        <v>25</v>
      </c>
      <c r="G316" t="s">
        <v>15</v>
      </c>
      <c r="H316" t="s">
        <v>26</v>
      </c>
      <c r="I316" s="11">
        <v>20.6</v>
      </c>
      <c r="J316" t="s">
        <v>27</v>
      </c>
      <c r="K316">
        <v>315</v>
      </c>
      <c r="L316" t="s">
        <v>58</v>
      </c>
      <c r="M316" t="s">
        <v>873</v>
      </c>
      <c r="N316" s="11">
        <f>SUMIF(Cocina!A:A,Sala!K316,Cocina!J:J)+I316</f>
        <v>181.6</v>
      </c>
      <c r="O316" s="12">
        <f t="shared" si="24"/>
        <v>45019</v>
      </c>
      <c r="P316" s="2">
        <f t="shared" si="25"/>
        <v>45019.008333333331</v>
      </c>
      <c r="Q316" s="2">
        <f t="shared" si="26"/>
        <v>45019.145138888889</v>
      </c>
      <c r="R316" s="2">
        <f t="shared" si="27"/>
        <v>0.1368055555576575</v>
      </c>
      <c r="S316" s="7">
        <f>SUMIF(Cocina!A:A,K316,Cocina!H:H)</f>
        <v>8.7499999999999994E-2</v>
      </c>
      <c r="T316" s="2">
        <f t="shared" si="28"/>
        <v>4.9305555557657504E-2</v>
      </c>
      <c r="U316" t="str">
        <f t="shared" si="29"/>
        <v>Cobrado</v>
      </c>
      <c r="V316" t="str">
        <f>TEXT(Table1[[#This Row],[Fecha de factura]],"dddd")</f>
        <v>lunes</v>
      </c>
    </row>
    <row r="317" spans="1:22" x14ac:dyDescent="0.45">
      <c r="A317">
        <v>2</v>
      </c>
      <c r="B317" t="s">
        <v>333</v>
      </c>
      <c r="C317">
        <v>2</v>
      </c>
      <c r="D317" s="1">
        <v>45019.068055555559</v>
      </c>
      <c r="E317" s="1">
        <v>45019.230555555558</v>
      </c>
      <c r="F317" t="s">
        <v>30</v>
      </c>
      <c r="G317" t="s">
        <v>21</v>
      </c>
      <c r="H317" t="s">
        <v>26</v>
      </c>
      <c r="I317" s="11">
        <v>31.13</v>
      </c>
      <c r="J317" t="s">
        <v>17</v>
      </c>
      <c r="K317">
        <v>316</v>
      </c>
      <c r="L317" t="s">
        <v>34</v>
      </c>
      <c r="M317" t="s">
        <v>874</v>
      </c>
      <c r="N317" s="11">
        <f>SUMIF(Cocina!A:A,Sala!K317,Cocina!J:J)+I317</f>
        <v>191.13</v>
      </c>
      <c r="O317" s="12">
        <f t="shared" si="24"/>
        <v>45019</v>
      </c>
      <c r="P317" s="2">
        <f t="shared" si="25"/>
        <v>45019.068055555559</v>
      </c>
      <c r="Q317" s="2">
        <f t="shared" si="26"/>
        <v>45019.230555555558</v>
      </c>
      <c r="R317" s="2">
        <f t="shared" si="27"/>
        <v>0.16249999999854481</v>
      </c>
      <c r="S317" s="7">
        <f>SUMIF(Cocina!A:A,K317,Cocina!H:H)</f>
        <v>0.10972222222222221</v>
      </c>
      <c r="T317" s="2">
        <f t="shared" si="28"/>
        <v>5.2777777776322601E-2</v>
      </c>
      <c r="U317" t="str">
        <f t="shared" si="29"/>
        <v>Cobrado</v>
      </c>
      <c r="V317" t="str">
        <f>TEXT(Table1[[#This Row],[Fecha de factura]],"dddd")</f>
        <v>lunes</v>
      </c>
    </row>
    <row r="318" spans="1:22" x14ac:dyDescent="0.45">
      <c r="A318">
        <v>17</v>
      </c>
      <c r="B318" t="s">
        <v>114</v>
      </c>
      <c r="C318">
        <v>2</v>
      </c>
      <c r="D318" s="1">
        <v>45019.100694444445</v>
      </c>
      <c r="E318" s="1">
        <v>45019.261111111111</v>
      </c>
      <c r="F318" t="s">
        <v>25</v>
      </c>
      <c r="G318" t="s">
        <v>21</v>
      </c>
      <c r="H318" t="s">
        <v>22</v>
      </c>
      <c r="I318" s="11">
        <v>24.55</v>
      </c>
      <c r="J318" t="s">
        <v>27</v>
      </c>
      <c r="K318">
        <v>317</v>
      </c>
      <c r="L318" t="s">
        <v>45</v>
      </c>
      <c r="M318" t="s">
        <v>875</v>
      </c>
      <c r="N318" s="11">
        <f>SUMIF(Cocina!A:A,Sala!K318,Cocina!J:J)+I318</f>
        <v>202.55</v>
      </c>
      <c r="O318" s="12">
        <f t="shared" si="24"/>
        <v>45019</v>
      </c>
      <c r="P318" s="2">
        <f t="shared" si="25"/>
        <v>45019.100694444445</v>
      </c>
      <c r="Q318" s="2">
        <f t="shared" si="26"/>
        <v>45019.261111111111</v>
      </c>
      <c r="R318" s="2">
        <f t="shared" si="27"/>
        <v>0.16041666666569654</v>
      </c>
      <c r="S318" s="7">
        <f>SUMIF(Cocina!A:A,K318,Cocina!H:H)</f>
        <v>6.1111111111111109E-2</v>
      </c>
      <c r="T318" s="2">
        <f t="shared" si="28"/>
        <v>9.9305555554585423E-2</v>
      </c>
      <c r="U318" t="str">
        <f t="shared" si="29"/>
        <v>Cobrado</v>
      </c>
      <c r="V318" t="str">
        <f>TEXT(Table1[[#This Row],[Fecha de factura]],"dddd")</f>
        <v>lunes</v>
      </c>
    </row>
    <row r="319" spans="1:22" x14ac:dyDescent="0.45">
      <c r="A319">
        <v>13</v>
      </c>
      <c r="B319" t="s">
        <v>334</v>
      </c>
      <c r="C319">
        <v>3</v>
      </c>
      <c r="D319" s="1">
        <v>45019.147916666669</v>
      </c>
      <c r="E319" s="1">
        <v>45019.214583333334</v>
      </c>
      <c r="F319" t="s">
        <v>14</v>
      </c>
      <c r="G319" t="s">
        <v>36</v>
      </c>
      <c r="H319" t="s">
        <v>26</v>
      </c>
      <c r="I319" s="11">
        <v>10.08</v>
      </c>
      <c r="J319" t="s">
        <v>17</v>
      </c>
      <c r="K319">
        <v>318</v>
      </c>
      <c r="L319" t="s">
        <v>40</v>
      </c>
      <c r="M319" t="s">
        <v>49</v>
      </c>
      <c r="N319" s="11">
        <f>SUMIF(Cocina!A:A,Sala!K319,Cocina!J:J)+I319</f>
        <v>39.08</v>
      </c>
      <c r="O319" s="12">
        <f t="shared" si="24"/>
        <v>45019</v>
      </c>
      <c r="P319" s="2">
        <f t="shared" si="25"/>
        <v>45019.147916666669</v>
      </c>
      <c r="Q319" s="2">
        <f t="shared" si="26"/>
        <v>45019.214583333334</v>
      </c>
      <c r="R319" s="2">
        <f t="shared" si="27"/>
        <v>6.6666666665696539E-2</v>
      </c>
      <c r="S319" s="7">
        <f>SUMIF(Cocina!A:A,K319,Cocina!H:H)</f>
        <v>2.7083333333333334E-2</v>
      </c>
      <c r="T319" s="2">
        <f t="shared" si="28"/>
        <v>3.9583333332363205E-2</v>
      </c>
      <c r="U319" t="str">
        <f t="shared" si="29"/>
        <v>Cobrado</v>
      </c>
      <c r="V319" t="str">
        <f>TEXT(Table1[[#This Row],[Fecha de factura]],"dddd")</f>
        <v>lunes</v>
      </c>
    </row>
    <row r="320" spans="1:22" x14ac:dyDescent="0.45">
      <c r="A320">
        <v>1</v>
      </c>
      <c r="B320" t="s">
        <v>335</v>
      </c>
      <c r="C320">
        <v>1</v>
      </c>
      <c r="D320" s="1">
        <v>45019.033333333333</v>
      </c>
      <c r="E320" s="1">
        <v>45019.165972222225</v>
      </c>
      <c r="F320" t="s">
        <v>20</v>
      </c>
      <c r="G320" t="s">
        <v>15</v>
      </c>
      <c r="H320" t="s">
        <v>22</v>
      </c>
      <c r="I320" s="11">
        <v>30.05</v>
      </c>
      <c r="J320" t="s">
        <v>27</v>
      </c>
      <c r="K320">
        <v>319</v>
      </c>
      <c r="L320" t="s">
        <v>43</v>
      </c>
      <c r="M320" t="s">
        <v>876</v>
      </c>
      <c r="N320" s="11">
        <f>SUMIF(Cocina!A:A,Sala!K320,Cocina!J:J)+I320</f>
        <v>298.05</v>
      </c>
      <c r="O320" s="12">
        <f t="shared" si="24"/>
        <v>45019</v>
      </c>
      <c r="P320" s="2">
        <f t="shared" si="25"/>
        <v>45019.033333333333</v>
      </c>
      <c r="Q320" s="2">
        <f t="shared" si="26"/>
        <v>45019.165972222225</v>
      </c>
      <c r="R320" s="2">
        <f t="shared" si="27"/>
        <v>0.13263888889196096</v>
      </c>
      <c r="S320" s="7">
        <f>SUMIF(Cocina!A:A,K320,Cocina!H:H)</f>
        <v>8.7500000000000008E-2</v>
      </c>
      <c r="T320" s="2">
        <f t="shared" si="28"/>
        <v>4.5138888891960952E-2</v>
      </c>
      <c r="U320" t="str">
        <f t="shared" si="29"/>
        <v>Cobrado</v>
      </c>
      <c r="V320" t="str">
        <f>TEXT(Table1[[#This Row],[Fecha de factura]],"dddd")</f>
        <v>lunes</v>
      </c>
    </row>
    <row r="321" spans="1:22" x14ac:dyDescent="0.45">
      <c r="A321">
        <v>9</v>
      </c>
      <c r="B321" t="s">
        <v>336</v>
      </c>
      <c r="C321">
        <v>1</v>
      </c>
      <c r="D321" s="1">
        <v>45019.0625</v>
      </c>
      <c r="E321" s="1">
        <v>45019.178472222222</v>
      </c>
      <c r="F321" t="s">
        <v>14</v>
      </c>
      <c r="G321" t="s">
        <v>15</v>
      </c>
      <c r="H321" t="s">
        <v>16</v>
      </c>
      <c r="I321" s="11">
        <v>44.02</v>
      </c>
      <c r="J321" t="s">
        <v>17</v>
      </c>
      <c r="K321">
        <v>320</v>
      </c>
      <c r="L321" t="s">
        <v>18</v>
      </c>
      <c r="M321" t="s">
        <v>877</v>
      </c>
      <c r="N321" s="11">
        <f>SUMIF(Cocina!A:A,Sala!K321,Cocina!J:J)+I321</f>
        <v>142.02000000000001</v>
      </c>
      <c r="O321" s="12">
        <f t="shared" si="24"/>
        <v>45019</v>
      </c>
      <c r="P321" s="2">
        <f t="shared" si="25"/>
        <v>45019.0625</v>
      </c>
      <c r="Q321" s="2">
        <f t="shared" si="26"/>
        <v>45019.178472222222</v>
      </c>
      <c r="R321" s="2">
        <f t="shared" si="27"/>
        <v>0.11597222222189885</v>
      </c>
      <c r="S321" s="7">
        <f>SUMIF(Cocina!A:A,K321,Cocina!H:H)</f>
        <v>9.0277777777777776E-2</v>
      </c>
      <c r="T321" s="2">
        <f t="shared" si="28"/>
        <v>2.569444444412107E-2</v>
      </c>
      <c r="U321" t="str">
        <f t="shared" si="29"/>
        <v>Cobrado</v>
      </c>
      <c r="V321" t="str">
        <f>TEXT(Table1[[#This Row],[Fecha de factura]],"dddd")</f>
        <v>lunes</v>
      </c>
    </row>
    <row r="322" spans="1:22" x14ac:dyDescent="0.45">
      <c r="A322">
        <v>18</v>
      </c>
      <c r="B322" t="s">
        <v>337</v>
      </c>
      <c r="C322">
        <v>5</v>
      </c>
      <c r="D322" s="1">
        <v>45019.086111111108</v>
      </c>
      <c r="E322" s="1">
        <v>45019.179166666669</v>
      </c>
      <c r="F322" t="s">
        <v>20</v>
      </c>
      <c r="G322" t="s">
        <v>15</v>
      </c>
      <c r="H322" t="s">
        <v>26</v>
      </c>
      <c r="I322" s="11">
        <v>23.59</v>
      </c>
      <c r="J322" t="s">
        <v>27</v>
      </c>
      <c r="K322">
        <v>321</v>
      </c>
      <c r="L322" t="s">
        <v>40</v>
      </c>
      <c r="M322" t="s">
        <v>878</v>
      </c>
      <c r="N322" s="11">
        <f>SUMIF(Cocina!A:A,Sala!K322,Cocina!J:J)+I322</f>
        <v>164.59</v>
      </c>
      <c r="O322" s="12">
        <f t="shared" ref="O322:O385" si="30">INT(E322)</f>
        <v>45019</v>
      </c>
      <c r="P322" s="2">
        <f t="shared" ref="P322:P385" si="31">D322</f>
        <v>45019.086111111108</v>
      </c>
      <c r="Q322" s="2">
        <f t="shared" ref="Q322:Q385" si="32">E322</f>
        <v>45019.179166666669</v>
      </c>
      <c r="R322" s="2">
        <f t="shared" ref="R322:R385" si="33">IF(J322="Ocupada",Q322-P322+15/1440,Q322-P322)</f>
        <v>9.3055555560567882E-2</v>
      </c>
      <c r="S322" s="7">
        <f>SUMIF(Cocina!A:A,K322,Cocina!H:H)</f>
        <v>6.5972222222222224E-2</v>
      </c>
      <c r="T322" s="2">
        <f t="shared" si="28"/>
        <v>2.7083333338345658E-2</v>
      </c>
      <c r="U322" t="str">
        <f t="shared" si="29"/>
        <v>Cobrado</v>
      </c>
      <c r="V322" t="str">
        <f>TEXT(Table1[[#This Row],[Fecha de factura]],"dddd")</f>
        <v>lunes</v>
      </c>
    </row>
    <row r="323" spans="1:22" x14ac:dyDescent="0.45">
      <c r="A323">
        <v>12</v>
      </c>
      <c r="B323" t="s">
        <v>338</v>
      </c>
      <c r="C323">
        <v>1</v>
      </c>
      <c r="D323" s="1">
        <v>45019.15347222222</v>
      </c>
      <c r="E323" s="1">
        <v>45019.240972222222</v>
      </c>
      <c r="F323" t="s">
        <v>25</v>
      </c>
      <c r="G323" t="s">
        <v>36</v>
      </c>
      <c r="H323" t="s">
        <v>26</v>
      </c>
      <c r="I323" s="11">
        <v>24.69</v>
      </c>
      <c r="J323" t="s">
        <v>39</v>
      </c>
      <c r="K323">
        <v>322</v>
      </c>
      <c r="L323" t="s">
        <v>55</v>
      </c>
      <c r="M323" t="s">
        <v>879</v>
      </c>
      <c r="N323" s="11">
        <f>SUMIF(Cocina!A:A,Sala!K323,Cocina!J:J)+I323</f>
        <v>109.69</v>
      </c>
      <c r="O323" s="12">
        <f t="shared" si="30"/>
        <v>45019</v>
      </c>
      <c r="P323" s="2">
        <f t="shared" si="31"/>
        <v>45019.15347222222</v>
      </c>
      <c r="Q323" s="2">
        <f t="shared" si="32"/>
        <v>45019.240972222222</v>
      </c>
      <c r="R323" s="2">
        <f t="shared" si="33"/>
        <v>9.7916666668121863E-2</v>
      </c>
      <c r="S323" s="7">
        <f>SUMIF(Cocina!A:A,K323,Cocina!H:H)</f>
        <v>4.1666666666666664E-2</v>
      </c>
      <c r="T323" s="2">
        <f t="shared" ref="T323:T386" si="34">IF(R323-S323&gt;0,R323-S323,0)</f>
        <v>5.6250000001455198E-2</v>
      </c>
      <c r="U323" t="str">
        <f t="shared" ref="U323:U386" si="35">IF(T323=0,"No cobrado","Cobrado")</f>
        <v>Cobrado</v>
      </c>
      <c r="V323" t="str">
        <f>TEXT(Table1[[#This Row],[Fecha de factura]],"dddd")</f>
        <v>lunes</v>
      </c>
    </row>
    <row r="324" spans="1:22" x14ac:dyDescent="0.45">
      <c r="A324">
        <v>8</v>
      </c>
      <c r="B324" t="s">
        <v>339</v>
      </c>
      <c r="C324">
        <v>1</v>
      </c>
      <c r="D324" s="1">
        <v>45019.057638888888</v>
      </c>
      <c r="E324" s="1">
        <v>45019.179861111108</v>
      </c>
      <c r="F324" t="s">
        <v>30</v>
      </c>
      <c r="G324" t="s">
        <v>21</v>
      </c>
      <c r="H324" t="s">
        <v>22</v>
      </c>
      <c r="I324" s="11">
        <v>44.3</v>
      </c>
      <c r="J324" t="s">
        <v>27</v>
      </c>
      <c r="K324">
        <v>323</v>
      </c>
      <c r="L324" t="s">
        <v>58</v>
      </c>
      <c r="M324" t="s">
        <v>880</v>
      </c>
      <c r="N324" s="11">
        <f>SUMIF(Cocina!A:A,Sala!K324,Cocina!J:J)+I324</f>
        <v>252.3</v>
      </c>
      <c r="O324" s="12">
        <f t="shared" si="30"/>
        <v>45019</v>
      </c>
      <c r="P324" s="2">
        <f t="shared" si="31"/>
        <v>45019.057638888888</v>
      </c>
      <c r="Q324" s="2">
        <f t="shared" si="32"/>
        <v>45019.179861111108</v>
      </c>
      <c r="R324" s="2">
        <f t="shared" si="33"/>
        <v>0.12222222222044365</v>
      </c>
      <c r="S324" s="7">
        <f>SUMIF(Cocina!A:A,K324,Cocina!H:H)</f>
        <v>8.4722222222222213E-2</v>
      </c>
      <c r="T324" s="2">
        <f t="shared" si="34"/>
        <v>3.7499999998221442E-2</v>
      </c>
      <c r="U324" t="str">
        <f t="shared" si="35"/>
        <v>Cobrado</v>
      </c>
      <c r="V324" t="str">
        <f>TEXT(Table1[[#This Row],[Fecha de factura]],"dddd")</f>
        <v>lunes</v>
      </c>
    </row>
    <row r="325" spans="1:22" x14ac:dyDescent="0.45">
      <c r="A325">
        <v>9</v>
      </c>
      <c r="B325" t="s">
        <v>340</v>
      </c>
      <c r="C325">
        <v>6</v>
      </c>
      <c r="D325" s="1">
        <v>45019.029861111114</v>
      </c>
      <c r="E325" s="1">
        <v>45019.07708333333</v>
      </c>
      <c r="F325" t="s">
        <v>20</v>
      </c>
      <c r="G325" t="s">
        <v>36</v>
      </c>
      <c r="H325" t="s">
        <v>26</v>
      </c>
      <c r="I325" s="11">
        <v>21.6</v>
      </c>
      <c r="J325" t="s">
        <v>27</v>
      </c>
      <c r="K325">
        <v>324</v>
      </c>
      <c r="L325" t="s">
        <v>34</v>
      </c>
      <c r="M325" t="s">
        <v>881</v>
      </c>
      <c r="N325" s="11">
        <f>SUMIF(Cocina!A:A,Sala!K325,Cocina!J:J)+I325</f>
        <v>158.6</v>
      </c>
      <c r="O325" s="12">
        <f t="shared" si="30"/>
        <v>45019</v>
      </c>
      <c r="P325" s="2">
        <f t="shared" si="31"/>
        <v>45019.029861111114</v>
      </c>
      <c r="Q325" s="2">
        <f t="shared" si="32"/>
        <v>45019.07708333333</v>
      </c>
      <c r="R325" s="2">
        <f t="shared" si="33"/>
        <v>4.722222221607808E-2</v>
      </c>
      <c r="S325" s="7">
        <f>SUMIF(Cocina!A:A,K325,Cocina!H:H)</f>
        <v>6.25E-2</v>
      </c>
      <c r="T325" s="2">
        <f t="shared" si="34"/>
        <v>0</v>
      </c>
      <c r="U325" t="str">
        <f t="shared" si="35"/>
        <v>No cobrado</v>
      </c>
      <c r="V325" t="str">
        <f>TEXT(Table1[[#This Row],[Fecha de factura]],"dddd")</f>
        <v>lunes</v>
      </c>
    </row>
    <row r="326" spans="1:22" x14ac:dyDescent="0.45">
      <c r="A326">
        <v>18</v>
      </c>
      <c r="B326" t="s">
        <v>341</v>
      </c>
      <c r="C326">
        <v>1</v>
      </c>
      <c r="D326" s="1">
        <v>45019.041666666664</v>
      </c>
      <c r="E326" s="1">
        <v>45019.095833333333</v>
      </c>
      <c r="F326" t="s">
        <v>25</v>
      </c>
      <c r="G326" t="s">
        <v>15</v>
      </c>
      <c r="H326" t="s">
        <v>26</v>
      </c>
      <c r="I326" s="11">
        <v>32.5</v>
      </c>
      <c r="J326" t="s">
        <v>17</v>
      </c>
      <c r="K326">
        <v>325</v>
      </c>
      <c r="L326" t="s">
        <v>34</v>
      </c>
      <c r="M326" t="s">
        <v>882</v>
      </c>
      <c r="N326" s="11">
        <f>SUMIF(Cocina!A:A,Sala!K326,Cocina!J:J)+I326</f>
        <v>186.5</v>
      </c>
      <c r="O326" s="12">
        <f t="shared" si="30"/>
        <v>45019</v>
      </c>
      <c r="P326" s="2">
        <f t="shared" si="31"/>
        <v>45019.041666666664</v>
      </c>
      <c r="Q326" s="2">
        <f t="shared" si="32"/>
        <v>45019.095833333333</v>
      </c>
      <c r="R326" s="2">
        <f t="shared" si="33"/>
        <v>5.4166666668606922E-2</v>
      </c>
      <c r="S326" s="7">
        <f>SUMIF(Cocina!A:A,K326,Cocina!H:H)</f>
        <v>4.9305555555555554E-2</v>
      </c>
      <c r="T326" s="2">
        <f t="shared" si="34"/>
        <v>4.8611111130513682E-3</v>
      </c>
      <c r="U326" t="str">
        <f t="shared" si="35"/>
        <v>Cobrado</v>
      </c>
      <c r="V326" t="str">
        <f>TEXT(Table1[[#This Row],[Fecha de factura]],"dddd")</f>
        <v>lunes</v>
      </c>
    </row>
    <row r="327" spans="1:22" x14ac:dyDescent="0.45">
      <c r="A327">
        <v>14</v>
      </c>
      <c r="B327" t="s">
        <v>342</v>
      </c>
      <c r="C327">
        <v>4</v>
      </c>
      <c r="D327" s="1">
        <v>45020.068749999999</v>
      </c>
      <c r="E327" s="1">
        <v>45020.231944444444</v>
      </c>
      <c r="F327" t="s">
        <v>20</v>
      </c>
      <c r="G327" t="s">
        <v>21</v>
      </c>
      <c r="H327" t="s">
        <v>16</v>
      </c>
      <c r="I327" s="11">
        <v>13.85</v>
      </c>
      <c r="J327" t="s">
        <v>39</v>
      </c>
      <c r="K327">
        <v>326</v>
      </c>
      <c r="L327" t="s">
        <v>34</v>
      </c>
      <c r="M327" t="s">
        <v>883</v>
      </c>
      <c r="N327" s="11">
        <f>SUMIF(Cocina!A:A,Sala!K327,Cocina!J:J)+I327</f>
        <v>94.85</v>
      </c>
      <c r="O327" s="12">
        <f t="shared" si="30"/>
        <v>45020</v>
      </c>
      <c r="P327" s="2">
        <f t="shared" si="31"/>
        <v>45020.068749999999</v>
      </c>
      <c r="Q327" s="2">
        <f t="shared" si="32"/>
        <v>45020.231944444444</v>
      </c>
      <c r="R327" s="2">
        <f t="shared" si="33"/>
        <v>0.17361111111191954</v>
      </c>
      <c r="S327" s="7">
        <f>SUMIF(Cocina!A:A,K327,Cocina!H:H)</f>
        <v>6.3194444444444442E-2</v>
      </c>
      <c r="T327" s="2">
        <f t="shared" si="34"/>
        <v>0.1104166666674751</v>
      </c>
      <c r="U327" t="str">
        <f t="shared" si="35"/>
        <v>Cobrado</v>
      </c>
      <c r="V327" t="str">
        <f>TEXT(Table1[[#This Row],[Fecha de factura]],"dddd")</f>
        <v>martes</v>
      </c>
    </row>
    <row r="328" spans="1:22" x14ac:dyDescent="0.45">
      <c r="A328">
        <v>12</v>
      </c>
      <c r="B328" t="s">
        <v>239</v>
      </c>
      <c r="C328">
        <v>5</v>
      </c>
      <c r="D328" s="1">
        <v>45020.124305555553</v>
      </c>
      <c r="E328" s="1">
        <v>45020.191666666666</v>
      </c>
      <c r="F328" t="s">
        <v>30</v>
      </c>
      <c r="G328" t="s">
        <v>36</v>
      </c>
      <c r="H328" t="s">
        <v>26</v>
      </c>
      <c r="I328" s="11">
        <v>15.08</v>
      </c>
      <c r="J328" t="s">
        <v>17</v>
      </c>
      <c r="K328">
        <v>327</v>
      </c>
      <c r="L328" t="s">
        <v>23</v>
      </c>
      <c r="M328" t="s">
        <v>884</v>
      </c>
      <c r="N328" s="11">
        <f>SUMIF(Cocina!A:A,Sala!K328,Cocina!J:J)+I328</f>
        <v>162.08000000000001</v>
      </c>
      <c r="O328" s="12">
        <f t="shared" si="30"/>
        <v>45020</v>
      </c>
      <c r="P328" s="2">
        <f t="shared" si="31"/>
        <v>45020.124305555553</v>
      </c>
      <c r="Q328" s="2">
        <f t="shared" si="32"/>
        <v>45020.191666666666</v>
      </c>
      <c r="R328" s="2">
        <f t="shared" si="33"/>
        <v>6.7361111112404615E-2</v>
      </c>
      <c r="S328" s="7">
        <f>SUMIF(Cocina!A:A,K328,Cocina!H:H)</f>
        <v>5.1388888888888887E-2</v>
      </c>
      <c r="T328" s="2">
        <f t="shared" si="34"/>
        <v>1.5972222223515728E-2</v>
      </c>
      <c r="U328" t="str">
        <f t="shared" si="35"/>
        <v>Cobrado</v>
      </c>
      <c r="V328" t="str">
        <f>TEXT(Table1[[#This Row],[Fecha de factura]],"dddd")</f>
        <v>martes</v>
      </c>
    </row>
    <row r="329" spans="1:22" x14ac:dyDescent="0.45">
      <c r="A329">
        <v>4</v>
      </c>
      <c r="B329" t="s">
        <v>343</v>
      </c>
      <c r="C329">
        <v>3</v>
      </c>
      <c r="D329" s="1">
        <v>45020.072222222225</v>
      </c>
      <c r="E329" s="1">
        <v>45020.171527777777</v>
      </c>
      <c r="F329" t="s">
        <v>25</v>
      </c>
      <c r="G329" t="s">
        <v>36</v>
      </c>
      <c r="H329" t="s">
        <v>26</v>
      </c>
      <c r="I329" s="11">
        <v>13.85</v>
      </c>
      <c r="J329" t="s">
        <v>17</v>
      </c>
      <c r="K329">
        <v>328</v>
      </c>
      <c r="L329" t="s">
        <v>58</v>
      </c>
      <c r="M329" t="s">
        <v>37</v>
      </c>
      <c r="N329" s="11">
        <f>SUMIF(Cocina!A:A,Sala!K329,Cocina!J:J)+I329</f>
        <v>48.85</v>
      </c>
      <c r="O329" s="12">
        <f t="shared" si="30"/>
        <v>45020</v>
      </c>
      <c r="P329" s="2">
        <f t="shared" si="31"/>
        <v>45020.072222222225</v>
      </c>
      <c r="Q329" s="2">
        <f t="shared" si="32"/>
        <v>45020.171527777777</v>
      </c>
      <c r="R329" s="2">
        <f t="shared" si="33"/>
        <v>9.9305555551836733E-2</v>
      </c>
      <c r="S329" s="7">
        <f>SUMIF(Cocina!A:A,K329,Cocina!H:H)</f>
        <v>1.4583333333333334E-2</v>
      </c>
      <c r="T329" s="2">
        <f t="shared" si="34"/>
        <v>8.4722222218503396E-2</v>
      </c>
      <c r="U329" t="str">
        <f t="shared" si="35"/>
        <v>Cobrado</v>
      </c>
      <c r="V329" t="str">
        <f>TEXT(Table1[[#This Row],[Fecha de factura]],"dddd")</f>
        <v>martes</v>
      </c>
    </row>
    <row r="330" spans="1:22" x14ac:dyDescent="0.45">
      <c r="A330">
        <v>13</v>
      </c>
      <c r="B330" t="s">
        <v>344</v>
      </c>
      <c r="C330">
        <v>1</v>
      </c>
      <c r="D330" s="1">
        <v>45020.018055555556</v>
      </c>
      <c r="E330" s="1">
        <v>45020.111805555556</v>
      </c>
      <c r="F330" t="s">
        <v>25</v>
      </c>
      <c r="G330" t="s">
        <v>15</v>
      </c>
      <c r="H330" t="s">
        <v>26</v>
      </c>
      <c r="I330" s="11">
        <v>38.89</v>
      </c>
      <c r="J330" t="s">
        <v>39</v>
      </c>
      <c r="K330">
        <v>329</v>
      </c>
      <c r="L330" t="s">
        <v>43</v>
      </c>
      <c r="M330" t="s">
        <v>885</v>
      </c>
      <c r="N330" s="11">
        <f>SUMIF(Cocina!A:A,Sala!K330,Cocina!J:J)+I330</f>
        <v>245.89</v>
      </c>
      <c r="O330" s="12">
        <f t="shared" si="30"/>
        <v>45020</v>
      </c>
      <c r="P330" s="2">
        <f t="shared" si="31"/>
        <v>45020.018055555556</v>
      </c>
      <c r="Q330" s="2">
        <f t="shared" si="32"/>
        <v>45020.111805555556</v>
      </c>
      <c r="R330" s="2">
        <f t="shared" si="33"/>
        <v>0.10416666666666667</v>
      </c>
      <c r="S330" s="7">
        <f>SUMIF(Cocina!A:A,K330,Cocina!H:H)</f>
        <v>9.6527777777777782E-2</v>
      </c>
      <c r="T330" s="2">
        <f t="shared" si="34"/>
        <v>7.6388888888888895E-3</v>
      </c>
      <c r="U330" t="str">
        <f t="shared" si="35"/>
        <v>Cobrado</v>
      </c>
      <c r="V330" t="str">
        <f>TEXT(Table1[[#This Row],[Fecha de factura]],"dddd")</f>
        <v>martes</v>
      </c>
    </row>
    <row r="331" spans="1:22" x14ac:dyDescent="0.45">
      <c r="A331">
        <v>10</v>
      </c>
      <c r="B331" t="s">
        <v>345</v>
      </c>
      <c r="C331">
        <v>6</v>
      </c>
      <c r="D331" s="1">
        <v>45020.076388888891</v>
      </c>
      <c r="E331" s="1">
        <v>45020.164583333331</v>
      </c>
      <c r="F331" t="s">
        <v>14</v>
      </c>
      <c r="G331" t="s">
        <v>21</v>
      </c>
      <c r="H331" t="s">
        <v>26</v>
      </c>
      <c r="I331" s="11">
        <v>32.17</v>
      </c>
      <c r="J331" t="s">
        <v>39</v>
      </c>
      <c r="K331">
        <v>330</v>
      </c>
      <c r="L331" t="s">
        <v>43</v>
      </c>
      <c r="M331" t="s">
        <v>886</v>
      </c>
      <c r="N331" s="11">
        <f>SUMIF(Cocina!A:A,Sala!K331,Cocina!J:J)+I331</f>
        <v>249.17000000000002</v>
      </c>
      <c r="O331" s="12">
        <f t="shared" si="30"/>
        <v>45020</v>
      </c>
      <c r="P331" s="2">
        <f t="shared" si="31"/>
        <v>45020.076388888891</v>
      </c>
      <c r="Q331" s="2">
        <f t="shared" si="32"/>
        <v>45020.164583333331</v>
      </c>
      <c r="R331" s="2">
        <f t="shared" si="33"/>
        <v>9.8611111107553981E-2</v>
      </c>
      <c r="S331" s="7">
        <f>SUMIF(Cocina!A:A,K331,Cocina!H:H)</f>
        <v>9.7222222222222224E-2</v>
      </c>
      <c r="T331" s="2">
        <f t="shared" si="34"/>
        <v>1.3888888853317571E-3</v>
      </c>
      <c r="U331" t="str">
        <f t="shared" si="35"/>
        <v>Cobrado</v>
      </c>
      <c r="V331" t="str">
        <f>TEXT(Table1[[#This Row],[Fecha de factura]],"dddd")</f>
        <v>martes</v>
      </c>
    </row>
    <row r="332" spans="1:22" x14ac:dyDescent="0.45">
      <c r="A332">
        <v>20</v>
      </c>
      <c r="B332" t="s">
        <v>346</v>
      </c>
      <c r="C332">
        <v>3</v>
      </c>
      <c r="D332" s="1">
        <v>45020.129166666666</v>
      </c>
      <c r="E332" s="1">
        <v>45020.261805555558</v>
      </c>
      <c r="F332" t="s">
        <v>33</v>
      </c>
      <c r="G332" t="s">
        <v>36</v>
      </c>
      <c r="H332" t="s">
        <v>16</v>
      </c>
      <c r="I332" s="11">
        <v>36.61</v>
      </c>
      <c r="J332" t="s">
        <v>17</v>
      </c>
      <c r="K332">
        <v>331</v>
      </c>
      <c r="L332" t="s">
        <v>31</v>
      </c>
      <c r="M332" t="s">
        <v>887</v>
      </c>
      <c r="N332" s="11">
        <f>SUMIF(Cocina!A:A,Sala!K332,Cocina!J:J)+I332</f>
        <v>209.61</v>
      </c>
      <c r="O332" s="12">
        <f t="shared" si="30"/>
        <v>45020</v>
      </c>
      <c r="P332" s="2">
        <f t="shared" si="31"/>
        <v>45020.129166666666</v>
      </c>
      <c r="Q332" s="2">
        <f t="shared" si="32"/>
        <v>45020.261805555558</v>
      </c>
      <c r="R332" s="2">
        <f t="shared" si="33"/>
        <v>0.13263888889196096</v>
      </c>
      <c r="S332" s="7">
        <f>SUMIF(Cocina!A:A,K332,Cocina!H:H)</f>
        <v>8.4027777777777785E-2</v>
      </c>
      <c r="T332" s="2">
        <f t="shared" si="34"/>
        <v>4.8611111114183175E-2</v>
      </c>
      <c r="U332" t="str">
        <f t="shared" si="35"/>
        <v>Cobrado</v>
      </c>
      <c r="V332" t="str">
        <f>TEXT(Table1[[#This Row],[Fecha de factura]],"dddd")</f>
        <v>martes</v>
      </c>
    </row>
    <row r="333" spans="1:22" x14ac:dyDescent="0.45">
      <c r="A333">
        <v>6</v>
      </c>
      <c r="B333" t="s">
        <v>347</v>
      </c>
      <c r="C333">
        <v>1</v>
      </c>
      <c r="D333" s="1">
        <v>45020.009722222225</v>
      </c>
      <c r="E333" s="1">
        <v>45020.061805555553</v>
      </c>
      <c r="F333" t="s">
        <v>25</v>
      </c>
      <c r="G333" t="s">
        <v>15</v>
      </c>
      <c r="H333" t="s">
        <v>16</v>
      </c>
      <c r="I333" s="11">
        <v>25.21</v>
      </c>
      <c r="J333" t="s">
        <v>17</v>
      </c>
      <c r="K333">
        <v>332</v>
      </c>
      <c r="L333" t="s">
        <v>70</v>
      </c>
      <c r="M333" t="s">
        <v>59</v>
      </c>
      <c r="N333" s="11">
        <f>SUMIF(Cocina!A:A,Sala!K333,Cocina!J:J)+I333</f>
        <v>145.21</v>
      </c>
      <c r="O333" s="12">
        <f t="shared" si="30"/>
        <v>45020</v>
      </c>
      <c r="P333" s="2">
        <f t="shared" si="31"/>
        <v>45020.009722222225</v>
      </c>
      <c r="Q333" s="2">
        <f t="shared" si="32"/>
        <v>45020.061805555553</v>
      </c>
      <c r="R333" s="2">
        <f t="shared" si="33"/>
        <v>5.2083333328482695E-2</v>
      </c>
      <c r="S333" s="7">
        <f>SUMIF(Cocina!A:A,K333,Cocina!H:H)</f>
        <v>1.1805555555555555E-2</v>
      </c>
      <c r="T333" s="2">
        <f t="shared" si="34"/>
        <v>4.027777777292714E-2</v>
      </c>
      <c r="U333" t="str">
        <f t="shared" si="35"/>
        <v>Cobrado</v>
      </c>
      <c r="V333" t="str">
        <f>TEXT(Table1[[#This Row],[Fecha de factura]],"dddd")</f>
        <v>martes</v>
      </c>
    </row>
    <row r="334" spans="1:22" x14ac:dyDescent="0.45">
      <c r="A334">
        <v>6</v>
      </c>
      <c r="B334" t="s">
        <v>348</v>
      </c>
      <c r="C334">
        <v>1</v>
      </c>
      <c r="D334" s="1">
        <v>45020.131944444445</v>
      </c>
      <c r="E334" s="1">
        <v>45020.186805555553</v>
      </c>
      <c r="F334" t="s">
        <v>33</v>
      </c>
      <c r="G334" t="s">
        <v>36</v>
      </c>
      <c r="H334" t="s">
        <v>26</v>
      </c>
      <c r="I334" s="11">
        <v>13.19</v>
      </c>
      <c r="J334" t="s">
        <v>27</v>
      </c>
      <c r="K334">
        <v>333</v>
      </c>
      <c r="L334" t="s">
        <v>31</v>
      </c>
      <c r="M334" t="s">
        <v>762</v>
      </c>
      <c r="N334" s="11">
        <f>SUMIF(Cocina!A:A,Sala!K334,Cocina!J:J)+I334</f>
        <v>85.19</v>
      </c>
      <c r="O334" s="12">
        <f t="shared" si="30"/>
        <v>45020</v>
      </c>
      <c r="P334" s="2">
        <f t="shared" si="31"/>
        <v>45020.131944444445</v>
      </c>
      <c r="Q334" s="2">
        <f t="shared" si="32"/>
        <v>45020.186805555553</v>
      </c>
      <c r="R334" s="2">
        <f t="shared" si="33"/>
        <v>5.486111110803904E-2</v>
      </c>
      <c r="S334" s="7">
        <f>SUMIF(Cocina!A:A,K334,Cocina!H:H)</f>
        <v>4.2361111111111113E-2</v>
      </c>
      <c r="T334" s="2">
        <f t="shared" si="34"/>
        <v>1.2499999996927927E-2</v>
      </c>
      <c r="U334" t="str">
        <f t="shared" si="35"/>
        <v>Cobrado</v>
      </c>
      <c r="V334" t="str">
        <f>TEXT(Table1[[#This Row],[Fecha de factura]],"dddd")</f>
        <v>martes</v>
      </c>
    </row>
    <row r="335" spans="1:22" x14ac:dyDescent="0.45">
      <c r="A335">
        <v>12</v>
      </c>
      <c r="B335" t="s">
        <v>349</v>
      </c>
      <c r="C335">
        <v>4</v>
      </c>
      <c r="D335" s="1">
        <v>45020.118750000001</v>
      </c>
      <c r="E335" s="1">
        <v>45020.271527777775</v>
      </c>
      <c r="F335" t="s">
        <v>20</v>
      </c>
      <c r="G335" t="s">
        <v>21</v>
      </c>
      <c r="H335" t="s">
        <v>26</v>
      </c>
      <c r="I335" s="11">
        <v>17.5</v>
      </c>
      <c r="J335" t="s">
        <v>27</v>
      </c>
      <c r="K335">
        <v>334</v>
      </c>
      <c r="L335" t="s">
        <v>70</v>
      </c>
      <c r="M335" t="s">
        <v>888</v>
      </c>
      <c r="N335" s="11">
        <f>SUMIF(Cocina!A:A,Sala!K335,Cocina!J:J)+I335</f>
        <v>190.5</v>
      </c>
      <c r="O335" s="12">
        <f t="shared" si="30"/>
        <v>45020</v>
      </c>
      <c r="P335" s="2">
        <f t="shared" si="31"/>
        <v>45020.118750000001</v>
      </c>
      <c r="Q335" s="2">
        <f t="shared" si="32"/>
        <v>45020.271527777775</v>
      </c>
      <c r="R335" s="2">
        <f t="shared" si="33"/>
        <v>0.15277777777373558</v>
      </c>
      <c r="S335" s="7">
        <f>SUMIF(Cocina!A:A,K335,Cocina!H:H)</f>
        <v>0.10833333333333334</v>
      </c>
      <c r="T335" s="2">
        <f t="shared" si="34"/>
        <v>4.4444444440402242E-2</v>
      </c>
      <c r="U335" t="str">
        <f t="shared" si="35"/>
        <v>Cobrado</v>
      </c>
      <c r="V335" t="str">
        <f>TEXT(Table1[[#This Row],[Fecha de factura]],"dddd")</f>
        <v>martes</v>
      </c>
    </row>
    <row r="336" spans="1:22" x14ac:dyDescent="0.45">
      <c r="A336">
        <v>14</v>
      </c>
      <c r="B336" t="s">
        <v>350</v>
      </c>
      <c r="C336">
        <v>3</v>
      </c>
      <c r="D336" s="1">
        <v>45020.080555555556</v>
      </c>
      <c r="E336" s="1">
        <v>45020.131249999999</v>
      </c>
      <c r="F336" t="s">
        <v>33</v>
      </c>
      <c r="G336" t="s">
        <v>15</v>
      </c>
      <c r="H336" t="s">
        <v>16</v>
      </c>
      <c r="I336" s="11">
        <v>41.56</v>
      </c>
      <c r="J336" t="s">
        <v>27</v>
      </c>
      <c r="K336">
        <v>335</v>
      </c>
      <c r="L336" t="s">
        <v>28</v>
      </c>
      <c r="M336" t="s">
        <v>889</v>
      </c>
      <c r="N336" s="11">
        <f>SUMIF(Cocina!A:A,Sala!K336,Cocina!J:J)+I336</f>
        <v>155.56</v>
      </c>
      <c r="O336" s="12">
        <f t="shared" si="30"/>
        <v>45020</v>
      </c>
      <c r="P336" s="2">
        <f t="shared" si="31"/>
        <v>45020.080555555556</v>
      </c>
      <c r="Q336" s="2">
        <f t="shared" si="32"/>
        <v>45020.131249999999</v>
      </c>
      <c r="R336" s="2">
        <f t="shared" si="33"/>
        <v>5.0694444442342501E-2</v>
      </c>
      <c r="S336" s="7">
        <f>SUMIF(Cocina!A:A,K336,Cocina!H:H)</f>
        <v>4.7916666666666663E-2</v>
      </c>
      <c r="T336" s="2">
        <f t="shared" si="34"/>
        <v>2.7777777756758382E-3</v>
      </c>
      <c r="U336" t="str">
        <f t="shared" si="35"/>
        <v>Cobrado</v>
      </c>
      <c r="V336" t="str">
        <f>TEXT(Table1[[#This Row],[Fecha de factura]],"dddd")</f>
        <v>martes</v>
      </c>
    </row>
    <row r="337" spans="1:22" x14ac:dyDescent="0.45">
      <c r="A337">
        <v>4</v>
      </c>
      <c r="B337" t="s">
        <v>351</v>
      </c>
      <c r="C337">
        <v>5</v>
      </c>
      <c r="D337" s="1">
        <v>45020.065972222219</v>
      </c>
      <c r="E337" s="1">
        <v>45020.20208333333</v>
      </c>
      <c r="F337" t="s">
        <v>25</v>
      </c>
      <c r="G337" t="s">
        <v>36</v>
      </c>
      <c r="H337" t="s">
        <v>26</v>
      </c>
      <c r="I337" s="11">
        <v>17.93</v>
      </c>
      <c r="J337" t="s">
        <v>27</v>
      </c>
      <c r="K337">
        <v>336</v>
      </c>
      <c r="L337" t="s">
        <v>70</v>
      </c>
      <c r="M337" t="s">
        <v>890</v>
      </c>
      <c r="N337" s="11">
        <f>SUMIF(Cocina!A:A,Sala!K337,Cocina!J:J)+I337</f>
        <v>175.93</v>
      </c>
      <c r="O337" s="12">
        <f t="shared" si="30"/>
        <v>45020</v>
      </c>
      <c r="P337" s="2">
        <f t="shared" si="31"/>
        <v>45020.065972222219</v>
      </c>
      <c r="Q337" s="2">
        <f t="shared" si="32"/>
        <v>45020.20208333333</v>
      </c>
      <c r="R337" s="2">
        <f t="shared" si="33"/>
        <v>0.13611111111094942</v>
      </c>
      <c r="S337" s="7">
        <f>SUMIF(Cocina!A:A,K337,Cocina!H:H)</f>
        <v>4.5138888888888888E-2</v>
      </c>
      <c r="T337" s="2">
        <f t="shared" si="34"/>
        <v>9.0972222222060528E-2</v>
      </c>
      <c r="U337" t="str">
        <f t="shared" si="35"/>
        <v>Cobrado</v>
      </c>
      <c r="V337" t="str">
        <f>TEXT(Table1[[#This Row],[Fecha de factura]],"dddd")</f>
        <v>martes</v>
      </c>
    </row>
    <row r="338" spans="1:22" x14ac:dyDescent="0.45">
      <c r="A338">
        <v>11</v>
      </c>
      <c r="B338" t="s">
        <v>352</v>
      </c>
      <c r="C338">
        <v>2</v>
      </c>
      <c r="D338" s="1">
        <v>45020.068055555559</v>
      </c>
      <c r="E338" s="1">
        <v>45020.188194444447</v>
      </c>
      <c r="F338" t="s">
        <v>30</v>
      </c>
      <c r="G338" t="s">
        <v>36</v>
      </c>
      <c r="H338" t="s">
        <v>26</v>
      </c>
      <c r="I338" s="11">
        <v>19.28</v>
      </c>
      <c r="J338" t="s">
        <v>17</v>
      </c>
      <c r="K338">
        <v>337</v>
      </c>
      <c r="L338" t="s">
        <v>28</v>
      </c>
      <c r="M338" t="s">
        <v>891</v>
      </c>
      <c r="N338" s="11">
        <f>SUMIF(Cocina!A:A,Sala!K338,Cocina!J:J)+I338</f>
        <v>119.28</v>
      </c>
      <c r="O338" s="12">
        <f t="shared" si="30"/>
        <v>45020</v>
      </c>
      <c r="P338" s="2">
        <f t="shared" si="31"/>
        <v>45020.068055555559</v>
      </c>
      <c r="Q338" s="2">
        <f t="shared" si="32"/>
        <v>45020.188194444447</v>
      </c>
      <c r="R338" s="2">
        <f t="shared" si="33"/>
        <v>0.12013888888759539</v>
      </c>
      <c r="S338" s="7">
        <f>SUMIF(Cocina!A:A,K338,Cocina!H:H)</f>
        <v>4.027777777777778E-2</v>
      </c>
      <c r="T338" s="2">
        <f t="shared" si="34"/>
        <v>7.9861111109817612E-2</v>
      </c>
      <c r="U338" t="str">
        <f t="shared" si="35"/>
        <v>Cobrado</v>
      </c>
      <c r="V338" t="str">
        <f>TEXT(Table1[[#This Row],[Fecha de factura]],"dddd")</f>
        <v>martes</v>
      </c>
    </row>
    <row r="339" spans="1:22" x14ac:dyDescent="0.45">
      <c r="A339">
        <v>18</v>
      </c>
      <c r="B339" t="s">
        <v>353</v>
      </c>
      <c r="C339">
        <v>2</v>
      </c>
      <c r="D339" s="1">
        <v>45020.022222222222</v>
      </c>
      <c r="E339" s="1">
        <v>45020.145833333336</v>
      </c>
      <c r="F339" t="s">
        <v>30</v>
      </c>
      <c r="G339" t="s">
        <v>15</v>
      </c>
      <c r="H339" t="s">
        <v>16</v>
      </c>
      <c r="I339" s="11">
        <v>30.62</v>
      </c>
      <c r="J339" t="s">
        <v>17</v>
      </c>
      <c r="K339">
        <v>338</v>
      </c>
      <c r="L339" t="s">
        <v>55</v>
      </c>
      <c r="M339" t="s">
        <v>892</v>
      </c>
      <c r="N339" s="11">
        <f>SUMIF(Cocina!A:A,Sala!K339,Cocina!J:J)+I339</f>
        <v>309.62</v>
      </c>
      <c r="O339" s="12">
        <f t="shared" si="30"/>
        <v>45020</v>
      </c>
      <c r="P339" s="2">
        <f t="shared" si="31"/>
        <v>45020.022222222222</v>
      </c>
      <c r="Q339" s="2">
        <f t="shared" si="32"/>
        <v>45020.145833333336</v>
      </c>
      <c r="R339" s="2">
        <f t="shared" si="33"/>
        <v>0.12361111111385981</v>
      </c>
      <c r="S339" s="7">
        <f>SUMIF(Cocina!A:A,K339,Cocina!H:H)</f>
        <v>9.9305555555555564E-2</v>
      </c>
      <c r="T339" s="2">
        <f t="shared" si="34"/>
        <v>2.4305555558304243E-2</v>
      </c>
      <c r="U339" t="str">
        <f t="shared" si="35"/>
        <v>Cobrado</v>
      </c>
      <c r="V339" t="str">
        <f>TEXT(Table1[[#This Row],[Fecha de factura]],"dddd")</f>
        <v>martes</v>
      </c>
    </row>
    <row r="340" spans="1:22" x14ac:dyDescent="0.45">
      <c r="A340">
        <v>13</v>
      </c>
      <c r="B340" t="s">
        <v>354</v>
      </c>
      <c r="C340">
        <v>2</v>
      </c>
      <c r="D340" s="1">
        <v>45020</v>
      </c>
      <c r="E340" s="1">
        <v>45020.084027777775</v>
      </c>
      <c r="F340" t="s">
        <v>14</v>
      </c>
      <c r="G340" t="s">
        <v>21</v>
      </c>
      <c r="H340" t="s">
        <v>16</v>
      </c>
      <c r="I340" s="11">
        <v>19.600000000000001</v>
      </c>
      <c r="J340" t="s">
        <v>17</v>
      </c>
      <c r="K340">
        <v>339</v>
      </c>
      <c r="L340" t="s">
        <v>34</v>
      </c>
      <c r="M340" t="s">
        <v>893</v>
      </c>
      <c r="N340" s="11">
        <f>SUMIF(Cocina!A:A,Sala!K340,Cocina!J:J)+I340</f>
        <v>123.6</v>
      </c>
      <c r="O340" s="12">
        <f t="shared" si="30"/>
        <v>45020</v>
      </c>
      <c r="P340" s="2">
        <f t="shared" si="31"/>
        <v>45020</v>
      </c>
      <c r="Q340" s="2">
        <f t="shared" si="32"/>
        <v>45020.084027777775</v>
      </c>
      <c r="R340" s="2">
        <f t="shared" si="33"/>
        <v>8.4027777775190771E-2</v>
      </c>
      <c r="S340" s="7">
        <f>SUMIF(Cocina!A:A,K340,Cocina!H:H)</f>
        <v>3.1944444444444442E-2</v>
      </c>
      <c r="T340" s="2">
        <f t="shared" si="34"/>
        <v>5.2083333330746329E-2</v>
      </c>
      <c r="U340" t="str">
        <f t="shared" si="35"/>
        <v>Cobrado</v>
      </c>
      <c r="V340" t="str">
        <f>TEXT(Table1[[#This Row],[Fecha de factura]],"dddd")</f>
        <v>martes</v>
      </c>
    </row>
    <row r="341" spans="1:22" x14ac:dyDescent="0.45">
      <c r="A341">
        <v>15</v>
      </c>
      <c r="B341" t="s">
        <v>355</v>
      </c>
      <c r="C341">
        <v>1</v>
      </c>
      <c r="D341" s="1">
        <v>45020.05</v>
      </c>
      <c r="E341" s="1">
        <v>45020.193055555559</v>
      </c>
      <c r="F341" t="s">
        <v>14</v>
      </c>
      <c r="G341" t="s">
        <v>15</v>
      </c>
      <c r="H341" t="s">
        <v>26</v>
      </c>
      <c r="I341" s="11">
        <v>38.520000000000003</v>
      </c>
      <c r="J341" t="s">
        <v>27</v>
      </c>
      <c r="K341">
        <v>340</v>
      </c>
      <c r="L341" t="s">
        <v>18</v>
      </c>
      <c r="M341" t="s">
        <v>894</v>
      </c>
      <c r="N341" s="11">
        <f>SUMIF(Cocina!A:A,Sala!K341,Cocina!J:J)+I341</f>
        <v>202.52</v>
      </c>
      <c r="O341" s="12">
        <f t="shared" si="30"/>
        <v>45020</v>
      </c>
      <c r="P341" s="2">
        <f t="shared" si="31"/>
        <v>45020.05</v>
      </c>
      <c r="Q341" s="2">
        <f t="shared" si="32"/>
        <v>45020.193055555559</v>
      </c>
      <c r="R341" s="2">
        <f t="shared" si="33"/>
        <v>0.14305555555620231</v>
      </c>
      <c r="S341" s="7">
        <f>SUMIF(Cocina!A:A,K341,Cocina!H:H)</f>
        <v>6.3194444444444442E-2</v>
      </c>
      <c r="T341" s="2">
        <f t="shared" si="34"/>
        <v>7.9861111111757865E-2</v>
      </c>
      <c r="U341" t="str">
        <f t="shared" si="35"/>
        <v>Cobrado</v>
      </c>
      <c r="V341" t="str">
        <f>TEXT(Table1[[#This Row],[Fecha de factura]],"dddd")</f>
        <v>martes</v>
      </c>
    </row>
    <row r="342" spans="1:22" x14ac:dyDescent="0.45">
      <c r="A342">
        <v>14</v>
      </c>
      <c r="B342" t="s">
        <v>356</v>
      </c>
      <c r="C342">
        <v>5</v>
      </c>
      <c r="D342" s="1">
        <v>45020.086805555555</v>
      </c>
      <c r="E342" s="1">
        <v>45020.179861111108</v>
      </c>
      <c r="F342" t="s">
        <v>14</v>
      </c>
      <c r="G342" t="s">
        <v>21</v>
      </c>
      <c r="H342" t="s">
        <v>26</v>
      </c>
      <c r="I342" s="11">
        <v>47.05</v>
      </c>
      <c r="J342" t="s">
        <v>27</v>
      </c>
      <c r="K342">
        <v>341</v>
      </c>
      <c r="L342" t="s">
        <v>34</v>
      </c>
      <c r="M342" t="s">
        <v>895</v>
      </c>
      <c r="N342" s="11">
        <f>SUMIF(Cocina!A:A,Sala!K342,Cocina!J:J)+I342</f>
        <v>224.05</v>
      </c>
      <c r="O342" s="12">
        <f t="shared" si="30"/>
        <v>45020</v>
      </c>
      <c r="P342" s="2">
        <f t="shared" si="31"/>
        <v>45020.086805555555</v>
      </c>
      <c r="Q342" s="2">
        <f t="shared" si="32"/>
        <v>45020.179861111108</v>
      </c>
      <c r="R342" s="2">
        <f t="shared" si="33"/>
        <v>9.3055555553291924E-2</v>
      </c>
      <c r="S342" s="7">
        <f>SUMIF(Cocina!A:A,K342,Cocina!H:H)</f>
        <v>6.1111111111111109E-2</v>
      </c>
      <c r="T342" s="2">
        <f t="shared" si="34"/>
        <v>3.1944444442180815E-2</v>
      </c>
      <c r="U342" t="str">
        <f t="shared" si="35"/>
        <v>Cobrado</v>
      </c>
      <c r="V342" t="str">
        <f>TEXT(Table1[[#This Row],[Fecha de factura]],"dddd")</f>
        <v>martes</v>
      </c>
    </row>
    <row r="343" spans="1:22" x14ac:dyDescent="0.45">
      <c r="A343">
        <v>19</v>
      </c>
      <c r="B343" t="s">
        <v>357</v>
      </c>
      <c r="C343">
        <v>5</v>
      </c>
      <c r="D343" s="1">
        <v>45020.104166666664</v>
      </c>
      <c r="E343" s="1">
        <v>45020.257638888892</v>
      </c>
      <c r="F343" t="s">
        <v>14</v>
      </c>
      <c r="G343" t="s">
        <v>21</v>
      </c>
      <c r="H343" t="s">
        <v>26</v>
      </c>
      <c r="I343" s="11">
        <v>20.059999999999999</v>
      </c>
      <c r="J343" t="s">
        <v>27</v>
      </c>
      <c r="K343">
        <v>342</v>
      </c>
      <c r="L343" t="s">
        <v>43</v>
      </c>
      <c r="M343" t="s">
        <v>809</v>
      </c>
      <c r="N343" s="11">
        <f>SUMIF(Cocina!A:A,Sala!K343,Cocina!J:J)+I343</f>
        <v>122.06</v>
      </c>
      <c r="O343" s="12">
        <f t="shared" si="30"/>
        <v>45020</v>
      </c>
      <c r="P343" s="2">
        <f t="shared" si="31"/>
        <v>45020.104166666664</v>
      </c>
      <c r="Q343" s="2">
        <f t="shared" si="32"/>
        <v>45020.257638888892</v>
      </c>
      <c r="R343" s="2">
        <f t="shared" si="33"/>
        <v>0.15347222222771961</v>
      </c>
      <c r="S343" s="7">
        <f>SUMIF(Cocina!A:A,K343,Cocina!H:H)</f>
        <v>3.7499999999999999E-2</v>
      </c>
      <c r="T343" s="2">
        <f t="shared" si="34"/>
        <v>0.11597222222771961</v>
      </c>
      <c r="U343" t="str">
        <f t="shared" si="35"/>
        <v>Cobrado</v>
      </c>
      <c r="V343" t="str">
        <f>TEXT(Table1[[#This Row],[Fecha de factura]],"dddd")</f>
        <v>martes</v>
      </c>
    </row>
    <row r="344" spans="1:22" x14ac:dyDescent="0.45">
      <c r="A344">
        <v>12</v>
      </c>
      <c r="B344" t="s">
        <v>358</v>
      </c>
      <c r="C344">
        <v>1</v>
      </c>
      <c r="D344" s="1">
        <v>45020.163888888892</v>
      </c>
      <c r="E344" s="1">
        <v>45020.239583333336</v>
      </c>
      <c r="F344" t="s">
        <v>30</v>
      </c>
      <c r="G344" t="s">
        <v>15</v>
      </c>
      <c r="H344" t="s">
        <v>26</v>
      </c>
      <c r="I344" s="11">
        <v>23.01</v>
      </c>
      <c r="J344" t="s">
        <v>39</v>
      </c>
      <c r="K344">
        <v>343</v>
      </c>
      <c r="L344" t="s">
        <v>34</v>
      </c>
      <c r="M344" t="s">
        <v>896</v>
      </c>
      <c r="N344" s="11">
        <f>SUMIF(Cocina!A:A,Sala!K344,Cocina!J:J)+I344</f>
        <v>160.01</v>
      </c>
      <c r="O344" s="12">
        <f t="shared" si="30"/>
        <v>45020</v>
      </c>
      <c r="P344" s="2">
        <f t="shared" si="31"/>
        <v>45020.163888888892</v>
      </c>
      <c r="Q344" s="2">
        <f t="shared" si="32"/>
        <v>45020.239583333336</v>
      </c>
      <c r="R344" s="2">
        <f t="shared" si="33"/>
        <v>8.6111111110464364E-2</v>
      </c>
      <c r="S344" s="7">
        <f>SUMIF(Cocina!A:A,K344,Cocina!H:H)</f>
        <v>7.013888888888889E-2</v>
      </c>
      <c r="T344" s="2">
        <f t="shared" si="34"/>
        <v>1.5972222221575474E-2</v>
      </c>
      <c r="U344" t="str">
        <f t="shared" si="35"/>
        <v>Cobrado</v>
      </c>
      <c r="V344" t="str">
        <f>TEXT(Table1[[#This Row],[Fecha de factura]],"dddd")</f>
        <v>martes</v>
      </c>
    </row>
    <row r="345" spans="1:22" x14ac:dyDescent="0.45">
      <c r="A345">
        <v>15</v>
      </c>
      <c r="B345" t="s">
        <v>359</v>
      </c>
      <c r="C345">
        <v>3</v>
      </c>
      <c r="D345" s="1">
        <v>45020.031944444447</v>
      </c>
      <c r="E345" s="1">
        <v>45020.086111111108</v>
      </c>
      <c r="F345" t="s">
        <v>25</v>
      </c>
      <c r="G345" t="s">
        <v>15</v>
      </c>
      <c r="H345" t="s">
        <v>26</v>
      </c>
      <c r="I345" s="11">
        <v>33.01</v>
      </c>
      <c r="J345" t="s">
        <v>39</v>
      </c>
      <c r="K345">
        <v>344</v>
      </c>
      <c r="L345" t="s">
        <v>58</v>
      </c>
      <c r="M345" t="s">
        <v>897</v>
      </c>
      <c r="N345" s="11">
        <f>SUMIF(Cocina!A:A,Sala!K345,Cocina!J:J)+I345</f>
        <v>216.01</v>
      </c>
      <c r="O345" s="12">
        <f t="shared" si="30"/>
        <v>45020</v>
      </c>
      <c r="P345" s="2">
        <f t="shared" si="31"/>
        <v>45020.031944444447</v>
      </c>
      <c r="Q345" s="2">
        <f t="shared" si="32"/>
        <v>45020.086111111108</v>
      </c>
      <c r="R345" s="2">
        <f t="shared" si="33"/>
        <v>6.4583333327997636E-2</v>
      </c>
      <c r="S345" s="7">
        <f>SUMIF(Cocina!A:A,K345,Cocina!H:H)</f>
        <v>5.9722222222222225E-2</v>
      </c>
      <c r="T345" s="2">
        <f t="shared" si="34"/>
        <v>4.8611111057754106E-3</v>
      </c>
      <c r="U345" t="str">
        <f t="shared" si="35"/>
        <v>Cobrado</v>
      </c>
      <c r="V345" t="str">
        <f>TEXT(Table1[[#This Row],[Fecha de factura]],"dddd")</f>
        <v>martes</v>
      </c>
    </row>
    <row r="346" spans="1:22" x14ac:dyDescent="0.45">
      <c r="A346">
        <v>16</v>
      </c>
      <c r="B346" t="s">
        <v>360</v>
      </c>
      <c r="C346">
        <v>3</v>
      </c>
      <c r="D346" s="1">
        <v>45020.054166666669</v>
      </c>
      <c r="E346" s="1">
        <v>45020.179861111108</v>
      </c>
      <c r="F346" t="s">
        <v>33</v>
      </c>
      <c r="G346" t="s">
        <v>15</v>
      </c>
      <c r="H346" t="s">
        <v>26</v>
      </c>
      <c r="I346" s="11">
        <v>13.98</v>
      </c>
      <c r="J346" t="s">
        <v>39</v>
      </c>
      <c r="K346">
        <v>345</v>
      </c>
      <c r="L346" t="s">
        <v>58</v>
      </c>
      <c r="M346" t="s">
        <v>123</v>
      </c>
      <c r="N346" s="11">
        <f>SUMIF(Cocina!A:A,Sala!K346,Cocina!J:J)+I346</f>
        <v>51.980000000000004</v>
      </c>
      <c r="O346" s="12">
        <f t="shared" si="30"/>
        <v>45020</v>
      </c>
      <c r="P346" s="2">
        <f t="shared" si="31"/>
        <v>45020.054166666669</v>
      </c>
      <c r="Q346" s="2">
        <f t="shared" si="32"/>
        <v>45020.179861111108</v>
      </c>
      <c r="R346" s="2">
        <f t="shared" si="33"/>
        <v>0.13611111110609878</v>
      </c>
      <c r="S346" s="7">
        <f>SUMIF(Cocina!A:A,K346,Cocina!H:H)</f>
        <v>1.2500000000000001E-2</v>
      </c>
      <c r="T346" s="2">
        <f t="shared" si="34"/>
        <v>0.12361111110609878</v>
      </c>
      <c r="U346" t="str">
        <f t="shared" si="35"/>
        <v>Cobrado</v>
      </c>
      <c r="V346" t="str">
        <f>TEXT(Table1[[#This Row],[Fecha de factura]],"dddd")</f>
        <v>martes</v>
      </c>
    </row>
    <row r="347" spans="1:22" x14ac:dyDescent="0.45">
      <c r="A347">
        <v>1</v>
      </c>
      <c r="B347" t="s">
        <v>361</v>
      </c>
      <c r="C347">
        <v>5</v>
      </c>
      <c r="D347" s="1">
        <v>45020.027777777781</v>
      </c>
      <c r="E347" s="1">
        <v>45020.163888888892</v>
      </c>
      <c r="F347" t="s">
        <v>30</v>
      </c>
      <c r="G347" t="s">
        <v>15</v>
      </c>
      <c r="H347" t="s">
        <v>16</v>
      </c>
      <c r="I347" s="11">
        <v>35.93</v>
      </c>
      <c r="J347" t="s">
        <v>17</v>
      </c>
      <c r="K347">
        <v>346</v>
      </c>
      <c r="L347" t="s">
        <v>70</v>
      </c>
      <c r="M347" t="s">
        <v>84</v>
      </c>
      <c r="N347" s="11">
        <f>SUMIF(Cocina!A:A,Sala!K347,Cocina!J:J)+I347</f>
        <v>107.93</v>
      </c>
      <c r="O347" s="12">
        <f t="shared" si="30"/>
        <v>45020</v>
      </c>
      <c r="P347" s="2">
        <f t="shared" si="31"/>
        <v>45020.027777777781</v>
      </c>
      <c r="Q347" s="2">
        <f t="shared" si="32"/>
        <v>45020.163888888892</v>
      </c>
      <c r="R347" s="2">
        <f t="shared" si="33"/>
        <v>0.13611111111094942</v>
      </c>
      <c r="S347" s="7">
        <f>SUMIF(Cocina!A:A,K347,Cocina!H:H)</f>
        <v>1.5277777777777777E-2</v>
      </c>
      <c r="T347" s="2">
        <f t="shared" si="34"/>
        <v>0.12083333333317164</v>
      </c>
      <c r="U347" t="str">
        <f t="shared" si="35"/>
        <v>Cobrado</v>
      </c>
      <c r="V347" t="str">
        <f>TEXT(Table1[[#This Row],[Fecha de factura]],"dddd")</f>
        <v>martes</v>
      </c>
    </row>
    <row r="348" spans="1:22" x14ac:dyDescent="0.45">
      <c r="A348">
        <v>7</v>
      </c>
      <c r="B348" t="s">
        <v>362</v>
      </c>
      <c r="C348">
        <v>4</v>
      </c>
      <c r="D348" s="1">
        <v>45020.075694444444</v>
      </c>
      <c r="E348" s="1">
        <v>45020.19027777778</v>
      </c>
      <c r="F348" t="s">
        <v>33</v>
      </c>
      <c r="G348" t="s">
        <v>15</v>
      </c>
      <c r="H348" t="s">
        <v>26</v>
      </c>
      <c r="I348" s="11">
        <v>48.52</v>
      </c>
      <c r="J348" t="s">
        <v>17</v>
      </c>
      <c r="K348">
        <v>347</v>
      </c>
      <c r="L348" t="s">
        <v>58</v>
      </c>
      <c r="M348" t="s">
        <v>37</v>
      </c>
      <c r="N348" s="11">
        <f>SUMIF(Cocina!A:A,Sala!K348,Cocina!J:J)+I348</f>
        <v>118.52000000000001</v>
      </c>
      <c r="O348" s="12">
        <f t="shared" si="30"/>
        <v>45020</v>
      </c>
      <c r="P348" s="2">
        <f t="shared" si="31"/>
        <v>45020.075694444444</v>
      </c>
      <c r="Q348" s="2">
        <f t="shared" si="32"/>
        <v>45020.19027777778</v>
      </c>
      <c r="R348" s="2">
        <f t="shared" si="33"/>
        <v>0.11458333333575865</v>
      </c>
      <c r="S348" s="7">
        <f>SUMIF(Cocina!A:A,K348,Cocina!H:H)</f>
        <v>3.0555555555555555E-2</v>
      </c>
      <c r="T348" s="2">
        <f t="shared" si="34"/>
        <v>8.4027777780203095E-2</v>
      </c>
      <c r="U348" t="str">
        <f t="shared" si="35"/>
        <v>Cobrado</v>
      </c>
      <c r="V348" t="str">
        <f>TEXT(Table1[[#This Row],[Fecha de factura]],"dddd")</f>
        <v>martes</v>
      </c>
    </row>
    <row r="349" spans="1:22" x14ac:dyDescent="0.45">
      <c r="A349">
        <v>16</v>
      </c>
      <c r="B349" t="s">
        <v>363</v>
      </c>
      <c r="C349">
        <v>2</v>
      </c>
      <c r="D349" s="1">
        <v>45020.053472222222</v>
      </c>
      <c r="E349" s="1">
        <v>45020.207638888889</v>
      </c>
      <c r="F349" t="s">
        <v>25</v>
      </c>
      <c r="G349" t="s">
        <v>15</v>
      </c>
      <c r="H349" t="s">
        <v>26</v>
      </c>
      <c r="I349" s="11">
        <v>30.78</v>
      </c>
      <c r="J349" t="s">
        <v>39</v>
      </c>
      <c r="K349">
        <v>348</v>
      </c>
      <c r="L349" t="s">
        <v>31</v>
      </c>
      <c r="M349" t="s">
        <v>666</v>
      </c>
      <c r="N349" s="11">
        <f>SUMIF(Cocina!A:A,Sala!K349,Cocina!J:J)+I349</f>
        <v>116.78</v>
      </c>
      <c r="O349" s="12">
        <f t="shared" si="30"/>
        <v>45020</v>
      </c>
      <c r="P349" s="2">
        <f t="shared" si="31"/>
        <v>45020.053472222222</v>
      </c>
      <c r="Q349" s="2">
        <f t="shared" si="32"/>
        <v>45020.207638888889</v>
      </c>
      <c r="R349" s="2">
        <f t="shared" si="33"/>
        <v>0.16458333333381839</v>
      </c>
      <c r="S349" s="7">
        <f>SUMIF(Cocina!A:A,K349,Cocina!H:H)</f>
        <v>6.1111111111111109E-2</v>
      </c>
      <c r="T349" s="2">
        <f t="shared" si="34"/>
        <v>0.10347222222270727</v>
      </c>
      <c r="U349" t="str">
        <f t="shared" si="35"/>
        <v>Cobrado</v>
      </c>
      <c r="V349" t="str">
        <f>TEXT(Table1[[#This Row],[Fecha de factura]],"dddd")</f>
        <v>martes</v>
      </c>
    </row>
    <row r="350" spans="1:22" x14ac:dyDescent="0.45">
      <c r="A350">
        <v>13</v>
      </c>
      <c r="B350" t="s">
        <v>364</v>
      </c>
      <c r="C350">
        <v>1</v>
      </c>
      <c r="D350" s="1">
        <v>45020.158333333333</v>
      </c>
      <c r="E350" s="1">
        <v>45020.313194444447</v>
      </c>
      <c r="F350" t="s">
        <v>30</v>
      </c>
      <c r="G350" t="s">
        <v>21</v>
      </c>
      <c r="H350" t="s">
        <v>26</v>
      </c>
      <c r="I350" s="11">
        <v>40.630000000000003</v>
      </c>
      <c r="J350" t="s">
        <v>39</v>
      </c>
      <c r="K350">
        <v>349</v>
      </c>
      <c r="L350" t="s">
        <v>28</v>
      </c>
      <c r="M350" t="s">
        <v>898</v>
      </c>
      <c r="N350" s="11">
        <f>SUMIF(Cocina!A:A,Sala!K350,Cocina!J:J)+I350</f>
        <v>192.63</v>
      </c>
      <c r="O350" s="12">
        <f t="shared" si="30"/>
        <v>45020</v>
      </c>
      <c r="P350" s="2">
        <f t="shared" si="31"/>
        <v>45020.158333333333</v>
      </c>
      <c r="Q350" s="2">
        <f t="shared" si="32"/>
        <v>45020.313194444447</v>
      </c>
      <c r="R350" s="2">
        <f t="shared" si="33"/>
        <v>0.16527777778052646</v>
      </c>
      <c r="S350" s="7">
        <f>SUMIF(Cocina!A:A,K350,Cocina!H:H)</f>
        <v>5.9027777777777776E-2</v>
      </c>
      <c r="T350" s="2">
        <f t="shared" si="34"/>
        <v>0.10625000000274869</v>
      </c>
      <c r="U350" t="str">
        <f t="shared" si="35"/>
        <v>Cobrado</v>
      </c>
      <c r="V350" t="str">
        <f>TEXT(Table1[[#This Row],[Fecha de factura]],"dddd")</f>
        <v>martes</v>
      </c>
    </row>
    <row r="351" spans="1:22" x14ac:dyDescent="0.45">
      <c r="A351">
        <v>2</v>
      </c>
      <c r="B351" t="s">
        <v>365</v>
      </c>
      <c r="C351">
        <v>6</v>
      </c>
      <c r="D351" s="1">
        <v>45020.024305555555</v>
      </c>
      <c r="E351" s="1">
        <v>45020.124305555553</v>
      </c>
      <c r="F351" t="s">
        <v>30</v>
      </c>
      <c r="G351" t="s">
        <v>21</v>
      </c>
      <c r="H351" t="s">
        <v>16</v>
      </c>
      <c r="I351" s="11">
        <v>36.21</v>
      </c>
      <c r="J351" t="s">
        <v>17</v>
      </c>
      <c r="K351">
        <v>350</v>
      </c>
      <c r="L351" t="s">
        <v>23</v>
      </c>
      <c r="M351" t="s">
        <v>643</v>
      </c>
      <c r="N351" s="11">
        <f>SUMIF(Cocina!A:A,Sala!K351,Cocina!J:J)+I351</f>
        <v>179.21</v>
      </c>
      <c r="O351" s="12">
        <f t="shared" si="30"/>
        <v>45020</v>
      </c>
      <c r="P351" s="2">
        <f t="shared" si="31"/>
        <v>45020.024305555555</v>
      </c>
      <c r="Q351" s="2">
        <f t="shared" si="32"/>
        <v>45020.124305555553</v>
      </c>
      <c r="R351" s="2">
        <f t="shared" si="33"/>
        <v>9.9999999998544808E-2</v>
      </c>
      <c r="S351" s="7">
        <f>SUMIF(Cocina!A:A,K351,Cocina!H:H)</f>
        <v>7.5694444444444439E-2</v>
      </c>
      <c r="T351" s="2">
        <f t="shared" si="34"/>
        <v>2.4305555554100369E-2</v>
      </c>
      <c r="U351" t="str">
        <f t="shared" si="35"/>
        <v>Cobrado</v>
      </c>
      <c r="V351" t="str">
        <f>TEXT(Table1[[#This Row],[Fecha de factura]],"dddd")</f>
        <v>martes</v>
      </c>
    </row>
    <row r="352" spans="1:22" x14ac:dyDescent="0.45">
      <c r="A352">
        <v>1</v>
      </c>
      <c r="B352" t="s">
        <v>366</v>
      </c>
      <c r="C352">
        <v>6</v>
      </c>
      <c r="D352" s="1">
        <v>45020.161111111112</v>
      </c>
      <c r="E352" s="1">
        <v>45020.256249999999</v>
      </c>
      <c r="F352" t="s">
        <v>20</v>
      </c>
      <c r="G352" t="s">
        <v>21</v>
      </c>
      <c r="H352" t="s">
        <v>26</v>
      </c>
      <c r="I352" s="11">
        <v>48.93</v>
      </c>
      <c r="J352" t="s">
        <v>27</v>
      </c>
      <c r="K352">
        <v>351</v>
      </c>
      <c r="L352" t="s">
        <v>28</v>
      </c>
      <c r="M352" t="s">
        <v>871</v>
      </c>
      <c r="N352" s="11">
        <f>SUMIF(Cocina!A:A,Sala!K352,Cocina!J:J)+I352</f>
        <v>249.93</v>
      </c>
      <c r="O352" s="12">
        <f t="shared" si="30"/>
        <v>45020</v>
      </c>
      <c r="P352" s="2">
        <f t="shared" si="31"/>
        <v>45020.161111111112</v>
      </c>
      <c r="Q352" s="2">
        <f t="shared" si="32"/>
        <v>45020.256249999999</v>
      </c>
      <c r="R352" s="2">
        <f t="shared" si="33"/>
        <v>9.5138888886140194E-2</v>
      </c>
      <c r="S352" s="7">
        <f>SUMIF(Cocina!A:A,K352,Cocina!H:H)</f>
        <v>1.7361111111111112E-2</v>
      </c>
      <c r="T352" s="2">
        <f t="shared" si="34"/>
        <v>7.7777777775029089E-2</v>
      </c>
      <c r="U352" t="str">
        <f t="shared" si="35"/>
        <v>Cobrado</v>
      </c>
      <c r="V352" t="str">
        <f>TEXT(Table1[[#This Row],[Fecha de factura]],"dddd")</f>
        <v>martes</v>
      </c>
    </row>
    <row r="353" spans="1:22" x14ac:dyDescent="0.45">
      <c r="A353">
        <v>1</v>
      </c>
      <c r="B353" t="s">
        <v>50</v>
      </c>
      <c r="C353">
        <v>3</v>
      </c>
      <c r="D353" s="1">
        <v>45020.011805555558</v>
      </c>
      <c r="E353" s="1">
        <v>45020.120138888888</v>
      </c>
      <c r="F353" t="s">
        <v>14</v>
      </c>
      <c r="G353" t="s">
        <v>21</v>
      </c>
      <c r="H353" t="s">
        <v>22</v>
      </c>
      <c r="I353" s="11">
        <v>17.55</v>
      </c>
      <c r="J353" t="s">
        <v>17</v>
      </c>
      <c r="K353">
        <v>352</v>
      </c>
      <c r="L353" t="s">
        <v>31</v>
      </c>
      <c r="M353" t="s">
        <v>272</v>
      </c>
      <c r="N353" s="11">
        <f>SUMIF(Cocina!A:A,Sala!K353,Cocina!J:J)+I353</f>
        <v>116.55</v>
      </c>
      <c r="O353" s="12">
        <f t="shared" si="30"/>
        <v>45020</v>
      </c>
      <c r="P353" s="2">
        <f t="shared" si="31"/>
        <v>45020.011805555558</v>
      </c>
      <c r="Q353" s="2">
        <f t="shared" si="32"/>
        <v>45020.120138888888</v>
      </c>
      <c r="R353" s="2">
        <f t="shared" si="33"/>
        <v>0.10833333332993789</v>
      </c>
      <c r="S353" s="7">
        <f>SUMIF(Cocina!A:A,K353,Cocina!H:H)</f>
        <v>4.8611111111111112E-3</v>
      </c>
      <c r="T353" s="2">
        <f t="shared" si="34"/>
        <v>0.10347222221882678</v>
      </c>
      <c r="U353" t="str">
        <f t="shared" si="35"/>
        <v>Cobrado</v>
      </c>
      <c r="V353" t="str">
        <f>TEXT(Table1[[#This Row],[Fecha de factura]],"dddd")</f>
        <v>martes</v>
      </c>
    </row>
    <row r="354" spans="1:22" x14ac:dyDescent="0.45">
      <c r="A354">
        <v>7</v>
      </c>
      <c r="B354" t="s">
        <v>367</v>
      </c>
      <c r="C354">
        <v>5</v>
      </c>
      <c r="D354" s="1">
        <v>45020.156944444447</v>
      </c>
      <c r="E354" s="1">
        <v>45020.316666666666</v>
      </c>
      <c r="F354" t="s">
        <v>30</v>
      </c>
      <c r="G354" t="s">
        <v>36</v>
      </c>
      <c r="H354" t="s">
        <v>26</v>
      </c>
      <c r="I354" s="11">
        <v>27.37</v>
      </c>
      <c r="J354" t="s">
        <v>17</v>
      </c>
      <c r="K354">
        <v>353</v>
      </c>
      <c r="L354" t="s">
        <v>28</v>
      </c>
      <c r="M354" t="s">
        <v>899</v>
      </c>
      <c r="N354" s="11">
        <f>SUMIF(Cocina!A:A,Sala!K354,Cocina!J:J)+I354</f>
        <v>239.37</v>
      </c>
      <c r="O354" s="12">
        <f t="shared" si="30"/>
        <v>45020</v>
      </c>
      <c r="P354" s="2">
        <f t="shared" si="31"/>
        <v>45020.156944444447</v>
      </c>
      <c r="Q354" s="2">
        <f t="shared" si="32"/>
        <v>45020.316666666666</v>
      </c>
      <c r="R354" s="2">
        <f t="shared" si="33"/>
        <v>0.15972222221898846</v>
      </c>
      <c r="S354" s="7">
        <f>SUMIF(Cocina!A:A,K354,Cocina!H:H)</f>
        <v>8.8888888888888878E-2</v>
      </c>
      <c r="T354" s="2">
        <f t="shared" si="34"/>
        <v>7.0833333330099585E-2</v>
      </c>
      <c r="U354" t="str">
        <f t="shared" si="35"/>
        <v>Cobrado</v>
      </c>
      <c r="V354" t="str">
        <f>TEXT(Table1[[#This Row],[Fecha de factura]],"dddd")</f>
        <v>martes</v>
      </c>
    </row>
    <row r="355" spans="1:22" x14ac:dyDescent="0.45">
      <c r="A355">
        <v>12</v>
      </c>
      <c r="B355" t="s">
        <v>368</v>
      </c>
      <c r="C355">
        <v>6</v>
      </c>
      <c r="D355" s="1">
        <v>45020.018055555556</v>
      </c>
      <c r="E355" s="1">
        <v>45020.14166666667</v>
      </c>
      <c r="F355" t="s">
        <v>30</v>
      </c>
      <c r="G355" t="s">
        <v>21</v>
      </c>
      <c r="H355" t="s">
        <v>26</v>
      </c>
      <c r="I355" s="11">
        <v>29.58</v>
      </c>
      <c r="J355" t="s">
        <v>39</v>
      </c>
      <c r="K355">
        <v>354</v>
      </c>
      <c r="L355" t="s">
        <v>31</v>
      </c>
      <c r="M355" t="s">
        <v>900</v>
      </c>
      <c r="N355" s="11">
        <f>SUMIF(Cocina!A:A,Sala!K355,Cocina!J:J)+I355</f>
        <v>210.57999999999998</v>
      </c>
      <c r="O355" s="12">
        <f t="shared" si="30"/>
        <v>45020</v>
      </c>
      <c r="P355" s="2">
        <f t="shared" si="31"/>
        <v>45020.018055555556</v>
      </c>
      <c r="Q355" s="2">
        <f t="shared" si="32"/>
        <v>45020.14166666667</v>
      </c>
      <c r="R355" s="2">
        <f t="shared" si="33"/>
        <v>0.13402777778052646</v>
      </c>
      <c r="S355" s="7">
        <f>SUMIF(Cocina!A:A,K355,Cocina!H:H)</f>
        <v>9.5138888888888884E-2</v>
      </c>
      <c r="T355" s="2">
        <f t="shared" si="34"/>
        <v>3.888888889163758E-2</v>
      </c>
      <c r="U355" t="str">
        <f t="shared" si="35"/>
        <v>Cobrado</v>
      </c>
      <c r="V355" t="str">
        <f>TEXT(Table1[[#This Row],[Fecha de factura]],"dddd")</f>
        <v>martes</v>
      </c>
    </row>
    <row r="356" spans="1:22" x14ac:dyDescent="0.45">
      <c r="A356">
        <v>4</v>
      </c>
      <c r="B356" t="s">
        <v>163</v>
      </c>
      <c r="C356">
        <v>4</v>
      </c>
      <c r="D356" s="1">
        <v>45020.070138888892</v>
      </c>
      <c r="E356" s="1">
        <v>45020.213194444441</v>
      </c>
      <c r="F356" t="s">
        <v>30</v>
      </c>
      <c r="G356" t="s">
        <v>21</v>
      </c>
      <c r="H356" t="s">
        <v>26</v>
      </c>
      <c r="I356" s="11">
        <v>30.53</v>
      </c>
      <c r="J356" t="s">
        <v>17</v>
      </c>
      <c r="K356">
        <v>355</v>
      </c>
      <c r="L356" t="s">
        <v>18</v>
      </c>
      <c r="M356" t="s">
        <v>166</v>
      </c>
      <c r="N356" s="11">
        <f>SUMIF(Cocina!A:A,Sala!K356,Cocina!J:J)+I356</f>
        <v>56.53</v>
      </c>
      <c r="O356" s="12">
        <f t="shared" si="30"/>
        <v>45020</v>
      </c>
      <c r="P356" s="2">
        <f t="shared" si="31"/>
        <v>45020.070138888892</v>
      </c>
      <c r="Q356" s="2">
        <f t="shared" si="32"/>
        <v>45020.213194444441</v>
      </c>
      <c r="R356" s="2">
        <f t="shared" si="33"/>
        <v>0.14305555554892635</v>
      </c>
      <c r="S356" s="7">
        <f>SUMIF(Cocina!A:A,K356,Cocina!H:H)</f>
        <v>4.8611111111111112E-3</v>
      </c>
      <c r="T356" s="2">
        <f t="shared" si="34"/>
        <v>0.13819444443781523</v>
      </c>
      <c r="U356" t="str">
        <f t="shared" si="35"/>
        <v>Cobrado</v>
      </c>
      <c r="V356" t="str">
        <f>TEXT(Table1[[#This Row],[Fecha de factura]],"dddd")</f>
        <v>martes</v>
      </c>
    </row>
    <row r="357" spans="1:22" x14ac:dyDescent="0.45">
      <c r="A357">
        <v>1</v>
      </c>
      <c r="B357" t="s">
        <v>369</v>
      </c>
      <c r="C357">
        <v>1</v>
      </c>
      <c r="D357" s="1">
        <v>45020.008333333331</v>
      </c>
      <c r="E357" s="1">
        <v>45020.095833333333</v>
      </c>
      <c r="F357" t="s">
        <v>14</v>
      </c>
      <c r="G357" t="s">
        <v>21</v>
      </c>
      <c r="H357" t="s">
        <v>26</v>
      </c>
      <c r="I357" s="11">
        <v>28.92</v>
      </c>
      <c r="J357" t="s">
        <v>39</v>
      </c>
      <c r="K357">
        <v>356</v>
      </c>
      <c r="L357" t="s">
        <v>28</v>
      </c>
      <c r="M357" t="s">
        <v>90</v>
      </c>
      <c r="N357" s="11">
        <f>SUMIF(Cocina!A:A,Sala!K357,Cocina!J:J)+I357</f>
        <v>64.92</v>
      </c>
      <c r="O357" s="12">
        <f t="shared" si="30"/>
        <v>45020</v>
      </c>
      <c r="P357" s="2">
        <f t="shared" si="31"/>
        <v>45020.008333333331</v>
      </c>
      <c r="Q357" s="2">
        <f t="shared" si="32"/>
        <v>45020.095833333333</v>
      </c>
      <c r="R357" s="2">
        <f t="shared" si="33"/>
        <v>9.7916666668121863E-2</v>
      </c>
      <c r="S357" s="7">
        <f>SUMIF(Cocina!A:A,K357,Cocina!H:H)</f>
        <v>4.8611111111111112E-3</v>
      </c>
      <c r="T357" s="2">
        <f t="shared" si="34"/>
        <v>9.3055555557010755E-2</v>
      </c>
      <c r="U357" t="str">
        <f t="shared" si="35"/>
        <v>Cobrado</v>
      </c>
      <c r="V357" t="str">
        <f>TEXT(Table1[[#This Row],[Fecha de factura]],"dddd")</f>
        <v>martes</v>
      </c>
    </row>
    <row r="358" spans="1:22" x14ac:dyDescent="0.45">
      <c r="A358">
        <v>17</v>
      </c>
      <c r="B358" t="s">
        <v>370</v>
      </c>
      <c r="C358">
        <v>2</v>
      </c>
      <c r="D358" s="1">
        <v>45020.054861111108</v>
      </c>
      <c r="E358" s="1">
        <v>45020.18472222222</v>
      </c>
      <c r="F358" t="s">
        <v>14</v>
      </c>
      <c r="G358" t="s">
        <v>21</v>
      </c>
      <c r="H358" t="s">
        <v>16</v>
      </c>
      <c r="I358" s="11">
        <v>26.87</v>
      </c>
      <c r="J358" t="s">
        <v>39</v>
      </c>
      <c r="K358">
        <v>357</v>
      </c>
      <c r="L358" t="s">
        <v>58</v>
      </c>
      <c r="M358" t="s">
        <v>901</v>
      </c>
      <c r="N358" s="11">
        <f>SUMIF(Cocina!A:A,Sala!K358,Cocina!J:J)+I358</f>
        <v>194.87</v>
      </c>
      <c r="O358" s="12">
        <f t="shared" si="30"/>
        <v>45020</v>
      </c>
      <c r="P358" s="2">
        <f t="shared" si="31"/>
        <v>45020.054861111108</v>
      </c>
      <c r="Q358" s="2">
        <f t="shared" si="32"/>
        <v>45020.18472222222</v>
      </c>
      <c r="R358" s="2">
        <f t="shared" si="33"/>
        <v>0.14027777777907127</v>
      </c>
      <c r="S358" s="7">
        <f>SUMIF(Cocina!A:A,K358,Cocina!H:H)</f>
        <v>6.6666666666666666E-2</v>
      </c>
      <c r="T358" s="2">
        <f t="shared" si="34"/>
        <v>7.3611111112404606E-2</v>
      </c>
      <c r="U358" t="str">
        <f t="shared" si="35"/>
        <v>Cobrado</v>
      </c>
      <c r="V358" t="str">
        <f>TEXT(Table1[[#This Row],[Fecha de factura]],"dddd")</f>
        <v>martes</v>
      </c>
    </row>
    <row r="359" spans="1:22" x14ac:dyDescent="0.45">
      <c r="A359">
        <v>13</v>
      </c>
      <c r="B359" t="s">
        <v>308</v>
      </c>
      <c r="C359">
        <v>5</v>
      </c>
      <c r="D359" s="1">
        <v>45020.109027777777</v>
      </c>
      <c r="E359" s="1">
        <v>45020.247916666667</v>
      </c>
      <c r="F359" t="s">
        <v>30</v>
      </c>
      <c r="G359" t="s">
        <v>36</v>
      </c>
      <c r="H359" t="s">
        <v>26</v>
      </c>
      <c r="I359" s="11">
        <v>42.1</v>
      </c>
      <c r="J359" t="s">
        <v>17</v>
      </c>
      <c r="K359">
        <v>358</v>
      </c>
      <c r="L359" t="s">
        <v>45</v>
      </c>
      <c r="M359" t="s">
        <v>902</v>
      </c>
      <c r="N359" s="11">
        <f>SUMIF(Cocina!A:A,Sala!K359,Cocina!J:J)+I359</f>
        <v>208.1</v>
      </c>
      <c r="O359" s="12">
        <f t="shared" si="30"/>
        <v>45020</v>
      </c>
      <c r="P359" s="2">
        <f t="shared" si="31"/>
        <v>45020.109027777777</v>
      </c>
      <c r="Q359" s="2">
        <f t="shared" si="32"/>
        <v>45020.247916666667</v>
      </c>
      <c r="R359" s="2">
        <f t="shared" si="33"/>
        <v>0.13888888889050577</v>
      </c>
      <c r="S359" s="7">
        <f>SUMIF(Cocina!A:A,K359,Cocina!H:H)</f>
        <v>0.10555555555555556</v>
      </c>
      <c r="T359" s="2">
        <f t="shared" si="34"/>
        <v>3.3333333334950213E-2</v>
      </c>
      <c r="U359" t="str">
        <f t="shared" si="35"/>
        <v>Cobrado</v>
      </c>
      <c r="V359" t="str">
        <f>TEXT(Table1[[#This Row],[Fecha de factura]],"dddd")</f>
        <v>martes</v>
      </c>
    </row>
    <row r="360" spans="1:22" x14ac:dyDescent="0.45">
      <c r="A360">
        <v>11</v>
      </c>
      <c r="B360" t="s">
        <v>155</v>
      </c>
      <c r="C360">
        <v>2</v>
      </c>
      <c r="D360" s="1">
        <v>45020.02847222222</v>
      </c>
      <c r="E360" s="1">
        <v>45020.173611111109</v>
      </c>
      <c r="F360" t="s">
        <v>25</v>
      </c>
      <c r="G360" t="s">
        <v>15</v>
      </c>
      <c r="H360" t="s">
        <v>26</v>
      </c>
      <c r="I360" s="11">
        <v>12.2</v>
      </c>
      <c r="J360" t="s">
        <v>17</v>
      </c>
      <c r="K360">
        <v>359</v>
      </c>
      <c r="L360" t="s">
        <v>34</v>
      </c>
      <c r="M360" t="s">
        <v>903</v>
      </c>
      <c r="N360" s="11">
        <f>SUMIF(Cocina!A:A,Sala!K360,Cocina!J:J)+I360</f>
        <v>202.2</v>
      </c>
      <c r="O360" s="12">
        <f t="shared" si="30"/>
        <v>45020</v>
      </c>
      <c r="P360" s="2">
        <f t="shared" si="31"/>
        <v>45020.02847222222</v>
      </c>
      <c r="Q360" s="2">
        <f t="shared" si="32"/>
        <v>45020.173611111109</v>
      </c>
      <c r="R360" s="2">
        <f t="shared" si="33"/>
        <v>0.14513888888905058</v>
      </c>
      <c r="S360" s="7">
        <f>SUMIF(Cocina!A:A,K360,Cocina!H:H)</f>
        <v>0.10069444444444445</v>
      </c>
      <c r="T360" s="2">
        <f t="shared" si="34"/>
        <v>4.4444444444606129E-2</v>
      </c>
      <c r="U360" t="str">
        <f t="shared" si="35"/>
        <v>Cobrado</v>
      </c>
      <c r="V360" t="str">
        <f>TEXT(Table1[[#This Row],[Fecha de factura]],"dddd")</f>
        <v>martes</v>
      </c>
    </row>
    <row r="361" spans="1:22" x14ac:dyDescent="0.45">
      <c r="A361">
        <v>16</v>
      </c>
      <c r="B361" t="s">
        <v>371</v>
      </c>
      <c r="C361">
        <v>3</v>
      </c>
      <c r="D361" s="1">
        <v>45020.048611111109</v>
      </c>
      <c r="E361" s="1">
        <v>45020.206944444442</v>
      </c>
      <c r="F361" t="s">
        <v>14</v>
      </c>
      <c r="G361" t="s">
        <v>15</v>
      </c>
      <c r="H361" t="s">
        <v>26</v>
      </c>
      <c r="I361" s="11">
        <v>39.26</v>
      </c>
      <c r="J361" t="s">
        <v>39</v>
      </c>
      <c r="K361">
        <v>360</v>
      </c>
      <c r="L361" t="s">
        <v>34</v>
      </c>
      <c r="M361" t="s">
        <v>904</v>
      </c>
      <c r="N361" s="11">
        <f>SUMIF(Cocina!A:A,Sala!K361,Cocina!J:J)+I361</f>
        <v>272.26</v>
      </c>
      <c r="O361" s="12">
        <f t="shared" si="30"/>
        <v>45020</v>
      </c>
      <c r="P361" s="2">
        <f t="shared" si="31"/>
        <v>45020.048611111109</v>
      </c>
      <c r="Q361" s="2">
        <f t="shared" si="32"/>
        <v>45020.206944444442</v>
      </c>
      <c r="R361" s="2">
        <f t="shared" si="33"/>
        <v>0.16874999999951493</v>
      </c>
      <c r="S361" s="7">
        <f>SUMIF(Cocina!A:A,K361,Cocina!H:H)</f>
        <v>0.11041666666666666</v>
      </c>
      <c r="T361" s="2">
        <f t="shared" si="34"/>
        <v>5.8333333332848264E-2</v>
      </c>
      <c r="U361" t="str">
        <f t="shared" si="35"/>
        <v>Cobrado</v>
      </c>
      <c r="V361" t="str">
        <f>TEXT(Table1[[#This Row],[Fecha de factura]],"dddd")</f>
        <v>martes</v>
      </c>
    </row>
    <row r="362" spans="1:22" x14ac:dyDescent="0.45">
      <c r="A362">
        <v>16</v>
      </c>
      <c r="B362" t="s">
        <v>372</v>
      </c>
      <c r="C362">
        <v>1</v>
      </c>
      <c r="D362" s="1">
        <v>45020.078472222223</v>
      </c>
      <c r="E362" s="1">
        <v>45020.227777777778</v>
      </c>
      <c r="F362" t="s">
        <v>25</v>
      </c>
      <c r="G362" t="s">
        <v>36</v>
      </c>
      <c r="H362" t="s">
        <v>22</v>
      </c>
      <c r="I362" s="11">
        <v>41.73</v>
      </c>
      <c r="J362" t="s">
        <v>27</v>
      </c>
      <c r="K362">
        <v>361</v>
      </c>
      <c r="L362" t="s">
        <v>23</v>
      </c>
      <c r="M362" t="s">
        <v>717</v>
      </c>
      <c r="N362" s="11">
        <f>SUMIF(Cocina!A:A,Sala!K362,Cocina!J:J)+I362</f>
        <v>142.72999999999999</v>
      </c>
      <c r="O362" s="12">
        <f t="shared" si="30"/>
        <v>45020</v>
      </c>
      <c r="P362" s="2">
        <f t="shared" si="31"/>
        <v>45020.078472222223</v>
      </c>
      <c r="Q362" s="2">
        <f t="shared" si="32"/>
        <v>45020.227777777778</v>
      </c>
      <c r="R362" s="2">
        <f t="shared" si="33"/>
        <v>0.14930555555474712</v>
      </c>
      <c r="S362" s="7">
        <f>SUMIF(Cocina!A:A,K362,Cocina!H:H)</f>
        <v>7.7777777777777779E-2</v>
      </c>
      <c r="T362" s="2">
        <f t="shared" si="34"/>
        <v>7.1527777776969337E-2</v>
      </c>
      <c r="U362" t="str">
        <f t="shared" si="35"/>
        <v>Cobrado</v>
      </c>
      <c r="V362" t="str">
        <f>TEXT(Table1[[#This Row],[Fecha de factura]],"dddd")</f>
        <v>martes</v>
      </c>
    </row>
    <row r="363" spans="1:22" x14ac:dyDescent="0.45">
      <c r="A363">
        <v>15</v>
      </c>
      <c r="B363" t="s">
        <v>223</v>
      </c>
      <c r="C363">
        <v>2</v>
      </c>
      <c r="D363" s="1">
        <v>45020.085416666669</v>
      </c>
      <c r="E363" s="1">
        <v>45020.249305555553</v>
      </c>
      <c r="F363" t="s">
        <v>20</v>
      </c>
      <c r="G363" t="s">
        <v>15</v>
      </c>
      <c r="H363" t="s">
        <v>26</v>
      </c>
      <c r="I363" s="11">
        <v>47.21</v>
      </c>
      <c r="J363" t="s">
        <v>27</v>
      </c>
      <c r="K363">
        <v>362</v>
      </c>
      <c r="L363" t="s">
        <v>45</v>
      </c>
      <c r="M363" t="s">
        <v>905</v>
      </c>
      <c r="N363" s="11">
        <f>SUMIF(Cocina!A:A,Sala!K363,Cocina!J:J)+I363</f>
        <v>109.21000000000001</v>
      </c>
      <c r="O363" s="12">
        <f t="shared" si="30"/>
        <v>45020</v>
      </c>
      <c r="P363" s="2">
        <f t="shared" si="31"/>
        <v>45020.085416666669</v>
      </c>
      <c r="Q363" s="2">
        <f t="shared" si="32"/>
        <v>45020.249305555553</v>
      </c>
      <c r="R363" s="2">
        <f t="shared" si="33"/>
        <v>0.163888888884685</v>
      </c>
      <c r="S363" s="7">
        <f>SUMIF(Cocina!A:A,K363,Cocina!H:H)</f>
        <v>8.5416666666666669E-2</v>
      </c>
      <c r="T363" s="2">
        <f t="shared" si="34"/>
        <v>7.8472222218018334E-2</v>
      </c>
      <c r="U363" t="str">
        <f t="shared" si="35"/>
        <v>Cobrado</v>
      </c>
      <c r="V363" t="str">
        <f>TEXT(Table1[[#This Row],[Fecha de factura]],"dddd")</f>
        <v>martes</v>
      </c>
    </row>
    <row r="364" spans="1:22" x14ac:dyDescent="0.45">
      <c r="A364">
        <v>5</v>
      </c>
      <c r="B364" t="s">
        <v>373</v>
      </c>
      <c r="C364">
        <v>2</v>
      </c>
      <c r="D364" s="1">
        <v>45020.073611111111</v>
      </c>
      <c r="E364" s="1">
        <v>45020.145138888889</v>
      </c>
      <c r="F364" t="s">
        <v>14</v>
      </c>
      <c r="G364" t="s">
        <v>15</v>
      </c>
      <c r="H364" t="s">
        <v>26</v>
      </c>
      <c r="I364" s="11">
        <v>49.02</v>
      </c>
      <c r="J364" t="s">
        <v>39</v>
      </c>
      <c r="K364">
        <v>363</v>
      </c>
      <c r="L364" t="s">
        <v>28</v>
      </c>
      <c r="M364" t="s">
        <v>906</v>
      </c>
      <c r="N364" s="11">
        <f>SUMIF(Cocina!A:A,Sala!K364,Cocina!J:J)+I364</f>
        <v>289.02</v>
      </c>
      <c r="O364" s="12">
        <f t="shared" si="30"/>
        <v>45020</v>
      </c>
      <c r="P364" s="2">
        <f t="shared" si="31"/>
        <v>45020.073611111111</v>
      </c>
      <c r="Q364" s="2">
        <f t="shared" si="32"/>
        <v>45020.145138888889</v>
      </c>
      <c r="R364" s="2">
        <f t="shared" si="33"/>
        <v>8.1944444444767825E-2</v>
      </c>
      <c r="S364" s="7">
        <f>SUMIF(Cocina!A:A,K364,Cocina!H:H)</f>
        <v>0.10347222222222223</v>
      </c>
      <c r="T364" s="2">
        <f t="shared" si="34"/>
        <v>0</v>
      </c>
      <c r="U364" t="str">
        <f t="shared" si="35"/>
        <v>No cobrado</v>
      </c>
      <c r="V364" t="str">
        <f>TEXT(Table1[[#This Row],[Fecha de factura]],"dddd")</f>
        <v>martes</v>
      </c>
    </row>
    <row r="365" spans="1:22" x14ac:dyDescent="0.45">
      <c r="A365">
        <v>15</v>
      </c>
      <c r="B365" t="s">
        <v>374</v>
      </c>
      <c r="C365">
        <v>2</v>
      </c>
      <c r="D365" s="1">
        <v>45020.159722222219</v>
      </c>
      <c r="E365" s="1">
        <v>45020.298611111109</v>
      </c>
      <c r="F365" t="s">
        <v>30</v>
      </c>
      <c r="G365" t="s">
        <v>15</v>
      </c>
      <c r="H365" t="s">
        <v>16</v>
      </c>
      <c r="I365" s="11">
        <v>48.28</v>
      </c>
      <c r="J365" t="s">
        <v>17</v>
      </c>
      <c r="K365">
        <v>364</v>
      </c>
      <c r="L365" t="s">
        <v>28</v>
      </c>
      <c r="M365" t="s">
        <v>907</v>
      </c>
      <c r="N365" s="11">
        <f>SUMIF(Cocina!A:A,Sala!K365,Cocina!J:J)+I365</f>
        <v>205.28</v>
      </c>
      <c r="O365" s="12">
        <f t="shared" si="30"/>
        <v>45020</v>
      </c>
      <c r="P365" s="2">
        <f t="shared" si="31"/>
        <v>45020.159722222219</v>
      </c>
      <c r="Q365" s="2">
        <f t="shared" si="32"/>
        <v>45020.298611111109</v>
      </c>
      <c r="R365" s="2">
        <f t="shared" si="33"/>
        <v>0.13888888889050577</v>
      </c>
      <c r="S365" s="7">
        <f>SUMIF(Cocina!A:A,K365,Cocina!H:H)</f>
        <v>7.7777777777777779E-2</v>
      </c>
      <c r="T365" s="2">
        <f t="shared" si="34"/>
        <v>6.1111111112727989E-2</v>
      </c>
      <c r="U365" t="str">
        <f t="shared" si="35"/>
        <v>Cobrado</v>
      </c>
      <c r="V365" t="str">
        <f>TEXT(Table1[[#This Row],[Fecha de factura]],"dddd")</f>
        <v>martes</v>
      </c>
    </row>
    <row r="366" spans="1:22" x14ac:dyDescent="0.45">
      <c r="A366">
        <v>4</v>
      </c>
      <c r="B366" t="s">
        <v>375</v>
      </c>
      <c r="C366">
        <v>1</v>
      </c>
      <c r="D366" s="1">
        <v>45020.043749999997</v>
      </c>
      <c r="E366" s="1">
        <v>45020.189583333333</v>
      </c>
      <c r="F366" t="s">
        <v>14</v>
      </c>
      <c r="G366" t="s">
        <v>15</v>
      </c>
      <c r="H366" t="s">
        <v>22</v>
      </c>
      <c r="I366" s="11">
        <v>34.97</v>
      </c>
      <c r="J366" t="s">
        <v>39</v>
      </c>
      <c r="K366">
        <v>365</v>
      </c>
      <c r="L366" t="s">
        <v>58</v>
      </c>
      <c r="M366" t="s">
        <v>84</v>
      </c>
      <c r="N366" s="11">
        <f>SUMIF(Cocina!A:A,Sala!K366,Cocina!J:J)+I366</f>
        <v>142.97</v>
      </c>
      <c r="O366" s="12">
        <f t="shared" si="30"/>
        <v>45020</v>
      </c>
      <c r="P366" s="2">
        <f t="shared" si="31"/>
        <v>45020.043749999997</v>
      </c>
      <c r="Q366" s="2">
        <f t="shared" si="32"/>
        <v>45020.189583333333</v>
      </c>
      <c r="R366" s="2">
        <f t="shared" si="33"/>
        <v>0.15625000000242531</v>
      </c>
      <c r="S366" s="7">
        <f>SUMIF(Cocina!A:A,K366,Cocina!H:H)</f>
        <v>1.7361111111111112E-2</v>
      </c>
      <c r="T366" s="2">
        <f t="shared" si="34"/>
        <v>0.13888888889131421</v>
      </c>
      <c r="U366" t="str">
        <f t="shared" si="35"/>
        <v>Cobrado</v>
      </c>
      <c r="V366" t="str">
        <f>TEXT(Table1[[#This Row],[Fecha de factura]],"dddd")</f>
        <v>martes</v>
      </c>
    </row>
    <row r="367" spans="1:22" x14ac:dyDescent="0.45">
      <c r="A367">
        <v>17</v>
      </c>
      <c r="B367" t="s">
        <v>376</v>
      </c>
      <c r="C367">
        <v>5</v>
      </c>
      <c r="D367" s="1">
        <v>45020.064583333333</v>
      </c>
      <c r="E367" s="1">
        <v>45020.198611111111</v>
      </c>
      <c r="F367" t="s">
        <v>14</v>
      </c>
      <c r="G367" t="s">
        <v>15</v>
      </c>
      <c r="H367" t="s">
        <v>22</v>
      </c>
      <c r="I367" s="11">
        <v>10.57</v>
      </c>
      <c r="J367" t="s">
        <v>17</v>
      </c>
      <c r="K367">
        <v>366</v>
      </c>
      <c r="L367" t="s">
        <v>58</v>
      </c>
      <c r="M367" t="s">
        <v>908</v>
      </c>
      <c r="N367" s="11">
        <f>SUMIF(Cocina!A:A,Sala!K367,Cocina!J:J)+I367</f>
        <v>249.57</v>
      </c>
      <c r="O367" s="12">
        <f t="shared" si="30"/>
        <v>45020</v>
      </c>
      <c r="P367" s="2">
        <f t="shared" si="31"/>
        <v>45020.064583333333</v>
      </c>
      <c r="Q367" s="2">
        <f t="shared" si="32"/>
        <v>45020.198611111111</v>
      </c>
      <c r="R367" s="2">
        <f t="shared" si="33"/>
        <v>0.13402777777810115</v>
      </c>
      <c r="S367" s="7">
        <f>SUMIF(Cocina!A:A,K367,Cocina!H:H)</f>
        <v>6.2499999999999993E-2</v>
      </c>
      <c r="T367" s="2">
        <f t="shared" si="34"/>
        <v>7.1527777778101154E-2</v>
      </c>
      <c r="U367" t="str">
        <f t="shared" si="35"/>
        <v>Cobrado</v>
      </c>
      <c r="V367" t="str">
        <f>TEXT(Table1[[#This Row],[Fecha de factura]],"dddd")</f>
        <v>martes</v>
      </c>
    </row>
    <row r="368" spans="1:22" x14ac:dyDescent="0.45">
      <c r="A368">
        <v>12</v>
      </c>
      <c r="B368" t="s">
        <v>377</v>
      </c>
      <c r="C368">
        <v>2</v>
      </c>
      <c r="D368" s="1">
        <v>45020.036805555559</v>
      </c>
      <c r="E368" s="1">
        <v>45020.15625</v>
      </c>
      <c r="F368" t="s">
        <v>14</v>
      </c>
      <c r="G368" t="s">
        <v>36</v>
      </c>
      <c r="H368" t="s">
        <v>26</v>
      </c>
      <c r="I368" s="11">
        <v>12.62</v>
      </c>
      <c r="J368" t="s">
        <v>27</v>
      </c>
      <c r="K368">
        <v>367</v>
      </c>
      <c r="L368" t="s">
        <v>58</v>
      </c>
      <c r="M368" t="s">
        <v>909</v>
      </c>
      <c r="N368" s="11">
        <f>SUMIF(Cocina!A:A,Sala!K368,Cocina!J:J)+I368</f>
        <v>113.62</v>
      </c>
      <c r="O368" s="12">
        <f t="shared" si="30"/>
        <v>45020</v>
      </c>
      <c r="P368" s="2">
        <f t="shared" si="31"/>
        <v>45020.036805555559</v>
      </c>
      <c r="Q368" s="2">
        <f t="shared" si="32"/>
        <v>45020.15625</v>
      </c>
      <c r="R368" s="2">
        <f t="shared" si="33"/>
        <v>0.11944444444088731</v>
      </c>
      <c r="S368" s="7">
        <f>SUMIF(Cocina!A:A,K368,Cocina!H:H)</f>
        <v>5.0694444444444445E-2</v>
      </c>
      <c r="T368" s="2">
        <f t="shared" si="34"/>
        <v>6.8749999996442865E-2</v>
      </c>
      <c r="U368" t="str">
        <f t="shared" si="35"/>
        <v>Cobrado</v>
      </c>
      <c r="V368" t="str">
        <f>TEXT(Table1[[#This Row],[Fecha de factura]],"dddd")</f>
        <v>martes</v>
      </c>
    </row>
    <row r="369" spans="1:22" x14ac:dyDescent="0.45">
      <c r="A369">
        <v>13</v>
      </c>
      <c r="B369" t="s">
        <v>378</v>
      </c>
      <c r="C369">
        <v>1</v>
      </c>
      <c r="D369" s="1">
        <v>45020.14166666667</v>
      </c>
      <c r="E369" s="1">
        <v>45020.231249999997</v>
      </c>
      <c r="F369" t="s">
        <v>20</v>
      </c>
      <c r="G369" t="s">
        <v>21</v>
      </c>
      <c r="H369" t="s">
        <v>16</v>
      </c>
      <c r="I369" s="11">
        <v>37.65</v>
      </c>
      <c r="J369" t="s">
        <v>39</v>
      </c>
      <c r="K369">
        <v>368</v>
      </c>
      <c r="L369" t="s">
        <v>23</v>
      </c>
      <c r="M369" t="s">
        <v>910</v>
      </c>
      <c r="N369" s="11">
        <f>SUMIF(Cocina!A:A,Sala!K369,Cocina!J:J)+I369</f>
        <v>160.65</v>
      </c>
      <c r="O369" s="12">
        <f t="shared" si="30"/>
        <v>45020</v>
      </c>
      <c r="P369" s="2">
        <f t="shared" si="31"/>
        <v>45020.14166666667</v>
      </c>
      <c r="Q369" s="2">
        <f t="shared" si="32"/>
        <v>45020.231249999997</v>
      </c>
      <c r="R369" s="2">
        <f t="shared" si="33"/>
        <v>9.9999999993694175E-2</v>
      </c>
      <c r="S369" s="7">
        <f>SUMIF(Cocina!A:A,K369,Cocina!H:H)</f>
        <v>5.9027777777777776E-2</v>
      </c>
      <c r="T369" s="2">
        <f t="shared" si="34"/>
        <v>4.0972222215916398E-2</v>
      </c>
      <c r="U369" t="str">
        <f t="shared" si="35"/>
        <v>Cobrado</v>
      </c>
      <c r="V369" t="str">
        <f>TEXT(Table1[[#This Row],[Fecha de factura]],"dddd")</f>
        <v>martes</v>
      </c>
    </row>
    <row r="370" spans="1:22" x14ac:dyDescent="0.45">
      <c r="A370">
        <v>20</v>
      </c>
      <c r="B370" t="s">
        <v>379</v>
      </c>
      <c r="C370">
        <v>2</v>
      </c>
      <c r="D370" s="1">
        <v>45020.09097222222</v>
      </c>
      <c r="E370" s="1">
        <v>45020.245833333334</v>
      </c>
      <c r="F370" t="s">
        <v>30</v>
      </c>
      <c r="G370" t="s">
        <v>15</v>
      </c>
      <c r="H370" t="s">
        <v>26</v>
      </c>
      <c r="I370" s="11">
        <v>34.83</v>
      </c>
      <c r="J370" t="s">
        <v>27</v>
      </c>
      <c r="K370">
        <v>369</v>
      </c>
      <c r="L370" t="s">
        <v>45</v>
      </c>
      <c r="M370" t="s">
        <v>911</v>
      </c>
      <c r="N370" s="11">
        <f>SUMIF(Cocina!A:A,Sala!K370,Cocina!J:J)+I370</f>
        <v>276.83</v>
      </c>
      <c r="O370" s="12">
        <f t="shared" si="30"/>
        <v>45020</v>
      </c>
      <c r="P370" s="2">
        <f t="shared" si="31"/>
        <v>45020.09097222222</v>
      </c>
      <c r="Q370" s="2">
        <f t="shared" si="32"/>
        <v>45020.245833333334</v>
      </c>
      <c r="R370" s="2">
        <f t="shared" si="33"/>
        <v>0.15486111111385981</v>
      </c>
      <c r="S370" s="7">
        <f>SUMIF(Cocina!A:A,K370,Cocina!H:H)</f>
        <v>2.9166666666666667E-2</v>
      </c>
      <c r="T370" s="2">
        <f t="shared" si="34"/>
        <v>0.12569444444719313</v>
      </c>
      <c r="U370" t="str">
        <f t="shared" si="35"/>
        <v>Cobrado</v>
      </c>
      <c r="V370" t="str">
        <f>TEXT(Table1[[#This Row],[Fecha de factura]],"dddd")</f>
        <v>martes</v>
      </c>
    </row>
    <row r="371" spans="1:22" x14ac:dyDescent="0.45">
      <c r="A371">
        <v>13</v>
      </c>
      <c r="B371" t="s">
        <v>380</v>
      </c>
      <c r="C371">
        <v>6</v>
      </c>
      <c r="D371" s="1">
        <v>45020.097222222219</v>
      </c>
      <c r="E371" s="1">
        <v>45020.140972222223</v>
      </c>
      <c r="F371" t="s">
        <v>14</v>
      </c>
      <c r="G371" t="s">
        <v>15</v>
      </c>
      <c r="H371" t="s">
        <v>26</v>
      </c>
      <c r="I371" s="11">
        <v>47.79</v>
      </c>
      <c r="J371" t="s">
        <v>27</v>
      </c>
      <c r="K371">
        <v>370</v>
      </c>
      <c r="L371" t="s">
        <v>45</v>
      </c>
      <c r="M371" t="s">
        <v>84</v>
      </c>
      <c r="N371" s="11">
        <f>SUMIF(Cocina!A:A,Sala!K371,Cocina!J:J)+I371</f>
        <v>119.78999999999999</v>
      </c>
      <c r="O371" s="12">
        <f t="shared" si="30"/>
        <v>45020</v>
      </c>
      <c r="P371" s="2">
        <f t="shared" si="31"/>
        <v>45020.097222222219</v>
      </c>
      <c r="Q371" s="2">
        <f t="shared" si="32"/>
        <v>45020.140972222223</v>
      </c>
      <c r="R371" s="2">
        <f t="shared" si="33"/>
        <v>4.3750000004365575E-2</v>
      </c>
      <c r="S371" s="7">
        <f>SUMIF(Cocina!A:A,K371,Cocina!H:H)</f>
        <v>2.2916666666666665E-2</v>
      </c>
      <c r="T371" s="2">
        <f t="shared" si="34"/>
        <v>2.083333333769891E-2</v>
      </c>
      <c r="U371" t="str">
        <f t="shared" si="35"/>
        <v>Cobrado</v>
      </c>
      <c r="V371" t="str">
        <f>TEXT(Table1[[#This Row],[Fecha de factura]],"dddd")</f>
        <v>martes</v>
      </c>
    </row>
    <row r="372" spans="1:22" x14ac:dyDescent="0.45">
      <c r="A372">
        <v>4</v>
      </c>
      <c r="B372" t="s">
        <v>381</v>
      </c>
      <c r="C372">
        <v>3</v>
      </c>
      <c r="D372" s="1">
        <v>45020.052777777775</v>
      </c>
      <c r="E372" s="1">
        <v>45020.188194444447</v>
      </c>
      <c r="F372" t="s">
        <v>33</v>
      </c>
      <c r="G372" t="s">
        <v>36</v>
      </c>
      <c r="H372" t="s">
        <v>26</v>
      </c>
      <c r="I372" s="11">
        <v>32.51</v>
      </c>
      <c r="J372" t="s">
        <v>39</v>
      </c>
      <c r="K372">
        <v>371</v>
      </c>
      <c r="L372" t="s">
        <v>55</v>
      </c>
      <c r="M372" t="s">
        <v>912</v>
      </c>
      <c r="N372" s="11">
        <f>SUMIF(Cocina!A:A,Sala!K372,Cocina!J:J)+I372</f>
        <v>232.51</v>
      </c>
      <c r="O372" s="12">
        <f t="shared" si="30"/>
        <v>45020</v>
      </c>
      <c r="P372" s="2">
        <f t="shared" si="31"/>
        <v>45020.052777777775</v>
      </c>
      <c r="Q372" s="2">
        <f t="shared" si="32"/>
        <v>45020.188194444447</v>
      </c>
      <c r="R372" s="2">
        <f t="shared" si="33"/>
        <v>0.14583333333818396</v>
      </c>
      <c r="S372" s="7">
        <f>SUMIF(Cocina!A:A,K372,Cocina!H:H)</f>
        <v>3.4027777777777782E-2</v>
      </c>
      <c r="T372" s="2">
        <f t="shared" si="34"/>
        <v>0.11180555556040618</v>
      </c>
      <c r="U372" t="str">
        <f t="shared" si="35"/>
        <v>Cobrado</v>
      </c>
      <c r="V372" t="str">
        <f>TEXT(Table1[[#This Row],[Fecha de factura]],"dddd")</f>
        <v>martes</v>
      </c>
    </row>
    <row r="373" spans="1:22" x14ac:dyDescent="0.45">
      <c r="A373">
        <v>14</v>
      </c>
      <c r="B373" t="s">
        <v>382</v>
      </c>
      <c r="C373">
        <v>5</v>
      </c>
      <c r="D373" s="1">
        <v>45020.115277777775</v>
      </c>
      <c r="E373" s="1">
        <v>45020.259722222225</v>
      </c>
      <c r="F373" t="s">
        <v>25</v>
      </c>
      <c r="G373" t="s">
        <v>15</v>
      </c>
      <c r="H373" t="s">
        <v>26</v>
      </c>
      <c r="I373" s="11">
        <v>17.170000000000002</v>
      </c>
      <c r="J373" t="s">
        <v>17</v>
      </c>
      <c r="K373">
        <v>372</v>
      </c>
      <c r="L373" t="s">
        <v>28</v>
      </c>
      <c r="M373" t="s">
        <v>90</v>
      </c>
      <c r="N373" s="11">
        <f>SUMIF(Cocina!A:A,Sala!K373,Cocina!J:J)+I373</f>
        <v>53.17</v>
      </c>
      <c r="O373" s="12">
        <f t="shared" si="30"/>
        <v>45020</v>
      </c>
      <c r="P373" s="2">
        <f t="shared" si="31"/>
        <v>45020.115277777775</v>
      </c>
      <c r="Q373" s="2">
        <f t="shared" si="32"/>
        <v>45020.259722222225</v>
      </c>
      <c r="R373" s="2">
        <f t="shared" si="33"/>
        <v>0.14444444444961846</v>
      </c>
      <c r="S373" s="7">
        <f>SUMIF(Cocina!A:A,K373,Cocina!H:H)</f>
        <v>1.5277777777777777E-2</v>
      </c>
      <c r="T373" s="2">
        <f t="shared" si="34"/>
        <v>0.12916666667184068</v>
      </c>
      <c r="U373" t="str">
        <f t="shared" si="35"/>
        <v>Cobrado</v>
      </c>
      <c r="V373" t="str">
        <f>TEXT(Table1[[#This Row],[Fecha de factura]],"dddd")</f>
        <v>martes</v>
      </c>
    </row>
    <row r="374" spans="1:22" x14ac:dyDescent="0.45">
      <c r="A374">
        <v>19</v>
      </c>
      <c r="B374" t="s">
        <v>383</v>
      </c>
      <c r="C374">
        <v>2</v>
      </c>
      <c r="D374" s="1">
        <v>45020.025694444441</v>
      </c>
      <c r="E374" s="1">
        <v>45020.132638888892</v>
      </c>
      <c r="F374" t="s">
        <v>30</v>
      </c>
      <c r="G374" t="s">
        <v>21</v>
      </c>
      <c r="H374" t="s">
        <v>16</v>
      </c>
      <c r="I374" s="11">
        <v>26.62</v>
      </c>
      <c r="J374" t="s">
        <v>39</v>
      </c>
      <c r="K374">
        <v>373</v>
      </c>
      <c r="L374" t="s">
        <v>70</v>
      </c>
      <c r="M374" t="s">
        <v>913</v>
      </c>
      <c r="N374" s="11">
        <f>SUMIF(Cocina!A:A,Sala!K374,Cocina!J:J)+I374</f>
        <v>186.62</v>
      </c>
      <c r="O374" s="12">
        <f t="shared" si="30"/>
        <v>45020</v>
      </c>
      <c r="P374" s="2">
        <f t="shared" si="31"/>
        <v>45020.025694444441</v>
      </c>
      <c r="Q374" s="2">
        <f t="shared" si="32"/>
        <v>45020.132638888892</v>
      </c>
      <c r="R374" s="2">
        <f t="shared" si="33"/>
        <v>0.11736111111774032</v>
      </c>
      <c r="S374" s="7">
        <f>SUMIF(Cocina!A:A,K374,Cocina!H:H)</f>
        <v>8.0555555555555561E-2</v>
      </c>
      <c r="T374" s="2">
        <f t="shared" si="34"/>
        <v>3.6805555562184761E-2</v>
      </c>
      <c r="U374" t="str">
        <f t="shared" si="35"/>
        <v>Cobrado</v>
      </c>
      <c r="V374" t="str">
        <f>TEXT(Table1[[#This Row],[Fecha de factura]],"dddd")</f>
        <v>martes</v>
      </c>
    </row>
    <row r="375" spans="1:22" x14ac:dyDescent="0.45">
      <c r="A375">
        <v>18</v>
      </c>
      <c r="B375" t="s">
        <v>384</v>
      </c>
      <c r="C375">
        <v>3</v>
      </c>
      <c r="D375" s="1">
        <v>45020.138194444444</v>
      </c>
      <c r="E375" s="1">
        <v>45020.183333333334</v>
      </c>
      <c r="F375" t="s">
        <v>25</v>
      </c>
      <c r="G375" t="s">
        <v>15</v>
      </c>
      <c r="H375" t="s">
        <v>26</v>
      </c>
      <c r="I375" s="11">
        <v>33.35</v>
      </c>
      <c r="J375" t="s">
        <v>27</v>
      </c>
      <c r="K375">
        <v>374</v>
      </c>
      <c r="L375" t="s">
        <v>31</v>
      </c>
      <c r="M375" t="s">
        <v>37</v>
      </c>
      <c r="N375" s="11">
        <f>SUMIF(Cocina!A:A,Sala!K375,Cocina!J:J)+I375</f>
        <v>68.349999999999994</v>
      </c>
      <c r="O375" s="12">
        <f t="shared" si="30"/>
        <v>45020</v>
      </c>
      <c r="P375" s="2">
        <f t="shared" si="31"/>
        <v>45020.138194444444</v>
      </c>
      <c r="Q375" s="2">
        <f t="shared" si="32"/>
        <v>45020.183333333334</v>
      </c>
      <c r="R375" s="2">
        <f t="shared" si="33"/>
        <v>4.5138888890505768E-2</v>
      </c>
      <c r="S375" s="7">
        <f>SUMIF(Cocina!A:A,K375,Cocina!H:H)</f>
        <v>6.2500000000000003E-3</v>
      </c>
      <c r="T375" s="2">
        <f t="shared" si="34"/>
        <v>3.888888889050577E-2</v>
      </c>
      <c r="U375" t="str">
        <f t="shared" si="35"/>
        <v>Cobrado</v>
      </c>
      <c r="V375" t="str">
        <f>TEXT(Table1[[#This Row],[Fecha de factura]],"dddd")</f>
        <v>martes</v>
      </c>
    </row>
    <row r="376" spans="1:22" x14ac:dyDescent="0.45">
      <c r="A376">
        <v>18</v>
      </c>
      <c r="B376" t="s">
        <v>385</v>
      </c>
      <c r="C376">
        <v>1</v>
      </c>
      <c r="D376" s="1">
        <v>45020.011805555558</v>
      </c>
      <c r="E376" s="1">
        <v>45020.131249999999</v>
      </c>
      <c r="F376" t="s">
        <v>14</v>
      </c>
      <c r="G376" t="s">
        <v>15</v>
      </c>
      <c r="H376" t="s">
        <v>26</v>
      </c>
      <c r="I376" s="11">
        <v>22.3</v>
      </c>
      <c r="J376" t="s">
        <v>17</v>
      </c>
      <c r="K376">
        <v>375</v>
      </c>
      <c r="L376" t="s">
        <v>18</v>
      </c>
      <c r="M376" t="s">
        <v>127</v>
      </c>
      <c r="N376" s="11">
        <f>SUMIF(Cocina!A:A,Sala!K376,Cocina!J:J)+I376</f>
        <v>115.3</v>
      </c>
      <c r="O376" s="12">
        <f t="shared" si="30"/>
        <v>45020</v>
      </c>
      <c r="P376" s="2">
        <f t="shared" si="31"/>
        <v>45020.011805555558</v>
      </c>
      <c r="Q376" s="2">
        <f t="shared" si="32"/>
        <v>45020.131249999999</v>
      </c>
      <c r="R376" s="2">
        <f t="shared" si="33"/>
        <v>0.11944444444088731</v>
      </c>
      <c r="S376" s="7">
        <f>SUMIF(Cocina!A:A,K376,Cocina!H:H)</f>
        <v>1.8749999999999999E-2</v>
      </c>
      <c r="T376" s="2">
        <f t="shared" si="34"/>
        <v>0.10069444444088731</v>
      </c>
      <c r="U376" t="str">
        <f t="shared" si="35"/>
        <v>Cobrado</v>
      </c>
      <c r="V376" t="str">
        <f>TEXT(Table1[[#This Row],[Fecha de factura]],"dddd")</f>
        <v>martes</v>
      </c>
    </row>
    <row r="377" spans="1:22" x14ac:dyDescent="0.45">
      <c r="A377">
        <v>16</v>
      </c>
      <c r="B377" t="s">
        <v>372</v>
      </c>
      <c r="C377">
        <v>4</v>
      </c>
      <c r="D377" s="1">
        <v>45020.120138888888</v>
      </c>
      <c r="E377" s="1">
        <v>45020.216666666667</v>
      </c>
      <c r="F377" t="s">
        <v>20</v>
      </c>
      <c r="G377" t="s">
        <v>15</v>
      </c>
      <c r="H377" t="s">
        <v>22</v>
      </c>
      <c r="I377" s="11">
        <v>27.51</v>
      </c>
      <c r="J377" t="s">
        <v>39</v>
      </c>
      <c r="K377">
        <v>376</v>
      </c>
      <c r="L377" t="s">
        <v>55</v>
      </c>
      <c r="M377" t="s">
        <v>211</v>
      </c>
      <c r="N377" s="11">
        <f>SUMIF(Cocina!A:A,Sala!K377,Cocina!J:J)+I377</f>
        <v>73.510000000000005</v>
      </c>
      <c r="O377" s="12">
        <f t="shared" si="30"/>
        <v>45020</v>
      </c>
      <c r="P377" s="2">
        <f t="shared" si="31"/>
        <v>45020.120138888888</v>
      </c>
      <c r="Q377" s="2">
        <f t="shared" si="32"/>
        <v>45020.216666666667</v>
      </c>
      <c r="R377" s="2">
        <f t="shared" si="33"/>
        <v>0.10694444444622302</v>
      </c>
      <c r="S377" s="7">
        <f>SUMIF(Cocina!A:A,K377,Cocina!H:H)</f>
        <v>3.472222222222222E-3</v>
      </c>
      <c r="T377" s="2">
        <f t="shared" si="34"/>
        <v>0.10347222222400079</v>
      </c>
      <c r="U377" t="str">
        <f t="shared" si="35"/>
        <v>Cobrado</v>
      </c>
      <c r="V377" t="str">
        <f>TEXT(Table1[[#This Row],[Fecha de factura]],"dddd")</f>
        <v>martes</v>
      </c>
    </row>
    <row r="378" spans="1:22" x14ac:dyDescent="0.45">
      <c r="A378">
        <v>5</v>
      </c>
      <c r="B378" t="s">
        <v>386</v>
      </c>
      <c r="C378">
        <v>1</v>
      </c>
      <c r="D378" s="1">
        <v>45020.054166666669</v>
      </c>
      <c r="E378" s="1">
        <v>45020.198611111111</v>
      </c>
      <c r="F378" t="s">
        <v>33</v>
      </c>
      <c r="G378" t="s">
        <v>15</v>
      </c>
      <c r="H378" t="s">
        <v>26</v>
      </c>
      <c r="I378" s="11">
        <v>14.96</v>
      </c>
      <c r="J378" t="s">
        <v>27</v>
      </c>
      <c r="K378">
        <v>377</v>
      </c>
      <c r="L378" t="s">
        <v>31</v>
      </c>
      <c r="M378" t="s">
        <v>914</v>
      </c>
      <c r="N378" s="11">
        <f>SUMIF(Cocina!A:A,Sala!K378,Cocina!J:J)+I378</f>
        <v>114.96000000000001</v>
      </c>
      <c r="O378" s="12">
        <f t="shared" si="30"/>
        <v>45020</v>
      </c>
      <c r="P378" s="2">
        <f t="shared" si="31"/>
        <v>45020.054166666669</v>
      </c>
      <c r="Q378" s="2">
        <f t="shared" si="32"/>
        <v>45020.198611111111</v>
      </c>
      <c r="R378" s="2">
        <f t="shared" si="33"/>
        <v>0.1444444444423425</v>
      </c>
      <c r="S378" s="7">
        <f>SUMIF(Cocina!A:A,K378,Cocina!H:H)</f>
        <v>3.1944444444444442E-2</v>
      </c>
      <c r="T378" s="2">
        <f t="shared" si="34"/>
        <v>0.11249999999789806</v>
      </c>
      <c r="U378" t="str">
        <f t="shared" si="35"/>
        <v>Cobrado</v>
      </c>
      <c r="V378" t="str">
        <f>TEXT(Table1[[#This Row],[Fecha de factura]],"dddd")</f>
        <v>martes</v>
      </c>
    </row>
    <row r="379" spans="1:22" x14ac:dyDescent="0.45">
      <c r="A379">
        <v>3</v>
      </c>
      <c r="B379" t="s">
        <v>387</v>
      </c>
      <c r="C379">
        <v>1</v>
      </c>
      <c r="D379" s="1">
        <v>45020.163194444445</v>
      </c>
      <c r="E379" s="1">
        <v>45020.220833333333</v>
      </c>
      <c r="F379" t="s">
        <v>20</v>
      </c>
      <c r="G379" t="s">
        <v>15</v>
      </c>
      <c r="H379" t="s">
        <v>22</v>
      </c>
      <c r="I379" s="11">
        <v>40.31</v>
      </c>
      <c r="J379" t="s">
        <v>27</v>
      </c>
      <c r="K379">
        <v>378</v>
      </c>
      <c r="L379" t="s">
        <v>34</v>
      </c>
      <c r="M379" t="s">
        <v>915</v>
      </c>
      <c r="N379" s="11">
        <f>SUMIF(Cocina!A:A,Sala!K379,Cocina!J:J)+I379</f>
        <v>89.31</v>
      </c>
      <c r="O379" s="12">
        <f t="shared" si="30"/>
        <v>45020</v>
      </c>
      <c r="P379" s="2">
        <f t="shared" si="31"/>
        <v>45020.163194444445</v>
      </c>
      <c r="Q379" s="2">
        <f t="shared" si="32"/>
        <v>45020.220833333333</v>
      </c>
      <c r="R379" s="2">
        <f t="shared" si="33"/>
        <v>5.7638888887595385E-2</v>
      </c>
      <c r="S379" s="7">
        <f>SUMIF(Cocina!A:A,K379,Cocina!H:H)</f>
        <v>1.4583333333333334E-2</v>
      </c>
      <c r="T379" s="2">
        <f t="shared" si="34"/>
        <v>4.3055555554262048E-2</v>
      </c>
      <c r="U379" t="str">
        <f t="shared" si="35"/>
        <v>Cobrado</v>
      </c>
      <c r="V379" t="str">
        <f>TEXT(Table1[[#This Row],[Fecha de factura]],"dddd")</f>
        <v>martes</v>
      </c>
    </row>
    <row r="380" spans="1:22" x14ac:dyDescent="0.45">
      <c r="A380">
        <v>4</v>
      </c>
      <c r="B380" t="s">
        <v>230</v>
      </c>
      <c r="C380">
        <v>2</v>
      </c>
      <c r="D380" s="1">
        <v>45020.063194444447</v>
      </c>
      <c r="E380" s="1">
        <v>45020.164583333331</v>
      </c>
      <c r="F380" t="s">
        <v>14</v>
      </c>
      <c r="G380" t="s">
        <v>21</v>
      </c>
      <c r="H380" t="s">
        <v>26</v>
      </c>
      <c r="I380" s="11">
        <v>10.61</v>
      </c>
      <c r="J380" t="s">
        <v>39</v>
      </c>
      <c r="K380">
        <v>379</v>
      </c>
      <c r="L380" t="s">
        <v>58</v>
      </c>
      <c r="M380" t="s">
        <v>37</v>
      </c>
      <c r="N380" s="11">
        <f>SUMIF(Cocina!A:A,Sala!K380,Cocina!J:J)+I380</f>
        <v>80.61</v>
      </c>
      <c r="O380" s="12">
        <f t="shared" si="30"/>
        <v>45020</v>
      </c>
      <c r="P380" s="2">
        <f t="shared" si="31"/>
        <v>45020.063194444447</v>
      </c>
      <c r="Q380" s="2">
        <f t="shared" si="32"/>
        <v>45020.164583333331</v>
      </c>
      <c r="R380" s="2">
        <f t="shared" si="33"/>
        <v>0.11180555555135167</v>
      </c>
      <c r="S380" s="7">
        <f>SUMIF(Cocina!A:A,K380,Cocina!H:H)</f>
        <v>4.1666666666666666E-3</v>
      </c>
      <c r="T380" s="2">
        <f t="shared" si="34"/>
        <v>0.10763888888468501</v>
      </c>
      <c r="U380" t="str">
        <f t="shared" si="35"/>
        <v>Cobrado</v>
      </c>
      <c r="V380" t="str">
        <f>TEXT(Table1[[#This Row],[Fecha de factura]],"dddd")</f>
        <v>martes</v>
      </c>
    </row>
    <row r="381" spans="1:22" x14ac:dyDescent="0.45">
      <c r="A381">
        <v>5</v>
      </c>
      <c r="B381" t="s">
        <v>198</v>
      </c>
      <c r="C381">
        <v>1</v>
      </c>
      <c r="D381" s="1">
        <v>45020.040277777778</v>
      </c>
      <c r="E381" s="1">
        <v>45020.189583333333</v>
      </c>
      <c r="F381" t="s">
        <v>14</v>
      </c>
      <c r="G381" t="s">
        <v>36</v>
      </c>
      <c r="H381" t="s">
        <v>16</v>
      </c>
      <c r="I381" s="11">
        <v>22.53</v>
      </c>
      <c r="J381" t="s">
        <v>27</v>
      </c>
      <c r="K381">
        <v>380</v>
      </c>
      <c r="L381" t="s">
        <v>70</v>
      </c>
      <c r="M381" t="s">
        <v>916</v>
      </c>
      <c r="N381" s="11">
        <f>SUMIF(Cocina!A:A,Sala!K381,Cocina!J:J)+I381</f>
        <v>159.53</v>
      </c>
      <c r="O381" s="12">
        <f t="shared" si="30"/>
        <v>45020</v>
      </c>
      <c r="P381" s="2">
        <f t="shared" si="31"/>
        <v>45020.040277777778</v>
      </c>
      <c r="Q381" s="2">
        <f t="shared" si="32"/>
        <v>45020.189583333333</v>
      </c>
      <c r="R381" s="2">
        <f t="shared" si="33"/>
        <v>0.14930555555474712</v>
      </c>
      <c r="S381" s="7">
        <f>SUMIF(Cocina!A:A,K381,Cocina!H:H)</f>
        <v>6.458333333333334E-2</v>
      </c>
      <c r="T381" s="2">
        <f t="shared" si="34"/>
        <v>8.4722222221413776E-2</v>
      </c>
      <c r="U381" t="str">
        <f t="shared" si="35"/>
        <v>Cobrado</v>
      </c>
      <c r="V381" t="str">
        <f>TEXT(Table1[[#This Row],[Fecha de factura]],"dddd")</f>
        <v>martes</v>
      </c>
    </row>
    <row r="382" spans="1:22" x14ac:dyDescent="0.45">
      <c r="A382">
        <v>4</v>
      </c>
      <c r="B382" t="s">
        <v>388</v>
      </c>
      <c r="C382">
        <v>1</v>
      </c>
      <c r="D382" s="1">
        <v>45020.039583333331</v>
      </c>
      <c r="E382" s="1">
        <v>45020.188888888886</v>
      </c>
      <c r="F382" t="s">
        <v>20</v>
      </c>
      <c r="G382" t="s">
        <v>21</v>
      </c>
      <c r="H382" t="s">
        <v>16</v>
      </c>
      <c r="I382" s="11">
        <v>27.69</v>
      </c>
      <c r="J382" t="s">
        <v>27</v>
      </c>
      <c r="K382">
        <v>381</v>
      </c>
      <c r="L382" t="s">
        <v>45</v>
      </c>
      <c r="M382" t="s">
        <v>917</v>
      </c>
      <c r="N382" s="11">
        <f>SUMIF(Cocina!A:A,Sala!K382,Cocina!J:J)+I382</f>
        <v>171.69</v>
      </c>
      <c r="O382" s="12">
        <f t="shared" si="30"/>
        <v>45020</v>
      </c>
      <c r="P382" s="2">
        <f t="shared" si="31"/>
        <v>45020.039583333331</v>
      </c>
      <c r="Q382" s="2">
        <f t="shared" si="32"/>
        <v>45020.188888888886</v>
      </c>
      <c r="R382" s="2">
        <f t="shared" si="33"/>
        <v>0.14930555555474712</v>
      </c>
      <c r="S382" s="7">
        <f>SUMIF(Cocina!A:A,K382,Cocina!H:H)</f>
        <v>3.2638888888888891E-2</v>
      </c>
      <c r="T382" s="2">
        <f t="shared" si="34"/>
        <v>0.11666666666585823</v>
      </c>
      <c r="U382" t="str">
        <f t="shared" si="35"/>
        <v>Cobrado</v>
      </c>
      <c r="V382" t="str">
        <f>TEXT(Table1[[#This Row],[Fecha de factura]],"dddd")</f>
        <v>martes</v>
      </c>
    </row>
    <row r="383" spans="1:22" x14ac:dyDescent="0.45">
      <c r="A383">
        <v>20</v>
      </c>
      <c r="B383" t="s">
        <v>116</v>
      </c>
      <c r="C383">
        <v>6</v>
      </c>
      <c r="D383" s="1">
        <v>45020.131249999999</v>
      </c>
      <c r="E383" s="1">
        <v>45020.268750000003</v>
      </c>
      <c r="F383" t="s">
        <v>25</v>
      </c>
      <c r="G383" t="s">
        <v>36</v>
      </c>
      <c r="H383" t="s">
        <v>16</v>
      </c>
      <c r="I383" s="11">
        <v>19.8</v>
      </c>
      <c r="J383" t="s">
        <v>17</v>
      </c>
      <c r="K383">
        <v>382</v>
      </c>
      <c r="L383" t="s">
        <v>55</v>
      </c>
      <c r="M383" t="s">
        <v>49</v>
      </c>
      <c r="N383" s="11">
        <f>SUMIF(Cocina!A:A,Sala!K383,Cocina!J:J)+I383</f>
        <v>106.8</v>
      </c>
      <c r="O383" s="12">
        <f t="shared" si="30"/>
        <v>45020</v>
      </c>
      <c r="P383" s="2">
        <f t="shared" si="31"/>
        <v>45020.131249999999</v>
      </c>
      <c r="Q383" s="2">
        <f t="shared" si="32"/>
        <v>45020.268750000003</v>
      </c>
      <c r="R383" s="2">
        <f t="shared" si="33"/>
        <v>0.13750000000436557</v>
      </c>
      <c r="S383" s="7">
        <f>SUMIF(Cocina!A:A,K383,Cocina!H:H)</f>
        <v>3.7499999999999999E-2</v>
      </c>
      <c r="T383" s="2">
        <f t="shared" si="34"/>
        <v>0.10000000000436557</v>
      </c>
      <c r="U383" t="str">
        <f t="shared" si="35"/>
        <v>Cobrado</v>
      </c>
      <c r="V383" t="str">
        <f>TEXT(Table1[[#This Row],[Fecha de factura]],"dddd")</f>
        <v>martes</v>
      </c>
    </row>
    <row r="384" spans="1:22" x14ac:dyDescent="0.45">
      <c r="A384">
        <v>6</v>
      </c>
      <c r="B384" t="s">
        <v>389</v>
      </c>
      <c r="C384">
        <v>6</v>
      </c>
      <c r="D384" s="1">
        <v>45020.145138888889</v>
      </c>
      <c r="E384" s="1">
        <v>45020.272916666669</v>
      </c>
      <c r="F384" t="s">
        <v>33</v>
      </c>
      <c r="G384" t="s">
        <v>15</v>
      </c>
      <c r="H384" t="s">
        <v>26</v>
      </c>
      <c r="I384" s="11">
        <v>31.33</v>
      </c>
      <c r="J384" t="s">
        <v>27</v>
      </c>
      <c r="K384">
        <v>383</v>
      </c>
      <c r="L384" t="s">
        <v>58</v>
      </c>
      <c r="M384" t="s">
        <v>84</v>
      </c>
      <c r="N384" s="11">
        <f>SUMIF(Cocina!A:A,Sala!K384,Cocina!J:J)+I384</f>
        <v>139.32999999999998</v>
      </c>
      <c r="O384" s="12">
        <f t="shared" si="30"/>
        <v>45020</v>
      </c>
      <c r="P384" s="2">
        <f t="shared" si="31"/>
        <v>45020.145138888889</v>
      </c>
      <c r="Q384" s="2">
        <f t="shared" si="32"/>
        <v>45020.272916666669</v>
      </c>
      <c r="R384" s="2">
        <f t="shared" si="33"/>
        <v>0.12777777777955635</v>
      </c>
      <c r="S384" s="7">
        <f>SUMIF(Cocina!A:A,K384,Cocina!H:H)</f>
        <v>6.2500000000000003E-3</v>
      </c>
      <c r="T384" s="2">
        <f t="shared" si="34"/>
        <v>0.12152777777955634</v>
      </c>
      <c r="U384" t="str">
        <f t="shared" si="35"/>
        <v>Cobrado</v>
      </c>
      <c r="V384" t="str">
        <f>TEXT(Table1[[#This Row],[Fecha de factura]],"dddd")</f>
        <v>martes</v>
      </c>
    </row>
    <row r="385" spans="1:22" x14ac:dyDescent="0.45">
      <c r="A385">
        <v>1</v>
      </c>
      <c r="B385" t="s">
        <v>390</v>
      </c>
      <c r="C385">
        <v>5</v>
      </c>
      <c r="D385" s="1">
        <v>45020.007638888892</v>
      </c>
      <c r="E385" s="1">
        <v>45020.106249999997</v>
      </c>
      <c r="F385" t="s">
        <v>20</v>
      </c>
      <c r="G385" t="s">
        <v>21</v>
      </c>
      <c r="H385" t="s">
        <v>16</v>
      </c>
      <c r="I385" s="11">
        <v>39.32</v>
      </c>
      <c r="J385" t="s">
        <v>17</v>
      </c>
      <c r="K385">
        <v>384</v>
      </c>
      <c r="L385" t="s">
        <v>40</v>
      </c>
      <c r="M385" t="s">
        <v>918</v>
      </c>
      <c r="N385" s="11">
        <f>SUMIF(Cocina!A:A,Sala!K385,Cocina!J:J)+I385</f>
        <v>159.32</v>
      </c>
      <c r="O385" s="12">
        <f t="shared" si="30"/>
        <v>45020</v>
      </c>
      <c r="P385" s="2">
        <f t="shared" si="31"/>
        <v>45020.007638888892</v>
      </c>
      <c r="Q385" s="2">
        <f t="shared" si="32"/>
        <v>45020.106249999997</v>
      </c>
      <c r="R385" s="2">
        <f t="shared" si="33"/>
        <v>9.8611111105128657E-2</v>
      </c>
      <c r="S385" s="7">
        <f>SUMIF(Cocina!A:A,K385,Cocina!H:H)</f>
        <v>7.6388888888888895E-2</v>
      </c>
      <c r="T385" s="2">
        <f t="shared" si="34"/>
        <v>2.2222222216239762E-2</v>
      </c>
      <c r="U385" t="str">
        <f t="shared" si="35"/>
        <v>Cobrado</v>
      </c>
      <c r="V385" t="str">
        <f>TEXT(Table1[[#This Row],[Fecha de factura]],"dddd")</f>
        <v>martes</v>
      </c>
    </row>
    <row r="386" spans="1:22" x14ac:dyDescent="0.45">
      <c r="A386">
        <v>6</v>
      </c>
      <c r="B386" t="s">
        <v>391</v>
      </c>
      <c r="C386">
        <v>6</v>
      </c>
      <c r="D386" s="1">
        <v>45021.150694444441</v>
      </c>
      <c r="E386" s="1">
        <v>45021.279861111114</v>
      </c>
      <c r="F386" t="s">
        <v>14</v>
      </c>
      <c r="G386" t="s">
        <v>21</v>
      </c>
      <c r="H386" t="s">
        <v>26</v>
      </c>
      <c r="I386" s="11">
        <v>11.14</v>
      </c>
      <c r="J386" t="s">
        <v>39</v>
      </c>
      <c r="K386">
        <v>385</v>
      </c>
      <c r="L386" t="s">
        <v>18</v>
      </c>
      <c r="M386" t="s">
        <v>79</v>
      </c>
      <c r="N386" s="11">
        <f>SUMIF(Cocina!A:A,Sala!K386,Cocina!J:J)+I386</f>
        <v>71.14</v>
      </c>
      <c r="O386" s="12">
        <f t="shared" ref="O386:O449" si="36">INT(E386)</f>
        <v>45021</v>
      </c>
      <c r="P386" s="2">
        <f t="shared" ref="P386:P449" si="37">D386</f>
        <v>45021.150694444441</v>
      </c>
      <c r="Q386" s="2">
        <f t="shared" ref="Q386:Q449" si="38">E386</f>
        <v>45021.279861111114</v>
      </c>
      <c r="R386" s="2">
        <f t="shared" ref="R386:R449" si="39">IF(J386="Ocupada",Q386-P386+15/1440,Q386-P386)</f>
        <v>0.13958333333963915</v>
      </c>
      <c r="S386" s="7">
        <f>SUMIF(Cocina!A:A,K386,Cocina!H:H)</f>
        <v>1.5277777777777777E-2</v>
      </c>
      <c r="T386" s="2">
        <f t="shared" si="34"/>
        <v>0.12430555556186138</v>
      </c>
      <c r="U386" t="str">
        <f t="shared" si="35"/>
        <v>Cobrado</v>
      </c>
      <c r="V386" t="str">
        <f>TEXT(Table1[[#This Row],[Fecha de factura]],"dddd")</f>
        <v>miércoles</v>
      </c>
    </row>
    <row r="387" spans="1:22" x14ac:dyDescent="0.45">
      <c r="A387">
        <v>5</v>
      </c>
      <c r="B387" t="s">
        <v>345</v>
      </c>
      <c r="C387">
        <v>2</v>
      </c>
      <c r="D387" s="1">
        <v>45021.022916666669</v>
      </c>
      <c r="E387" s="1">
        <v>45021.123611111114</v>
      </c>
      <c r="F387" t="s">
        <v>33</v>
      </c>
      <c r="G387" t="s">
        <v>15</v>
      </c>
      <c r="H387" t="s">
        <v>16</v>
      </c>
      <c r="I387" s="11">
        <v>28.96</v>
      </c>
      <c r="J387" t="s">
        <v>39</v>
      </c>
      <c r="K387">
        <v>386</v>
      </c>
      <c r="L387" t="s">
        <v>40</v>
      </c>
      <c r="M387" t="s">
        <v>272</v>
      </c>
      <c r="N387" s="11">
        <f>SUMIF(Cocina!A:A,Sala!K387,Cocina!J:J)+I387</f>
        <v>127.96000000000001</v>
      </c>
      <c r="O387" s="12">
        <f t="shared" si="36"/>
        <v>45021</v>
      </c>
      <c r="P387" s="2">
        <f t="shared" si="37"/>
        <v>45021.022916666669</v>
      </c>
      <c r="Q387" s="2">
        <f t="shared" si="38"/>
        <v>45021.123611111114</v>
      </c>
      <c r="R387" s="2">
        <f t="shared" si="39"/>
        <v>0.11111111111191956</v>
      </c>
      <c r="S387" s="7">
        <f>SUMIF(Cocina!A:A,K387,Cocina!H:H)</f>
        <v>2.7777777777777776E-2</v>
      </c>
      <c r="T387" s="2">
        <f t="shared" ref="T387:T450" si="40">IF(R387-S387&gt;0,R387-S387,0)</f>
        <v>8.3333333334141779E-2</v>
      </c>
      <c r="U387" t="str">
        <f t="shared" ref="U387:U450" si="41">IF(T387=0,"No cobrado","Cobrado")</f>
        <v>Cobrado</v>
      </c>
      <c r="V387" t="str">
        <f>TEXT(Table1[[#This Row],[Fecha de factura]],"dddd")</f>
        <v>miércoles</v>
      </c>
    </row>
    <row r="388" spans="1:22" x14ac:dyDescent="0.45">
      <c r="A388">
        <v>6</v>
      </c>
      <c r="B388" t="s">
        <v>392</v>
      </c>
      <c r="C388">
        <v>5</v>
      </c>
      <c r="D388" s="1">
        <v>45021.131249999999</v>
      </c>
      <c r="E388" s="1">
        <v>45021.256944444445</v>
      </c>
      <c r="F388" t="s">
        <v>30</v>
      </c>
      <c r="G388" t="s">
        <v>15</v>
      </c>
      <c r="H388" t="s">
        <v>22</v>
      </c>
      <c r="I388" s="11">
        <v>20.84</v>
      </c>
      <c r="J388" t="s">
        <v>39</v>
      </c>
      <c r="K388">
        <v>387</v>
      </c>
      <c r="L388" t="s">
        <v>40</v>
      </c>
      <c r="M388" t="s">
        <v>127</v>
      </c>
      <c r="N388" s="11">
        <f>SUMIF(Cocina!A:A,Sala!K388,Cocina!J:J)+I388</f>
        <v>113.84</v>
      </c>
      <c r="O388" s="12">
        <f t="shared" si="36"/>
        <v>45021</v>
      </c>
      <c r="P388" s="2">
        <f t="shared" si="37"/>
        <v>45021.131249999999</v>
      </c>
      <c r="Q388" s="2">
        <f t="shared" si="38"/>
        <v>45021.256944444445</v>
      </c>
      <c r="R388" s="2">
        <f t="shared" si="39"/>
        <v>0.13611111111337473</v>
      </c>
      <c r="S388" s="7">
        <f>SUMIF(Cocina!A:A,K388,Cocina!H:H)</f>
        <v>1.2500000000000001E-2</v>
      </c>
      <c r="T388" s="2">
        <f t="shared" si="40"/>
        <v>0.12361111111337474</v>
      </c>
      <c r="U388" t="str">
        <f t="shared" si="41"/>
        <v>Cobrado</v>
      </c>
      <c r="V388" t="str">
        <f>TEXT(Table1[[#This Row],[Fecha de factura]],"dddd")</f>
        <v>miércoles</v>
      </c>
    </row>
    <row r="389" spans="1:22" x14ac:dyDescent="0.45">
      <c r="A389">
        <v>18</v>
      </c>
      <c r="B389" t="s">
        <v>210</v>
      </c>
      <c r="C389">
        <v>2</v>
      </c>
      <c r="D389" s="1">
        <v>45021.022916666669</v>
      </c>
      <c r="E389" s="1">
        <v>45021.149305555555</v>
      </c>
      <c r="F389" t="s">
        <v>25</v>
      </c>
      <c r="G389" t="s">
        <v>15</v>
      </c>
      <c r="H389" t="s">
        <v>26</v>
      </c>
      <c r="I389" s="11">
        <v>27.03</v>
      </c>
      <c r="J389" t="s">
        <v>27</v>
      </c>
      <c r="K389">
        <v>388</v>
      </c>
      <c r="L389" t="s">
        <v>18</v>
      </c>
      <c r="M389" t="s">
        <v>919</v>
      </c>
      <c r="N389" s="11">
        <f>SUMIF(Cocina!A:A,Sala!K389,Cocina!J:J)+I389</f>
        <v>318.02999999999997</v>
      </c>
      <c r="O389" s="12">
        <f t="shared" si="36"/>
        <v>45021</v>
      </c>
      <c r="P389" s="2">
        <f t="shared" si="37"/>
        <v>45021.022916666669</v>
      </c>
      <c r="Q389" s="2">
        <f t="shared" si="38"/>
        <v>45021.149305555555</v>
      </c>
      <c r="R389" s="2">
        <f t="shared" si="39"/>
        <v>0.12638888888614019</v>
      </c>
      <c r="S389" s="7">
        <f>SUMIF(Cocina!A:A,K389,Cocina!H:H)</f>
        <v>0.11874999999999999</v>
      </c>
      <c r="T389" s="2">
        <f t="shared" si="40"/>
        <v>7.6388888861401993E-3</v>
      </c>
      <c r="U389" t="str">
        <f t="shared" si="41"/>
        <v>Cobrado</v>
      </c>
      <c r="V389" t="str">
        <f>TEXT(Table1[[#This Row],[Fecha de factura]],"dddd")</f>
        <v>miércoles</v>
      </c>
    </row>
    <row r="390" spans="1:22" x14ac:dyDescent="0.45">
      <c r="A390">
        <v>19</v>
      </c>
      <c r="B390" t="s">
        <v>393</v>
      </c>
      <c r="C390">
        <v>5</v>
      </c>
      <c r="D390" s="1">
        <v>45021.001388888886</v>
      </c>
      <c r="E390" s="1">
        <v>45021.09375</v>
      </c>
      <c r="F390" t="s">
        <v>14</v>
      </c>
      <c r="G390" t="s">
        <v>15</v>
      </c>
      <c r="H390" t="s">
        <v>26</v>
      </c>
      <c r="I390" s="11">
        <v>39.14</v>
      </c>
      <c r="J390" t="s">
        <v>17</v>
      </c>
      <c r="K390">
        <v>389</v>
      </c>
      <c r="L390" t="s">
        <v>40</v>
      </c>
      <c r="M390" t="s">
        <v>272</v>
      </c>
      <c r="N390" s="11">
        <f>SUMIF(Cocina!A:A,Sala!K390,Cocina!J:J)+I390</f>
        <v>72.14</v>
      </c>
      <c r="O390" s="12">
        <f t="shared" si="36"/>
        <v>45021</v>
      </c>
      <c r="P390" s="2">
        <f t="shared" si="37"/>
        <v>45021.001388888886</v>
      </c>
      <c r="Q390" s="2">
        <f t="shared" si="38"/>
        <v>45021.09375</v>
      </c>
      <c r="R390" s="2">
        <f t="shared" si="39"/>
        <v>9.2361111113859806E-2</v>
      </c>
      <c r="S390" s="7">
        <f>SUMIF(Cocina!A:A,K390,Cocina!H:H)</f>
        <v>1.6666666666666666E-2</v>
      </c>
      <c r="T390" s="2">
        <f t="shared" si="40"/>
        <v>7.5694444447193143E-2</v>
      </c>
      <c r="U390" t="str">
        <f t="shared" si="41"/>
        <v>Cobrado</v>
      </c>
      <c r="V390" t="str">
        <f>TEXT(Table1[[#This Row],[Fecha de factura]],"dddd")</f>
        <v>miércoles</v>
      </c>
    </row>
    <row r="391" spans="1:22" x14ac:dyDescent="0.45">
      <c r="A391">
        <v>9</v>
      </c>
      <c r="B391" t="s">
        <v>78</v>
      </c>
      <c r="C391">
        <v>2</v>
      </c>
      <c r="D391" s="1">
        <v>45021.124305555553</v>
      </c>
      <c r="E391" s="1">
        <v>45021.22152777778</v>
      </c>
      <c r="F391" t="s">
        <v>14</v>
      </c>
      <c r="G391" t="s">
        <v>15</v>
      </c>
      <c r="H391" t="s">
        <v>26</v>
      </c>
      <c r="I391" s="11">
        <v>42.68</v>
      </c>
      <c r="J391" t="s">
        <v>17</v>
      </c>
      <c r="K391">
        <v>390</v>
      </c>
      <c r="L391" t="s">
        <v>58</v>
      </c>
      <c r="M391" t="s">
        <v>920</v>
      </c>
      <c r="N391" s="11">
        <f>SUMIF(Cocina!A:A,Sala!K391,Cocina!J:J)+I391</f>
        <v>185.68</v>
      </c>
      <c r="O391" s="12">
        <f t="shared" si="36"/>
        <v>45021</v>
      </c>
      <c r="P391" s="2">
        <f t="shared" si="37"/>
        <v>45021.124305555553</v>
      </c>
      <c r="Q391" s="2">
        <f t="shared" si="38"/>
        <v>45021.22152777778</v>
      </c>
      <c r="R391" s="2">
        <f t="shared" si="39"/>
        <v>9.7222222226264421E-2</v>
      </c>
      <c r="S391" s="7">
        <f>SUMIF(Cocina!A:A,K391,Cocina!H:H)</f>
        <v>6.4583333333333326E-2</v>
      </c>
      <c r="T391" s="2">
        <f t="shared" si="40"/>
        <v>3.2638888892931095E-2</v>
      </c>
      <c r="U391" t="str">
        <f t="shared" si="41"/>
        <v>Cobrado</v>
      </c>
      <c r="V391" t="str">
        <f>TEXT(Table1[[#This Row],[Fecha de factura]],"dddd")</f>
        <v>miércoles</v>
      </c>
    </row>
    <row r="392" spans="1:22" x14ac:dyDescent="0.45">
      <c r="A392">
        <v>15</v>
      </c>
      <c r="B392" t="s">
        <v>394</v>
      </c>
      <c r="C392">
        <v>1</v>
      </c>
      <c r="D392" s="1">
        <v>45021.086805555555</v>
      </c>
      <c r="E392" s="1">
        <v>45021.17291666667</v>
      </c>
      <c r="F392" t="s">
        <v>14</v>
      </c>
      <c r="G392" t="s">
        <v>15</v>
      </c>
      <c r="H392" t="s">
        <v>26</v>
      </c>
      <c r="I392" s="11">
        <v>48.6</v>
      </c>
      <c r="J392" t="s">
        <v>17</v>
      </c>
      <c r="K392">
        <v>391</v>
      </c>
      <c r="L392" t="s">
        <v>55</v>
      </c>
      <c r="M392" t="s">
        <v>214</v>
      </c>
      <c r="N392" s="11">
        <f>SUMIF(Cocina!A:A,Sala!K392,Cocina!J:J)+I392</f>
        <v>70.599999999999994</v>
      </c>
      <c r="O392" s="12">
        <f t="shared" si="36"/>
        <v>45021</v>
      </c>
      <c r="P392" s="2">
        <f t="shared" si="37"/>
        <v>45021.086805555555</v>
      </c>
      <c r="Q392" s="2">
        <f t="shared" si="38"/>
        <v>45021.17291666667</v>
      </c>
      <c r="R392" s="2">
        <f t="shared" si="39"/>
        <v>8.6111111115314998E-2</v>
      </c>
      <c r="S392" s="7">
        <f>SUMIF(Cocina!A:A,K392,Cocina!H:H)</f>
        <v>2.4305555555555556E-2</v>
      </c>
      <c r="T392" s="2">
        <f t="shared" si="40"/>
        <v>6.1805555559759445E-2</v>
      </c>
      <c r="U392" t="str">
        <f t="shared" si="41"/>
        <v>Cobrado</v>
      </c>
      <c r="V392" t="str">
        <f>TEXT(Table1[[#This Row],[Fecha de factura]],"dddd")</f>
        <v>miércoles</v>
      </c>
    </row>
    <row r="393" spans="1:22" x14ac:dyDescent="0.45">
      <c r="A393">
        <v>14</v>
      </c>
      <c r="B393" t="s">
        <v>395</v>
      </c>
      <c r="C393">
        <v>3</v>
      </c>
      <c r="D393" s="1">
        <v>45021.022916666669</v>
      </c>
      <c r="E393" s="1">
        <v>45021.172222222223</v>
      </c>
      <c r="F393" t="s">
        <v>25</v>
      </c>
      <c r="G393" t="s">
        <v>15</v>
      </c>
      <c r="H393" t="s">
        <v>26</v>
      </c>
      <c r="I393" s="11">
        <v>32.729999999999997</v>
      </c>
      <c r="J393" t="s">
        <v>39</v>
      </c>
      <c r="K393">
        <v>392</v>
      </c>
      <c r="L393" t="s">
        <v>43</v>
      </c>
      <c r="M393" t="s">
        <v>776</v>
      </c>
      <c r="N393" s="11">
        <f>SUMIF(Cocina!A:A,Sala!K393,Cocina!J:J)+I393</f>
        <v>152.72999999999999</v>
      </c>
      <c r="O393" s="12">
        <f t="shared" si="36"/>
        <v>45021</v>
      </c>
      <c r="P393" s="2">
        <f t="shared" si="37"/>
        <v>45021.022916666669</v>
      </c>
      <c r="Q393" s="2">
        <f t="shared" si="38"/>
        <v>45021.172222222223</v>
      </c>
      <c r="R393" s="2">
        <f t="shared" si="39"/>
        <v>0.15972222222141377</v>
      </c>
      <c r="S393" s="7">
        <f>SUMIF(Cocina!A:A,K393,Cocina!H:H)</f>
        <v>3.7499999999999999E-2</v>
      </c>
      <c r="T393" s="2">
        <f t="shared" si="40"/>
        <v>0.12222222222141377</v>
      </c>
      <c r="U393" t="str">
        <f t="shared" si="41"/>
        <v>Cobrado</v>
      </c>
      <c r="V393" t="str">
        <f>TEXT(Table1[[#This Row],[Fecha de factura]],"dddd")</f>
        <v>miércoles</v>
      </c>
    </row>
    <row r="394" spans="1:22" x14ac:dyDescent="0.45">
      <c r="A394">
        <v>13</v>
      </c>
      <c r="B394" t="s">
        <v>396</v>
      </c>
      <c r="C394">
        <v>3</v>
      </c>
      <c r="D394" s="1">
        <v>45021.106249999997</v>
      </c>
      <c r="E394" s="1">
        <v>45021.220138888886</v>
      </c>
      <c r="F394" t="s">
        <v>33</v>
      </c>
      <c r="G394" t="s">
        <v>15</v>
      </c>
      <c r="H394" t="s">
        <v>26</v>
      </c>
      <c r="I394" s="11">
        <v>12.54</v>
      </c>
      <c r="J394" t="s">
        <v>39</v>
      </c>
      <c r="K394">
        <v>393</v>
      </c>
      <c r="L394" t="s">
        <v>23</v>
      </c>
      <c r="M394" t="s">
        <v>921</v>
      </c>
      <c r="N394" s="11">
        <f>SUMIF(Cocina!A:A,Sala!K394,Cocina!J:J)+I394</f>
        <v>220.54</v>
      </c>
      <c r="O394" s="12">
        <f t="shared" si="36"/>
        <v>45021</v>
      </c>
      <c r="P394" s="2">
        <f t="shared" si="37"/>
        <v>45021.106249999997</v>
      </c>
      <c r="Q394" s="2">
        <f t="shared" si="38"/>
        <v>45021.220138888886</v>
      </c>
      <c r="R394" s="2">
        <f t="shared" si="39"/>
        <v>0.12430555555571725</v>
      </c>
      <c r="S394" s="7">
        <f>SUMIF(Cocina!A:A,K394,Cocina!H:H)</f>
        <v>7.5694444444444439E-2</v>
      </c>
      <c r="T394" s="2">
        <f t="shared" si="40"/>
        <v>4.8611111111272809E-2</v>
      </c>
      <c r="U394" t="str">
        <f t="shared" si="41"/>
        <v>Cobrado</v>
      </c>
      <c r="V394" t="str">
        <f>TEXT(Table1[[#This Row],[Fecha de factura]],"dddd")</f>
        <v>miércoles</v>
      </c>
    </row>
    <row r="395" spans="1:22" x14ac:dyDescent="0.45">
      <c r="A395">
        <v>17</v>
      </c>
      <c r="B395" t="s">
        <v>42</v>
      </c>
      <c r="C395">
        <v>1</v>
      </c>
      <c r="D395" s="1">
        <v>45021.143055555556</v>
      </c>
      <c r="E395" s="1">
        <v>45021.293055555558</v>
      </c>
      <c r="F395" t="s">
        <v>14</v>
      </c>
      <c r="G395" t="s">
        <v>15</v>
      </c>
      <c r="H395" t="s">
        <v>26</v>
      </c>
      <c r="I395" s="11">
        <v>18.05</v>
      </c>
      <c r="J395" t="s">
        <v>39</v>
      </c>
      <c r="K395">
        <v>394</v>
      </c>
      <c r="L395" t="s">
        <v>28</v>
      </c>
      <c r="M395" t="s">
        <v>870</v>
      </c>
      <c r="N395" s="11">
        <f>SUMIF(Cocina!A:A,Sala!K395,Cocina!J:J)+I395</f>
        <v>95.05</v>
      </c>
      <c r="O395" s="12">
        <f t="shared" si="36"/>
        <v>45021</v>
      </c>
      <c r="P395" s="2">
        <f t="shared" si="37"/>
        <v>45021.143055555556</v>
      </c>
      <c r="Q395" s="2">
        <f t="shared" si="38"/>
        <v>45021.293055555558</v>
      </c>
      <c r="R395" s="2">
        <f t="shared" si="39"/>
        <v>0.16041666666812185</v>
      </c>
      <c r="S395" s="7">
        <f>SUMIF(Cocina!A:A,K395,Cocina!H:H)</f>
        <v>3.2638888888888891E-2</v>
      </c>
      <c r="T395" s="2">
        <f t="shared" si="40"/>
        <v>0.12777777777923296</v>
      </c>
      <c r="U395" t="str">
        <f t="shared" si="41"/>
        <v>Cobrado</v>
      </c>
      <c r="V395" t="str">
        <f>TEXT(Table1[[#This Row],[Fecha de factura]],"dddd")</f>
        <v>miércoles</v>
      </c>
    </row>
    <row r="396" spans="1:22" x14ac:dyDescent="0.45">
      <c r="A396">
        <v>2</v>
      </c>
      <c r="B396" t="s">
        <v>397</v>
      </c>
      <c r="C396">
        <v>1</v>
      </c>
      <c r="D396" s="1">
        <v>45021.067361111112</v>
      </c>
      <c r="E396" s="1">
        <v>45021.231944444444</v>
      </c>
      <c r="F396" t="s">
        <v>25</v>
      </c>
      <c r="G396" t="s">
        <v>15</v>
      </c>
      <c r="H396" t="s">
        <v>16</v>
      </c>
      <c r="I396" s="11">
        <v>40.9</v>
      </c>
      <c r="J396" t="s">
        <v>27</v>
      </c>
      <c r="K396">
        <v>395</v>
      </c>
      <c r="L396" t="s">
        <v>55</v>
      </c>
      <c r="M396" t="s">
        <v>123</v>
      </c>
      <c r="N396" s="11">
        <f>SUMIF(Cocina!A:A,Sala!K396,Cocina!J:J)+I396</f>
        <v>78.900000000000006</v>
      </c>
      <c r="O396" s="12">
        <f t="shared" si="36"/>
        <v>45021</v>
      </c>
      <c r="P396" s="2">
        <f t="shared" si="37"/>
        <v>45021.067361111112</v>
      </c>
      <c r="Q396" s="2">
        <f t="shared" si="38"/>
        <v>45021.231944444444</v>
      </c>
      <c r="R396" s="2">
        <f t="shared" si="39"/>
        <v>0.16458333333139308</v>
      </c>
      <c r="S396" s="7">
        <f>SUMIF(Cocina!A:A,K396,Cocina!H:H)</f>
        <v>5.5555555555555558E-3</v>
      </c>
      <c r="T396" s="2">
        <f t="shared" si="40"/>
        <v>0.15902777777583751</v>
      </c>
      <c r="U396" t="str">
        <f t="shared" si="41"/>
        <v>Cobrado</v>
      </c>
      <c r="V396" t="str">
        <f>TEXT(Table1[[#This Row],[Fecha de factura]],"dddd")</f>
        <v>miércoles</v>
      </c>
    </row>
    <row r="397" spans="1:22" x14ac:dyDescent="0.45">
      <c r="A397">
        <v>11</v>
      </c>
      <c r="B397" t="s">
        <v>398</v>
      </c>
      <c r="C397">
        <v>1</v>
      </c>
      <c r="D397" s="1">
        <v>45021.022222222222</v>
      </c>
      <c r="E397" s="1">
        <v>45021.15</v>
      </c>
      <c r="F397" t="s">
        <v>25</v>
      </c>
      <c r="G397" t="s">
        <v>36</v>
      </c>
      <c r="H397" t="s">
        <v>22</v>
      </c>
      <c r="I397" s="11">
        <v>34.5</v>
      </c>
      <c r="J397" t="s">
        <v>27</v>
      </c>
      <c r="K397">
        <v>396</v>
      </c>
      <c r="L397" t="s">
        <v>34</v>
      </c>
      <c r="M397" t="s">
        <v>922</v>
      </c>
      <c r="N397" s="11">
        <f>SUMIF(Cocina!A:A,Sala!K397,Cocina!J:J)+I397</f>
        <v>117.5</v>
      </c>
      <c r="O397" s="12">
        <f t="shared" si="36"/>
        <v>45021</v>
      </c>
      <c r="P397" s="2">
        <f t="shared" si="37"/>
        <v>45021.022222222222</v>
      </c>
      <c r="Q397" s="2">
        <f t="shared" si="38"/>
        <v>45021.15</v>
      </c>
      <c r="R397" s="2">
        <f t="shared" si="39"/>
        <v>0.12777777777955635</v>
      </c>
      <c r="S397" s="7">
        <f>SUMIF(Cocina!A:A,K397,Cocina!H:H)</f>
        <v>3.9583333333333331E-2</v>
      </c>
      <c r="T397" s="2">
        <f t="shared" si="40"/>
        <v>8.8194444446223014E-2</v>
      </c>
      <c r="U397" t="str">
        <f t="shared" si="41"/>
        <v>Cobrado</v>
      </c>
      <c r="V397" t="str">
        <f>TEXT(Table1[[#This Row],[Fecha de factura]],"dddd")</f>
        <v>miércoles</v>
      </c>
    </row>
    <row r="398" spans="1:22" x14ac:dyDescent="0.45">
      <c r="A398">
        <v>4</v>
      </c>
      <c r="B398" t="s">
        <v>361</v>
      </c>
      <c r="C398">
        <v>2</v>
      </c>
      <c r="D398" s="1">
        <v>45021.013888888891</v>
      </c>
      <c r="E398" s="1">
        <v>45021.06527777778</v>
      </c>
      <c r="F398" t="s">
        <v>33</v>
      </c>
      <c r="G398" t="s">
        <v>21</v>
      </c>
      <c r="H398" t="s">
        <v>16</v>
      </c>
      <c r="I398" s="11">
        <v>37.79</v>
      </c>
      <c r="J398" t="s">
        <v>27</v>
      </c>
      <c r="K398">
        <v>397</v>
      </c>
      <c r="L398" t="s">
        <v>58</v>
      </c>
      <c r="M398" t="s">
        <v>923</v>
      </c>
      <c r="N398" s="11">
        <f>SUMIF(Cocina!A:A,Sala!K398,Cocina!J:J)+I398</f>
        <v>184.79</v>
      </c>
      <c r="O398" s="12">
        <f t="shared" si="36"/>
        <v>45021</v>
      </c>
      <c r="P398" s="2">
        <f t="shared" si="37"/>
        <v>45021.013888888891</v>
      </c>
      <c r="Q398" s="2">
        <f t="shared" si="38"/>
        <v>45021.06527777778</v>
      </c>
      <c r="R398" s="2">
        <f t="shared" si="39"/>
        <v>5.1388888889050577E-2</v>
      </c>
      <c r="S398" s="7">
        <f>SUMIF(Cocina!A:A,K398,Cocina!H:H)</f>
        <v>4.7916666666666663E-2</v>
      </c>
      <c r="T398" s="2">
        <f t="shared" si="40"/>
        <v>3.4722222223839139E-3</v>
      </c>
      <c r="U398" t="str">
        <f t="shared" si="41"/>
        <v>Cobrado</v>
      </c>
      <c r="V398" t="str">
        <f>TEXT(Table1[[#This Row],[Fecha de factura]],"dddd")</f>
        <v>miércoles</v>
      </c>
    </row>
    <row r="399" spans="1:22" x14ac:dyDescent="0.45">
      <c r="A399">
        <v>9</v>
      </c>
      <c r="B399" t="s">
        <v>399</v>
      </c>
      <c r="C399">
        <v>5</v>
      </c>
      <c r="D399" s="1">
        <v>45021.131944444445</v>
      </c>
      <c r="E399" s="1">
        <v>45021.295138888891</v>
      </c>
      <c r="F399" t="s">
        <v>20</v>
      </c>
      <c r="G399" t="s">
        <v>21</v>
      </c>
      <c r="H399" t="s">
        <v>26</v>
      </c>
      <c r="I399" s="11">
        <v>48.96</v>
      </c>
      <c r="J399" t="s">
        <v>27</v>
      </c>
      <c r="K399">
        <v>398</v>
      </c>
      <c r="L399" t="s">
        <v>34</v>
      </c>
      <c r="M399" t="s">
        <v>924</v>
      </c>
      <c r="N399" s="11">
        <f>SUMIF(Cocina!A:A,Sala!K399,Cocina!J:J)+I399</f>
        <v>170.96</v>
      </c>
      <c r="O399" s="12">
        <f t="shared" si="36"/>
        <v>45021</v>
      </c>
      <c r="P399" s="2">
        <f t="shared" si="37"/>
        <v>45021.131944444445</v>
      </c>
      <c r="Q399" s="2">
        <f t="shared" si="38"/>
        <v>45021.295138888891</v>
      </c>
      <c r="R399" s="2">
        <f t="shared" si="39"/>
        <v>0.16319444444525288</v>
      </c>
      <c r="S399" s="7">
        <f>SUMIF(Cocina!A:A,K399,Cocina!H:H)</f>
        <v>4.9305555555555561E-2</v>
      </c>
      <c r="T399" s="2">
        <f t="shared" si="40"/>
        <v>0.11388888888969732</v>
      </c>
      <c r="U399" t="str">
        <f t="shared" si="41"/>
        <v>Cobrado</v>
      </c>
      <c r="V399" t="str">
        <f>TEXT(Table1[[#This Row],[Fecha de factura]],"dddd")</f>
        <v>miércoles</v>
      </c>
    </row>
    <row r="400" spans="1:22" x14ac:dyDescent="0.45">
      <c r="A400">
        <v>7</v>
      </c>
      <c r="B400" t="s">
        <v>400</v>
      </c>
      <c r="C400">
        <v>6</v>
      </c>
      <c r="D400" s="1">
        <v>45021.116666666669</v>
      </c>
      <c r="E400" s="1">
        <v>45021.236111111109</v>
      </c>
      <c r="F400" t="s">
        <v>30</v>
      </c>
      <c r="G400" t="s">
        <v>15</v>
      </c>
      <c r="H400" t="s">
        <v>26</v>
      </c>
      <c r="I400" s="11">
        <v>27.32</v>
      </c>
      <c r="J400" t="s">
        <v>27</v>
      </c>
      <c r="K400">
        <v>399</v>
      </c>
      <c r="L400" t="s">
        <v>18</v>
      </c>
      <c r="M400" t="s">
        <v>925</v>
      </c>
      <c r="N400" s="11">
        <f>SUMIF(Cocina!A:A,Sala!K400,Cocina!J:J)+I400</f>
        <v>234.32</v>
      </c>
      <c r="O400" s="12">
        <f t="shared" si="36"/>
        <v>45021</v>
      </c>
      <c r="P400" s="2">
        <f t="shared" si="37"/>
        <v>45021.116666666669</v>
      </c>
      <c r="Q400" s="2">
        <f t="shared" si="38"/>
        <v>45021.236111111109</v>
      </c>
      <c r="R400" s="2">
        <f t="shared" si="39"/>
        <v>0.11944444444088731</v>
      </c>
      <c r="S400" s="7">
        <f>SUMIF(Cocina!A:A,K400,Cocina!H:H)</f>
        <v>6.3194444444444442E-2</v>
      </c>
      <c r="T400" s="2">
        <f t="shared" si="40"/>
        <v>5.6249999996442868E-2</v>
      </c>
      <c r="U400" t="str">
        <f t="shared" si="41"/>
        <v>Cobrado</v>
      </c>
      <c r="V400" t="str">
        <f>TEXT(Table1[[#This Row],[Fecha de factura]],"dddd")</f>
        <v>miércoles</v>
      </c>
    </row>
    <row r="401" spans="1:22" x14ac:dyDescent="0.45">
      <c r="A401">
        <v>9</v>
      </c>
      <c r="B401" t="s">
        <v>401</v>
      </c>
      <c r="C401">
        <v>4</v>
      </c>
      <c r="D401" s="1">
        <v>45021.09097222222</v>
      </c>
      <c r="E401" s="1">
        <v>45021.176388888889</v>
      </c>
      <c r="F401" t="s">
        <v>33</v>
      </c>
      <c r="G401" t="s">
        <v>15</v>
      </c>
      <c r="H401" t="s">
        <v>26</v>
      </c>
      <c r="I401" s="11">
        <v>42.96</v>
      </c>
      <c r="J401" t="s">
        <v>17</v>
      </c>
      <c r="K401">
        <v>400</v>
      </c>
      <c r="L401" t="s">
        <v>28</v>
      </c>
      <c r="M401" t="s">
        <v>926</v>
      </c>
      <c r="N401" s="11">
        <f>SUMIF(Cocina!A:A,Sala!K401,Cocina!J:J)+I401</f>
        <v>240.96</v>
      </c>
      <c r="O401" s="12">
        <f t="shared" si="36"/>
        <v>45021</v>
      </c>
      <c r="P401" s="2">
        <f t="shared" si="37"/>
        <v>45021.09097222222</v>
      </c>
      <c r="Q401" s="2">
        <f t="shared" si="38"/>
        <v>45021.176388888889</v>
      </c>
      <c r="R401" s="2">
        <f t="shared" si="39"/>
        <v>8.5416666668606922E-2</v>
      </c>
      <c r="S401" s="7">
        <f>SUMIF(Cocina!A:A,K401,Cocina!H:H)</f>
        <v>5.486111111111111E-2</v>
      </c>
      <c r="T401" s="2">
        <f t="shared" si="40"/>
        <v>3.0555555557495812E-2</v>
      </c>
      <c r="U401" t="str">
        <f t="shared" si="41"/>
        <v>Cobrado</v>
      </c>
      <c r="V401" t="str">
        <f>TEXT(Table1[[#This Row],[Fecha de factura]],"dddd")</f>
        <v>miércoles</v>
      </c>
    </row>
    <row r="402" spans="1:22" x14ac:dyDescent="0.45">
      <c r="A402">
        <v>16</v>
      </c>
      <c r="B402" t="s">
        <v>335</v>
      </c>
      <c r="C402">
        <v>2</v>
      </c>
      <c r="D402" s="1">
        <v>45021.160416666666</v>
      </c>
      <c r="E402" s="1">
        <v>45021.289583333331</v>
      </c>
      <c r="F402" t="s">
        <v>25</v>
      </c>
      <c r="G402" t="s">
        <v>15</v>
      </c>
      <c r="H402" t="s">
        <v>26</v>
      </c>
      <c r="I402" s="11">
        <v>15.87</v>
      </c>
      <c r="J402" t="s">
        <v>39</v>
      </c>
      <c r="K402">
        <v>401</v>
      </c>
      <c r="L402" t="s">
        <v>31</v>
      </c>
      <c r="M402" t="s">
        <v>81</v>
      </c>
      <c r="N402" s="11">
        <f>SUMIF(Cocina!A:A,Sala!K402,Cocina!J:J)+I402</f>
        <v>57.87</v>
      </c>
      <c r="O402" s="12">
        <f t="shared" si="36"/>
        <v>45021</v>
      </c>
      <c r="P402" s="2">
        <f t="shared" si="37"/>
        <v>45021.160416666666</v>
      </c>
      <c r="Q402" s="2">
        <f t="shared" si="38"/>
        <v>45021.289583333331</v>
      </c>
      <c r="R402" s="2">
        <f t="shared" si="39"/>
        <v>0.1395833333323632</v>
      </c>
      <c r="S402" s="7">
        <f>SUMIF(Cocina!A:A,K402,Cocina!H:H)</f>
        <v>1.3888888888888888E-2</v>
      </c>
      <c r="T402" s="2">
        <f t="shared" si="40"/>
        <v>0.1256944444434743</v>
      </c>
      <c r="U402" t="str">
        <f t="shared" si="41"/>
        <v>Cobrado</v>
      </c>
      <c r="V402" t="str">
        <f>TEXT(Table1[[#This Row],[Fecha de factura]],"dddd")</f>
        <v>miércoles</v>
      </c>
    </row>
    <row r="403" spans="1:22" x14ac:dyDescent="0.45">
      <c r="A403">
        <v>18</v>
      </c>
      <c r="B403" t="s">
        <v>402</v>
      </c>
      <c r="C403">
        <v>1</v>
      </c>
      <c r="D403" s="1">
        <v>45021.111805555556</v>
      </c>
      <c r="E403" s="1">
        <v>45021.213888888888</v>
      </c>
      <c r="F403" t="s">
        <v>14</v>
      </c>
      <c r="G403" t="s">
        <v>15</v>
      </c>
      <c r="H403" t="s">
        <v>26</v>
      </c>
      <c r="I403" s="11">
        <v>31.02</v>
      </c>
      <c r="J403" t="s">
        <v>17</v>
      </c>
      <c r="K403">
        <v>402</v>
      </c>
      <c r="L403" t="s">
        <v>23</v>
      </c>
      <c r="M403" t="s">
        <v>927</v>
      </c>
      <c r="N403" s="11">
        <f>SUMIF(Cocina!A:A,Sala!K403,Cocina!J:J)+I403</f>
        <v>182.02</v>
      </c>
      <c r="O403" s="12">
        <f t="shared" si="36"/>
        <v>45021</v>
      </c>
      <c r="P403" s="2">
        <f t="shared" si="37"/>
        <v>45021.111805555556</v>
      </c>
      <c r="Q403" s="2">
        <f t="shared" si="38"/>
        <v>45021.213888888888</v>
      </c>
      <c r="R403" s="2">
        <f t="shared" si="39"/>
        <v>0.10208333333139308</v>
      </c>
      <c r="S403" s="7">
        <f>SUMIF(Cocina!A:A,K403,Cocina!H:H)</f>
        <v>4.5833333333333337E-2</v>
      </c>
      <c r="T403" s="2">
        <f t="shared" si="40"/>
        <v>5.6249999998059741E-2</v>
      </c>
      <c r="U403" t="str">
        <f t="shared" si="41"/>
        <v>Cobrado</v>
      </c>
      <c r="V403" t="str">
        <f>TEXT(Table1[[#This Row],[Fecha de factura]],"dddd")</f>
        <v>miércoles</v>
      </c>
    </row>
    <row r="404" spans="1:22" x14ac:dyDescent="0.45">
      <c r="A404">
        <v>14</v>
      </c>
      <c r="B404" t="s">
        <v>403</v>
      </c>
      <c r="C404">
        <v>5</v>
      </c>
      <c r="D404" s="1">
        <v>45021.09375</v>
      </c>
      <c r="E404" s="1">
        <v>45021.21875</v>
      </c>
      <c r="F404" t="s">
        <v>20</v>
      </c>
      <c r="G404" t="s">
        <v>15</v>
      </c>
      <c r="H404" t="s">
        <v>26</v>
      </c>
      <c r="I404" s="11">
        <v>14.76</v>
      </c>
      <c r="J404" t="s">
        <v>27</v>
      </c>
      <c r="K404">
        <v>403</v>
      </c>
      <c r="L404" t="s">
        <v>58</v>
      </c>
      <c r="M404" t="s">
        <v>928</v>
      </c>
      <c r="N404" s="11">
        <f>SUMIF(Cocina!A:A,Sala!K404,Cocina!J:J)+I404</f>
        <v>204.76</v>
      </c>
      <c r="O404" s="12">
        <f t="shared" si="36"/>
        <v>45021</v>
      </c>
      <c r="P404" s="2">
        <f t="shared" si="37"/>
        <v>45021.09375</v>
      </c>
      <c r="Q404" s="2">
        <f t="shared" si="38"/>
        <v>45021.21875</v>
      </c>
      <c r="R404" s="2">
        <f t="shared" si="39"/>
        <v>0.125</v>
      </c>
      <c r="S404" s="7">
        <f>SUMIF(Cocina!A:A,K404,Cocina!H:H)</f>
        <v>5.9027777777777776E-2</v>
      </c>
      <c r="T404" s="2">
        <f t="shared" si="40"/>
        <v>6.5972222222222224E-2</v>
      </c>
      <c r="U404" t="str">
        <f t="shared" si="41"/>
        <v>Cobrado</v>
      </c>
      <c r="V404" t="str">
        <f>TEXT(Table1[[#This Row],[Fecha de factura]],"dddd")</f>
        <v>miércoles</v>
      </c>
    </row>
    <row r="405" spans="1:22" x14ac:dyDescent="0.45">
      <c r="A405">
        <v>17</v>
      </c>
      <c r="B405" t="s">
        <v>357</v>
      </c>
      <c r="C405">
        <v>2</v>
      </c>
      <c r="D405" s="1">
        <v>45021.026388888888</v>
      </c>
      <c r="E405" s="1">
        <v>45021.186805555553</v>
      </c>
      <c r="F405" t="s">
        <v>30</v>
      </c>
      <c r="G405" t="s">
        <v>15</v>
      </c>
      <c r="H405" t="s">
        <v>26</v>
      </c>
      <c r="I405" s="11">
        <v>32.56</v>
      </c>
      <c r="J405" t="s">
        <v>27</v>
      </c>
      <c r="K405">
        <v>404</v>
      </c>
      <c r="L405" t="s">
        <v>18</v>
      </c>
      <c r="M405" t="s">
        <v>929</v>
      </c>
      <c r="N405" s="11">
        <f>SUMIF(Cocina!A:A,Sala!K405,Cocina!J:J)+I405</f>
        <v>214.56</v>
      </c>
      <c r="O405" s="12">
        <f t="shared" si="36"/>
        <v>45021</v>
      </c>
      <c r="P405" s="2">
        <f t="shared" si="37"/>
        <v>45021.026388888888</v>
      </c>
      <c r="Q405" s="2">
        <f t="shared" si="38"/>
        <v>45021.186805555553</v>
      </c>
      <c r="R405" s="2">
        <f t="shared" si="39"/>
        <v>0.16041666666569654</v>
      </c>
      <c r="S405" s="7">
        <f>SUMIF(Cocina!A:A,K405,Cocina!H:H)</f>
        <v>7.0833333333333331E-2</v>
      </c>
      <c r="T405" s="2">
        <f t="shared" si="40"/>
        <v>8.9583333332363208E-2</v>
      </c>
      <c r="U405" t="str">
        <f t="shared" si="41"/>
        <v>Cobrado</v>
      </c>
      <c r="V405" t="str">
        <f>TEXT(Table1[[#This Row],[Fecha de factura]],"dddd")</f>
        <v>miércoles</v>
      </c>
    </row>
    <row r="406" spans="1:22" x14ac:dyDescent="0.45">
      <c r="A406">
        <v>5</v>
      </c>
      <c r="B406" t="s">
        <v>404</v>
      </c>
      <c r="C406">
        <v>6</v>
      </c>
      <c r="D406" s="1">
        <v>45021.11041666667</v>
      </c>
      <c r="E406" s="1">
        <v>45021.207638888889</v>
      </c>
      <c r="F406" t="s">
        <v>25</v>
      </c>
      <c r="G406" t="s">
        <v>36</v>
      </c>
      <c r="H406" t="s">
        <v>26</v>
      </c>
      <c r="I406" s="11">
        <v>14.56</v>
      </c>
      <c r="J406" t="s">
        <v>17</v>
      </c>
      <c r="K406">
        <v>405</v>
      </c>
      <c r="L406" t="s">
        <v>70</v>
      </c>
      <c r="M406" t="s">
        <v>930</v>
      </c>
      <c r="N406" s="11">
        <f>SUMIF(Cocina!A:A,Sala!K406,Cocina!J:J)+I406</f>
        <v>120.56</v>
      </c>
      <c r="O406" s="12">
        <f t="shared" si="36"/>
        <v>45021</v>
      </c>
      <c r="P406" s="2">
        <f t="shared" si="37"/>
        <v>45021.11041666667</v>
      </c>
      <c r="Q406" s="2">
        <f t="shared" si="38"/>
        <v>45021.207638888889</v>
      </c>
      <c r="R406" s="2">
        <f t="shared" si="39"/>
        <v>9.7222222218988463E-2</v>
      </c>
      <c r="S406" s="7">
        <f>SUMIF(Cocina!A:A,K406,Cocina!H:H)</f>
        <v>6.805555555555555E-2</v>
      </c>
      <c r="T406" s="2">
        <f t="shared" si="40"/>
        <v>2.9166666663432914E-2</v>
      </c>
      <c r="U406" t="str">
        <f t="shared" si="41"/>
        <v>Cobrado</v>
      </c>
      <c r="V406" t="str">
        <f>TEXT(Table1[[#This Row],[Fecha de factura]],"dddd")</f>
        <v>miércoles</v>
      </c>
    </row>
    <row r="407" spans="1:22" x14ac:dyDescent="0.45">
      <c r="A407">
        <v>14</v>
      </c>
      <c r="B407" t="s">
        <v>282</v>
      </c>
      <c r="C407">
        <v>5</v>
      </c>
      <c r="D407" s="1">
        <v>45021.020138888889</v>
      </c>
      <c r="E407" s="1">
        <v>45021.109027777777</v>
      </c>
      <c r="F407" t="s">
        <v>25</v>
      </c>
      <c r="G407" t="s">
        <v>36</v>
      </c>
      <c r="H407" t="s">
        <v>22</v>
      </c>
      <c r="I407" s="11">
        <v>34.03</v>
      </c>
      <c r="J407" t="s">
        <v>39</v>
      </c>
      <c r="K407">
        <v>406</v>
      </c>
      <c r="L407" t="s">
        <v>18</v>
      </c>
      <c r="M407" t="s">
        <v>931</v>
      </c>
      <c r="N407" s="11">
        <f>SUMIF(Cocina!A:A,Sala!K407,Cocina!J:J)+I407</f>
        <v>189.03</v>
      </c>
      <c r="O407" s="12">
        <f t="shared" si="36"/>
        <v>45021</v>
      </c>
      <c r="P407" s="2">
        <f t="shared" si="37"/>
        <v>45021.020138888889</v>
      </c>
      <c r="Q407" s="2">
        <f t="shared" si="38"/>
        <v>45021.109027777777</v>
      </c>
      <c r="R407" s="2">
        <f t="shared" si="39"/>
        <v>9.9305555554262057E-2</v>
      </c>
      <c r="S407" s="7">
        <f>SUMIF(Cocina!A:A,K407,Cocina!H:H)</f>
        <v>8.1250000000000003E-2</v>
      </c>
      <c r="T407" s="2">
        <f t="shared" si="40"/>
        <v>1.8055555554262054E-2</v>
      </c>
      <c r="U407" t="str">
        <f t="shared" si="41"/>
        <v>Cobrado</v>
      </c>
      <c r="V407" t="str">
        <f>TEXT(Table1[[#This Row],[Fecha de factura]],"dddd")</f>
        <v>miércoles</v>
      </c>
    </row>
    <row r="408" spans="1:22" x14ac:dyDescent="0.45">
      <c r="A408">
        <v>4</v>
      </c>
      <c r="B408" t="s">
        <v>405</v>
      </c>
      <c r="C408">
        <v>1</v>
      </c>
      <c r="D408" s="1">
        <v>45021.092361111114</v>
      </c>
      <c r="E408" s="1">
        <v>45021.20208333333</v>
      </c>
      <c r="F408" t="s">
        <v>33</v>
      </c>
      <c r="G408" t="s">
        <v>21</v>
      </c>
      <c r="H408" t="s">
        <v>16</v>
      </c>
      <c r="I408" s="11">
        <v>22.98</v>
      </c>
      <c r="J408" t="s">
        <v>17</v>
      </c>
      <c r="K408">
        <v>407</v>
      </c>
      <c r="L408" t="s">
        <v>55</v>
      </c>
      <c r="M408" t="s">
        <v>694</v>
      </c>
      <c r="N408" s="11">
        <f>SUMIF(Cocina!A:A,Sala!K408,Cocina!J:J)+I408</f>
        <v>117.98</v>
      </c>
      <c r="O408" s="12">
        <f t="shared" si="36"/>
        <v>45021</v>
      </c>
      <c r="P408" s="2">
        <f t="shared" si="37"/>
        <v>45021.092361111114</v>
      </c>
      <c r="Q408" s="2">
        <f t="shared" si="38"/>
        <v>45021.20208333333</v>
      </c>
      <c r="R408" s="2">
        <f t="shared" si="39"/>
        <v>0.10972222221607808</v>
      </c>
      <c r="S408" s="7">
        <f>SUMIF(Cocina!A:A,K408,Cocina!H:H)</f>
        <v>3.4722222222222224E-2</v>
      </c>
      <c r="T408" s="2">
        <f t="shared" si="40"/>
        <v>7.4999999993855856E-2</v>
      </c>
      <c r="U408" t="str">
        <f t="shared" si="41"/>
        <v>Cobrado</v>
      </c>
      <c r="V408" t="str">
        <f>TEXT(Table1[[#This Row],[Fecha de factura]],"dddd")</f>
        <v>miércoles</v>
      </c>
    </row>
    <row r="409" spans="1:22" x14ac:dyDescent="0.45">
      <c r="A409">
        <v>17</v>
      </c>
      <c r="B409" t="s">
        <v>319</v>
      </c>
      <c r="C409">
        <v>3</v>
      </c>
      <c r="D409" s="1">
        <v>45021.038888888892</v>
      </c>
      <c r="E409" s="1">
        <v>45021.170138888891</v>
      </c>
      <c r="F409" t="s">
        <v>25</v>
      </c>
      <c r="G409" t="s">
        <v>15</v>
      </c>
      <c r="H409" t="s">
        <v>26</v>
      </c>
      <c r="I409" s="11">
        <v>10.14</v>
      </c>
      <c r="J409" t="s">
        <v>39</v>
      </c>
      <c r="K409">
        <v>408</v>
      </c>
      <c r="L409" t="s">
        <v>58</v>
      </c>
      <c r="M409" t="s">
        <v>932</v>
      </c>
      <c r="N409" s="11">
        <f>SUMIF(Cocina!A:A,Sala!K409,Cocina!J:J)+I409</f>
        <v>141.13999999999999</v>
      </c>
      <c r="O409" s="12">
        <f t="shared" si="36"/>
        <v>45021</v>
      </c>
      <c r="P409" s="2">
        <f t="shared" si="37"/>
        <v>45021.038888888892</v>
      </c>
      <c r="Q409" s="2">
        <f t="shared" si="38"/>
        <v>45021.170138888891</v>
      </c>
      <c r="R409" s="2">
        <f t="shared" si="39"/>
        <v>0.14166666666521147</v>
      </c>
      <c r="S409" s="7">
        <f>SUMIF(Cocina!A:A,K409,Cocina!H:H)</f>
        <v>7.3611111111111113E-2</v>
      </c>
      <c r="T409" s="2">
        <f t="shared" si="40"/>
        <v>6.8055555554100353E-2</v>
      </c>
      <c r="U409" t="str">
        <f t="shared" si="41"/>
        <v>Cobrado</v>
      </c>
      <c r="V409" t="str">
        <f>TEXT(Table1[[#This Row],[Fecha de factura]],"dddd")</f>
        <v>miércoles</v>
      </c>
    </row>
    <row r="410" spans="1:22" x14ac:dyDescent="0.45">
      <c r="A410">
        <v>15</v>
      </c>
      <c r="B410" t="s">
        <v>406</v>
      </c>
      <c r="C410">
        <v>5</v>
      </c>
      <c r="D410" s="1">
        <v>45021.079861111109</v>
      </c>
      <c r="E410" s="1">
        <v>45021.125694444447</v>
      </c>
      <c r="F410" t="s">
        <v>20</v>
      </c>
      <c r="G410" t="s">
        <v>15</v>
      </c>
      <c r="H410" t="s">
        <v>26</v>
      </c>
      <c r="I410" s="11">
        <v>48.7</v>
      </c>
      <c r="J410" t="s">
        <v>17</v>
      </c>
      <c r="K410">
        <v>409</v>
      </c>
      <c r="L410" t="s">
        <v>58</v>
      </c>
      <c r="M410" t="s">
        <v>933</v>
      </c>
      <c r="N410" s="11">
        <f>SUMIF(Cocina!A:A,Sala!K410,Cocina!J:J)+I410</f>
        <v>251.7</v>
      </c>
      <c r="O410" s="12">
        <f t="shared" si="36"/>
        <v>45021</v>
      </c>
      <c r="P410" s="2">
        <f t="shared" si="37"/>
        <v>45021.079861111109</v>
      </c>
      <c r="Q410" s="2">
        <f t="shared" si="38"/>
        <v>45021.125694444447</v>
      </c>
      <c r="R410" s="2">
        <f t="shared" si="39"/>
        <v>4.5833333337213844E-2</v>
      </c>
      <c r="S410" s="7">
        <f>SUMIF(Cocina!A:A,K410,Cocina!H:H)</f>
        <v>0.11319444444444444</v>
      </c>
      <c r="T410" s="2">
        <f t="shared" si="40"/>
        <v>0</v>
      </c>
      <c r="U410" t="str">
        <f t="shared" si="41"/>
        <v>No cobrado</v>
      </c>
      <c r="V410" t="str">
        <f>TEXT(Table1[[#This Row],[Fecha de factura]],"dddd")</f>
        <v>miércoles</v>
      </c>
    </row>
    <row r="411" spans="1:22" x14ac:dyDescent="0.45">
      <c r="A411">
        <v>1</v>
      </c>
      <c r="B411" t="s">
        <v>407</v>
      </c>
      <c r="C411">
        <v>3</v>
      </c>
      <c r="D411" s="1">
        <v>45021.115972222222</v>
      </c>
      <c r="E411" s="1">
        <v>45021.224305555559</v>
      </c>
      <c r="F411" t="s">
        <v>33</v>
      </c>
      <c r="G411" t="s">
        <v>36</v>
      </c>
      <c r="H411" t="s">
        <v>26</v>
      </c>
      <c r="I411" s="11">
        <v>43.65</v>
      </c>
      <c r="J411" t="s">
        <v>17</v>
      </c>
      <c r="K411">
        <v>410</v>
      </c>
      <c r="L411" t="s">
        <v>34</v>
      </c>
      <c r="M411" t="s">
        <v>934</v>
      </c>
      <c r="N411" s="11">
        <f>SUMIF(Cocina!A:A,Sala!K411,Cocina!J:J)+I411</f>
        <v>99.65</v>
      </c>
      <c r="O411" s="12">
        <f t="shared" si="36"/>
        <v>45021</v>
      </c>
      <c r="P411" s="2">
        <f t="shared" si="37"/>
        <v>45021.115972222222</v>
      </c>
      <c r="Q411" s="2">
        <f t="shared" si="38"/>
        <v>45021.224305555559</v>
      </c>
      <c r="R411" s="2">
        <f t="shared" si="39"/>
        <v>0.10833333333721384</v>
      </c>
      <c r="S411" s="7">
        <f>SUMIF(Cocina!A:A,K411,Cocina!H:H)</f>
        <v>6.3194444444444442E-2</v>
      </c>
      <c r="T411" s="2">
        <f t="shared" si="40"/>
        <v>4.5138888892769402E-2</v>
      </c>
      <c r="U411" t="str">
        <f t="shared" si="41"/>
        <v>Cobrado</v>
      </c>
      <c r="V411" t="str">
        <f>TEXT(Table1[[#This Row],[Fecha de factura]],"dddd")</f>
        <v>miércoles</v>
      </c>
    </row>
    <row r="412" spans="1:22" x14ac:dyDescent="0.45">
      <c r="A412">
        <v>3</v>
      </c>
      <c r="B412" t="s">
        <v>253</v>
      </c>
      <c r="C412">
        <v>3</v>
      </c>
      <c r="D412" s="1">
        <v>45021.09097222222</v>
      </c>
      <c r="E412" s="1">
        <v>45021.211111111108</v>
      </c>
      <c r="F412" t="s">
        <v>20</v>
      </c>
      <c r="G412" t="s">
        <v>15</v>
      </c>
      <c r="H412" t="s">
        <v>16</v>
      </c>
      <c r="I412" s="11">
        <v>21.88</v>
      </c>
      <c r="J412" t="s">
        <v>39</v>
      </c>
      <c r="K412">
        <v>411</v>
      </c>
      <c r="L412" t="s">
        <v>23</v>
      </c>
      <c r="M412" t="s">
        <v>935</v>
      </c>
      <c r="N412" s="11">
        <f>SUMIF(Cocina!A:A,Sala!K412,Cocina!J:J)+I412</f>
        <v>240.88</v>
      </c>
      <c r="O412" s="12">
        <f t="shared" si="36"/>
        <v>45021</v>
      </c>
      <c r="P412" s="2">
        <f t="shared" si="37"/>
        <v>45021.09097222222</v>
      </c>
      <c r="Q412" s="2">
        <f t="shared" si="38"/>
        <v>45021.211111111108</v>
      </c>
      <c r="R412" s="2">
        <f t="shared" si="39"/>
        <v>0.13055555555426204</v>
      </c>
      <c r="S412" s="7">
        <f>SUMIF(Cocina!A:A,K412,Cocina!H:H)</f>
        <v>5.4166666666666662E-2</v>
      </c>
      <c r="T412" s="2">
        <f t="shared" si="40"/>
        <v>7.6388888887595374E-2</v>
      </c>
      <c r="U412" t="str">
        <f t="shared" si="41"/>
        <v>Cobrado</v>
      </c>
      <c r="V412" t="str">
        <f>TEXT(Table1[[#This Row],[Fecha de factura]],"dddd")</f>
        <v>miércoles</v>
      </c>
    </row>
    <row r="413" spans="1:22" x14ac:dyDescent="0.45">
      <c r="A413">
        <v>11</v>
      </c>
      <c r="B413" t="s">
        <v>408</v>
      </c>
      <c r="C413">
        <v>4</v>
      </c>
      <c r="D413" s="1">
        <v>45021.015277777777</v>
      </c>
      <c r="E413" s="1">
        <v>45021.085416666669</v>
      </c>
      <c r="F413" t="s">
        <v>30</v>
      </c>
      <c r="G413" t="s">
        <v>36</v>
      </c>
      <c r="H413" t="s">
        <v>26</v>
      </c>
      <c r="I413" s="11">
        <v>12.94</v>
      </c>
      <c r="J413" t="s">
        <v>39</v>
      </c>
      <c r="K413">
        <v>412</v>
      </c>
      <c r="L413" t="s">
        <v>34</v>
      </c>
      <c r="M413" t="s">
        <v>127</v>
      </c>
      <c r="N413" s="11">
        <f>SUMIF(Cocina!A:A,Sala!K413,Cocina!J:J)+I413</f>
        <v>105.94</v>
      </c>
      <c r="O413" s="12">
        <f t="shared" si="36"/>
        <v>45021</v>
      </c>
      <c r="P413" s="2">
        <f t="shared" si="37"/>
        <v>45021.015277777777</v>
      </c>
      <c r="Q413" s="2">
        <f t="shared" si="38"/>
        <v>45021.085416666669</v>
      </c>
      <c r="R413" s="2">
        <f t="shared" si="39"/>
        <v>8.0555555558627631E-2</v>
      </c>
      <c r="S413" s="7">
        <f>SUMIF(Cocina!A:A,K413,Cocina!H:H)</f>
        <v>3.9583333333333331E-2</v>
      </c>
      <c r="T413" s="2">
        <f t="shared" si="40"/>
        <v>4.09722222252943E-2</v>
      </c>
      <c r="U413" t="str">
        <f t="shared" si="41"/>
        <v>Cobrado</v>
      </c>
      <c r="V413" t="str">
        <f>TEXT(Table1[[#This Row],[Fecha de factura]],"dddd")</f>
        <v>miércoles</v>
      </c>
    </row>
    <row r="414" spans="1:22" x14ac:dyDescent="0.45">
      <c r="A414">
        <v>13</v>
      </c>
      <c r="B414" t="s">
        <v>409</v>
      </c>
      <c r="C414">
        <v>3</v>
      </c>
      <c r="D414" s="1">
        <v>45021.10833333333</v>
      </c>
      <c r="E414" s="1">
        <v>45021.206944444442</v>
      </c>
      <c r="F414" t="s">
        <v>33</v>
      </c>
      <c r="G414" t="s">
        <v>36</v>
      </c>
      <c r="H414" t="s">
        <v>26</v>
      </c>
      <c r="I414" s="11">
        <v>23.01</v>
      </c>
      <c r="J414" t="s">
        <v>39</v>
      </c>
      <c r="K414">
        <v>413</v>
      </c>
      <c r="L414" t="s">
        <v>70</v>
      </c>
      <c r="M414" t="s">
        <v>37</v>
      </c>
      <c r="N414" s="11">
        <f>SUMIF(Cocina!A:A,Sala!K414,Cocina!J:J)+I414</f>
        <v>58.010000000000005</v>
      </c>
      <c r="O414" s="12">
        <f t="shared" si="36"/>
        <v>45021</v>
      </c>
      <c r="P414" s="2">
        <f t="shared" si="37"/>
        <v>45021.10833333333</v>
      </c>
      <c r="Q414" s="2">
        <f t="shared" si="38"/>
        <v>45021.206944444442</v>
      </c>
      <c r="R414" s="2">
        <f t="shared" si="39"/>
        <v>0.10902777777907129</v>
      </c>
      <c r="S414" s="7">
        <f>SUMIF(Cocina!A:A,K414,Cocina!H:H)</f>
        <v>8.3333333333333332E-3</v>
      </c>
      <c r="T414" s="2">
        <f t="shared" si="40"/>
        <v>0.10069444444573795</v>
      </c>
      <c r="U414" t="str">
        <f t="shared" si="41"/>
        <v>Cobrado</v>
      </c>
      <c r="V414" t="str">
        <f>TEXT(Table1[[#This Row],[Fecha de factura]],"dddd")</f>
        <v>miércoles</v>
      </c>
    </row>
    <row r="415" spans="1:22" x14ac:dyDescent="0.45">
      <c r="A415">
        <v>14</v>
      </c>
      <c r="B415" t="s">
        <v>410</v>
      </c>
      <c r="C415">
        <v>6</v>
      </c>
      <c r="D415" s="1">
        <v>45021.154861111114</v>
      </c>
      <c r="E415" s="1">
        <v>45021.3</v>
      </c>
      <c r="F415" t="s">
        <v>30</v>
      </c>
      <c r="G415" t="s">
        <v>21</v>
      </c>
      <c r="H415" t="s">
        <v>26</v>
      </c>
      <c r="I415" s="11">
        <v>13.17</v>
      </c>
      <c r="J415" t="s">
        <v>17</v>
      </c>
      <c r="K415">
        <v>414</v>
      </c>
      <c r="L415" t="s">
        <v>18</v>
      </c>
      <c r="M415" t="s">
        <v>272</v>
      </c>
      <c r="N415" s="11">
        <f>SUMIF(Cocina!A:A,Sala!K415,Cocina!J:J)+I415</f>
        <v>46.17</v>
      </c>
      <c r="O415" s="12">
        <f t="shared" si="36"/>
        <v>45021</v>
      </c>
      <c r="P415" s="2">
        <f t="shared" si="37"/>
        <v>45021.154861111114</v>
      </c>
      <c r="Q415" s="2">
        <f t="shared" si="38"/>
        <v>45021.3</v>
      </c>
      <c r="R415" s="2">
        <f t="shared" si="39"/>
        <v>0.14513888888905058</v>
      </c>
      <c r="S415" s="7">
        <f>SUMIF(Cocina!A:A,K415,Cocina!H:H)</f>
        <v>2.6388888888888889E-2</v>
      </c>
      <c r="T415" s="2">
        <f t="shared" si="40"/>
        <v>0.11875000000016168</v>
      </c>
      <c r="U415" t="str">
        <f t="shared" si="41"/>
        <v>Cobrado</v>
      </c>
      <c r="V415" t="str">
        <f>TEXT(Table1[[#This Row],[Fecha de factura]],"dddd")</f>
        <v>miércoles</v>
      </c>
    </row>
    <row r="416" spans="1:22" x14ac:dyDescent="0.45">
      <c r="A416">
        <v>14</v>
      </c>
      <c r="B416" t="s">
        <v>411</v>
      </c>
      <c r="C416">
        <v>4</v>
      </c>
      <c r="D416" s="1">
        <v>45021.027083333334</v>
      </c>
      <c r="E416" s="1">
        <v>45021.190972222219</v>
      </c>
      <c r="F416" t="s">
        <v>33</v>
      </c>
      <c r="G416" t="s">
        <v>36</v>
      </c>
      <c r="H416" t="s">
        <v>26</v>
      </c>
      <c r="I416" s="11">
        <v>20.51</v>
      </c>
      <c r="J416" t="s">
        <v>39</v>
      </c>
      <c r="K416">
        <v>415</v>
      </c>
      <c r="L416" t="s">
        <v>28</v>
      </c>
      <c r="M416" t="s">
        <v>936</v>
      </c>
      <c r="N416" s="11">
        <f>SUMIF(Cocina!A:A,Sala!K416,Cocina!J:J)+I416</f>
        <v>178.51</v>
      </c>
      <c r="O416" s="12">
        <f t="shared" si="36"/>
        <v>45021</v>
      </c>
      <c r="P416" s="2">
        <f t="shared" si="37"/>
        <v>45021.027083333334</v>
      </c>
      <c r="Q416" s="2">
        <f t="shared" si="38"/>
        <v>45021.190972222219</v>
      </c>
      <c r="R416" s="2">
        <f t="shared" si="39"/>
        <v>0.17430555555135166</v>
      </c>
      <c r="S416" s="7">
        <f>SUMIF(Cocina!A:A,K416,Cocina!H:H)</f>
        <v>6.0416666666666667E-2</v>
      </c>
      <c r="T416" s="2">
        <f t="shared" si="40"/>
        <v>0.11388888888468499</v>
      </c>
      <c r="U416" t="str">
        <f t="shared" si="41"/>
        <v>Cobrado</v>
      </c>
      <c r="V416" t="str">
        <f>TEXT(Table1[[#This Row],[Fecha de factura]],"dddd")</f>
        <v>miércoles</v>
      </c>
    </row>
    <row r="417" spans="1:22" x14ac:dyDescent="0.45">
      <c r="A417">
        <v>20</v>
      </c>
      <c r="B417" t="s">
        <v>412</v>
      </c>
      <c r="C417">
        <v>2</v>
      </c>
      <c r="D417" s="1">
        <v>45021.127083333333</v>
      </c>
      <c r="E417" s="1">
        <v>45021.275694444441</v>
      </c>
      <c r="F417" t="s">
        <v>20</v>
      </c>
      <c r="G417" t="s">
        <v>36</v>
      </c>
      <c r="H417" t="s">
        <v>26</v>
      </c>
      <c r="I417" s="11">
        <v>12.9</v>
      </c>
      <c r="J417" t="s">
        <v>17</v>
      </c>
      <c r="K417">
        <v>416</v>
      </c>
      <c r="L417" t="s">
        <v>45</v>
      </c>
      <c r="M417" t="s">
        <v>133</v>
      </c>
      <c r="N417" s="11">
        <f>SUMIF(Cocina!A:A,Sala!K417,Cocina!J:J)+I417</f>
        <v>37.9</v>
      </c>
      <c r="O417" s="12">
        <f t="shared" si="36"/>
        <v>45021</v>
      </c>
      <c r="P417" s="2">
        <f t="shared" si="37"/>
        <v>45021.127083333333</v>
      </c>
      <c r="Q417" s="2">
        <f t="shared" si="38"/>
        <v>45021.275694444441</v>
      </c>
      <c r="R417" s="2">
        <f t="shared" si="39"/>
        <v>0.14861111110803904</v>
      </c>
      <c r="S417" s="7">
        <f>SUMIF(Cocina!A:A,K417,Cocina!H:H)</f>
        <v>6.2500000000000003E-3</v>
      </c>
      <c r="T417" s="2">
        <f t="shared" si="40"/>
        <v>0.14236111110803903</v>
      </c>
      <c r="U417" t="str">
        <f t="shared" si="41"/>
        <v>Cobrado</v>
      </c>
      <c r="V417" t="str">
        <f>TEXT(Table1[[#This Row],[Fecha de factura]],"dddd")</f>
        <v>miércoles</v>
      </c>
    </row>
    <row r="418" spans="1:22" x14ac:dyDescent="0.45">
      <c r="A418">
        <v>7</v>
      </c>
      <c r="B418" t="s">
        <v>413</v>
      </c>
      <c r="C418">
        <v>2</v>
      </c>
      <c r="D418" s="1">
        <v>45021.142361111109</v>
      </c>
      <c r="E418" s="1">
        <v>45021.189583333333</v>
      </c>
      <c r="F418" t="s">
        <v>25</v>
      </c>
      <c r="G418" t="s">
        <v>36</v>
      </c>
      <c r="H418" t="s">
        <v>26</v>
      </c>
      <c r="I418" s="11">
        <v>35.08</v>
      </c>
      <c r="J418" t="s">
        <v>27</v>
      </c>
      <c r="K418">
        <v>417</v>
      </c>
      <c r="L418" t="s">
        <v>40</v>
      </c>
      <c r="M418" t="s">
        <v>937</v>
      </c>
      <c r="N418" s="11">
        <f>SUMIF(Cocina!A:A,Sala!K418,Cocina!J:J)+I418</f>
        <v>177.07999999999998</v>
      </c>
      <c r="O418" s="12">
        <f t="shared" si="36"/>
        <v>45021</v>
      </c>
      <c r="P418" s="2">
        <f t="shared" si="37"/>
        <v>45021.142361111109</v>
      </c>
      <c r="Q418" s="2">
        <f t="shared" si="38"/>
        <v>45021.189583333333</v>
      </c>
      <c r="R418" s="2">
        <f t="shared" si="39"/>
        <v>4.7222222223354038E-2</v>
      </c>
      <c r="S418" s="7">
        <f>SUMIF(Cocina!A:A,K418,Cocina!H:H)</f>
        <v>6.25E-2</v>
      </c>
      <c r="T418" s="2">
        <f t="shared" si="40"/>
        <v>0</v>
      </c>
      <c r="U418" t="str">
        <f t="shared" si="41"/>
        <v>No cobrado</v>
      </c>
      <c r="V418" t="str">
        <f>TEXT(Table1[[#This Row],[Fecha de factura]],"dddd")</f>
        <v>miércoles</v>
      </c>
    </row>
    <row r="419" spans="1:22" x14ac:dyDescent="0.45">
      <c r="A419">
        <v>17</v>
      </c>
      <c r="B419" t="s">
        <v>414</v>
      </c>
      <c r="C419">
        <v>4</v>
      </c>
      <c r="D419" s="1">
        <v>45021.036111111112</v>
      </c>
      <c r="E419" s="1">
        <v>45021.146527777775</v>
      </c>
      <c r="F419" t="s">
        <v>14</v>
      </c>
      <c r="G419" t="s">
        <v>36</v>
      </c>
      <c r="H419" t="s">
        <v>26</v>
      </c>
      <c r="I419" s="11">
        <v>35.51</v>
      </c>
      <c r="J419" t="s">
        <v>17</v>
      </c>
      <c r="K419">
        <v>418</v>
      </c>
      <c r="L419" t="s">
        <v>18</v>
      </c>
      <c r="M419" t="s">
        <v>938</v>
      </c>
      <c r="N419" s="11">
        <f>SUMIF(Cocina!A:A,Sala!K419,Cocina!J:J)+I419</f>
        <v>153.51</v>
      </c>
      <c r="O419" s="12">
        <f t="shared" si="36"/>
        <v>45021</v>
      </c>
      <c r="P419" s="2">
        <f t="shared" si="37"/>
        <v>45021.036111111112</v>
      </c>
      <c r="Q419" s="2">
        <f t="shared" si="38"/>
        <v>45021.146527777775</v>
      </c>
      <c r="R419" s="2">
        <f t="shared" si="39"/>
        <v>0.11041666666278616</v>
      </c>
      <c r="S419" s="7">
        <f>SUMIF(Cocina!A:A,K419,Cocina!H:H)</f>
        <v>6.9444444444444448E-2</v>
      </c>
      <c r="T419" s="2">
        <f t="shared" si="40"/>
        <v>4.0972222218341708E-2</v>
      </c>
      <c r="U419" t="str">
        <f t="shared" si="41"/>
        <v>Cobrado</v>
      </c>
      <c r="V419" t="str">
        <f>TEXT(Table1[[#This Row],[Fecha de factura]],"dddd")</f>
        <v>miércoles</v>
      </c>
    </row>
    <row r="420" spans="1:22" x14ac:dyDescent="0.45">
      <c r="A420">
        <v>11</v>
      </c>
      <c r="B420" t="s">
        <v>415</v>
      </c>
      <c r="C420">
        <v>4</v>
      </c>
      <c r="D420" s="1">
        <v>45021.134722222225</v>
      </c>
      <c r="E420" s="1">
        <v>45021.238194444442</v>
      </c>
      <c r="F420" t="s">
        <v>30</v>
      </c>
      <c r="G420" t="s">
        <v>15</v>
      </c>
      <c r="H420" t="s">
        <v>26</v>
      </c>
      <c r="I420" s="11">
        <v>14.09</v>
      </c>
      <c r="J420" t="s">
        <v>39</v>
      </c>
      <c r="K420">
        <v>419</v>
      </c>
      <c r="L420" t="s">
        <v>70</v>
      </c>
      <c r="M420" t="s">
        <v>939</v>
      </c>
      <c r="N420" s="11">
        <f>SUMIF(Cocina!A:A,Sala!K420,Cocina!J:J)+I420</f>
        <v>81.09</v>
      </c>
      <c r="O420" s="12">
        <f t="shared" si="36"/>
        <v>45021</v>
      </c>
      <c r="P420" s="2">
        <f t="shared" si="37"/>
        <v>45021.134722222225</v>
      </c>
      <c r="Q420" s="2">
        <f t="shared" si="38"/>
        <v>45021.238194444442</v>
      </c>
      <c r="R420" s="2">
        <f t="shared" si="39"/>
        <v>0.11388888888419994</v>
      </c>
      <c r="S420" s="7">
        <f>SUMIF(Cocina!A:A,K420,Cocina!H:H)</f>
        <v>4.4444444444444439E-2</v>
      </c>
      <c r="T420" s="2">
        <f t="shared" si="40"/>
        <v>6.9444444439755504E-2</v>
      </c>
      <c r="U420" t="str">
        <f t="shared" si="41"/>
        <v>Cobrado</v>
      </c>
      <c r="V420" t="str">
        <f>TEXT(Table1[[#This Row],[Fecha de factura]],"dddd")</f>
        <v>miércoles</v>
      </c>
    </row>
    <row r="421" spans="1:22" x14ac:dyDescent="0.45">
      <c r="A421">
        <v>18</v>
      </c>
      <c r="B421" t="s">
        <v>44</v>
      </c>
      <c r="C421">
        <v>6</v>
      </c>
      <c r="D421" s="1">
        <v>45021.095833333333</v>
      </c>
      <c r="E421" s="1">
        <v>45021.228472222225</v>
      </c>
      <c r="F421" t="s">
        <v>25</v>
      </c>
      <c r="G421" t="s">
        <v>15</v>
      </c>
      <c r="H421" t="s">
        <v>26</v>
      </c>
      <c r="I421" s="11">
        <v>31.49</v>
      </c>
      <c r="J421" t="s">
        <v>39</v>
      </c>
      <c r="K421">
        <v>420</v>
      </c>
      <c r="L421" t="s">
        <v>43</v>
      </c>
      <c r="M421" t="s">
        <v>940</v>
      </c>
      <c r="N421" s="11">
        <f>SUMIF(Cocina!A:A,Sala!K421,Cocina!J:J)+I421</f>
        <v>273.49</v>
      </c>
      <c r="O421" s="12">
        <f t="shared" si="36"/>
        <v>45021</v>
      </c>
      <c r="P421" s="2">
        <f t="shared" si="37"/>
        <v>45021.095833333333</v>
      </c>
      <c r="Q421" s="2">
        <f t="shared" si="38"/>
        <v>45021.228472222225</v>
      </c>
      <c r="R421" s="2">
        <f t="shared" si="39"/>
        <v>0.14305555555862762</v>
      </c>
      <c r="S421" s="7">
        <f>SUMIF(Cocina!A:A,K421,Cocina!H:H)</f>
        <v>7.2916666666666657E-2</v>
      </c>
      <c r="T421" s="2">
        <f t="shared" si="40"/>
        <v>7.013888889196096E-2</v>
      </c>
      <c r="U421" t="str">
        <f t="shared" si="41"/>
        <v>Cobrado</v>
      </c>
      <c r="V421" t="str">
        <f>TEXT(Table1[[#This Row],[Fecha de factura]],"dddd")</f>
        <v>miércoles</v>
      </c>
    </row>
    <row r="422" spans="1:22" x14ac:dyDescent="0.45">
      <c r="A422">
        <v>10</v>
      </c>
      <c r="B422" t="s">
        <v>416</v>
      </c>
      <c r="C422">
        <v>1</v>
      </c>
      <c r="D422" s="1">
        <v>45021.067361111112</v>
      </c>
      <c r="E422" s="1">
        <v>45021.171527777777</v>
      </c>
      <c r="F422" t="s">
        <v>20</v>
      </c>
      <c r="G422" t="s">
        <v>15</v>
      </c>
      <c r="H422" t="s">
        <v>26</v>
      </c>
      <c r="I422" s="11">
        <v>17.57</v>
      </c>
      <c r="J422" t="s">
        <v>39</v>
      </c>
      <c r="K422">
        <v>421</v>
      </c>
      <c r="L422" t="s">
        <v>58</v>
      </c>
      <c r="M422" t="s">
        <v>941</v>
      </c>
      <c r="N422" s="11">
        <f>SUMIF(Cocina!A:A,Sala!K422,Cocina!J:J)+I422</f>
        <v>102.57</v>
      </c>
      <c r="O422" s="12">
        <f t="shared" si="36"/>
        <v>45021</v>
      </c>
      <c r="P422" s="2">
        <f t="shared" si="37"/>
        <v>45021.067361111112</v>
      </c>
      <c r="Q422" s="2">
        <f t="shared" si="38"/>
        <v>45021.171527777777</v>
      </c>
      <c r="R422" s="2">
        <f t="shared" si="39"/>
        <v>0.11458333333090802</v>
      </c>
      <c r="S422" s="7">
        <f>SUMIF(Cocina!A:A,K422,Cocina!H:H)</f>
        <v>4.9305555555555561E-2</v>
      </c>
      <c r="T422" s="2">
        <f t="shared" si="40"/>
        <v>6.5277777775352458E-2</v>
      </c>
      <c r="U422" t="str">
        <f t="shared" si="41"/>
        <v>Cobrado</v>
      </c>
      <c r="V422" t="str">
        <f>TEXT(Table1[[#This Row],[Fecha de factura]],"dddd")</f>
        <v>miércoles</v>
      </c>
    </row>
    <row r="423" spans="1:22" x14ac:dyDescent="0.45">
      <c r="A423">
        <v>12</v>
      </c>
      <c r="B423" t="s">
        <v>417</v>
      </c>
      <c r="C423">
        <v>6</v>
      </c>
      <c r="D423" s="1">
        <v>45021.025000000001</v>
      </c>
      <c r="E423" s="1">
        <v>45021.131249999999</v>
      </c>
      <c r="F423" t="s">
        <v>25</v>
      </c>
      <c r="G423" t="s">
        <v>15</v>
      </c>
      <c r="H423" t="s">
        <v>26</v>
      </c>
      <c r="I423" s="11">
        <v>39.72</v>
      </c>
      <c r="J423" t="s">
        <v>17</v>
      </c>
      <c r="K423">
        <v>422</v>
      </c>
      <c r="L423" t="s">
        <v>18</v>
      </c>
      <c r="M423" t="s">
        <v>942</v>
      </c>
      <c r="N423" s="11">
        <f>SUMIF(Cocina!A:A,Sala!K423,Cocina!J:J)+I423</f>
        <v>127.72</v>
      </c>
      <c r="O423" s="12">
        <f t="shared" si="36"/>
        <v>45021</v>
      </c>
      <c r="P423" s="2">
        <f t="shared" si="37"/>
        <v>45021.025000000001</v>
      </c>
      <c r="Q423" s="2">
        <f t="shared" si="38"/>
        <v>45021.131249999999</v>
      </c>
      <c r="R423" s="2">
        <f t="shared" si="39"/>
        <v>0.10624999999708962</v>
      </c>
      <c r="S423" s="7">
        <f>SUMIF(Cocina!A:A,K423,Cocina!H:H)</f>
        <v>2.361111111111111E-2</v>
      </c>
      <c r="T423" s="2">
        <f t="shared" si="40"/>
        <v>8.2638888885978506E-2</v>
      </c>
      <c r="U423" t="str">
        <f t="shared" si="41"/>
        <v>Cobrado</v>
      </c>
      <c r="V423" t="str">
        <f>TEXT(Table1[[#This Row],[Fecha de factura]],"dddd")</f>
        <v>miércoles</v>
      </c>
    </row>
    <row r="424" spans="1:22" x14ac:dyDescent="0.45">
      <c r="A424">
        <v>4</v>
      </c>
      <c r="B424" t="s">
        <v>237</v>
      </c>
      <c r="C424">
        <v>2</v>
      </c>
      <c r="D424" s="1">
        <v>45021.106944444444</v>
      </c>
      <c r="E424" s="1">
        <v>45021.206250000003</v>
      </c>
      <c r="F424" t="s">
        <v>20</v>
      </c>
      <c r="G424" t="s">
        <v>15</v>
      </c>
      <c r="H424" t="s">
        <v>22</v>
      </c>
      <c r="I424" s="11">
        <v>34.130000000000003</v>
      </c>
      <c r="J424" t="s">
        <v>27</v>
      </c>
      <c r="K424">
        <v>423</v>
      </c>
      <c r="L424" t="s">
        <v>55</v>
      </c>
      <c r="M424" t="s">
        <v>943</v>
      </c>
      <c r="N424" s="11">
        <f>SUMIF(Cocina!A:A,Sala!K424,Cocina!J:J)+I424</f>
        <v>186.13</v>
      </c>
      <c r="O424" s="12">
        <f t="shared" si="36"/>
        <v>45021</v>
      </c>
      <c r="P424" s="2">
        <f t="shared" si="37"/>
        <v>45021.106944444444</v>
      </c>
      <c r="Q424" s="2">
        <f t="shared" si="38"/>
        <v>45021.206250000003</v>
      </c>
      <c r="R424" s="2">
        <f t="shared" si="39"/>
        <v>9.930555555911269E-2</v>
      </c>
      <c r="S424" s="7">
        <f>SUMIF(Cocina!A:A,K424,Cocina!H:H)</f>
        <v>2.1527777777777778E-2</v>
      </c>
      <c r="T424" s="2">
        <f t="shared" si="40"/>
        <v>7.7777777781334906E-2</v>
      </c>
      <c r="U424" t="str">
        <f t="shared" si="41"/>
        <v>Cobrado</v>
      </c>
      <c r="V424" t="str">
        <f>TEXT(Table1[[#This Row],[Fecha de factura]],"dddd")</f>
        <v>miércoles</v>
      </c>
    </row>
    <row r="425" spans="1:22" x14ac:dyDescent="0.45">
      <c r="A425">
        <v>13</v>
      </c>
      <c r="B425" t="s">
        <v>418</v>
      </c>
      <c r="C425">
        <v>3</v>
      </c>
      <c r="D425" s="1">
        <v>45021.047222222223</v>
      </c>
      <c r="E425" s="1">
        <v>45021.136805555558</v>
      </c>
      <c r="F425" t="s">
        <v>25</v>
      </c>
      <c r="G425" t="s">
        <v>36</v>
      </c>
      <c r="H425" t="s">
        <v>22</v>
      </c>
      <c r="I425" s="11">
        <v>11.02</v>
      </c>
      <c r="J425" t="s">
        <v>17</v>
      </c>
      <c r="K425">
        <v>424</v>
      </c>
      <c r="L425" t="s">
        <v>23</v>
      </c>
      <c r="M425" t="s">
        <v>944</v>
      </c>
      <c r="N425" s="11">
        <f>SUMIF(Cocina!A:A,Sala!K425,Cocina!J:J)+I425</f>
        <v>158.02000000000001</v>
      </c>
      <c r="O425" s="12">
        <f t="shared" si="36"/>
        <v>45021</v>
      </c>
      <c r="P425" s="2">
        <f t="shared" si="37"/>
        <v>45021.047222222223</v>
      </c>
      <c r="Q425" s="2">
        <f t="shared" si="38"/>
        <v>45021.136805555558</v>
      </c>
      <c r="R425" s="2">
        <f t="shared" si="39"/>
        <v>8.9583333334303461E-2</v>
      </c>
      <c r="S425" s="7">
        <f>SUMIF(Cocina!A:A,K425,Cocina!H:H)</f>
        <v>6.1111111111111116E-2</v>
      </c>
      <c r="T425" s="2">
        <f t="shared" si="40"/>
        <v>2.8472222223192345E-2</v>
      </c>
      <c r="U425" t="str">
        <f t="shared" si="41"/>
        <v>Cobrado</v>
      </c>
      <c r="V425" t="str">
        <f>TEXT(Table1[[#This Row],[Fecha de factura]],"dddd")</f>
        <v>miércoles</v>
      </c>
    </row>
    <row r="426" spans="1:22" x14ac:dyDescent="0.45">
      <c r="A426">
        <v>18</v>
      </c>
      <c r="B426" t="s">
        <v>419</v>
      </c>
      <c r="C426">
        <v>3</v>
      </c>
      <c r="D426" s="1">
        <v>45021.058333333334</v>
      </c>
      <c r="E426" s="1">
        <v>45021.15625</v>
      </c>
      <c r="F426" t="s">
        <v>25</v>
      </c>
      <c r="G426" t="s">
        <v>15</v>
      </c>
      <c r="H426" t="s">
        <v>26</v>
      </c>
      <c r="I426" s="11">
        <v>49.43</v>
      </c>
      <c r="J426" t="s">
        <v>17</v>
      </c>
      <c r="K426">
        <v>425</v>
      </c>
      <c r="L426" t="s">
        <v>34</v>
      </c>
      <c r="M426" t="s">
        <v>123</v>
      </c>
      <c r="N426" s="11">
        <f>SUMIF(Cocina!A:A,Sala!K426,Cocina!J:J)+I426</f>
        <v>68.430000000000007</v>
      </c>
      <c r="O426" s="12">
        <f t="shared" si="36"/>
        <v>45021</v>
      </c>
      <c r="P426" s="2">
        <f t="shared" si="37"/>
        <v>45021.058333333334</v>
      </c>
      <c r="Q426" s="2">
        <f t="shared" si="38"/>
        <v>45021.15625</v>
      </c>
      <c r="R426" s="2">
        <f t="shared" si="39"/>
        <v>9.7916666665696539E-2</v>
      </c>
      <c r="S426" s="7">
        <f>SUMIF(Cocina!A:A,K426,Cocina!H:H)</f>
        <v>1.9444444444444445E-2</v>
      </c>
      <c r="T426" s="2">
        <f t="shared" si="40"/>
        <v>7.8472222221252094E-2</v>
      </c>
      <c r="U426" t="str">
        <f t="shared" si="41"/>
        <v>Cobrado</v>
      </c>
      <c r="V426" t="str">
        <f>TEXT(Table1[[#This Row],[Fecha de factura]],"dddd")</f>
        <v>miércoles</v>
      </c>
    </row>
    <row r="427" spans="1:22" x14ac:dyDescent="0.45">
      <c r="A427">
        <v>5</v>
      </c>
      <c r="B427" t="s">
        <v>420</v>
      </c>
      <c r="C427">
        <v>2</v>
      </c>
      <c r="D427" s="1">
        <v>45021.132638888892</v>
      </c>
      <c r="E427" s="1">
        <v>45021.209722222222</v>
      </c>
      <c r="F427" t="s">
        <v>33</v>
      </c>
      <c r="G427" t="s">
        <v>15</v>
      </c>
      <c r="H427" t="s">
        <v>26</v>
      </c>
      <c r="I427" s="11">
        <v>47.8</v>
      </c>
      <c r="J427" t="s">
        <v>17</v>
      </c>
      <c r="K427">
        <v>426</v>
      </c>
      <c r="L427" t="s">
        <v>28</v>
      </c>
      <c r="M427" t="s">
        <v>945</v>
      </c>
      <c r="N427" s="11">
        <f>SUMIF(Cocina!A:A,Sala!K427,Cocina!J:J)+I427</f>
        <v>294.8</v>
      </c>
      <c r="O427" s="12">
        <f t="shared" si="36"/>
        <v>45021</v>
      </c>
      <c r="P427" s="2">
        <f t="shared" si="37"/>
        <v>45021.132638888892</v>
      </c>
      <c r="Q427" s="2">
        <f t="shared" si="38"/>
        <v>45021.209722222222</v>
      </c>
      <c r="R427" s="2">
        <f t="shared" si="39"/>
        <v>7.7083333329937886E-2</v>
      </c>
      <c r="S427" s="7">
        <f>SUMIF(Cocina!A:A,K427,Cocina!H:H)</f>
        <v>8.0555555555555547E-2</v>
      </c>
      <c r="T427" s="2">
        <f t="shared" si="40"/>
        <v>0</v>
      </c>
      <c r="U427" t="str">
        <f t="shared" si="41"/>
        <v>No cobrado</v>
      </c>
      <c r="V427" t="str">
        <f>TEXT(Table1[[#This Row],[Fecha de factura]],"dddd")</f>
        <v>miércoles</v>
      </c>
    </row>
    <row r="428" spans="1:22" x14ac:dyDescent="0.45">
      <c r="A428">
        <v>2</v>
      </c>
      <c r="B428" t="s">
        <v>196</v>
      </c>
      <c r="C428">
        <v>4</v>
      </c>
      <c r="D428" s="1">
        <v>45021.106944444444</v>
      </c>
      <c r="E428" s="1">
        <v>45021.154861111114</v>
      </c>
      <c r="F428" t="s">
        <v>25</v>
      </c>
      <c r="G428" t="s">
        <v>15</v>
      </c>
      <c r="H428" t="s">
        <v>22</v>
      </c>
      <c r="I428" s="11">
        <v>43.74</v>
      </c>
      <c r="J428" t="s">
        <v>27</v>
      </c>
      <c r="K428">
        <v>427</v>
      </c>
      <c r="L428" t="s">
        <v>43</v>
      </c>
      <c r="M428" t="s">
        <v>946</v>
      </c>
      <c r="N428" s="11">
        <f>SUMIF(Cocina!A:A,Sala!K428,Cocina!J:J)+I428</f>
        <v>249.74</v>
      </c>
      <c r="O428" s="12">
        <f t="shared" si="36"/>
        <v>45021</v>
      </c>
      <c r="P428" s="2">
        <f t="shared" si="37"/>
        <v>45021.106944444444</v>
      </c>
      <c r="Q428" s="2">
        <f t="shared" si="38"/>
        <v>45021.154861111114</v>
      </c>
      <c r="R428" s="2">
        <f t="shared" si="39"/>
        <v>4.7916666670062114E-2</v>
      </c>
      <c r="S428" s="7">
        <f>SUMIF(Cocina!A:A,K428,Cocina!H:H)</f>
        <v>0.11527777777777777</v>
      </c>
      <c r="T428" s="2">
        <f t="shared" si="40"/>
        <v>0</v>
      </c>
      <c r="U428" t="str">
        <f t="shared" si="41"/>
        <v>No cobrado</v>
      </c>
      <c r="V428" t="str">
        <f>TEXT(Table1[[#This Row],[Fecha de factura]],"dddd")</f>
        <v>miércoles</v>
      </c>
    </row>
    <row r="429" spans="1:22" x14ac:dyDescent="0.45">
      <c r="A429">
        <v>7</v>
      </c>
      <c r="B429" t="s">
        <v>421</v>
      </c>
      <c r="C429">
        <v>5</v>
      </c>
      <c r="D429" s="1">
        <v>45021.137499999997</v>
      </c>
      <c r="E429" s="1">
        <v>45021.252083333333</v>
      </c>
      <c r="F429" t="s">
        <v>33</v>
      </c>
      <c r="G429" t="s">
        <v>21</v>
      </c>
      <c r="H429" t="s">
        <v>26</v>
      </c>
      <c r="I429" s="11">
        <v>15.6</v>
      </c>
      <c r="J429" t="s">
        <v>17</v>
      </c>
      <c r="K429">
        <v>428</v>
      </c>
      <c r="L429" t="s">
        <v>55</v>
      </c>
      <c r="M429" t="s">
        <v>947</v>
      </c>
      <c r="N429" s="11">
        <f>SUMIF(Cocina!A:A,Sala!K429,Cocina!J:J)+I429</f>
        <v>190.6</v>
      </c>
      <c r="O429" s="12">
        <f t="shared" si="36"/>
        <v>45021</v>
      </c>
      <c r="P429" s="2">
        <f t="shared" si="37"/>
        <v>45021.137499999997</v>
      </c>
      <c r="Q429" s="2">
        <f t="shared" si="38"/>
        <v>45021.252083333333</v>
      </c>
      <c r="R429" s="2">
        <f t="shared" si="39"/>
        <v>0.11458333333575865</v>
      </c>
      <c r="S429" s="7">
        <f>SUMIF(Cocina!A:A,K429,Cocina!H:H)</f>
        <v>0.12430555555555556</v>
      </c>
      <c r="T429" s="2">
        <f t="shared" si="40"/>
        <v>0</v>
      </c>
      <c r="U429" t="str">
        <f t="shared" si="41"/>
        <v>No cobrado</v>
      </c>
      <c r="V429" t="str">
        <f>TEXT(Table1[[#This Row],[Fecha de factura]],"dddd")</f>
        <v>miércoles</v>
      </c>
    </row>
    <row r="430" spans="1:22" x14ac:dyDescent="0.45">
      <c r="A430">
        <v>8</v>
      </c>
      <c r="B430" t="s">
        <v>422</v>
      </c>
      <c r="C430">
        <v>1</v>
      </c>
      <c r="D430" s="1">
        <v>45021.006944444445</v>
      </c>
      <c r="E430" s="1">
        <v>45021.156944444447</v>
      </c>
      <c r="F430" t="s">
        <v>33</v>
      </c>
      <c r="G430" t="s">
        <v>15</v>
      </c>
      <c r="H430" t="s">
        <v>26</v>
      </c>
      <c r="I430" s="11">
        <v>10.95</v>
      </c>
      <c r="J430" t="s">
        <v>17</v>
      </c>
      <c r="K430">
        <v>429</v>
      </c>
      <c r="L430" t="s">
        <v>28</v>
      </c>
      <c r="M430" t="s">
        <v>166</v>
      </c>
      <c r="N430" s="11">
        <f>SUMIF(Cocina!A:A,Sala!K430,Cocina!J:J)+I430</f>
        <v>88.95</v>
      </c>
      <c r="O430" s="12">
        <f t="shared" si="36"/>
        <v>45021</v>
      </c>
      <c r="P430" s="2">
        <f t="shared" si="37"/>
        <v>45021.006944444445</v>
      </c>
      <c r="Q430" s="2">
        <f t="shared" si="38"/>
        <v>45021.156944444447</v>
      </c>
      <c r="R430" s="2">
        <f t="shared" si="39"/>
        <v>0.15000000000145519</v>
      </c>
      <c r="S430" s="7">
        <f>SUMIF(Cocina!A:A,K430,Cocina!H:H)</f>
        <v>1.8749999999999999E-2</v>
      </c>
      <c r="T430" s="2">
        <f t="shared" si="40"/>
        <v>0.1312500000014552</v>
      </c>
      <c r="U430" t="str">
        <f t="shared" si="41"/>
        <v>Cobrado</v>
      </c>
      <c r="V430" t="str">
        <f>TEXT(Table1[[#This Row],[Fecha de factura]],"dddd")</f>
        <v>miércoles</v>
      </c>
    </row>
    <row r="431" spans="1:22" x14ac:dyDescent="0.45">
      <c r="A431">
        <v>7</v>
      </c>
      <c r="B431" t="s">
        <v>423</v>
      </c>
      <c r="C431">
        <v>3</v>
      </c>
      <c r="D431" s="1">
        <v>45021.097916666666</v>
      </c>
      <c r="E431" s="1">
        <v>45021.165972222225</v>
      </c>
      <c r="F431" t="s">
        <v>33</v>
      </c>
      <c r="G431" t="s">
        <v>15</v>
      </c>
      <c r="H431" t="s">
        <v>16</v>
      </c>
      <c r="I431" s="11">
        <v>42.09</v>
      </c>
      <c r="J431" t="s">
        <v>17</v>
      </c>
      <c r="K431">
        <v>430</v>
      </c>
      <c r="L431" t="s">
        <v>40</v>
      </c>
      <c r="M431" t="s">
        <v>133</v>
      </c>
      <c r="N431" s="11">
        <f>SUMIF(Cocina!A:A,Sala!K431,Cocina!J:J)+I431</f>
        <v>67.09</v>
      </c>
      <c r="O431" s="12">
        <f t="shared" si="36"/>
        <v>45021</v>
      </c>
      <c r="P431" s="2">
        <f t="shared" si="37"/>
        <v>45021.097916666666</v>
      </c>
      <c r="Q431" s="2">
        <f t="shared" si="38"/>
        <v>45021.165972222225</v>
      </c>
      <c r="R431" s="2">
        <f t="shared" si="39"/>
        <v>6.805555555911269E-2</v>
      </c>
      <c r="S431" s="7">
        <f>SUMIF(Cocina!A:A,K431,Cocina!H:H)</f>
        <v>3.4027777777777775E-2</v>
      </c>
      <c r="T431" s="2">
        <f t="shared" si="40"/>
        <v>3.4027777781334916E-2</v>
      </c>
      <c r="U431" t="str">
        <f t="shared" si="41"/>
        <v>Cobrado</v>
      </c>
      <c r="V431" t="str">
        <f>TEXT(Table1[[#This Row],[Fecha de factura]],"dddd")</f>
        <v>miércoles</v>
      </c>
    </row>
    <row r="432" spans="1:22" x14ac:dyDescent="0.45">
      <c r="A432">
        <v>15</v>
      </c>
      <c r="B432" t="s">
        <v>305</v>
      </c>
      <c r="C432">
        <v>5</v>
      </c>
      <c r="D432" s="1">
        <v>45021.147916666669</v>
      </c>
      <c r="E432" s="1">
        <v>45021.309027777781</v>
      </c>
      <c r="F432" t="s">
        <v>30</v>
      </c>
      <c r="G432" t="s">
        <v>15</v>
      </c>
      <c r="H432" t="s">
        <v>26</v>
      </c>
      <c r="I432" s="11">
        <v>39.82</v>
      </c>
      <c r="J432" t="s">
        <v>27</v>
      </c>
      <c r="K432">
        <v>431</v>
      </c>
      <c r="L432" t="s">
        <v>70</v>
      </c>
      <c r="M432" t="s">
        <v>79</v>
      </c>
      <c r="N432" s="11">
        <f>SUMIF(Cocina!A:A,Sala!K432,Cocina!J:J)+I432</f>
        <v>99.82</v>
      </c>
      <c r="O432" s="12">
        <f t="shared" si="36"/>
        <v>45021</v>
      </c>
      <c r="P432" s="2">
        <f t="shared" si="37"/>
        <v>45021.147916666669</v>
      </c>
      <c r="Q432" s="2">
        <f t="shared" si="38"/>
        <v>45021.309027777781</v>
      </c>
      <c r="R432" s="2">
        <f t="shared" si="39"/>
        <v>0.16111111111240461</v>
      </c>
      <c r="S432" s="7">
        <f>SUMIF(Cocina!A:A,K432,Cocina!H:H)</f>
        <v>1.3888888888888888E-2</v>
      </c>
      <c r="T432" s="2">
        <f t="shared" si="40"/>
        <v>0.14722222222351572</v>
      </c>
      <c r="U432" t="str">
        <f t="shared" si="41"/>
        <v>Cobrado</v>
      </c>
      <c r="V432" t="str">
        <f>TEXT(Table1[[#This Row],[Fecha de factura]],"dddd")</f>
        <v>miércoles</v>
      </c>
    </row>
    <row r="433" spans="1:22" x14ac:dyDescent="0.45">
      <c r="A433">
        <v>10</v>
      </c>
      <c r="B433" t="s">
        <v>424</v>
      </c>
      <c r="C433">
        <v>2</v>
      </c>
      <c r="D433" s="1">
        <v>45021.146527777775</v>
      </c>
      <c r="E433" s="1">
        <v>45021.245833333334</v>
      </c>
      <c r="F433" t="s">
        <v>33</v>
      </c>
      <c r="G433" t="s">
        <v>36</v>
      </c>
      <c r="H433" t="s">
        <v>26</v>
      </c>
      <c r="I433" s="11">
        <v>18.71</v>
      </c>
      <c r="J433" t="s">
        <v>27</v>
      </c>
      <c r="K433">
        <v>432</v>
      </c>
      <c r="L433" t="s">
        <v>23</v>
      </c>
      <c r="M433" t="s">
        <v>948</v>
      </c>
      <c r="N433" s="11">
        <f>SUMIF(Cocina!A:A,Sala!K433,Cocina!J:J)+I433</f>
        <v>127.71000000000001</v>
      </c>
      <c r="O433" s="12">
        <f t="shared" si="36"/>
        <v>45021</v>
      </c>
      <c r="P433" s="2">
        <f t="shared" si="37"/>
        <v>45021.146527777775</v>
      </c>
      <c r="Q433" s="2">
        <f t="shared" si="38"/>
        <v>45021.245833333334</v>
      </c>
      <c r="R433" s="2">
        <f t="shared" si="39"/>
        <v>9.930555555911269E-2</v>
      </c>
      <c r="S433" s="7">
        <f>SUMIF(Cocina!A:A,K433,Cocina!H:H)</f>
        <v>5.1388888888888887E-2</v>
      </c>
      <c r="T433" s="2">
        <f t="shared" si="40"/>
        <v>4.7916666670223804E-2</v>
      </c>
      <c r="U433" t="str">
        <f t="shared" si="41"/>
        <v>Cobrado</v>
      </c>
      <c r="V433" t="str">
        <f>TEXT(Table1[[#This Row],[Fecha de factura]],"dddd")</f>
        <v>miércoles</v>
      </c>
    </row>
    <row r="434" spans="1:22" x14ac:dyDescent="0.45">
      <c r="A434">
        <v>10</v>
      </c>
      <c r="B434" t="s">
        <v>38</v>
      </c>
      <c r="C434">
        <v>4</v>
      </c>
      <c r="D434" s="1">
        <v>45021.051388888889</v>
      </c>
      <c r="E434" s="1">
        <v>45021.131249999999</v>
      </c>
      <c r="F434" t="s">
        <v>33</v>
      </c>
      <c r="G434" t="s">
        <v>15</v>
      </c>
      <c r="H434" t="s">
        <v>26</v>
      </c>
      <c r="I434" s="11">
        <v>45.77</v>
      </c>
      <c r="J434" t="s">
        <v>17</v>
      </c>
      <c r="K434">
        <v>433</v>
      </c>
      <c r="L434" t="s">
        <v>43</v>
      </c>
      <c r="M434" t="s">
        <v>949</v>
      </c>
      <c r="N434" s="11">
        <f>SUMIF(Cocina!A:A,Sala!K434,Cocina!J:J)+I434</f>
        <v>147.77000000000001</v>
      </c>
      <c r="O434" s="12">
        <f t="shared" si="36"/>
        <v>45021</v>
      </c>
      <c r="P434" s="2">
        <f t="shared" si="37"/>
        <v>45021.051388888889</v>
      </c>
      <c r="Q434" s="2">
        <f t="shared" si="38"/>
        <v>45021.131249999999</v>
      </c>
      <c r="R434" s="2">
        <f t="shared" si="39"/>
        <v>7.9861111109494232E-2</v>
      </c>
      <c r="S434" s="7">
        <f>SUMIF(Cocina!A:A,K434,Cocina!H:H)</f>
        <v>5.1388888888888887E-2</v>
      </c>
      <c r="T434" s="2">
        <f t="shared" si="40"/>
        <v>2.8472222220605345E-2</v>
      </c>
      <c r="U434" t="str">
        <f t="shared" si="41"/>
        <v>Cobrado</v>
      </c>
      <c r="V434" t="str">
        <f>TEXT(Table1[[#This Row],[Fecha de factura]],"dddd")</f>
        <v>miércoles</v>
      </c>
    </row>
    <row r="435" spans="1:22" x14ac:dyDescent="0.45">
      <c r="A435">
        <v>15</v>
      </c>
      <c r="B435" t="s">
        <v>425</v>
      </c>
      <c r="C435">
        <v>4</v>
      </c>
      <c r="D435" s="1">
        <v>45021.010416666664</v>
      </c>
      <c r="E435" s="1">
        <v>45021.163194444445</v>
      </c>
      <c r="F435" t="s">
        <v>33</v>
      </c>
      <c r="G435" t="s">
        <v>15</v>
      </c>
      <c r="H435" t="s">
        <v>26</v>
      </c>
      <c r="I435" s="11">
        <v>37.15</v>
      </c>
      <c r="J435" t="s">
        <v>17</v>
      </c>
      <c r="K435">
        <v>434</v>
      </c>
      <c r="L435" t="s">
        <v>43</v>
      </c>
      <c r="M435" t="s">
        <v>950</v>
      </c>
      <c r="N435" s="11">
        <f>SUMIF(Cocina!A:A,Sala!K435,Cocina!J:J)+I435</f>
        <v>133.15</v>
      </c>
      <c r="O435" s="12">
        <f t="shared" si="36"/>
        <v>45021</v>
      </c>
      <c r="P435" s="2">
        <f t="shared" si="37"/>
        <v>45021.010416666664</v>
      </c>
      <c r="Q435" s="2">
        <f t="shared" si="38"/>
        <v>45021.163194444445</v>
      </c>
      <c r="R435" s="2">
        <f t="shared" si="39"/>
        <v>0.15277777778101154</v>
      </c>
      <c r="S435" s="7">
        <f>SUMIF(Cocina!A:A,K435,Cocina!H:H)</f>
        <v>4.0277777777777773E-2</v>
      </c>
      <c r="T435" s="2">
        <f t="shared" si="40"/>
        <v>0.11250000000323376</v>
      </c>
      <c r="U435" t="str">
        <f t="shared" si="41"/>
        <v>Cobrado</v>
      </c>
      <c r="V435" t="str">
        <f>TEXT(Table1[[#This Row],[Fecha de factura]],"dddd")</f>
        <v>miércoles</v>
      </c>
    </row>
    <row r="436" spans="1:22" x14ac:dyDescent="0.45">
      <c r="A436">
        <v>17</v>
      </c>
      <c r="B436" t="s">
        <v>426</v>
      </c>
      <c r="C436">
        <v>6</v>
      </c>
      <c r="D436" s="1">
        <v>45021.161805555559</v>
      </c>
      <c r="E436" s="1">
        <v>45021.250694444447</v>
      </c>
      <c r="F436" t="s">
        <v>30</v>
      </c>
      <c r="G436" t="s">
        <v>15</v>
      </c>
      <c r="H436" t="s">
        <v>26</v>
      </c>
      <c r="I436" s="11">
        <v>30.48</v>
      </c>
      <c r="J436" t="s">
        <v>39</v>
      </c>
      <c r="K436">
        <v>435</v>
      </c>
      <c r="L436" t="s">
        <v>18</v>
      </c>
      <c r="M436" t="s">
        <v>951</v>
      </c>
      <c r="N436" s="11">
        <f>SUMIF(Cocina!A:A,Sala!K436,Cocina!J:J)+I436</f>
        <v>184.48</v>
      </c>
      <c r="O436" s="12">
        <f t="shared" si="36"/>
        <v>45021</v>
      </c>
      <c r="P436" s="2">
        <f t="shared" si="37"/>
        <v>45021.161805555559</v>
      </c>
      <c r="Q436" s="2">
        <f t="shared" si="38"/>
        <v>45021.250694444447</v>
      </c>
      <c r="R436" s="2">
        <f t="shared" si="39"/>
        <v>9.9305555554262057E-2</v>
      </c>
      <c r="S436" s="7">
        <f>SUMIF(Cocina!A:A,K436,Cocina!H:H)</f>
        <v>7.7083333333333337E-2</v>
      </c>
      <c r="T436" s="2">
        <f t="shared" si="40"/>
        <v>2.222222222092872E-2</v>
      </c>
      <c r="U436" t="str">
        <f t="shared" si="41"/>
        <v>Cobrado</v>
      </c>
      <c r="V436" t="str">
        <f>TEXT(Table1[[#This Row],[Fecha de factura]],"dddd")</f>
        <v>miércoles</v>
      </c>
    </row>
    <row r="437" spans="1:22" x14ac:dyDescent="0.45">
      <c r="A437">
        <v>10</v>
      </c>
      <c r="B437" t="s">
        <v>427</v>
      </c>
      <c r="C437">
        <v>3</v>
      </c>
      <c r="D437" s="1">
        <v>45021.008333333331</v>
      </c>
      <c r="E437" s="1">
        <v>45021.169444444444</v>
      </c>
      <c r="F437" t="s">
        <v>30</v>
      </c>
      <c r="G437" t="s">
        <v>15</v>
      </c>
      <c r="H437" t="s">
        <v>26</v>
      </c>
      <c r="I437" s="11">
        <v>10.14</v>
      </c>
      <c r="J437" t="s">
        <v>39</v>
      </c>
      <c r="K437">
        <v>436</v>
      </c>
      <c r="L437" t="s">
        <v>28</v>
      </c>
      <c r="M437" t="s">
        <v>53</v>
      </c>
      <c r="N437" s="11">
        <f>SUMIF(Cocina!A:A,Sala!K437,Cocina!J:J)+I437</f>
        <v>66.14</v>
      </c>
      <c r="O437" s="12">
        <f t="shared" si="36"/>
        <v>45021</v>
      </c>
      <c r="P437" s="2">
        <f t="shared" si="37"/>
        <v>45021.008333333331</v>
      </c>
      <c r="Q437" s="2">
        <f t="shared" si="38"/>
        <v>45021.169444444444</v>
      </c>
      <c r="R437" s="2">
        <f t="shared" si="39"/>
        <v>0.17152777777907127</v>
      </c>
      <c r="S437" s="7">
        <f>SUMIF(Cocina!A:A,K437,Cocina!H:H)</f>
        <v>3.125E-2</v>
      </c>
      <c r="T437" s="2">
        <f t="shared" si="40"/>
        <v>0.14027777777907127</v>
      </c>
      <c r="U437" t="str">
        <f t="shared" si="41"/>
        <v>Cobrado</v>
      </c>
      <c r="V437" t="str">
        <f>TEXT(Table1[[#This Row],[Fecha de factura]],"dddd")</f>
        <v>miércoles</v>
      </c>
    </row>
    <row r="438" spans="1:22" x14ac:dyDescent="0.45">
      <c r="A438">
        <v>16</v>
      </c>
      <c r="B438" t="s">
        <v>332</v>
      </c>
      <c r="C438">
        <v>6</v>
      </c>
      <c r="D438" s="1">
        <v>45021.126388888886</v>
      </c>
      <c r="E438" s="1">
        <v>45021.225694444445</v>
      </c>
      <c r="F438" t="s">
        <v>14</v>
      </c>
      <c r="G438" t="s">
        <v>15</v>
      </c>
      <c r="H438" t="s">
        <v>26</v>
      </c>
      <c r="I438" s="11">
        <v>12.56</v>
      </c>
      <c r="J438" t="s">
        <v>17</v>
      </c>
      <c r="K438">
        <v>437</v>
      </c>
      <c r="L438" t="s">
        <v>31</v>
      </c>
      <c r="M438" t="s">
        <v>37</v>
      </c>
      <c r="N438" s="11">
        <f>SUMIF(Cocina!A:A,Sala!K438,Cocina!J:J)+I438</f>
        <v>82.56</v>
      </c>
      <c r="O438" s="12">
        <f t="shared" si="36"/>
        <v>45021</v>
      </c>
      <c r="P438" s="2">
        <f t="shared" si="37"/>
        <v>45021.126388888886</v>
      </c>
      <c r="Q438" s="2">
        <f t="shared" si="38"/>
        <v>45021.225694444445</v>
      </c>
      <c r="R438" s="2">
        <f t="shared" si="39"/>
        <v>9.930555555911269E-2</v>
      </c>
      <c r="S438" s="7">
        <f>SUMIF(Cocina!A:A,K438,Cocina!H:H)</f>
        <v>3.5416666666666666E-2</v>
      </c>
      <c r="T438" s="2">
        <f t="shared" si="40"/>
        <v>6.3888888892446025E-2</v>
      </c>
      <c r="U438" t="str">
        <f t="shared" si="41"/>
        <v>Cobrado</v>
      </c>
      <c r="V438" t="str">
        <f>TEXT(Table1[[#This Row],[Fecha de factura]],"dddd")</f>
        <v>miércoles</v>
      </c>
    </row>
    <row r="439" spans="1:22" x14ac:dyDescent="0.45">
      <c r="A439">
        <v>2</v>
      </c>
      <c r="B439" t="s">
        <v>428</v>
      </c>
      <c r="C439">
        <v>1</v>
      </c>
      <c r="D439" s="1">
        <v>45021.165277777778</v>
      </c>
      <c r="E439" s="1">
        <v>45021.314583333333</v>
      </c>
      <c r="F439" t="s">
        <v>20</v>
      </c>
      <c r="G439" t="s">
        <v>15</v>
      </c>
      <c r="H439" t="s">
        <v>26</v>
      </c>
      <c r="I439" s="11">
        <v>19.3</v>
      </c>
      <c r="J439" t="s">
        <v>27</v>
      </c>
      <c r="K439">
        <v>438</v>
      </c>
      <c r="L439" t="s">
        <v>70</v>
      </c>
      <c r="M439" t="s">
        <v>272</v>
      </c>
      <c r="N439" s="11">
        <f>SUMIF(Cocina!A:A,Sala!K439,Cocina!J:J)+I439</f>
        <v>52.3</v>
      </c>
      <c r="O439" s="12">
        <f t="shared" si="36"/>
        <v>45021</v>
      </c>
      <c r="P439" s="2">
        <f t="shared" si="37"/>
        <v>45021.165277777778</v>
      </c>
      <c r="Q439" s="2">
        <f t="shared" si="38"/>
        <v>45021.314583333333</v>
      </c>
      <c r="R439" s="2">
        <f t="shared" si="39"/>
        <v>0.14930555555474712</v>
      </c>
      <c r="S439" s="7">
        <f>SUMIF(Cocina!A:A,K439,Cocina!H:H)</f>
        <v>3.5416666666666666E-2</v>
      </c>
      <c r="T439" s="2">
        <f t="shared" si="40"/>
        <v>0.11388888888808045</v>
      </c>
      <c r="U439" t="str">
        <f t="shared" si="41"/>
        <v>Cobrado</v>
      </c>
      <c r="V439" t="str">
        <f>TEXT(Table1[[#This Row],[Fecha de factura]],"dddd")</f>
        <v>miércoles</v>
      </c>
    </row>
    <row r="440" spans="1:22" x14ac:dyDescent="0.45">
      <c r="A440">
        <v>15</v>
      </c>
      <c r="B440" t="s">
        <v>429</v>
      </c>
      <c r="C440">
        <v>1</v>
      </c>
      <c r="D440" s="1">
        <v>45021</v>
      </c>
      <c r="E440" s="1">
        <v>45021.057638888888</v>
      </c>
      <c r="F440" t="s">
        <v>14</v>
      </c>
      <c r="G440" t="s">
        <v>36</v>
      </c>
      <c r="H440" t="s">
        <v>26</v>
      </c>
      <c r="I440" s="11">
        <v>25.56</v>
      </c>
      <c r="J440" t="s">
        <v>27</v>
      </c>
      <c r="K440">
        <v>439</v>
      </c>
      <c r="L440" t="s">
        <v>43</v>
      </c>
      <c r="M440" t="s">
        <v>952</v>
      </c>
      <c r="N440" s="11">
        <f>SUMIF(Cocina!A:A,Sala!K440,Cocina!J:J)+I440</f>
        <v>202.56</v>
      </c>
      <c r="O440" s="12">
        <f t="shared" si="36"/>
        <v>45021</v>
      </c>
      <c r="P440" s="2">
        <f t="shared" si="37"/>
        <v>45021</v>
      </c>
      <c r="Q440" s="2">
        <f t="shared" si="38"/>
        <v>45021.057638888888</v>
      </c>
      <c r="R440" s="2">
        <f t="shared" si="39"/>
        <v>5.7638888887595385E-2</v>
      </c>
      <c r="S440" s="7">
        <f>SUMIF(Cocina!A:A,K440,Cocina!H:H)</f>
        <v>4.4444444444444446E-2</v>
      </c>
      <c r="T440" s="2">
        <f t="shared" si="40"/>
        <v>1.3194444443150939E-2</v>
      </c>
      <c r="U440" t="str">
        <f t="shared" si="41"/>
        <v>Cobrado</v>
      </c>
      <c r="V440" t="str">
        <f>TEXT(Table1[[#This Row],[Fecha de factura]],"dddd")</f>
        <v>miércoles</v>
      </c>
    </row>
    <row r="441" spans="1:22" x14ac:dyDescent="0.45">
      <c r="A441">
        <v>13</v>
      </c>
      <c r="B441" t="s">
        <v>430</v>
      </c>
      <c r="C441">
        <v>1</v>
      </c>
      <c r="D441" s="1">
        <v>45021.082638888889</v>
      </c>
      <c r="E441" s="1">
        <v>45021.241666666669</v>
      </c>
      <c r="F441" t="s">
        <v>25</v>
      </c>
      <c r="G441" t="s">
        <v>15</v>
      </c>
      <c r="H441" t="s">
        <v>26</v>
      </c>
      <c r="I441" s="11">
        <v>38.85</v>
      </c>
      <c r="J441" t="s">
        <v>39</v>
      </c>
      <c r="K441">
        <v>440</v>
      </c>
      <c r="L441" t="s">
        <v>70</v>
      </c>
      <c r="M441" t="s">
        <v>953</v>
      </c>
      <c r="N441" s="11">
        <f>SUMIF(Cocina!A:A,Sala!K441,Cocina!J:J)+I441</f>
        <v>122.85</v>
      </c>
      <c r="O441" s="12">
        <f t="shared" si="36"/>
        <v>45021</v>
      </c>
      <c r="P441" s="2">
        <f t="shared" si="37"/>
        <v>45021.082638888889</v>
      </c>
      <c r="Q441" s="2">
        <f t="shared" si="38"/>
        <v>45021.241666666669</v>
      </c>
      <c r="R441" s="2">
        <f t="shared" si="39"/>
        <v>0.169444444446223</v>
      </c>
      <c r="S441" s="7">
        <f>SUMIF(Cocina!A:A,K441,Cocina!H:H)</f>
        <v>3.125E-2</v>
      </c>
      <c r="T441" s="2">
        <f t="shared" si="40"/>
        <v>0.138194444446223</v>
      </c>
      <c r="U441" t="str">
        <f t="shared" si="41"/>
        <v>Cobrado</v>
      </c>
      <c r="V441" t="str">
        <f>TEXT(Table1[[#This Row],[Fecha de factura]],"dddd")</f>
        <v>miércoles</v>
      </c>
    </row>
    <row r="442" spans="1:22" x14ac:dyDescent="0.45">
      <c r="A442">
        <v>13</v>
      </c>
      <c r="B442" t="s">
        <v>431</v>
      </c>
      <c r="C442">
        <v>6</v>
      </c>
      <c r="D442" s="1">
        <v>45021.044444444444</v>
      </c>
      <c r="E442" s="1">
        <v>45021.140972222223</v>
      </c>
      <c r="F442" t="s">
        <v>25</v>
      </c>
      <c r="G442" t="s">
        <v>15</v>
      </c>
      <c r="H442" t="s">
        <v>22</v>
      </c>
      <c r="I442" s="11">
        <v>23.31</v>
      </c>
      <c r="J442" t="s">
        <v>39</v>
      </c>
      <c r="K442">
        <v>441</v>
      </c>
      <c r="L442" t="s">
        <v>18</v>
      </c>
      <c r="M442" t="s">
        <v>663</v>
      </c>
      <c r="N442" s="11">
        <f>SUMIF(Cocina!A:A,Sala!K442,Cocina!J:J)+I442</f>
        <v>206.31</v>
      </c>
      <c r="O442" s="12">
        <f t="shared" si="36"/>
        <v>45021</v>
      </c>
      <c r="P442" s="2">
        <f t="shared" si="37"/>
        <v>45021.044444444444</v>
      </c>
      <c r="Q442" s="2">
        <f t="shared" si="38"/>
        <v>45021.140972222223</v>
      </c>
      <c r="R442" s="2">
        <f t="shared" si="39"/>
        <v>0.10694444444622302</v>
      </c>
      <c r="S442" s="7">
        <f>SUMIF(Cocina!A:A,K442,Cocina!H:H)</f>
        <v>6.25E-2</v>
      </c>
      <c r="T442" s="2">
        <f t="shared" si="40"/>
        <v>4.4444444446223016E-2</v>
      </c>
      <c r="U442" t="str">
        <f t="shared" si="41"/>
        <v>Cobrado</v>
      </c>
      <c r="V442" t="str">
        <f>TEXT(Table1[[#This Row],[Fecha de factura]],"dddd")</f>
        <v>miércoles</v>
      </c>
    </row>
    <row r="443" spans="1:22" x14ac:dyDescent="0.45">
      <c r="A443">
        <v>15</v>
      </c>
      <c r="B443" t="s">
        <v>432</v>
      </c>
      <c r="C443">
        <v>3</v>
      </c>
      <c r="D443" s="1">
        <v>45021.086111111108</v>
      </c>
      <c r="E443" s="1">
        <v>45021.137499999997</v>
      </c>
      <c r="F443" t="s">
        <v>33</v>
      </c>
      <c r="G443" t="s">
        <v>36</v>
      </c>
      <c r="H443" t="s">
        <v>26</v>
      </c>
      <c r="I443" s="11">
        <v>21.07</v>
      </c>
      <c r="J443" t="s">
        <v>39</v>
      </c>
      <c r="K443">
        <v>442</v>
      </c>
      <c r="L443" t="s">
        <v>45</v>
      </c>
      <c r="M443" t="s">
        <v>954</v>
      </c>
      <c r="N443" s="11">
        <f>SUMIF(Cocina!A:A,Sala!K443,Cocina!J:J)+I443</f>
        <v>256.07</v>
      </c>
      <c r="O443" s="12">
        <f t="shared" si="36"/>
        <v>45021</v>
      </c>
      <c r="P443" s="2">
        <f t="shared" si="37"/>
        <v>45021.086111111108</v>
      </c>
      <c r="Q443" s="2">
        <f t="shared" si="38"/>
        <v>45021.137499999997</v>
      </c>
      <c r="R443" s="2">
        <f t="shared" si="39"/>
        <v>6.1805555555717241E-2</v>
      </c>
      <c r="S443" s="7">
        <f>SUMIF(Cocina!A:A,K443,Cocina!H:H)</f>
        <v>9.0972222222222218E-2</v>
      </c>
      <c r="T443" s="2">
        <f t="shared" si="40"/>
        <v>0</v>
      </c>
      <c r="U443" t="str">
        <f t="shared" si="41"/>
        <v>No cobrado</v>
      </c>
      <c r="V443" t="str">
        <f>TEXT(Table1[[#This Row],[Fecha de factura]],"dddd")</f>
        <v>miércoles</v>
      </c>
    </row>
    <row r="444" spans="1:22" x14ac:dyDescent="0.45">
      <c r="A444">
        <v>4</v>
      </c>
      <c r="B444" t="s">
        <v>419</v>
      </c>
      <c r="C444">
        <v>2</v>
      </c>
      <c r="D444" s="1">
        <v>45021.052083333336</v>
      </c>
      <c r="E444" s="1">
        <v>45021.134722222225</v>
      </c>
      <c r="F444" t="s">
        <v>25</v>
      </c>
      <c r="G444" t="s">
        <v>15</v>
      </c>
      <c r="H444" t="s">
        <v>16</v>
      </c>
      <c r="I444" s="11">
        <v>14.48</v>
      </c>
      <c r="J444" t="s">
        <v>27</v>
      </c>
      <c r="K444">
        <v>443</v>
      </c>
      <c r="L444" t="s">
        <v>40</v>
      </c>
      <c r="M444" t="s">
        <v>955</v>
      </c>
      <c r="N444" s="11">
        <f>SUMIF(Cocina!A:A,Sala!K444,Cocina!J:J)+I444</f>
        <v>231.48</v>
      </c>
      <c r="O444" s="12">
        <f t="shared" si="36"/>
        <v>45021</v>
      </c>
      <c r="P444" s="2">
        <f t="shared" si="37"/>
        <v>45021.052083333336</v>
      </c>
      <c r="Q444" s="2">
        <f t="shared" si="38"/>
        <v>45021.134722222225</v>
      </c>
      <c r="R444" s="2">
        <f t="shared" si="39"/>
        <v>8.2638888889050577E-2</v>
      </c>
      <c r="S444" s="7">
        <f>SUMIF(Cocina!A:A,K444,Cocina!H:H)</f>
        <v>0.10763888888888888</v>
      </c>
      <c r="T444" s="2">
        <f t="shared" si="40"/>
        <v>0</v>
      </c>
      <c r="U444" t="str">
        <f t="shared" si="41"/>
        <v>No cobrado</v>
      </c>
      <c r="V444" t="str">
        <f>TEXT(Table1[[#This Row],[Fecha de factura]],"dddd")</f>
        <v>miércoles</v>
      </c>
    </row>
    <row r="445" spans="1:22" x14ac:dyDescent="0.45">
      <c r="A445">
        <v>8</v>
      </c>
      <c r="B445" t="s">
        <v>97</v>
      </c>
      <c r="C445">
        <v>5</v>
      </c>
      <c r="D445" s="1">
        <v>45021.140972222223</v>
      </c>
      <c r="E445" s="1">
        <v>45021.255555555559</v>
      </c>
      <c r="F445" t="s">
        <v>20</v>
      </c>
      <c r="G445" t="s">
        <v>15</v>
      </c>
      <c r="H445" t="s">
        <v>26</v>
      </c>
      <c r="I445" s="11">
        <v>25.26</v>
      </c>
      <c r="J445" t="s">
        <v>27</v>
      </c>
      <c r="K445">
        <v>444</v>
      </c>
      <c r="L445" t="s">
        <v>70</v>
      </c>
      <c r="M445" t="s">
        <v>956</v>
      </c>
      <c r="N445" s="11">
        <f>SUMIF(Cocina!A:A,Sala!K445,Cocina!J:J)+I445</f>
        <v>120.26</v>
      </c>
      <c r="O445" s="12">
        <f t="shared" si="36"/>
        <v>45021</v>
      </c>
      <c r="P445" s="2">
        <f t="shared" si="37"/>
        <v>45021.140972222223</v>
      </c>
      <c r="Q445" s="2">
        <f t="shared" si="38"/>
        <v>45021.255555555559</v>
      </c>
      <c r="R445" s="2">
        <f t="shared" si="39"/>
        <v>0.11458333333575865</v>
      </c>
      <c r="S445" s="7">
        <f>SUMIF(Cocina!A:A,K445,Cocina!H:H)</f>
        <v>5.6249999999999994E-2</v>
      </c>
      <c r="T445" s="2">
        <f t="shared" si="40"/>
        <v>5.8333333335758658E-2</v>
      </c>
      <c r="U445" t="str">
        <f t="shared" si="41"/>
        <v>Cobrado</v>
      </c>
      <c r="V445" t="str">
        <f>TEXT(Table1[[#This Row],[Fecha de factura]],"dddd")</f>
        <v>miércoles</v>
      </c>
    </row>
    <row r="446" spans="1:22" x14ac:dyDescent="0.45">
      <c r="A446">
        <v>6</v>
      </c>
      <c r="B446" t="s">
        <v>433</v>
      </c>
      <c r="C446">
        <v>5</v>
      </c>
      <c r="D446" s="1">
        <v>45021.042361111111</v>
      </c>
      <c r="E446" s="1">
        <v>45021.131249999999</v>
      </c>
      <c r="F446" t="s">
        <v>20</v>
      </c>
      <c r="G446" t="s">
        <v>21</v>
      </c>
      <c r="H446" t="s">
        <v>26</v>
      </c>
      <c r="I446" s="11">
        <v>14.28</v>
      </c>
      <c r="J446" t="s">
        <v>27</v>
      </c>
      <c r="K446">
        <v>445</v>
      </c>
      <c r="L446" t="s">
        <v>31</v>
      </c>
      <c r="M446" t="s">
        <v>117</v>
      </c>
      <c r="N446" s="11">
        <f>SUMIF(Cocina!A:A,Sala!K446,Cocina!J:J)+I446</f>
        <v>95.28</v>
      </c>
      <c r="O446" s="12">
        <f t="shared" si="36"/>
        <v>45021</v>
      </c>
      <c r="P446" s="2">
        <f t="shared" si="37"/>
        <v>45021.042361111111</v>
      </c>
      <c r="Q446" s="2">
        <f t="shared" si="38"/>
        <v>45021.131249999999</v>
      </c>
      <c r="R446" s="2">
        <f t="shared" si="39"/>
        <v>8.8888888887595385E-2</v>
      </c>
      <c r="S446" s="7">
        <f>SUMIF(Cocina!A:A,K446,Cocina!H:H)</f>
        <v>1.8055555555555554E-2</v>
      </c>
      <c r="T446" s="2">
        <f t="shared" si="40"/>
        <v>7.0833333332039838E-2</v>
      </c>
      <c r="U446" t="str">
        <f t="shared" si="41"/>
        <v>Cobrado</v>
      </c>
      <c r="V446" t="str">
        <f>TEXT(Table1[[#This Row],[Fecha de factura]],"dddd")</f>
        <v>miércoles</v>
      </c>
    </row>
    <row r="447" spans="1:22" x14ac:dyDescent="0.45">
      <c r="A447">
        <v>12</v>
      </c>
      <c r="B447" t="s">
        <v>83</v>
      </c>
      <c r="C447">
        <v>2</v>
      </c>
      <c r="D447" s="1">
        <v>45021.116666666669</v>
      </c>
      <c r="E447" s="1">
        <v>45021.259027777778</v>
      </c>
      <c r="F447" t="s">
        <v>20</v>
      </c>
      <c r="G447" t="s">
        <v>15</v>
      </c>
      <c r="H447" t="s">
        <v>26</v>
      </c>
      <c r="I447" s="11">
        <v>35.24</v>
      </c>
      <c r="J447" t="s">
        <v>27</v>
      </c>
      <c r="K447">
        <v>446</v>
      </c>
      <c r="L447" t="s">
        <v>55</v>
      </c>
      <c r="M447" t="s">
        <v>81</v>
      </c>
      <c r="N447" s="11">
        <f>SUMIF(Cocina!A:A,Sala!K447,Cocina!J:J)+I447</f>
        <v>56.24</v>
      </c>
      <c r="O447" s="12">
        <f t="shared" si="36"/>
        <v>45021</v>
      </c>
      <c r="P447" s="2">
        <f t="shared" si="37"/>
        <v>45021.116666666669</v>
      </c>
      <c r="Q447" s="2">
        <f t="shared" si="38"/>
        <v>45021.259027777778</v>
      </c>
      <c r="R447" s="2">
        <f t="shared" si="39"/>
        <v>0.14236111110949423</v>
      </c>
      <c r="S447" s="7">
        <f>SUMIF(Cocina!A:A,K447,Cocina!H:H)</f>
        <v>5.5555555555555558E-3</v>
      </c>
      <c r="T447" s="2">
        <f t="shared" si="40"/>
        <v>0.13680555555393867</v>
      </c>
      <c r="U447" t="str">
        <f t="shared" si="41"/>
        <v>Cobrado</v>
      </c>
      <c r="V447" t="str">
        <f>TEXT(Table1[[#This Row],[Fecha de factura]],"dddd")</f>
        <v>miércoles</v>
      </c>
    </row>
    <row r="448" spans="1:22" x14ac:dyDescent="0.45">
      <c r="A448">
        <v>8</v>
      </c>
      <c r="B448" t="s">
        <v>434</v>
      </c>
      <c r="C448">
        <v>2</v>
      </c>
      <c r="D448" s="1">
        <v>45021.161805555559</v>
      </c>
      <c r="E448" s="1">
        <v>45021.308333333334</v>
      </c>
      <c r="F448" t="s">
        <v>33</v>
      </c>
      <c r="G448" t="s">
        <v>36</v>
      </c>
      <c r="H448" t="s">
        <v>26</v>
      </c>
      <c r="I448" s="11">
        <v>28.68</v>
      </c>
      <c r="J448" t="s">
        <v>27</v>
      </c>
      <c r="K448">
        <v>447</v>
      </c>
      <c r="L448" t="s">
        <v>18</v>
      </c>
      <c r="M448" t="s">
        <v>957</v>
      </c>
      <c r="N448" s="11">
        <f>SUMIF(Cocina!A:A,Sala!K448,Cocina!J:J)+I448</f>
        <v>209.68</v>
      </c>
      <c r="O448" s="12">
        <f t="shared" si="36"/>
        <v>45021</v>
      </c>
      <c r="P448" s="2">
        <f t="shared" si="37"/>
        <v>45021.161805555559</v>
      </c>
      <c r="Q448" s="2">
        <f t="shared" si="38"/>
        <v>45021.308333333334</v>
      </c>
      <c r="R448" s="2">
        <f t="shared" si="39"/>
        <v>0.14652777777519077</v>
      </c>
      <c r="S448" s="7">
        <f>SUMIF(Cocina!A:A,K448,Cocina!H:H)</f>
        <v>5.9722222222222218E-2</v>
      </c>
      <c r="T448" s="2">
        <f t="shared" si="40"/>
        <v>8.6805555552968552E-2</v>
      </c>
      <c r="U448" t="str">
        <f t="shared" si="41"/>
        <v>Cobrado</v>
      </c>
      <c r="V448" t="str">
        <f>TEXT(Table1[[#This Row],[Fecha de factura]],"dddd")</f>
        <v>miércoles</v>
      </c>
    </row>
    <row r="449" spans="1:22" x14ac:dyDescent="0.45">
      <c r="A449">
        <v>4</v>
      </c>
      <c r="B449" t="s">
        <v>349</v>
      </c>
      <c r="C449">
        <v>5</v>
      </c>
      <c r="D449" s="1">
        <v>45021.004861111112</v>
      </c>
      <c r="E449" s="1">
        <v>45021.149305555555</v>
      </c>
      <c r="F449" t="s">
        <v>33</v>
      </c>
      <c r="G449" t="s">
        <v>36</v>
      </c>
      <c r="H449" t="s">
        <v>26</v>
      </c>
      <c r="I449" s="11">
        <v>35.68</v>
      </c>
      <c r="J449" t="s">
        <v>39</v>
      </c>
      <c r="K449">
        <v>448</v>
      </c>
      <c r="L449" t="s">
        <v>40</v>
      </c>
      <c r="M449" t="s">
        <v>958</v>
      </c>
      <c r="N449" s="11">
        <f>SUMIF(Cocina!A:A,Sala!K449,Cocina!J:J)+I449</f>
        <v>172.68</v>
      </c>
      <c r="O449" s="12">
        <f t="shared" si="36"/>
        <v>45021</v>
      </c>
      <c r="P449" s="2">
        <f t="shared" si="37"/>
        <v>45021.004861111112</v>
      </c>
      <c r="Q449" s="2">
        <f t="shared" si="38"/>
        <v>45021.149305555555</v>
      </c>
      <c r="R449" s="2">
        <f t="shared" si="39"/>
        <v>0.15486111110900916</v>
      </c>
      <c r="S449" s="7">
        <f>SUMIF(Cocina!A:A,K449,Cocina!H:H)</f>
        <v>4.583333333333333E-2</v>
      </c>
      <c r="T449" s="2">
        <f t="shared" si="40"/>
        <v>0.10902777777567582</v>
      </c>
      <c r="U449" t="str">
        <f t="shared" si="41"/>
        <v>Cobrado</v>
      </c>
      <c r="V449" t="str">
        <f>TEXT(Table1[[#This Row],[Fecha de factura]],"dddd")</f>
        <v>miércoles</v>
      </c>
    </row>
    <row r="450" spans="1:22" x14ac:dyDescent="0.45">
      <c r="A450">
        <v>3</v>
      </c>
      <c r="B450" t="s">
        <v>435</v>
      </c>
      <c r="C450">
        <v>3</v>
      </c>
      <c r="D450" s="1">
        <v>45021.142361111109</v>
      </c>
      <c r="E450" s="1">
        <v>45021.209722222222</v>
      </c>
      <c r="F450" t="s">
        <v>14</v>
      </c>
      <c r="G450" t="s">
        <v>15</v>
      </c>
      <c r="H450" t="s">
        <v>22</v>
      </c>
      <c r="I450" s="11">
        <v>42.25</v>
      </c>
      <c r="J450" t="s">
        <v>39</v>
      </c>
      <c r="K450">
        <v>449</v>
      </c>
      <c r="L450" t="s">
        <v>28</v>
      </c>
      <c r="M450" t="s">
        <v>258</v>
      </c>
      <c r="N450" s="11">
        <f>SUMIF(Cocina!A:A,Sala!K450,Cocina!J:J)+I450</f>
        <v>106.25</v>
      </c>
      <c r="O450" s="12">
        <f t="shared" ref="O450:O513" si="42">INT(E450)</f>
        <v>45021</v>
      </c>
      <c r="P450" s="2">
        <f t="shared" ref="P450:P513" si="43">D450</f>
        <v>45021.142361111109</v>
      </c>
      <c r="Q450" s="2">
        <f t="shared" ref="Q450:Q513" si="44">E450</f>
        <v>45021.209722222222</v>
      </c>
      <c r="R450" s="2">
        <f t="shared" ref="R450:R513" si="45">IF(J450="Ocupada",Q450-P450+15/1440,Q450-P450)</f>
        <v>7.7777777779071286E-2</v>
      </c>
      <c r="S450" s="7">
        <f>SUMIF(Cocina!A:A,K450,Cocina!H:H)</f>
        <v>2.2916666666666665E-2</v>
      </c>
      <c r="T450" s="2">
        <f t="shared" si="40"/>
        <v>5.4861111112404617E-2</v>
      </c>
      <c r="U450" t="str">
        <f t="shared" si="41"/>
        <v>Cobrado</v>
      </c>
      <c r="V450" t="str">
        <f>TEXT(Table1[[#This Row],[Fecha de factura]],"dddd")</f>
        <v>miércoles</v>
      </c>
    </row>
    <row r="451" spans="1:22" x14ac:dyDescent="0.45">
      <c r="A451">
        <v>9</v>
      </c>
      <c r="B451" t="s">
        <v>436</v>
      </c>
      <c r="C451">
        <v>6</v>
      </c>
      <c r="D451" s="1">
        <v>45021.160416666666</v>
      </c>
      <c r="E451" s="1">
        <v>45021.209027777775</v>
      </c>
      <c r="F451" t="s">
        <v>14</v>
      </c>
      <c r="G451" t="s">
        <v>15</v>
      </c>
      <c r="H451" t="s">
        <v>26</v>
      </c>
      <c r="I451" s="11">
        <v>48.9</v>
      </c>
      <c r="J451" t="s">
        <v>39</v>
      </c>
      <c r="K451">
        <v>450</v>
      </c>
      <c r="L451" t="s">
        <v>43</v>
      </c>
      <c r="M451" t="s">
        <v>959</v>
      </c>
      <c r="N451" s="11">
        <f>SUMIF(Cocina!A:A,Sala!K451,Cocina!J:J)+I451</f>
        <v>120.9</v>
      </c>
      <c r="O451" s="12">
        <f t="shared" si="42"/>
        <v>45021</v>
      </c>
      <c r="P451" s="2">
        <f t="shared" si="43"/>
        <v>45021.160416666666</v>
      </c>
      <c r="Q451" s="2">
        <f t="shared" si="44"/>
        <v>45021.209027777775</v>
      </c>
      <c r="R451" s="2">
        <f t="shared" si="45"/>
        <v>5.9027777776160896E-2</v>
      </c>
      <c r="S451" s="7">
        <f>SUMIF(Cocina!A:A,K451,Cocina!H:H)</f>
        <v>2.361111111111111E-2</v>
      </c>
      <c r="T451" s="2">
        <f t="shared" ref="T451:T514" si="46">IF(R451-S451&gt;0,R451-S451,0)</f>
        <v>3.5416666665049786E-2</v>
      </c>
      <c r="U451" t="str">
        <f t="shared" ref="U451:U514" si="47">IF(T451=0,"No cobrado","Cobrado")</f>
        <v>Cobrado</v>
      </c>
      <c r="V451" t="str">
        <f>TEXT(Table1[[#This Row],[Fecha de factura]],"dddd")</f>
        <v>miércoles</v>
      </c>
    </row>
    <row r="452" spans="1:22" x14ac:dyDescent="0.45">
      <c r="A452">
        <v>3</v>
      </c>
      <c r="B452" t="s">
        <v>257</v>
      </c>
      <c r="C452">
        <v>1</v>
      </c>
      <c r="D452" s="1">
        <v>45021.053472222222</v>
      </c>
      <c r="E452" s="1">
        <v>45021.101388888892</v>
      </c>
      <c r="F452" t="s">
        <v>30</v>
      </c>
      <c r="G452" t="s">
        <v>21</v>
      </c>
      <c r="H452" t="s">
        <v>26</v>
      </c>
      <c r="I452" s="11">
        <v>46.37</v>
      </c>
      <c r="J452" t="s">
        <v>27</v>
      </c>
      <c r="K452">
        <v>451</v>
      </c>
      <c r="L452" t="s">
        <v>43</v>
      </c>
      <c r="M452" t="s">
        <v>960</v>
      </c>
      <c r="N452" s="11">
        <f>SUMIF(Cocina!A:A,Sala!K452,Cocina!J:J)+I452</f>
        <v>138.37</v>
      </c>
      <c r="O452" s="12">
        <f t="shared" si="42"/>
        <v>45021</v>
      </c>
      <c r="P452" s="2">
        <f t="shared" si="43"/>
        <v>45021.053472222222</v>
      </c>
      <c r="Q452" s="2">
        <f t="shared" si="44"/>
        <v>45021.101388888892</v>
      </c>
      <c r="R452" s="2">
        <f t="shared" si="45"/>
        <v>4.7916666670062114E-2</v>
      </c>
      <c r="S452" s="7">
        <f>SUMIF(Cocina!A:A,K452,Cocina!H:H)</f>
        <v>7.1527777777777773E-2</v>
      </c>
      <c r="T452" s="2">
        <f t="shared" si="46"/>
        <v>0</v>
      </c>
      <c r="U452" t="str">
        <f t="shared" si="47"/>
        <v>No cobrado</v>
      </c>
      <c r="V452" t="str">
        <f>TEXT(Table1[[#This Row],[Fecha de factura]],"dddd")</f>
        <v>miércoles</v>
      </c>
    </row>
    <row r="453" spans="1:22" x14ac:dyDescent="0.45">
      <c r="A453">
        <v>9</v>
      </c>
      <c r="B453" t="s">
        <v>437</v>
      </c>
      <c r="C453">
        <v>1</v>
      </c>
      <c r="D453" s="1">
        <v>45021.120138888888</v>
      </c>
      <c r="E453" s="1">
        <v>45021.22152777778</v>
      </c>
      <c r="F453" t="s">
        <v>33</v>
      </c>
      <c r="G453" t="s">
        <v>15</v>
      </c>
      <c r="H453" t="s">
        <v>26</v>
      </c>
      <c r="I453" s="11">
        <v>43.48</v>
      </c>
      <c r="J453" t="s">
        <v>17</v>
      </c>
      <c r="K453">
        <v>452</v>
      </c>
      <c r="L453" t="s">
        <v>45</v>
      </c>
      <c r="M453" t="s">
        <v>961</v>
      </c>
      <c r="N453" s="11">
        <f>SUMIF(Cocina!A:A,Sala!K453,Cocina!J:J)+I453</f>
        <v>201.48</v>
      </c>
      <c r="O453" s="12">
        <f t="shared" si="42"/>
        <v>45021</v>
      </c>
      <c r="P453" s="2">
        <f t="shared" si="43"/>
        <v>45021.120138888888</v>
      </c>
      <c r="Q453" s="2">
        <f t="shared" si="44"/>
        <v>45021.22152777778</v>
      </c>
      <c r="R453" s="2">
        <f t="shared" si="45"/>
        <v>0.10138888889196096</v>
      </c>
      <c r="S453" s="7">
        <f>SUMIF(Cocina!A:A,K453,Cocina!H:H)</f>
        <v>8.5416666666666669E-2</v>
      </c>
      <c r="T453" s="2">
        <f t="shared" si="46"/>
        <v>1.5972222225294291E-2</v>
      </c>
      <c r="U453" t="str">
        <f t="shared" si="47"/>
        <v>Cobrado</v>
      </c>
      <c r="V453" t="str">
        <f>TEXT(Table1[[#This Row],[Fecha de factura]],"dddd")</f>
        <v>miércoles</v>
      </c>
    </row>
    <row r="454" spans="1:22" x14ac:dyDescent="0.45">
      <c r="A454">
        <v>6</v>
      </c>
      <c r="B454" t="s">
        <v>438</v>
      </c>
      <c r="C454">
        <v>1</v>
      </c>
      <c r="D454" s="1">
        <v>45021.154166666667</v>
      </c>
      <c r="E454" s="1">
        <v>45021.213194444441</v>
      </c>
      <c r="F454" t="s">
        <v>25</v>
      </c>
      <c r="G454" t="s">
        <v>21</v>
      </c>
      <c r="H454" t="s">
        <v>26</v>
      </c>
      <c r="I454" s="11">
        <v>36.83</v>
      </c>
      <c r="J454" t="s">
        <v>27</v>
      </c>
      <c r="K454">
        <v>453</v>
      </c>
      <c r="L454" t="s">
        <v>58</v>
      </c>
      <c r="M454" t="s">
        <v>914</v>
      </c>
      <c r="N454" s="11">
        <f>SUMIF(Cocina!A:A,Sala!K454,Cocina!J:J)+I454</f>
        <v>166.82999999999998</v>
      </c>
      <c r="O454" s="12">
        <f t="shared" si="42"/>
        <v>45021</v>
      </c>
      <c r="P454" s="2">
        <f t="shared" si="43"/>
        <v>45021.154166666667</v>
      </c>
      <c r="Q454" s="2">
        <f t="shared" si="44"/>
        <v>45021.213194444441</v>
      </c>
      <c r="R454" s="2">
        <f t="shared" si="45"/>
        <v>5.9027777773735579E-2</v>
      </c>
      <c r="S454" s="7">
        <f>SUMIF(Cocina!A:A,K454,Cocina!H:H)</f>
        <v>6.9444444444444448E-2</v>
      </c>
      <c r="T454" s="2">
        <f t="shared" si="46"/>
        <v>0</v>
      </c>
      <c r="U454" t="str">
        <f t="shared" si="47"/>
        <v>No cobrado</v>
      </c>
      <c r="V454" t="str">
        <f>TEXT(Table1[[#This Row],[Fecha de factura]],"dddd")</f>
        <v>miércoles</v>
      </c>
    </row>
    <row r="455" spans="1:22" x14ac:dyDescent="0.45">
      <c r="A455">
        <v>1</v>
      </c>
      <c r="B455" t="s">
        <v>418</v>
      </c>
      <c r="C455">
        <v>3</v>
      </c>
      <c r="D455" s="1">
        <v>45021.143055555556</v>
      </c>
      <c r="E455" s="1">
        <v>45021.203472222223</v>
      </c>
      <c r="F455" t="s">
        <v>20</v>
      </c>
      <c r="G455" t="s">
        <v>15</v>
      </c>
      <c r="H455" t="s">
        <v>26</v>
      </c>
      <c r="I455" s="11">
        <v>39.619999999999997</v>
      </c>
      <c r="J455" t="s">
        <v>27</v>
      </c>
      <c r="K455">
        <v>454</v>
      </c>
      <c r="L455" t="s">
        <v>23</v>
      </c>
      <c r="M455" t="s">
        <v>962</v>
      </c>
      <c r="N455" s="11">
        <f>SUMIF(Cocina!A:A,Sala!K455,Cocina!J:J)+I455</f>
        <v>272.62</v>
      </c>
      <c r="O455" s="12">
        <f t="shared" si="42"/>
        <v>45021</v>
      </c>
      <c r="P455" s="2">
        <f t="shared" si="43"/>
        <v>45021.143055555556</v>
      </c>
      <c r="Q455" s="2">
        <f t="shared" si="44"/>
        <v>45021.203472222223</v>
      </c>
      <c r="R455" s="2">
        <f t="shared" si="45"/>
        <v>6.0416666667151731E-2</v>
      </c>
      <c r="S455" s="7">
        <f>SUMIF(Cocina!A:A,K455,Cocina!H:H)</f>
        <v>0.10625000000000001</v>
      </c>
      <c r="T455" s="2">
        <f t="shared" si="46"/>
        <v>0</v>
      </c>
      <c r="U455" t="str">
        <f t="shared" si="47"/>
        <v>No cobrado</v>
      </c>
      <c r="V455" t="str">
        <f>TEXT(Table1[[#This Row],[Fecha de factura]],"dddd")</f>
        <v>miércoles</v>
      </c>
    </row>
    <row r="456" spans="1:22" x14ac:dyDescent="0.45">
      <c r="A456">
        <v>12</v>
      </c>
      <c r="B456" t="s">
        <v>287</v>
      </c>
      <c r="C456">
        <v>6</v>
      </c>
      <c r="D456" s="1">
        <v>45021.165277777778</v>
      </c>
      <c r="E456" s="1">
        <v>45021.245833333334</v>
      </c>
      <c r="F456" t="s">
        <v>30</v>
      </c>
      <c r="G456" t="s">
        <v>21</v>
      </c>
      <c r="H456" t="s">
        <v>16</v>
      </c>
      <c r="I456" s="11">
        <v>19.7</v>
      </c>
      <c r="J456" t="s">
        <v>17</v>
      </c>
      <c r="K456">
        <v>455</v>
      </c>
      <c r="L456" t="s">
        <v>23</v>
      </c>
      <c r="M456" t="s">
        <v>169</v>
      </c>
      <c r="N456" s="11">
        <f>SUMIF(Cocina!A:A,Sala!K456,Cocina!J:J)+I456</f>
        <v>67.7</v>
      </c>
      <c r="O456" s="12">
        <f t="shared" si="42"/>
        <v>45021</v>
      </c>
      <c r="P456" s="2">
        <f t="shared" si="43"/>
        <v>45021.165277777778</v>
      </c>
      <c r="Q456" s="2">
        <f t="shared" si="44"/>
        <v>45021.245833333334</v>
      </c>
      <c r="R456" s="2">
        <f t="shared" si="45"/>
        <v>8.0555555556202307E-2</v>
      </c>
      <c r="S456" s="7">
        <f>SUMIF(Cocina!A:A,K456,Cocina!H:H)</f>
        <v>7.6388888888888886E-3</v>
      </c>
      <c r="T456" s="2">
        <f t="shared" si="46"/>
        <v>7.2916666667313418E-2</v>
      </c>
      <c r="U456" t="str">
        <f t="shared" si="47"/>
        <v>Cobrado</v>
      </c>
      <c r="V456" t="str">
        <f>TEXT(Table1[[#This Row],[Fecha de factura]],"dddd")</f>
        <v>miércoles</v>
      </c>
    </row>
    <row r="457" spans="1:22" x14ac:dyDescent="0.45">
      <c r="A457">
        <v>13</v>
      </c>
      <c r="B457" t="s">
        <v>439</v>
      </c>
      <c r="C457">
        <v>6</v>
      </c>
      <c r="D457" s="1">
        <v>45021.091666666667</v>
      </c>
      <c r="E457" s="1">
        <v>45021.21875</v>
      </c>
      <c r="F457" t="s">
        <v>33</v>
      </c>
      <c r="G457" t="s">
        <v>15</v>
      </c>
      <c r="H457" t="s">
        <v>26</v>
      </c>
      <c r="I457" s="11">
        <v>21.94</v>
      </c>
      <c r="J457" t="s">
        <v>27</v>
      </c>
      <c r="K457">
        <v>456</v>
      </c>
      <c r="L457" t="s">
        <v>70</v>
      </c>
      <c r="M457" t="s">
        <v>963</v>
      </c>
      <c r="N457" s="11">
        <f>SUMIF(Cocina!A:A,Sala!K457,Cocina!J:J)+I457</f>
        <v>169.94</v>
      </c>
      <c r="O457" s="12">
        <f t="shared" si="42"/>
        <v>45021</v>
      </c>
      <c r="P457" s="2">
        <f t="shared" si="43"/>
        <v>45021.091666666667</v>
      </c>
      <c r="Q457" s="2">
        <f t="shared" si="44"/>
        <v>45021.21875</v>
      </c>
      <c r="R457" s="2">
        <f t="shared" si="45"/>
        <v>0.12708333333284827</v>
      </c>
      <c r="S457" s="7">
        <f>SUMIF(Cocina!A:A,K457,Cocina!H:H)</f>
        <v>4.9305555555555561E-2</v>
      </c>
      <c r="T457" s="2">
        <f t="shared" si="46"/>
        <v>7.7777777777292709E-2</v>
      </c>
      <c r="U457" t="str">
        <f t="shared" si="47"/>
        <v>Cobrado</v>
      </c>
      <c r="V457" t="str">
        <f>TEXT(Table1[[#This Row],[Fecha de factura]],"dddd")</f>
        <v>miércoles</v>
      </c>
    </row>
    <row r="458" spans="1:22" x14ac:dyDescent="0.45">
      <c r="A458">
        <v>18</v>
      </c>
      <c r="B458" t="s">
        <v>440</v>
      </c>
      <c r="C458">
        <v>6</v>
      </c>
      <c r="D458" s="1">
        <v>45021.158333333333</v>
      </c>
      <c r="E458" s="1">
        <v>45021.313888888886</v>
      </c>
      <c r="F458" t="s">
        <v>25</v>
      </c>
      <c r="G458" t="s">
        <v>15</v>
      </c>
      <c r="H458" t="s">
        <v>22</v>
      </c>
      <c r="I458" s="11">
        <v>17.260000000000002</v>
      </c>
      <c r="J458" t="s">
        <v>17</v>
      </c>
      <c r="K458">
        <v>457</v>
      </c>
      <c r="L458" t="s">
        <v>43</v>
      </c>
      <c r="M458" t="s">
        <v>916</v>
      </c>
      <c r="N458" s="11">
        <f>SUMIF(Cocina!A:A,Sala!K458,Cocina!J:J)+I458</f>
        <v>154.26</v>
      </c>
      <c r="O458" s="12">
        <f t="shared" si="42"/>
        <v>45021</v>
      </c>
      <c r="P458" s="2">
        <f t="shared" si="43"/>
        <v>45021.158333333333</v>
      </c>
      <c r="Q458" s="2">
        <f t="shared" si="44"/>
        <v>45021.313888888886</v>
      </c>
      <c r="R458" s="2">
        <f t="shared" si="45"/>
        <v>0.15555555555329192</v>
      </c>
      <c r="S458" s="7">
        <f>SUMIF(Cocina!A:A,K458,Cocina!H:H)</f>
        <v>4.027777777777778E-2</v>
      </c>
      <c r="T458" s="2">
        <f t="shared" si="46"/>
        <v>0.11527777777551415</v>
      </c>
      <c r="U458" t="str">
        <f t="shared" si="47"/>
        <v>Cobrado</v>
      </c>
      <c r="V458" t="str">
        <f>TEXT(Table1[[#This Row],[Fecha de factura]],"dddd")</f>
        <v>miércoles</v>
      </c>
    </row>
    <row r="459" spans="1:22" x14ac:dyDescent="0.45">
      <c r="A459">
        <v>4</v>
      </c>
      <c r="B459" t="s">
        <v>441</v>
      </c>
      <c r="C459">
        <v>3</v>
      </c>
      <c r="D459" s="1">
        <v>45021.111805555556</v>
      </c>
      <c r="E459" s="1">
        <v>45021.181250000001</v>
      </c>
      <c r="F459" t="s">
        <v>33</v>
      </c>
      <c r="G459" t="s">
        <v>15</v>
      </c>
      <c r="H459" t="s">
        <v>26</v>
      </c>
      <c r="I459" s="11">
        <v>15.21</v>
      </c>
      <c r="J459" t="s">
        <v>39</v>
      </c>
      <c r="K459">
        <v>458</v>
      </c>
      <c r="L459" t="s">
        <v>43</v>
      </c>
      <c r="M459" t="s">
        <v>964</v>
      </c>
      <c r="N459" s="11">
        <f>SUMIF(Cocina!A:A,Sala!K459,Cocina!J:J)+I459</f>
        <v>283.20999999999998</v>
      </c>
      <c r="O459" s="12">
        <f t="shared" si="42"/>
        <v>45021</v>
      </c>
      <c r="P459" s="2">
        <f t="shared" si="43"/>
        <v>45021.111805555556</v>
      </c>
      <c r="Q459" s="2">
        <f t="shared" si="44"/>
        <v>45021.181250000001</v>
      </c>
      <c r="R459" s="2">
        <f t="shared" si="45"/>
        <v>7.9861111111919555E-2</v>
      </c>
      <c r="S459" s="7">
        <f>SUMIF(Cocina!A:A,K459,Cocina!H:H)</f>
        <v>6.1805555555555558E-2</v>
      </c>
      <c r="T459" s="2">
        <f t="shared" si="46"/>
        <v>1.8055555556363997E-2</v>
      </c>
      <c r="U459" t="str">
        <f t="shared" si="47"/>
        <v>Cobrado</v>
      </c>
      <c r="V459" t="str">
        <f>TEXT(Table1[[#This Row],[Fecha de factura]],"dddd")</f>
        <v>miércoles</v>
      </c>
    </row>
    <row r="460" spans="1:22" x14ac:dyDescent="0.45">
      <c r="A460">
        <v>20</v>
      </c>
      <c r="B460" t="s">
        <v>442</v>
      </c>
      <c r="C460">
        <v>1</v>
      </c>
      <c r="D460" s="1">
        <v>45021.01666666667</v>
      </c>
      <c r="E460" s="1">
        <v>45021.091666666667</v>
      </c>
      <c r="F460" t="s">
        <v>20</v>
      </c>
      <c r="G460" t="s">
        <v>15</v>
      </c>
      <c r="H460" t="s">
        <v>26</v>
      </c>
      <c r="I460" s="11">
        <v>32.770000000000003</v>
      </c>
      <c r="J460" t="s">
        <v>39</v>
      </c>
      <c r="K460">
        <v>459</v>
      </c>
      <c r="L460" t="s">
        <v>70</v>
      </c>
      <c r="M460" t="s">
        <v>53</v>
      </c>
      <c r="N460" s="11">
        <f>SUMIF(Cocina!A:A,Sala!K460,Cocina!J:J)+I460</f>
        <v>116.77000000000001</v>
      </c>
      <c r="O460" s="12">
        <f t="shared" si="42"/>
        <v>45021</v>
      </c>
      <c r="P460" s="2">
        <f t="shared" si="43"/>
        <v>45021.01666666667</v>
      </c>
      <c r="Q460" s="2">
        <f t="shared" si="44"/>
        <v>45021.091666666667</v>
      </c>
      <c r="R460" s="2">
        <f t="shared" si="45"/>
        <v>8.5416666663756288E-2</v>
      </c>
      <c r="S460" s="7">
        <f>SUMIF(Cocina!A:A,K460,Cocina!H:H)</f>
        <v>2.0833333333333332E-2</v>
      </c>
      <c r="T460" s="2">
        <f t="shared" si="46"/>
        <v>6.458333333042296E-2</v>
      </c>
      <c r="U460" t="str">
        <f t="shared" si="47"/>
        <v>Cobrado</v>
      </c>
      <c r="V460" t="str">
        <f>TEXT(Table1[[#This Row],[Fecha de factura]],"dddd")</f>
        <v>miércoles</v>
      </c>
    </row>
    <row r="461" spans="1:22" x14ac:dyDescent="0.45">
      <c r="A461">
        <v>19</v>
      </c>
      <c r="B461" t="s">
        <v>198</v>
      </c>
      <c r="C461">
        <v>6</v>
      </c>
      <c r="D461" s="1">
        <v>45021.143750000003</v>
      </c>
      <c r="E461" s="1">
        <v>45021.288888888892</v>
      </c>
      <c r="F461" t="s">
        <v>33</v>
      </c>
      <c r="G461" t="s">
        <v>36</v>
      </c>
      <c r="H461" t="s">
        <v>26</v>
      </c>
      <c r="I461" s="11">
        <v>49.6</v>
      </c>
      <c r="J461" t="s">
        <v>27</v>
      </c>
      <c r="K461">
        <v>460</v>
      </c>
      <c r="L461" t="s">
        <v>55</v>
      </c>
      <c r="M461" t="s">
        <v>965</v>
      </c>
      <c r="N461" s="11">
        <f>SUMIF(Cocina!A:A,Sala!K461,Cocina!J:J)+I461</f>
        <v>225.6</v>
      </c>
      <c r="O461" s="12">
        <f t="shared" si="42"/>
        <v>45021</v>
      </c>
      <c r="P461" s="2">
        <f t="shared" si="43"/>
        <v>45021.143750000003</v>
      </c>
      <c r="Q461" s="2">
        <f t="shared" si="44"/>
        <v>45021.288888888892</v>
      </c>
      <c r="R461" s="2">
        <f t="shared" si="45"/>
        <v>0.14513888888905058</v>
      </c>
      <c r="S461" s="7">
        <f>SUMIF(Cocina!A:A,K461,Cocina!H:H)</f>
        <v>8.611111111111111E-2</v>
      </c>
      <c r="T461" s="2">
        <f t="shared" si="46"/>
        <v>5.9027777777939466E-2</v>
      </c>
      <c r="U461" t="str">
        <f t="shared" si="47"/>
        <v>Cobrado</v>
      </c>
      <c r="V461" t="str">
        <f>TEXT(Table1[[#This Row],[Fecha de factura]],"dddd")</f>
        <v>miércoles</v>
      </c>
    </row>
    <row r="462" spans="1:22" x14ac:dyDescent="0.45">
      <c r="A462">
        <v>4</v>
      </c>
      <c r="B462" t="s">
        <v>443</v>
      </c>
      <c r="C462">
        <v>3</v>
      </c>
      <c r="D462" s="1">
        <v>45021.113194444442</v>
      </c>
      <c r="E462" s="1">
        <v>45021.246527777781</v>
      </c>
      <c r="F462" t="s">
        <v>30</v>
      </c>
      <c r="G462" t="s">
        <v>36</v>
      </c>
      <c r="H462" t="s">
        <v>22</v>
      </c>
      <c r="I462" s="11">
        <v>21.51</v>
      </c>
      <c r="J462" t="s">
        <v>27</v>
      </c>
      <c r="K462">
        <v>461</v>
      </c>
      <c r="L462" t="s">
        <v>34</v>
      </c>
      <c r="M462" t="s">
        <v>966</v>
      </c>
      <c r="N462" s="11">
        <f>SUMIF(Cocina!A:A,Sala!K462,Cocina!J:J)+I462</f>
        <v>120.51</v>
      </c>
      <c r="O462" s="12">
        <f t="shared" si="42"/>
        <v>45021</v>
      </c>
      <c r="P462" s="2">
        <f t="shared" si="43"/>
        <v>45021.113194444442</v>
      </c>
      <c r="Q462" s="2">
        <f t="shared" si="44"/>
        <v>45021.246527777781</v>
      </c>
      <c r="R462" s="2">
        <f t="shared" si="45"/>
        <v>0.13333333333866904</v>
      </c>
      <c r="S462" s="7">
        <f>SUMIF(Cocina!A:A,K462,Cocina!H:H)</f>
        <v>4.5833333333333337E-2</v>
      </c>
      <c r="T462" s="2">
        <f t="shared" si="46"/>
        <v>8.7500000005335699E-2</v>
      </c>
      <c r="U462" t="str">
        <f t="shared" si="47"/>
        <v>Cobrado</v>
      </c>
      <c r="V462" t="str">
        <f>TEXT(Table1[[#This Row],[Fecha de factura]],"dddd")</f>
        <v>miércoles</v>
      </c>
    </row>
    <row r="463" spans="1:22" x14ac:dyDescent="0.45">
      <c r="A463">
        <v>9</v>
      </c>
      <c r="B463" t="s">
        <v>74</v>
      </c>
      <c r="C463">
        <v>2</v>
      </c>
      <c r="D463" s="1">
        <v>45021.091666666667</v>
      </c>
      <c r="E463" s="1">
        <v>45021.185416666667</v>
      </c>
      <c r="F463" t="s">
        <v>25</v>
      </c>
      <c r="G463" t="s">
        <v>15</v>
      </c>
      <c r="H463" t="s">
        <v>26</v>
      </c>
      <c r="I463" s="11">
        <v>21.17</v>
      </c>
      <c r="J463" t="s">
        <v>17</v>
      </c>
      <c r="K463">
        <v>462</v>
      </c>
      <c r="L463" t="s">
        <v>18</v>
      </c>
      <c r="M463" t="s">
        <v>272</v>
      </c>
      <c r="N463" s="11">
        <f>SUMIF(Cocina!A:A,Sala!K463,Cocina!J:J)+I463</f>
        <v>120.17</v>
      </c>
      <c r="O463" s="12">
        <f t="shared" si="42"/>
        <v>45021</v>
      </c>
      <c r="P463" s="2">
        <f t="shared" si="43"/>
        <v>45021.091666666667</v>
      </c>
      <c r="Q463" s="2">
        <f t="shared" si="44"/>
        <v>45021.185416666667</v>
      </c>
      <c r="R463" s="2">
        <f t="shared" si="45"/>
        <v>9.375E-2</v>
      </c>
      <c r="S463" s="7">
        <f>SUMIF(Cocina!A:A,K463,Cocina!H:H)</f>
        <v>7.6388888888888886E-3</v>
      </c>
      <c r="T463" s="2">
        <f t="shared" si="46"/>
        <v>8.611111111111111E-2</v>
      </c>
      <c r="U463" t="str">
        <f t="shared" si="47"/>
        <v>Cobrado</v>
      </c>
      <c r="V463" t="str">
        <f>TEXT(Table1[[#This Row],[Fecha de factura]],"dddd")</f>
        <v>miércoles</v>
      </c>
    </row>
    <row r="464" spans="1:22" x14ac:dyDescent="0.45">
      <c r="A464">
        <v>7</v>
      </c>
      <c r="B464" t="s">
        <v>444</v>
      </c>
      <c r="C464">
        <v>2</v>
      </c>
      <c r="D464" s="1">
        <v>45021.036805555559</v>
      </c>
      <c r="E464" s="1">
        <v>45021.134027777778</v>
      </c>
      <c r="F464" t="s">
        <v>25</v>
      </c>
      <c r="G464" t="s">
        <v>15</v>
      </c>
      <c r="H464" t="s">
        <v>16</v>
      </c>
      <c r="I464" s="11">
        <v>17.07</v>
      </c>
      <c r="J464" t="s">
        <v>39</v>
      </c>
      <c r="K464">
        <v>463</v>
      </c>
      <c r="L464" t="s">
        <v>31</v>
      </c>
      <c r="M464" t="s">
        <v>127</v>
      </c>
      <c r="N464" s="11">
        <f>SUMIF(Cocina!A:A,Sala!K464,Cocina!J:J)+I464</f>
        <v>110.07</v>
      </c>
      <c r="O464" s="12">
        <f t="shared" si="42"/>
        <v>45021</v>
      </c>
      <c r="P464" s="2">
        <f t="shared" si="43"/>
        <v>45021.036805555559</v>
      </c>
      <c r="Q464" s="2">
        <f t="shared" si="44"/>
        <v>45021.134027777778</v>
      </c>
      <c r="R464" s="2">
        <f t="shared" si="45"/>
        <v>0.10763888888565513</v>
      </c>
      <c r="S464" s="7">
        <f>SUMIF(Cocina!A:A,K464,Cocina!H:H)</f>
        <v>9.7222222222222224E-3</v>
      </c>
      <c r="T464" s="2">
        <f t="shared" si="46"/>
        <v>9.7916666663432905E-2</v>
      </c>
      <c r="U464" t="str">
        <f t="shared" si="47"/>
        <v>Cobrado</v>
      </c>
      <c r="V464" t="str">
        <f>TEXT(Table1[[#This Row],[Fecha de factura]],"dddd")</f>
        <v>miércoles</v>
      </c>
    </row>
    <row r="465" spans="1:22" x14ac:dyDescent="0.45">
      <c r="A465">
        <v>16</v>
      </c>
      <c r="B465" t="s">
        <v>114</v>
      </c>
      <c r="C465">
        <v>1</v>
      </c>
      <c r="D465" s="1">
        <v>45021.056250000001</v>
      </c>
      <c r="E465" s="1">
        <v>45021.193749999999</v>
      </c>
      <c r="F465" t="s">
        <v>33</v>
      </c>
      <c r="G465" t="s">
        <v>15</v>
      </c>
      <c r="H465" t="s">
        <v>26</v>
      </c>
      <c r="I465" s="11">
        <v>48.5</v>
      </c>
      <c r="J465" t="s">
        <v>17</v>
      </c>
      <c r="K465">
        <v>464</v>
      </c>
      <c r="L465" t="s">
        <v>58</v>
      </c>
      <c r="M465" t="s">
        <v>967</v>
      </c>
      <c r="N465" s="11">
        <f>SUMIF(Cocina!A:A,Sala!K465,Cocina!J:J)+I465</f>
        <v>202.5</v>
      </c>
      <c r="O465" s="12">
        <f t="shared" si="42"/>
        <v>45021</v>
      </c>
      <c r="P465" s="2">
        <f t="shared" si="43"/>
        <v>45021.056250000001</v>
      </c>
      <c r="Q465" s="2">
        <f t="shared" si="44"/>
        <v>45021.193749999999</v>
      </c>
      <c r="R465" s="2">
        <f t="shared" si="45"/>
        <v>0.13749999999708962</v>
      </c>
      <c r="S465" s="7">
        <f>SUMIF(Cocina!A:A,K465,Cocina!H:H)</f>
        <v>5.8333333333333334E-2</v>
      </c>
      <c r="T465" s="2">
        <f t="shared" si="46"/>
        <v>7.9166666663756283E-2</v>
      </c>
      <c r="U465" t="str">
        <f t="shared" si="47"/>
        <v>Cobrado</v>
      </c>
      <c r="V465" t="str">
        <f>TEXT(Table1[[#This Row],[Fecha de factura]],"dddd")</f>
        <v>miércoles</v>
      </c>
    </row>
    <row r="466" spans="1:22" x14ac:dyDescent="0.45">
      <c r="A466">
        <v>4</v>
      </c>
      <c r="B466" t="s">
        <v>445</v>
      </c>
      <c r="C466">
        <v>2</v>
      </c>
      <c r="D466" s="1">
        <v>45021.049305555556</v>
      </c>
      <c r="E466" s="1">
        <v>45021.151388888888</v>
      </c>
      <c r="F466" t="s">
        <v>20</v>
      </c>
      <c r="G466" t="s">
        <v>15</v>
      </c>
      <c r="H466" t="s">
        <v>26</v>
      </c>
      <c r="I466" s="11">
        <v>44.9</v>
      </c>
      <c r="J466" t="s">
        <v>39</v>
      </c>
      <c r="K466">
        <v>465</v>
      </c>
      <c r="L466" t="s">
        <v>45</v>
      </c>
      <c r="M466" t="s">
        <v>968</v>
      </c>
      <c r="N466" s="11">
        <f>SUMIF(Cocina!A:A,Sala!K466,Cocina!J:J)+I466</f>
        <v>165.9</v>
      </c>
      <c r="O466" s="12">
        <f t="shared" si="42"/>
        <v>45021</v>
      </c>
      <c r="P466" s="2">
        <f t="shared" si="43"/>
        <v>45021.049305555556</v>
      </c>
      <c r="Q466" s="2">
        <f t="shared" si="44"/>
        <v>45021.151388888888</v>
      </c>
      <c r="R466" s="2">
        <f t="shared" si="45"/>
        <v>0.11249999999805975</v>
      </c>
      <c r="S466" s="7">
        <f>SUMIF(Cocina!A:A,K466,Cocina!H:H)</f>
        <v>4.1666666666666664E-2</v>
      </c>
      <c r="T466" s="2">
        <f t="shared" si="46"/>
        <v>7.0833333331393078E-2</v>
      </c>
      <c r="U466" t="str">
        <f t="shared" si="47"/>
        <v>Cobrado</v>
      </c>
      <c r="V466" t="str">
        <f>TEXT(Table1[[#This Row],[Fecha de factura]],"dddd")</f>
        <v>miércoles</v>
      </c>
    </row>
    <row r="467" spans="1:22" x14ac:dyDescent="0.45">
      <c r="A467">
        <v>4</v>
      </c>
      <c r="B467" t="s">
        <v>446</v>
      </c>
      <c r="C467">
        <v>1</v>
      </c>
      <c r="D467" s="1">
        <v>45021.07916666667</v>
      </c>
      <c r="E467" s="1">
        <v>45021.180555555555</v>
      </c>
      <c r="F467" t="s">
        <v>20</v>
      </c>
      <c r="G467" t="s">
        <v>15</v>
      </c>
      <c r="H467" t="s">
        <v>26</v>
      </c>
      <c r="I467" s="11">
        <v>26.63</v>
      </c>
      <c r="J467" t="s">
        <v>27</v>
      </c>
      <c r="K467">
        <v>466</v>
      </c>
      <c r="L467" t="s">
        <v>43</v>
      </c>
      <c r="M467" t="s">
        <v>969</v>
      </c>
      <c r="N467" s="11">
        <f>SUMIF(Cocina!A:A,Sala!K467,Cocina!J:J)+I467</f>
        <v>166.63</v>
      </c>
      <c r="O467" s="12">
        <f t="shared" si="42"/>
        <v>45021</v>
      </c>
      <c r="P467" s="2">
        <f t="shared" si="43"/>
        <v>45021.07916666667</v>
      </c>
      <c r="Q467" s="2">
        <f t="shared" si="44"/>
        <v>45021.180555555555</v>
      </c>
      <c r="R467" s="2">
        <f t="shared" si="45"/>
        <v>0.101388888884685</v>
      </c>
      <c r="S467" s="7">
        <f>SUMIF(Cocina!A:A,K467,Cocina!H:H)</f>
        <v>0.10069444444444445</v>
      </c>
      <c r="T467" s="2">
        <f t="shared" si="46"/>
        <v>6.9444444024055474E-4</v>
      </c>
      <c r="U467" t="str">
        <f t="shared" si="47"/>
        <v>Cobrado</v>
      </c>
      <c r="V467" t="str">
        <f>TEXT(Table1[[#This Row],[Fecha de factura]],"dddd")</f>
        <v>miércoles</v>
      </c>
    </row>
    <row r="468" spans="1:22" x14ac:dyDescent="0.45">
      <c r="A468">
        <v>15</v>
      </c>
      <c r="B468" t="s">
        <v>447</v>
      </c>
      <c r="C468">
        <v>3</v>
      </c>
      <c r="D468" s="1">
        <v>45021.112500000003</v>
      </c>
      <c r="E468" s="1">
        <v>45021.176388888889</v>
      </c>
      <c r="F468" t="s">
        <v>20</v>
      </c>
      <c r="G468" t="s">
        <v>15</v>
      </c>
      <c r="H468" t="s">
        <v>16</v>
      </c>
      <c r="I468" s="11">
        <v>42.31</v>
      </c>
      <c r="J468" t="s">
        <v>17</v>
      </c>
      <c r="K468">
        <v>467</v>
      </c>
      <c r="L468" t="s">
        <v>34</v>
      </c>
      <c r="M468" t="s">
        <v>970</v>
      </c>
      <c r="N468" s="11">
        <f>SUMIF(Cocina!A:A,Sala!K468,Cocina!J:J)+I468</f>
        <v>185.31</v>
      </c>
      <c r="O468" s="12">
        <f t="shared" si="42"/>
        <v>45021</v>
      </c>
      <c r="P468" s="2">
        <f t="shared" si="43"/>
        <v>45021.112500000003</v>
      </c>
      <c r="Q468" s="2">
        <f t="shared" si="44"/>
        <v>45021.176388888889</v>
      </c>
      <c r="R468" s="2">
        <f t="shared" si="45"/>
        <v>6.3888888886140194E-2</v>
      </c>
      <c r="S468" s="7">
        <f>SUMIF(Cocina!A:A,K468,Cocina!H:H)</f>
        <v>0.05</v>
      </c>
      <c r="T468" s="2">
        <f t="shared" si="46"/>
        <v>1.3888888886140191E-2</v>
      </c>
      <c r="U468" t="str">
        <f t="shared" si="47"/>
        <v>Cobrado</v>
      </c>
      <c r="V468" t="str">
        <f>TEXT(Table1[[#This Row],[Fecha de factura]],"dddd")</f>
        <v>miércoles</v>
      </c>
    </row>
    <row r="469" spans="1:22" x14ac:dyDescent="0.45">
      <c r="A469">
        <v>14</v>
      </c>
      <c r="B469" t="s">
        <v>448</v>
      </c>
      <c r="C469">
        <v>6</v>
      </c>
      <c r="D469" s="1">
        <v>45021.124305555553</v>
      </c>
      <c r="E469" s="1">
        <v>45021.239583333336</v>
      </c>
      <c r="F469" t="s">
        <v>25</v>
      </c>
      <c r="G469" t="s">
        <v>21</v>
      </c>
      <c r="H469" t="s">
        <v>26</v>
      </c>
      <c r="I469" s="11">
        <v>14.28</v>
      </c>
      <c r="J469" t="s">
        <v>17</v>
      </c>
      <c r="K469">
        <v>468</v>
      </c>
      <c r="L469" t="s">
        <v>70</v>
      </c>
      <c r="M469" t="s">
        <v>971</v>
      </c>
      <c r="N469" s="11">
        <f>SUMIF(Cocina!A:A,Sala!K469,Cocina!J:J)+I469</f>
        <v>120.28</v>
      </c>
      <c r="O469" s="12">
        <f t="shared" si="42"/>
        <v>45021</v>
      </c>
      <c r="P469" s="2">
        <f t="shared" si="43"/>
        <v>45021.124305555553</v>
      </c>
      <c r="Q469" s="2">
        <f t="shared" si="44"/>
        <v>45021.239583333336</v>
      </c>
      <c r="R469" s="2">
        <f t="shared" si="45"/>
        <v>0.11527777778246673</v>
      </c>
      <c r="S469" s="7">
        <f>SUMIF(Cocina!A:A,K469,Cocina!H:H)</f>
        <v>4.3749999999999997E-2</v>
      </c>
      <c r="T469" s="2">
        <f t="shared" si="46"/>
        <v>7.1527777782466731E-2</v>
      </c>
      <c r="U469" t="str">
        <f t="shared" si="47"/>
        <v>Cobrado</v>
      </c>
      <c r="V469" t="str">
        <f>TEXT(Table1[[#This Row],[Fecha de factura]],"dddd")</f>
        <v>miércoles</v>
      </c>
    </row>
    <row r="470" spans="1:22" x14ac:dyDescent="0.45">
      <c r="A470">
        <v>1</v>
      </c>
      <c r="B470" t="s">
        <v>449</v>
      </c>
      <c r="C470">
        <v>2</v>
      </c>
      <c r="D470" s="1">
        <v>45021.122916666667</v>
      </c>
      <c r="E470" s="1">
        <v>45021.223611111112</v>
      </c>
      <c r="F470" t="s">
        <v>20</v>
      </c>
      <c r="G470" t="s">
        <v>36</v>
      </c>
      <c r="H470" t="s">
        <v>26</v>
      </c>
      <c r="I470" s="11">
        <v>25.26</v>
      </c>
      <c r="J470" t="s">
        <v>17</v>
      </c>
      <c r="K470">
        <v>469</v>
      </c>
      <c r="L470" t="s">
        <v>23</v>
      </c>
      <c r="M470" t="s">
        <v>972</v>
      </c>
      <c r="N470" s="11">
        <f>SUMIF(Cocina!A:A,Sala!K470,Cocina!J:J)+I470</f>
        <v>162.26</v>
      </c>
      <c r="O470" s="12">
        <f t="shared" si="42"/>
        <v>45021</v>
      </c>
      <c r="P470" s="2">
        <f t="shared" si="43"/>
        <v>45021.122916666667</v>
      </c>
      <c r="Q470" s="2">
        <f t="shared" si="44"/>
        <v>45021.223611111112</v>
      </c>
      <c r="R470" s="2">
        <f t="shared" si="45"/>
        <v>0.10069444444525288</v>
      </c>
      <c r="S470" s="7">
        <f>SUMIF(Cocina!A:A,K470,Cocina!H:H)</f>
        <v>4.583333333333333E-2</v>
      </c>
      <c r="T470" s="2">
        <f t="shared" si="46"/>
        <v>5.4861111111919554E-2</v>
      </c>
      <c r="U470" t="str">
        <f t="shared" si="47"/>
        <v>Cobrado</v>
      </c>
      <c r="V470" t="str">
        <f>TEXT(Table1[[#This Row],[Fecha de factura]],"dddd")</f>
        <v>miércoles</v>
      </c>
    </row>
    <row r="471" spans="1:22" x14ac:dyDescent="0.45">
      <c r="A471">
        <v>17</v>
      </c>
      <c r="B471" t="s">
        <v>450</v>
      </c>
      <c r="C471">
        <v>3</v>
      </c>
      <c r="D471" s="1">
        <v>45021.070138888892</v>
      </c>
      <c r="E471" s="1">
        <v>45021.178472222222</v>
      </c>
      <c r="F471" t="s">
        <v>33</v>
      </c>
      <c r="G471" t="s">
        <v>15</v>
      </c>
      <c r="H471" t="s">
        <v>26</v>
      </c>
      <c r="I471" s="11">
        <v>47.46</v>
      </c>
      <c r="J471" t="s">
        <v>39</v>
      </c>
      <c r="K471">
        <v>470</v>
      </c>
      <c r="L471" t="s">
        <v>45</v>
      </c>
      <c r="M471" t="s">
        <v>973</v>
      </c>
      <c r="N471" s="11">
        <f>SUMIF(Cocina!A:A,Sala!K471,Cocina!J:J)+I471</f>
        <v>125.46000000000001</v>
      </c>
      <c r="O471" s="12">
        <f t="shared" si="42"/>
        <v>45021</v>
      </c>
      <c r="P471" s="2">
        <f t="shared" si="43"/>
        <v>45021.070138888892</v>
      </c>
      <c r="Q471" s="2">
        <f t="shared" si="44"/>
        <v>45021.178472222222</v>
      </c>
      <c r="R471" s="2">
        <f t="shared" si="45"/>
        <v>0.11874999999660456</v>
      </c>
      <c r="S471" s="7">
        <f>SUMIF(Cocina!A:A,K471,Cocina!H:H)</f>
        <v>0.05</v>
      </c>
      <c r="T471" s="2">
        <f t="shared" si="46"/>
        <v>6.8749999996604555E-2</v>
      </c>
      <c r="U471" t="str">
        <f t="shared" si="47"/>
        <v>Cobrado</v>
      </c>
      <c r="V471" t="str">
        <f>TEXT(Table1[[#This Row],[Fecha de factura]],"dddd")</f>
        <v>miércoles</v>
      </c>
    </row>
    <row r="472" spans="1:22" x14ac:dyDescent="0.45">
      <c r="A472">
        <v>7</v>
      </c>
      <c r="B472" t="s">
        <v>451</v>
      </c>
      <c r="C472">
        <v>6</v>
      </c>
      <c r="D472" s="1">
        <v>45021.15</v>
      </c>
      <c r="E472" s="1">
        <v>45021.234722222223</v>
      </c>
      <c r="F472" t="s">
        <v>33</v>
      </c>
      <c r="G472" t="s">
        <v>21</v>
      </c>
      <c r="H472" t="s">
        <v>16</v>
      </c>
      <c r="I472" s="11">
        <v>28.49</v>
      </c>
      <c r="J472" t="s">
        <v>17</v>
      </c>
      <c r="K472">
        <v>471</v>
      </c>
      <c r="L472" t="s">
        <v>34</v>
      </c>
      <c r="M472" t="s">
        <v>37</v>
      </c>
      <c r="N472" s="11">
        <f>SUMIF(Cocina!A:A,Sala!K472,Cocina!J:J)+I472</f>
        <v>133.49</v>
      </c>
      <c r="O472" s="12">
        <f t="shared" si="42"/>
        <v>45021</v>
      </c>
      <c r="P472" s="2">
        <f t="shared" si="43"/>
        <v>45021.15</v>
      </c>
      <c r="Q472" s="2">
        <f t="shared" si="44"/>
        <v>45021.234722222223</v>
      </c>
      <c r="R472" s="2">
        <f t="shared" si="45"/>
        <v>8.4722222221898846E-2</v>
      </c>
      <c r="S472" s="7">
        <f>SUMIF(Cocina!A:A,K472,Cocina!H:H)</f>
        <v>3.9583333333333331E-2</v>
      </c>
      <c r="T472" s="2">
        <f t="shared" si="46"/>
        <v>4.5138888888565515E-2</v>
      </c>
      <c r="U472" t="str">
        <f t="shared" si="47"/>
        <v>Cobrado</v>
      </c>
      <c r="V472" t="str">
        <f>TEXT(Table1[[#This Row],[Fecha de factura]],"dddd")</f>
        <v>miércoles</v>
      </c>
    </row>
    <row r="473" spans="1:22" x14ac:dyDescent="0.45">
      <c r="A473">
        <v>20</v>
      </c>
      <c r="B473" t="s">
        <v>452</v>
      </c>
      <c r="C473">
        <v>2</v>
      </c>
      <c r="D473" s="1">
        <v>45021.164583333331</v>
      </c>
      <c r="E473" s="1">
        <v>45021.286111111112</v>
      </c>
      <c r="F473" t="s">
        <v>25</v>
      </c>
      <c r="G473" t="s">
        <v>15</v>
      </c>
      <c r="H473" t="s">
        <v>22</v>
      </c>
      <c r="I473" s="11">
        <v>36.79</v>
      </c>
      <c r="J473" t="s">
        <v>39</v>
      </c>
      <c r="K473">
        <v>472</v>
      </c>
      <c r="L473" t="s">
        <v>45</v>
      </c>
      <c r="M473" t="s">
        <v>974</v>
      </c>
      <c r="N473" s="11">
        <f>SUMIF(Cocina!A:A,Sala!K473,Cocina!J:J)+I473</f>
        <v>150.79</v>
      </c>
      <c r="O473" s="12">
        <f t="shared" si="42"/>
        <v>45021</v>
      </c>
      <c r="P473" s="2">
        <f t="shared" si="43"/>
        <v>45021.164583333331</v>
      </c>
      <c r="Q473" s="2">
        <f t="shared" si="44"/>
        <v>45021.286111111112</v>
      </c>
      <c r="R473" s="2">
        <f t="shared" si="45"/>
        <v>0.13194444444767819</v>
      </c>
      <c r="S473" s="7">
        <f>SUMIF(Cocina!A:A,K473,Cocina!H:H)</f>
        <v>5.0694444444444445E-2</v>
      </c>
      <c r="T473" s="2">
        <f t="shared" si="46"/>
        <v>8.1250000003233749E-2</v>
      </c>
      <c r="U473" t="str">
        <f t="shared" si="47"/>
        <v>Cobrado</v>
      </c>
      <c r="V473" t="str">
        <f>TEXT(Table1[[#This Row],[Fecha de factura]],"dddd")</f>
        <v>miércoles</v>
      </c>
    </row>
    <row r="474" spans="1:22" x14ac:dyDescent="0.45">
      <c r="A474">
        <v>13</v>
      </c>
      <c r="B474" t="s">
        <v>453</v>
      </c>
      <c r="C474">
        <v>4</v>
      </c>
      <c r="D474" s="1">
        <v>45022.15</v>
      </c>
      <c r="E474" s="1">
        <v>45022.294444444444</v>
      </c>
      <c r="F474" t="s">
        <v>25</v>
      </c>
      <c r="G474" t="s">
        <v>15</v>
      </c>
      <c r="H474" t="s">
        <v>16</v>
      </c>
      <c r="I474" s="11">
        <v>15.63</v>
      </c>
      <c r="J474" t="s">
        <v>39</v>
      </c>
      <c r="K474">
        <v>473</v>
      </c>
      <c r="L474" t="s">
        <v>31</v>
      </c>
      <c r="M474" t="s">
        <v>975</v>
      </c>
      <c r="N474" s="11">
        <f>SUMIF(Cocina!A:A,Sala!K474,Cocina!J:J)+I474</f>
        <v>94.63</v>
      </c>
      <c r="O474" s="12">
        <f t="shared" si="42"/>
        <v>45022</v>
      </c>
      <c r="P474" s="2">
        <f t="shared" si="43"/>
        <v>45022.15</v>
      </c>
      <c r="Q474" s="2">
        <f t="shared" si="44"/>
        <v>45022.294444444444</v>
      </c>
      <c r="R474" s="2">
        <f t="shared" si="45"/>
        <v>0.15486111110900916</v>
      </c>
      <c r="S474" s="7">
        <f>SUMIF(Cocina!A:A,K474,Cocina!H:H)</f>
        <v>4.2361111111111113E-2</v>
      </c>
      <c r="T474" s="2">
        <f t="shared" si="46"/>
        <v>0.11249999999789805</v>
      </c>
      <c r="U474" t="str">
        <f t="shared" si="47"/>
        <v>Cobrado</v>
      </c>
      <c r="V474" t="str">
        <f>TEXT(Table1[[#This Row],[Fecha de factura]],"dddd")</f>
        <v>jueves</v>
      </c>
    </row>
    <row r="475" spans="1:22" x14ac:dyDescent="0.45">
      <c r="A475">
        <v>2</v>
      </c>
      <c r="B475" t="s">
        <v>454</v>
      </c>
      <c r="C475">
        <v>6</v>
      </c>
      <c r="D475" s="1">
        <v>45022.077777777777</v>
      </c>
      <c r="E475" s="1">
        <v>45022.147222222222</v>
      </c>
      <c r="F475" t="s">
        <v>33</v>
      </c>
      <c r="G475" t="s">
        <v>15</v>
      </c>
      <c r="H475" t="s">
        <v>26</v>
      </c>
      <c r="I475" s="11">
        <v>21.66</v>
      </c>
      <c r="J475" t="s">
        <v>27</v>
      </c>
      <c r="K475">
        <v>474</v>
      </c>
      <c r="L475" t="s">
        <v>34</v>
      </c>
      <c r="M475" t="s">
        <v>976</v>
      </c>
      <c r="N475" s="11">
        <f>SUMIF(Cocina!A:A,Sala!K475,Cocina!J:J)+I475</f>
        <v>199.66</v>
      </c>
      <c r="O475" s="12">
        <f t="shared" si="42"/>
        <v>45022</v>
      </c>
      <c r="P475" s="2">
        <f t="shared" si="43"/>
        <v>45022.077777777777</v>
      </c>
      <c r="Q475" s="2">
        <f t="shared" si="44"/>
        <v>45022.147222222222</v>
      </c>
      <c r="R475" s="2">
        <f t="shared" si="45"/>
        <v>6.9444444445252884E-2</v>
      </c>
      <c r="S475" s="7">
        <f>SUMIF(Cocina!A:A,K475,Cocina!H:H)</f>
        <v>0.11180555555555555</v>
      </c>
      <c r="T475" s="2">
        <f t="shared" si="46"/>
        <v>0</v>
      </c>
      <c r="U475" t="str">
        <f t="shared" si="47"/>
        <v>No cobrado</v>
      </c>
      <c r="V475" t="str">
        <f>TEXT(Table1[[#This Row],[Fecha de factura]],"dddd")</f>
        <v>jueves</v>
      </c>
    </row>
    <row r="476" spans="1:22" x14ac:dyDescent="0.45">
      <c r="A476">
        <v>18</v>
      </c>
      <c r="B476" t="s">
        <v>361</v>
      </c>
      <c r="C476">
        <v>4</v>
      </c>
      <c r="D476" s="1">
        <v>45022.136805555558</v>
      </c>
      <c r="E476" s="1">
        <v>45022.243055555555</v>
      </c>
      <c r="F476" t="s">
        <v>30</v>
      </c>
      <c r="G476" t="s">
        <v>36</v>
      </c>
      <c r="H476" t="s">
        <v>16</v>
      </c>
      <c r="I476" s="11">
        <v>19.55</v>
      </c>
      <c r="J476" t="s">
        <v>39</v>
      </c>
      <c r="K476">
        <v>475</v>
      </c>
      <c r="L476" t="s">
        <v>31</v>
      </c>
      <c r="M476" t="s">
        <v>977</v>
      </c>
      <c r="N476" s="11">
        <f>SUMIF(Cocina!A:A,Sala!K476,Cocina!J:J)+I476</f>
        <v>193.55</v>
      </c>
      <c r="O476" s="12">
        <f t="shared" si="42"/>
        <v>45022</v>
      </c>
      <c r="P476" s="2">
        <f t="shared" si="43"/>
        <v>45022.136805555558</v>
      </c>
      <c r="Q476" s="2">
        <f t="shared" si="44"/>
        <v>45022.243055555555</v>
      </c>
      <c r="R476" s="2">
        <f t="shared" si="45"/>
        <v>0.11666666666375629</v>
      </c>
      <c r="S476" s="7">
        <f>SUMIF(Cocina!A:A,K476,Cocina!H:H)</f>
        <v>2.4305555555555556E-2</v>
      </c>
      <c r="T476" s="2">
        <f t="shared" si="46"/>
        <v>9.2361111108200736E-2</v>
      </c>
      <c r="U476" t="str">
        <f t="shared" si="47"/>
        <v>Cobrado</v>
      </c>
      <c r="V476" t="str">
        <f>TEXT(Table1[[#This Row],[Fecha de factura]],"dddd")</f>
        <v>jueves</v>
      </c>
    </row>
    <row r="477" spans="1:22" x14ac:dyDescent="0.45">
      <c r="A477">
        <v>13</v>
      </c>
      <c r="B477" t="s">
        <v>455</v>
      </c>
      <c r="C477">
        <v>2</v>
      </c>
      <c r="D477" s="1">
        <v>45022.002083333333</v>
      </c>
      <c r="E477" s="1">
        <v>45022.074305555558</v>
      </c>
      <c r="F477" t="s">
        <v>14</v>
      </c>
      <c r="G477" t="s">
        <v>21</v>
      </c>
      <c r="H477" t="s">
        <v>16</v>
      </c>
      <c r="I477" s="11">
        <v>43.53</v>
      </c>
      <c r="J477" t="s">
        <v>39</v>
      </c>
      <c r="K477">
        <v>476</v>
      </c>
      <c r="L477" t="s">
        <v>31</v>
      </c>
      <c r="M477" t="s">
        <v>978</v>
      </c>
      <c r="N477" s="11">
        <f>SUMIF(Cocina!A:A,Sala!K477,Cocina!J:J)+I477</f>
        <v>261.52999999999997</v>
      </c>
      <c r="O477" s="12">
        <f t="shared" si="42"/>
        <v>45022</v>
      </c>
      <c r="P477" s="2">
        <f t="shared" si="43"/>
        <v>45022.002083333333</v>
      </c>
      <c r="Q477" s="2">
        <f t="shared" si="44"/>
        <v>45022.074305555558</v>
      </c>
      <c r="R477" s="2">
        <f t="shared" si="45"/>
        <v>8.2638888891475901E-2</v>
      </c>
      <c r="S477" s="7">
        <f>SUMIF(Cocina!A:A,K477,Cocina!H:H)</f>
        <v>7.9861111111111119E-2</v>
      </c>
      <c r="T477" s="2">
        <f t="shared" si="46"/>
        <v>2.7777777803647818E-3</v>
      </c>
      <c r="U477" t="str">
        <f t="shared" si="47"/>
        <v>Cobrado</v>
      </c>
      <c r="V477" t="str">
        <f>TEXT(Table1[[#This Row],[Fecha de factura]],"dddd")</f>
        <v>jueves</v>
      </c>
    </row>
    <row r="478" spans="1:22" x14ac:dyDescent="0.45">
      <c r="A478">
        <v>8</v>
      </c>
      <c r="B478" t="s">
        <v>456</v>
      </c>
      <c r="C478">
        <v>6</v>
      </c>
      <c r="D478" s="1">
        <v>45022.068749999999</v>
      </c>
      <c r="E478" s="1">
        <v>45022.123611111114</v>
      </c>
      <c r="F478" t="s">
        <v>33</v>
      </c>
      <c r="G478" t="s">
        <v>21</v>
      </c>
      <c r="H478" t="s">
        <v>26</v>
      </c>
      <c r="I478" s="11">
        <v>33.85</v>
      </c>
      <c r="J478" t="s">
        <v>17</v>
      </c>
      <c r="K478">
        <v>477</v>
      </c>
      <c r="L478" t="s">
        <v>23</v>
      </c>
      <c r="M478" t="s">
        <v>979</v>
      </c>
      <c r="N478" s="11">
        <f>SUMIF(Cocina!A:A,Sala!K478,Cocina!J:J)+I478</f>
        <v>237.85</v>
      </c>
      <c r="O478" s="12">
        <f t="shared" si="42"/>
        <v>45022</v>
      </c>
      <c r="P478" s="2">
        <f t="shared" si="43"/>
        <v>45022.068749999999</v>
      </c>
      <c r="Q478" s="2">
        <f t="shared" si="44"/>
        <v>45022.123611111114</v>
      </c>
      <c r="R478" s="2">
        <f t="shared" si="45"/>
        <v>5.4861111115314998E-2</v>
      </c>
      <c r="S478" s="7">
        <f>SUMIF(Cocina!A:A,K478,Cocina!H:H)</f>
        <v>7.9861111111111105E-2</v>
      </c>
      <c r="T478" s="2">
        <f t="shared" si="46"/>
        <v>0</v>
      </c>
      <c r="U478" t="str">
        <f t="shared" si="47"/>
        <v>No cobrado</v>
      </c>
      <c r="V478" t="str">
        <f>TEXT(Table1[[#This Row],[Fecha de factura]],"dddd")</f>
        <v>jueves</v>
      </c>
    </row>
    <row r="479" spans="1:22" x14ac:dyDescent="0.45">
      <c r="A479">
        <v>7</v>
      </c>
      <c r="B479" t="s">
        <v>144</v>
      </c>
      <c r="C479">
        <v>5</v>
      </c>
      <c r="D479" s="1">
        <v>45022.000694444447</v>
      </c>
      <c r="E479" s="1">
        <v>45022.144444444442</v>
      </c>
      <c r="F479" t="s">
        <v>20</v>
      </c>
      <c r="G479" t="s">
        <v>15</v>
      </c>
      <c r="H479" t="s">
        <v>22</v>
      </c>
      <c r="I479" s="11">
        <v>32.78</v>
      </c>
      <c r="J479" t="s">
        <v>39</v>
      </c>
      <c r="K479">
        <v>478</v>
      </c>
      <c r="L479" t="s">
        <v>43</v>
      </c>
      <c r="M479" t="s">
        <v>980</v>
      </c>
      <c r="N479" s="11">
        <f>SUMIF(Cocina!A:A,Sala!K479,Cocina!J:J)+I479</f>
        <v>150.78</v>
      </c>
      <c r="O479" s="12">
        <f t="shared" si="42"/>
        <v>45022</v>
      </c>
      <c r="P479" s="2">
        <f t="shared" si="43"/>
        <v>45022.000694444447</v>
      </c>
      <c r="Q479" s="2">
        <f t="shared" si="44"/>
        <v>45022.144444444442</v>
      </c>
      <c r="R479" s="2">
        <f t="shared" si="45"/>
        <v>0.15416666666230108</v>
      </c>
      <c r="S479" s="7">
        <f>SUMIF(Cocina!A:A,K479,Cocina!H:H)</f>
        <v>6.25E-2</v>
      </c>
      <c r="T479" s="2">
        <f t="shared" si="46"/>
        <v>9.1666666662301083E-2</v>
      </c>
      <c r="U479" t="str">
        <f t="shared" si="47"/>
        <v>Cobrado</v>
      </c>
      <c r="V479" t="str">
        <f>TEXT(Table1[[#This Row],[Fecha de factura]],"dddd")</f>
        <v>jueves</v>
      </c>
    </row>
    <row r="480" spans="1:22" x14ac:dyDescent="0.45">
      <c r="A480">
        <v>1</v>
      </c>
      <c r="B480" t="s">
        <v>95</v>
      </c>
      <c r="C480">
        <v>3</v>
      </c>
      <c r="D480" s="1">
        <v>45022.029166666667</v>
      </c>
      <c r="E480" s="1">
        <v>45022.1875</v>
      </c>
      <c r="F480" t="s">
        <v>14</v>
      </c>
      <c r="G480" t="s">
        <v>15</v>
      </c>
      <c r="H480" t="s">
        <v>16</v>
      </c>
      <c r="I480" s="11">
        <v>39.58</v>
      </c>
      <c r="J480" t="s">
        <v>17</v>
      </c>
      <c r="K480">
        <v>479</v>
      </c>
      <c r="L480" t="s">
        <v>70</v>
      </c>
      <c r="M480" t="s">
        <v>981</v>
      </c>
      <c r="N480" s="11">
        <f>SUMIF(Cocina!A:A,Sala!K480,Cocina!J:J)+I480</f>
        <v>91.58</v>
      </c>
      <c r="O480" s="12">
        <f t="shared" si="42"/>
        <v>45022</v>
      </c>
      <c r="P480" s="2">
        <f t="shared" si="43"/>
        <v>45022.029166666667</v>
      </c>
      <c r="Q480" s="2">
        <f t="shared" si="44"/>
        <v>45022.1875</v>
      </c>
      <c r="R480" s="2">
        <f t="shared" si="45"/>
        <v>0.15833333333284827</v>
      </c>
      <c r="S480" s="7">
        <f>SUMIF(Cocina!A:A,K480,Cocina!H:H)</f>
        <v>5.7638888888888892E-2</v>
      </c>
      <c r="T480" s="2">
        <f t="shared" si="46"/>
        <v>0.10069444444395938</v>
      </c>
      <c r="U480" t="str">
        <f t="shared" si="47"/>
        <v>Cobrado</v>
      </c>
      <c r="V480" t="str">
        <f>TEXT(Table1[[#This Row],[Fecha de factura]],"dddd")</f>
        <v>jueves</v>
      </c>
    </row>
    <row r="481" spans="1:22" x14ac:dyDescent="0.45">
      <c r="A481">
        <v>1</v>
      </c>
      <c r="B481" t="s">
        <v>457</v>
      </c>
      <c r="C481">
        <v>5</v>
      </c>
      <c r="D481" s="1">
        <v>45022.143055555556</v>
      </c>
      <c r="E481" s="1">
        <v>45022.304861111108</v>
      </c>
      <c r="F481" t="s">
        <v>30</v>
      </c>
      <c r="G481" t="s">
        <v>21</v>
      </c>
      <c r="H481" t="s">
        <v>22</v>
      </c>
      <c r="I481" s="11">
        <v>18.63</v>
      </c>
      <c r="J481" t="s">
        <v>17</v>
      </c>
      <c r="K481">
        <v>480</v>
      </c>
      <c r="L481" t="s">
        <v>45</v>
      </c>
      <c r="M481" t="s">
        <v>982</v>
      </c>
      <c r="N481" s="11">
        <f>SUMIF(Cocina!A:A,Sala!K481,Cocina!J:J)+I481</f>
        <v>177.63</v>
      </c>
      <c r="O481" s="12">
        <f t="shared" si="42"/>
        <v>45022</v>
      </c>
      <c r="P481" s="2">
        <f t="shared" si="43"/>
        <v>45022.143055555556</v>
      </c>
      <c r="Q481" s="2">
        <f t="shared" si="44"/>
        <v>45022.304861111108</v>
      </c>
      <c r="R481" s="2">
        <f t="shared" si="45"/>
        <v>0.16180555555183673</v>
      </c>
      <c r="S481" s="7">
        <f>SUMIF(Cocina!A:A,K481,Cocina!H:H)</f>
        <v>4.5138888888888888E-2</v>
      </c>
      <c r="T481" s="2">
        <f t="shared" si="46"/>
        <v>0.11666666666294784</v>
      </c>
      <c r="U481" t="str">
        <f t="shared" si="47"/>
        <v>Cobrado</v>
      </c>
      <c r="V481" t="str">
        <f>TEXT(Table1[[#This Row],[Fecha de factura]],"dddd")</f>
        <v>jueves</v>
      </c>
    </row>
    <row r="482" spans="1:22" x14ac:dyDescent="0.45">
      <c r="A482">
        <v>9</v>
      </c>
      <c r="B482" t="s">
        <v>458</v>
      </c>
      <c r="C482">
        <v>4</v>
      </c>
      <c r="D482" s="1">
        <v>45022.081250000003</v>
      </c>
      <c r="E482" s="1">
        <v>45022.196527777778</v>
      </c>
      <c r="F482" t="s">
        <v>20</v>
      </c>
      <c r="G482" t="s">
        <v>15</v>
      </c>
      <c r="H482" t="s">
        <v>26</v>
      </c>
      <c r="I482" s="11">
        <v>42.02</v>
      </c>
      <c r="J482" t="s">
        <v>17</v>
      </c>
      <c r="K482">
        <v>481</v>
      </c>
      <c r="L482" t="s">
        <v>34</v>
      </c>
      <c r="M482" t="s">
        <v>166</v>
      </c>
      <c r="N482" s="11">
        <f>SUMIF(Cocina!A:A,Sala!K482,Cocina!J:J)+I482</f>
        <v>94.02000000000001</v>
      </c>
      <c r="O482" s="12">
        <f t="shared" si="42"/>
        <v>45022</v>
      </c>
      <c r="P482" s="2">
        <f t="shared" si="43"/>
        <v>45022.081250000003</v>
      </c>
      <c r="Q482" s="2">
        <f t="shared" si="44"/>
        <v>45022.196527777778</v>
      </c>
      <c r="R482" s="2">
        <f t="shared" si="45"/>
        <v>0.11527777777519077</v>
      </c>
      <c r="S482" s="7">
        <f>SUMIF(Cocina!A:A,K482,Cocina!H:H)</f>
        <v>4.027777777777778E-2</v>
      </c>
      <c r="T482" s="2">
        <f t="shared" si="46"/>
        <v>7.4999999997412997E-2</v>
      </c>
      <c r="U482" t="str">
        <f t="shared" si="47"/>
        <v>Cobrado</v>
      </c>
      <c r="V482" t="str">
        <f>TEXT(Table1[[#This Row],[Fecha de factura]],"dddd")</f>
        <v>jueves</v>
      </c>
    </row>
    <row r="483" spans="1:22" x14ac:dyDescent="0.45">
      <c r="A483">
        <v>9</v>
      </c>
      <c r="B483" t="s">
        <v>202</v>
      </c>
      <c r="C483">
        <v>4</v>
      </c>
      <c r="D483" s="1">
        <v>45022.02847222222</v>
      </c>
      <c r="E483" s="1">
        <v>45022.124305555553</v>
      </c>
      <c r="F483" t="s">
        <v>14</v>
      </c>
      <c r="G483" t="s">
        <v>21</v>
      </c>
      <c r="H483" t="s">
        <v>26</v>
      </c>
      <c r="I483" s="11">
        <v>18.84</v>
      </c>
      <c r="J483" t="s">
        <v>27</v>
      </c>
      <c r="K483">
        <v>482</v>
      </c>
      <c r="L483" t="s">
        <v>23</v>
      </c>
      <c r="M483" t="s">
        <v>81</v>
      </c>
      <c r="N483" s="11">
        <f>SUMIF(Cocina!A:A,Sala!K483,Cocina!J:J)+I483</f>
        <v>81.84</v>
      </c>
      <c r="O483" s="12">
        <f t="shared" si="42"/>
        <v>45022</v>
      </c>
      <c r="P483" s="2">
        <f t="shared" si="43"/>
        <v>45022.02847222222</v>
      </c>
      <c r="Q483" s="2">
        <f t="shared" si="44"/>
        <v>45022.124305555553</v>
      </c>
      <c r="R483" s="2">
        <f t="shared" si="45"/>
        <v>9.5833333332848269E-2</v>
      </c>
      <c r="S483" s="7">
        <f>SUMIF(Cocina!A:A,K483,Cocina!H:H)</f>
        <v>1.4583333333333334E-2</v>
      </c>
      <c r="T483" s="2">
        <f t="shared" si="46"/>
        <v>8.1249999999514932E-2</v>
      </c>
      <c r="U483" t="str">
        <f t="shared" si="47"/>
        <v>Cobrado</v>
      </c>
      <c r="V483" t="str">
        <f>TEXT(Table1[[#This Row],[Fecha de factura]],"dddd")</f>
        <v>jueves</v>
      </c>
    </row>
    <row r="484" spans="1:22" x14ac:dyDescent="0.45">
      <c r="A484">
        <v>2</v>
      </c>
      <c r="B484" t="s">
        <v>459</v>
      </c>
      <c r="C484">
        <v>4</v>
      </c>
      <c r="D484" s="1">
        <v>45022.159722222219</v>
      </c>
      <c r="E484" s="1">
        <v>45022.292361111111</v>
      </c>
      <c r="F484" t="s">
        <v>20</v>
      </c>
      <c r="G484" t="s">
        <v>15</v>
      </c>
      <c r="H484" t="s">
        <v>26</v>
      </c>
      <c r="I484" s="11">
        <v>12.74</v>
      </c>
      <c r="J484" t="s">
        <v>17</v>
      </c>
      <c r="K484">
        <v>483</v>
      </c>
      <c r="L484" t="s">
        <v>55</v>
      </c>
      <c r="M484" t="s">
        <v>117</v>
      </c>
      <c r="N484" s="11">
        <f>SUMIF(Cocina!A:A,Sala!K484,Cocina!J:J)+I484</f>
        <v>93.74</v>
      </c>
      <c r="O484" s="12">
        <f t="shared" si="42"/>
        <v>45022</v>
      </c>
      <c r="P484" s="2">
        <f t="shared" si="43"/>
        <v>45022.159722222219</v>
      </c>
      <c r="Q484" s="2">
        <f t="shared" si="44"/>
        <v>45022.292361111111</v>
      </c>
      <c r="R484" s="2">
        <f t="shared" si="45"/>
        <v>0.13263888889196096</v>
      </c>
      <c r="S484" s="7">
        <f>SUMIF(Cocina!A:A,K484,Cocina!H:H)</f>
        <v>3.6805555555555557E-2</v>
      </c>
      <c r="T484" s="2">
        <f t="shared" si="46"/>
        <v>9.5833333336405396E-2</v>
      </c>
      <c r="U484" t="str">
        <f t="shared" si="47"/>
        <v>Cobrado</v>
      </c>
      <c r="V484" t="str">
        <f>TEXT(Table1[[#This Row],[Fecha de factura]],"dddd")</f>
        <v>jueves</v>
      </c>
    </row>
    <row r="485" spans="1:22" x14ac:dyDescent="0.45">
      <c r="A485">
        <v>18</v>
      </c>
      <c r="B485" t="s">
        <v>460</v>
      </c>
      <c r="C485">
        <v>2</v>
      </c>
      <c r="D485" s="1">
        <v>45022.064583333333</v>
      </c>
      <c r="E485" s="1">
        <v>45022.188194444447</v>
      </c>
      <c r="F485" t="s">
        <v>33</v>
      </c>
      <c r="G485" t="s">
        <v>15</v>
      </c>
      <c r="H485" t="s">
        <v>26</v>
      </c>
      <c r="I485" s="11">
        <v>22.76</v>
      </c>
      <c r="J485" t="s">
        <v>27</v>
      </c>
      <c r="K485">
        <v>484</v>
      </c>
      <c r="L485" t="s">
        <v>58</v>
      </c>
      <c r="M485" t="s">
        <v>133</v>
      </c>
      <c r="N485" s="11">
        <f>SUMIF(Cocina!A:A,Sala!K485,Cocina!J:J)+I485</f>
        <v>97.76</v>
      </c>
      <c r="O485" s="12">
        <f t="shared" si="42"/>
        <v>45022</v>
      </c>
      <c r="P485" s="2">
        <f t="shared" si="43"/>
        <v>45022.064583333333</v>
      </c>
      <c r="Q485" s="2">
        <f t="shared" si="44"/>
        <v>45022.188194444447</v>
      </c>
      <c r="R485" s="2">
        <f t="shared" si="45"/>
        <v>0.12361111111385981</v>
      </c>
      <c r="S485" s="7">
        <f>SUMIF(Cocina!A:A,K485,Cocina!H:H)</f>
        <v>2.361111111111111E-2</v>
      </c>
      <c r="T485" s="2">
        <f t="shared" si="46"/>
        <v>0.1000000000027487</v>
      </c>
      <c r="U485" t="str">
        <f t="shared" si="47"/>
        <v>Cobrado</v>
      </c>
      <c r="V485" t="str">
        <f>TEXT(Table1[[#This Row],[Fecha de factura]],"dddd")</f>
        <v>jueves</v>
      </c>
    </row>
    <row r="486" spans="1:22" x14ac:dyDescent="0.45">
      <c r="A486">
        <v>6</v>
      </c>
      <c r="B486" t="s">
        <v>351</v>
      </c>
      <c r="C486">
        <v>5</v>
      </c>
      <c r="D486" s="1">
        <v>45022.041666666664</v>
      </c>
      <c r="E486" s="1">
        <v>45022.119444444441</v>
      </c>
      <c r="F486" t="s">
        <v>30</v>
      </c>
      <c r="G486" t="s">
        <v>36</v>
      </c>
      <c r="H486" t="s">
        <v>26</v>
      </c>
      <c r="I486" s="11">
        <v>39.07</v>
      </c>
      <c r="J486" t="s">
        <v>17</v>
      </c>
      <c r="K486">
        <v>485</v>
      </c>
      <c r="L486" t="s">
        <v>43</v>
      </c>
      <c r="M486" t="s">
        <v>983</v>
      </c>
      <c r="N486" s="11">
        <f>SUMIF(Cocina!A:A,Sala!K486,Cocina!J:J)+I486</f>
        <v>183.07</v>
      </c>
      <c r="O486" s="12">
        <f t="shared" si="42"/>
        <v>45022</v>
      </c>
      <c r="P486" s="2">
        <f t="shared" si="43"/>
        <v>45022.041666666664</v>
      </c>
      <c r="Q486" s="2">
        <f t="shared" si="44"/>
        <v>45022.119444444441</v>
      </c>
      <c r="R486" s="2">
        <f t="shared" si="45"/>
        <v>7.7777777776645962E-2</v>
      </c>
      <c r="S486" s="7">
        <f>SUMIF(Cocina!A:A,K486,Cocina!H:H)</f>
        <v>5.486111111111111E-2</v>
      </c>
      <c r="T486" s="2">
        <f t="shared" si="46"/>
        <v>2.2916666665534852E-2</v>
      </c>
      <c r="U486" t="str">
        <f t="shared" si="47"/>
        <v>Cobrado</v>
      </c>
      <c r="V486" t="str">
        <f>TEXT(Table1[[#This Row],[Fecha de factura]],"dddd")</f>
        <v>jueves</v>
      </c>
    </row>
    <row r="487" spans="1:22" x14ac:dyDescent="0.45">
      <c r="A487">
        <v>15</v>
      </c>
      <c r="B487" t="s">
        <v>461</v>
      </c>
      <c r="C487">
        <v>3</v>
      </c>
      <c r="D487" s="1">
        <v>45022.115972222222</v>
      </c>
      <c r="E487" s="1">
        <v>45022.258333333331</v>
      </c>
      <c r="F487" t="s">
        <v>20</v>
      </c>
      <c r="G487" t="s">
        <v>21</v>
      </c>
      <c r="H487" t="s">
        <v>16</v>
      </c>
      <c r="I487" s="11">
        <v>12.66</v>
      </c>
      <c r="J487" t="s">
        <v>39</v>
      </c>
      <c r="K487">
        <v>486</v>
      </c>
      <c r="L487" t="s">
        <v>23</v>
      </c>
      <c r="M487" t="s">
        <v>984</v>
      </c>
      <c r="N487" s="11">
        <f>SUMIF(Cocina!A:A,Sala!K487,Cocina!J:J)+I487</f>
        <v>162.66</v>
      </c>
      <c r="O487" s="12">
        <f t="shared" si="42"/>
        <v>45022</v>
      </c>
      <c r="P487" s="2">
        <f t="shared" si="43"/>
        <v>45022.115972222222</v>
      </c>
      <c r="Q487" s="2">
        <f t="shared" si="44"/>
        <v>45022.258333333331</v>
      </c>
      <c r="R487" s="2">
        <f t="shared" si="45"/>
        <v>0.15277777777616089</v>
      </c>
      <c r="S487" s="7">
        <f>SUMIF(Cocina!A:A,K487,Cocina!H:H)</f>
        <v>4.0972222222222215E-2</v>
      </c>
      <c r="T487" s="2">
        <f t="shared" si="46"/>
        <v>0.11180555555393867</v>
      </c>
      <c r="U487" t="str">
        <f t="shared" si="47"/>
        <v>Cobrado</v>
      </c>
      <c r="V487" t="str">
        <f>TEXT(Table1[[#This Row],[Fecha de factura]],"dddd")</f>
        <v>jueves</v>
      </c>
    </row>
    <row r="488" spans="1:22" x14ac:dyDescent="0.45">
      <c r="A488">
        <v>17</v>
      </c>
      <c r="B488" t="s">
        <v>108</v>
      </c>
      <c r="C488">
        <v>1</v>
      </c>
      <c r="D488" s="1">
        <v>45022.06527777778</v>
      </c>
      <c r="E488" s="1">
        <v>45022.159722222219</v>
      </c>
      <c r="F488" t="s">
        <v>20</v>
      </c>
      <c r="G488" t="s">
        <v>15</v>
      </c>
      <c r="H488" t="s">
        <v>26</v>
      </c>
      <c r="I488" s="11">
        <v>45.76</v>
      </c>
      <c r="J488" t="s">
        <v>39</v>
      </c>
      <c r="K488">
        <v>487</v>
      </c>
      <c r="L488" t="s">
        <v>31</v>
      </c>
      <c r="M488" t="s">
        <v>985</v>
      </c>
      <c r="N488" s="11">
        <f>SUMIF(Cocina!A:A,Sala!K488,Cocina!J:J)+I488</f>
        <v>197.76</v>
      </c>
      <c r="O488" s="12">
        <f t="shared" si="42"/>
        <v>45022</v>
      </c>
      <c r="P488" s="2">
        <f t="shared" si="43"/>
        <v>45022.06527777778</v>
      </c>
      <c r="Q488" s="2">
        <f t="shared" si="44"/>
        <v>45022.159722222219</v>
      </c>
      <c r="R488" s="2">
        <f t="shared" si="45"/>
        <v>0.10486111110609879</v>
      </c>
      <c r="S488" s="7">
        <f>SUMIF(Cocina!A:A,K488,Cocina!H:H)</f>
        <v>6.3888888888888898E-2</v>
      </c>
      <c r="T488" s="2">
        <f t="shared" si="46"/>
        <v>4.0972222217209892E-2</v>
      </c>
      <c r="U488" t="str">
        <f t="shared" si="47"/>
        <v>Cobrado</v>
      </c>
      <c r="V488" t="str">
        <f>TEXT(Table1[[#This Row],[Fecha de factura]],"dddd")</f>
        <v>jueves</v>
      </c>
    </row>
    <row r="489" spans="1:22" x14ac:dyDescent="0.45">
      <c r="A489">
        <v>10</v>
      </c>
      <c r="B489" t="s">
        <v>462</v>
      </c>
      <c r="C489">
        <v>4</v>
      </c>
      <c r="D489" s="1">
        <v>45022</v>
      </c>
      <c r="E489" s="1">
        <v>45022.081944444442</v>
      </c>
      <c r="F489" t="s">
        <v>14</v>
      </c>
      <c r="G489" t="s">
        <v>15</v>
      </c>
      <c r="H489" t="s">
        <v>16</v>
      </c>
      <c r="I489" s="11">
        <v>37.380000000000003</v>
      </c>
      <c r="J489" t="s">
        <v>27</v>
      </c>
      <c r="K489">
        <v>488</v>
      </c>
      <c r="L489" t="s">
        <v>70</v>
      </c>
      <c r="M489" t="s">
        <v>986</v>
      </c>
      <c r="N489" s="11">
        <f>SUMIF(Cocina!A:A,Sala!K489,Cocina!J:J)+I489</f>
        <v>222.38</v>
      </c>
      <c r="O489" s="12">
        <f t="shared" si="42"/>
        <v>45022</v>
      </c>
      <c r="P489" s="2">
        <f t="shared" si="43"/>
        <v>45022</v>
      </c>
      <c r="Q489" s="2">
        <f t="shared" si="44"/>
        <v>45022.081944444442</v>
      </c>
      <c r="R489" s="2">
        <f t="shared" si="45"/>
        <v>8.1944444442342501E-2</v>
      </c>
      <c r="S489" s="7">
        <f>SUMIF(Cocina!A:A,K489,Cocina!H:H)</f>
        <v>8.6111111111111097E-2</v>
      </c>
      <c r="T489" s="2">
        <f t="shared" si="46"/>
        <v>0</v>
      </c>
      <c r="U489" t="str">
        <f t="shared" si="47"/>
        <v>No cobrado</v>
      </c>
      <c r="V489" t="str">
        <f>TEXT(Table1[[#This Row],[Fecha de factura]],"dddd")</f>
        <v>jueves</v>
      </c>
    </row>
    <row r="490" spans="1:22" x14ac:dyDescent="0.45">
      <c r="A490">
        <v>3</v>
      </c>
      <c r="B490" t="s">
        <v>463</v>
      </c>
      <c r="C490">
        <v>1</v>
      </c>
      <c r="D490" s="1">
        <v>45022.122916666667</v>
      </c>
      <c r="E490" s="1">
        <v>45022.227083333331</v>
      </c>
      <c r="F490" t="s">
        <v>14</v>
      </c>
      <c r="G490" t="s">
        <v>21</v>
      </c>
      <c r="H490" t="s">
        <v>26</v>
      </c>
      <c r="I490" s="11">
        <v>22.27</v>
      </c>
      <c r="J490" t="s">
        <v>39</v>
      </c>
      <c r="K490">
        <v>489</v>
      </c>
      <c r="L490" t="s">
        <v>70</v>
      </c>
      <c r="M490" t="s">
        <v>705</v>
      </c>
      <c r="N490" s="11">
        <f>SUMIF(Cocina!A:A,Sala!K490,Cocina!J:J)+I490</f>
        <v>171.27</v>
      </c>
      <c r="O490" s="12">
        <f t="shared" si="42"/>
        <v>45022</v>
      </c>
      <c r="P490" s="2">
        <f t="shared" si="43"/>
        <v>45022.122916666667</v>
      </c>
      <c r="Q490" s="2">
        <f t="shared" si="44"/>
        <v>45022.227083333331</v>
      </c>
      <c r="R490" s="2">
        <f t="shared" si="45"/>
        <v>0.11458333333090802</v>
      </c>
      <c r="S490" s="7">
        <f>SUMIF(Cocina!A:A,K490,Cocina!H:H)</f>
        <v>2.361111111111111E-2</v>
      </c>
      <c r="T490" s="2">
        <f t="shared" si="46"/>
        <v>9.0972222219796908E-2</v>
      </c>
      <c r="U490" t="str">
        <f t="shared" si="47"/>
        <v>Cobrado</v>
      </c>
      <c r="V490" t="str">
        <f>TEXT(Table1[[#This Row],[Fecha de factura]],"dddd")</f>
        <v>jueves</v>
      </c>
    </row>
    <row r="491" spans="1:22" x14ac:dyDescent="0.45">
      <c r="A491">
        <v>1</v>
      </c>
      <c r="B491" t="s">
        <v>444</v>
      </c>
      <c r="C491">
        <v>2</v>
      </c>
      <c r="D491" s="1">
        <v>45022.138888888891</v>
      </c>
      <c r="E491" s="1">
        <v>45022.206250000003</v>
      </c>
      <c r="F491" t="s">
        <v>30</v>
      </c>
      <c r="G491" t="s">
        <v>15</v>
      </c>
      <c r="H491" t="s">
        <v>26</v>
      </c>
      <c r="I491" s="11">
        <v>26.79</v>
      </c>
      <c r="J491" t="s">
        <v>27</v>
      </c>
      <c r="K491">
        <v>490</v>
      </c>
      <c r="L491" t="s">
        <v>23</v>
      </c>
      <c r="M491" t="s">
        <v>987</v>
      </c>
      <c r="N491" s="11">
        <f>SUMIF(Cocina!A:A,Sala!K491,Cocina!J:J)+I491</f>
        <v>238.79</v>
      </c>
      <c r="O491" s="12">
        <f t="shared" si="42"/>
        <v>45022</v>
      </c>
      <c r="P491" s="2">
        <f t="shared" si="43"/>
        <v>45022.138888888891</v>
      </c>
      <c r="Q491" s="2">
        <f t="shared" si="44"/>
        <v>45022.206250000003</v>
      </c>
      <c r="R491" s="2">
        <f t="shared" si="45"/>
        <v>6.7361111112404615E-2</v>
      </c>
      <c r="S491" s="7">
        <f>SUMIF(Cocina!A:A,K491,Cocina!H:H)</f>
        <v>9.0972222222222232E-2</v>
      </c>
      <c r="T491" s="2">
        <f t="shared" si="46"/>
        <v>0</v>
      </c>
      <c r="U491" t="str">
        <f t="shared" si="47"/>
        <v>No cobrado</v>
      </c>
      <c r="V491" t="str">
        <f>TEXT(Table1[[#This Row],[Fecha de factura]],"dddd")</f>
        <v>jueves</v>
      </c>
    </row>
    <row r="492" spans="1:22" x14ac:dyDescent="0.45">
      <c r="A492">
        <v>7</v>
      </c>
      <c r="B492" t="s">
        <v>416</v>
      </c>
      <c r="C492">
        <v>4</v>
      </c>
      <c r="D492" s="1">
        <v>45022.004861111112</v>
      </c>
      <c r="E492" s="1">
        <v>45022.109027777777</v>
      </c>
      <c r="F492" t="s">
        <v>33</v>
      </c>
      <c r="G492" t="s">
        <v>21</v>
      </c>
      <c r="H492" t="s">
        <v>26</v>
      </c>
      <c r="I492" s="11">
        <v>34.68</v>
      </c>
      <c r="J492" t="s">
        <v>39</v>
      </c>
      <c r="K492">
        <v>491</v>
      </c>
      <c r="L492" t="s">
        <v>18</v>
      </c>
      <c r="M492" t="s">
        <v>988</v>
      </c>
      <c r="N492" s="11">
        <f>SUMIF(Cocina!A:A,Sala!K492,Cocina!J:J)+I492</f>
        <v>152.68</v>
      </c>
      <c r="O492" s="12">
        <f t="shared" si="42"/>
        <v>45022</v>
      </c>
      <c r="P492" s="2">
        <f t="shared" si="43"/>
        <v>45022.004861111112</v>
      </c>
      <c r="Q492" s="2">
        <f t="shared" si="44"/>
        <v>45022.109027777777</v>
      </c>
      <c r="R492" s="2">
        <f t="shared" si="45"/>
        <v>0.11458333333090802</v>
      </c>
      <c r="S492" s="7">
        <f>SUMIF(Cocina!A:A,K492,Cocina!H:H)</f>
        <v>2.8472222222222222E-2</v>
      </c>
      <c r="T492" s="2">
        <f t="shared" si="46"/>
        <v>8.6111111108685801E-2</v>
      </c>
      <c r="U492" t="str">
        <f t="shared" si="47"/>
        <v>Cobrado</v>
      </c>
      <c r="V492" t="str">
        <f>TEXT(Table1[[#This Row],[Fecha de factura]],"dddd")</f>
        <v>jueves</v>
      </c>
    </row>
    <row r="493" spans="1:22" x14ac:dyDescent="0.45">
      <c r="A493">
        <v>4</v>
      </c>
      <c r="B493" t="s">
        <v>464</v>
      </c>
      <c r="C493">
        <v>4</v>
      </c>
      <c r="D493" s="1">
        <v>45022.043749999997</v>
      </c>
      <c r="E493" s="1">
        <v>45022.191666666666</v>
      </c>
      <c r="F493" t="s">
        <v>20</v>
      </c>
      <c r="G493" t="s">
        <v>15</v>
      </c>
      <c r="H493" t="s">
        <v>26</v>
      </c>
      <c r="I493" s="11">
        <v>16.62</v>
      </c>
      <c r="J493" t="s">
        <v>17</v>
      </c>
      <c r="K493">
        <v>492</v>
      </c>
      <c r="L493" t="s">
        <v>23</v>
      </c>
      <c r="M493" t="s">
        <v>989</v>
      </c>
      <c r="N493" s="11">
        <f>SUMIF(Cocina!A:A,Sala!K493,Cocina!J:J)+I493</f>
        <v>226.62</v>
      </c>
      <c r="O493" s="12">
        <f t="shared" si="42"/>
        <v>45022</v>
      </c>
      <c r="P493" s="2">
        <f t="shared" si="43"/>
        <v>45022.043749999997</v>
      </c>
      <c r="Q493" s="2">
        <f t="shared" si="44"/>
        <v>45022.191666666666</v>
      </c>
      <c r="R493" s="2">
        <f t="shared" si="45"/>
        <v>0.14791666666860692</v>
      </c>
      <c r="S493" s="7">
        <f>SUMIF(Cocina!A:A,K493,Cocina!H:H)</f>
        <v>3.4027777777777775E-2</v>
      </c>
      <c r="T493" s="2">
        <f t="shared" si="46"/>
        <v>0.11388888889082915</v>
      </c>
      <c r="U493" t="str">
        <f t="shared" si="47"/>
        <v>Cobrado</v>
      </c>
      <c r="V493" t="str">
        <f>TEXT(Table1[[#This Row],[Fecha de factura]],"dddd")</f>
        <v>jueves</v>
      </c>
    </row>
    <row r="494" spans="1:22" x14ac:dyDescent="0.45">
      <c r="A494">
        <v>2</v>
      </c>
      <c r="B494" t="s">
        <v>162</v>
      </c>
      <c r="C494">
        <v>2</v>
      </c>
      <c r="D494" s="1">
        <v>45022.021527777775</v>
      </c>
      <c r="E494" s="1">
        <v>45022.073611111111</v>
      </c>
      <c r="F494" t="s">
        <v>30</v>
      </c>
      <c r="G494" t="s">
        <v>15</v>
      </c>
      <c r="H494" t="s">
        <v>26</v>
      </c>
      <c r="I494" s="11">
        <v>32.67</v>
      </c>
      <c r="J494" t="s">
        <v>39</v>
      </c>
      <c r="K494">
        <v>493</v>
      </c>
      <c r="L494" t="s">
        <v>34</v>
      </c>
      <c r="M494" t="s">
        <v>90</v>
      </c>
      <c r="N494" s="11">
        <f>SUMIF(Cocina!A:A,Sala!K494,Cocina!J:J)+I494</f>
        <v>86.67</v>
      </c>
      <c r="O494" s="12">
        <f t="shared" si="42"/>
        <v>45022</v>
      </c>
      <c r="P494" s="2">
        <f t="shared" si="43"/>
        <v>45022.021527777775</v>
      </c>
      <c r="Q494" s="2">
        <f t="shared" si="44"/>
        <v>45022.073611111111</v>
      </c>
      <c r="R494" s="2">
        <f t="shared" si="45"/>
        <v>6.2500000002425324E-2</v>
      </c>
      <c r="S494" s="7">
        <f>SUMIF(Cocina!A:A,K494,Cocina!H:H)</f>
        <v>5.5555555555555558E-3</v>
      </c>
      <c r="T494" s="2">
        <f t="shared" si="46"/>
        <v>5.6944444446869767E-2</v>
      </c>
      <c r="U494" t="str">
        <f t="shared" si="47"/>
        <v>Cobrado</v>
      </c>
      <c r="V494" t="str">
        <f>TEXT(Table1[[#This Row],[Fecha de factura]],"dddd")</f>
        <v>jueves</v>
      </c>
    </row>
    <row r="495" spans="1:22" x14ac:dyDescent="0.45">
      <c r="A495">
        <v>20</v>
      </c>
      <c r="B495" t="s">
        <v>350</v>
      </c>
      <c r="C495">
        <v>5</v>
      </c>
      <c r="D495" s="1">
        <v>45022.061111111114</v>
      </c>
      <c r="E495" s="1">
        <v>45022.200694444444</v>
      </c>
      <c r="F495" t="s">
        <v>20</v>
      </c>
      <c r="G495" t="s">
        <v>21</v>
      </c>
      <c r="H495" t="s">
        <v>26</v>
      </c>
      <c r="I495" s="11">
        <v>11.85</v>
      </c>
      <c r="J495" t="s">
        <v>17</v>
      </c>
      <c r="K495">
        <v>494</v>
      </c>
      <c r="L495" t="s">
        <v>31</v>
      </c>
      <c r="M495" t="s">
        <v>647</v>
      </c>
      <c r="N495" s="11">
        <f>SUMIF(Cocina!A:A,Sala!K495,Cocina!J:J)+I495</f>
        <v>183.85</v>
      </c>
      <c r="O495" s="12">
        <f t="shared" si="42"/>
        <v>45022</v>
      </c>
      <c r="P495" s="2">
        <f t="shared" si="43"/>
        <v>45022.061111111114</v>
      </c>
      <c r="Q495" s="2">
        <f t="shared" si="44"/>
        <v>45022.200694444444</v>
      </c>
      <c r="R495" s="2">
        <f t="shared" si="45"/>
        <v>0.13958333332993789</v>
      </c>
      <c r="S495" s="7">
        <f>SUMIF(Cocina!A:A,K495,Cocina!H:H)</f>
        <v>2.1527777777777778E-2</v>
      </c>
      <c r="T495" s="2">
        <f t="shared" si="46"/>
        <v>0.1180555555521601</v>
      </c>
      <c r="U495" t="str">
        <f t="shared" si="47"/>
        <v>Cobrado</v>
      </c>
      <c r="V495" t="str">
        <f>TEXT(Table1[[#This Row],[Fecha de factura]],"dddd")</f>
        <v>jueves</v>
      </c>
    </row>
    <row r="496" spans="1:22" x14ac:dyDescent="0.45">
      <c r="A496">
        <v>11</v>
      </c>
      <c r="B496" t="s">
        <v>465</v>
      </c>
      <c r="C496">
        <v>6</v>
      </c>
      <c r="D496" s="1">
        <v>45022.125694444447</v>
      </c>
      <c r="E496" s="1">
        <v>45022.284722222219</v>
      </c>
      <c r="F496" t="s">
        <v>25</v>
      </c>
      <c r="G496" t="s">
        <v>21</v>
      </c>
      <c r="H496" t="s">
        <v>26</v>
      </c>
      <c r="I496" s="11">
        <v>33.96</v>
      </c>
      <c r="J496" t="s">
        <v>27</v>
      </c>
      <c r="K496">
        <v>495</v>
      </c>
      <c r="L496" t="s">
        <v>40</v>
      </c>
      <c r="M496" t="s">
        <v>990</v>
      </c>
      <c r="N496" s="11">
        <f>SUMIF(Cocina!A:A,Sala!K496,Cocina!J:J)+I496</f>
        <v>296.95999999999998</v>
      </c>
      <c r="O496" s="12">
        <f t="shared" si="42"/>
        <v>45022</v>
      </c>
      <c r="P496" s="2">
        <f t="shared" si="43"/>
        <v>45022.125694444447</v>
      </c>
      <c r="Q496" s="2">
        <f t="shared" si="44"/>
        <v>45022.284722222219</v>
      </c>
      <c r="R496" s="2">
        <f t="shared" si="45"/>
        <v>0.15902777777228039</v>
      </c>
      <c r="S496" s="7">
        <f>SUMIF(Cocina!A:A,K496,Cocina!H:H)</f>
        <v>7.0833333333333331E-2</v>
      </c>
      <c r="T496" s="2">
        <f t="shared" si="46"/>
        <v>8.8194444438947056E-2</v>
      </c>
      <c r="U496" t="str">
        <f t="shared" si="47"/>
        <v>Cobrado</v>
      </c>
      <c r="V496" t="str">
        <f>TEXT(Table1[[#This Row],[Fecha de factura]],"dddd")</f>
        <v>jueves</v>
      </c>
    </row>
    <row r="497" spans="1:22" x14ac:dyDescent="0.45">
      <c r="A497">
        <v>1</v>
      </c>
      <c r="B497" t="s">
        <v>193</v>
      </c>
      <c r="C497">
        <v>3</v>
      </c>
      <c r="D497" s="1">
        <v>45022.106944444444</v>
      </c>
      <c r="E497" s="1">
        <v>45022.265277777777</v>
      </c>
      <c r="F497" t="s">
        <v>20</v>
      </c>
      <c r="G497" t="s">
        <v>15</v>
      </c>
      <c r="H497" t="s">
        <v>26</v>
      </c>
      <c r="I497" s="11">
        <v>39.42</v>
      </c>
      <c r="J497" t="s">
        <v>17</v>
      </c>
      <c r="K497">
        <v>496</v>
      </c>
      <c r="L497" t="s">
        <v>70</v>
      </c>
      <c r="M497" t="s">
        <v>991</v>
      </c>
      <c r="N497" s="11">
        <f>SUMIF(Cocina!A:A,Sala!K497,Cocina!J:J)+I497</f>
        <v>262.42</v>
      </c>
      <c r="O497" s="12">
        <f t="shared" si="42"/>
        <v>45022</v>
      </c>
      <c r="P497" s="2">
        <f t="shared" si="43"/>
        <v>45022.106944444444</v>
      </c>
      <c r="Q497" s="2">
        <f t="shared" si="44"/>
        <v>45022.265277777777</v>
      </c>
      <c r="R497" s="2">
        <f t="shared" si="45"/>
        <v>0.15833333333284827</v>
      </c>
      <c r="S497" s="7">
        <f>SUMIF(Cocina!A:A,K497,Cocina!H:H)</f>
        <v>9.2361111111111102E-2</v>
      </c>
      <c r="T497" s="2">
        <f t="shared" si="46"/>
        <v>6.5972222221737167E-2</v>
      </c>
      <c r="U497" t="str">
        <f t="shared" si="47"/>
        <v>Cobrado</v>
      </c>
      <c r="V497" t="str">
        <f>TEXT(Table1[[#This Row],[Fecha de factura]],"dddd")</f>
        <v>jueves</v>
      </c>
    </row>
    <row r="498" spans="1:22" x14ac:dyDescent="0.45">
      <c r="A498">
        <v>13</v>
      </c>
      <c r="B498" t="s">
        <v>111</v>
      </c>
      <c r="C498">
        <v>6</v>
      </c>
      <c r="D498" s="1">
        <v>45022.145833333336</v>
      </c>
      <c r="E498" s="1">
        <v>45022.290277777778</v>
      </c>
      <c r="F498" t="s">
        <v>14</v>
      </c>
      <c r="G498" t="s">
        <v>15</v>
      </c>
      <c r="H498" t="s">
        <v>16</v>
      </c>
      <c r="I498" s="11">
        <v>29.93</v>
      </c>
      <c r="J498" t="s">
        <v>17</v>
      </c>
      <c r="K498">
        <v>497</v>
      </c>
      <c r="L498" t="s">
        <v>70</v>
      </c>
      <c r="M498" t="s">
        <v>992</v>
      </c>
      <c r="N498" s="11">
        <f>SUMIF(Cocina!A:A,Sala!K498,Cocina!J:J)+I498</f>
        <v>179.93</v>
      </c>
      <c r="O498" s="12">
        <f t="shared" si="42"/>
        <v>45022</v>
      </c>
      <c r="P498" s="2">
        <f t="shared" si="43"/>
        <v>45022.145833333336</v>
      </c>
      <c r="Q498" s="2">
        <f t="shared" si="44"/>
        <v>45022.290277777778</v>
      </c>
      <c r="R498" s="2">
        <f t="shared" si="45"/>
        <v>0.1444444444423425</v>
      </c>
      <c r="S498" s="7">
        <f>SUMIF(Cocina!A:A,K498,Cocina!H:H)</f>
        <v>2.6388888888888889E-2</v>
      </c>
      <c r="T498" s="2">
        <f t="shared" si="46"/>
        <v>0.11805555555345361</v>
      </c>
      <c r="U498" t="str">
        <f t="shared" si="47"/>
        <v>Cobrado</v>
      </c>
      <c r="V498" t="str">
        <f>TEXT(Table1[[#This Row],[Fecha de factura]],"dddd")</f>
        <v>jueves</v>
      </c>
    </row>
    <row r="499" spans="1:22" x14ac:dyDescent="0.45">
      <c r="A499">
        <v>20</v>
      </c>
      <c r="B499" t="s">
        <v>423</v>
      </c>
      <c r="C499">
        <v>3</v>
      </c>
      <c r="D499" s="1">
        <v>45022.011805555558</v>
      </c>
      <c r="E499" s="1">
        <v>45022.156944444447</v>
      </c>
      <c r="F499" t="s">
        <v>14</v>
      </c>
      <c r="G499" t="s">
        <v>15</v>
      </c>
      <c r="H499" t="s">
        <v>26</v>
      </c>
      <c r="I499" s="11">
        <v>21.99</v>
      </c>
      <c r="J499" t="s">
        <v>27</v>
      </c>
      <c r="K499">
        <v>498</v>
      </c>
      <c r="L499" t="s">
        <v>18</v>
      </c>
      <c r="M499" t="s">
        <v>123</v>
      </c>
      <c r="N499" s="11">
        <f>SUMIF(Cocina!A:A,Sala!K499,Cocina!J:J)+I499</f>
        <v>40.989999999999995</v>
      </c>
      <c r="O499" s="12">
        <f t="shared" si="42"/>
        <v>45022</v>
      </c>
      <c r="P499" s="2">
        <f t="shared" si="43"/>
        <v>45022.011805555558</v>
      </c>
      <c r="Q499" s="2">
        <f t="shared" si="44"/>
        <v>45022.156944444447</v>
      </c>
      <c r="R499" s="2">
        <f t="shared" si="45"/>
        <v>0.14513888888905058</v>
      </c>
      <c r="S499" s="7">
        <f>SUMIF(Cocina!A:A,K499,Cocina!H:H)</f>
        <v>2.2222222222222223E-2</v>
      </c>
      <c r="T499" s="2">
        <f t="shared" si="46"/>
        <v>0.12291666666682835</v>
      </c>
      <c r="U499" t="str">
        <f t="shared" si="47"/>
        <v>Cobrado</v>
      </c>
      <c r="V499" t="str">
        <f>TEXT(Table1[[#This Row],[Fecha de factura]],"dddd")</f>
        <v>jueves</v>
      </c>
    </row>
    <row r="500" spans="1:22" x14ac:dyDescent="0.45">
      <c r="A500">
        <v>5</v>
      </c>
      <c r="B500" t="s">
        <v>411</v>
      </c>
      <c r="C500">
        <v>5</v>
      </c>
      <c r="D500" s="1">
        <v>45022.056250000001</v>
      </c>
      <c r="E500" s="1">
        <v>45022.186111111114</v>
      </c>
      <c r="F500" t="s">
        <v>25</v>
      </c>
      <c r="G500" t="s">
        <v>36</v>
      </c>
      <c r="H500" t="s">
        <v>16</v>
      </c>
      <c r="I500" s="11">
        <v>22.69</v>
      </c>
      <c r="J500" t="s">
        <v>17</v>
      </c>
      <c r="K500">
        <v>499</v>
      </c>
      <c r="L500" t="s">
        <v>28</v>
      </c>
      <c r="M500" t="s">
        <v>993</v>
      </c>
      <c r="N500" s="11">
        <f>SUMIF(Cocina!A:A,Sala!K500,Cocina!J:J)+I500</f>
        <v>180.69</v>
      </c>
      <c r="O500" s="12">
        <f t="shared" si="42"/>
        <v>45022</v>
      </c>
      <c r="P500" s="2">
        <f t="shared" si="43"/>
        <v>45022.056250000001</v>
      </c>
      <c r="Q500" s="2">
        <f t="shared" si="44"/>
        <v>45022.186111111114</v>
      </c>
      <c r="R500" s="2">
        <f t="shared" si="45"/>
        <v>0.12986111111240461</v>
      </c>
      <c r="S500" s="7">
        <f>SUMIF(Cocina!A:A,K500,Cocina!H:H)</f>
        <v>9.0277777777777776E-2</v>
      </c>
      <c r="T500" s="2">
        <f t="shared" si="46"/>
        <v>3.9583333334626838E-2</v>
      </c>
      <c r="U500" t="str">
        <f t="shared" si="47"/>
        <v>Cobrado</v>
      </c>
      <c r="V500" t="str">
        <f>TEXT(Table1[[#This Row],[Fecha de factura]],"dddd")</f>
        <v>jueves</v>
      </c>
    </row>
    <row r="501" spans="1:22" x14ac:dyDescent="0.45">
      <c r="A501">
        <v>4</v>
      </c>
      <c r="B501" t="s">
        <v>463</v>
      </c>
      <c r="C501">
        <v>5</v>
      </c>
      <c r="D501" s="1">
        <v>45022.053472222222</v>
      </c>
      <c r="E501" s="1">
        <v>45022.21875</v>
      </c>
      <c r="F501" t="s">
        <v>33</v>
      </c>
      <c r="G501" t="s">
        <v>21</v>
      </c>
      <c r="H501" t="s">
        <v>16</v>
      </c>
      <c r="I501" s="11">
        <v>37.619999999999997</v>
      </c>
      <c r="J501" t="s">
        <v>39</v>
      </c>
      <c r="K501">
        <v>500</v>
      </c>
      <c r="L501" t="s">
        <v>70</v>
      </c>
      <c r="M501" t="s">
        <v>994</v>
      </c>
      <c r="N501" s="11">
        <f>SUMIF(Cocina!A:A,Sala!K501,Cocina!J:J)+I501</f>
        <v>130.62</v>
      </c>
      <c r="O501" s="12">
        <f t="shared" si="42"/>
        <v>45022</v>
      </c>
      <c r="P501" s="2">
        <f t="shared" si="43"/>
        <v>45022.053472222222</v>
      </c>
      <c r="Q501" s="2">
        <f t="shared" si="44"/>
        <v>45022.21875</v>
      </c>
      <c r="R501" s="2">
        <f t="shared" si="45"/>
        <v>0.17569444444476781</v>
      </c>
      <c r="S501" s="7">
        <f>SUMIF(Cocina!A:A,K501,Cocina!H:H)</f>
        <v>2.9166666666666667E-2</v>
      </c>
      <c r="T501" s="2">
        <f t="shared" si="46"/>
        <v>0.14652777777810114</v>
      </c>
      <c r="U501" t="str">
        <f t="shared" si="47"/>
        <v>Cobrado</v>
      </c>
      <c r="V501" t="str">
        <f>TEXT(Table1[[#This Row],[Fecha de factura]],"dddd")</f>
        <v>jueves</v>
      </c>
    </row>
    <row r="502" spans="1:22" x14ac:dyDescent="0.45">
      <c r="A502">
        <v>7</v>
      </c>
      <c r="B502" t="s">
        <v>466</v>
      </c>
      <c r="C502">
        <v>1</v>
      </c>
      <c r="D502" s="1">
        <v>45022.155555555553</v>
      </c>
      <c r="E502" s="1">
        <v>45022.271527777775</v>
      </c>
      <c r="F502" t="s">
        <v>20</v>
      </c>
      <c r="G502" t="s">
        <v>36</v>
      </c>
      <c r="H502" t="s">
        <v>26</v>
      </c>
      <c r="I502" s="11">
        <v>28.38</v>
      </c>
      <c r="J502" t="s">
        <v>39</v>
      </c>
      <c r="K502">
        <v>501</v>
      </c>
      <c r="L502" t="s">
        <v>40</v>
      </c>
      <c r="M502" t="s">
        <v>995</v>
      </c>
      <c r="N502" s="11">
        <f>SUMIF(Cocina!A:A,Sala!K502,Cocina!J:J)+I502</f>
        <v>166.38</v>
      </c>
      <c r="O502" s="12">
        <f t="shared" si="42"/>
        <v>45022</v>
      </c>
      <c r="P502" s="2">
        <f t="shared" si="43"/>
        <v>45022.155555555553</v>
      </c>
      <c r="Q502" s="2">
        <f t="shared" si="44"/>
        <v>45022.271527777775</v>
      </c>
      <c r="R502" s="2">
        <f t="shared" si="45"/>
        <v>0.1263888888885655</v>
      </c>
      <c r="S502" s="7">
        <f>SUMIF(Cocina!A:A,K502,Cocina!H:H)</f>
        <v>2.7083333333333334E-2</v>
      </c>
      <c r="T502" s="2">
        <f t="shared" si="46"/>
        <v>9.9305555555232169E-2</v>
      </c>
      <c r="U502" t="str">
        <f t="shared" si="47"/>
        <v>Cobrado</v>
      </c>
      <c r="V502" t="str">
        <f>TEXT(Table1[[#This Row],[Fecha de factura]],"dddd")</f>
        <v>jueves</v>
      </c>
    </row>
    <row r="503" spans="1:22" x14ac:dyDescent="0.45">
      <c r="A503">
        <v>5</v>
      </c>
      <c r="B503" t="s">
        <v>259</v>
      </c>
      <c r="C503">
        <v>2</v>
      </c>
      <c r="D503" s="1">
        <v>45022.03125</v>
      </c>
      <c r="E503" s="1">
        <v>45022.081250000003</v>
      </c>
      <c r="F503" t="s">
        <v>30</v>
      </c>
      <c r="G503" t="s">
        <v>15</v>
      </c>
      <c r="H503" t="s">
        <v>26</v>
      </c>
      <c r="I503" s="11">
        <v>32.9</v>
      </c>
      <c r="J503" t="s">
        <v>17</v>
      </c>
      <c r="K503">
        <v>502</v>
      </c>
      <c r="L503" t="s">
        <v>43</v>
      </c>
      <c r="M503" t="s">
        <v>996</v>
      </c>
      <c r="N503" s="11">
        <f>SUMIF(Cocina!A:A,Sala!K503,Cocina!J:J)+I503</f>
        <v>171.9</v>
      </c>
      <c r="O503" s="12">
        <f t="shared" si="42"/>
        <v>45022</v>
      </c>
      <c r="P503" s="2">
        <f t="shared" si="43"/>
        <v>45022.03125</v>
      </c>
      <c r="Q503" s="2">
        <f t="shared" si="44"/>
        <v>45022.081250000003</v>
      </c>
      <c r="R503" s="2">
        <f t="shared" si="45"/>
        <v>5.0000000002910383E-2</v>
      </c>
      <c r="S503" s="7">
        <f>SUMIF(Cocina!A:A,K503,Cocina!H:H)</f>
        <v>5.0694444444444445E-2</v>
      </c>
      <c r="T503" s="2">
        <f t="shared" si="46"/>
        <v>0</v>
      </c>
      <c r="U503" t="str">
        <f t="shared" si="47"/>
        <v>No cobrado</v>
      </c>
      <c r="V503" t="str">
        <f>TEXT(Table1[[#This Row],[Fecha de factura]],"dddd")</f>
        <v>jueves</v>
      </c>
    </row>
    <row r="504" spans="1:22" x14ac:dyDescent="0.45">
      <c r="A504">
        <v>3</v>
      </c>
      <c r="B504" t="s">
        <v>467</v>
      </c>
      <c r="C504">
        <v>1</v>
      </c>
      <c r="D504" s="1">
        <v>45022.097222222219</v>
      </c>
      <c r="E504" s="1">
        <v>45022.168055555558</v>
      </c>
      <c r="F504" t="s">
        <v>14</v>
      </c>
      <c r="G504" t="s">
        <v>15</v>
      </c>
      <c r="H504" t="s">
        <v>26</v>
      </c>
      <c r="I504" s="11">
        <v>35.840000000000003</v>
      </c>
      <c r="J504" t="s">
        <v>17</v>
      </c>
      <c r="K504">
        <v>503</v>
      </c>
      <c r="L504" t="s">
        <v>18</v>
      </c>
      <c r="M504" t="s">
        <v>823</v>
      </c>
      <c r="N504" s="11">
        <f>SUMIF(Cocina!A:A,Sala!K504,Cocina!J:J)+I504</f>
        <v>172.84</v>
      </c>
      <c r="O504" s="12">
        <f t="shared" si="42"/>
        <v>45022</v>
      </c>
      <c r="P504" s="2">
        <f t="shared" si="43"/>
        <v>45022.097222222219</v>
      </c>
      <c r="Q504" s="2">
        <f t="shared" si="44"/>
        <v>45022.168055555558</v>
      </c>
      <c r="R504" s="2">
        <f t="shared" si="45"/>
        <v>7.0833333338669036E-2</v>
      </c>
      <c r="S504" s="7">
        <f>SUMIF(Cocina!A:A,K504,Cocina!H:H)</f>
        <v>5.9027777777777776E-2</v>
      </c>
      <c r="T504" s="2">
        <f t="shared" si="46"/>
        <v>1.1805555560891259E-2</v>
      </c>
      <c r="U504" t="str">
        <f t="shared" si="47"/>
        <v>Cobrado</v>
      </c>
      <c r="V504" t="str">
        <f>TEXT(Table1[[#This Row],[Fecha de factura]],"dddd")</f>
        <v>jueves</v>
      </c>
    </row>
    <row r="505" spans="1:22" x14ac:dyDescent="0.45">
      <c r="A505">
        <v>2</v>
      </c>
      <c r="B505" t="s">
        <v>468</v>
      </c>
      <c r="C505">
        <v>5</v>
      </c>
      <c r="D505" s="1">
        <v>45022.090277777781</v>
      </c>
      <c r="E505" s="1">
        <v>45022.2</v>
      </c>
      <c r="F505" t="s">
        <v>30</v>
      </c>
      <c r="G505" t="s">
        <v>36</v>
      </c>
      <c r="H505" t="s">
        <v>22</v>
      </c>
      <c r="I505" s="11">
        <v>31.31</v>
      </c>
      <c r="J505" t="s">
        <v>17</v>
      </c>
      <c r="K505">
        <v>504</v>
      </c>
      <c r="L505" t="s">
        <v>28</v>
      </c>
      <c r="M505" t="s">
        <v>117</v>
      </c>
      <c r="N505" s="11">
        <f>SUMIF(Cocina!A:A,Sala!K505,Cocina!J:J)+I505</f>
        <v>85.31</v>
      </c>
      <c r="O505" s="12">
        <f t="shared" si="42"/>
        <v>45022</v>
      </c>
      <c r="P505" s="2">
        <f t="shared" si="43"/>
        <v>45022.090277777781</v>
      </c>
      <c r="Q505" s="2">
        <f t="shared" si="44"/>
        <v>45022.2</v>
      </c>
      <c r="R505" s="2">
        <f t="shared" si="45"/>
        <v>0.10972222221607808</v>
      </c>
      <c r="S505" s="7">
        <f>SUMIF(Cocina!A:A,K505,Cocina!H:H)</f>
        <v>1.3194444444444444E-2</v>
      </c>
      <c r="T505" s="2">
        <f t="shared" si="46"/>
        <v>9.6527777771633641E-2</v>
      </c>
      <c r="U505" t="str">
        <f t="shared" si="47"/>
        <v>Cobrado</v>
      </c>
      <c r="V505" t="str">
        <f>TEXT(Table1[[#This Row],[Fecha de factura]],"dddd")</f>
        <v>jueves</v>
      </c>
    </row>
    <row r="506" spans="1:22" x14ac:dyDescent="0.45">
      <c r="A506">
        <v>5</v>
      </c>
      <c r="B506" t="s">
        <v>469</v>
      </c>
      <c r="C506">
        <v>1</v>
      </c>
      <c r="D506" s="1">
        <v>45022.109722222223</v>
      </c>
      <c r="E506" s="1">
        <v>45022.254861111112</v>
      </c>
      <c r="F506" t="s">
        <v>25</v>
      </c>
      <c r="G506" t="s">
        <v>36</v>
      </c>
      <c r="H506" t="s">
        <v>26</v>
      </c>
      <c r="I506" s="11">
        <v>25.76</v>
      </c>
      <c r="J506" t="s">
        <v>17</v>
      </c>
      <c r="K506">
        <v>505</v>
      </c>
      <c r="L506" t="s">
        <v>23</v>
      </c>
      <c r="M506" t="s">
        <v>997</v>
      </c>
      <c r="N506" s="11">
        <f>SUMIF(Cocina!A:A,Sala!K506,Cocina!J:J)+I506</f>
        <v>180.76</v>
      </c>
      <c r="O506" s="12">
        <f t="shared" si="42"/>
        <v>45022</v>
      </c>
      <c r="P506" s="2">
        <f t="shared" si="43"/>
        <v>45022.109722222223</v>
      </c>
      <c r="Q506" s="2">
        <f t="shared" si="44"/>
        <v>45022.254861111112</v>
      </c>
      <c r="R506" s="2">
        <f t="shared" si="45"/>
        <v>0.14513888888905058</v>
      </c>
      <c r="S506" s="7">
        <f>SUMIF(Cocina!A:A,K506,Cocina!H:H)</f>
        <v>7.9861111111111105E-2</v>
      </c>
      <c r="T506" s="2">
        <f t="shared" si="46"/>
        <v>6.5277777777939472E-2</v>
      </c>
      <c r="U506" t="str">
        <f t="shared" si="47"/>
        <v>Cobrado</v>
      </c>
      <c r="V506" t="str">
        <f>TEXT(Table1[[#This Row],[Fecha de factura]],"dddd")</f>
        <v>jueves</v>
      </c>
    </row>
    <row r="507" spans="1:22" x14ac:dyDescent="0.45">
      <c r="A507">
        <v>18</v>
      </c>
      <c r="B507" t="s">
        <v>470</v>
      </c>
      <c r="C507">
        <v>2</v>
      </c>
      <c r="D507" s="1">
        <v>45022.084027777775</v>
      </c>
      <c r="E507" s="1">
        <v>45022.168055555558</v>
      </c>
      <c r="F507" t="s">
        <v>14</v>
      </c>
      <c r="G507" t="s">
        <v>36</v>
      </c>
      <c r="H507" t="s">
        <v>26</v>
      </c>
      <c r="I507" s="11">
        <v>11.65</v>
      </c>
      <c r="J507" t="s">
        <v>39</v>
      </c>
      <c r="K507">
        <v>506</v>
      </c>
      <c r="L507" t="s">
        <v>31</v>
      </c>
      <c r="M507" t="s">
        <v>37</v>
      </c>
      <c r="N507" s="11">
        <f>SUMIF(Cocina!A:A,Sala!K507,Cocina!J:J)+I507</f>
        <v>81.650000000000006</v>
      </c>
      <c r="O507" s="12">
        <f t="shared" si="42"/>
        <v>45022</v>
      </c>
      <c r="P507" s="2">
        <f t="shared" si="43"/>
        <v>45022.084027777775</v>
      </c>
      <c r="Q507" s="2">
        <f t="shared" si="44"/>
        <v>45022.168055555558</v>
      </c>
      <c r="R507" s="2">
        <f t="shared" si="45"/>
        <v>9.44444444491334E-2</v>
      </c>
      <c r="S507" s="7">
        <f>SUMIF(Cocina!A:A,K507,Cocina!H:H)</f>
        <v>3.472222222222222E-3</v>
      </c>
      <c r="T507" s="2">
        <f t="shared" si="46"/>
        <v>9.0972222226911176E-2</v>
      </c>
      <c r="U507" t="str">
        <f t="shared" si="47"/>
        <v>Cobrado</v>
      </c>
      <c r="V507" t="str">
        <f>TEXT(Table1[[#This Row],[Fecha de factura]],"dddd")</f>
        <v>jueves</v>
      </c>
    </row>
    <row r="508" spans="1:22" x14ac:dyDescent="0.45">
      <c r="A508">
        <v>18</v>
      </c>
      <c r="B508" t="s">
        <v>442</v>
      </c>
      <c r="C508">
        <v>4</v>
      </c>
      <c r="D508" s="1">
        <v>45022.143055555556</v>
      </c>
      <c r="E508" s="1">
        <v>45022.1875</v>
      </c>
      <c r="F508" t="s">
        <v>25</v>
      </c>
      <c r="G508" t="s">
        <v>21</v>
      </c>
      <c r="H508" t="s">
        <v>26</v>
      </c>
      <c r="I508" s="11">
        <v>43.42</v>
      </c>
      <c r="J508" t="s">
        <v>27</v>
      </c>
      <c r="K508">
        <v>507</v>
      </c>
      <c r="L508" t="s">
        <v>43</v>
      </c>
      <c r="M508" t="s">
        <v>998</v>
      </c>
      <c r="N508" s="11">
        <f>SUMIF(Cocina!A:A,Sala!K508,Cocina!J:J)+I508</f>
        <v>253.42000000000002</v>
      </c>
      <c r="O508" s="12">
        <f t="shared" si="42"/>
        <v>45022</v>
      </c>
      <c r="P508" s="2">
        <f t="shared" si="43"/>
        <v>45022.143055555556</v>
      </c>
      <c r="Q508" s="2">
        <f t="shared" si="44"/>
        <v>45022.1875</v>
      </c>
      <c r="R508" s="2">
        <f t="shared" si="45"/>
        <v>4.4444444443797693E-2</v>
      </c>
      <c r="S508" s="7">
        <f>SUMIF(Cocina!A:A,K508,Cocina!H:H)</f>
        <v>4.791666666666667E-2</v>
      </c>
      <c r="T508" s="2">
        <f t="shared" si="46"/>
        <v>0</v>
      </c>
      <c r="U508" t="str">
        <f t="shared" si="47"/>
        <v>No cobrado</v>
      </c>
      <c r="V508" t="str">
        <f>TEXT(Table1[[#This Row],[Fecha de factura]],"dddd")</f>
        <v>jueves</v>
      </c>
    </row>
    <row r="509" spans="1:22" x14ac:dyDescent="0.45">
      <c r="A509">
        <v>6</v>
      </c>
      <c r="B509" t="s">
        <v>471</v>
      </c>
      <c r="C509">
        <v>1</v>
      </c>
      <c r="D509" s="1">
        <v>45022.118055555555</v>
      </c>
      <c r="E509" s="1">
        <v>45022.274305555555</v>
      </c>
      <c r="F509" t="s">
        <v>30</v>
      </c>
      <c r="G509" t="s">
        <v>15</v>
      </c>
      <c r="H509" t="s">
        <v>26</v>
      </c>
      <c r="I509" s="11">
        <v>42.8</v>
      </c>
      <c r="J509" t="s">
        <v>17</v>
      </c>
      <c r="K509">
        <v>508</v>
      </c>
      <c r="L509" t="s">
        <v>28</v>
      </c>
      <c r="M509" t="s">
        <v>258</v>
      </c>
      <c r="N509" s="11">
        <f>SUMIF(Cocina!A:A,Sala!K509,Cocina!J:J)+I509</f>
        <v>74.8</v>
      </c>
      <c r="O509" s="12">
        <f t="shared" si="42"/>
        <v>45022</v>
      </c>
      <c r="P509" s="2">
        <f t="shared" si="43"/>
        <v>45022.118055555555</v>
      </c>
      <c r="Q509" s="2">
        <f t="shared" si="44"/>
        <v>45022.274305555555</v>
      </c>
      <c r="R509" s="2">
        <f t="shared" si="45"/>
        <v>0.15625</v>
      </c>
      <c r="S509" s="7">
        <f>SUMIF(Cocina!A:A,K509,Cocina!H:H)</f>
        <v>2.361111111111111E-2</v>
      </c>
      <c r="T509" s="2">
        <f t="shared" si="46"/>
        <v>0.13263888888888889</v>
      </c>
      <c r="U509" t="str">
        <f t="shared" si="47"/>
        <v>Cobrado</v>
      </c>
      <c r="V509" t="str">
        <f>TEXT(Table1[[#This Row],[Fecha de factura]],"dddd")</f>
        <v>jueves</v>
      </c>
    </row>
    <row r="510" spans="1:22" x14ac:dyDescent="0.45">
      <c r="A510">
        <v>5</v>
      </c>
      <c r="B510" t="s">
        <v>104</v>
      </c>
      <c r="C510">
        <v>3</v>
      </c>
      <c r="D510" s="1">
        <v>45022.133333333331</v>
      </c>
      <c r="E510" s="1">
        <v>45022.251388888886</v>
      </c>
      <c r="F510" t="s">
        <v>20</v>
      </c>
      <c r="G510" t="s">
        <v>21</v>
      </c>
      <c r="H510" t="s">
        <v>26</v>
      </c>
      <c r="I510" s="11">
        <v>16.260000000000002</v>
      </c>
      <c r="J510" t="s">
        <v>39</v>
      </c>
      <c r="K510">
        <v>509</v>
      </c>
      <c r="L510" t="s">
        <v>28</v>
      </c>
      <c r="M510" t="s">
        <v>59</v>
      </c>
      <c r="N510" s="11">
        <f>SUMIF(Cocina!A:A,Sala!K510,Cocina!J:J)+I510</f>
        <v>96.26</v>
      </c>
      <c r="O510" s="12">
        <f t="shared" si="42"/>
        <v>45022</v>
      </c>
      <c r="P510" s="2">
        <f t="shared" si="43"/>
        <v>45022.133333333331</v>
      </c>
      <c r="Q510" s="2">
        <f t="shared" si="44"/>
        <v>45022.251388888886</v>
      </c>
      <c r="R510" s="2">
        <f t="shared" si="45"/>
        <v>0.12847222222141377</v>
      </c>
      <c r="S510" s="7">
        <f>SUMIF(Cocina!A:A,K510,Cocina!H:H)</f>
        <v>3.2638888888888891E-2</v>
      </c>
      <c r="T510" s="2">
        <f t="shared" si="46"/>
        <v>9.5833333332524889E-2</v>
      </c>
      <c r="U510" t="str">
        <f t="shared" si="47"/>
        <v>Cobrado</v>
      </c>
      <c r="V510" t="str">
        <f>TEXT(Table1[[#This Row],[Fecha de factura]],"dddd")</f>
        <v>jueves</v>
      </c>
    </row>
    <row r="511" spans="1:22" x14ac:dyDescent="0.45">
      <c r="A511">
        <v>6</v>
      </c>
      <c r="B511" t="s">
        <v>472</v>
      </c>
      <c r="C511">
        <v>4</v>
      </c>
      <c r="D511" s="1">
        <v>45022.147222222222</v>
      </c>
      <c r="E511" s="1">
        <v>45022.189583333333</v>
      </c>
      <c r="F511" t="s">
        <v>33</v>
      </c>
      <c r="G511" t="s">
        <v>15</v>
      </c>
      <c r="H511" t="s">
        <v>26</v>
      </c>
      <c r="I511" s="11">
        <v>14.97</v>
      </c>
      <c r="J511" t="s">
        <v>27</v>
      </c>
      <c r="K511">
        <v>510</v>
      </c>
      <c r="L511" t="s">
        <v>31</v>
      </c>
      <c r="M511" t="s">
        <v>84</v>
      </c>
      <c r="N511" s="11">
        <f>SUMIF(Cocina!A:A,Sala!K511,Cocina!J:J)+I511</f>
        <v>50.97</v>
      </c>
      <c r="O511" s="12">
        <f t="shared" si="42"/>
        <v>45022</v>
      </c>
      <c r="P511" s="2">
        <f t="shared" si="43"/>
        <v>45022.147222222222</v>
      </c>
      <c r="Q511" s="2">
        <f t="shared" si="44"/>
        <v>45022.189583333333</v>
      </c>
      <c r="R511" s="2">
        <f t="shared" si="45"/>
        <v>4.2361111110949423E-2</v>
      </c>
      <c r="S511" s="7">
        <f>SUMIF(Cocina!A:A,K511,Cocina!H:H)</f>
        <v>3.3333333333333333E-2</v>
      </c>
      <c r="T511" s="2">
        <f t="shared" si="46"/>
        <v>9.0277777776160903E-3</v>
      </c>
      <c r="U511" t="str">
        <f t="shared" si="47"/>
        <v>Cobrado</v>
      </c>
      <c r="V511" t="str">
        <f>TEXT(Table1[[#This Row],[Fecha de factura]],"dddd")</f>
        <v>jueves</v>
      </c>
    </row>
    <row r="512" spans="1:22" x14ac:dyDescent="0.45">
      <c r="A512">
        <v>2</v>
      </c>
      <c r="B512" t="s">
        <v>473</v>
      </c>
      <c r="C512">
        <v>1</v>
      </c>
      <c r="D512" s="1">
        <v>45022.068055555559</v>
      </c>
      <c r="E512" s="1">
        <v>45022.140972222223</v>
      </c>
      <c r="F512" t="s">
        <v>20</v>
      </c>
      <c r="G512" t="s">
        <v>15</v>
      </c>
      <c r="H512" t="s">
        <v>26</v>
      </c>
      <c r="I512" s="11">
        <v>35.950000000000003</v>
      </c>
      <c r="J512" t="s">
        <v>27</v>
      </c>
      <c r="K512">
        <v>511</v>
      </c>
      <c r="L512" t="s">
        <v>70</v>
      </c>
      <c r="M512" t="s">
        <v>999</v>
      </c>
      <c r="N512" s="11">
        <f>SUMIF(Cocina!A:A,Sala!K512,Cocina!J:J)+I512</f>
        <v>172.95</v>
      </c>
      <c r="O512" s="12">
        <f t="shared" si="42"/>
        <v>45022</v>
      </c>
      <c r="P512" s="2">
        <f t="shared" si="43"/>
        <v>45022.068055555559</v>
      </c>
      <c r="Q512" s="2">
        <f t="shared" si="44"/>
        <v>45022.140972222223</v>
      </c>
      <c r="R512" s="2">
        <f t="shared" si="45"/>
        <v>7.2916666664241347E-2</v>
      </c>
      <c r="S512" s="7">
        <f>SUMIF(Cocina!A:A,K512,Cocina!H:H)</f>
        <v>2.6388888888888889E-2</v>
      </c>
      <c r="T512" s="2">
        <f t="shared" si="46"/>
        <v>4.6527777775352455E-2</v>
      </c>
      <c r="U512" t="str">
        <f t="shared" si="47"/>
        <v>Cobrado</v>
      </c>
      <c r="V512" t="str">
        <f>TEXT(Table1[[#This Row],[Fecha de factura]],"dddd")</f>
        <v>jueves</v>
      </c>
    </row>
    <row r="513" spans="1:22" x14ac:dyDescent="0.45">
      <c r="A513">
        <v>2</v>
      </c>
      <c r="B513" t="s">
        <v>401</v>
      </c>
      <c r="C513">
        <v>1</v>
      </c>
      <c r="D513" s="1">
        <v>45022.054861111108</v>
      </c>
      <c r="E513" s="1">
        <v>45022.101388888892</v>
      </c>
      <c r="F513" t="s">
        <v>30</v>
      </c>
      <c r="G513" t="s">
        <v>15</v>
      </c>
      <c r="H513" t="s">
        <v>26</v>
      </c>
      <c r="I513" s="11">
        <v>37.369999999999997</v>
      </c>
      <c r="J513" t="s">
        <v>39</v>
      </c>
      <c r="K513">
        <v>512</v>
      </c>
      <c r="L513" t="s">
        <v>18</v>
      </c>
      <c r="M513" t="s">
        <v>934</v>
      </c>
      <c r="N513" s="11">
        <f>SUMIF(Cocina!A:A,Sala!K513,Cocina!J:J)+I513</f>
        <v>165.37</v>
      </c>
      <c r="O513" s="12">
        <f t="shared" si="42"/>
        <v>45022</v>
      </c>
      <c r="P513" s="2">
        <f t="shared" si="43"/>
        <v>45022.054861111108</v>
      </c>
      <c r="Q513" s="2">
        <f t="shared" si="44"/>
        <v>45022.101388888892</v>
      </c>
      <c r="R513" s="2">
        <f t="shared" si="45"/>
        <v>5.6944444450588584E-2</v>
      </c>
      <c r="S513" s="7">
        <f>SUMIF(Cocina!A:A,K513,Cocina!H:H)</f>
        <v>4.0972222222222222E-2</v>
      </c>
      <c r="T513" s="2">
        <f t="shared" si="46"/>
        <v>1.5972222228366362E-2</v>
      </c>
      <c r="U513" t="str">
        <f t="shared" si="47"/>
        <v>Cobrado</v>
      </c>
      <c r="V513" t="str">
        <f>TEXT(Table1[[#This Row],[Fecha de factura]],"dddd")</f>
        <v>jueves</v>
      </c>
    </row>
    <row r="514" spans="1:22" x14ac:dyDescent="0.45">
      <c r="A514">
        <v>8</v>
      </c>
      <c r="B514" t="s">
        <v>48</v>
      </c>
      <c r="C514">
        <v>6</v>
      </c>
      <c r="D514" s="1">
        <v>45022.061111111114</v>
      </c>
      <c r="E514" s="1">
        <v>45022.20208333333</v>
      </c>
      <c r="F514" t="s">
        <v>14</v>
      </c>
      <c r="G514" t="s">
        <v>21</v>
      </c>
      <c r="H514" t="s">
        <v>26</v>
      </c>
      <c r="I514" s="11">
        <v>22.74</v>
      </c>
      <c r="J514" t="s">
        <v>39</v>
      </c>
      <c r="K514">
        <v>513</v>
      </c>
      <c r="L514" t="s">
        <v>43</v>
      </c>
      <c r="M514" t="s">
        <v>90</v>
      </c>
      <c r="N514" s="11">
        <f>SUMIF(Cocina!A:A,Sala!K514,Cocina!J:J)+I514</f>
        <v>76.739999999999995</v>
      </c>
      <c r="O514" s="12">
        <f t="shared" ref="O514:O577" si="48">INT(E514)</f>
        <v>45022</v>
      </c>
      <c r="P514" s="2">
        <f t="shared" ref="P514:P577" si="49">D514</f>
        <v>45022.061111111114</v>
      </c>
      <c r="Q514" s="2">
        <f t="shared" ref="Q514:Q577" si="50">E514</f>
        <v>45022.20208333333</v>
      </c>
      <c r="R514" s="2">
        <f t="shared" ref="R514:R577" si="51">IF(J514="Ocupada",Q514-P514+15/1440,Q514-P514)</f>
        <v>0.15138888888274474</v>
      </c>
      <c r="S514" s="7">
        <f>SUMIF(Cocina!A:A,K514,Cocina!H:H)</f>
        <v>3.888888888888889E-2</v>
      </c>
      <c r="T514" s="2">
        <f t="shared" si="46"/>
        <v>0.11249999999385585</v>
      </c>
      <c r="U514" t="str">
        <f t="shared" si="47"/>
        <v>Cobrado</v>
      </c>
      <c r="V514" t="str">
        <f>TEXT(Table1[[#This Row],[Fecha de factura]],"dddd")</f>
        <v>jueves</v>
      </c>
    </row>
    <row r="515" spans="1:22" x14ac:dyDescent="0.45">
      <c r="A515">
        <v>18</v>
      </c>
      <c r="B515" t="s">
        <v>474</v>
      </c>
      <c r="C515">
        <v>5</v>
      </c>
      <c r="D515" s="1">
        <v>45022.054861111108</v>
      </c>
      <c r="E515" s="1">
        <v>45022.191666666666</v>
      </c>
      <c r="F515" t="s">
        <v>33</v>
      </c>
      <c r="G515" t="s">
        <v>15</v>
      </c>
      <c r="H515" t="s">
        <v>26</v>
      </c>
      <c r="I515" s="11">
        <v>38.840000000000003</v>
      </c>
      <c r="J515" t="s">
        <v>27</v>
      </c>
      <c r="K515">
        <v>514</v>
      </c>
      <c r="L515" t="s">
        <v>58</v>
      </c>
      <c r="M515" t="s">
        <v>1000</v>
      </c>
      <c r="N515" s="11">
        <f>SUMIF(Cocina!A:A,Sala!K515,Cocina!J:J)+I515</f>
        <v>212.84</v>
      </c>
      <c r="O515" s="12">
        <f t="shared" si="48"/>
        <v>45022</v>
      </c>
      <c r="P515" s="2">
        <f t="shared" si="49"/>
        <v>45022.054861111108</v>
      </c>
      <c r="Q515" s="2">
        <f t="shared" si="50"/>
        <v>45022.191666666666</v>
      </c>
      <c r="R515" s="2">
        <f t="shared" si="51"/>
        <v>0.1368055555576575</v>
      </c>
      <c r="S515" s="7">
        <f>SUMIF(Cocina!A:A,K515,Cocina!H:H)</f>
        <v>7.7777777777777779E-2</v>
      </c>
      <c r="T515" s="2">
        <f t="shared" ref="T515:T578" si="52">IF(R515-S515&gt;0,R515-S515,0)</f>
        <v>5.902777777987972E-2</v>
      </c>
      <c r="U515" t="str">
        <f t="shared" ref="U515:U578" si="53">IF(T515=0,"No cobrado","Cobrado")</f>
        <v>Cobrado</v>
      </c>
      <c r="V515" t="str">
        <f>TEXT(Table1[[#This Row],[Fecha de factura]],"dddd")</f>
        <v>jueves</v>
      </c>
    </row>
    <row r="516" spans="1:22" x14ac:dyDescent="0.45">
      <c r="A516">
        <v>19</v>
      </c>
      <c r="B516" t="s">
        <v>348</v>
      </c>
      <c r="C516">
        <v>2</v>
      </c>
      <c r="D516" s="1">
        <v>45022.040277777778</v>
      </c>
      <c r="E516" s="1">
        <v>45022.085416666669</v>
      </c>
      <c r="F516" t="s">
        <v>25</v>
      </c>
      <c r="G516" t="s">
        <v>15</v>
      </c>
      <c r="H516" t="s">
        <v>26</v>
      </c>
      <c r="I516" s="11">
        <v>43.79</v>
      </c>
      <c r="J516" t="s">
        <v>39</v>
      </c>
      <c r="K516">
        <v>515</v>
      </c>
      <c r="L516" t="s">
        <v>58</v>
      </c>
      <c r="M516" t="s">
        <v>90</v>
      </c>
      <c r="N516" s="11">
        <f>SUMIF(Cocina!A:A,Sala!K516,Cocina!J:J)+I516</f>
        <v>61.79</v>
      </c>
      <c r="O516" s="12">
        <f t="shared" si="48"/>
        <v>45022</v>
      </c>
      <c r="P516" s="2">
        <f t="shared" si="49"/>
        <v>45022.040277777778</v>
      </c>
      <c r="Q516" s="2">
        <f t="shared" si="50"/>
        <v>45022.085416666669</v>
      </c>
      <c r="R516" s="2">
        <f t="shared" si="51"/>
        <v>5.5555555557172433E-2</v>
      </c>
      <c r="S516" s="7">
        <f>SUMIF(Cocina!A:A,K516,Cocina!H:H)</f>
        <v>9.0277777777777769E-3</v>
      </c>
      <c r="T516" s="2">
        <f t="shared" si="52"/>
        <v>4.6527777779394652E-2</v>
      </c>
      <c r="U516" t="str">
        <f t="shared" si="53"/>
        <v>Cobrado</v>
      </c>
      <c r="V516" t="str">
        <f>TEXT(Table1[[#This Row],[Fecha de factura]],"dddd")</f>
        <v>jueves</v>
      </c>
    </row>
    <row r="517" spans="1:22" x14ac:dyDescent="0.45">
      <c r="A517">
        <v>7</v>
      </c>
      <c r="B517" t="s">
        <v>475</v>
      </c>
      <c r="C517">
        <v>2</v>
      </c>
      <c r="D517" s="1">
        <v>45022.163194444445</v>
      </c>
      <c r="E517" s="1">
        <v>45022.207638888889</v>
      </c>
      <c r="F517" t="s">
        <v>33</v>
      </c>
      <c r="G517" t="s">
        <v>15</v>
      </c>
      <c r="H517" t="s">
        <v>26</v>
      </c>
      <c r="I517" s="11">
        <v>20.85</v>
      </c>
      <c r="J517" t="s">
        <v>17</v>
      </c>
      <c r="K517">
        <v>516</v>
      </c>
      <c r="L517" t="s">
        <v>31</v>
      </c>
      <c r="M517" t="s">
        <v>1001</v>
      </c>
      <c r="N517" s="11">
        <f>SUMIF(Cocina!A:A,Sala!K517,Cocina!J:J)+I517</f>
        <v>166.85</v>
      </c>
      <c r="O517" s="12">
        <f t="shared" si="48"/>
        <v>45022</v>
      </c>
      <c r="P517" s="2">
        <f t="shared" si="49"/>
        <v>45022.163194444445</v>
      </c>
      <c r="Q517" s="2">
        <f t="shared" si="50"/>
        <v>45022.207638888889</v>
      </c>
      <c r="R517" s="2">
        <f t="shared" si="51"/>
        <v>4.4444444443797693E-2</v>
      </c>
      <c r="S517" s="7">
        <f>SUMIF(Cocina!A:A,K517,Cocina!H:H)</f>
        <v>6.7361111111111122E-2</v>
      </c>
      <c r="T517" s="2">
        <f t="shared" si="52"/>
        <v>0</v>
      </c>
      <c r="U517" t="str">
        <f t="shared" si="53"/>
        <v>No cobrado</v>
      </c>
      <c r="V517" t="str">
        <f>TEXT(Table1[[#This Row],[Fecha de factura]],"dddd")</f>
        <v>jueves</v>
      </c>
    </row>
    <row r="518" spans="1:22" x14ac:dyDescent="0.45">
      <c r="A518">
        <v>4</v>
      </c>
      <c r="B518" t="s">
        <v>391</v>
      </c>
      <c r="C518">
        <v>5</v>
      </c>
      <c r="D518" s="1">
        <v>45022.065972222219</v>
      </c>
      <c r="E518" s="1">
        <v>45022.229166666664</v>
      </c>
      <c r="F518" t="s">
        <v>33</v>
      </c>
      <c r="G518" t="s">
        <v>15</v>
      </c>
      <c r="H518" t="s">
        <v>22</v>
      </c>
      <c r="I518" s="11">
        <v>23.92</v>
      </c>
      <c r="J518" t="s">
        <v>17</v>
      </c>
      <c r="K518">
        <v>517</v>
      </c>
      <c r="L518" t="s">
        <v>55</v>
      </c>
      <c r="M518" t="s">
        <v>1002</v>
      </c>
      <c r="N518" s="11">
        <f>SUMIF(Cocina!A:A,Sala!K518,Cocina!J:J)+I518</f>
        <v>126.92</v>
      </c>
      <c r="O518" s="12">
        <f t="shared" si="48"/>
        <v>45022</v>
      </c>
      <c r="P518" s="2">
        <f t="shared" si="49"/>
        <v>45022.065972222219</v>
      </c>
      <c r="Q518" s="2">
        <f t="shared" si="50"/>
        <v>45022.229166666664</v>
      </c>
      <c r="R518" s="2">
        <f t="shared" si="51"/>
        <v>0.16319444444525288</v>
      </c>
      <c r="S518" s="7">
        <f>SUMIF(Cocina!A:A,K518,Cocina!H:H)</f>
        <v>4.5138888888888888E-2</v>
      </c>
      <c r="T518" s="2">
        <f t="shared" si="52"/>
        <v>0.11805555555636399</v>
      </c>
      <c r="U518" t="str">
        <f t="shared" si="53"/>
        <v>Cobrado</v>
      </c>
      <c r="V518" t="str">
        <f>TEXT(Table1[[#This Row],[Fecha de factura]],"dddd")</f>
        <v>jueves</v>
      </c>
    </row>
    <row r="519" spans="1:22" x14ac:dyDescent="0.45">
      <c r="A519">
        <v>5</v>
      </c>
      <c r="B519" t="s">
        <v>174</v>
      </c>
      <c r="C519">
        <v>6</v>
      </c>
      <c r="D519" s="1">
        <v>45022.088888888888</v>
      </c>
      <c r="E519" s="1">
        <v>45022.251388888886</v>
      </c>
      <c r="F519" t="s">
        <v>33</v>
      </c>
      <c r="G519" t="s">
        <v>21</v>
      </c>
      <c r="H519" t="s">
        <v>26</v>
      </c>
      <c r="I519" s="11">
        <v>18.48</v>
      </c>
      <c r="J519" t="s">
        <v>39</v>
      </c>
      <c r="K519">
        <v>518</v>
      </c>
      <c r="L519" t="s">
        <v>23</v>
      </c>
      <c r="M519" t="s">
        <v>970</v>
      </c>
      <c r="N519" s="11">
        <f>SUMIF(Cocina!A:A,Sala!K519,Cocina!J:J)+I519</f>
        <v>95.48</v>
      </c>
      <c r="O519" s="12">
        <f t="shared" si="48"/>
        <v>45022</v>
      </c>
      <c r="P519" s="2">
        <f t="shared" si="49"/>
        <v>45022.088888888888</v>
      </c>
      <c r="Q519" s="2">
        <f t="shared" si="50"/>
        <v>45022.251388888886</v>
      </c>
      <c r="R519" s="2">
        <f t="shared" si="51"/>
        <v>0.17291666666521147</v>
      </c>
      <c r="S519" s="7">
        <f>SUMIF(Cocina!A:A,K519,Cocina!H:H)</f>
        <v>3.6805555555555557E-2</v>
      </c>
      <c r="T519" s="2">
        <f t="shared" si="52"/>
        <v>0.1361111111096559</v>
      </c>
      <c r="U519" t="str">
        <f t="shared" si="53"/>
        <v>Cobrado</v>
      </c>
      <c r="V519" t="str">
        <f>TEXT(Table1[[#This Row],[Fecha de factura]],"dddd")</f>
        <v>jueves</v>
      </c>
    </row>
    <row r="520" spans="1:22" x14ac:dyDescent="0.45">
      <c r="A520">
        <v>6</v>
      </c>
      <c r="B520" t="s">
        <v>476</v>
      </c>
      <c r="C520">
        <v>2</v>
      </c>
      <c r="D520" s="1">
        <v>45022.033333333333</v>
      </c>
      <c r="E520" s="1">
        <v>45022.15902777778</v>
      </c>
      <c r="F520" t="s">
        <v>30</v>
      </c>
      <c r="G520" t="s">
        <v>15</v>
      </c>
      <c r="H520" t="s">
        <v>26</v>
      </c>
      <c r="I520" s="11">
        <v>34.590000000000003</v>
      </c>
      <c r="J520" t="s">
        <v>27</v>
      </c>
      <c r="K520">
        <v>519</v>
      </c>
      <c r="L520" t="s">
        <v>31</v>
      </c>
      <c r="M520" t="s">
        <v>1003</v>
      </c>
      <c r="N520" s="11">
        <f>SUMIF(Cocina!A:A,Sala!K520,Cocina!J:J)+I520</f>
        <v>279.59000000000003</v>
      </c>
      <c r="O520" s="12">
        <f t="shared" si="48"/>
        <v>45022</v>
      </c>
      <c r="P520" s="2">
        <f t="shared" si="49"/>
        <v>45022.033333333333</v>
      </c>
      <c r="Q520" s="2">
        <f t="shared" si="50"/>
        <v>45022.15902777778</v>
      </c>
      <c r="R520" s="2">
        <f t="shared" si="51"/>
        <v>0.12569444444670808</v>
      </c>
      <c r="S520" s="7">
        <f>SUMIF(Cocina!A:A,K520,Cocina!H:H)</f>
        <v>0.10833333333333334</v>
      </c>
      <c r="T520" s="2">
        <f t="shared" si="52"/>
        <v>1.7361111113374739E-2</v>
      </c>
      <c r="U520" t="str">
        <f t="shared" si="53"/>
        <v>Cobrado</v>
      </c>
      <c r="V520" t="str">
        <f>TEXT(Table1[[#This Row],[Fecha de factura]],"dddd")</f>
        <v>jueves</v>
      </c>
    </row>
    <row r="521" spans="1:22" x14ac:dyDescent="0.45">
      <c r="A521">
        <v>4</v>
      </c>
      <c r="B521" t="s">
        <v>477</v>
      </c>
      <c r="C521">
        <v>4</v>
      </c>
      <c r="D521" s="1">
        <v>45022.149305555555</v>
      </c>
      <c r="E521" s="1">
        <v>45022.265972222223</v>
      </c>
      <c r="F521" t="s">
        <v>33</v>
      </c>
      <c r="G521" t="s">
        <v>36</v>
      </c>
      <c r="H521" t="s">
        <v>26</v>
      </c>
      <c r="I521" s="11">
        <v>43.99</v>
      </c>
      <c r="J521" t="s">
        <v>27</v>
      </c>
      <c r="K521">
        <v>520</v>
      </c>
      <c r="L521" t="s">
        <v>23</v>
      </c>
      <c r="M521" t="s">
        <v>1004</v>
      </c>
      <c r="N521" s="11">
        <f>SUMIF(Cocina!A:A,Sala!K521,Cocina!J:J)+I521</f>
        <v>323.99</v>
      </c>
      <c r="O521" s="12">
        <f t="shared" si="48"/>
        <v>45022</v>
      </c>
      <c r="P521" s="2">
        <f t="shared" si="49"/>
        <v>45022.149305555555</v>
      </c>
      <c r="Q521" s="2">
        <f t="shared" si="50"/>
        <v>45022.265972222223</v>
      </c>
      <c r="R521" s="2">
        <f t="shared" si="51"/>
        <v>0.11666666666860692</v>
      </c>
      <c r="S521" s="7">
        <f>SUMIF(Cocina!A:A,K521,Cocina!H:H)</f>
        <v>8.4027777777777785E-2</v>
      </c>
      <c r="T521" s="2">
        <f t="shared" si="52"/>
        <v>3.2638888890829137E-2</v>
      </c>
      <c r="U521" t="str">
        <f t="shared" si="53"/>
        <v>Cobrado</v>
      </c>
      <c r="V521" t="str">
        <f>TEXT(Table1[[#This Row],[Fecha de factura]],"dddd")</f>
        <v>jueves</v>
      </c>
    </row>
    <row r="522" spans="1:22" x14ac:dyDescent="0.45">
      <c r="A522">
        <v>18</v>
      </c>
      <c r="B522" t="s">
        <v>478</v>
      </c>
      <c r="C522">
        <v>2</v>
      </c>
      <c r="D522" s="1">
        <v>45022.029861111114</v>
      </c>
      <c r="E522" s="1">
        <v>45022.120833333334</v>
      </c>
      <c r="F522" t="s">
        <v>33</v>
      </c>
      <c r="G522" t="s">
        <v>15</v>
      </c>
      <c r="H522" t="s">
        <v>26</v>
      </c>
      <c r="I522" s="11">
        <v>15.18</v>
      </c>
      <c r="J522" t="s">
        <v>27</v>
      </c>
      <c r="K522">
        <v>521</v>
      </c>
      <c r="L522" t="s">
        <v>43</v>
      </c>
      <c r="M522" t="s">
        <v>1005</v>
      </c>
      <c r="N522" s="11">
        <f>SUMIF(Cocina!A:A,Sala!K522,Cocina!J:J)+I522</f>
        <v>225.18</v>
      </c>
      <c r="O522" s="12">
        <f t="shared" si="48"/>
        <v>45022</v>
      </c>
      <c r="P522" s="2">
        <f t="shared" si="49"/>
        <v>45022.029861111114</v>
      </c>
      <c r="Q522" s="2">
        <f t="shared" si="50"/>
        <v>45022.120833333334</v>
      </c>
      <c r="R522" s="2">
        <f t="shared" si="51"/>
        <v>9.0972222220443655E-2</v>
      </c>
      <c r="S522" s="7">
        <f>SUMIF(Cocina!A:A,K522,Cocina!H:H)</f>
        <v>6.3194444444444442E-2</v>
      </c>
      <c r="T522" s="2">
        <f t="shared" si="52"/>
        <v>2.7777777775999213E-2</v>
      </c>
      <c r="U522" t="str">
        <f t="shared" si="53"/>
        <v>Cobrado</v>
      </c>
      <c r="V522" t="str">
        <f>TEXT(Table1[[#This Row],[Fecha de factura]],"dddd")</f>
        <v>jueves</v>
      </c>
    </row>
    <row r="523" spans="1:22" x14ac:dyDescent="0.45">
      <c r="A523">
        <v>2</v>
      </c>
      <c r="B523" t="s">
        <v>42</v>
      </c>
      <c r="C523">
        <v>5</v>
      </c>
      <c r="D523" s="1">
        <v>45022.068055555559</v>
      </c>
      <c r="E523" s="1">
        <v>45022.18472222222</v>
      </c>
      <c r="F523" t="s">
        <v>33</v>
      </c>
      <c r="G523" t="s">
        <v>15</v>
      </c>
      <c r="H523" t="s">
        <v>22</v>
      </c>
      <c r="I523" s="11">
        <v>35.35</v>
      </c>
      <c r="J523" t="s">
        <v>27</v>
      </c>
      <c r="K523">
        <v>522</v>
      </c>
      <c r="L523" t="s">
        <v>45</v>
      </c>
      <c r="M523" t="s">
        <v>53</v>
      </c>
      <c r="N523" s="11">
        <f>SUMIF(Cocina!A:A,Sala!K523,Cocina!J:J)+I523</f>
        <v>119.35</v>
      </c>
      <c r="O523" s="12">
        <f t="shared" si="48"/>
        <v>45022</v>
      </c>
      <c r="P523" s="2">
        <f t="shared" si="49"/>
        <v>45022.068055555559</v>
      </c>
      <c r="Q523" s="2">
        <f t="shared" si="50"/>
        <v>45022.18472222222</v>
      </c>
      <c r="R523" s="2">
        <f t="shared" si="51"/>
        <v>0.11666666666133096</v>
      </c>
      <c r="S523" s="7">
        <f>SUMIF(Cocina!A:A,K523,Cocina!H:H)</f>
        <v>3.2638888888888891E-2</v>
      </c>
      <c r="T523" s="2">
        <f t="shared" si="52"/>
        <v>8.402777777244208E-2</v>
      </c>
      <c r="U523" t="str">
        <f t="shared" si="53"/>
        <v>Cobrado</v>
      </c>
      <c r="V523" t="str">
        <f>TEXT(Table1[[#This Row],[Fecha de factura]],"dddd")</f>
        <v>jueves</v>
      </c>
    </row>
    <row r="524" spans="1:22" x14ac:dyDescent="0.45">
      <c r="A524">
        <v>4</v>
      </c>
      <c r="B524" t="s">
        <v>479</v>
      </c>
      <c r="C524">
        <v>3</v>
      </c>
      <c r="D524" s="1">
        <v>45022.068749999999</v>
      </c>
      <c r="E524" s="1">
        <v>45022.195833333331</v>
      </c>
      <c r="F524" t="s">
        <v>30</v>
      </c>
      <c r="G524" t="s">
        <v>15</v>
      </c>
      <c r="H524" t="s">
        <v>26</v>
      </c>
      <c r="I524" s="11">
        <v>45.41</v>
      </c>
      <c r="J524" t="s">
        <v>39</v>
      </c>
      <c r="K524">
        <v>523</v>
      </c>
      <c r="L524" t="s">
        <v>70</v>
      </c>
      <c r="M524" t="s">
        <v>117</v>
      </c>
      <c r="N524" s="11">
        <f>SUMIF(Cocina!A:A,Sala!K524,Cocina!J:J)+I524</f>
        <v>126.41</v>
      </c>
      <c r="O524" s="12">
        <f t="shared" si="48"/>
        <v>45022</v>
      </c>
      <c r="P524" s="2">
        <f t="shared" si="49"/>
        <v>45022.068749999999</v>
      </c>
      <c r="Q524" s="2">
        <f t="shared" si="50"/>
        <v>45022.195833333331</v>
      </c>
      <c r="R524" s="2">
        <f t="shared" si="51"/>
        <v>0.13749999999951493</v>
      </c>
      <c r="S524" s="7">
        <f>SUMIF(Cocina!A:A,K524,Cocina!H:H)</f>
        <v>3.5416666666666666E-2</v>
      </c>
      <c r="T524" s="2">
        <f t="shared" si="52"/>
        <v>0.10208333333284826</v>
      </c>
      <c r="U524" t="str">
        <f t="shared" si="53"/>
        <v>Cobrado</v>
      </c>
      <c r="V524" t="str">
        <f>TEXT(Table1[[#This Row],[Fecha de factura]],"dddd")</f>
        <v>jueves</v>
      </c>
    </row>
    <row r="525" spans="1:22" x14ac:dyDescent="0.45">
      <c r="A525">
        <v>16</v>
      </c>
      <c r="B525" t="s">
        <v>480</v>
      </c>
      <c r="C525">
        <v>4</v>
      </c>
      <c r="D525" s="1">
        <v>45022.002083333333</v>
      </c>
      <c r="E525" s="1">
        <v>45022.105555555558</v>
      </c>
      <c r="F525" t="s">
        <v>14</v>
      </c>
      <c r="G525" t="s">
        <v>15</v>
      </c>
      <c r="H525" t="s">
        <v>26</v>
      </c>
      <c r="I525" s="11">
        <v>26.91</v>
      </c>
      <c r="J525" t="s">
        <v>39</v>
      </c>
      <c r="K525">
        <v>524</v>
      </c>
      <c r="L525" t="s">
        <v>34</v>
      </c>
      <c r="M525" t="s">
        <v>944</v>
      </c>
      <c r="N525" s="11">
        <f>SUMIF(Cocina!A:A,Sala!K525,Cocina!J:J)+I525</f>
        <v>102.91</v>
      </c>
      <c r="O525" s="12">
        <f t="shared" si="48"/>
        <v>45022</v>
      </c>
      <c r="P525" s="2">
        <f t="shared" si="49"/>
        <v>45022.002083333333</v>
      </c>
      <c r="Q525" s="2">
        <f t="shared" si="50"/>
        <v>45022.105555555558</v>
      </c>
      <c r="R525" s="2">
        <f t="shared" si="51"/>
        <v>0.1138888888914759</v>
      </c>
      <c r="S525" s="7">
        <f>SUMIF(Cocina!A:A,K525,Cocina!H:H)</f>
        <v>4.2361111111111106E-2</v>
      </c>
      <c r="T525" s="2">
        <f t="shared" si="52"/>
        <v>7.1527777780364787E-2</v>
      </c>
      <c r="U525" t="str">
        <f t="shared" si="53"/>
        <v>Cobrado</v>
      </c>
      <c r="V525" t="str">
        <f>TEXT(Table1[[#This Row],[Fecha de factura]],"dddd")</f>
        <v>jueves</v>
      </c>
    </row>
    <row r="526" spans="1:22" x14ac:dyDescent="0.45">
      <c r="A526">
        <v>16</v>
      </c>
      <c r="B526" t="s">
        <v>238</v>
      </c>
      <c r="C526">
        <v>3</v>
      </c>
      <c r="D526" s="1">
        <v>45022.143750000003</v>
      </c>
      <c r="E526" s="1">
        <v>45022.301388888889</v>
      </c>
      <c r="F526" t="s">
        <v>14</v>
      </c>
      <c r="G526" t="s">
        <v>15</v>
      </c>
      <c r="H526" t="s">
        <v>26</v>
      </c>
      <c r="I526" s="11">
        <v>32.869999999999997</v>
      </c>
      <c r="J526" t="s">
        <v>39</v>
      </c>
      <c r="K526">
        <v>525</v>
      </c>
      <c r="L526" t="s">
        <v>40</v>
      </c>
      <c r="M526" t="s">
        <v>1006</v>
      </c>
      <c r="N526" s="11">
        <f>SUMIF(Cocina!A:A,Sala!K526,Cocina!J:J)+I526</f>
        <v>229.87</v>
      </c>
      <c r="O526" s="12">
        <f t="shared" si="48"/>
        <v>45022</v>
      </c>
      <c r="P526" s="2">
        <f t="shared" si="49"/>
        <v>45022.143750000003</v>
      </c>
      <c r="Q526" s="2">
        <f t="shared" si="50"/>
        <v>45022.301388888889</v>
      </c>
      <c r="R526" s="2">
        <f t="shared" si="51"/>
        <v>0.16805555555280685</v>
      </c>
      <c r="S526" s="7">
        <f>SUMIF(Cocina!A:A,K526,Cocina!H:H)</f>
        <v>5.347222222222222E-2</v>
      </c>
      <c r="T526" s="2">
        <f t="shared" si="52"/>
        <v>0.11458333333058462</v>
      </c>
      <c r="U526" t="str">
        <f t="shared" si="53"/>
        <v>Cobrado</v>
      </c>
      <c r="V526" t="str">
        <f>TEXT(Table1[[#This Row],[Fecha de factura]],"dddd")</f>
        <v>jueves</v>
      </c>
    </row>
    <row r="527" spans="1:22" x14ac:dyDescent="0.45">
      <c r="A527">
        <v>4</v>
      </c>
      <c r="B527" t="s">
        <v>481</v>
      </c>
      <c r="C527">
        <v>6</v>
      </c>
      <c r="D527" s="1">
        <v>45022.155555555553</v>
      </c>
      <c r="E527" s="1">
        <v>45022.236805555556</v>
      </c>
      <c r="F527" t="s">
        <v>33</v>
      </c>
      <c r="G527" t="s">
        <v>36</v>
      </c>
      <c r="H527" t="s">
        <v>16</v>
      </c>
      <c r="I527" s="11">
        <v>43.02</v>
      </c>
      <c r="J527" t="s">
        <v>27</v>
      </c>
      <c r="K527">
        <v>526</v>
      </c>
      <c r="L527" t="s">
        <v>43</v>
      </c>
      <c r="M527" t="s">
        <v>272</v>
      </c>
      <c r="N527" s="11">
        <f>SUMIF(Cocina!A:A,Sala!K527,Cocina!J:J)+I527</f>
        <v>76.02000000000001</v>
      </c>
      <c r="O527" s="12">
        <f t="shared" si="48"/>
        <v>45022</v>
      </c>
      <c r="P527" s="2">
        <f t="shared" si="49"/>
        <v>45022.155555555553</v>
      </c>
      <c r="Q527" s="2">
        <f t="shared" si="50"/>
        <v>45022.236805555556</v>
      </c>
      <c r="R527" s="2">
        <f t="shared" si="51"/>
        <v>8.1250000002910383E-2</v>
      </c>
      <c r="S527" s="7">
        <f>SUMIF(Cocina!A:A,K527,Cocina!H:H)</f>
        <v>1.5277777777777777E-2</v>
      </c>
      <c r="T527" s="2">
        <f t="shared" si="52"/>
        <v>6.5972222225132604E-2</v>
      </c>
      <c r="U527" t="str">
        <f t="shared" si="53"/>
        <v>Cobrado</v>
      </c>
      <c r="V527" t="str">
        <f>TEXT(Table1[[#This Row],[Fecha de factura]],"dddd")</f>
        <v>jueves</v>
      </c>
    </row>
    <row r="528" spans="1:22" x14ac:dyDescent="0.45">
      <c r="A528">
        <v>19</v>
      </c>
      <c r="B528" t="s">
        <v>482</v>
      </c>
      <c r="C528">
        <v>4</v>
      </c>
      <c r="D528" s="1">
        <v>45022.15347222222</v>
      </c>
      <c r="E528" s="1">
        <v>45022.246527777781</v>
      </c>
      <c r="F528" t="s">
        <v>20</v>
      </c>
      <c r="G528" t="s">
        <v>21</v>
      </c>
      <c r="H528" t="s">
        <v>22</v>
      </c>
      <c r="I528" s="11">
        <v>22.95</v>
      </c>
      <c r="J528" t="s">
        <v>39</v>
      </c>
      <c r="K528">
        <v>527</v>
      </c>
      <c r="L528" t="s">
        <v>18</v>
      </c>
      <c r="M528" t="s">
        <v>117</v>
      </c>
      <c r="N528" s="11">
        <f>SUMIF(Cocina!A:A,Sala!K528,Cocina!J:J)+I528</f>
        <v>76.95</v>
      </c>
      <c r="O528" s="12">
        <f t="shared" si="48"/>
        <v>45022</v>
      </c>
      <c r="P528" s="2">
        <f t="shared" si="49"/>
        <v>45022.15347222222</v>
      </c>
      <c r="Q528" s="2">
        <f t="shared" si="50"/>
        <v>45022.246527777781</v>
      </c>
      <c r="R528" s="2">
        <f t="shared" si="51"/>
        <v>0.10347222222723455</v>
      </c>
      <c r="S528" s="7">
        <f>SUMIF(Cocina!A:A,K528,Cocina!H:H)</f>
        <v>2.1527777777777778E-2</v>
      </c>
      <c r="T528" s="2">
        <f t="shared" si="52"/>
        <v>8.1944444449456783E-2</v>
      </c>
      <c r="U528" t="str">
        <f t="shared" si="53"/>
        <v>Cobrado</v>
      </c>
      <c r="V528" t="str">
        <f>TEXT(Table1[[#This Row],[Fecha de factura]],"dddd")</f>
        <v>jueves</v>
      </c>
    </row>
    <row r="529" spans="1:22" x14ac:dyDescent="0.45">
      <c r="A529">
        <v>14</v>
      </c>
      <c r="B529" t="s">
        <v>483</v>
      </c>
      <c r="C529">
        <v>2</v>
      </c>
      <c r="D529" s="1">
        <v>45022.074305555558</v>
      </c>
      <c r="E529" s="1">
        <v>45022.158333333333</v>
      </c>
      <c r="F529" t="s">
        <v>25</v>
      </c>
      <c r="G529" t="s">
        <v>15</v>
      </c>
      <c r="H529" t="s">
        <v>16</v>
      </c>
      <c r="I529" s="11">
        <v>15.62</v>
      </c>
      <c r="J529" t="s">
        <v>17</v>
      </c>
      <c r="K529">
        <v>528</v>
      </c>
      <c r="L529" t="s">
        <v>43</v>
      </c>
      <c r="M529" t="s">
        <v>1007</v>
      </c>
      <c r="N529" s="11">
        <f>SUMIF(Cocina!A:A,Sala!K529,Cocina!J:J)+I529</f>
        <v>93.62</v>
      </c>
      <c r="O529" s="12">
        <f t="shared" si="48"/>
        <v>45022</v>
      </c>
      <c r="P529" s="2">
        <f t="shared" si="49"/>
        <v>45022.074305555558</v>
      </c>
      <c r="Q529" s="2">
        <f t="shared" si="50"/>
        <v>45022.158333333333</v>
      </c>
      <c r="R529" s="2">
        <f t="shared" si="51"/>
        <v>8.4027777775190771E-2</v>
      </c>
      <c r="S529" s="7">
        <f>SUMIF(Cocina!A:A,K529,Cocina!H:H)</f>
        <v>8.4027777777777785E-2</v>
      </c>
      <c r="T529" s="2">
        <f t="shared" si="52"/>
        <v>0</v>
      </c>
      <c r="U529" t="str">
        <f t="shared" si="53"/>
        <v>No cobrado</v>
      </c>
      <c r="V529" t="str">
        <f>TEXT(Table1[[#This Row],[Fecha de factura]],"dddd")</f>
        <v>jueves</v>
      </c>
    </row>
    <row r="530" spans="1:22" x14ac:dyDescent="0.45">
      <c r="A530">
        <v>1</v>
      </c>
      <c r="B530" t="s">
        <v>484</v>
      </c>
      <c r="C530">
        <v>2</v>
      </c>
      <c r="D530" s="1">
        <v>45022.081944444442</v>
      </c>
      <c r="E530" s="1">
        <v>45022.195833333331</v>
      </c>
      <c r="F530" t="s">
        <v>14</v>
      </c>
      <c r="G530" t="s">
        <v>15</v>
      </c>
      <c r="H530" t="s">
        <v>26</v>
      </c>
      <c r="I530" s="11">
        <v>25.91</v>
      </c>
      <c r="J530" t="s">
        <v>39</v>
      </c>
      <c r="K530">
        <v>529</v>
      </c>
      <c r="L530" t="s">
        <v>18</v>
      </c>
      <c r="M530" t="s">
        <v>1008</v>
      </c>
      <c r="N530" s="11">
        <f>SUMIF(Cocina!A:A,Sala!K530,Cocina!J:J)+I530</f>
        <v>233.91</v>
      </c>
      <c r="O530" s="12">
        <f t="shared" si="48"/>
        <v>45022</v>
      </c>
      <c r="P530" s="2">
        <f t="shared" si="49"/>
        <v>45022.081944444442</v>
      </c>
      <c r="Q530" s="2">
        <f t="shared" si="50"/>
        <v>45022.195833333331</v>
      </c>
      <c r="R530" s="2">
        <f t="shared" si="51"/>
        <v>0.12430555555571725</v>
      </c>
      <c r="S530" s="7">
        <f>SUMIF(Cocina!A:A,K530,Cocina!H:H)</f>
        <v>0.10902777777777778</v>
      </c>
      <c r="T530" s="2">
        <f t="shared" si="52"/>
        <v>1.5277777777939469E-2</v>
      </c>
      <c r="U530" t="str">
        <f t="shared" si="53"/>
        <v>Cobrado</v>
      </c>
      <c r="V530" t="str">
        <f>TEXT(Table1[[#This Row],[Fecha de factura]],"dddd")</f>
        <v>jueves</v>
      </c>
    </row>
    <row r="531" spans="1:22" x14ac:dyDescent="0.45">
      <c r="A531">
        <v>7</v>
      </c>
      <c r="B531" t="s">
        <v>485</v>
      </c>
      <c r="C531">
        <v>5</v>
      </c>
      <c r="D531" s="1">
        <v>45022.092361111114</v>
      </c>
      <c r="E531" s="1">
        <v>45022.254861111112</v>
      </c>
      <c r="F531" t="s">
        <v>30</v>
      </c>
      <c r="G531" t="s">
        <v>15</v>
      </c>
      <c r="H531" t="s">
        <v>26</v>
      </c>
      <c r="I531" s="11">
        <v>30.19</v>
      </c>
      <c r="J531" t="s">
        <v>39</v>
      </c>
      <c r="K531">
        <v>530</v>
      </c>
      <c r="L531" t="s">
        <v>31</v>
      </c>
      <c r="M531" t="s">
        <v>1009</v>
      </c>
      <c r="N531" s="11">
        <f>SUMIF(Cocina!A:A,Sala!K531,Cocina!J:J)+I531</f>
        <v>190.19</v>
      </c>
      <c r="O531" s="12">
        <f t="shared" si="48"/>
        <v>45022</v>
      </c>
      <c r="P531" s="2">
        <f t="shared" si="49"/>
        <v>45022.092361111114</v>
      </c>
      <c r="Q531" s="2">
        <f t="shared" si="50"/>
        <v>45022.254861111112</v>
      </c>
      <c r="R531" s="2">
        <f t="shared" si="51"/>
        <v>0.17291666666521147</v>
      </c>
      <c r="S531" s="7">
        <f>SUMIF(Cocina!A:A,K531,Cocina!H:H)</f>
        <v>7.3611111111111113E-2</v>
      </c>
      <c r="T531" s="2">
        <f t="shared" si="52"/>
        <v>9.9305555554100353E-2</v>
      </c>
      <c r="U531" t="str">
        <f t="shared" si="53"/>
        <v>Cobrado</v>
      </c>
      <c r="V531" t="str">
        <f>TEXT(Table1[[#This Row],[Fecha de factura]],"dddd")</f>
        <v>jueves</v>
      </c>
    </row>
    <row r="532" spans="1:22" x14ac:dyDescent="0.45">
      <c r="A532">
        <v>9</v>
      </c>
      <c r="B532" t="s">
        <v>383</v>
      </c>
      <c r="C532">
        <v>6</v>
      </c>
      <c r="D532" s="1">
        <v>45022.127083333333</v>
      </c>
      <c r="E532" s="1">
        <v>45022.211111111108</v>
      </c>
      <c r="F532" t="s">
        <v>25</v>
      </c>
      <c r="G532" t="s">
        <v>36</v>
      </c>
      <c r="H532" t="s">
        <v>22</v>
      </c>
      <c r="I532" s="11">
        <v>34.39</v>
      </c>
      <c r="J532" t="s">
        <v>27</v>
      </c>
      <c r="K532">
        <v>531</v>
      </c>
      <c r="L532" t="s">
        <v>31</v>
      </c>
      <c r="M532" t="s">
        <v>1010</v>
      </c>
      <c r="N532" s="11">
        <f>SUMIF(Cocina!A:A,Sala!K532,Cocina!J:J)+I532</f>
        <v>278.39</v>
      </c>
      <c r="O532" s="12">
        <f t="shared" si="48"/>
        <v>45022</v>
      </c>
      <c r="P532" s="2">
        <f t="shared" si="49"/>
        <v>45022.127083333333</v>
      </c>
      <c r="Q532" s="2">
        <f t="shared" si="50"/>
        <v>45022.211111111108</v>
      </c>
      <c r="R532" s="2">
        <f t="shared" si="51"/>
        <v>8.4027777775190771E-2</v>
      </c>
      <c r="S532" s="7">
        <f>SUMIF(Cocina!A:A,K532,Cocina!H:H)</f>
        <v>0.13819444444444445</v>
      </c>
      <c r="T532" s="2">
        <f t="shared" si="52"/>
        <v>0</v>
      </c>
      <c r="U532" t="str">
        <f t="shared" si="53"/>
        <v>No cobrado</v>
      </c>
      <c r="V532" t="str">
        <f>TEXT(Table1[[#This Row],[Fecha de factura]],"dddd")</f>
        <v>jueves</v>
      </c>
    </row>
    <row r="533" spans="1:22" x14ac:dyDescent="0.45">
      <c r="A533">
        <v>13</v>
      </c>
      <c r="B533" t="s">
        <v>98</v>
      </c>
      <c r="C533">
        <v>3</v>
      </c>
      <c r="D533" s="1">
        <v>45022.074999999997</v>
      </c>
      <c r="E533" s="1">
        <v>45022.226388888892</v>
      </c>
      <c r="F533" t="s">
        <v>14</v>
      </c>
      <c r="G533" t="s">
        <v>21</v>
      </c>
      <c r="H533" t="s">
        <v>16</v>
      </c>
      <c r="I533" s="11">
        <v>17.95</v>
      </c>
      <c r="J533" t="s">
        <v>17</v>
      </c>
      <c r="K533">
        <v>532</v>
      </c>
      <c r="L533" t="s">
        <v>70</v>
      </c>
      <c r="M533" t="s">
        <v>1011</v>
      </c>
      <c r="N533" s="11">
        <f>SUMIF(Cocina!A:A,Sala!K533,Cocina!J:J)+I533</f>
        <v>154.94999999999999</v>
      </c>
      <c r="O533" s="12">
        <f t="shared" si="48"/>
        <v>45022</v>
      </c>
      <c r="P533" s="2">
        <f t="shared" si="49"/>
        <v>45022.074999999997</v>
      </c>
      <c r="Q533" s="2">
        <f t="shared" si="50"/>
        <v>45022.226388888892</v>
      </c>
      <c r="R533" s="2">
        <f t="shared" si="51"/>
        <v>0.15138888889487134</v>
      </c>
      <c r="S533" s="7">
        <f>SUMIF(Cocina!A:A,K533,Cocina!H:H)</f>
        <v>4.0972222222222215E-2</v>
      </c>
      <c r="T533" s="2">
        <f t="shared" si="52"/>
        <v>0.11041666667264913</v>
      </c>
      <c r="U533" t="str">
        <f t="shared" si="53"/>
        <v>Cobrado</v>
      </c>
      <c r="V533" t="str">
        <f>TEXT(Table1[[#This Row],[Fecha de factura]],"dddd")</f>
        <v>jueves</v>
      </c>
    </row>
    <row r="534" spans="1:22" x14ac:dyDescent="0.45">
      <c r="A534">
        <v>1</v>
      </c>
      <c r="B534" t="s">
        <v>239</v>
      </c>
      <c r="C534">
        <v>3</v>
      </c>
      <c r="D534" s="1">
        <v>45022.134722222225</v>
      </c>
      <c r="E534" s="1">
        <v>45022.222222222219</v>
      </c>
      <c r="F534" t="s">
        <v>30</v>
      </c>
      <c r="G534" t="s">
        <v>36</v>
      </c>
      <c r="H534" t="s">
        <v>16</v>
      </c>
      <c r="I534" s="11">
        <v>20.09</v>
      </c>
      <c r="J534" t="s">
        <v>27</v>
      </c>
      <c r="K534">
        <v>533</v>
      </c>
      <c r="L534" t="s">
        <v>55</v>
      </c>
      <c r="M534" t="s">
        <v>922</v>
      </c>
      <c r="N534" s="11">
        <f>SUMIF(Cocina!A:A,Sala!K534,Cocina!J:J)+I534</f>
        <v>61.09</v>
      </c>
      <c r="O534" s="12">
        <f t="shared" si="48"/>
        <v>45022</v>
      </c>
      <c r="P534" s="2">
        <f t="shared" si="49"/>
        <v>45022.134722222225</v>
      </c>
      <c r="Q534" s="2">
        <f t="shared" si="50"/>
        <v>45022.222222222219</v>
      </c>
      <c r="R534" s="2">
        <f t="shared" si="51"/>
        <v>8.7499999994179234E-2</v>
      </c>
      <c r="S534" s="7">
        <f>SUMIF(Cocina!A:A,K534,Cocina!H:H)</f>
        <v>3.3333333333333333E-2</v>
      </c>
      <c r="T534" s="2">
        <f t="shared" si="52"/>
        <v>5.4166666660845901E-2</v>
      </c>
      <c r="U534" t="str">
        <f t="shared" si="53"/>
        <v>Cobrado</v>
      </c>
      <c r="V534" t="str">
        <f>TEXT(Table1[[#This Row],[Fecha de factura]],"dddd")</f>
        <v>jueves</v>
      </c>
    </row>
    <row r="535" spans="1:22" x14ac:dyDescent="0.45">
      <c r="A535">
        <v>1</v>
      </c>
      <c r="B535" t="s">
        <v>486</v>
      </c>
      <c r="C535">
        <v>6</v>
      </c>
      <c r="D535" s="1">
        <v>45022.043055555558</v>
      </c>
      <c r="E535" s="1">
        <v>45022.186805555553</v>
      </c>
      <c r="F535" t="s">
        <v>33</v>
      </c>
      <c r="G535" t="s">
        <v>36</v>
      </c>
      <c r="H535" t="s">
        <v>26</v>
      </c>
      <c r="I535" s="11">
        <v>23.59</v>
      </c>
      <c r="J535" t="s">
        <v>17</v>
      </c>
      <c r="K535">
        <v>534</v>
      </c>
      <c r="L535" t="s">
        <v>28</v>
      </c>
      <c r="M535" t="s">
        <v>1012</v>
      </c>
      <c r="N535" s="11">
        <f>SUMIF(Cocina!A:A,Sala!K535,Cocina!J:J)+I535</f>
        <v>170.59</v>
      </c>
      <c r="O535" s="12">
        <f t="shared" si="48"/>
        <v>45022</v>
      </c>
      <c r="P535" s="2">
        <f t="shared" si="49"/>
        <v>45022.043055555558</v>
      </c>
      <c r="Q535" s="2">
        <f t="shared" si="50"/>
        <v>45022.186805555553</v>
      </c>
      <c r="R535" s="2">
        <f t="shared" si="51"/>
        <v>0.14374999999563443</v>
      </c>
      <c r="S535" s="7">
        <f>SUMIF(Cocina!A:A,K535,Cocina!H:H)</f>
        <v>5.2777777777777785E-2</v>
      </c>
      <c r="T535" s="2">
        <f t="shared" si="52"/>
        <v>9.0972222217856641E-2</v>
      </c>
      <c r="U535" t="str">
        <f t="shared" si="53"/>
        <v>Cobrado</v>
      </c>
      <c r="V535" t="str">
        <f>TEXT(Table1[[#This Row],[Fecha de factura]],"dddd")</f>
        <v>jueves</v>
      </c>
    </row>
    <row r="536" spans="1:22" x14ac:dyDescent="0.45">
      <c r="A536">
        <v>15</v>
      </c>
      <c r="B536" t="s">
        <v>150</v>
      </c>
      <c r="C536">
        <v>3</v>
      </c>
      <c r="D536" s="1">
        <v>45022.039583333331</v>
      </c>
      <c r="E536" s="1">
        <v>45022.147222222222</v>
      </c>
      <c r="F536" t="s">
        <v>20</v>
      </c>
      <c r="G536" t="s">
        <v>21</v>
      </c>
      <c r="H536" t="s">
        <v>26</v>
      </c>
      <c r="I536" s="11">
        <v>39.450000000000003</v>
      </c>
      <c r="J536" t="s">
        <v>27</v>
      </c>
      <c r="K536">
        <v>535</v>
      </c>
      <c r="L536" t="s">
        <v>58</v>
      </c>
      <c r="M536" t="s">
        <v>1013</v>
      </c>
      <c r="N536" s="11">
        <f>SUMIF(Cocina!A:A,Sala!K536,Cocina!J:J)+I536</f>
        <v>315.45</v>
      </c>
      <c r="O536" s="12">
        <f t="shared" si="48"/>
        <v>45022</v>
      </c>
      <c r="P536" s="2">
        <f t="shared" si="49"/>
        <v>45022.039583333331</v>
      </c>
      <c r="Q536" s="2">
        <f t="shared" si="50"/>
        <v>45022.147222222222</v>
      </c>
      <c r="R536" s="2">
        <f t="shared" si="51"/>
        <v>0.10763888889050577</v>
      </c>
      <c r="S536" s="7">
        <f>SUMIF(Cocina!A:A,K536,Cocina!H:H)</f>
        <v>7.8472222222222221E-2</v>
      </c>
      <c r="T536" s="2">
        <f t="shared" si="52"/>
        <v>2.9166666668283547E-2</v>
      </c>
      <c r="U536" t="str">
        <f t="shared" si="53"/>
        <v>Cobrado</v>
      </c>
      <c r="V536" t="str">
        <f>TEXT(Table1[[#This Row],[Fecha de factura]],"dddd")</f>
        <v>jueves</v>
      </c>
    </row>
    <row r="537" spans="1:22" x14ac:dyDescent="0.45">
      <c r="A537">
        <v>9</v>
      </c>
      <c r="B537" t="s">
        <v>487</v>
      </c>
      <c r="C537">
        <v>2</v>
      </c>
      <c r="D537" s="1">
        <v>45022.104861111111</v>
      </c>
      <c r="E537" s="1">
        <v>45022.193749999999</v>
      </c>
      <c r="F537" t="s">
        <v>33</v>
      </c>
      <c r="G537" t="s">
        <v>15</v>
      </c>
      <c r="H537" t="s">
        <v>26</v>
      </c>
      <c r="I537" s="11">
        <v>46</v>
      </c>
      <c r="J537" t="s">
        <v>17</v>
      </c>
      <c r="K537">
        <v>536</v>
      </c>
      <c r="L537" t="s">
        <v>58</v>
      </c>
      <c r="M537" t="s">
        <v>1014</v>
      </c>
      <c r="N537" s="11">
        <f>SUMIF(Cocina!A:A,Sala!K537,Cocina!J:J)+I537</f>
        <v>258</v>
      </c>
      <c r="O537" s="12">
        <f t="shared" si="48"/>
        <v>45022</v>
      </c>
      <c r="P537" s="2">
        <f t="shared" si="49"/>
        <v>45022.104861111111</v>
      </c>
      <c r="Q537" s="2">
        <f t="shared" si="50"/>
        <v>45022.193749999999</v>
      </c>
      <c r="R537" s="2">
        <f t="shared" si="51"/>
        <v>8.8888888887595385E-2</v>
      </c>
      <c r="S537" s="7">
        <f>SUMIF(Cocina!A:A,K537,Cocina!H:H)</f>
        <v>0.10555555555555556</v>
      </c>
      <c r="T537" s="2">
        <f t="shared" si="52"/>
        <v>0</v>
      </c>
      <c r="U537" t="str">
        <f t="shared" si="53"/>
        <v>No cobrado</v>
      </c>
      <c r="V537" t="str">
        <f>TEXT(Table1[[#This Row],[Fecha de factura]],"dddd")</f>
        <v>jueves</v>
      </c>
    </row>
    <row r="538" spans="1:22" x14ac:dyDescent="0.45">
      <c r="A538">
        <v>18</v>
      </c>
      <c r="B538" t="s">
        <v>176</v>
      </c>
      <c r="C538">
        <v>6</v>
      </c>
      <c r="D538" s="1">
        <v>45022.01666666667</v>
      </c>
      <c r="E538" s="1">
        <v>45022.089583333334</v>
      </c>
      <c r="F538" t="s">
        <v>14</v>
      </c>
      <c r="G538" t="s">
        <v>21</v>
      </c>
      <c r="H538" t="s">
        <v>16</v>
      </c>
      <c r="I538" s="11">
        <v>28.68</v>
      </c>
      <c r="J538" t="s">
        <v>39</v>
      </c>
      <c r="K538">
        <v>537</v>
      </c>
      <c r="L538" t="s">
        <v>34</v>
      </c>
      <c r="M538" t="s">
        <v>81</v>
      </c>
      <c r="N538" s="11">
        <f>SUMIF(Cocina!A:A,Sala!K538,Cocina!J:J)+I538</f>
        <v>91.68</v>
      </c>
      <c r="O538" s="12">
        <f t="shared" si="48"/>
        <v>45022</v>
      </c>
      <c r="P538" s="2">
        <f t="shared" si="49"/>
        <v>45022.01666666667</v>
      </c>
      <c r="Q538" s="2">
        <f t="shared" si="50"/>
        <v>45022.089583333334</v>
      </c>
      <c r="R538" s="2">
        <f t="shared" si="51"/>
        <v>8.3333333330908019E-2</v>
      </c>
      <c r="S538" s="7">
        <f>SUMIF(Cocina!A:A,K538,Cocina!H:H)</f>
        <v>1.4583333333333334E-2</v>
      </c>
      <c r="T538" s="2">
        <f t="shared" si="52"/>
        <v>6.8749999997574682E-2</v>
      </c>
      <c r="U538" t="str">
        <f t="shared" si="53"/>
        <v>Cobrado</v>
      </c>
      <c r="V538" t="str">
        <f>TEXT(Table1[[#This Row],[Fecha de factura]],"dddd")</f>
        <v>jueves</v>
      </c>
    </row>
    <row r="539" spans="1:22" x14ac:dyDescent="0.45">
      <c r="A539">
        <v>14</v>
      </c>
      <c r="B539" t="s">
        <v>298</v>
      </c>
      <c r="C539">
        <v>4</v>
      </c>
      <c r="D539" s="1">
        <v>45022.138194444444</v>
      </c>
      <c r="E539" s="1">
        <v>45022.231249999997</v>
      </c>
      <c r="F539" t="s">
        <v>33</v>
      </c>
      <c r="G539" t="s">
        <v>36</v>
      </c>
      <c r="H539" t="s">
        <v>16</v>
      </c>
      <c r="I539" s="11">
        <v>41.35</v>
      </c>
      <c r="J539" t="s">
        <v>27</v>
      </c>
      <c r="K539">
        <v>538</v>
      </c>
      <c r="L539" t="s">
        <v>23</v>
      </c>
      <c r="M539" t="s">
        <v>1015</v>
      </c>
      <c r="N539" s="11">
        <f>SUMIF(Cocina!A:A,Sala!K539,Cocina!J:J)+I539</f>
        <v>183.35</v>
      </c>
      <c r="O539" s="12">
        <f t="shared" si="48"/>
        <v>45022</v>
      </c>
      <c r="P539" s="2">
        <f t="shared" si="49"/>
        <v>45022.138194444444</v>
      </c>
      <c r="Q539" s="2">
        <f t="shared" si="50"/>
        <v>45022.231249999997</v>
      </c>
      <c r="R539" s="2">
        <f t="shared" si="51"/>
        <v>9.3055555553291924E-2</v>
      </c>
      <c r="S539" s="7">
        <f>SUMIF(Cocina!A:A,K539,Cocina!H:H)</f>
        <v>0.13750000000000001</v>
      </c>
      <c r="T539" s="2">
        <f t="shared" si="52"/>
        <v>0</v>
      </c>
      <c r="U539" t="str">
        <f t="shared" si="53"/>
        <v>No cobrado</v>
      </c>
      <c r="V539" t="str">
        <f>TEXT(Table1[[#This Row],[Fecha de factura]],"dddd")</f>
        <v>jueves</v>
      </c>
    </row>
    <row r="540" spans="1:22" x14ac:dyDescent="0.45">
      <c r="A540">
        <v>18</v>
      </c>
      <c r="B540" t="s">
        <v>488</v>
      </c>
      <c r="C540">
        <v>3</v>
      </c>
      <c r="D540" s="1">
        <v>45022.160416666666</v>
      </c>
      <c r="E540" s="1">
        <v>45022.291666666664</v>
      </c>
      <c r="F540" t="s">
        <v>25</v>
      </c>
      <c r="G540" t="s">
        <v>21</v>
      </c>
      <c r="H540" t="s">
        <v>22</v>
      </c>
      <c r="I540" s="11">
        <v>20.9</v>
      </c>
      <c r="J540" t="s">
        <v>27</v>
      </c>
      <c r="K540">
        <v>539</v>
      </c>
      <c r="L540" t="s">
        <v>23</v>
      </c>
      <c r="M540" t="s">
        <v>1016</v>
      </c>
      <c r="N540" s="11">
        <f>SUMIF(Cocina!A:A,Sala!K540,Cocina!J:J)+I540</f>
        <v>260.89999999999998</v>
      </c>
      <c r="O540" s="12">
        <f t="shared" si="48"/>
        <v>45022</v>
      </c>
      <c r="P540" s="2">
        <f t="shared" si="49"/>
        <v>45022.160416666666</v>
      </c>
      <c r="Q540" s="2">
        <f t="shared" si="50"/>
        <v>45022.291666666664</v>
      </c>
      <c r="R540" s="2">
        <f t="shared" si="51"/>
        <v>0.13124999999854481</v>
      </c>
      <c r="S540" s="7">
        <f>SUMIF(Cocina!A:A,K540,Cocina!H:H)</f>
        <v>8.9583333333333334E-2</v>
      </c>
      <c r="T540" s="2">
        <f t="shared" si="52"/>
        <v>4.1666666665211474E-2</v>
      </c>
      <c r="U540" t="str">
        <f t="shared" si="53"/>
        <v>Cobrado</v>
      </c>
      <c r="V540" t="str">
        <f>TEXT(Table1[[#This Row],[Fecha de factura]],"dddd")</f>
        <v>jueves</v>
      </c>
    </row>
    <row r="541" spans="1:22" x14ac:dyDescent="0.45">
      <c r="A541">
        <v>6</v>
      </c>
      <c r="B541" t="s">
        <v>489</v>
      </c>
      <c r="C541">
        <v>4</v>
      </c>
      <c r="D541" s="1">
        <v>45022.156944444447</v>
      </c>
      <c r="E541" s="1">
        <v>45022.288888888892</v>
      </c>
      <c r="F541" t="s">
        <v>20</v>
      </c>
      <c r="G541" t="s">
        <v>15</v>
      </c>
      <c r="H541" t="s">
        <v>26</v>
      </c>
      <c r="I541" s="11">
        <v>47.85</v>
      </c>
      <c r="J541" t="s">
        <v>17</v>
      </c>
      <c r="K541">
        <v>540</v>
      </c>
      <c r="L541" t="s">
        <v>45</v>
      </c>
      <c r="M541" t="s">
        <v>1017</v>
      </c>
      <c r="N541" s="11">
        <f>SUMIF(Cocina!A:A,Sala!K541,Cocina!J:J)+I541</f>
        <v>171.85</v>
      </c>
      <c r="O541" s="12">
        <f t="shared" si="48"/>
        <v>45022</v>
      </c>
      <c r="P541" s="2">
        <f t="shared" si="49"/>
        <v>45022.156944444447</v>
      </c>
      <c r="Q541" s="2">
        <f t="shared" si="50"/>
        <v>45022.288888888892</v>
      </c>
      <c r="R541" s="2">
        <f t="shared" si="51"/>
        <v>0.13194444444525288</v>
      </c>
      <c r="S541" s="7">
        <f>SUMIF(Cocina!A:A,K541,Cocina!H:H)</f>
        <v>5.694444444444445E-2</v>
      </c>
      <c r="T541" s="2">
        <f t="shared" si="52"/>
        <v>7.5000000000808434E-2</v>
      </c>
      <c r="U541" t="str">
        <f t="shared" si="53"/>
        <v>Cobrado</v>
      </c>
      <c r="V541" t="str">
        <f>TEXT(Table1[[#This Row],[Fecha de factura]],"dddd")</f>
        <v>jueves</v>
      </c>
    </row>
    <row r="542" spans="1:22" x14ac:dyDescent="0.45">
      <c r="A542">
        <v>19</v>
      </c>
      <c r="B542" t="s">
        <v>63</v>
      </c>
      <c r="C542">
        <v>2</v>
      </c>
      <c r="D542" s="1">
        <v>45022.022916666669</v>
      </c>
      <c r="E542" s="1">
        <v>45022.188888888886</v>
      </c>
      <c r="F542" t="s">
        <v>20</v>
      </c>
      <c r="G542" t="s">
        <v>21</v>
      </c>
      <c r="H542" t="s">
        <v>16</v>
      </c>
      <c r="I542" s="11">
        <v>33.700000000000003</v>
      </c>
      <c r="J542" t="s">
        <v>17</v>
      </c>
      <c r="K542">
        <v>541</v>
      </c>
      <c r="L542" t="s">
        <v>23</v>
      </c>
      <c r="M542" t="s">
        <v>1018</v>
      </c>
      <c r="N542" s="11">
        <f>SUMIF(Cocina!A:A,Sala!K542,Cocina!J:J)+I542</f>
        <v>235.7</v>
      </c>
      <c r="O542" s="12">
        <f t="shared" si="48"/>
        <v>45022</v>
      </c>
      <c r="P542" s="2">
        <f t="shared" si="49"/>
        <v>45022.022916666669</v>
      </c>
      <c r="Q542" s="2">
        <f t="shared" si="50"/>
        <v>45022.188888888886</v>
      </c>
      <c r="R542" s="2">
        <f t="shared" si="51"/>
        <v>0.16597222221753327</v>
      </c>
      <c r="S542" s="7">
        <f>SUMIF(Cocina!A:A,K542,Cocina!H:H)</f>
        <v>8.611111111111111E-2</v>
      </c>
      <c r="T542" s="2">
        <f t="shared" si="52"/>
        <v>7.9861111106422161E-2</v>
      </c>
      <c r="U542" t="str">
        <f t="shared" si="53"/>
        <v>Cobrado</v>
      </c>
      <c r="V542" t="str">
        <f>TEXT(Table1[[#This Row],[Fecha de factura]],"dddd")</f>
        <v>jueves</v>
      </c>
    </row>
    <row r="543" spans="1:22" x14ac:dyDescent="0.45">
      <c r="A543">
        <v>9</v>
      </c>
      <c r="B543" t="s">
        <v>170</v>
      </c>
      <c r="C543">
        <v>5</v>
      </c>
      <c r="D543" s="1">
        <v>45022.115972222222</v>
      </c>
      <c r="E543" s="1">
        <v>45022.196527777778</v>
      </c>
      <c r="F543" t="s">
        <v>14</v>
      </c>
      <c r="G543" t="s">
        <v>21</v>
      </c>
      <c r="H543" t="s">
        <v>26</v>
      </c>
      <c r="I543" s="11">
        <v>49.05</v>
      </c>
      <c r="J543" t="s">
        <v>17</v>
      </c>
      <c r="K543">
        <v>542</v>
      </c>
      <c r="L543" t="s">
        <v>58</v>
      </c>
      <c r="M543" t="s">
        <v>1019</v>
      </c>
      <c r="N543" s="11">
        <f>SUMIF(Cocina!A:A,Sala!K543,Cocina!J:J)+I543</f>
        <v>197.05</v>
      </c>
      <c r="O543" s="12">
        <f t="shared" si="48"/>
        <v>45022</v>
      </c>
      <c r="P543" s="2">
        <f t="shared" si="49"/>
        <v>45022.115972222222</v>
      </c>
      <c r="Q543" s="2">
        <f t="shared" si="50"/>
        <v>45022.196527777778</v>
      </c>
      <c r="R543" s="2">
        <f t="shared" si="51"/>
        <v>8.0555555556202307E-2</v>
      </c>
      <c r="S543" s="7">
        <f>SUMIF(Cocina!A:A,K543,Cocina!H:H)</f>
        <v>7.9861111111111105E-2</v>
      </c>
      <c r="T543" s="2">
        <f t="shared" si="52"/>
        <v>6.944444450912024E-4</v>
      </c>
      <c r="U543" t="str">
        <f t="shared" si="53"/>
        <v>Cobrado</v>
      </c>
      <c r="V543" t="str">
        <f>TEXT(Table1[[#This Row],[Fecha de factura]],"dddd")</f>
        <v>jueves</v>
      </c>
    </row>
    <row r="544" spans="1:22" x14ac:dyDescent="0.45">
      <c r="A544">
        <v>19</v>
      </c>
      <c r="B544" t="s">
        <v>490</v>
      </c>
      <c r="C544">
        <v>5</v>
      </c>
      <c r="D544" s="1">
        <v>45022.032638888886</v>
      </c>
      <c r="E544" s="1">
        <v>45022.150694444441</v>
      </c>
      <c r="F544" t="s">
        <v>33</v>
      </c>
      <c r="G544" t="s">
        <v>36</v>
      </c>
      <c r="H544" t="s">
        <v>26</v>
      </c>
      <c r="I544" s="11">
        <v>49.37</v>
      </c>
      <c r="J544" t="s">
        <v>17</v>
      </c>
      <c r="K544">
        <v>543</v>
      </c>
      <c r="L544" t="s">
        <v>31</v>
      </c>
      <c r="M544" t="s">
        <v>1020</v>
      </c>
      <c r="N544" s="11">
        <f>SUMIF(Cocina!A:A,Sala!K544,Cocina!J:J)+I544</f>
        <v>255.37</v>
      </c>
      <c r="O544" s="12">
        <f t="shared" si="48"/>
        <v>45022</v>
      </c>
      <c r="P544" s="2">
        <f t="shared" si="49"/>
        <v>45022.032638888886</v>
      </c>
      <c r="Q544" s="2">
        <f t="shared" si="50"/>
        <v>45022.150694444441</v>
      </c>
      <c r="R544" s="2">
        <f t="shared" si="51"/>
        <v>0.11805555555474712</v>
      </c>
      <c r="S544" s="7">
        <f>SUMIF(Cocina!A:A,K544,Cocina!H:H)</f>
        <v>5.1388888888888887E-2</v>
      </c>
      <c r="T544" s="2">
        <f t="shared" si="52"/>
        <v>6.6666666665858229E-2</v>
      </c>
      <c r="U544" t="str">
        <f t="shared" si="53"/>
        <v>Cobrado</v>
      </c>
      <c r="V544" t="str">
        <f>TEXT(Table1[[#This Row],[Fecha de factura]],"dddd")</f>
        <v>jueves</v>
      </c>
    </row>
    <row r="545" spans="1:22" x14ac:dyDescent="0.45">
      <c r="A545">
        <v>7</v>
      </c>
      <c r="B545" t="s">
        <v>491</v>
      </c>
      <c r="C545">
        <v>4</v>
      </c>
      <c r="D545" s="1">
        <v>45022.136805555558</v>
      </c>
      <c r="E545" s="1">
        <v>45022.197916666664</v>
      </c>
      <c r="F545" t="s">
        <v>30</v>
      </c>
      <c r="G545" t="s">
        <v>15</v>
      </c>
      <c r="H545" t="s">
        <v>26</v>
      </c>
      <c r="I545" s="11">
        <v>44.91</v>
      </c>
      <c r="J545" t="s">
        <v>39</v>
      </c>
      <c r="K545">
        <v>544</v>
      </c>
      <c r="L545" t="s">
        <v>55</v>
      </c>
      <c r="M545" t="s">
        <v>37</v>
      </c>
      <c r="N545" s="11">
        <f>SUMIF(Cocina!A:A,Sala!K545,Cocina!J:J)+I545</f>
        <v>114.91</v>
      </c>
      <c r="O545" s="12">
        <f t="shared" si="48"/>
        <v>45022</v>
      </c>
      <c r="P545" s="2">
        <f t="shared" si="49"/>
        <v>45022.136805555558</v>
      </c>
      <c r="Q545" s="2">
        <f t="shared" si="50"/>
        <v>45022.197916666664</v>
      </c>
      <c r="R545" s="2">
        <f t="shared" si="51"/>
        <v>7.152777777325052E-2</v>
      </c>
      <c r="S545" s="7">
        <f>SUMIF(Cocina!A:A,K545,Cocina!H:H)</f>
        <v>3.3333333333333333E-2</v>
      </c>
      <c r="T545" s="2">
        <f t="shared" si="52"/>
        <v>3.8194444439917187E-2</v>
      </c>
      <c r="U545" t="str">
        <f t="shared" si="53"/>
        <v>Cobrado</v>
      </c>
      <c r="V545" t="str">
        <f>TEXT(Table1[[#This Row],[Fecha de factura]],"dddd")</f>
        <v>jueves</v>
      </c>
    </row>
    <row r="546" spans="1:22" x14ac:dyDescent="0.45">
      <c r="A546">
        <v>20</v>
      </c>
      <c r="B546" t="s">
        <v>492</v>
      </c>
      <c r="C546">
        <v>5</v>
      </c>
      <c r="D546" s="1">
        <v>45022.11041666667</v>
      </c>
      <c r="E546" s="1">
        <v>45022.18472222222</v>
      </c>
      <c r="F546" t="s">
        <v>25</v>
      </c>
      <c r="G546" t="s">
        <v>15</v>
      </c>
      <c r="H546" t="s">
        <v>22</v>
      </c>
      <c r="I546" s="11">
        <v>12.18</v>
      </c>
      <c r="J546" t="s">
        <v>39</v>
      </c>
      <c r="K546">
        <v>545</v>
      </c>
      <c r="L546" t="s">
        <v>58</v>
      </c>
      <c r="M546" t="s">
        <v>1021</v>
      </c>
      <c r="N546" s="11">
        <f>SUMIF(Cocina!A:A,Sala!K546,Cocina!J:J)+I546</f>
        <v>142.18</v>
      </c>
      <c r="O546" s="12">
        <f t="shared" si="48"/>
        <v>45022</v>
      </c>
      <c r="P546" s="2">
        <f t="shared" si="49"/>
        <v>45022.11041666667</v>
      </c>
      <c r="Q546" s="2">
        <f t="shared" si="50"/>
        <v>45022.18472222222</v>
      </c>
      <c r="R546" s="2">
        <f t="shared" si="51"/>
        <v>8.4722222217048213E-2</v>
      </c>
      <c r="S546" s="7">
        <f>SUMIF(Cocina!A:A,K546,Cocina!H:H)</f>
        <v>6.8750000000000006E-2</v>
      </c>
      <c r="T546" s="2">
        <f t="shared" si="52"/>
        <v>1.5972222217048207E-2</v>
      </c>
      <c r="U546" t="str">
        <f t="shared" si="53"/>
        <v>Cobrado</v>
      </c>
      <c r="V546" t="str">
        <f>TEXT(Table1[[#This Row],[Fecha de factura]],"dddd")</f>
        <v>jueves</v>
      </c>
    </row>
    <row r="547" spans="1:22" x14ac:dyDescent="0.45">
      <c r="A547">
        <v>5</v>
      </c>
      <c r="B547" t="s">
        <v>493</v>
      </c>
      <c r="C547">
        <v>2</v>
      </c>
      <c r="D547" s="1">
        <v>45022.134722222225</v>
      </c>
      <c r="E547" s="1">
        <v>45022.228472222225</v>
      </c>
      <c r="F547" t="s">
        <v>33</v>
      </c>
      <c r="G547" t="s">
        <v>15</v>
      </c>
      <c r="H547" t="s">
        <v>16</v>
      </c>
      <c r="I547" s="11">
        <v>47.81</v>
      </c>
      <c r="J547" t="s">
        <v>17</v>
      </c>
      <c r="K547">
        <v>546</v>
      </c>
      <c r="L547" t="s">
        <v>43</v>
      </c>
      <c r="M547" t="s">
        <v>1022</v>
      </c>
      <c r="N547" s="11">
        <f>SUMIF(Cocina!A:A,Sala!K547,Cocina!J:J)+I547</f>
        <v>139.81</v>
      </c>
      <c r="O547" s="12">
        <f t="shared" si="48"/>
        <v>45022</v>
      </c>
      <c r="P547" s="2">
        <f t="shared" si="49"/>
        <v>45022.134722222225</v>
      </c>
      <c r="Q547" s="2">
        <f t="shared" si="50"/>
        <v>45022.228472222225</v>
      </c>
      <c r="R547" s="2">
        <f t="shared" si="51"/>
        <v>9.375E-2</v>
      </c>
      <c r="S547" s="7">
        <f>SUMIF(Cocina!A:A,K547,Cocina!H:H)</f>
        <v>6.3194444444444442E-2</v>
      </c>
      <c r="T547" s="2">
        <f t="shared" si="52"/>
        <v>3.0555555555555558E-2</v>
      </c>
      <c r="U547" t="str">
        <f t="shared" si="53"/>
        <v>Cobrado</v>
      </c>
      <c r="V547" t="str">
        <f>TEXT(Table1[[#This Row],[Fecha de factura]],"dddd")</f>
        <v>jueves</v>
      </c>
    </row>
    <row r="548" spans="1:22" x14ac:dyDescent="0.45">
      <c r="A548">
        <v>9</v>
      </c>
      <c r="B548" t="s">
        <v>494</v>
      </c>
      <c r="C548">
        <v>3</v>
      </c>
      <c r="D548" s="1">
        <v>45022.113194444442</v>
      </c>
      <c r="E548" s="1">
        <v>45022.191666666666</v>
      </c>
      <c r="F548" t="s">
        <v>30</v>
      </c>
      <c r="G548" t="s">
        <v>36</v>
      </c>
      <c r="H548" t="s">
        <v>26</v>
      </c>
      <c r="I548" s="11">
        <v>20.04</v>
      </c>
      <c r="J548" t="s">
        <v>39</v>
      </c>
      <c r="K548">
        <v>547</v>
      </c>
      <c r="L548" t="s">
        <v>23</v>
      </c>
      <c r="M548" t="s">
        <v>1023</v>
      </c>
      <c r="N548" s="11">
        <f>SUMIF(Cocina!A:A,Sala!K548,Cocina!J:J)+I548</f>
        <v>247.04</v>
      </c>
      <c r="O548" s="12">
        <f t="shared" si="48"/>
        <v>45022</v>
      </c>
      <c r="P548" s="2">
        <f t="shared" si="49"/>
        <v>45022.113194444442</v>
      </c>
      <c r="Q548" s="2">
        <f t="shared" si="50"/>
        <v>45022.191666666666</v>
      </c>
      <c r="R548" s="2">
        <f t="shared" si="51"/>
        <v>8.8888888890020709E-2</v>
      </c>
      <c r="S548" s="7">
        <f>SUMIF(Cocina!A:A,K548,Cocina!H:H)</f>
        <v>6.7361111111111108E-2</v>
      </c>
      <c r="T548" s="2">
        <f t="shared" si="52"/>
        <v>2.1527777778909601E-2</v>
      </c>
      <c r="U548" t="str">
        <f t="shared" si="53"/>
        <v>Cobrado</v>
      </c>
      <c r="V548" t="str">
        <f>TEXT(Table1[[#This Row],[Fecha de factura]],"dddd")</f>
        <v>jueves</v>
      </c>
    </row>
    <row r="549" spans="1:22" x14ac:dyDescent="0.45">
      <c r="A549">
        <v>4</v>
      </c>
      <c r="B549" t="s">
        <v>495</v>
      </c>
      <c r="C549">
        <v>2</v>
      </c>
      <c r="D549" s="1">
        <v>45022.038194444445</v>
      </c>
      <c r="E549" s="1">
        <v>45022.168749999997</v>
      </c>
      <c r="F549" t="s">
        <v>25</v>
      </c>
      <c r="G549" t="s">
        <v>15</v>
      </c>
      <c r="H549" t="s">
        <v>26</v>
      </c>
      <c r="I549" s="11">
        <v>28.88</v>
      </c>
      <c r="J549" t="s">
        <v>27</v>
      </c>
      <c r="K549">
        <v>548</v>
      </c>
      <c r="L549" t="s">
        <v>58</v>
      </c>
      <c r="M549" t="s">
        <v>1024</v>
      </c>
      <c r="N549" s="11">
        <f>SUMIF(Cocina!A:A,Sala!K549,Cocina!J:J)+I549</f>
        <v>124.88</v>
      </c>
      <c r="O549" s="12">
        <f t="shared" si="48"/>
        <v>45022</v>
      </c>
      <c r="P549" s="2">
        <f t="shared" si="49"/>
        <v>45022.038194444445</v>
      </c>
      <c r="Q549" s="2">
        <f t="shared" si="50"/>
        <v>45022.168749999997</v>
      </c>
      <c r="R549" s="2">
        <f t="shared" si="51"/>
        <v>0.13055555555183673</v>
      </c>
      <c r="S549" s="7">
        <f>SUMIF(Cocina!A:A,K549,Cocina!H:H)</f>
        <v>7.3611111111111113E-2</v>
      </c>
      <c r="T549" s="2">
        <f t="shared" si="52"/>
        <v>5.694444444072562E-2</v>
      </c>
      <c r="U549" t="str">
        <f t="shared" si="53"/>
        <v>Cobrado</v>
      </c>
      <c r="V549" t="str">
        <f>TEXT(Table1[[#This Row],[Fecha de factura]],"dddd")</f>
        <v>jueves</v>
      </c>
    </row>
    <row r="550" spans="1:22" x14ac:dyDescent="0.45">
      <c r="A550">
        <v>12</v>
      </c>
      <c r="B550" t="s">
        <v>319</v>
      </c>
      <c r="C550">
        <v>2</v>
      </c>
      <c r="D550" s="1">
        <v>45022.064583333333</v>
      </c>
      <c r="E550" s="1">
        <v>45022.226388888892</v>
      </c>
      <c r="F550" t="s">
        <v>20</v>
      </c>
      <c r="G550" t="s">
        <v>15</v>
      </c>
      <c r="H550" t="s">
        <v>26</v>
      </c>
      <c r="I550" s="11">
        <v>35.340000000000003</v>
      </c>
      <c r="J550" t="s">
        <v>27</v>
      </c>
      <c r="K550">
        <v>549</v>
      </c>
      <c r="L550" t="s">
        <v>23</v>
      </c>
      <c r="M550" t="s">
        <v>1025</v>
      </c>
      <c r="N550" s="11">
        <f>SUMIF(Cocina!A:A,Sala!K550,Cocina!J:J)+I550</f>
        <v>197.34</v>
      </c>
      <c r="O550" s="12">
        <f t="shared" si="48"/>
        <v>45022</v>
      </c>
      <c r="P550" s="2">
        <f t="shared" si="49"/>
        <v>45022.064583333333</v>
      </c>
      <c r="Q550" s="2">
        <f t="shared" si="50"/>
        <v>45022.226388888892</v>
      </c>
      <c r="R550" s="2">
        <f t="shared" si="51"/>
        <v>0.16180555555911269</v>
      </c>
      <c r="S550" s="7">
        <f>SUMIF(Cocina!A:A,K550,Cocina!H:H)</f>
        <v>6.8055555555555564E-2</v>
      </c>
      <c r="T550" s="2">
        <f t="shared" si="52"/>
        <v>9.3750000003557127E-2</v>
      </c>
      <c r="U550" t="str">
        <f t="shared" si="53"/>
        <v>Cobrado</v>
      </c>
      <c r="V550" t="str">
        <f>TEXT(Table1[[#This Row],[Fecha de factura]],"dddd")</f>
        <v>jueves</v>
      </c>
    </row>
    <row r="551" spans="1:22" x14ac:dyDescent="0.45">
      <c r="A551">
        <v>1</v>
      </c>
      <c r="B551" t="s">
        <v>430</v>
      </c>
      <c r="C551">
        <v>6</v>
      </c>
      <c r="D551" s="1">
        <v>45022.047222222223</v>
      </c>
      <c r="E551" s="1">
        <v>45022.11041666667</v>
      </c>
      <c r="F551" t="s">
        <v>14</v>
      </c>
      <c r="G551" t="s">
        <v>15</v>
      </c>
      <c r="H551" t="s">
        <v>26</v>
      </c>
      <c r="I551" s="11">
        <v>28.33</v>
      </c>
      <c r="J551" t="s">
        <v>39</v>
      </c>
      <c r="K551">
        <v>550</v>
      </c>
      <c r="L551" t="s">
        <v>28</v>
      </c>
      <c r="M551" t="s">
        <v>1026</v>
      </c>
      <c r="N551" s="11">
        <f>SUMIF(Cocina!A:A,Sala!K551,Cocina!J:J)+I551</f>
        <v>152.32999999999998</v>
      </c>
      <c r="O551" s="12">
        <f t="shared" si="48"/>
        <v>45022</v>
      </c>
      <c r="P551" s="2">
        <f t="shared" si="49"/>
        <v>45022.047222222223</v>
      </c>
      <c r="Q551" s="2">
        <f t="shared" si="50"/>
        <v>45022.11041666667</v>
      </c>
      <c r="R551" s="2">
        <f t="shared" si="51"/>
        <v>7.3611111113374747E-2</v>
      </c>
      <c r="S551" s="7">
        <f>SUMIF(Cocina!A:A,K551,Cocina!H:H)</f>
        <v>3.9583333333333331E-2</v>
      </c>
      <c r="T551" s="2">
        <f t="shared" si="52"/>
        <v>3.4027777780041416E-2</v>
      </c>
      <c r="U551" t="str">
        <f t="shared" si="53"/>
        <v>Cobrado</v>
      </c>
      <c r="V551" t="str">
        <f>TEXT(Table1[[#This Row],[Fecha de factura]],"dddd")</f>
        <v>jueves</v>
      </c>
    </row>
    <row r="552" spans="1:22" x14ac:dyDescent="0.45">
      <c r="A552">
        <v>4</v>
      </c>
      <c r="B552" t="s">
        <v>496</v>
      </c>
      <c r="C552">
        <v>2</v>
      </c>
      <c r="D552" s="1">
        <v>45022.123611111114</v>
      </c>
      <c r="E552" s="1">
        <v>45022.173611111109</v>
      </c>
      <c r="F552" t="s">
        <v>14</v>
      </c>
      <c r="G552" t="s">
        <v>21</v>
      </c>
      <c r="H552" t="s">
        <v>26</v>
      </c>
      <c r="I552" s="11">
        <v>17.54</v>
      </c>
      <c r="J552" t="s">
        <v>17</v>
      </c>
      <c r="K552">
        <v>551</v>
      </c>
      <c r="L552" t="s">
        <v>31</v>
      </c>
      <c r="M552" t="s">
        <v>1027</v>
      </c>
      <c r="N552" s="11">
        <f>SUMIF(Cocina!A:A,Sala!K552,Cocina!J:J)+I552</f>
        <v>188.54</v>
      </c>
      <c r="O552" s="12">
        <f t="shared" si="48"/>
        <v>45022</v>
      </c>
      <c r="P552" s="2">
        <f t="shared" si="49"/>
        <v>45022.123611111114</v>
      </c>
      <c r="Q552" s="2">
        <f t="shared" si="50"/>
        <v>45022.173611111109</v>
      </c>
      <c r="R552" s="2">
        <f t="shared" si="51"/>
        <v>4.9999999995634425E-2</v>
      </c>
      <c r="S552" s="7">
        <f>SUMIF(Cocina!A:A,K552,Cocina!H:H)</f>
        <v>8.5416666666666669E-2</v>
      </c>
      <c r="T552" s="2">
        <f t="shared" si="52"/>
        <v>0</v>
      </c>
      <c r="U552" t="str">
        <f t="shared" si="53"/>
        <v>No cobrado</v>
      </c>
      <c r="V552" t="str">
        <f>TEXT(Table1[[#This Row],[Fecha de factura]],"dddd")</f>
        <v>jueves</v>
      </c>
    </row>
    <row r="553" spans="1:22" x14ac:dyDescent="0.45">
      <c r="A553">
        <v>11</v>
      </c>
      <c r="B553" t="s">
        <v>497</v>
      </c>
      <c r="C553">
        <v>6</v>
      </c>
      <c r="D553" s="1">
        <v>45022.018055555556</v>
      </c>
      <c r="E553" s="1">
        <v>45022.162499999999</v>
      </c>
      <c r="F553" t="s">
        <v>14</v>
      </c>
      <c r="G553" t="s">
        <v>36</v>
      </c>
      <c r="H553" t="s">
        <v>16</v>
      </c>
      <c r="I553" s="11">
        <v>10.28</v>
      </c>
      <c r="J553" t="s">
        <v>27</v>
      </c>
      <c r="K553">
        <v>552</v>
      </c>
      <c r="L553" t="s">
        <v>18</v>
      </c>
      <c r="M553" t="s">
        <v>1028</v>
      </c>
      <c r="N553" s="11">
        <f>SUMIF(Cocina!A:A,Sala!K553,Cocina!J:J)+I553</f>
        <v>253.28</v>
      </c>
      <c r="O553" s="12">
        <f t="shared" si="48"/>
        <v>45022</v>
      </c>
      <c r="P553" s="2">
        <f t="shared" si="49"/>
        <v>45022.018055555556</v>
      </c>
      <c r="Q553" s="2">
        <f t="shared" si="50"/>
        <v>45022.162499999999</v>
      </c>
      <c r="R553" s="2">
        <f t="shared" si="51"/>
        <v>0.1444444444423425</v>
      </c>
      <c r="S553" s="7">
        <f>SUMIF(Cocina!A:A,K553,Cocina!H:H)</f>
        <v>7.9861111111111105E-2</v>
      </c>
      <c r="T553" s="2">
        <f t="shared" si="52"/>
        <v>6.4583333331231396E-2</v>
      </c>
      <c r="U553" t="str">
        <f t="shared" si="53"/>
        <v>Cobrado</v>
      </c>
      <c r="V553" t="str">
        <f>TEXT(Table1[[#This Row],[Fecha de factura]],"dddd")</f>
        <v>jueves</v>
      </c>
    </row>
    <row r="554" spans="1:22" x14ac:dyDescent="0.45">
      <c r="A554">
        <v>14</v>
      </c>
      <c r="B554" t="s">
        <v>498</v>
      </c>
      <c r="C554">
        <v>2</v>
      </c>
      <c r="D554" s="1">
        <v>45022.114583333336</v>
      </c>
      <c r="E554" s="1">
        <v>45022.224999999999</v>
      </c>
      <c r="F554" t="s">
        <v>14</v>
      </c>
      <c r="G554" t="s">
        <v>15</v>
      </c>
      <c r="H554" t="s">
        <v>26</v>
      </c>
      <c r="I554" s="11">
        <v>44.38</v>
      </c>
      <c r="J554" t="s">
        <v>27</v>
      </c>
      <c r="K554">
        <v>553</v>
      </c>
      <c r="L554" t="s">
        <v>28</v>
      </c>
      <c r="M554" t="s">
        <v>1029</v>
      </c>
      <c r="N554" s="11">
        <f>SUMIF(Cocina!A:A,Sala!K554,Cocina!J:J)+I554</f>
        <v>247.38</v>
      </c>
      <c r="O554" s="12">
        <f t="shared" si="48"/>
        <v>45022</v>
      </c>
      <c r="P554" s="2">
        <f t="shared" si="49"/>
        <v>45022.114583333336</v>
      </c>
      <c r="Q554" s="2">
        <f t="shared" si="50"/>
        <v>45022.224999999999</v>
      </c>
      <c r="R554" s="2">
        <f t="shared" si="51"/>
        <v>0.11041666666278616</v>
      </c>
      <c r="S554" s="7">
        <f>SUMIF(Cocina!A:A,K554,Cocina!H:H)</f>
        <v>0.12361111111111112</v>
      </c>
      <c r="T554" s="2">
        <f t="shared" si="52"/>
        <v>0</v>
      </c>
      <c r="U554" t="str">
        <f t="shared" si="53"/>
        <v>No cobrado</v>
      </c>
      <c r="V554" t="str">
        <f>TEXT(Table1[[#This Row],[Fecha de factura]],"dddd")</f>
        <v>jueves</v>
      </c>
    </row>
    <row r="555" spans="1:22" x14ac:dyDescent="0.45">
      <c r="A555">
        <v>10</v>
      </c>
      <c r="B555" t="s">
        <v>499</v>
      </c>
      <c r="C555">
        <v>6</v>
      </c>
      <c r="D555" s="1">
        <v>45022.0625</v>
      </c>
      <c r="E555" s="1">
        <v>45022.121527777781</v>
      </c>
      <c r="F555" t="s">
        <v>14</v>
      </c>
      <c r="G555" t="s">
        <v>15</v>
      </c>
      <c r="H555" t="s">
        <v>16</v>
      </c>
      <c r="I555" s="11">
        <v>19.600000000000001</v>
      </c>
      <c r="J555" t="s">
        <v>39</v>
      </c>
      <c r="K555">
        <v>554</v>
      </c>
      <c r="L555" t="s">
        <v>18</v>
      </c>
      <c r="M555" t="s">
        <v>1030</v>
      </c>
      <c r="N555" s="11">
        <f>SUMIF(Cocina!A:A,Sala!K555,Cocina!J:J)+I555</f>
        <v>185.6</v>
      </c>
      <c r="O555" s="12">
        <f t="shared" si="48"/>
        <v>45022</v>
      </c>
      <c r="P555" s="2">
        <f t="shared" si="49"/>
        <v>45022.0625</v>
      </c>
      <c r="Q555" s="2">
        <f t="shared" si="50"/>
        <v>45022.121527777781</v>
      </c>
      <c r="R555" s="2">
        <f t="shared" si="51"/>
        <v>6.9444444447678208E-2</v>
      </c>
      <c r="S555" s="7">
        <f>SUMIF(Cocina!A:A,K555,Cocina!H:H)</f>
        <v>4.9305555555555561E-2</v>
      </c>
      <c r="T555" s="2">
        <f t="shared" si="52"/>
        <v>2.0138888892122647E-2</v>
      </c>
      <c r="U555" t="str">
        <f t="shared" si="53"/>
        <v>Cobrado</v>
      </c>
      <c r="V555" t="str">
        <f>TEXT(Table1[[#This Row],[Fecha de factura]],"dddd")</f>
        <v>jueves</v>
      </c>
    </row>
    <row r="556" spans="1:22" x14ac:dyDescent="0.45">
      <c r="A556">
        <v>20</v>
      </c>
      <c r="B556" t="s">
        <v>500</v>
      </c>
      <c r="C556">
        <v>1</v>
      </c>
      <c r="D556" s="1">
        <v>45022.082638888889</v>
      </c>
      <c r="E556" s="1">
        <v>45022.209722222222</v>
      </c>
      <c r="F556" t="s">
        <v>25</v>
      </c>
      <c r="G556" t="s">
        <v>21</v>
      </c>
      <c r="H556" t="s">
        <v>22</v>
      </c>
      <c r="I556" s="11">
        <v>41.08</v>
      </c>
      <c r="J556" t="s">
        <v>27</v>
      </c>
      <c r="K556">
        <v>555</v>
      </c>
      <c r="L556" t="s">
        <v>28</v>
      </c>
      <c r="M556" t="s">
        <v>79</v>
      </c>
      <c r="N556" s="11">
        <f>SUMIF(Cocina!A:A,Sala!K556,Cocina!J:J)+I556</f>
        <v>71.08</v>
      </c>
      <c r="O556" s="12">
        <f t="shared" si="48"/>
        <v>45022</v>
      </c>
      <c r="P556" s="2">
        <f t="shared" si="49"/>
        <v>45022.082638888889</v>
      </c>
      <c r="Q556" s="2">
        <f t="shared" si="50"/>
        <v>45022.209722222222</v>
      </c>
      <c r="R556" s="2">
        <f t="shared" si="51"/>
        <v>0.12708333333284827</v>
      </c>
      <c r="S556" s="7">
        <f>SUMIF(Cocina!A:A,K556,Cocina!H:H)</f>
        <v>3.1944444444444442E-2</v>
      </c>
      <c r="T556" s="2">
        <f t="shared" si="52"/>
        <v>9.5138888888403828E-2</v>
      </c>
      <c r="U556" t="str">
        <f t="shared" si="53"/>
        <v>Cobrado</v>
      </c>
      <c r="V556" t="str">
        <f>TEXT(Table1[[#This Row],[Fecha de factura]],"dddd")</f>
        <v>jueves</v>
      </c>
    </row>
    <row r="557" spans="1:22" x14ac:dyDescent="0.45">
      <c r="A557">
        <v>9</v>
      </c>
      <c r="B557" t="s">
        <v>88</v>
      </c>
      <c r="C557">
        <v>6</v>
      </c>
      <c r="D557" s="1">
        <v>45022.164583333331</v>
      </c>
      <c r="E557" s="1">
        <v>45022.320138888892</v>
      </c>
      <c r="F557" t="s">
        <v>25</v>
      </c>
      <c r="G557" t="s">
        <v>15</v>
      </c>
      <c r="H557" t="s">
        <v>16</v>
      </c>
      <c r="I557" s="11">
        <v>14.09</v>
      </c>
      <c r="J557" t="s">
        <v>27</v>
      </c>
      <c r="K557">
        <v>556</v>
      </c>
      <c r="L557" t="s">
        <v>31</v>
      </c>
      <c r="M557" t="s">
        <v>827</v>
      </c>
      <c r="N557" s="11">
        <f>SUMIF(Cocina!A:A,Sala!K557,Cocina!J:J)+I557</f>
        <v>90.09</v>
      </c>
      <c r="O557" s="12">
        <f t="shared" si="48"/>
        <v>45022</v>
      </c>
      <c r="P557" s="2">
        <f t="shared" si="49"/>
        <v>45022.164583333331</v>
      </c>
      <c r="Q557" s="2">
        <f t="shared" si="50"/>
        <v>45022.320138888892</v>
      </c>
      <c r="R557" s="2">
        <f t="shared" si="51"/>
        <v>0.15555555556056788</v>
      </c>
      <c r="S557" s="7">
        <f>SUMIF(Cocina!A:A,K557,Cocina!H:H)</f>
        <v>4.5833333333333337E-2</v>
      </c>
      <c r="T557" s="2">
        <f t="shared" si="52"/>
        <v>0.10972222222723454</v>
      </c>
      <c r="U557" t="str">
        <f t="shared" si="53"/>
        <v>Cobrado</v>
      </c>
      <c r="V557" t="str">
        <f>TEXT(Table1[[#This Row],[Fecha de factura]],"dddd")</f>
        <v>jueves</v>
      </c>
    </row>
    <row r="558" spans="1:22" x14ac:dyDescent="0.45">
      <c r="A558">
        <v>7</v>
      </c>
      <c r="B558" t="s">
        <v>168</v>
      </c>
      <c r="C558">
        <v>5</v>
      </c>
      <c r="D558" s="1">
        <v>45022.161111111112</v>
      </c>
      <c r="E558" s="1">
        <v>45022.318749999999</v>
      </c>
      <c r="F558" t="s">
        <v>25</v>
      </c>
      <c r="G558" t="s">
        <v>15</v>
      </c>
      <c r="H558" t="s">
        <v>22</v>
      </c>
      <c r="I558" s="11">
        <v>35.880000000000003</v>
      </c>
      <c r="J558" t="s">
        <v>39</v>
      </c>
      <c r="K558">
        <v>557</v>
      </c>
      <c r="L558" t="s">
        <v>55</v>
      </c>
      <c r="M558" t="s">
        <v>1031</v>
      </c>
      <c r="N558" s="11">
        <f>SUMIF(Cocina!A:A,Sala!K558,Cocina!J:J)+I558</f>
        <v>212.88</v>
      </c>
      <c r="O558" s="12">
        <f t="shared" si="48"/>
        <v>45022</v>
      </c>
      <c r="P558" s="2">
        <f t="shared" si="49"/>
        <v>45022.161111111112</v>
      </c>
      <c r="Q558" s="2">
        <f t="shared" si="50"/>
        <v>45022.318749999999</v>
      </c>
      <c r="R558" s="2">
        <f t="shared" si="51"/>
        <v>0.16805555555280685</v>
      </c>
      <c r="S558" s="7">
        <f>SUMIF(Cocina!A:A,K558,Cocina!H:H)</f>
        <v>7.4305555555555555E-2</v>
      </c>
      <c r="T558" s="2">
        <f t="shared" si="52"/>
        <v>9.3749999997251296E-2</v>
      </c>
      <c r="U558" t="str">
        <f t="shared" si="53"/>
        <v>Cobrado</v>
      </c>
      <c r="V558" t="str">
        <f>TEXT(Table1[[#This Row],[Fecha de factura]],"dddd")</f>
        <v>jueves</v>
      </c>
    </row>
    <row r="559" spans="1:22" x14ac:dyDescent="0.45">
      <c r="A559">
        <v>6</v>
      </c>
      <c r="B559" t="s">
        <v>438</v>
      </c>
      <c r="C559">
        <v>4</v>
      </c>
      <c r="D559" s="1">
        <v>45022.012499999997</v>
      </c>
      <c r="E559" s="1">
        <v>45022.129166666666</v>
      </c>
      <c r="F559" t="s">
        <v>20</v>
      </c>
      <c r="G559" t="s">
        <v>15</v>
      </c>
      <c r="H559" t="s">
        <v>26</v>
      </c>
      <c r="I559" s="11">
        <v>45.26</v>
      </c>
      <c r="J559" t="s">
        <v>17</v>
      </c>
      <c r="K559">
        <v>558</v>
      </c>
      <c r="L559" t="s">
        <v>31</v>
      </c>
      <c r="M559" t="s">
        <v>1032</v>
      </c>
      <c r="N559" s="11">
        <f>SUMIF(Cocina!A:A,Sala!K559,Cocina!J:J)+I559</f>
        <v>224.26</v>
      </c>
      <c r="O559" s="12">
        <f t="shared" si="48"/>
        <v>45022</v>
      </c>
      <c r="P559" s="2">
        <f t="shared" si="49"/>
        <v>45022.012499999997</v>
      </c>
      <c r="Q559" s="2">
        <f t="shared" si="50"/>
        <v>45022.129166666666</v>
      </c>
      <c r="R559" s="2">
        <f t="shared" si="51"/>
        <v>0.11666666666860692</v>
      </c>
      <c r="S559" s="7">
        <f>SUMIF(Cocina!A:A,K559,Cocina!H:H)</f>
        <v>0.11597222222222223</v>
      </c>
      <c r="T559" s="2">
        <f t="shared" si="52"/>
        <v>6.9444444638469549E-4</v>
      </c>
      <c r="U559" t="str">
        <f t="shared" si="53"/>
        <v>Cobrado</v>
      </c>
      <c r="V559" t="str">
        <f>TEXT(Table1[[#This Row],[Fecha de factura]],"dddd")</f>
        <v>jueves</v>
      </c>
    </row>
    <row r="560" spans="1:22" x14ac:dyDescent="0.45">
      <c r="A560">
        <v>11</v>
      </c>
      <c r="B560" t="s">
        <v>51</v>
      </c>
      <c r="C560">
        <v>1</v>
      </c>
      <c r="D560" s="1">
        <v>45022.009722222225</v>
      </c>
      <c r="E560" s="1">
        <v>45022.165972222225</v>
      </c>
      <c r="F560" t="s">
        <v>25</v>
      </c>
      <c r="G560" t="s">
        <v>15</v>
      </c>
      <c r="H560" t="s">
        <v>26</v>
      </c>
      <c r="I560" s="11">
        <v>24.36</v>
      </c>
      <c r="J560" t="s">
        <v>17</v>
      </c>
      <c r="K560">
        <v>559</v>
      </c>
      <c r="L560" t="s">
        <v>45</v>
      </c>
      <c r="M560" t="s">
        <v>272</v>
      </c>
      <c r="N560" s="11">
        <f>SUMIF(Cocina!A:A,Sala!K560,Cocina!J:J)+I560</f>
        <v>123.36</v>
      </c>
      <c r="O560" s="12">
        <f t="shared" si="48"/>
        <v>45022</v>
      </c>
      <c r="P560" s="2">
        <f t="shared" si="49"/>
        <v>45022.009722222225</v>
      </c>
      <c r="Q560" s="2">
        <f t="shared" si="50"/>
        <v>45022.165972222225</v>
      </c>
      <c r="R560" s="2">
        <f t="shared" si="51"/>
        <v>0.15625</v>
      </c>
      <c r="S560" s="7">
        <f>SUMIF(Cocina!A:A,K560,Cocina!H:H)</f>
        <v>2.8472222222222222E-2</v>
      </c>
      <c r="T560" s="2">
        <f t="shared" si="52"/>
        <v>0.12777777777777777</v>
      </c>
      <c r="U560" t="str">
        <f t="shared" si="53"/>
        <v>Cobrado</v>
      </c>
      <c r="V560" t="str">
        <f>TEXT(Table1[[#This Row],[Fecha de factura]],"dddd")</f>
        <v>jueves</v>
      </c>
    </row>
    <row r="561" spans="1:22" x14ac:dyDescent="0.45">
      <c r="A561">
        <v>6</v>
      </c>
      <c r="B561" t="s">
        <v>222</v>
      </c>
      <c r="C561">
        <v>6</v>
      </c>
      <c r="D561" s="1">
        <v>45022.010416666664</v>
      </c>
      <c r="E561" s="1">
        <v>45022.136805555558</v>
      </c>
      <c r="F561" t="s">
        <v>30</v>
      </c>
      <c r="G561" t="s">
        <v>36</v>
      </c>
      <c r="H561" t="s">
        <v>16</v>
      </c>
      <c r="I561" s="11">
        <v>31.53</v>
      </c>
      <c r="J561" t="s">
        <v>17</v>
      </c>
      <c r="K561">
        <v>560</v>
      </c>
      <c r="L561" t="s">
        <v>70</v>
      </c>
      <c r="M561" t="s">
        <v>1033</v>
      </c>
      <c r="N561" s="11">
        <f>SUMIF(Cocina!A:A,Sala!K561,Cocina!J:J)+I561</f>
        <v>142.53</v>
      </c>
      <c r="O561" s="12">
        <f t="shared" si="48"/>
        <v>45022</v>
      </c>
      <c r="P561" s="2">
        <f t="shared" si="49"/>
        <v>45022.010416666664</v>
      </c>
      <c r="Q561" s="2">
        <f t="shared" si="50"/>
        <v>45022.136805555558</v>
      </c>
      <c r="R561" s="2">
        <f t="shared" si="51"/>
        <v>0.12638888889341615</v>
      </c>
      <c r="S561" s="7">
        <f>SUMIF(Cocina!A:A,K561,Cocina!H:H)</f>
        <v>3.3333333333333333E-2</v>
      </c>
      <c r="T561" s="2">
        <f t="shared" si="52"/>
        <v>9.3055555560082825E-2</v>
      </c>
      <c r="U561" t="str">
        <f t="shared" si="53"/>
        <v>Cobrado</v>
      </c>
      <c r="V561" t="str">
        <f>TEXT(Table1[[#This Row],[Fecha de factura]],"dddd")</f>
        <v>jueves</v>
      </c>
    </row>
    <row r="562" spans="1:22" x14ac:dyDescent="0.45">
      <c r="A562">
        <v>4</v>
      </c>
      <c r="B562" t="s">
        <v>56</v>
      </c>
      <c r="C562">
        <v>2</v>
      </c>
      <c r="D562" s="1">
        <v>45022.050694444442</v>
      </c>
      <c r="E562" s="1">
        <v>45022.152083333334</v>
      </c>
      <c r="F562" t="s">
        <v>20</v>
      </c>
      <c r="G562" t="s">
        <v>15</v>
      </c>
      <c r="H562" t="s">
        <v>26</v>
      </c>
      <c r="I562" s="11">
        <v>44.24</v>
      </c>
      <c r="J562" t="s">
        <v>17</v>
      </c>
      <c r="K562">
        <v>561</v>
      </c>
      <c r="L562" t="s">
        <v>58</v>
      </c>
      <c r="M562" t="s">
        <v>1034</v>
      </c>
      <c r="N562" s="11">
        <f>SUMIF(Cocina!A:A,Sala!K562,Cocina!J:J)+I562</f>
        <v>108.24000000000001</v>
      </c>
      <c r="O562" s="12">
        <f t="shared" si="48"/>
        <v>45022</v>
      </c>
      <c r="P562" s="2">
        <f t="shared" si="49"/>
        <v>45022.050694444442</v>
      </c>
      <c r="Q562" s="2">
        <f t="shared" si="50"/>
        <v>45022.152083333334</v>
      </c>
      <c r="R562" s="2">
        <f t="shared" si="51"/>
        <v>0.10138888889196096</v>
      </c>
      <c r="S562" s="7">
        <f>SUMIF(Cocina!A:A,K562,Cocina!H:H)</f>
        <v>4.4444444444444446E-2</v>
      </c>
      <c r="T562" s="2">
        <f t="shared" si="52"/>
        <v>5.6944444447516514E-2</v>
      </c>
      <c r="U562" t="str">
        <f t="shared" si="53"/>
        <v>Cobrado</v>
      </c>
      <c r="V562" t="str">
        <f>TEXT(Table1[[#This Row],[Fecha de factura]],"dddd")</f>
        <v>jueves</v>
      </c>
    </row>
    <row r="563" spans="1:22" x14ac:dyDescent="0.45">
      <c r="A563">
        <v>20</v>
      </c>
      <c r="B563" t="s">
        <v>501</v>
      </c>
      <c r="C563">
        <v>3</v>
      </c>
      <c r="D563" s="1">
        <v>45022.10833333333</v>
      </c>
      <c r="E563" s="1">
        <v>45022.263888888891</v>
      </c>
      <c r="F563" t="s">
        <v>20</v>
      </c>
      <c r="G563" t="s">
        <v>36</v>
      </c>
      <c r="H563" t="s">
        <v>26</v>
      </c>
      <c r="I563" s="11">
        <v>21.49</v>
      </c>
      <c r="J563" t="s">
        <v>27</v>
      </c>
      <c r="K563">
        <v>562</v>
      </c>
      <c r="L563" t="s">
        <v>40</v>
      </c>
      <c r="M563" t="s">
        <v>1035</v>
      </c>
      <c r="N563" s="11">
        <f>SUMIF(Cocina!A:A,Sala!K563,Cocina!J:J)+I563</f>
        <v>309.49</v>
      </c>
      <c r="O563" s="12">
        <f t="shared" si="48"/>
        <v>45022</v>
      </c>
      <c r="P563" s="2">
        <f t="shared" si="49"/>
        <v>45022.10833333333</v>
      </c>
      <c r="Q563" s="2">
        <f t="shared" si="50"/>
        <v>45022.263888888891</v>
      </c>
      <c r="R563" s="2">
        <f t="shared" si="51"/>
        <v>0.15555555556056788</v>
      </c>
      <c r="S563" s="7">
        <f>SUMIF(Cocina!A:A,K563,Cocina!H:H)</f>
        <v>7.7777777777777779E-2</v>
      </c>
      <c r="T563" s="2">
        <f t="shared" si="52"/>
        <v>7.7777777782790103E-2</v>
      </c>
      <c r="U563" t="str">
        <f t="shared" si="53"/>
        <v>Cobrado</v>
      </c>
      <c r="V563" t="str">
        <f>TEXT(Table1[[#This Row],[Fecha de factura]],"dddd")</f>
        <v>jueves</v>
      </c>
    </row>
    <row r="564" spans="1:22" x14ac:dyDescent="0.45">
      <c r="A564">
        <v>12</v>
      </c>
      <c r="B564" t="s">
        <v>118</v>
      </c>
      <c r="C564">
        <v>3</v>
      </c>
      <c r="D564" s="1">
        <v>45022.12777777778</v>
      </c>
      <c r="E564" s="1">
        <v>45022.196527777778</v>
      </c>
      <c r="F564" t="s">
        <v>30</v>
      </c>
      <c r="G564" t="s">
        <v>21</v>
      </c>
      <c r="H564" t="s">
        <v>22</v>
      </c>
      <c r="I564" s="11">
        <v>20.07</v>
      </c>
      <c r="J564" t="s">
        <v>39</v>
      </c>
      <c r="K564">
        <v>563</v>
      </c>
      <c r="L564" t="s">
        <v>70</v>
      </c>
      <c r="M564" t="s">
        <v>117</v>
      </c>
      <c r="N564" s="11">
        <f>SUMIF(Cocina!A:A,Sala!K564,Cocina!J:J)+I564</f>
        <v>74.069999999999993</v>
      </c>
      <c r="O564" s="12">
        <f t="shared" si="48"/>
        <v>45022</v>
      </c>
      <c r="P564" s="2">
        <f t="shared" si="49"/>
        <v>45022.12777777778</v>
      </c>
      <c r="Q564" s="2">
        <f t="shared" si="50"/>
        <v>45022.196527777778</v>
      </c>
      <c r="R564" s="2">
        <f t="shared" si="51"/>
        <v>7.916666666521148E-2</v>
      </c>
      <c r="S564" s="7">
        <f>SUMIF(Cocina!A:A,K564,Cocina!H:H)</f>
        <v>2.5694444444444443E-2</v>
      </c>
      <c r="T564" s="2">
        <f t="shared" si="52"/>
        <v>5.3472222220767036E-2</v>
      </c>
      <c r="U564" t="str">
        <f t="shared" si="53"/>
        <v>Cobrado</v>
      </c>
      <c r="V564" t="str">
        <f>TEXT(Table1[[#This Row],[Fecha de factura]],"dddd")</f>
        <v>jueves</v>
      </c>
    </row>
    <row r="565" spans="1:22" x14ac:dyDescent="0.45">
      <c r="A565">
        <v>9</v>
      </c>
      <c r="B565" t="s">
        <v>502</v>
      </c>
      <c r="C565">
        <v>3</v>
      </c>
      <c r="D565" s="1">
        <v>45022.021527777775</v>
      </c>
      <c r="E565" s="1">
        <v>45022.099305555559</v>
      </c>
      <c r="F565" t="s">
        <v>30</v>
      </c>
      <c r="G565" t="s">
        <v>36</v>
      </c>
      <c r="H565" t="s">
        <v>22</v>
      </c>
      <c r="I565" s="11">
        <v>33.08</v>
      </c>
      <c r="J565" t="s">
        <v>17</v>
      </c>
      <c r="K565">
        <v>564</v>
      </c>
      <c r="L565" t="s">
        <v>40</v>
      </c>
      <c r="M565" t="s">
        <v>1036</v>
      </c>
      <c r="N565" s="11">
        <f>SUMIF(Cocina!A:A,Sala!K565,Cocina!J:J)+I565</f>
        <v>189.07999999999998</v>
      </c>
      <c r="O565" s="12">
        <f t="shared" si="48"/>
        <v>45022</v>
      </c>
      <c r="P565" s="2">
        <f t="shared" si="49"/>
        <v>45022.021527777775</v>
      </c>
      <c r="Q565" s="2">
        <f t="shared" si="50"/>
        <v>45022.099305555559</v>
      </c>
      <c r="R565" s="2">
        <f t="shared" si="51"/>
        <v>7.777777778392192E-2</v>
      </c>
      <c r="S565" s="7">
        <f>SUMIF(Cocina!A:A,K565,Cocina!H:H)</f>
        <v>3.7499999999999999E-2</v>
      </c>
      <c r="T565" s="2">
        <f t="shared" si="52"/>
        <v>4.0277777783921921E-2</v>
      </c>
      <c r="U565" t="str">
        <f t="shared" si="53"/>
        <v>Cobrado</v>
      </c>
      <c r="V565" t="str">
        <f>TEXT(Table1[[#This Row],[Fecha de factura]],"dddd")</f>
        <v>jueves</v>
      </c>
    </row>
    <row r="566" spans="1:22" x14ac:dyDescent="0.45">
      <c r="A566">
        <v>3</v>
      </c>
      <c r="B566" t="s">
        <v>503</v>
      </c>
      <c r="C566">
        <v>6</v>
      </c>
      <c r="D566" s="1">
        <v>45022.11041666667</v>
      </c>
      <c r="E566" s="1">
        <v>45022.228472222225</v>
      </c>
      <c r="F566" t="s">
        <v>20</v>
      </c>
      <c r="G566" t="s">
        <v>15</v>
      </c>
      <c r="H566" t="s">
        <v>26</v>
      </c>
      <c r="I566" s="11">
        <v>15.11</v>
      </c>
      <c r="J566" t="s">
        <v>27</v>
      </c>
      <c r="K566">
        <v>565</v>
      </c>
      <c r="L566" t="s">
        <v>40</v>
      </c>
      <c r="M566" t="s">
        <v>1037</v>
      </c>
      <c r="N566" s="11">
        <f>SUMIF(Cocina!A:A,Sala!K566,Cocina!J:J)+I566</f>
        <v>266.11</v>
      </c>
      <c r="O566" s="12">
        <f t="shared" si="48"/>
        <v>45022</v>
      </c>
      <c r="P566" s="2">
        <f t="shared" si="49"/>
        <v>45022.11041666667</v>
      </c>
      <c r="Q566" s="2">
        <f t="shared" si="50"/>
        <v>45022.228472222225</v>
      </c>
      <c r="R566" s="2">
        <f t="shared" si="51"/>
        <v>0.11805555555474712</v>
      </c>
      <c r="S566" s="7">
        <f>SUMIF(Cocina!A:A,K566,Cocina!H:H)</f>
        <v>6.8055555555555564E-2</v>
      </c>
      <c r="T566" s="2">
        <f t="shared" si="52"/>
        <v>4.9999999999191552E-2</v>
      </c>
      <c r="U566" t="str">
        <f t="shared" si="53"/>
        <v>Cobrado</v>
      </c>
      <c r="V566" t="str">
        <f>TEXT(Table1[[#This Row],[Fecha de factura]],"dddd")</f>
        <v>jueves</v>
      </c>
    </row>
    <row r="567" spans="1:22" x14ac:dyDescent="0.45">
      <c r="A567">
        <v>4</v>
      </c>
      <c r="B567" t="s">
        <v>62</v>
      </c>
      <c r="C567">
        <v>3</v>
      </c>
      <c r="D567" s="1">
        <v>45022.072916666664</v>
      </c>
      <c r="E567" s="1">
        <v>45022.206250000003</v>
      </c>
      <c r="F567" t="s">
        <v>14</v>
      </c>
      <c r="G567" t="s">
        <v>15</v>
      </c>
      <c r="H567" t="s">
        <v>26</v>
      </c>
      <c r="I567" s="11">
        <v>42.62</v>
      </c>
      <c r="J567" t="s">
        <v>27</v>
      </c>
      <c r="K567">
        <v>566</v>
      </c>
      <c r="L567" t="s">
        <v>45</v>
      </c>
      <c r="M567" t="s">
        <v>166</v>
      </c>
      <c r="N567" s="11">
        <f>SUMIF(Cocina!A:A,Sala!K567,Cocina!J:J)+I567</f>
        <v>120.62</v>
      </c>
      <c r="O567" s="12">
        <f t="shared" si="48"/>
        <v>45022</v>
      </c>
      <c r="P567" s="2">
        <f t="shared" si="49"/>
        <v>45022.072916666664</v>
      </c>
      <c r="Q567" s="2">
        <f t="shared" si="50"/>
        <v>45022.206250000003</v>
      </c>
      <c r="R567" s="2">
        <f t="shared" si="51"/>
        <v>0.13333333333866904</v>
      </c>
      <c r="S567" s="7">
        <f>SUMIF(Cocina!A:A,K567,Cocina!H:H)</f>
        <v>3.888888888888889E-2</v>
      </c>
      <c r="T567" s="2">
        <f t="shared" si="52"/>
        <v>9.4444444449780146E-2</v>
      </c>
      <c r="U567" t="str">
        <f t="shared" si="53"/>
        <v>Cobrado</v>
      </c>
      <c r="V567" t="str">
        <f>TEXT(Table1[[#This Row],[Fecha de factura]],"dddd")</f>
        <v>jueves</v>
      </c>
    </row>
    <row r="568" spans="1:22" x14ac:dyDescent="0.45">
      <c r="A568">
        <v>15</v>
      </c>
      <c r="B568" t="s">
        <v>387</v>
      </c>
      <c r="C568">
        <v>4</v>
      </c>
      <c r="D568" s="1">
        <v>45022.082638888889</v>
      </c>
      <c r="E568" s="1">
        <v>45022.219444444447</v>
      </c>
      <c r="F568" t="s">
        <v>33</v>
      </c>
      <c r="G568" t="s">
        <v>15</v>
      </c>
      <c r="H568" t="s">
        <v>16</v>
      </c>
      <c r="I568" s="11">
        <v>42.83</v>
      </c>
      <c r="J568" t="s">
        <v>39</v>
      </c>
      <c r="K568">
        <v>567</v>
      </c>
      <c r="L568" t="s">
        <v>58</v>
      </c>
      <c r="M568" t="s">
        <v>1038</v>
      </c>
      <c r="N568" s="11">
        <f>SUMIF(Cocina!A:A,Sala!K568,Cocina!J:J)+I568</f>
        <v>295.83</v>
      </c>
      <c r="O568" s="12">
        <f t="shared" si="48"/>
        <v>45022</v>
      </c>
      <c r="P568" s="2">
        <f t="shared" si="49"/>
        <v>45022.082638888889</v>
      </c>
      <c r="Q568" s="2">
        <f t="shared" si="50"/>
        <v>45022.219444444447</v>
      </c>
      <c r="R568" s="2">
        <f t="shared" si="51"/>
        <v>0.14722222222432416</v>
      </c>
      <c r="S568" s="7">
        <f>SUMIF(Cocina!A:A,K568,Cocina!H:H)</f>
        <v>7.0833333333333331E-2</v>
      </c>
      <c r="T568" s="2">
        <f t="shared" si="52"/>
        <v>7.6388888890990825E-2</v>
      </c>
      <c r="U568" t="str">
        <f t="shared" si="53"/>
        <v>Cobrado</v>
      </c>
      <c r="V568" t="str">
        <f>TEXT(Table1[[#This Row],[Fecha de factura]],"dddd")</f>
        <v>jueves</v>
      </c>
    </row>
    <row r="569" spans="1:22" x14ac:dyDescent="0.45">
      <c r="A569">
        <v>5</v>
      </c>
      <c r="B569" t="s">
        <v>98</v>
      </c>
      <c r="C569">
        <v>1</v>
      </c>
      <c r="D569" s="1">
        <v>45022.068749999999</v>
      </c>
      <c r="E569" s="1">
        <v>45022.144444444442</v>
      </c>
      <c r="F569" t="s">
        <v>33</v>
      </c>
      <c r="G569" t="s">
        <v>15</v>
      </c>
      <c r="H569" t="s">
        <v>16</v>
      </c>
      <c r="I569" s="11">
        <v>21.13</v>
      </c>
      <c r="J569" t="s">
        <v>39</v>
      </c>
      <c r="K569">
        <v>568</v>
      </c>
      <c r="L569" t="s">
        <v>23</v>
      </c>
      <c r="M569" t="s">
        <v>650</v>
      </c>
      <c r="N569" s="11">
        <f>SUMIF(Cocina!A:A,Sala!K569,Cocina!J:J)+I569</f>
        <v>203.13</v>
      </c>
      <c r="O569" s="12">
        <f t="shared" si="48"/>
        <v>45022</v>
      </c>
      <c r="P569" s="2">
        <f t="shared" si="49"/>
        <v>45022.068749999999</v>
      </c>
      <c r="Q569" s="2">
        <f t="shared" si="50"/>
        <v>45022.144444444442</v>
      </c>
      <c r="R569" s="2">
        <f t="shared" si="51"/>
        <v>8.6111111110464364E-2</v>
      </c>
      <c r="S569" s="7">
        <f>SUMIF(Cocina!A:A,K569,Cocina!H:H)</f>
        <v>5.8333333333333334E-2</v>
      </c>
      <c r="T569" s="2">
        <f t="shared" si="52"/>
        <v>2.777777777713103E-2</v>
      </c>
      <c r="U569" t="str">
        <f t="shared" si="53"/>
        <v>Cobrado</v>
      </c>
      <c r="V569" t="str">
        <f>TEXT(Table1[[#This Row],[Fecha de factura]],"dddd")</f>
        <v>jueves</v>
      </c>
    </row>
    <row r="570" spans="1:22" x14ac:dyDescent="0.45">
      <c r="A570">
        <v>12</v>
      </c>
      <c r="B570" t="s">
        <v>504</v>
      </c>
      <c r="C570">
        <v>5</v>
      </c>
      <c r="D570" s="1">
        <v>45022.061111111114</v>
      </c>
      <c r="E570" s="1">
        <v>45022.128472222219</v>
      </c>
      <c r="F570" t="s">
        <v>20</v>
      </c>
      <c r="G570" t="s">
        <v>15</v>
      </c>
      <c r="H570" t="s">
        <v>26</v>
      </c>
      <c r="I570" s="11">
        <v>28.52</v>
      </c>
      <c r="J570" t="s">
        <v>17</v>
      </c>
      <c r="K570">
        <v>569</v>
      </c>
      <c r="L570" t="s">
        <v>43</v>
      </c>
      <c r="M570" t="s">
        <v>1039</v>
      </c>
      <c r="N570" s="11">
        <f>SUMIF(Cocina!A:A,Sala!K570,Cocina!J:J)+I570</f>
        <v>159.52000000000001</v>
      </c>
      <c r="O570" s="12">
        <f t="shared" si="48"/>
        <v>45022</v>
      </c>
      <c r="P570" s="2">
        <f t="shared" si="49"/>
        <v>45022.061111111114</v>
      </c>
      <c r="Q570" s="2">
        <f t="shared" si="50"/>
        <v>45022.128472222219</v>
      </c>
      <c r="R570" s="2">
        <f t="shared" si="51"/>
        <v>6.7361111105128657E-2</v>
      </c>
      <c r="S570" s="7">
        <f>SUMIF(Cocina!A:A,K570,Cocina!H:H)</f>
        <v>4.0277777777777773E-2</v>
      </c>
      <c r="T570" s="2">
        <f t="shared" si="52"/>
        <v>2.7083333327350884E-2</v>
      </c>
      <c r="U570" t="str">
        <f t="shared" si="53"/>
        <v>Cobrado</v>
      </c>
      <c r="V570" t="str">
        <f>TEXT(Table1[[#This Row],[Fecha de factura]],"dddd")</f>
        <v>jueves</v>
      </c>
    </row>
    <row r="571" spans="1:22" x14ac:dyDescent="0.45">
      <c r="A571">
        <v>1</v>
      </c>
      <c r="B571" t="s">
        <v>505</v>
      </c>
      <c r="C571">
        <v>6</v>
      </c>
      <c r="D571" s="1">
        <v>45022.111111111109</v>
      </c>
      <c r="E571" s="1">
        <v>45022.185416666667</v>
      </c>
      <c r="F571" t="s">
        <v>30</v>
      </c>
      <c r="G571" t="s">
        <v>15</v>
      </c>
      <c r="H571" t="s">
        <v>26</v>
      </c>
      <c r="I571" s="11">
        <v>38.4</v>
      </c>
      <c r="J571" t="s">
        <v>27</v>
      </c>
      <c r="K571">
        <v>570</v>
      </c>
      <c r="L571" t="s">
        <v>23</v>
      </c>
      <c r="M571" t="s">
        <v>952</v>
      </c>
      <c r="N571" s="11">
        <f>SUMIF(Cocina!A:A,Sala!K571,Cocina!J:J)+I571</f>
        <v>123.4</v>
      </c>
      <c r="O571" s="12">
        <f t="shared" si="48"/>
        <v>45022</v>
      </c>
      <c r="P571" s="2">
        <f t="shared" si="49"/>
        <v>45022.111111111109</v>
      </c>
      <c r="Q571" s="2">
        <f t="shared" si="50"/>
        <v>45022.185416666667</v>
      </c>
      <c r="R571" s="2">
        <f t="shared" si="51"/>
        <v>7.4305555557657499E-2</v>
      </c>
      <c r="S571" s="7">
        <f>SUMIF(Cocina!A:A,K571,Cocina!H:H)</f>
        <v>3.1944444444444442E-2</v>
      </c>
      <c r="T571" s="2">
        <f t="shared" si="52"/>
        <v>4.2361111113213057E-2</v>
      </c>
      <c r="U571" t="str">
        <f t="shared" si="53"/>
        <v>Cobrado</v>
      </c>
      <c r="V571" t="str">
        <f>TEXT(Table1[[#This Row],[Fecha de factura]],"dddd")</f>
        <v>jueves</v>
      </c>
    </row>
    <row r="572" spans="1:22" x14ac:dyDescent="0.45">
      <c r="A572">
        <v>15</v>
      </c>
      <c r="B572" t="s">
        <v>85</v>
      </c>
      <c r="C572">
        <v>2</v>
      </c>
      <c r="D572" s="1">
        <v>45022.056250000001</v>
      </c>
      <c r="E572" s="1">
        <v>45022.120833333334</v>
      </c>
      <c r="F572" t="s">
        <v>30</v>
      </c>
      <c r="G572" t="s">
        <v>15</v>
      </c>
      <c r="H572" t="s">
        <v>26</v>
      </c>
      <c r="I572" s="11">
        <v>49.54</v>
      </c>
      <c r="J572" t="s">
        <v>27</v>
      </c>
      <c r="K572">
        <v>571</v>
      </c>
      <c r="L572" t="s">
        <v>34</v>
      </c>
      <c r="M572" t="s">
        <v>117</v>
      </c>
      <c r="N572" s="11">
        <f>SUMIF(Cocina!A:A,Sala!K572,Cocina!J:J)+I572</f>
        <v>103.53999999999999</v>
      </c>
      <c r="O572" s="12">
        <f t="shared" si="48"/>
        <v>45022</v>
      </c>
      <c r="P572" s="2">
        <f t="shared" si="49"/>
        <v>45022.056250000001</v>
      </c>
      <c r="Q572" s="2">
        <f t="shared" si="50"/>
        <v>45022.120833333334</v>
      </c>
      <c r="R572" s="2">
        <f t="shared" si="51"/>
        <v>6.4583333332848269E-2</v>
      </c>
      <c r="S572" s="7">
        <f>SUMIF(Cocina!A:A,K572,Cocina!H:H)</f>
        <v>1.8055555555555554E-2</v>
      </c>
      <c r="T572" s="2">
        <f t="shared" si="52"/>
        <v>4.6527777777292716E-2</v>
      </c>
      <c r="U572" t="str">
        <f t="shared" si="53"/>
        <v>Cobrado</v>
      </c>
      <c r="V572" t="str">
        <f>TEXT(Table1[[#This Row],[Fecha de factura]],"dddd")</f>
        <v>jueves</v>
      </c>
    </row>
    <row r="573" spans="1:22" x14ac:dyDescent="0.45">
      <c r="A573">
        <v>19</v>
      </c>
      <c r="B573" t="s">
        <v>506</v>
      </c>
      <c r="C573">
        <v>3</v>
      </c>
      <c r="D573" s="1">
        <v>45022.120138888888</v>
      </c>
      <c r="E573" s="1">
        <v>45022.268750000003</v>
      </c>
      <c r="F573" t="s">
        <v>33</v>
      </c>
      <c r="G573" t="s">
        <v>15</v>
      </c>
      <c r="H573" t="s">
        <v>22</v>
      </c>
      <c r="I573" s="11">
        <v>46.21</v>
      </c>
      <c r="J573" t="s">
        <v>39</v>
      </c>
      <c r="K573">
        <v>572</v>
      </c>
      <c r="L573" t="s">
        <v>28</v>
      </c>
      <c r="M573" t="s">
        <v>1040</v>
      </c>
      <c r="N573" s="11">
        <f>SUMIF(Cocina!A:A,Sala!K573,Cocina!J:J)+I573</f>
        <v>120.21000000000001</v>
      </c>
      <c r="O573" s="12">
        <f t="shared" si="48"/>
        <v>45022</v>
      </c>
      <c r="P573" s="2">
        <f t="shared" si="49"/>
        <v>45022.120138888888</v>
      </c>
      <c r="Q573" s="2">
        <f t="shared" si="50"/>
        <v>45022.268750000003</v>
      </c>
      <c r="R573" s="2">
        <f t="shared" si="51"/>
        <v>0.15902777778198166</v>
      </c>
      <c r="S573" s="7">
        <f>SUMIF(Cocina!A:A,K573,Cocina!H:H)</f>
        <v>3.0555555555555555E-2</v>
      </c>
      <c r="T573" s="2">
        <f t="shared" si="52"/>
        <v>0.1284722222264261</v>
      </c>
      <c r="U573" t="str">
        <f t="shared" si="53"/>
        <v>Cobrado</v>
      </c>
      <c r="V573" t="str">
        <f>TEXT(Table1[[#This Row],[Fecha de factura]],"dddd")</f>
        <v>jueves</v>
      </c>
    </row>
    <row r="574" spans="1:22" x14ac:dyDescent="0.45">
      <c r="A574">
        <v>7</v>
      </c>
      <c r="B574" t="s">
        <v>507</v>
      </c>
      <c r="C574">
        <v>3</v>
      </c>
      <c r="D574" s="1">
        <v>45022.133333333331</v>
      </c>
      <c r="E574" s="1">
        <v>45022.29791666667</v>
      </c>
      <c r="F574" t="s">
        <v>14</v>
      </c>
      <c r="G574" t="s">
        <v>15</v>
      </c>
      <c r="H574" t="s">
        <v>26</v>
      </c>
      <c r="I574" s="11">
        <v>47.08</v>
      </c>
      <c r="J574" t="s">
        <v>39</v>
      </c>
      <c r="K574">
        <v>573</v>
      </c>
      <c r="L574" t="s">
        <v>58</v>
      </c>
      <c r="M574" t="s">
        <v>1041</v>
      </c>
      <c r="N574" s="11">
        <f>SUMIF(Cocina!A:A,Sala!K574,Cocina!J:J)+I574</f>
        <v>212.07999999999998</v>
      </c>
      <c r="O574" s="12">
        <f t="shared" si="48"/>
        <v>45022</v>
      </c>
      <c r="P574" s="2">
        <f t="shared" si="49"/>
        <v>45022.133333333331</v>
      </c>
      <c r="Q574" s="2">
        <f t="shared" si="50"/>
        <v>45022.29791666667</v>
      </c>
      <c r="R574" s="2">
        <f t="shared" si="51"/>
        <v>0.17500000000533569</v>
      </c>
      <c r="S574" s="7">
        <f>SUMIF(Cocina!A:A,K574,Cocina!H:H)</f>
        <v>4.7916666666666663E-2</v>
      </c>
      <c r="T574" s="2">
        <f t="shared" si="52"/>
        <v>0.12708333333866903</v>
      </c>
      <c r="U574" t="str">
        <f t="shared" si="53"/>
        <v>Cobrado</v>
      </c>
      <c r="V574" t="str">
        <f>TEXT(Table1[[#This Row],[Fecha de factura]],"dddd")</f>
        <v>jueves</v>
      </c>
    </row>
    <row r="575" spans="1:22" x14ac:dyDescent="0.45">
      <c r="A575">
        <v>20</v>
      </c>
      <c r="B575" t="s">
        <v>508</v>
      </c>
      <c r="C575">
        <v>3</v>
      </c>
      <c r="D575" s="1">
        <v>45022.021527777775</v>
      </c>
      <c r="E575" s="1">
        <v>45022.130555555559</v>
      </c>
      <c r="F575" t="s">
        <v>30</v>
      </c>
      <c r="G575" t="s">
        <v>15</v>
      </c>
      <c r="H575" t="s">
        <v>26</v>
      </c>
      <c r="I575" s="11">
        <v>42.57</v>
      </c>
      <c r="J575" t="s">
        <v>27</v>
      </c>
      <c r="K575">
        <v>574</v>
      </c>
      <c r="L575" t="s">
        <v>28</v>
      </c>
      <c r="M575" t="s">
        <v>1042</v>
      </c>
      <c r="N575" s="11">
        <f>SUMIF(Cocina!A:A,Sala!K575,Cocina!J:J)+I575</f>
        <v>249.57</v>
      </c>
      <c r="O575" s="12">
        <f t="shared" si="48"/>
        <v>45022</v>
      </c>
      <c r="P575" s="2">
        <f t="shared" si="49"/>
        <v>45022.021527777775</v>
      </c>
      <c r="Q575" s="2">
        <f t="shared" si="50"/>
        <v>45022.130555555559</v>
      </c>
      <c r="R575" s="2">
        <f t="shared" si="51"/>
        <v>0.10902777778392192</v>
      </c>
      <c r="S575" s="7">
        <f>SUMIF(Cocina!A:A,K575,Cocina!H:H)</f>
        <v>0.11666666666666665</v>
      </c>
      <c r="T575" s="2">
        <f t="shared" si="52"/>
        <v>0</v>
      </c>
      <c r="U575" t="str">
        <f t="shared" si="53"/>
        <v>No cobrado</v>
      </c>
      <c r="V575" t="str">
        <f>TEXT(Table1[[#This Row],[Fecha de factura]],"dddd")</f>
        <v>jueves</v>
      </c>
    </row>
    <row r="576" spans="1:22" x14ac:dyDescent="0.45">
      <c r="A576">
        <v>15</v>
      </c>
      <c r="B576" t="s">
        <v>330</v>
      </c>
      <c r="C576">
        <v>4</v>
      </c>
      <c r="D576" s="1">
        <v>45022.066666666666</v>
      </c>
      <c r="E576" s="1">
        <v>45022.197222222225</v>
      </c>
      <c r="F576" t="s">
        <v>33</v>
      </c>
      <c r="G576" t="s">
        <v>15</v>
      </c>
      <c r="H576" t="s">
        <v>26</v>
      </c>
      <c r="I576" s="11">
        <v>33.520000000000003</v>
      </c>
      <c r="J576" t="s">
        <v>27</v>
      </c>
      <c r="K576">
        <v>575</v>
      </c>
      <c r="L576" t="s">
        <v>31</v>
      </c>
      <c r="M576" t="s">
        <v>90</v>
      </c>
      <c r="N576" s="11">
        <f>SUMIF(Cocina!A:A,Sala!K576,Cocina!J:J)+I576</f>
        <v>51.52</v>
      </c>
      <c r="O576" s="12">
        <f t="shared" si="48"/>
        <v>45022</v>
      </c>
      <c r="P576" s="2">
        <f t="shared" si="49"/>
        <v>45022.066666666666</v>
      </c>
      <c r="Q576" s="2">
        <f t="shared" si="50"/>
        <v>45022.197222222225</v>
      </c>
      <c r="R576" s="2">
        <f t="shared" si="51"/>
        <v>0.13055555555911269</v>
      </c>
      <c r="S576" s="7">
        <f>SUMIF(Cocina!A:A,K576,Cocina!H:H)</f>
        <v>3.0555555555555555E-2</v>
      </c>
      <c r="T576" s="2">
        <f t="shared" si="52"/>
        <v>0.10000000000355713</v>
      </c>
      <c r="U576" t="str">
        <f t="shared" si="53"/>
        <v>Cobrado</v>
      </c>
      <c r="V576" t="str">
        <f>TEXT(Table1[[#This Row],[Fecha de factura]],"dddd")</f>
        <v>jueves</v>
      </c>
    </row>
    <row r="577" spans="1:22" x14ac:dyDescent="0.45">
      <c r="A577">
        <v>9</v>
      </c>
      <c r="B577" t="s">
        <v>509</v>
      </c>
      <c r="C577">
        <v>1</v>
      </c>
      <c r="D577" s="1">
        <v>45022.164583333331</v>
      </c>
      <c r="E577" s="1">
        <v>45022.29583333333</v>
      </c>
      <c r="F577" t="s">
        <v>33</v>
      </c>
      <c r="G577" t="s">
        <v>36</v>
      </c>
      <c r="H577" t="s">
        <v>22</v>
      </c>
      <c r="I577" s="11">
        <v>21.71</v>
      </c>
      <c r="J577" t="s">
        <v>17</v>
      </c>
      <c r="K577">
        <v>576</v>
      </c>
      <c r="L577" t="s">
        <v>45</v>
      </c>
      <c r="M577" t="s">
        <v>1043</v>
      </c>
      <c r="N577" s="11">
        <f>SUMIF(Cocina!A:A,Sala!K577,Cocina!J:J)+I577</f>
        <v>255.71</v>
      </c>
      <c r="O577" s="12">
        <f t="shared" si="48"/>
        <v>45022</v>
      </c>
      <c r="P577" s="2">
        <f t="shared" si="49"/>
        <v>45022.164583333331</v>
      </c>
      <c r="Q577" s="2">
        <f t="shared" si="50"/>
        <v>45022.29583333333</v>
      </c>
      <c r="R577" s="2">
        <f t="shared" si="51"/>
        <v>0.13124999999854481</v>
      </c>
      <c r="S577" s="7">
        <f>SUMIF(Cocina!A:A,K577,Cocina!H:H)</f>
        <v>7.9861111111111105E-2</v>
      </c>
      <c r="T577" s="2">
        <f t="shared" si="52"/>
        <v>5.1388888887433704E-2</v>
      </c>
      <c r="U577" t="str">
        <f t="shared" si="53"/>
        <v>Cobrado</v>
      </c>
      <c r="V577" t="str">
        <f>TEXT(Table1[[#This Row],[Fecha de factura]],"dddd")</f>
        <v>jueves</v>
      </c>
    </row>
    <row r="578" spans="1:22" x14ac:dyDescent="0.45">
      <c r="A578">
        <v>5</v>
      </c>
      <c r="B578" t="s">
        <v>510</v>
      </c>
      <c r="C578">
        <v>4</v>
      </c>
      <c r="D578" s="1">
        <v>45022.134027777778</v>
      </c>
      <c r="E578" s="1">
        <v>45022.277777777781</v>
      </c>
      <c r="F578" t="s">
        <v>33</v>
      </c>
      <c r="G578" t="s">
        <v>15</v>
      </c>
      <c r="H578" t="s">
        <v>26</v>
      </c>
      <c r="I578" s="11">
        <v>34.119999999999997</v>
      </c>
      <c r="J578" t="s">
        <v>27</v>
      </c>
      <c r="K578">
        <v>577</v>
      </c>
      <c r="L578" t="s">
        <v>34</v>
      </c>
      <c r="M578" t="s">
        <v>1044</v>
      </c>
      <c r="N578" s="11">
        <f>SUMIF(Cocina!A:A,Sala!K578,Cocina!J:J)+I578</f>
        <v>74.12</v>
      </c>
      <c r="O578" s="12">
        <f t="shared" ref="O578:O641" si="54">INT(E578)</f>
        <v>45022</v>
      </c>
      <c r="P578" s="2">
        <f t="shared" ref="P578:P641" si="55">D578</f>
        <v>45022.134027777778</v>
      </c>
      <c r="Q578" s="2">
        <f t="shared" ref="Q578:Q641" si="56">E578</f>
        <v>45022.277777777781</v>
      </c>
      <c r="R578" s="2">
        <f t="shared" ref="R578:R641" si="57">IF(J578="Ocupada",Q578-P578+15/1440,Q578-P578)</f>
        <v>0.14375000000291038</v>
      </c>
      <c r="S578" s="7">
        <f>SUMIF(Cocina!A:A,K578,Cocina!H:H)</f>
        <v>1.7361111111111112E-2</v>
      </c>
      <c r="T578" s="2">
        <f t="shared" si="52"/>
        <v>0.12638888889179928</v>
      </c>
      <c r="U578" t="str">
        <f t="shared" si="53"/>
        <v>Cobrado</v>
      </c>
      <c r="V578" t="str">
        <f>TEXT(Table1[[#This Row],[Fecha de factura]],"dddd")</f>
        <v>jueves</v>
      </c>
    </row>
    <row r="579" spans="1:22" x14ac:dyDescent="0.45">
      <c r="A579">
        <v>11</v>
      </c>
      <c r="B579" t="s">
        <v>247</v>
      </c>
      <c r="C579">
        <v>6</v>
      </c>
      <c r="D579" s="1">
        <v>45022.09097222222</v>
      </c>
      <c r="E579" s="1">
        <v>45022.183333333334</v>
      </c>
      <c r="F579" t="s">
        <v>14</v>
      </c>
      <c r="G579" t="s">
        <v>15</v>
      </c>
      <c r="H579" t="s">
        <v>26</v>
      </c>
      <c r="I579" s="11">
        <v>32.799999999999997</v>
      </c>
      <c r="J579" t="s">
        <v>39</v>
      </c>
      <c r="K579">
        <v>578</v>
      </c>
      <c r="L579" t="s">
        <v>18</v>
      </c>
      <c r="M579" t="s">
        <v>79</v>
      </c>
      <c r="N579" s="11">
        <f>SUMIF(Cocina!A:A,Sala!K579,Cocina!J:J)+I579</f>
        <v>122.8</v>
      </c>
      <c r="O579" s="12">
        <f t="shared" si="54"/>
        <v>45022</v>
      </c>
      <c r="P579" s="2">
        <f t="shared" si="55"/>
        <v>45022.09097222222</v>
      </c>
      <c r="Q579" s="2">
        <f t="shared" si="56"/>
        <v>45022.183333333334</v>
      </c>
      <c r="R579" s="2">
        <f t="shared" si="57"/>
        <v>0.10277777778052648</v>
      </c>
      <c r="S579" s="7">
        <f>SUMIF(Cocina!A:A,K579,Cocina!H:H)</f>
        <v>3.0555555555555555E-2</v>
      </c>
      <c r="T579" s="2">
        <f t="shared" ref="T579:T642" si="58">IF(R579-S579&gt;0,R579-S579,0)</f>
        <v>7.2222222224970919E-2</v>
      </c>
      <c r="U579" t="str">
        <f t="shared" ref="U579:U642" si="59">IF(T579=0,"No cobrado","Cobrado")</f>
        <v>Cobrado</v>
      </c>
      <c r="V579" t="str">
        <f>TEXT(Table1[[#This Row],[Fecha de factura]],"dddd")</f>
        <v>jueves</v>
      </c>
    </row>
    <row r="580" spans="1:22" x14ac:dyDescent="0.45">
      <c r="A580">
        <v>9</v>
      </c>
      <c r="B580" t="s">
        <v>511</v>
      </c>
      <c r="C580">
        <v>2</v>
      </c>
      <c r="D580" s="1">
        <v>45022.006944444445</v>
      </c>
      <c r="E580" s="1">
        <v>45022.095138888886</v>
      </c>
      <c r="F580" t="s">
        <v>14</v>
      </c>
      <c r="G580" t="s">
        <v>15</v>
      </c>
      <c r="H580" t="s">
        <v>26</v>
      </c>
      <c r="I580" s="11">
        <v>35.96</v>
      </c>
      <c r="J580" t="s">
        <v>27</v>
      </c>
      <c r="K580">
        <v>579</v>
      </c>
      <c r="L580" t="s">
        <v>31</v>
      </c>
      <c r="M580" t="s">
        <v>133</v>
      </c>
      <c r="N580" s="11">
        <f>SUMIF(Cocina!A:A,Sala!K580,Cocina!J:J)+I580</f>
        <v>85.960000000000008</v>
      </c>
      <c r="O580" s="12">
        <f t="shared" si="54"/>
        <v>45022</v>
      </c>
      <c r="P580" s="2">
        <f t="shared" si="55"/>
        <v>45022.006944444445</v>
      </c>
      <c r="Q580" s="2">
        <f t="shared" si="56"/>
        <v>45022.095138888886</v>
      </c>
      <c r="R580" s="2">
        <f t="shared" si="57"/>
        <v>8.819444444088731E-2</v>
      </c>
      <c r="S580" s="7">
        <f>SUMIF(Cocina!A:A,K580,Cocina!H:H)</f>
        <v>3.3333333333333333E-2</v>
      </c>
      <c r="T580" s="2">
        <f t="shared" si="58"/>
        <v>5.4861111107553977E-2</v>
      </c>
      <c r="U580" t="str">
        <f t="shared" si="59"/>
        <v>Cobrado</v>
      </c>
      <c r="V580" t="str">
        <f>TEXT(Table1[[#This Row],[Fecha de factura]],"dddd")</f>
        <v>jueves</v>
      </c>
    </row>
    <row r="581" spans="1:22" x14ac:dyDescent="0.45">
      <c r="A581">
        <v>10</v>
      </c>
      <c r="B581" t="s">
        <v>83</v>
      </c>
      <c r="C581">
        <v>5</v>
      </c>
      <c r="D581" s="1">
        <v>45022.004166666666</v>
      </c>
      <c r="E581" s="1">
        <v>45022.054166666669</v>
      </c>
      <c r="F581" t="s">
        <v>33</v>
      </c>
      <c r="G581" t="s">
        <v>15</v>
      </c>
      <c r="H581" t="s">
        <v>16</v>
      </c>
      <c r="I581" s="11">
        <v>44.54</v>
      </c>
      <c r="J581" t="s">
        <v>27</v>
      </c>
      <c r="K581">
        <v>580</v>
      </c>
      <c r="L581" t="s">
        <v>45</v>
      </c>
      <c r="M581" t="s">
        <v>272</v>
      </c>
      <c r="N581" s="11">
        <f>SUMIF(Cocina!A:A,Sala!K581,Cocina!J:J)+I581</f>
        <v>77.539999999999992</v>
      </c>
      <c r="O581" s="12">
        <f t="shared" si="54"/>
        <v>45022</v>
      </c>
      <c r="P581" s="2">
        <f t="shared" si="55"/>
        <v>45022.004166666666</v>
      </c>
      <c r="Q581" s="2">
        <f t="shared" si="56"/>
        <v>45022.054166666669</v>
      </c>
      <c r="R581" s="2">
        <f t="shared" si="57"/>
        <v>5.0000000002910383E-2</v>
      </c>
      <c r="S581" s="7">
        <f>SUMIF(Cocina!A:A,K581,Cocina!H:H)</f>
        <v>2.0833333333333332E-2</v>
      </c>
      <c r="T581" s="2">
        <f t="shared" si="58"/>
        <v>2.9166666669577051E-2</v>
      </c>
      <c r="U581" t="str">
        <f t="shared" si="59"/>
        <v>Cobrado</v>
      </c>
      <c r="V581" t="str">
        <f>TEXT(Table1[[#This Row],[Fecha de factura]],"dddd")</f>
        <v>jueves</v>
      </c>
    </row>
    <row r="582" spans="1:22" x14ac:dyDescent="0.45">
      <c r="A582">
        <v>18</v>
      </c>
      <c r="B582" t="s">
        <v>148</v>
      </c>
      <c r="C582">
        <v>5</v>
      </c>
      <c r="D582" s="1">
        <v>45022.147916666669</v>
      </c>
      <c r="E582" s="1">
        <v>45022.213888888888</v>
      </c>
      <c r="F582" t="s">
        <v>33</v>
      </c>
      <c r="G582" t="s">
        <v>15</v>
      </c>
      <c r="H582" t="s">
        <v>26</v>
      </c>
      <c r="I582" s="11">
        <v>13.27</v>
      </c>
      <c r="J582" t="s">
        <v>39</v>
      </c>
      <c r="K582">
        <v>581</v>
      </c>
      <c r="L582" t="s">
        <v>34</v>
      </c>
      <c r="M582" t="s">
        <v>789</v>
      </c>
      <c r="N582" s="11">
        <f>SUMIF(Cocina!A:A,Sala!K582,Cocina!J:J)+I582</f>
        <v>136.27000000000001</v>
      </c>
      <c r="O582" s="12">
        <f t="shared" si="54"/>
        <v>45022</v>
      </c>
      <c r="P582" s="2">
        <f t="shared" si="55"/>
        <v>45022.147916666669</v>
      </c>
      <c r="Q582" s="2">
        <f t="shared" si="56"/>
        <v>45022.213888888888</v>
      </c>
      <c r="R582" s="2">
        <f t="shared" si="57"/>
        <v>7.6388888885655135E-2</v>
      </c>
      <c r="S582" s="7">
        <f>SUMIF(Cocina!A:A,K582,Cocina!H:H)</f>
        <v>3.8194444444444441E-2</v>
      </c>
      <c r="T582" s="2">
        <f t="shared" si="58"/>
        <v>3.8194444441210694E-2</v>
      </c>
      <c r="U582" t="str">
        <f t="shared" si="59"/>
        <v>Cobrado</v>
      </c>
      <c r="V582" t="str">
        <f>TEXT(Table1[[#This Row],[Fecha de factura]],"dddd")</f>
        <v>jueves</v>
      </c>
    </row>
    <row r="583" spans="1:22" x14ac:dyDescent="0.45">
      <c r="A583">
        <v>3</v>
      </c>
      <c r="B583" t="s">
        <v>512</v>
      </c>
      <c r="C583">
        <v>1</v>
      </c>
      <c r="D583" s="1">
        <v>45022.158333333333</v>
      </c>
      <c r="E583" s="1">
        <v>45022.214583333334</v>
      </c>
      <c r="F583" t="s">
        <v>25</v>
      </c>
      <c r="G583" t="s">
        <v>15</v>
      </c>
      <c r="H583" t="s">
        <v>26</v>
      </c>
      <c r="I583" s="11">
        <v>20.23</v>
      </c>
      <c r="J583" t="s">
        <v>17</v>
      </c>
      <c r="K583">
        <v>582</v>
      </c>
      <c r="L583" t="s">
        <v>45</v>
      </c>
      <c r="M583" t="s">
        <v>117</v>
      </c>
      <c r="N583" s="11">
        <f>SUMIF(Cocina!A:A,Sala!K583,Cocina!J:J)+I583</f>
        <v>74.23</v>
      </c>
      <c r="O583" s="12">
        <f t="shared" si="54"/>
        <v>45022</v>
      </c>
      <c r="P583" s="2">
        <f t="shared" si="55"/>
        <v>45022.158333333333</v>
      </c>
      <c r="Q583" s="2">
        <f t="shared" si="56"/>
        <v>45022.214583333334</v>
      </c>
      <c r="R583" s="2">
        <f t="shared" si="57"/>
        <v>5.6250000001455192E-2</v>
      </c>
      <c r="S583" s="7">
        <f>SUMIF(Cocina!A:A,K583,Cocina!H:H)</f>
        <v>2.9166666666666667E-2</v>
      </c>
      <c r="T583" s="2">
        <f t="shared" si="58"/>
        <v>2.7083333334788524E-2</v>
      </c>
      <c r="U583" t="str">
        <f t="shared" si="59"/>
        <v>Cobrado</v>
      </c>
      <c r="V583" t="str">
        <f>TEXT(Table1[[#This Row],[Fecha de factura]],"dddd")</f>
        <v>jueves</v>
      </c>
    </row>
    <row r="584" spans="1:22" x14ac:dyDescent="0.45">
      <c r="A584">
        <v>9</v>
      </c>
      <c r="B584" t="s">
        <v>290</v>
      </c>
      <c r="C584">
        <v>2</v>
      </c>
      <c r="D584" s="1">
        <v>45022.070138888892</v>
      </c>
      <c r="E584" s="1">
        <v>45022.148611111108</v>
      </c>
      <c r="F584" t="s">
        <v>25</v>
      </c>
      <c r="G584" t="s">
        <v>36</v>
      </c>
      <c r="H584" t="s">
        <v>16</v>
      </c>
      <c r="I584" s="11">
        <v>35.99</v>
      </c>
      <c r="J584" t="s">
        <v>27</v>
      </c>
      <c r="K584">
        <v>583</v>
      </c>
      <c r="L584" t="s">
        <v>28</v>
      </c>
      <c r="M584" t="s">
        <v>1045</v>
      </c>
      <c r="N584" s="11">
        <f>SUMIF(Cocina!A:A,Sala!K584,Cocina!J:J)+I584</f>
        <v>278.99</v>
      </c>
      <c r="O584" s="12">
        <f t="shared" si="54"/>
        <v>45022</v>
      </c>
      <c r="P584" s="2">
        <f t="shared" si="55"/>
        <v>45022.070138888892</v>
      </c>
      <c r="Q584" s="2">
        <f t="shared" si="56"/>
        <v>45022.148611111108</v>
      </c>
      <c r="R584" s="2">
        <f t="shared" si="57"/>
        <v>7.847222221607808E-2</v>
      </c>
      <c r="S584" s="7">
        <f>SUMIF(Cocina!A:A,K584,Cocina!H:H)</f>
        <v>7.2916666666666671E-2</v>
      </c>
      <c r="T584" s="2">
        <f t="shared" si="58"/>
        <v>5.5555555494114089E-3</v>
      </c>
      <c r="U584" t="str">
        <f t="shared" si="59"/>
        <v>Cobrado</v>
      </c>
      <c r="V584" t="str">
        <f>TEXT(Table1[[#This Row],[Fecha de factura]],"dddd")</f>
        <v>jueves</v>
      </c>
    </row>
    <row r="585" spans="1:22" x14ac:dyDescent="0.45">
      <c r="A585">
        <v>9</v>
      </c>
      <c r="B585" t="s">
        <v>513</v>
      </c>
      <c r="C585">
        <v>4</v>
      </c>
      <c r="D585" s="1">
        <v>45022.149305555555</v>
      </c>
      <c r="E585" s="1">
        <v>45022.290972222225</v>
      </c>
      <c r="F585" t="s">
        <v>14</v>
      </c>
      <c r="G585" t="s">
        <v>15</v>
      </c>
      <c r="H585" t="s">
        <v>16</v>
      </c>
      <c r="I585" s="11">
        <v>36.979999999999997</v>
      </c>
      <c r="J585" t="s">
        <v>17</v>
      </c>
      <c r="K585">
        <v>584</v>
      </c>
      <c r="L585" t="s">
        <v>58</v>
      </c>
      <c r="M585" t="s">
        <v>1046</v>
      </c>
      <c r="N585" s="11">
        <f>SUMIF(Cocina!A:A,Sala!K585,Cocina!J:J)+I585</f>
        <v>175.98</v>
      </c>
      <c r="O585" s="12">
        <f t="shared" si="54"/>
        <v>45022</v>
      </c>
      <c r="P585" s="2">
        <f t="shared" si="55"/>
        <v>45022.149305555555</v>
      </c>
      <c r="Q585" s="2">
        <f t="shared" si="56"/>
        <v>45022.290972222225</v>
      </c>
      <c r="R585" s="2">
        <f t="shared" si="57"/>
        <v>0.14166666667006211</v>
      </c>
      <c r="S585" s="7">
        <f>SUMIF(Cocina!A:A,K585,Cocina!H:H)</f>
        <v>7.9166666666666663E-2</v>
      </c>
      <c r="T585" s="2">
        <f t="shared" si="58"/>
        <v>6.2500000003395451E-2</v>
      </c>
      <c r="U585" t="str">
        <f t="shared" si="59"/>
        <v>Cobrado</v>
      </c>
      <c r="V585" t="str">
        <f>TEXT(Table1[[#This Row],[Fecha de factura]],"dddd")</f>
        <v>jueves</v>
      </c>
    </row>
    <row r="586" spans="1:22" x14ac:dyDescent="0.45">
      <c r="A586">
        <v>3</v>
      </c>
      <c r="B586" t="s">
        <v>445</v>
      </c>
      <c r="C586">
        <v>5</v>
      </c>
      <c r="D586" s="1">
        <v>45022.057638888888</v>
      </c>
      <c r="E586" s="1">
        <v>45022.109027777777</v>
      </c>
      <c r="F586" t="s">
        <v>14</v>
      </c>
      <c r="G586" t="s">
        <v>21</v>
      </c>
      <c r="H586" t="s">
        <v>26</v>
      </c>
      <c r="I586" s="11">
        <v>10.07</v>
      </c>
      <c r="J586" t="s">
        <v>27</v>
      </c>
      <c r="K586">
        <v>585</v>
      </c>
      <c r="L586" t="s">
        <v>55</v>
      </c>
      <c r="M586" t="s">
        <v>1047</v>
      </c>
      <c r="N586" s="11">
        <f>SUMIF(Cocina!A:A,Sala!K586,Cocina!J:J)+I586</f>
        <v>138.07</v>
      </c>
      <c r="O586" s="12">
        <f t="shared" si="54"/>
        <v>45022</v>
      </c>
      <c r="P586" s="2">
        <f t="shared" si="55"/>
        <v>45022.057638888888</v>
      </c>
      <c r="Q586" s="2">
        <f t="shared" si="56"/>
        <v>45022.109027777777</v>
      </c>
      <c r="R586" s="2">
        <f t="shared" si="57"/>
        <v>5.1388888889050577E-2</v>
      </c>
      <c r="S586" s="7">
        <f>SUMIF(Cocina!A:A,K586,Cocina!H:H)</f>
        <v>6.5972222222222224E-2</v>
      </c>
      <c r="T586" s="2">
        <f t="shared" si="58"/>
        <v>0</v>
      </c>
      <c r="U586" t="str">
        <f t="shared" si="59"/>
        <v>No cobrado</v>
      </c>
      <c r="V586" t="str">
        <f>TEXT(Table1[[#This Row],[Fecha de factura]],"dddd")</f>
        <v>jueves</v>
      </c>
    </row>
    <row r="587" spans="1:22" x14ac:dyDescent="0.45">
      <c r="A587">
        <v>17</v>
      </c>
      <c r="B587" t="s">
        <v>514</v>
      </c>
      <c r="C587">
        <v>5</v>
      </c>
      <c r="D587" s="1">
        <v>45022.030555555553</v>
      </c>
      <c r="E587" s="1">
        <v>45022.163194444445</v>
      </c>
      <c r="F587" t="s">
        <v>14</v>
      </c>
      <c r="G587" t="s">
        <v>36</v>
      </c>
      <c r="H587" t="s">
        <v>22</v>
      </c>
      <c r="I587" s="11">
        <v>32.79</v>
      </c>
      <c r="J587" t="s">
        <v>39</v>
      </c>
      <c r="K587">
        <v>586</v>
      </c>
      <c r="L587" t="s">
        <v>40</v>
      </c>
      <c r="M587" t="s">
        <v>910</v>
      </c>
      <c r="N587" s="11">
        <f>SUMIF(Cocina!A:A,Sala!K587,Cocina!J:J)+I587</f>
        <v>203.79</v>
      </c>
      <c r="O587" s="12">
        <f t="shared" si="54"/>
        <v>45022</v>
      </c>
      <c r="P587" s="2">
        <f t="shared" si="55"/>
        <v>45022.030555555553</v>
      </c>
      <c r="Q587" s="2">
        <f t="shared" si="56"/>
        <v>45022.163194444445</v>
      </c>
      <c r="R587" s="2">
        <f t="shared" si="57"/>
        <v>0.14305555555862762</v>
      </c>
      <c r="S587" s="7">
        <f>SUMIF(Cocina!A:A,K587,Cocina!H:H)</f>
        <v>6.3888888888888884E-2</v>
      </c>
      <c r="T587" s="2">
        <f t="shared" si="58"/>
        <v>7.9166666669738733E-2</v>
      </c>
      <c r="U587" t="str">
        <f t="shared" si="59"/>
        <v>Cobrado</v>
      </c>
      <c r="V587" t="str">
        <f>TEXT(Table1[[#This Row],[Fecha de factura]],"dddd")</f>
        <v>jueves</v>
      </c>
    </row>
    <row r="588" spans="1:22" x14ac:dyDescent="0.45">
      <c r="A588">
        <v>7</v>
      </c>
      <c r="B588" t="s">
        <v>515</v>
      </c>
      <c r="C588">
        <v>4</v>
      </c>
      <c r="D588" s="1">
        <v>45022.151388888888</v>
      </c>
      <c r="E588" s="1">
        <v>45022.195833333331</v>
      </c>
      <c r="F588" t="s">
        <v>14</v>
      </c>
      <c r="G588" t="s">
        <v>21</v>
      </c>
      <c r="H588" t="s">
        <v>26</v>
      </c>
      <c r="I588" s="11">
        <v>35.03</v>
      </c>
      <c r="J588" t="s">
        <v>39</v>
      </c>
      <c r="K588">
        <v>587</v>
      </c>
      <c r="L588" t="s">
        <v>45</v>
      </c>
      <c r="M588" t="s">
        <v>169</v>
      </c>
      <c r="N588" s="11">
        <f>SUMIF(Cocina!A:A,Sala!K588,Cocina!J:J)+I588</f>
        <v>83.03</v>
      </c>
      <c r="O588" s="12">
        <f t="shared" si="54"/>
        <v>45022</v>
      </c>
      <c r="P588" s="2">
        <f t="shared" si="55"/>
        <v>45022.151388888888</v>
      </c>
      <c r="Q588" s="2">
        <f t="shared" si="56"/>
        <v>45022.195833333331</v>
      </c>
      <c r="R588" s="2">
        <f t="shared" si="57"/>
        <v>5.4861111110464357E-2</v>
      </c>
      <c r="S588" s="7">
        <f>SUMIF(Cocina!A:A,K588,Cocina!H:H)</f>
        <v>2.9861111111111113E-2</v>
      </c>
      <c r="T588" s="2">
        <f t="shared" si="58"/>
        <v>2.4999999999353244E-2</v>
      </c>
      <c r="U588" t="str">
        <f t="shared" si="59"/>
        <v>Cobrado</v>
      </c>
      <c r="V588" t="str">
        <f>TEXT(Table1[[#This Row],[Fecha de factura]],"dddd")</f>
        <v>jueves</v>
      </c>
    </row>
    <row r="589" spans="1:22" x14ac:dyDescent="0.45">
      <c r="A589">
        <v>15</v>
      </c>
      <c r="B589" t="s">
        <v>499</v>
      </c>
      <c r="C589">
        <v>2</v>
      </c>
      <c r="D589" s="1">
        <v>45022.097222222219</v>
      </c>
      <c r="E589" s="1">
        <v>45022.248611111114</v>
      </c>
      <c r="F589" t="s">
        <v>14</v>
      </c>
      <c r="G589" t="s">
        <v>36</v>
      </c>
      <c r="H589" t="s">
        <v>22</v>
      </c>
      <c r="I589" s="11">
        <v>33.93</v>
      </c>
      <c r="J589" t="s">
        <v>27</v>
      </c>
      <c r="K589">
        <v>588</v>
      </c>
      <c r="L589" t="s">
        <v>31</v>
      </c>
      <c r="M589" t="s">
        <v>1048</v>
      </c>
      <c r="N589" s="11">
        <f>SUMIF(Cocina!A:A,Sala!K589,Cocina!J:J)+I589</f>
        <v>134.93</v>
      </c>
      <c r="O589" s="12">
        <f t="shared" si="54"/>
        <v>45022</v>
      </c>
      <c r="P589" s="2">
        <f t="shared" si="55"/>
        <v>45022.097222222219</v>
      </c>
      <c r="Q589" s="2">
        <f t="shared" si="56"/>
        <v>45022.248611111114</v>
      </c>
      <c r="R589" s="2">
        <f t="shared" si="57"/>
        <v>0.15138888889487134</v>
      </c>
      <c r="S589" s="7">
        <f>SUMIF(Cocina!A:A,K589,Cocina!H:H)</f>
        <v>2.5694444444444443E-2</v>
      </c>
      <c r="T589" s="2">
        <f t="shared" si="58"/>
        <v>0.12569444445042691</v>
      </c>
      <c r="U589" t="str">
        <f t="shared" si="59"/>
        <v>Cobrado</v>
      </c>
      <c r="V589" t="str">
        <f>TEXT(Table1[[#This Row],[Fecha de factura]],"dddd")</f>
        <v>jueves</v>
      </c>
    </row>
    <row r="590" spans="1:22" x14ac:dyDescent="0.45">
      <c r="A590">
        <v>10</v>
      </c>
      <c r="B590" t="s">
        <v>516</v>
      </c>
      <c r="C590">
        <v>4</v>
      </c>
      <c r="D590" s="1">
        <v>45022.134722222225</v>
      </c>
      <c r="E590" s="1">
        <v>45022.247916666667</v>
      </c>
      <c r="F590" t="s">
        <v>33</v>
      </c>
      <c r="G590" t="s">
        <v>15</v>
      </c>
      <c r="H590" t="s">
        <v>16</v>
      </c>
      <c r="I590" s="11">
        <v>28.96</v>
      </c>
      <c r="J590" t="s">
        <v>27</v>
      </c>
      <c r="K590">
        <v>589</v>
      </c>
      <c r="L590" t="s">
        <v>45</v>
      </c>
      <c r="M590" t="s">
        <v>1049</v>
      </c>
      <c r="N590" s="11">
        <f>SUMIF(Cocina!A:A,Sala!K590,Cocina!J:J)+I590</f>
        <v>312.95999999999998</v>
      </c>
      <c r="O590" s="12">
        <f t="shared" si="54"/>
        <v>45022</v>
      </c>
      <c r="P590" s="2">
        <f t="shared" si="55"/>
        <v>45022.134722222225</v>
      </c>
      <c r="Q590" s="2">
        <f t="shared" si="56"/>
        <v>45022.247916666667</v>
      </c>
      <c r="R590" s="2">
        <f t="shared" si="57"/>
        <v>0.1131944444423425</v>
      </c>
      <c r="S590" s="7">
        <f>SUMIF(Cocina!A:A,K590,Cocina!H:H)</f>
        <v>8.3333333333333329E-2</v>
      </c>
      <c r="T590" s="2">
        <f t="shared" si="58"/>
        <v>2.9861111109009172E-2</v>
      </c>
      <c r="U590" t="str">
        <f t="shared" si="59"/>
        <v>Cobrado</v>
      </c>
      <c r="V590" t="str">
        <f>TEXT(Table1[[#This Row],[Fecha de factura]],"dddd")</f>
        <v>jueves</v>
      </c>
    </row>
    <row r="591" spans="1:22" x14ac:dyDescent="0.45">
      <c r="A591">
        <v>3</v>
      </c>
      <c r="B591" t="s">
        <v>257</v>
      </c>
      <c r="C591">
        <v>6</v>
      </c>
      <c r="D591" s="1">
        <v>45022.114583333336</v>
      </c>
      <c r="E591" s="1">
        <v>45022.185416666667</v>
      </c>
      <c r="F591" t="s">
        <v>25</v>
      </c>
      <c r="G591" t="s">
        <v>21</v>
      </c>
      <c r="H591" t="s">
        <v>26</v>
      </c>
      <c r="I591" s="11">
        <v>40.94</v>
      </c>
      <c r="J591" t="s">
        <v>39</v>
      </c>
      <c r="K591">
        <v>590</v>
      </c>
      <c r="L591" t="s">
        <v>40</v>
      </c>
      <c r="M591" t="s">
        <v>1050</v>
      </c>
      <c r="N591" s="11">
        <f>SUMIF(Cocina!A:A,Sala!K591,Cocina!J:J)+I591</f>
        <v>162.94</v>
      </c>
      <c r="O591" s="12">
        <f t="shared" si="54"/>
        <v>45022</v>
      </c>
      <c r="P591" s="2">
        <f t="shared" si="55"/>
        <v>45022.114583333336</v>
      </c>
      <c r="Q591" s="2">
        <f t="shared" si="56"/>
        <v>45022.185416666667</v>
      </c>
      <c r="R591" s="2">
        <f t="shared" si="57"/>
        <v>8.1249999998059749E-2</v>
      </c>
      <c r="S591" s="7">
        <f>SUMIF(Cocina!A:A,K591,Cocina!H:H)</f>
        <v>4.4444444444444446E-2</v>
      </c>
      <c r="T591" s="2">
        <f t="shared" si="58"/>
        <v>3.6805555553615303E-2</v>
      </c>
      <c r="U591" t="str">
        <f t="shared" si="59"/>
        <v>Cobrado</v>
      </c>
      <c r="V591" t="str">
        <f>TEXT(Table1[[#This Row],[Fecha de factura]],"dddd")</f>
        <v>jueves</v>
      </c>
    </row>
    <row r="592" spans="1:22" x14ac:dyDescent="0.45">
      <c r="A592">
        <v>11</v>
      </c>
      <c r="B592" t="s">
        <v>517</v>
      </c>
      <c r="C592">
        <v>6</v>
      </c>
      <c r="D592" s="1">
        <v>45022.155555555553</v>
      </c>
      <c r="E592" s="1">
        <v>45022.263194444444</v>
      </c>
      <c r="F592" t="s">
        <v>14</v>
      </c>
      <c r="G592" t="s">
        <v>21</v>
      </c>
      <c r="H592" t="s">
        <v>26</v>
      </c>
      <c r="I592" s="11">
        <v>44.33</v>
      </c>
      <c r="J592" t="s">
        <v>27</v>
      </c>
      <c r="K592">
        <v>591</v>
      </c>
      <c r="L592" t="s">
        <v>43</v>
      </c>
      <c r="M592" t="s">
        <v>59</v>
      </c>
      <c r="N592" s="11">
        <f>SUMIF(Cocina!A:A,Sala!K592,Cocina!J:J)+I592</f>
        <v>164.32999999999998</v>
      </c>
      <c r="O592" s="12">
        <f t="shared" si="54"/>
        <v>45022</v>
      </c>
      <c r="P592" s="2">
        <f t="shared" si="55"/>
        <v>45022.155555555553</v>
      </c>
      <c r="Q592" s="2">
        <f t="shared" si="56"/>
        <v>45022.263194444444</v>
      </c>
      <c r="R592" s="2">
        <f t="shared" si="57"/>
        <v>0.10763888889050577</v>
      </c>
      <c r="S592" s="7">
        <f>SUMIF(Cocina!A:A,K592,Cocina!H:H)</f>
        <v>3.5416666666666666E-2</v>
      </c>
      <c r="T592" s="2">
        <f t="shared" si="58"/>
        <v>7.2222222223839103E-2</v>
      </c>
      <c r="U592" t="str">
        <f t="shared" si="59"/>
        <v>Cobrado</v>
      </c>
      <c r="V592" t="str">
        <f>TEXT(Table1[[#This Row],[Fecha de factura]],"dddd")</f>
        <v>jueves</v>
      </c>
    </row>
    <row r="593" spans="1:22" x14ac:dyDescent="0.45">
      <c r="A593">
        <v>5</v>
      </c>
      <c r="B593" t="s">
        <v>518</v>
      </c>
      <c r="C593">
        <v>1</v>
      </c>
      <c r="D593" s="1">
        <v>45022.033333333333</v>
      </c>
      <c r="E593" s="1">
        <v>45022.111111111109</v>
      </c>
      <c r="F593" t="s">
        <v>25</v>
      </c>
      <c r="G593" t="s">
        <v>15</v>
      </c>
      <c r="H593" t="s">
        <v>26</v>
      </c>
      <c r="I593" s="11">
        <v>35.67</v>
      </c>
      <c r="J593" t="s">
        <v>17</v>
      </c>
      <c r="K593">
        <v>592</v>
      </c>
      <c r="L593" t="s">
        <v>55</v>
      </c>
      <c r="M593" t="s">
        <v>1051</v>
      </c>
      <c r="N593" s="11">
        <f>SUMIF(Cocina!A:A,Sala!K593,Cocina!J:J)+I593</f>
        <v>129.67000000000002</v>
      </c>
      <c r="O593" s="12">
        <f t="shared" si="54"/>
        <v>45022</v>
      </c>
      <c r="P593" s="2">
        <f t="shared" si="55"/>
        <v>45022.033333333333</v>
      </c>
      <c r="Q593" s="2">
        <f t="shared" si="56"/>
        <v>45022.111111111109</v>
      </c>
      <c r="R593" s="2">
        <f t="shared" si="57"/>
        <v>7.7777777776645962E-2</v>
      </c>
      <c r="S593" s="7">
        <f>SUMIF(Cocina!A:A,K593,Cocina!H:H)</f>
        <v>7.013888888888889E-2</v>
      </c>
      <c r="T593" s="2">
        <f t="shared" si="58"/>
        <v>7.6388888877570726E-3</v>
      </c>
      <c r="U593" t="str">
        <f t="shared" si="59"/>
        <v>Cobrado</v>
      </c>
      <c r="V593" t="str">
        <f>TEXT(Table1[[#This Row],[Fecha de factura]],"dddd")</f>
        <v>jueves</v>
      </c>
    </row>
    <row r="594" spans="1:22" x14ac:dyDescent="0.45">
      <c r="A594">
        <v>17</v>
      </c>
      <c r="B594" t="s">
        <v>519</v>
      </c>
      <c r="C594">
        <v>5</v>
      </c>
      <c r="D594" s="1">
        <v>45022.017361111109</v>
      </c>
      <c r="E594" s="1">
        <v>45022.095138888886</v>
      </c>
      <c r="F594" t="s">
        <v>33</v>
      </c>
      <c r="G594" t="s">
        <v>15</v>
      </c>
      <c r="H594" t="s">
        <v>16</v>
      </c>
      <c r="I594" s="11">
        <v>48.8</v>
      </c>
      <c r="J594" t="s">
        <v>17</v>
      </c>
      <c r="K594">
        <v>593</v>
      </c>
      <c r="L594" t="s">
        <v>18</v>
      </c>
      <c r="M594" t="s">
        <v>1052</v>
      </c>
      <c r="N594" s="11">
        <f>SUMIF(Cocina!A:A,Sala!K594,Cocina!J:J)+I594</f>
        <v>257.8</v>
      </c>
      <c r="O594" s="12">
        <f t="shared" si="54"/>
        <v>45022</v>
      </c>
      <c r="P594" s="2">
        <f t="shared" si="55"/>
        <v>45022.017361111109</v>
      </c>
      <c r="Q594" s="2">
        <f t="shared" si="56"/>
        <v>45022.095138888886</v>
      </c>
      <c r="R594" s="2">
        <f t="shared" si="57"/>
        <v>7.7777777776645962E-2</v>
      </c>
      <c r="S594" s="7">
        <f>SUMIF(Cocina!A:A,K594,Cocina!H:H)</f>
        <v>3.3333333333333333E-2</v>
      </c>
      <c r="T594" s="2">
        <f t="shared" si="58"/>
        <v>4.4444444443312629E-2</v>
      </c>
      <c r="U594" t="str">
        <f t="shared" si="59"/>
        <v>Cobrado</v>
      </c>
      <c r="V594" t="str">
        <f>TEXT(Table1[[#This Row],[Fecha de factura]],"dddd")</f>
        <v>jueves</v>
      </c>
    </row>
    <row r="595" spans="1:22" x14ac:dyDescent="0.45">
      <c r="A595">
        <v>17</v>
      </c>
      <c r="B595" t="s">
        <v>520</v>
      </c>
      <c r="C595">
        <v>1</v>
      </c>
      <c r="D595" s="1">
        <v>45022.138888888891</v>
      </c>
      <c r="E595" s="1">
        <v>45022.200694444444</v>
      </c>
      <c r="F595" t="s">
        <v>14</v>
      </c>
      <c r="G595" t="s">
        <v>15</v>
      </c>
      <c r="H595" t="s">
        <v>16</v>
      </c>
      <c r="I595" s="11">
        <v>46.01</v>
      </c>
      <c r="J595" t="s">
        <v>27</v>
      </c>
      <c r="K595">
        <v>594</v>
      </c>
      <c r="L595" t="s">
        <v>43</v>
      </c>
      <c r="M595" t="s">
        <v>1053</v>
      </c>
      <c r="N595" s="11">
        <f>SUMIF(Cocina!A:A,Sala!K595,Cocina!J:J)+I595</f>
        <v>185.01</v>
      </c>
      <c r="O595" s="12">
        <f t="shared" si="54"/>
        <v>45022</v>
      </c>
      <c r="P595" s="2">
        <f t="shared" si="55"/>
        <v>45022.138888888891</v>
      </c>
      <c r="Q595" s="2">
        <f t="shared" si="56"/>
        <v>45022.200694444444</v>
      </c>
      <c r="R595" s="2">
        <f t="shared" si="57"/>
        <v>6.1805555553291924E-2</v>
      </c>
      <c r="S595" s="7">
        <f>SUMIF(Cocina!A:A,K595,Cocina!H:H)</f>
        <v>6.805555555555555E-2</v>
      </c>
      <c r="T595" s="2">
        <f t="shared" si="58"/>
        <v>0</v>
      </c>
      <c r="U595" t="str">
        <f t="shared" si="59"/>
        <v>No cobrado</v>
      </c>
      <c r="V595" t="str">
        <f>TEXT(Table1[[#This Row],[Fecha de factura]],"dddd")</f>
        <v>jueves</v>
      </c>
    </row>
    <row r="596" spans="1:22" x14ac:dyDescent="0.45">
      <c r="A596">
        <v>9</v>
      </c>
      <c r="B596" t="s">
        <v>57</v>
      </c>
      <c r="C596">
        <v>5</v>
      </c>
      <c r="D596" s="1">
        <v>45022.127083333333</v>
      </c>
      <c r="E596" s="1">
        <v>45022.227083333331</v>
      </c>
      <c r="F596" t="s">
        <v>25</v>
      </c>
      <c r="G596" t="s">
        <v>15</v>
      </c>
      <c r="H596" t="s">
        <v>26</v>
      </c>
      <c r="I596" s="11">
        <v>40.33</v>
      </c>
      <c r="J596" t="s">
        <v>39</v>
      </c>
      <c r="K596">
        <v>595</v>
      </c>
      <c r="L596" t="s">
        <v>31</v>
      </c>
      <c r="M596" t="s">
        <v>1054</v>
      </c>
      <c r="N596" s="11">
        <f>SUMIF(Cocina!A:A,Sala!K596,Cocina!J:J)+I596</f>
        <v>112.33</v>
      </c>
      <c r="O596" s="12">
        <f t="shared" si="54"/>
        <v>45022</v>
      </c>
      <c r="P596" s="2">
        <f t="shared" si="55"/>
        <v>45022.127083333333</v>
      </c>
      <c r="Q596" s="2">
        <f t="shared" si="56"/>
        <v>45022.227083333331</v>
      </c>
      <c r="R596" s="2">
        <f t="shared" si="57"/>
        <v>0.11041666666521148</v>
      </c>
      <c r="S596" s="7">
        <f>SUMIF(Cocina!A:A,K596,Cocina!H:H)</f>
        <v>3.4027777777777775E-2</v>
      </c>
      <c r="T596" s="2">
        <f t="shared" si="58"/>
        <v>7.6388888887433698E-2</v>
      </c>
      <c r="U596" t="str">
        <f t="shared" si="59"/>
        <v>Cobrado</v>
      </c>
      <c r="V596" t="str">
        <f>TEXT(Table1[[#This Row],[Fecha de factura]],"dddd")</f>
        <v>jueves</v>
      </c>
    </row>
    <row r="597" spans="1:22" x14ac:dyDescent="0.45">
      <c r="A597">
        <v>18</v>
      </c>
      <c r="B597" t="s">
        <v>521</v>
      </c>
      <c r="C597">
        <v>2</v>
      </c>
      <c r="D597" s="1">
        <v>45022.056250000001</v>
      </c>
      <c r="E597" s="1">
        <v>45022.152083333334</v>
      </c>
      <c r="F597" t="s">
        <v>25</v>
      </c>
      <c r="G597" t="s">
        <v>15</v>
      </c>
      <c r="H597" t="s">
        <v>16</v>
      </c>
      <c r="I597" s="11">
        <v>23.7</v>
      </c>
      <c r="J597" t="s">
        <v>39</v>
      </c>
      <c r="K597">
        <v>596</v>
      </c>
      <c r="L597" t="s">
        <v>55</v>
      </c>
      <c r="M597" t="s">
        <v>1055</v>
      </c>
      <c r="N597" s="11">
        <f>SUMIF(Cocina!A:A,Sala!K597,Cocina!J:J)+I597</f>
        <v>263.7</v>
      </c>
      <c r="O597" s="12">
        <f t="shared" si="54"/>
        <v>45022</v>
      </c>
      <c r="P597" s="2">
        <f t="shared" si="55"/>
        <v>45022.056250000001</v>
      </c>
      <c r="Q597" s="2">
        <f t="shared" si="56"/>
        <v>45022.152083333334</v>
      </c>
      <c r="R597" s="2">
        <f t="shared" si="57"/>
        <v>0.10624999999951494</v>
      </c>
      <c r="S597" s="7">
        <f>SUMIF(Cocina!A:A,K597,Cocina!H:H)</f>
        <v>0.10972222222222223</v>
      </c>
      <c r="T597" s="2">
        <f t="shared" si="58"/>
        <v>0</v>
      </c>
      <c r="U597" t="str">
        <f t="shared" si="59"/>
        <v>No cobrado</v>
      </c>
      <c r="V597" t="str">
        <f>TEXT(Table1[[#This Row],[Fecha de factura]],"dddd")</f>
        <v>jueves</v>
      </c>
    </row>
    <row r="598" spans="1:22" x14ac:dyDescent="0.45">
      <c r="A598">
        <v>16</v>
      </c>
      <c r="B598" t="s">
        <v>463</v>
      </c>
      <c r="C598">
        <v>1</v>
      </c>
      <c r="D598" s="1">
        <v>45022.035416666666</v>
      </c>
      <c r="E598" s="1">
        <v>45022.160416666666</v>
      </c>
      <c r="F598" t="s">
        <v>20</v>
      </c>
      <c r="G598" t="s">
        <v>15</v>
      </c>
      <c r="H598" t="s">
        <v>26</v>
      </c>
      <c r="I598" s="11">
        <v>45.46</v>
      </c>
      <c r="J598" t="s">
        <v>39</v>
      </c>
      <c r="K598">
        <v>597</v>
      </c>
      <c r="L598" t="s">
        <v>43</v>
      </c>
      <c r="M598" t="s">
        <v>1056</v>
      </c>
      <c r="N598" s="11">
        <f>SUMIF(Cocina!A:A,Sala!K598,Cocina!J:J)+I598</f>
        <v>195.46</v>
      </c>
      <c r="O598" s="12">
        <f t="shared" si="54"/>
        <v>45022</v>
      </c>
      <c r="P598" s="2">
        <f t="shared" si="55"/>
        <v>45022.035416666666</v>
      </c>
      <c r="Q598" s="2">
        <f t="shared" si="56"/>
        <v>45022.160416666666</v>
      </c>
      <c r="R598" s="2">
        <f t="shared" si="57"/>
        <v>0.13541666666666666</v>
      </c>
      <c r="S598" s="7">
        <f>SUMIF(Cocina!A:A,K598,Cocina!H:H)</f>
        <v>9.7916666666666666E-2</v>
      </c>
      <c r="T598" s="2">
        <f t="shared" si="58"/>
        <v>3.7499999999999992E-2</v>
      </c>
      <c r="U598" t="str">
        <f t="shared" si="59"/>
        <v>Cobrado</v>
      </c>
      <c r="V598" t="str">
        <f>TEXT(Table1[[#This Row],[Fecha de factura]],"dddd")</f>
        <v>jueves</v>
      </c>
    </row>
    <row r="599" spans="1:22" x14ac:dyDescent="0.45">
      <c r="A599">
        <v>9</v>
      </c>
      <c r="B599" t="s">
        <v>522</v>
      </c>
      <c r="C599">
        <v>6</v>
      </c>
      <c r="D599" s="1">
        <v>45022.136111111111</v>
      </c>
      <c r="E599" s="1">
        <v>45022.290972222225</v>
      </c>
      <c r="F599" t="s">
        <v>30</v>
      </c>
      <c r="G599" t="s">
        <v>15</v>
      </c>
      <c r="H599" t="s">
        <v>26</v>
      </c>
      <c r="I599" s="11">
        <v>11.31</v>
      </c>
      <c r="J599" t="s">
        <v>17</v>
      </c>
      <c r="K599">
        <v>598</v>
      </c>
      <c r="L599" t="s">
        <v>18</v>
      </c>
      <c r="M599" t="s">
        <v>1057</v>
      </c>
      <c r="N599" s="11">
        <f>SUMIF(Cocina!A:A,Sala!K599,Cocina!J:J)+I599</f>
        <v>220.31</v>
      </c>
      <c r="O599" s="12">
        <f t="shared" si="54"/>
        <v>45022</v>
      </c>
      <c r="P599" s="2">
        <f t="shared" si="55"/>
        <v>45022.136111111111</v>
      </c>
      <c r="Q599" s="2">
        <f t="shared" si="56"/>
        <v>45022.290972222225</v>
      </c>
      <c r="R599" s="2">
        <f t="shared" si="57"/>
        <v>0.15486111111385981</v>
      </c>
      <c r="S599" s="7">
        <f>SUMIF(Cocina!A:A,K599,Cocina!H:H)</f>
        <v>5.6249999999999994E-2</v>
      </c>
      <c r="T599" s="2">
        <f t="shared" si="58"/>
        <v>9.8611111113859812E-2</v>
      </c>
      <c r="U599" t="str">
        <f t="shared" si="59"/>
        <v>Cobrado</v>
      </c>
      <c r="V599" t="str">
        <f>TEXT(Table1[[#This Row],[Fecha de factura]],"dddd")</f>
        <v>jueves</v>
      </c>
    </row>
    <row r="600" spans="1:22" x14ac:dyDescent="0.45">
      <c r="A600">
        <v>11</v>
      </c>
      <c r="B600" t="s">
        <v>523</v>
      </c>
      <c r="C600">
        <v>3</v>
      </c>
      <c r="D600" s="1">
        <v>45022.023611111108</v>
      </c>
      <c r="E600" s="1">
        <v>45022.181250000001</v>
      </c>
      <c r="F600" t="s">
        <v>25</v>
      </c>
      <c r="G600" t="s">
        <v>15</v>
      </c>
      <c r="H600" t="s">
        <v>26</v>
      </c>
      <c r="I600" s="11">
        <v>30.97</v>
      </c>
      <c r="J600" t="s">
        <v>27</v>
      </c>
      <c r="K600">
        <v>599</v>
      </c>
      <c r="L600" t="s">
        <v>31</v>
      </c>
      <c r="M600" t="s">
        <v>1058</v>
      </c>
      <c r="N600" s="11">
        <f>SUMIF(Cocina!A:A,Sala!K600,Cocina!J:J)+I600</f>
        <v>199.97</v>
      </c>
      <c r="O600" s="12">
        <f t="shared" si="54"/>
        <v>45022</v>
      </c>
      <c r="P600" s="2">
        <f t="shared" si="55"/>
        <v>45022.023611111108</v>
      </c>
      <c r="Q600" s="2">
        <f t="shared" si="56"/>
        <v>45022.181250000001</v>
      </c>
      <c r="R600" s="2">
        <f t="shared" si="57"/>
        <v>0.15763888889341615</v>
      </c>
      <c r="S600" s="7">
        <f>SUMIF(Cocina!A:A,K600,Cocina!H:H)</f>
        <v>7.4999999999999997E-2</v>
      </c>
      <c r="T600" s="2">
        <f t="shared" si="58"/>
        <v>8.2638888893416154E-2</v>
      </c>
      <c r="U600" t="str">
        <f t="shared" si="59"/>
        <v>Cobrado</v>
      </c>
      <c r="V600" t="str">
        <f>TEXT(Table1[[#This Row],[Fecha de factura]],"dddd")</f>
        <v>jueves</v>
      </c>
    </row>
    <row r="601" spans="1:22" x14ac:dyDescent="0.45">
      <c r="A601">
        <v>14</v>
      </c>
      <c r="B601" t="s">
        <v>524</v>
      </c>
      <c r="C601">
        <v>4</v>
      </c>
      <c r="D601" s="1">
        <v>45022.165277777778</v>
      </c>
      <c r="E601" s="1">
        <v>45022.209027777775</v>
      </c>
      <c r="F601" t="s">
        <v>14</v>
      </c>
      <c r="G601" t="s">
        <v>15</v>
      </c>
      <c r="H601" t="s">
        <v>16</v>
      </c>
      <c r="I601" s="11">
        <v>41.35</v>
      </c>
      <c r="J601" t="s">
        <v>39</v>
      </c>
      <c r="K601">
        <v>600</v>
      </c>
      <c r="L601" t="s">
        <v>58</v>
      </c>
      <c r="M601" t="s">
        <v>651</v>
      </c>
      <c r="N601" s="11">
        <f>SUMIF(Cocina!A:A,Sala!K601,Cocina!J:J)+I601</f>
        <v>185.35</v>
      </c>
      <c r="O601" s="12">
        <f t="shared" si="54"/>
        <v>45022</v>
      </c>
      <c r="P601" s="2">
        <f t="shared" si="55"/>
        <v>45022.165277777778</v>
      </c>
      <c r="Q601" s="2">
        <f t="shared" si="56"/>
        <v>45022.209027777775</v>
      </c>
      <c r="R601" s="2">
        <f t="shared" si="57"/>
        <v>5.4166666663756281E-2</v>
      </c>
      <c r="S601" s="7">
        <f>SUMIF(Cocina!A:A,K601,Cocina!H:H)</f>
        <v>4.5138888888888888E-2</v>
      </c>
      <c r="T601" s="2">
        <f t="shared" si="58"/>
        <v>9.0277777748673932E-3</v>
      </c>
      <c r="U601" t="str">
        <f t="shared" si="59"/>
        <v>Cobrado</v>
      </c>
      <c r="V601" t="str">
        <f>TEXT(Table1[[#This Row],[Fecha de factura]],"dddd")</f>
        <v>jueves</v>
      </c>
    </row>
    <row r="602" spans="1:22" x14ac:dyDescent="0.45">
      <c r="A602">
        <v>13</v>
      </c>
      <c r="B602" t="s">
        <v>62</v>
      </c>
      <c r="C602">
        <v>1</v>
      </c>
      <c r="D602" s="1">
        <v>45022.113194444442</v>
      </c>
      <c r="E602" s="1">
        <v>45022.260416666664</v>
      </c>
      <c r="F602" t="s">
        <v>33</v>
      </c>
      <c r="G602" t="s">
        <v>36</v>
      </c>
      <c r="H602" t="s">
        <v>26</v>
      </c>
      <c r="I602" s="11">
        <v>16.809999999999999</v>
      </c>
      <c r="J602" t="s">
        <v>27</v>
      </c>
      <c r="K602">
        <v>601</v>
      </c>
      <c r="L602" t="s">
        <v>34</v>
      </c>
      <c r="M602" t="s">
        <v>1059</v>
      </c>
      <c r="N602" s="11">
        <f>SUMIF(Cocina!A:A,Sala!K602,Cocina!J:J)+I602</f>
        <v>308.81</v>
      </c>
      <c r="O602" s="12">
        <f t="shared" si="54"/>
        <v>45022</v>
      </c>
      <c r="P602" s="2">
        <f t="shared" si="55"/>
        <v>45022.113194444442</v>
      </c>
      <c r="Q602" s="2">
        <f t="shared" si="56"/>
        <v>45022.260416666664</v>
      </c>
      <c r="R602" s="2">
        <f t="shared" si="57"/>
        <v>0.14722222222189885</v>
      </c>
      <c r="S602" s="7">
        <f>SUMIF(Cocina!A:A,K602,Cocina!H:H)</f>
        <v>7.9861111111111119E-2</v>
      </c>
      <c r="T602" s="2">
        <f t="shared" si="58"/>
        <v>6.7361111110787728E-2</v>
      </c>
      <c r="U602" t="str">
        <f t="shared" si="59"/>
        <v>Cobrado</v>
      </c>
      <c r="V602" t="str">
        <f>TEXT(Table1[[#This Row],[Fecha de factura]],"dddd")</f>
        <v>jueves</v>
      </c>
    </row>
    <row r="603" spans="1:22" x14ac:dyDescent="0.45">
      <c r="A603">
        <v>12</v>
      </c>
      <c r="B603" t="s">
        <v>525</v>
      </c>
      <c r="C603">
        <v>3</v>
      </c>
      <c r="D603" s="1">
        <v>45022.161111111112</v>
      </c>
      <c r="E603" s="1">
        <v>45022.291666666664</v>
      </c>
      <c r="F603" t="s">
        <v>25</v>
      </c>
      <c r="G603" t="s">
        <v>15</v>
      </c>
      <c r="H603" t="s">
        <v>22</v>
      </c>
      <c r="I603" s="11">
        <v>16.5</v>
      </c>
      <c r="J603" t="s">
        <v>17</v>
      </c>
      <c r="K603">
        <v>602</v>
      </c>
      <c r="L603" t="s">
        <v>18</v>
      </c>
      <c r="M603" t="s">
        <v>1060</v>
      </c>
      <c r="N603" s="11">
        <f>SUMIF(Cocina!A:A,Sala!K603,Cocina!J:J)+I603</f>
        <v>282.5</v>
      </c>
      <c r="O603" s="12">
        <f t="shared" si="54"/>
        <v>45022</v>
      </c>
      <c r="P603" s="2">
        <f t="shared" si="55"/>
        <v>45022.161111111112</v>
      </c>
      <c r="Q603" s="2">
        <f t="shared" si="56"/>
        <v>45022.291666666664</v>
      </c>
      <c r="R603" s="2">
        <f t="shared" si="57"/>
        <v>0.13055555555183673</v>
      </c>
      <c r="S603" s="7">
        <f>SUMIF(Cocina!A:A,K603,Cocina!H:H)</f>
        <v>0.11249999999999999</v>
      </c>
      <c r="T603" s="2">
        <f t="shared" si="58"/>
        <v>1.8055555551836744E-2</v>
      </c>
      <c r="U603" t="str">
        <f t="shared" si="59"/>
        <v>Cobrado</v>
      </c>
      <c r="V603" t="str">
        <f>TEXT(Table1[[#This Row],[Fecha de factura]],"dddd")</f>
        <v>jueves</v>
      </c>
    </row>
    <row r="604" spans="1:22" x14ac:dyDescent="0.45">
      <c r="A604">
        <v>19</v>
      </c>
      <c r="B604" t="s">
        <v>180</v>
      </c>
      <c r="C604">
        <v>6</v>
      </c>
      <c r="D604" s="1">
        <v>45022.035416666666</v>
      </c>
      <c r="E604" s="1">
        <v>45022.181250000001</v>
      </c>
      <c r="F604" t="s">
        <v>20</v>
      </c>
      <c r="G604" t="s">
        <v>15</v>
      </c>
      <c r="H604" t="s">
        <v>26</v>
      </c>
      <c r="I604" s="11">
        <v>24.2</v>
      </c>
      <c r="J604" t="s">
        <v>27</v>
      </c>
      <c r="K604">
        <v>603</v>
      </c>
      <c r="L604" t="s">
        <v>45</v>
      </c>
      <c r="M604" t="s">
        <v>127</v>
      </c>
      <c r="N604" s="11">
        <f>SUMIF(Cocina!A:A,Sala!K604,Cocina!J:J)+I604</f>
        <v>86.2</v>
      </c>
      <c r="O604" s="12">
        <f t="shared" si="54"/>
        <v>45022</v>
      </c>
      <c r="P604" s="2">
        <f t="shared" si="55"/>
        <v>45022.035416666666</v>
      </c>
      <c r="Q604" s="2">
        <f t="shared" si="56"/>
        <v>45022.181250000001</v>
      </c>
      <c r="R604" s="2">
        <f t="shared" si="57"/>
        <v>0.14583333333575865</v>
      </c>
      <c r="S604" s="7">
        <f>SUMIF(Cocina!A:A,K604,Cocina!H:H)</f>
        <v>1.1805555555555555E-2</v>
      </c>
      <c r="T604" s="2">
        <f t="shared" si="58"/>
        <v>0.13402777778020308</v>
      </c>
      <c r="U604" t="str">
        <f t="shared" si="59"/>
        <v>Cobrado</v>
      </c>
      <c r="V604" t="str">
        <f>TEXT(Table1[[#This Row],[Fecha de factura]],"dddd")</f>
        <v>jueves</v>
      </c>
    </row>
    <row r="605" spans="1:22" x14ac:dyDescent="0.45">
      <c r="A605">
        <v>14</v>
      </c>
      <c r="B605" t="s">
        <v>260</v>
      </c>
      <c r="C605">
        <v>5</v>
      </c>
      <c r="D605" s="1">
        <v>45022.054166666669</v>
      </c>
      <c r="E605" s="1">
        <v>45022.219444444447</v>
      </c>
      <c r="F605" t="s">
        <v>25</v>
      </c>
      <c r="G605" t="s">
        <v>15</v>
      </c>
      <c r="H605" t="s">
        <v>26</v>
      </c>
      <c r="I605" s="11">
        <v>42.6</v>
      </c>
      <c r="J605" t="s">
        <v>39</v>
      </c>
      <c r="K605">
        <v>604</v>
      </c>
      <c r="L605" t="s">
        <v>55</v>
      </c>
      <c r="M605" t="s">
        <v>37</v>
      </c>
      <c r="N605" s="11">
        <f>SUMIF(Cocina!A:A,Sala!K605,Cocina!J:J)+I605</f>
        <v>147.6</v>
      </c>
      <c r="O605" s="12">
        <f t="shared" si="54"/>
        <v>45022</v>
      </c>
      <c r="P605" s="2">
        <f t="shared" si="55"/>
        <v>45022.054166666669</v>
      </c>
      <c r="Q605" s="2">
        <f t="shared" si="56"/>
        <v>45022.219444444447</v>
      </c>
      <c r="R605" s="2">
        <f t="shared" si="57"/>
        <v>0.17569444444476781</v>
      </c>
      <c r="S605" s="7">
        <f>SUMIF(Cocina!A:A,K605,Cocina!H:H)</f>
        <v>2.9166666666666667E-2</v>
      </c>
      <c r="T605" s="2">
        <f t="shared" si="58"/>
        <v>0.14652777777810114</v>
      </c>
      <c r="U605" t="str">
        <f t="shared" si="59"/>
        <v>Cobrado</v>
      </c>
      <c r="V605" t="str">
        <f>TEXT(Table1[[#This Row],[Fecha de factura]],"dddd")</f>
        <v>jueves</v>
      </c>
    </row>
    <row r="606" spans="1:22" x14ac:dyDescent="0.45">
      <c r="A606">
        <v>19</v>
      </c>
      <c r="B606" t="s">
        <v>526</v>
      </c>
      <c r="C606">
        <v>2</v>
      </c>
      <c r="D606" s="1">
        <v>45022.117361111108</v>
      </c>
      <c r="E606" s="1">
        <v>45022.26666666667</v>
      </c>
      <c r="F606" t="s">
        <v>14</v>
      </c>
      <c r="G606" t="s">
        <v>15</v>
      </c>
      <c r="H606" t="s">
        <v>22</v>
      </c>
      <c r="I606" s="11">
        <v>24.38</v>
      </c>
      <c r="J606" t="s">
        <v>39</v>
      </c>
      <c r="K606">
        <v>605</v>
      </c>
      <c r="L606" t="s">
        <v>45</v>
      </c>
      <c r="M606" t="s">
        <v>1061</v>
      </c>
      <c r="N606" s="11">
        <f>SUMIF(Cocina!A:A,Sala!K606,Cocina!J:J)+I606</f>
        <v>244.38</v>
      </c>
      <c r="O606" s="12">
        <f t="shared" si="54"/>
        <v>45022</v>
      </c>
      <c r="P606" s="2">
        <f t="shared" si="55"/>
        <v>45022.117361111108</v>
      </c>
      <c r="Q606" s="2">
        <f t="shared" si="56"/>
        <v>45022.26666666667</v>
      </c>
      <c r="R606" s="2">
        <f t="shared" si="57"/>
        <v>0.15972222222868973</v>
      </c>
      <c r="S606" s="7">
        <f>SUMIF(Cocina!A:A,K606,Cocina!H:H)</f>
        <v>0.12222222222222223</v>
      </c>
      <c r="T606" s="2">
        <f t="shared" si="58"/>
        <v>3.7500000006467499E-2</v>
      </c>
      <c r="U606" t="str">
        <f t="shared" si="59"/>
        <v>Cobrado</v>
      </c>
      <c r="V606" t="str">
        <f>TEXT(Table1[[#This Row],[Fecha de factura]],"dddd")</f>
        <v>jueves</v>
      </c>
    </row>
    <row r="607" spans="1:22" x14ac:dyDescent="0.45">
      <c r="A607">
        <v>1</v>
      </c>
      <c r="B607" t="s">
        <v>455</v>
      </c>
      <c r="C607">
        <v>2</v>
      </c>
      <c r="D607" s="1">
        <v>45022.134722222225</v>
      </c>
      <c r="E607" s="1">
        <v>45022.254166666666</v>
      </c>
      <c r="F607" t="s">
        <v>30</v>
      </c>
      <c r="G607" t="s">
        <v>15</v>
      </c>
      <c r="H607" t="s">
        <v>26</v>
      </c>
      <c r="I607" s="11">
        <v>31.58</v>
      </c>
      <c r="J607" t="s">
        <v>39</v>
      </c>
      <c r="K607">
        <v>606</v>
      </c>
      <c r="L607" t="s">
        <v>40</v>
      </c>
      <c r="M607" t="s">
        <v>1062</v>
      </c>
      <c r="N607" s="11">
        <f>SUMIF(Cocina!A:A,Sala!K607,Cocina!J:J)+I607</f>
        <v>214.57999999999998</v>
      </c>
      <c r="O607" s="12">
        <f t="shared" si="54"/>
        <v>45022</v>
      </c>
      <c r="P607" s="2">
        <f t="shared" si="55"/>
        <v>45022.134722222225</v>
      </c>
      <c r="Q607" s="2">
        <f t="shared" si="56"/>
        <v>45022.254166666666</v>
      </c>
      <c r="R607" s="2">
        <f t="shared" si="57"/>
        <v>0.12986111110755397</v>
      </c>
      <c r="S607" s="7">
        <f>SUMIF(Cocina!A:A,K607,Cocina!H:H)</f>
        <v>0.10069444444444445</v>
      </c>
      <c r="T607" s="2">
        <f t="shared" si="58"/>
        <v>2.9166666663109519E-2</v>
      </c>
      <c r="U607" t="str">
        <f t="shared" si="59"/>
        <v>Cobrado</v>
      </c>
      <c r="V607" t="str">
        <f>TEXT(Table1[[#This Row],[Fecha de factura]],"dddd")</f>
        <v>jueves</v>
      </c>
    </row>
    <row r="608" spans="1:22" x14ac:dyDescent="0.45">
      <c r="A608">
        <v>10</v>
      </c>
      <c r="B608" t="s">
        <v>71</v>
      </c>
      <c r="C608">
        <v>1</v>
      </c>
      <c r="D608" s="1">
        <v>45022.058333333334</v>
      </c>
      <c r="E608" s="1">
        <v>45022.145138888889</v>
      </c>
      <c r="F608" t="s">
        <v>30</v>
      </c>
      <c r="G608" t="s">
        <v>15</v>
      </c>
      <c r="H608" t="s">
        <v>26</v>
      </c>
      <c r="I608" s="11">
        <v>28.9</v>
      </c>
      <c r="J608" t="s">
        <v>39</v>
      </c>
      <c r="K608">
        <v>607</v>
      </c>
      <c r="L608" t="s">
        <v>31</v>
      </c>
      <c r="M608" t="s">
        <v>894</v>
      </c>
      <c r="N608" s="11">
        <f>SUMIF(Cocina!A:A,Sala!K608,Cocina!J:J)+I608</f>
        <v>96.9</v>
      </c>
      <c r="O608" s="12">
        <f t="shared" si="54"/>
        <v>45022</v>
      </c>
      <c r="P608" s="2">
        <f t="shared" si="55"/>
        <v>45022.058333333334</v>
      </c>
      <c r="Q608" s="2">
        <f t="shared" si="56"/>
        <v>45022.145138888889</v>
      </c>
      <c r="R608" s="2">
        <f t="shared" si="57"/>
        <v>9.7222222221413787E-2</v>
      </c>
      <c r="S608" s="7">
        <f>SUMIF(Cocina!A:A,K608,Cocina!H:H)</f>
        <v>4.7916666666666663E-2</v>
      </c>
      <c r="T608" s="2">
        <f t="shared" si="58"/>
        <v>4.9305555554747124E-2</v>
      </c>
      <c r="U608" t="str">
        <f t="shared" si="59"/>
        <v>Cobrado</v>
      </c>
      <c r="V608" t="str">
        <f>TEXT(Table1[[#This Row],[Fecha de factura]],"dddd")</f>
        <v>jueves</v>
      </c>
    </row>
    <row r="609" spans="1:22" x14ac:dyDescent="0.45">
      <c r="A609">
        <v>7</v>
      </c>
      <c r="B609" t="s">
        <v>527</v>
      </c>
      <c r="C609">
        <v>6</v>
      </c>
      <c r="D609" s="1">
        <v>45022.165277777778</v>
      </c>
      <c r="E609" s="1">
        <v>45022.305555555555</v>
      </c>
      <c r="F609" t="s">
        <v>14</v>
      </c>
      <c r="G609" t="s">
        <v>15</v>
      </c>
      <c r="H609" t="s">
        <v>26</v>
      </c>
      <c r="I609" s="11">
        <v>36.549999999999997</v>
      </c>
      <c r="J609" t="s">
        <v>17</v>
      </c>
      <c r="K609">
        <v>608</v>
      </c>
      <c r="L609" t="s">
        <v>18</v>
      </c>
      <c r="M609" t="s">
        <v>49</v>
      </c>
      <c r="N609" s="11">
        <f>SUMIF(Cocina!A:A,Sala!K609,Cocina!J:J)+I609</f>
        <v>65.55</v>
      </c>
      <c r="O609" s="12">
        <f t="shared" si="54"/>
        <v>45022</v>
      </c>
      <c r="P609" s="2">
        <f t="shared" si="55"/>
        <v>45022.165277777778</v>
      </c>
      <c r="Q609" s="2">
        <f t="shared" si="56"/>
        <v>45022.305555555555</v>
      </c>
      <c r="R609" s="2">
        <f t="shared" si="57"/>
        <v>0.14027777777664596</v>
      </c>
      <c r="S609" s="7">
        <f>SUMIF(Cocina!A:A,K609,Cocina!H:H)</f>
        <v>3.125E-2</v>
      </c>
      <c r="T609" s="2">
        <f t="shared" si="58"/>
        <v>0.10902777777664596</v>
      </c>
      <c r="U609" t="str">
        <f t="shared" si="59"/>
        <v>Cobrado</v>
      </c>
      <c r="V609" t="str">
        <f>TEXT(Table1[[#This Row],[Fecha de factura]],"dddd")</f>
        <v>jueves</v>
      </c>
    </row>
    <row r="610" spans="1:22" x14ac:dyDescent="0.45">
      <c r="A610">
        <v>1</v>
      </c>
      <c r="B610" t="s">
        <v>246</v>
      </c>
      <c r="C610">
        <v>4</v>
      </c>
      <c r="D610" s="1">
        <v>45022.140972222223</v>
      </c>
      <c r="E610" s="1">
        <v>45022.293055555558</v>
      </c>
      <c r="F610" t="s">
        <v>20</v>
      </c>
      <c r="G610" t="s">
        <v>15</v>
      </c>
      <c r="H610" t="s">
        <v>26</v>
      </c>
      <c r="I610" s="11">
        <v>23.29</v>
      </c>
      <c r="J610" t="s">
        <v>17</v>
      </c>
      <c r="K610">
        <v>609</v>
      </c>
      <c r="L610" t="s">
        <v>55</v>
      </c>
      <c r="M610" t="s">
        <v>258</v>
      </c>
      <c r="N610" s="11">
        <f>SUMIF(Cocina!A:A,Sala!K610,Cocina!J:J)+I610</f>
        <v>55.29</v>
      </c>
      <c r="O610" s="12">
        <f t="shared" si="54"/>
        <v>45022</v>
      </c>
      <c r="P610" s="2">
        <f t="shared" si="55"/>
        <v>45022.140972222223</v>
      </c>
      <c r="Q610" s="2">
        <f t="shared" si="56"/>
        <v>45022.293055555558</v>
      </c>
      <c r="R610" s="2">
        <f t="shared" si="57"/>
        <v>0.15208333333430346</v>
      </c>
      <c r="S610" s="7">
        <f>SUMIF(Cocina!A:A,K610,Cocina!H:H)</f>
        <v>1.8749999999999999E-2</v>
      </c>
      <c r="T610" s="2">
        <f t="shared" si="58"/>
        <v>0.13333333333430347</v>
      </c>
      <c r="U610" t="str">
        <f t="shared" si="59"/>
        <v>Cobrado</v>
      </c>
      <c r="V610" t="str">
        <f>TEXT(Table1[[#This Row],[Fecha de factura]],"dddd")</f>
        <v>jueves</v>
      </c>
    </row>
    <row r="611" spans="1:22" x14ac:dyDescent="0.45">
      <c r="A611">
        <v>19</v>
      </c>
      <c r="B611" t="s">
        <v>51</v>
      </c>
      <c r="C611">
        <v>4</v>
      </c>
      <c r="D611" s="1">
        <v>45022.091666666667</v>
      </c>
      <c r="E611" s="1">
        <v>45022.174305555556</v>
      </c>
      <c r="F611" t="s">
        <v>30</v>
      </c>
      <c r="G611" t="s">
        <v>36</v>
      </c>
      <c r="H611" t="s">
        <v>26</v>
      </c>
      <c r="I611" s="11">
        <v>37.9</v>
      </c>
      <c r="J611" t="s">
        <v>39</v>
      </c>
      <c r="K611">
        <v>610</v>
      </c>
      <c r="L611" t="s">
        <v>31</v>
      </c>
      <c r="M611" t="s">
        <v>1063</v>
      </c>
      <c r="N611" s="11">
        <f>SUMIF(Cocina!A:A,Sala!K611,Cocina!J:J)+I611</f>
        <v>81.900000000000006</v>
      </c>
      <c r="O611" s="12">
        <f t="shared" si="54"/>
        <v>45022</v>
      </c>
      <c r="P611" s="2">
        <f t="shared" si="55"/>
        <v>45022.091666666667</v>
      </c>
      <c r="Q611" s="2">
        <f t="shared" si="56"/>
        <v>45022.174305555556</v>
      </c>
      <c r="R611" s="2">
        <f t="shared" si="57"/>
        <v>9.3055555555717248E-2</v>
      </c>
      <c r="S611" s="7">
        <f>SUMIF(Cocina!A:A,K611,Cocina!H:H)</f>
        <v>3.2638888888888891E-2</v>
      </c>
      <c r="T611" s="2">
        <f t="shared" si="58"/>
        <v>6.0416666666828357E-2</v>
      </c>
      <c r="U611" t="str">
        <f t="shared" si="59"/>
        <v>Cobrado</v>
      </c>
      <c r="V611" t="str">
        <f>TEXT(Table1[[#This Row],[Fecha de factura]],"dddd")</f>
        <v>jueves</v>
      </c>
    </row>
    <row r="612" spans="1:22" x14ac:dyDescent="0.45">
      <c r="A612">
        <v>13</v>
      </c>
      <c r="B612" t="s">
        <v>528</v>
      </c>
      <c r="C612">
        <v>1</v>
      </c>
      <c r="D612" s="1">
        <v>45022.163194444445</v>
      </c>
      <c r="E612" s="1">
        <v>45022.321527777778</v>
      </c>
      <c r="F612" t="s">
        <v>20</v>
      </c>
      <c r="G612" t="s">
        <v>15</v>
      </c>
      <c r="H612" t="s">
        <v>26</v>
      </c>
      <c r="I612" s="11">
        <v>44.28</v>
      </c>
      <c r="J612" t="s">
        <v>39</v>
      </c>
      <c r="K612">
        <v>611</v>
      </c>
      <c r="L612" t="s">
        <v>28</v>
      </c>
      <c r="M612" t="s">
        <v>1064</v>
      </c>
      <c r="N612" s="11">
        <f>SUMIF(Cocina!A:A,Sala!K612,Cocina!J:J)+I612</f>
        <v>122.28</v>
      </c>
      <c r="O612" s="12">
        <f t="shared" si="54"/>
        <v>45022</v>
      </c>
      <c r="P612" s="2">
        <f t="shared" si="55"/>
        <v>45022.163194444445</v>
      </c>
      <c r="Q612" s="2">
        <f t="shared" si="56"/>
        <v>45022.321527777778</v>
      </c>
      <c r="R612" s="2">
        <f t="shared" si="57"/>
        <v>0.16874999999951493</v>
      </c>
      <c r="S612" s="7">
        <f>SUMIF(Cocina!A:A,K612,Cocina!H:H)</f>
        <v>5.7638888888888892E-2</v>
      </c>
      <c r="T612" s="2">
        <f t="shared" si="58"/>
        <v>0.11111111111062603</v>
      </c>
      <c r="U612" t="str">
        <f t="shared" si="59"/>
        <v>Cobrado</v>
      </c>
      <c r="V612" t="str">
        <f>TEXT(Table1[[#This Row],[Fecha de factura]],"dddd")</f>
        <v>jueves</v>
      </c>
    </row>
    <row r="613" spans="1:22" x14ac:dyDescent="0.45">
      <c r="A613">
        <v>11</v>
      </c>
      <c r="B613" t="s">
        <v>529</v>
      </c>
      <c r="C613">
        <v>4</v>
      </c>
      <c r="D613" s="1">
        <v>45022.05</v>
      </c>
      <c r="E613" s="1">
        <v>45022.208333333336</v>
      </c>
      <c r="F613" t="s">
        <v>30</v>
      </c>
      <c r="G613" t="s">
        <v>15</v>
      </c>
      <c r="H613" t="s">
        <v>26</v>
      </c>
      <c r="I613" s="11">
        <v>23.54</v>
      </c>
      <c r="J613" t="s">
        <v>17</v>
      </c>
      <c r="K613">
        <v>612</v>
      </c>
      <c r="L613" t="s">
        <v>31</v>
      </c>
      <c r="M613" t="s">
        <v>1065</v>
      </c>
      <c r="N613" s="11">
        <f>SUMIF(Cocina!A:A,Sala!K613,Cocina!J:J)+I613</f>
        <v>254.54</v>
      </c>
      <c r="O613" s="12">
        <f t="shared" si="54"/>
        <v>45022</v>
      </c>
      <c r="P613" s="2">
        <f t="shared" si="55"/>
        <v>45022.05</v>
      </c>
      <c r="Q613" s="2">
        <f t="shared" si="56"/>
        <v>45022.208333333336</v>
      </c>
      <c r="R613" s="2">
        <f t="shared" si="57"/>
        <v>0.15833333333284827</v>
      </c>
      <c r="S613" s="7">
        <f>SUMIF(Cocina!A:A,K613,Cocina!H:H)</f>
        <v>8.958333333333332E-2</v>
      </c>
      <c r="T613" s="2">
        <f t="shared" si="58"/>
        <v>6.8749999999514949E-2</v>
      </c>
      <c r="U613" t="str">
        <f t="shared" si="59"/>
        <v>Cobrado</v>
      </c>
      <c r="V613" t="str">
        <f>TEXT(Table1[[#This Row],[Fecha de factura]],"dddd")</f>
        <v>jueves</v>
      </c>
    </row>
    <row r="614" spans="1:22" x14ac:dyDescent="0.45">
      <c r="A614">
        <v>1</v>
      </c>
      <c r="B614" t="s">
        <v>87</v>
      </c>
      <c r="C614">
        <v>5</v>
      </c>
      <c r="D614" s="1">
        <v>45022.081250000003</v>
      </c>
      <c r="E614" s="1">
        <v>45022.149305555555</v>
      </c>
      <c r="F614" t="s">
        <v>25</v>
      </c>
      <c r="G614" t="s">
        <v>21</v>
      </c>
      <c r="H614" t="s">
        <v>22</v>
      </c>
      <c r="I614" s="11">
        <v>23.56</v>
      </c>
      <c r="J614" t="s">
        <v>17</v>
      </c>
      <c r="K614">
        <v>613</v>
      </c>
      <c r="L614" t="s">
        <v>18</v>
      </c>
      <c r="M614" t="s">
        <v>1066</v>
      </c>
      <c r="N614" s="11">
        <f>SUMIF(Cocina!A:A,Sala!K614,Cocina!J:J)+I614</f>
        <v>308.56</v>
      </c>
      <c r="O614" s="12">
        <f t="shared" si="54"/>
        <v>45022</v>
      </c>
      <c r="P614" s="2">
        <f t="shared" si="55"/>
        <v>45022.081250000003</v>
      </c>
      <c r="Q614" s="2">
        <f t="shared" si="56"/>
        <v>45022.149305555555</v>
      </c>
      <c r="R614" s="2">
        <f t="shared" si="57"/>
        <v>6.8055555551836733E-2</v>
      </c>
      <c r="S614" s="7">
        <f>SUMIF(Cocina!A:A,K614,Cocina!H:H)</f>
        <v>0.10555555555555554</v>
      </c>
      <c r="T614" s="2">
        <f t="shared" si="58"/>
        <v>0</v>
      </c>
      <c r="U614" t="str">
        <f t="shared" si="59"/>
        <v>No cobrado</v>
      </c>
      <c r="V614" t="str">
        <f>TEXT(Table1[[#This Row],[Fecha de factura]],"dddd")</f>
        <v>jueves</v>
      </c>
    </row>
    <row r="615" spans="1:22" x14ac:dyDescent="0.45">
      <c r="A615">
        <v>19</v>
      </c>
      <c r="B615" t="s">
        <v>347</v>
      </c>
      <c r="C615">
        <v>6</v>
      </c>
      <c r="D615" s="1">
        <v>45022.105555555558</v>
      </c>
      <c r="E615" s="1">
        <v>45022.192361111112</v>
      </c>
      <c r="F615" t="s">
        <v>20</v>
      </c>
      <c r="G615" t="s">
        <v>21</v>
      </c>
      <c r="H615" t="s">
        <v>16</v>
      </c>
      <c r="I615" s="11">
        <v>26.48</v>
      </c>
      <c r="J615" t="s">
        <v>17</v>
      </c>
      <c r="K615">
        <v>614</v>
      </c>
      <c r="L615" t="s">
        <v>40</v>
      </c>
      <c r="M615" t="s">
        <v>169</v>
      </c>
      <c r="N615" s="11">
        <f>SUMIF(Cocina!A:A,Sala!K615,Cocina!J:J)+I615</f>
        <v>98.48</v>
      </c>
      <c r="O615" s="12">
        <f t="shared" si="54"/>
        <v>45022</v>
      </c>
      <c r="P615" s="2">
        <f t="shared" si="55"/>
        <v>45022.105555555558</v>
      </c>
      <c r="Q615" s="2">
        <f t="shared" si="56"/>
        <v>45022.192361111112</v>
      </c>
      <c r="R615" s="2">
        <f t="shared" si="57"/>
        <v>8.6805555554747116E-2</v>
      </c>
      <c r="S615" s="7">
        <f>SUMIF(Cocina!A:A,K615,Cocina!H:H)</f>
        <v>3.4722222222222224E-2</v>
      </c>
      <c r="T615" s="2">
        <f t="shared" si="58"/>
        <v>5.2083333332524892E-2</v>
      </c>
      <c r="U615" t="str">
        <f t="shared" si="59"/>
        <v>Cobrado</v>
      </c>
      <c r="V615" t="str">
        <f>TEXT(Table1[[#This Row],[Fecha de factura]],"dddd")</f>
        <v>jueves</v>
      </c>
    </row>
    <row r="616" spans="1:22" x14ac:dyDescent="0.45">
      <c r="A616">
        <v>7</v>
      </c>
      <c r="B616" t="s">
        <v>530</v>
      </c>
      <c r="C616">
        <v>1</v>
      </c>
      <c r="D616" s="1">
        <v>45022.031944444447</v>
      </c>
      <c r="E616" s="1">
        <v>45022.078472222223</v>
      </c>
      <c r="F616" t="s">
        <v>30</v>
      </c>
      <c r="G616" t="s">
        <v>36</v>
      </c>
      <c r="H616" t="s">
        <v>26</v>
      </c>
      <c r="I616" s="11">
        <v>18.420000000000002</v>
      </c>
      <c r="J616" t="s">
        <v>39</v>
      </c>
      <c r="K616">
        <v>615</v>
      </c>
      <c r="L616" t="s">
        <v>55</v>
      </c>
      <c r="M616" t="s">
        <v>1067</v>
      </c>
      <c r="N616" s="11">
        <f>SUMIF(Cocina!A:A,Sala!K616,Cocina!J:J)+I616</f>
        <v>351.42</v>
      </c>
      <c r="O616" s="12">
        <f t="shared" si="54"/>
        <v>45022</v>
      </c>
      <c r="P616" s="2">
        <f t="shared" si="55"/>
        <v>45022.031944444447</v>
      </c>
      <c r="Q616" s="2">
        <f t="shared" si="56"/>
        <v>45022.078472222223</v>
      </c>
      <c r="R616" s="2">
        <f t="shared" si="57"/>
        <v>5.6944444443312627E-2</v>
      </c>
      <c r="S616" s="7">
        <f>SUMIF(Cocina!A:A,K616,Cocina!H:H)</f>
        <v>0.10833333333333334</v>
      </c>
      <c r="T616" s="2">
        <f t="shared" si="58"/>
        <v>0</v>
      </c>
      <c r="U616" t="str">
        <f t="shared" si="59"/>
        <v>No cobrado</v>
      </c>
      <c r="V616" t="str">
        <f>TEXT(Table1[[#This Row],[Fecha de factura]],"dddd")</f>
        <v>jueves</v>
      </c>
    </row>
    <row r="617" spans="1:22" x14ac:dyDescent="0.45">
      <c r="A617">
        <v>4</v>
      </c>
      <c r="B617" t="s">
        <v>526</v>
      </c>
      <c r="C617">
        <v>4</v>
      </c>
      <c r="D617" s="1">
        <v>45022.009722222225</v>
      </c>
      <c r="E617" s="1">
        <v>45022.15</v>
      </c>
      <c r="F617" t="s">
        <v>30</v>
      </c>
      <c r="G617" t="s">
        <v>36</v>
      </c>
      <c r="H617" t="s">
        <v>26</v>
      </c>
      <c r="I617" s="11">
        <v>23.89</v>
      </c>
      <c r="J617" t="s">
        <v>39</v>
      </c>
      <c r="K617">
        <v>616</v>
      </c>
      <c r="L617" t="s">
        <v>40</v>
      </c>
      <c r="M617" t="s">
        <v>642</v>
      </c>
      <c r="N617" s="11">
        <f>SUMIF(Cocina!A:A,Sala!K617,Cocina!J:J)+I617</f>
        <v>155.88999999999999</v>
      </c>
      <c r="O617" s="12">
        <f t="shared" si="54"/>
        <v>45022</v>
      </c>
      <c r="P617" s="2">
        <f t="shared" si="55"/>
        <v>45022.009722222225</v>
      </c>
      <c r="Q617" s="2">
        <f t="shared" si="56"/>
        <v>45022.15</v>
      </c>
      <c r="R617" s="2">
        <f t="shared" si="57"/>
        <v>0.15069444444331262</v>
      </c>
      <c r="S617" s="7">
        <f>SUMIF(Cocina!A:A,K617,Cocina!H:H)</f>
        <v>3.2638888888888884E-2</v>
      </c>
      <c r="T617" s="2">
        <f t="shared" si="58"/>
        <v>0.11805555555442374</v>
      </c>
      <c r="U617" t="str">
        <f t="shared" si="59"/>
        <v>Cobrado</v>
      </c>
      <c r="V617" t="str">
        <f>TEXT(Table1[[#This Row],[Fecha de factura]],"dddd")</f>
        <v>jueves</v>
      </c>
    </row>
    <row r="618" spans="1:22" x14ac:dyDescent="0.45">
      <c r="A618">
        <v>13</v>
      </c>
      <c r="B618" t="s">
        <v>74</v>
      </c>
      <c r="C618">
        <v>5</v>
      </c>
      <c r="D618" s="1">
        <v>45022.055555555555</v>
      </c>
      <c r="E618" s="1">
        <v>45022.220138888886</v>
      </c>
      <c r="F618" t="s">
        <v>25</v>
      </c>
      <c r="G618" t="s">
        <v>15</v>
      </c>
      <c r="H618" t="s">
        <v>26</v>
      </c>
      <c r="I618" s="11">
        <v>38.18</v>
      </c>
      <c r="J618" t="s">
        <v>27</v>
      </c>
      <c r="K618">
        <v>617</v>
      </c>
      <c r="L618" t="s">
        <v>45</v>
      </c>
      <c r="M618" t="s">
        <v>869</v>
      </c>
      <c r="N618" s="11">
        <f>SUMIF(Cocina!A:A,Sala!K618,Cocina!J:J)+I618</f>
        <v>180.18</v>
      </c>
      <c r="O618" s="12">
        <f t="shared" si="54"/>
        <v>45022</v>
      </c>
      <c r="P618" s="2">
        <f t="shared" si="55"/>
        <v>45022.055555555555</v>
      </c>
      <c r="Q618" s="2">
        <f t="shared" si="56"/>
        <v>45022.220138888886</v>
      </c>
      <c r="R618" s="2">
        <f t="shared" si="57"/>
        <v>0.16458333333139308</v>
      </c>
      <c r="S618" s="7">
        <f>SUMIF(Cocina!A:A,K618,Cocina!H:H)</f>
        <v>3.5416666666666666E-2</v>
      </c>
      <c r="T618" s="2">
        <f t="shared" si="58"/>
        <v>0.12916666666472643</v>
      </c>
      <c r="U618" t="str">
        <f t="shared" si="59"/>
        <v>Cobrado</v>
      </c>
      <c r="V618" t="str">
        <f>TEXT(Table1[[#This Row],[Fecha de factura]],"dddd")</f>
        <v>jueves</v>
      </c>
    </row>
    <row r="619" spans="1:22" x14ac:dyDescent="0.45">
      <c r="A619">
        <v>3</v>
      </c>
      <c r="B619" t="s">
        <v>531</v>
      </c>
      <c r="C619">
        <v>5</v>
      </c>
      <c r="D619" s="1">
        <v>45022.038888888892</v>
      </c>
      <c r="E619" s="1">
        <v>45022.133333333331</v>
      </c>
      <c r="F619" t="s">
        <v>33</v>
      </c>
      <c r="G619" t="s">
        <v>21</v>
      </c>
      <c r="H619" t="s">
        <v>26</v>
      </c>
      <c r="I619" s="11">
        <v>25.93</v>
      </c>
      <c r="J619" t="s">
        <v>27</v>
      </c>
      <c r="K619">
        <v>618</v>
      </c>
      <c r="L619" t="s">
        <v>58</v>
      </c>
      <c r="M619" t="s">
        <v>1068</v>
      </c>
      <c r="N619" s="11">
        <f>SUMIF(Cocina!A:A,Sala!K619,Cocina!J:J)+I619</f>
        <v>344.93</v>
      </c>
      <c r="O619" s="12">
        <f t="shared" si="54"/>
        <v>45022</v>
      </c>
      <c r="P619" s="2">
        <f t="shared" si="55"/>
        <v>45022.038888888892</v>
      </c>
      <c r="Q619" s="2">
        <f t="shared" si="56"/>
        <v>45022.133333333331</v>
      </c>
      <c r="R619" s="2">
        <f t="shared" si="57"/>
        <v>9.4444444439432118E-2</v>
      </c>
      <c r="S619" s="7">
        <f>SUMIF(Cocina!A:A,K619,Cocina!H:H)</f>
        <v>8.1944444444444445E-2</v>
      </c>
      <c r="T619" s="2">
        <f t="shared" si="58"/>
        <v>1.2499999994987673E-2</v>
      </c>
      <c r="U619" t="str">
        <f t="shared" si="59"/>
        <v>Cobrado</v>
      </c>
      <c r="V619" t="str">
        <f>TEXT(Table1[[#This Row],[Fecha de factura]],"dddd")</f>
        <v>jueves</v>
      </c>
    </row>
    <row r="620" spans="1:22" x14ac:dyDescent="0.45">
      <c r="A620">
        <v>6</v>
      </c>
      <c r="B620" t="s">
        <v>366</v>
      </c>
      <c r="C620">
        <v>4</v>
      </c>
      <c r="D620" s="1">
        <v>45022.011111111111</v>
      </c>
      <c r="E620" s="1">
        <v>45022.111805555556</v>
      </c>
      <c r="F620" t="s">
        <v>30</v>
      </c>
      <c r="G620" t="s">
        <v>36</v>
      </c>
      <c r="H620" t="s">
        <v>26</v>
      </c>
      <c r="I620" s="11">
        <v>16.440000000000001</v>
      </c>
      <c r="J620" t="s">
        <v>17</v>
      </c>
      <c r="K620">
        <v>619</v>
      </c>
      <c r="L620" t="s">
        <v>55</v>
      </c>
      <c r="M620" t="s">
        <v>1069</v>
      </c>
      <c r="N620" s="11">
        <f>SUMIF(Cocina!A:A,Sala!K620,Cocina!J:J)+I620</f>
        <v>148.44</v>
      </c>
      <c r="O620" s="12">
        <f t="shared" si="54"/>
        <v>45022</v>
      </c>
      <c r="P620" s="2">
        <f t="shared" si="55"/>
        <v>45022.011111111111</v>
      </c>
      <c r="Q620" s="2">
        <f t="shared" si="56"/>
        <v>45022.111805555556</v>
      </c>
      <c r="R620" s="2">
        <f t="shared" si="57"/>
        <v>0.10069444444525288</v>
      </c>
      <c r="S620" s="7">
        <f>SUMIF(Cocina!A:A,K620,Cocina!H:H)</f>
        <v>6.6666666666666666E-2</v>
      </c>
      <c r="T620" s="2">
        <f t="shared" si="58"/>
        <v>3.4027777778586218E-2</v>
      </c>
      <c r="U620" t="str">
        <f t="shared" si="59"/>
        <v>Cobrado</v>
      </c>
      <c r="V620" t="str">
        <f>TEXT(Table1[[#This Row],[Fecha de factura]],"dddd")</f>
        <v>jueves</v>
      </c>
    </row>
    <row r="621" spans="1:22" x14ac:dyDescent="0.45">
      <c r="A621">
        <v>16</v>
      </c>
      <c r="B621" t="s">
        <v>532</v>
      </c>
      <c r="C621">
        <v>3</v>
      </c>
      <c r="D621" s="1">
        <v>45022.117361111108</v>
      </c>
      <c r="E621" s="1">
        <v>45022.254861111112</v>
      </c>
      <c r="F621" t="s">
        <v>33</v>
      </c>
      <c r="G621" t="s">
        <v>15</v>
      </c>
      <c r="H621" t="s">
        <v>26</v>
      </c>
      <c r="I621" s="11">
        <v>26.64</v>
      </c>
      <c r="J621" t="s">
        <v>17</v>
      </c>
      <c r="K621">
        <v>620</v>
      </c>
      <c r="L621" t="s">
        <v>31</v>
      </c>
      <c r="M621" t="s">
        <v>123</v>
      </c>
      <c r="N621" s="11">
        <f>SUMIF(Cocina!A:A,Sala!K621,Cocina!J:J)+I621</f>
        <v>83.64</v>
      </c>
      <c r="O621" s="12">
        <f t="shared" si="54"/>
        <v>45022</v>
      </c>
      <c r="P621" s="2">
        <f t="shared" si="55"/>
        <v>45022.117361111108</v>
      </c>
      <c r="Q621" s="2">
        <f t="shared" si="56"/>
        <v>45022.254861111112</v>
      </c>
      <c r="R621" s="2">
        <f t="shared" si="57"/>
        <v>0.13750000000436557</v>
      </c>
      <c r="S621" s="7">
        <f>SUMIF(Cocina!A:A,K621,Cocina!H:H)</f>
        <v>2.7777777777777776E-2</v>
      </c>
      <c r="T621" s="2">
        <f t="shared" si="58"/>
        <v>0.1097222222265878</v>
      </c>
      <c r="U621" t="str">
        <f t="shared" si="59"/>
        <v>Cobrado</v>
      </c>
      <c r="V621" t="str">
        <f>TEXT(Table1[[#This Row],[Fecha de factura]],"dddd")</f>
        <v>jueves</v>
      </c>
    </row>
    <row r="622" spans="1:22" x14ac:dyDescent="0.45">
      <c r="A622">
        <v>5</v>
      </c>
      <c r="B622" t="s">
        <v>533</v>
      </c>
      <c r="C622">
        <v>2</v>
      </c>
      <c r="D622" s="1">
        <v>45022.047222222223</v>
      </c>
      <c r="E622" s="1">
        <v>45022.102083333331</v>
      </c>
      <c r="F622" t="s">
        <v>25</v>
      </c>
      <c r="G622" t="s">
        <v>15</v>
      </c>
      <c r="H622" t="s">
        <v>26</v>
      </c>
      <c r="I622" s="11">
        <v>42.27</v>
      </c>
      <c r="J622" t="s">
        <v>39</v>
      </c>
      <c r="K622">
        <v>621</v>
      </c>
      <c r="L622" t="s">
        <v>55</v>
      </c>
      <c r="M622" t="s">
        <v>37</v>
      </c>
      <c r="N622" s="11">
        <f>SUMIF(Cocina!A:A,Sala!K622,Cocina!J:J)+I622</f>
        <v>147.27000000000001</v>
      </c>
      <c r="O622" s="12">
        <f t="shared" si="54"/>
        <v>45022</v>
      </c>
      <c r="P622" s="2">
        <f t="shared" si="55"/>
        <v>45022.047222222223</v>
      </c>
      <c r="Q622" s="2">
        <f t="shared" si="56"/>
        <v>45022.102083333331</v>
      </c>
      <c r="R622" s="2">
        <f t="shared" si="57"/>
        <v>6.5277777774705711E-2</v>
      </c>
      <c r="S622" s="7">
        <f>SUMIF(Cocina!A:A,K622,Cocina!H:H)</f>
        <v>5.5555555555555558E-3</v>
      </c>
      <c r="T622" s="2">
        <f t="shared" si="58"/>
        <v>5.9722222219150155E-2</v>
      </c>
      <c r="U622" t="str">
        <f t="shared" si="59"/>
        <v>Cobrado</v>
      </c>
      <c r="V622" t="str">
        <f>TEXT(Table1[[#This Row],[Fecha de factura]],"dddd")</f>
        <v>jueves</v>
      </c>
    </row>
    <row r="623" spans="1:22" x14ac:dyDescent="0.45">
      <c r="A623">
        <v>7</v>
      </c>
      <c r="B623" t="s">
        <v>510</v>
      </c>
      <c r="C623">
        <v>5</v>
      </c>
      <c r="D623" s="1">
        <v>45022.088194444441</v>
      </c>
      <c r="E623" s="1">
        <v>45022.229861111111</v>
      </c>
      <c r="F623" t="s">
        <v>14</v>
      </c>
      <c r="G623" t="s">
        <v>36</v>
      </c>
      <c r="H623" t="s">
        <v>26</v>
      </c>
      <c r="I623" s="11">
        <v>11.47</v>
      </c>
      <c r="J623" t="s">
        <v>17</v>
      </c>
      <c r="K623">
        <v>622</v>
      </c>
      <c r="L623" t="s">
        <v>70</v>
      </c>
      <c r="M623" t="s">
        <v>1070</v>
      </c>
      <c r="N623" s="11">
        <f>SUMIF(Cocina!A:A,Sala!K623,Cocina!J:J)+I623</f>
        <v>132.47</v>
      </c>
      <c r="O623" s="12">
        <f t="shared" si="54"/>
        <v>45022</v>
      </c>
      <c r="P623" s="2">
        <f t="shared" si="55"/>
        <v>45022.088194444441</v>
      </c>
      <c r="Q623" s="2">
        <f t="shared" si="56"/>
        <v>45022.229861111111</v>
      </c>
      <c r="R623" s="2">
        <f t="shared" si="57"/>
        <v>0.14166666667006211</v>
      </c>
      <c r="S623" s="7">
        <f>SUMIF(Cocina!A:A,K623,Cocina!H:H)</f>
        <v>5.4166666666666669E-2</v>
      </c>
      <c r="T623" s="2">
        <f t="shared" si="58"/>
        <v>8.7500000003395445E-2</v>
      </c>
      <c r="U623" t="str">
        <f t="shared" si="59"/>
        <v>Cobrado</v>
      </c>
      <c r="V623" t="str">
        <f>TEXT(Table1[[#This Row],[Fecha de factura]],"dddd")</f>
        <v>jueves</v>
      </c>
    </row>
    <row r="624" spans="1:22" x14ac:dyDescent="0.45">
      <c r="A624">
        <v>13</v>
      </c>
      <c r="B624" t="s">
        <v>413</v>
      </c>
      <c r="C624">
        <v>1</v>
      </c>
      <c r="D624" s="1">
        <v>45022.03125</v>
      </c>
      <c r="E624" s="1">
        <v>45022.131944444445</v>
      </c>
      <c r="F624" t="s">
        <v>14</v>
      </c>
      <c r="G624" t="s">
        <v>15</v>
      </c>
      <c r="H624" t="s">
        <v>22</v>
      </c>
      <c r="I624" s="11">
        <v>22.05</v>
      </c>
      <c r="J624" t="s">
        <v>27</v>
      </c>
      <c r="K624">
        <v>623</v>
      </c>
      <c r="L624" t="s">
        <v>45</v>
      </c>
      <c r="M624" t="s">
        <v>1071</v>
      </c>
      <c r="N624" s="11">
        <f>SUMIF(Cocina!A:A,Sala!K624,Cocina!J:J)+I624</f>
        <v>257.05</v>
      </c>
      <c r="O624" s="12">
        <f t="shared" si="54"/>
        <v>45022</v>
      </c>
      <c r="P624" s="2">
        <f t="shared" si="55"/>
        <v>45022.03125</v>
      </c>
      <c r="Q624" s="2">
        <f t="shared" si="56"/>
        <v>45022.131944444445</v>
      </c>
      <c r="R624" s="2">
        <f t="shared" si="57"/>
        <v>0.10069444444525288</v>
      </c>
      <c r="S624" s="7">
        <f>SUMIF(Cocina!A:A,K624,Cocina!H:H)</f>
        <v>0.10069444444444445</v>
      </c>
      <c r="T624" s="2">
        <f t="shared" si="58"/>
        <v>8.0843665095642336E-13</v>
      </c>
      <c r="U624" t="str">
        <f t="shared" si="59"/>
        <v>Cobrado</v>
      </c>
      <c r="V624" t="str">
        <f>TEXT(Table1[[#This Row],[Fecha de factura]],"dddd")</f>
        <v>jueves</v>
      </c>
    </row>
    <row r="625" spans="1:22" x14ac:dyDescent="0.45">
      <c r="A625">
        <v>1</v>
      </c>
      <c r="B625" t="s">
        <v>367</v>
      </c>
      <c r="C625">
        <v>4</v>
      </c>
      <c r="D625" s="1">
        <v>45022.080555555556</v>
      </c>
      <c r="E625" s="1">
        <v>45022.143055555556</v>
      </c>
      <c r="F625" t="s">
        <v>20</v>
      </c>
      <c r="G625" t="s">
        <v>36</v>
      </c>
      <c r="H625" t="s">
        <v>26</v>
      </c>
      <c r="I625" s="11">
        <v>38</v>
      </c>
      <c r="J625" t="s">
        <v>17</v>
      </c>
      <c r="K625">
        <v>624</v>
      </c>
      <c r="L625" t="s">
        <v>70</v>
      </c>
      <c r="M625" t="s">
        <v>1072</v>
      </c>
      <c r="N625" s="11">
        <f>SUMIF(Cocina!A:A,Sala!K625,Cocina!J:J)+I625</f>
        <v>140</v>
      </c>
      <c r="O625" s="12">
        <f t="shared" si="54"/>
        <v>45022</v>
      </c>
      <c r="P625" s="2">
        <f t="shared" si="55"/>
        <v>45022.080555555556</v>
      </c>
      <c r="Q625" s="2">
        <f t="shared" si="56"/>
        <v>45022.143055555556</v>
      </c>
      <c r="R625" s="2">
        <f t="shared" si="57"/>
        <v>6.25E-2</v>
      </c>
      <c r="S625" s="7">
        <f>SUMIF(Cocina!A:A,K625,Cocina!H:H)</f>
        <v>5.486111111111111E-2</v>
      </c>
      <c r="T625" s="2">
        <f t="shared" si="58"/>
        <v>7.6388888888888895E-3</v>
      </c>
      <c r="U625" t="str">
        <f t="shared" si="59"/>
        <v>Cobrado</v>
      </c>
      <c r="V625" t="str">
        <f>TEXT(Table1[[#This Row],[Fecha de factura]],"dddd")</f>
        <v>jueves</v>
      </c>
    </row>
    <row r="626" spans="1:22" x14ac:dyDescent="0.45">
      <c r="A626">
        <v>5</v>
      </c>
      <c r="B626" t="s">
        <v>534</v>
      </c>
      <c r="C626">
        <v>4</v>
      </c>
      <c r="D626" s="1">
        <v>45022.006249999999</v>
      </c>
      <c r="E626" s="1">
        <v>45022.140277777777</v>
      </c>
      <c r="F626" t="s">
        <v>33</v>
      </c>
      <c r="G626" t="s">
        <v>36</v>
      </c>
      <c r="H626" t="s">
        <v>26</v>
      </c>
      <c r="I626" s="11">
        <v>41.73</v>
      </c>
      <c r="J626" t="s">
        <v>39</v>
      </c>
      <c r="K626">
        <v>625</v>
      </c>
      <c r="L626" t="s">
        <v>58</v>
      </c>
      <c r="M626" t="s">
        <v>1073</v>
      </c>
      <c r="N626" s="11">
        <f>SUMIF(Cocina!A:A,Sala!K626,Cocina!J:J)+I626</f>
        <v>180.73</v>
      </c>
      <c r="O626" s="12">
        <f t="shared" si="54"/>
        <v>45022</v>
      </c>
      <c r="P626" s="2">
        <f t="shared" si="55"/>
        <v>45022.006249999999</v>
      </c>
      <c r="Q626" s="2">
        <f t="shared" si="56"/>
        <v>45022.140277777777</v>
      </c>
      <c r="R626" s="2">
        <f t="shared" si="57"/>
        <v>0.14444444444476781</v>
      </c>
      <c r="S626" s="7">
        <f>SUMIF(Cocina!A:A,K626,Cocina!H:H)</f>
        <v>6.7361111111111108E-2</v>
      </c>
      <c r="T626" s="2">
        <f t="shared" si="58"/>
        <v>7.7083333333656703E-2</v>
      </c>
      <c r="U626" t="str">
        <f t="shared" si="59"/>
        <v>Cobrado</v>
      </c>
      <c r="V626" t="str">
        <f>TEXT(Table1[[#This Row],[Fecha de factura]],"dddd")</f>
        <v>jueves</v>
      </c>
    </row>
    <row r="627" spans="1:22" x14ac:dyDescent="0.45">
      <c r="A627">
        <v>14</v>
      </c>
      <c r="B627" t="s">
        <v>535</v>
      </c>
      <c r="C627">
        <v>4</v>
      </c>
      <c r="D627" s="1">
        <v>45022.114583333336</v>
      </c>
      <c r="E627" s="1">
        <v>45022.173611111109</v>
      </c>
      <c r="F627" t="s">
        <v>33</v>
      </c>
      <c r="G627" t="s">
        <v>21</v>
      </c>
      <c r="H627" t="s">
        <v>26</v>
      </c>
      <c r="I627" s="11">
        <v>19.239999999999998</v>
      </c>
      <c r="J627" t="s">
        <v>27</v>
      </c>
      <c r="K627">
        <v>626</v>
      </c>
      <c r="L627" t="s">
        <v>70</v>
      </c>
      <c r="M627" t="s">
        <v>1074</v>
      </c>
      <c r="N627" s="11">
        <f>SUMIF(Cocina!A:A,Sala!K627,Cocina!J:J)+I627</f>
        <v>156.24</v>
      </c>
      <c r="O627" s="12">
        <f t="shared" si="54"/>
        <v>45022</v>
      </c>
      <c r="P627" s="2">
        <f t="shared" si="55"/>
        <v>45022.114583333336</v>
      </c>
      <c r="Q627" s="2">
        <f t="shared" si="56"/>
        <v>45022.173611111109</v>
      </c>
      <c r="R627" s="2">
        <f t="shared" si="57"/>
        <v>5.9027777773735579E-2</v>
      </c>
      <c r="S627" s="7">
        <f>SUMIF(Cocina!A:A,K627,Cocina!H:H)</f>
        <v>4.027777777777778E-2</v>
      </c>
      <c r="T627" s="2">
        <f t="shared" si="58"/>
        <v>1.8749999995957799E-2</v>
      </c>
      <c r="U627" t="str">
        <f t="shared" si="59"/>
        <v>Cobrado</v>
      </c>
      <c r="V627" t="str">
        <f>TEXT(Table1[[#This Row],[Fecha de factura]],"dddd")</f>
        <v>jueves</v>
      </c>
    </row>
    <row r="628" spans="1:22" x14ac:dyDescent="0.45">
      <c r="A628">
        <v>4</v>
      </c>
      <c r="B628" t="s">
        <v>239</v>
      </c>
      <c r="C628">
        <v>3</v>
      </c>
      <c r="D628" s="1">
        <v>45022.099305555559</v>
      </c>
      <c r="E628" s="1">
        <v>45022.175694444442</v>
      </c>
      <c r="F628" t="s">
        <v>14</v>
      </c>
      <c r="G628" t="s">
        <v>15</v>
      </c>
      <c r="H628" t="s">
        <v>26</v>
      </c>
      <c r="I628" s="11">
        <v>44.24</v>
      </c>
      <c r="J628" t="s">
        <v>39</v>
      </c>
      <c r="K628">
        <v>627</v>
      </c>
      <c r="L628" t="s">
        <v>55</v>
      </c>
      <c r="M628" t="s">
        <v>81</v>
      </c>
      <c r="N628" s="11">
        <f>SUMIF(Cocina!A:A,Sala!K628,Cocina!J:J)+I628</f>
        <v>65.240000000000009</v>
      </c>
      <c r="O628" s="12">
        <f t="shared" si="54"/>
        <v>45022</v>
      </c>
      <c r="P628" s="2">
        <f t="shared" si="55"/>
        <v>45022.099305555559</v>
      </c>
      <c r="Q628" s="2">
        <f t="shared" si="56"/>
        <v>45022.175694444442</v>
      </c>
      <c r="R628" s="2">
        <f t="shared" si="57"/>
        <v>8.6805555549896482E-2</v>
      </c>
      <c r="S628" s="7">
        <f>SUMIF(Cocina!A:A,K628,Cocina!H:H)</f>
        <v>2.5694444444444443E-2</v>
      </c>
      <c r="T628" s="2">
        <f t="shared" si="58"/>
        <v>6.1111111105452039E-2</v>
      </c>
      <c r="U628" t="str">
        <f t="shared" si="59"/>
        <v>Cobrado</v>
      </c>
      <c r="V628" t="str">
        <f>TEXT(Table1[[#This Row],[Fecha de factura]],"dddd")</f>
        <v>jueves</v>
      </c>
    </row>
    <row r="629" spans="1:22" x14ac:dyDescent="0.45">
      <c r="A629">
        <v>2</v>
      </c>
      <c r="B629" t="s">
        <v>220</v>
      </c>
      <c r="C629">
        <v>1</v>
      </c>
      <c r="D629" s="1">
        <v>45022.006249999999</v>
      </c>
      <c r="E629" s="1">
        <v>45022.067361111112</v>
      </c>
      <c r="F629" t="s">
        <v>14</v>
      </c>
      <c r="G629" t="s">
        <v>21</v>
      </c>
      <c r="H629" t="s">
        <v>26</v>
      </c>
      <c r="I629" s="11">
        <v>15.03</v>
      </c>
      <c r="J629" t="s">
        <v>17</v>
      </c>
      <c r="K629">
        <v>628</v>
      </c>
      <c r="L629" t="s">
        <v>58</v>
      </c>
      <c r="M629" t="s">
        <v>1075</v>
      </c>
      <c r="N629" s="11">
        <f>SUMIF(Cocina!A:A,Sala!K629,Cocina!J:J)+I629</f>
        <v>183.03</v>
      </c>
      <c r="O629" s="12">
        <f t="shared" si="54"/>
        <v>45022</v>
      </c>
      <c r="P629" s="2">
        <f t="shared" si="55"/>
        <v>45022.006249999999</v>
      </c>
      <c r="Q629" s="2">
        <f t="shared" si="56"/>
        <v>45022.067361111112</v>
      </c>
      <c r="R629" s="2">
        <f t="shared" si="57"/>
        <v>6.1111111113859806E-2</v>
      </c>
      <c r="S629" s="7">
        <f>SUMIF(Cocina!A:A,K629,Cocina!H:H)</f>
        <v>2.9861111111111109E-2</v>
      </c>
      <c r="T629" s="2">
        <f t="shared" si="58"/>
        <v>3.1250000002748697E-2</v>
      </c>
      <c r="U629" t="str">
        <f t="shared" si="59"/>
        <v>Cobrado</v>
      </c>
      <c r="V629" t="str">
        <f>TEXT(Table1[[#This Row],[Fecha de factura]],"dddd")</f>
        <v>jueves</v>
      </c>
    </row>
    <row r="630" spans="1:22" x14ac:dyDescent="0.45">
      <c r="A630">
        <v>17</v>
      </c>
      <c r="B630" t="s">
        <v>77</v>
      </c>
      <c r="C630">
        <v>2</v>
      </c>
      <c r="D630" s="1">
        <v>45022.088194444441</v>
      </c>
      <c r="E630" s="1">
        <v>45022.246527777781</v>
      </c>
      <c r="F630" t="s">
        <v>33</v>
      </c>
      <c r="G630" t="s">
        <v>36</v>
      </c>
      <c r="H630" t="s">
        <v>16</v>
      </c>
      <c r="I630" s="11">
        <v>26.07</v>
      </c>
      <c r="J630" t="s">
        <v>39</v>
      </c>
      <c r="K630">
        <v>629</v>
      </c>
      <c r="L630" t="s">
        <v>70</v>
      </c>
      <c r="M630" t="s">
        <v>1076</v>
      </c>
      <c r="N630" s="11">
        <f>SUMIF(Cocina!A:A,Sala!K630,Cocina!J:J)+I630</f>
        <v>156.07</v>
      </c>
      <c r="O630" s="12">
        <f t="shared" si="54"/>
        <v>45022</v>
      </c>
      <c r="P630" s="2">
        <f t="shared" si="55"/>
        <v>45022.088194444441</v>
      </c>
      <c r="Q630" s="2">
        <f t="shared" si="56"/>
        <v>45022.246527777781</v>
      </c>
      <c r="R630" s="2">
        <f t="shared" si="57"/>
        <v>0.16875000000679088</v>
      </c>
      <c r="S630" s="7">
        <f>SUMIF(Cocina!A:A,K630,Cocina!H:H)</f>
        <v>5.8333333333333334E-2</v>
      </c>
      <c r="T630" s="2">
        <f t="shared" si="58"/>
        <v>0.11041666667345755</v>
      </c>
      <c r="U630" t="str">
        <f t="shared" si="59"/>
        <v>Cobrado</v>
      </c>
      <c r="V630" t="str">
        <f>TEXT(Table1[[#This Row],[Fecha de factura]],"dddd")</f>
        <v>jueves</v>
      </c>
    </row>
    <row r="631" spans="1:22" x14ac:dyDescent="0.45">
      <c r="A631">
        <v>2</v>
      </c>
      <c r="B631" t="s">
        <v>321</v>
      </c>
      <c r="C631">
        <v>2</v>
      </c>
      <c r="D631" s="1">
        <v>45022.001388888886</v>
      </c>
      <c r="E631" s="1">
        <v>45022.117361111108</v>
      </c>
      <c r="F631" t="s">
        <v>30</v>
      </c>
      <c r="G631" t="s">
        <v>15</v>
      </c>
      <c r="H631" t="s">
        <v>16</v>
      </c>
      <c r="I631" s="11">
        <v>36.619999999999997</v>
      </c>
      <c r="J631" t="s">
        <v>27</v>
      </c>
      <c r="K631">
        <v>630</v>
      </c>
      <c r="L631" t="s">
        <v>43</v>
      </c>
      <c r="M631" t="s">
        <v>1077</v>
      </c>
      <c r="N631" s="11">
        <f>SUMIF(Cocina!A:A,Sala!K631,Cocina!J:J)+I631</f>
        <v>218.62</v>
      </c>
      <c r="O631" s="12">
        <f t="shared" si="54"/>
        <v>45022</v>
      </c>
      <c r="P631" s="2">
        <f t="shared" si="55"/>
        <v>45022.001388888886</v>
      </c>
      <c r="Q631" s="2">
        <f t="shared" si="56"/>
        <v>45022.117361111108</v>
      </c>
      <c r="R631" s="2">
        <f t="shared" si="57"/>
        <v>0.11597222222189885</v>
      </c>
      <c r="S631" s="7">
        <f>SUMIF(Cocina!A:A,K631,Cocina!H:H)</f>
        <v>5.2083333333333336E-2</v>
      </c>
      <c r="T631" s="2">
        <f t="shared" si="58"/>
        <v>6.3888888888565504E-2</v>
      </c>
      <c r="U631" t="str">
        <f t="shared" si="59"/>
        <v>Cobrado</v>
      </c>
      <c r="V631" t="str">
        <f>TEXT(Table1[[#This Row],[Fecha de factura]],"dddd")</f>
        <v>jueves</v>
      </c>
    </row>
    <row r="632" spans="1:22" x14ac:dyDescent="0.45">
      <c r="A632">
        <v>6</v>
      </c>
      <c r="B632" t="s">
        <v>386</v>
      </c>
      <c r="C632">
        <v>1</v>
      </c>
      <c r="D632" s="1">
        <v>45022.01458333333</v>
      </c>
      <c r="E632" s="1">
        <v>45022.118750000001</v>
      </c>
      <c r="F632" t="s">
        <v>30</v>
      </c>
      <c r="G632" t="s">
        <v>36</v>
      </c>
      <c r="H632" t="s">
        <v>26</v>
      </c>
      <c r="I632" s="11">
        <v>39.71</v>
      </c>
      <c r="J632" t="s">
        <v>17</v>
      </c>
      <c r="K632">
        <v>631</v>
      </c>
      <c r="L632" t="s">
        <v>23</v>
      </c>
      <c r="M632" t="s">
        <v>214</v>
      </c>
      <c r="N632" s="11">
        <f>SUMIF(Cocina!A:A,Sala!K632,Cocina!J:J)+I632</f>
        <v>105.71000000000001</v>
      </c>
      <c r="O632" s="12">
        <f t="shared" si="54"/>
        <v>45022</v>
      </c>
      <c r="P632" s="2">
        <f t="shared" si="55"/>
        <v>45022.01458333333</v>
      </c>
      <c r="Q632" s="2">
        <f t="shared" si="56"/>
        <v>45022.118750000001</v>
      </c>
      <c r="R632" s="2">
        <f t="shared" si="57"/>
        <v>0.10416666667151731</v>
      </c>
      <c r="S632" s="7">
        <f>SUMIF(Cocina!A:A,K632,Cocina!H:H)</f>
        <v>3.1944444444444442E-2</v>
      </c>
      <c r="T632" s="2">
        <f t="shared" si="58"/>
        <v>7.2222222227072863E-2</v>
      </c>
      <c r="U632" t="str">
        <f t="shared" si="59"/>
        <v>Cobrado</v>
      </c>
      <c r="V632" t="str">
        <f>TEXT(Table1[[#This Row],[Fecha de factura]],"dddd")</f>
        <v>jueves</v>
      </c>
    </row>
    <row r="633" spans="1:22" x14ac:dyDescent="0.45">
      <c r="A633">
        <v>16</v>
      </c>
      <c r="B633" t="s">
        <v>536</v>
      </c>
      <c r="C633">
        <v>2</v>
      </c>
      <c r="D633" s="1">
        <v>45022.010416666664</v>
      </c>
      <c r="E633" s="1">
        <v>45022.121527777781</v>
      </c>
      <c r="F633" t="s">
        <v>14</v>
      </c>
      <c r="G633" t="s">
        <v>21</v>
      </c>
      <c r="H633" t="s">
        <v>26</v>
      </c>
      <c r="I633" s="11">
        <v>22.41</v>
      </c>
      <c r="J633" t="s">
        <v>27</v>
      </c>
      <c r="K633">
        <v>632</v>
      </c>
      <c r="L633" t="s">
        <v>55</v>
      </c>
      <c r="M633" t="s">
        <v>1078</v>
      </c>
      <c r="N633" s="11">
        <f>SUMIF(Cocina!A:A,Sala!K633,Cocina!J:J)+I633</f>
        <v>151.41</v>
      </c>
      <c r="O633" s="12">
        <f t="shared" si="54"/>
        <v>45022</v>
      </c>
      <c r="P633" s="2">
        <f t="shared" si="55"/>
        <v>45022.010416666664</v>
      </c>
      <c r="Q633" s="2">
        <f t="shared" si="56"/>
        <v>45022.121527777781</v>
      </c>
      <c r="R633" s="2">
        <f t="shared" si="57"/>
        <v>0.11111111111677019</v>
      </c>
      <c r="S633" s="7">
        <f>SUMIF(Cocina!A:A,K633,Cocina!H:H)</f>
        <v>6.1111111111111116E-2</v>
      </c>
      <c r="T633" s="2">
        <f t="shared" si="58"/>
        <v>5.0000000005659073E-2</v>
      </c>
      <c r="U633" t="str">
        <f t="shared" si="59"/>
        <v>Cobrado</v>
      </c>
      <c r="V633" t="str">
        <f>TEXT(Table1[[#This Row],[Fecha de factura]],"dddd")</f>
        <v>jueves</v>
      </c>
    </row>
    <row r="634" spans="1:22" x14ac:dyDescent="0.45">
      <c r="A634">
        <v>16</v>
      </c>
      <c r="B634" t="s">
        <v>537</v>
      </c>
      <c r="C634">
        <v>5</v>
      </c>
      <c r="D634" s="1">
        <v>45022.154861111114</v>
      </c>
      <c r="E634" s="1">
        <v>45022.227777777778</v>
      </c>
      <c r="F634" t="s">
        <v>14</v>
      </c>
      <c r="G634" t="s">
        <v>15</v>
      </c>
      <c r="H634" t="s">
        <v>26</v>
      </c>
      <c r="I634" s="11">
        <v>11.19</v>
      </c>
      <c r="J634" t="s">
        <v>17</v>
      </c>
      <c r="K634">
        <v>633</v>
      </c>
      <c r="L634" t="s">
        <v>43</v>
      </c>
      <c r="M634" t="s">
        <v>1079</v>
      </c>
      <c r="N634" s="11">
        <f>SUMIF(Cocina!A:A,Sala!K634,Cocina!J:J)+I634</f>
        <v>247.19</v>
      </c>
      <c r="O634" s="12">
        <f t="shared" si="54"/>
        <v>45022</v>
      </c>
      <c r="P634" s="2">
        <f t="shared" si="55"/>
        <v>45022.154861111114</v>
      </c>
      <c r="Q634" s="2">
        <f t="shared" si="56"/>
        <v>45022.227777777778</v>
      </c>
      <c r="R634" s="2">
        <f t="shared" si="57"/>
        <v>7.2916666664241347E-2</v>
      </c>
      <c r="S634" s="7">
        <f>SUMIF(Cocina!A:A,K634,Cocina!H:H)</f>
        <v>0.10347222222222222</v>
      </c>
      <c r="T634" s="2">
        <f t="shared" si="58"/>
        <v>0</v>
      </c>
      <c r="U634" t="str">
        <f t="shared" si="59"/>
        <v>No cobrado</v>
      </c>
      <c r="V634" t="str">
        <f>TEXT(Table1[[#This Row],[Fecha de factura]],"dddd")</f>
        <v>jueves</v>
      </c>
    </row>
    <row r="635" spans="1:22" x14ac:dyDescent="0.45">
      <c r="A635">
        <v>2</v>
      </c>
      <c r="B635" t="s">
        <v>401</v>
      </c>
      <c r="C635">
        <v>1</v>
      </c>
      <c r="D635" s="1">
        <v>45022.002083333333</v>
      </c>
      <c r="E635" s="1">
        <v>45022.15</v>
      </c>
      <c r="F635" t="s">
        <v>20</v>
      </c>
      <c r="G635" t="s">
        <v>21</v>
      </c>
      <c r="H635" t="s">
        <v>26</v>
      </c>
      <c r="I635" s="11">
        <v>29.25</v>
      </c>
      <c r="J635" t="s">
        <v>17</v>
      </c>
      <c r="K635">
        <v>634</v>
      </c>
      <c r="L635" t="s">
        <v>40</v>
      </c>
      <c r="M635" t="s">
        <v>1080</v>
      </c>
      <c r="N635" s="11">
        <f>SUMIF(Cocina!A:A,Sala!K635,Cocina!J:J)+I635</f>
        <v>373.25</v>
      </c>
      <c r="O635" s="12">
        <f t="shared" si="54"/>
        <v>45022</v>
      </c>
      <c r="P635" s="2">
        <f t="shared" si="55"/>
        <v>45022.002083333333</v>
      </c>
      <c r="Q635" s="2">
        <f t="shared" si="56"/>
        <v>45022.15</v>
      </c>
      <c r="R635" s="2">
        <f t="shared" si="57"/>
        <v>0.14791666666860692</v>
      </c>
      <c r="S635" s="7">
        <f>SUMIF(Cocina!A:A,K635,Cocina!H:H)</f>
        <v>0.10902777777777778</v>
      </c>
      <c r="T635" s="2">
        <f t="shared" si="58"/>
        <v>3.8888888890829143E-2</v>
      </c>
      <c r="U635" t="str">
        <f t="shared" si="59"/>
        <v>Cobrado</v>
      </c>
      <c r="V635" t="str">
        <f>TEXT(Table1[[#This Row],[Fecha de factura]],"dddd")</f>
        <v>jueves</v>
      </c>
    </row>
    <row r="636" spans="1:22" x14ac:dyDescent="0.45">
      <c r="A636">
        <v>5</v>
      </c>
      <c r="B636" t="s">
        <v>538</v>
      </c>
      <c r="C636">
        <v>2</v>
      </c>
      <c r="D636" s="1">
        <v>45022.011805555558</v>
      </c>
      <c r="E636" s="1">
        <v>45022.12777777778</v>
      </c>
      <c r="F636" t="s">
        <v>25</v>
      </c>
      <c r="G636" t="s">
        <v>15</v>
      </c>
      <c r="H636" t="s">
        <v>26</v>
      </c>
      <c r="I636" s="11">
        <v>22.15</v>
      </c>
      <c r="J636" t="s">
        <v>27</v>
      </c>
      <c r="K636">
        <v>635</v>
      </c>
      <c r="L636" t="s">
        <v>34</v>
      </c>
      <c r="M636" t="s">
        <v>49</v>
      </c>
      <c r="N636" s="11">
        <f>SUMIF(Cocina!A:A,Sala!K636,Cocina!J:J)+I636</f>
        <v>80.150000000000006</v>
      </c>
      <c r="O636" s="12">
        <f t="shared" si="54"/>
        <v>45022</v>
      </c>
      <c r="P636" s="2">
        <f t="shared" si="55"/>
        <v>45022.011805555558</v>
      </c>
      <c r="Q636" s="2">
        <f t="shared" si="56"/>
        <v>45022.12777777778</v>
      </c>
      <c r="R636" s="2">
        <f t="shared" si="57"/>
        <v>0.11597222222189885</v>
      </c>
      <c r="S636" s="7">
        <f>SUMIF(Cocina!A:A,K636,Cocina!H:H)</f>
        <v>1.7361111111111112E-2</v>
      </c>
      <c r="T636" s="2">
        <f t="shared" si="58"/>
        <v>9.8611111110787741E-2</v>
      </c>
      <c r="U636" t="str">
        <f t="shared" si="59"/>
        <v>Cobrado</v>
      </c>
      <c r="V636" t="str">
        <f>TEXT(Table1[[#This Row],[Fecha de factura]],"dddd")</f>
        <v>jueves</v>
      </c>
    </row>
    <row r="637" spans="1:22" x14ac:dyDescent="0.45">
      <c r="A637">
        <v>14</v>
      </c>
      <c r="B637" t="s">
        <v>539</v>
      </c>
      <c r="C637">
        <v>3</v>
      </c>
      <c r="D637" s="1">
        <v>45022.149305555555</v>
      </c>
      <c r="E637" s="1">
        <v>45022.241666666669</v>
      </c>
      <c r="F637" t="s">
        <v>30</v>
      </c>
      <c r="G637" t="s">
        <v>36</v>
      </c>
      <c r="H637" t="s">
        <v>16</v>
      </c>
      <c r="I637" s="11">
        <v>32.86</v>
      </c>
      <c r="J637" t="s">
        <v>27</v>
      </c>
      <c r="K637">
        <v>636</v>
      </c>
      <c r="L637" t="s">
        <v>55</v>
      </c>
      <c r="M637" t="s">
        <v>1081</v>
      </c>
      <c r="N637" s="11">
        <f>SUMIF(Cocina!A:A,Sala!K637,Cocina!J:J)+I637</f>
        <v>158.86000000000001</v>
      </c>
      <c r="O637" s="12">
        <f t="shared" si="54"/>
        <v>45022</v>
      </c>
      <c r="P637" s="2">
        <f t="shared" si="55"/>
        <v>45022.149305555555</v>
      </c>
      <c r="Q637" s="2">
        <f t="shared" si="56"/>
        <v>45022.241666666669</v>
      </c>
      <c r="R637" s="2">
        <f t="shared" si="57"/>
        <v>9.2361111113859806E-2</v>
      </c>
      <c r="S637" s="7">
        <f>SUMIF(Cocina!A:A,K637,Cocina!H:H)</f>
        <v>0.10486111111111111</v>
      </c>
      <c r="T637" s="2">
        <f t="shared" si="58"/>
        <v>0</v>
      </c>
      <c r="U637" t="str">
        <f t="shared" si="59"/>
        <v>No cobrado</v>
      </c>
      <c r="V637" t="str">
        <f>TEXT(Table1[[#This Row],[Fecha de factura]],"dddd")</f>
        <v>jueves</v>
      </c>
    </row>
    <row r="638" spans="1:22" x14ac:dyDescent="0.45">
      <c r="A638">
        <v>6</v>
      </c>
      <c r="B638" t="s">
        <v>540</v>
      </c>
      <c r="C638">
        <v>3</v>
      </c>
      <c r="D638" s="1">
        <v>45022.079861111109</v>
      </c>
      <c r="E638" s="1">
        <v>45022.188888888886</v>
      </c>
      <c r="F638" t="s">
        <v>33</v>
      </c>
      <c r="G638" t="s">
        <v>15</v>
      </c>
      <c r="H638" t="s">
        <v>26</v>
      </c>
      <c r="I638" s="11">
        <v>36.58</v>
      </c>
      <c r="J638" t="s">
        <v>17</v>
      </c>
      <c r="K638">
        <v>637</v>
      </c>
      <c r="L638" t="s">
        <v>55</v>
      </c>
      <c r="M638" t="s">
        <v>1082</v>
      </c>
      <c r="N638" s="11">
        <f>SUMIF(Cocina!A:A,Sala!K638,Cocina!J:J)+I638</f>
        <v>153.57999999999998</v>
      </c>
      <c r="O638" s="12">
        <f t="shared" si="54"/>
        <v>45022</v>
      </c>
      <c r="P638" s="2">
        <f t="shared" si="55"/>
        <v>45022.079861111109</v>
      </c>
      <c r="Q638" s="2">
        <f t="shared" si="56"/>
        <v>45022.188888888886</v>
      </c>
      <c r="R638" s="2">
        <f t="shared" si="57"/>
        <v>0.10902777777664596</v>
      </c>
      <c r="S638" s="7">
        <f>SUMIF(Cocina!A:A,K638,Cocina!H:H)</f>
        <v>4.2361111111111113E-2</v>
      </c>
      <c r="T638" s="2">
        <f t="shared" si="58"/>
        <v>6.6666666665534849E-2</v>
      </c>
      <c r="U638" t="str">
        <f t="shared" si="59"/>
        <v>Cobrado</v>
      </c>
      <c r="V638" t="str">
        <f>TEXT(Table1[[#This Row],[Fecha de factura]],"dddd")</f>
        <v>jueves</v>
      </c>
    </row>
    <row r="639" spans="1:22" x14ac:dyDescent="0.45">
      <c r="A639">
        <v>16</v>
      </c>
      <c r="B639" t="s">
        <v>206</v>
      </c>
      <c r="C639">
        <v>6</v>
      </c>
      <c r="D639" s="1">
        <v>45022.037499999999</v>
      </c>
      <c r="E639" s="1">
        <v>45022.094444444447</v>
      </c>
      <c r="F639" t="s">
        <v>14</v>
      </c>
      <c r="G639" t="s">
        <v>36</v>
      </c>
      <c r="H639" t="s">
        <v>26</v>
      </c>
      <c r="I639" s="11">
        <v>30.71</v>
      </c>
      <c r="J639" t="s">
        <v>39</v>
      </c>
      <c r="K639">
        <v>638</v>
      </c>
      <c r="L639" t="s">
        <v>70</v>
      </c>
      <c r="M639" t="s">
        <v>79</v>
      </c>
      <c r="N639" s="11">
        <f>SUMIF(Cocina!A:A,Sala!K639,Cocina!J:J)+I639</f>
        <v>120.71000000000001</v>
      </c>
      <c r="O639" s="12">
        <f t="shared" si="54"/>
        <v>45022</v>
      </c>
      <c r="P639" s="2">
        <f t="shared" si="55"/>
        <v>45022.037499999999</v>
      </c>
      <c r="Q639" s="2">
        <f t="shared" si="56"/>
        <v>45022.094444444447</v>
      </c>
      <c r="R639" s="2">
        <f t="shared" si="57"/>
        <v>6.7361111114829939E-2</v>
      </c>
      <c r="S639" s="7">
        <f>SUMIF(Cocina!A:A,K639,Cocina!H:H)</f>
        <v>3.0555555555555555E-2</v>
      </c>
      <c r="T639" s="2">
        <f t="shared" si="58"/>
        <v>3.680555555927438E-2</v>
      </c>
      <c r="U639" t="str">
        <f t="shared" si="59"/>
        <v>Cobrado</v>
      </c>
      <c r="V639" t="str">
        <f>TEXT(Table1[[#This Row],[Fecha de factura]],"dddd")</f>
        <v>jueves</v>
      </c>
    </row>
    <row r="640" spans="1:22" x14ac:dyDescent="0.45">
      <c r="A640">
        <v>8</v>
      </c>
      <c r="B640" t="s">
        <v>541</v>
      </c>
      <c r="C640">
        <v>4</v>
      </c>
      <c r="D640" s="1">
        <v>45022.095138888886</v>
      </c>
      <c r="E640" s="1">
        <v>45022.22152777778</v>
      </c>
      <c r="F640" t="s">
        <v>25</v>
      </c>
      <c r="G640" t="s">
        <v>36</v>
      </c>
      <c r="H640" t="s">
        <v>26</v>
      </c>
      <c r="I640" s="11">
        <v>18.97</v>
      </c>
      <c r="J640" t="s">
        <v>17</v>
      </c>
      <c r="K640">
        <v>639</v>
      </c>
      <c r="L640" t="s">
        <v>18</v>
      </c>
      <c r="M640" t="s">
        <v>1083</v>
      </c>
      <c r="N640" s="11">
        <f>SUMIF(Cocina!A:A,Sala!K640,Cocina!J:J)+I640</f>
        <v>170.97</v>
      </c>
      <c r="O640" s="12">
        <f t="shared" si="54"/>
        <v>45022</v>
      </c>
      <c r="P640" s="2">
        <f t="shared" si="55"/>
        <v>45022.095138888886</v>
      </c>
      <c r="Q640" s="2">
        <f t="shared" si="56"/>
        <v>45022.22152777778</v>
      </c>
      <c r="R640" s="2">
        <f t="shared" si="57"/>
        <v>0.12638888889341615</v>
      </c>
      <c r="S640" s="7">
        <f>SUMIF(Cocina!A:A,K640,Cocina!H:H)</f>
        <v>9.4444444444444442E-2</v>
      </c>
      <c r="T640" s="2">
        <f t="shared" si="58"/>
        <v>3.1944444448971709E-2</v>
      </c>
      <c r="U640" t="str">
        <f t="shared" si="59"/>
        <v>Cobrado</v>
      </c>
      <c r="V640" t="str">
        <f>TEXT(Table1[[#This Row],[Fecha de factura]],"dddd")</f>
        <v>jueves</v>
      </c>
    </row>
    <row r="641" spans="1:22" x14ac:dyDescent="0.45">
      <c r="A641">
        <v>14</v>
      </c>
      <c r="B641" t="s">
        <v>542</v>
      </c>
      <c r="C641">
        <v>3</v>
      </c>
      <c r="D641" s="1">
        <v>45022.02847222222</v>
      </c>
      <c r="E641" s="1">
        <v>45022.076388888891</v>
      </c>
      <c r="F641" t="s">
        <v>14</v>
      </c>
      <c r="G641" t="s">
        <v>15</v>
      </c>
      <c r="H641" t="s">
        <v>16</v>
      </c>
      <c r="I641" s="11">
        <v>49.29</v>
      </c>
      <c r="J641" t="s">
        <v>27</v>
      </c>
      <c r="K641">
        <v>640</v>
      </c>
      <c r="L641" t="s">
        <v>40</v>
      </c>
      <c r="M641" t="s">
        <v>1084</v>
      </c>
      <c r="N641" s="11">
        <f>SUMIF(Cocina!A:A,Sala!K641,Cocina!J:J)+I641</f>
        <v>268.29000000000002</v>
      </c>
      <c r="O641" s="12">
        <f t="shared" si="54"/>
        <v>45022</v>
      </c>
      <c r="P641" s="2">
        <f t="shared" si="55"/>
        <v>45022.02847222222</v>
      </c>
      <c r="Q641" s="2">
        <f t="shared" si="56"/>
        <v>45022.076388888891</v>
      </c>
      <c r="R641" s="2">
        <f t="shared" si="57"/>
        <v>4.7916666670062114E-2</v>
      </c>
      <c r="S641" s="7">
        <f>SUMIF(Cocina!A:A,K641,Cocina!H:H)</f>
        <v>5.2083333333333336E-2</v>
      </c>
      <c r="T641" s="2">
        <f t="shared" si="58"/>
        <v>0</v>
      </c>
      <c r="U641" t="str">
        <f t="shared" si="59"/>
        <v>No cobrado</v>
      </c>
      <c r="V641" t="str">
        <f>TEXT(Table1[[#This Row],[Fecha de factura]],"dddd")</f>
        <v>jueves</v>
      </c>
    </row>
    <row r="642" spans="1:22" x14ac:dyDescent="0.45">
      <c r="A642">
        <v>2</v>
      </c>
      <c r="B642" t="s">
        <v>543</v>
      </c>
      <c r="C642">
        <v>4</v>
      </c>
      <c r="D642" s="1">
        <v>45022.047222222223</v>
      </c>
      <c r="E642" s="1">
        <v>45022.161111111112</v>
      </c>
      <c r="F642" t="s">
        <v>20</v>
      </c>
      <c r="G642" t="s">
        <v>15</v>
      </c>
      <c r="H642" t="s">
        <v>16</v>
      </c>
      <c r="I642" s="11">
        <v>39.68</v>
      </c>
      <c r="J642" t="s">
        <v>17</v>
      </c>
      <c r="K642">
        <v>641</v>
      </c>
      <c r="L642" t="s">
        <v>55</v>
      </c>
      <c r="M642" t="s">
        <v>1085</v>
      </c>
      <c r="N642" s="11">
        <f>SUMIF(Cocina!A:A,Sala!K642,Cocina!J:J)+I642</f>
        <v>247.68</v>
      </c>
      <c r="O642" s="12">
        <f t="shared" ref="O642:O705" si="60">INT(E642)</f>
        <v>45022</v>
      </c>
      <c r="P642" s="2">
        <f t="shared" ref="P642:P705" si="61">D642</f>
        <v>45022.047222222223</v>
      </c>
      <c r="Q642" s="2">
        <f t="shared" ref="Q642:Q705" si="62">E642</f>
        <v>45022.161111111112</v>
      </c>
      <c r="R642" s="2">
        <f t="shared" ref="R642:R705" si="63">IF(J642="Ocupada",Q642-P642+15/1440,Q642-P642)</f>
        <v>0.11388888888905058</v>
      </c>
      <c r="S642" s="7">
        <f>SUMIF(Cocina!A:A,K642,Cocina!H:H)</f>
        <v>5.1388888888888887E-2</v>
      </c>
      <c r="T642" s="2">
        <f t="shared" si="58"/>
        <v>6.250000000016169E-2</v>
      </c>
      <c r="U642" t="str">
        <f t="shared" si="59"/>
        <v>Cobrado</v>
      </c>
      <c r="V642" t="str">
        <f>TEXT(Table1[[#This Row],[Fecha de factura]],"dddd")</f>
        <v>jueves</v>
      </c>
    </row>
    <row r="643" spans="1:22" x14ac:dyDescent="0.45">
      <c r="A643">
        <v>15</v>
      </c>
      <c r="B643" t="s">
        <v>544</v>
      </c>
      <c r="C643">
        <v>1</v>
      </c>
      <c r="D643" s="1">
        <v>45022.10833333333</v>
      </c>
      <c r="E643" s="1">
        <v>45022.224999999999</v>
      </c>
      <c r="F643" t="s">
        <v>25</v>
      </c>
      <c r="G643" t="s">
        <v>15</v>
      </c>
      <c r="H643" t="s">
        <v>26</v>
      </c>
      <c r="I643" s="11">
        <v>11.11</v>
      </c>
      <c r="J643" t="s">
        <v>39</v>
      </c>
      <c r="K643">
        <v>642</v>
      </c>
      <c r="L643" t="s">
        <v>70</v>
      </c>
      <c r="M643" t="s">
        <v>1086</v>
      </c>
      <c r="N643" s="11">
        <f>SUMIF(Cocina!A:A,Sala!K643,Cocina!J:J)+I643</f>
        <v>187.11</v>
      </c>
      <c r="O643" s="12">
        <f t="shared" si="60"/>
        <v>45022</v>
      </c>
      <c r="P643" s="2">
        <f t="shared" si="61"/>
        <v>45022.10833333333</v>
      </c>
      <c r="Q643" s="2">
        <f t="shared" si="62"/>
        <v>45022.224999999999</v>
      </c>
      <c r="R643" s="2">
        <f t="shared" si="63"/>
        <v>0.12708333333527358</v>
      </c>
      <c r="S643" s="7">
        <f>SUMIF(Cocina!A:A,K643,Cocina!H:H)</f>
        <v>5.6249999999999994E-2</v>
      </c>
      <c r="T643" s="2">
        <f t="shared" ref="T643:T706" si="64">IF(R643-S643&gt;0,R643-S643,0)</f>
        <v>7.0833333335273585E-2</v>
      </c>
      <c r="U643" t="str">
        <f t="shared" ref="U643:U706" si="65">IF(T643=0,"No cobrado","Cobrado")</f>
        <v>Cobrado</v>
      </c>
      <c r="V643" t="str">
        <f>TEXT(Table1[[#This Row],[Fecha de factura]],"dddd")</f>
        <v>jueves</v>
      </c>
    </row>
    <row r="644" spans="1:22" x14ac:dyDescent="0.45">
      <c r="A644">
        <v>17</v>
      </c>
      <c r="B644" t="s">
        <v>545</v>
      </c>
      <c r="C644">
        <v>2</v>
      </c>
      <c r="D644" s="1">
        <v>45022.011805555558</v>
      </c>
      <c r="E644" s="1">
        <v>45022.080555555556</v>
      </c>
      <c r="F644" t="s">
        <v>25</v>
      </c>
      <c r="G644" t="s">
        <v>21</v>
      </c>
      <c r="H644" t="s">
        <v>16</v>
      </c>
      <c r="I644" s="11">
        <v>28.81</v>
      </c>
      <c r="J644" t="s">
        <v>39</v>
      </c>
      <c r="K644">
        <v>643</v>
      </c>
      <c r="L644" t="s">
        <v>45</v>
      </c>
      <c r="M644" t="s">
        <v>272</v>
      </c>
      <c r="N644" s="11">
        <f>SUMIF(Cocina!A:A,Sala!K644,Cocina!J:J)+I644</f>
        <v>61.81</v>
      </c>
      <c r="O644" s="12">
        <f t="shared" si="60"/>
        <v>45022</v>
      </c>
      <c r="P644" s="2">
        <f t="shared" si="61"/>
        <v>45022.011805555558</v>
      </c>
      <c r="Q644" s="2">
        <f t="shared" si="62"/>
        <v>45022.080555555556</v>
      </c>
      <c r="R644" s="2">
        <f t="shared" si="63"/>
        <v>7.916666666521148E-2</v>
      </c>
      <c r="S644" s="7">
        <f>SUMIF(Cocina!A:A,K644,Cocina!H:H)</f>
        <v>1.2500000000000001E-2</v>
      </c>
      <c r="T644" s="2">
        <f t="shared" si="64"/>
        <v>6.6666666665211483E-2</v>
      </c>
      <c r="U644" t="str">
        <f t="shared" si="65"/>
        <v>Cobrado</v>
      </c>
      <c r="V644" t="str">
        <f>TEXT(Table1[[#This Row],[Fecha de factura]],"dddd")</f>
        <v>jueves</v>
      </c>
    </row>
    <row r="645" spans="1:22" x14ac:dyDescent="0.45">
      <c r="A645">
        <v>9</v>
      </c>
      <c r="B645" t="s">
        <v>546</v>
      </c>
      <c r="C645">
        <v>6</v>
      </c>
      <c r="D645" s="1">
        <v>45022.155555555553</v>
      </c>
      <c r="E645" s="1">
        <v>45022.298611111109</v>
      </c>
      <c r="F645" t="s">
        <v>20</v>
      </c>
      <c r="G645" t="s">
        <v>15</v>
      </c>
      <c r="H645" t="s">
        <v>16</v>
      </c>
      <c r="I645" s="11">
        <v>13.86</v>
      </c>
      <c r="J645" t="s">
        <v>17</v>
      </c>
      <c r="K645">
        <v>644</v>
      </c>
      <c r="L645" t="s">
        <v>55</v>
      </c>
      <c r="M645" t="s">
        <v>127</v>
      </c>
      <c r="N645" s="11">
        <f>SUMIF(Cocina!A:A,Sala!K645,Cocina!J:J)+I645</f>
        <v>106.86</v>
      </c>
      <c r="O645" s="12">
        <f t="shared" si="60"/>
        <v>45022</v>
      </c>
      <c r="P645" s="2">
        <f t="shared" si="61"/>
        <v>45022.155555555553</v>
      </c>
      <c r="Q645" s="2">
        <f t="shared" si="62"/>
        <v>45022.298611111109</v>
      </c>
      <c r="R645" s="2">
        <f t="shared" si="63"/>
        <v>0.14305555555620231</v>
      </c>
      <c r="S645" s="7">
        <f>SUMIF(Cocina!A:A,K645,Cocina!H:H)</f>
        <v>3.5416666666666666E-2</v>
      </c>
      <c r="T645" s="2">
        <f t="shared" si="64"/>
        <v>0.10763888888953564</v>
      </c>
      <c r="U645" t="str">
        <f t="shared" si="65"/>
        <v>Cobrado</v>
      </c>
      <c r="V645" t="str">
        <f>TEXT(Table1[[#This Row],[Fecha de factura]],"dddd")</f>
        <v>jueves</v>
      </c>
    </row>
    <row r="646" spans="1:22" x14ac:dyDescent="0.45">
      <c r="A646">
        <v>6</v>
      </c>
      <c r="B646" t="s">
        <v>396</v>
      </c>
      <c r="C646">
        <v>6</v>
      </c>
      <c r="D646" s="1">
        <v>45022.118055555555</v>
      </c>
      <c r="E646" s="1">
        <v>45022.267361111109</v>
      </c>
      <c r="F646" t="s">
        <v>14</v>
      </c>
      <c r="G646" t="s">
        <v>36</v>
      </c>
      <c r="H646" t="s">
        <v>22</v>
      </c>
      <c r="I646" s="11">
        <v>40.03</v>
      </c>
      <c r="J646" t="s">
        <v>27</v>
      </c>
      <c r="K646">
        <v>645</v>
      </c>
      <c r="L646" t="s">
        <v>43</v>
      </c>
      <c r="M646" t="s">
        <v>1087</v>
      </c>
      <c r="N646" s="11">
        <f>SUMIF(Cocina!A:A,Sala!K646,Cocina!J:J)+I646</f>
        <v>220.03</v>
      </c>
      <c r="O646" s="12">
        <f t="shared" si="60"/>
        <v>45022</v>
      </c>
      <c r="P646" s="2">
        <f t="shared" si="61"/>
        <v>45022.118055555555</v>
      </c>
      <c r="Q646" s="2">
        <f t="shared" si="62"/>
        <v>45022.267361111109</v>
      </c>
      <c r="R646" s="2">
        <f t="shared" si="63"/>
        <v>0.14930555555474712</v>
      </c>
      <c r="S646" s="7">
        <f>SUMIF(Cocina!A:A,K646,Cocina!H:H)</f>
        <v>6.7361111111111108E-2</v>
      </c>
      <c r="T646" s="2">
        <f t="shared" si="64"/>
        <v>8.1944444443636008E-2</v>
      </c>
      <c r="U646" t="str">
        <f t="shared" si="65"/>
        <v>Cobrado</v>
      </c>
      <c r="V646" t="str">
        <f>TEXT(Table1[[#This Row],[Fecha de factura]],"dddd")</f>
        <v>jueves</v>
      </c>
    </row>
    <row r="647" spans="1:22" x14ac:dyDescent="0.45">
      <c r="A647">
        <v>12</v>
      </c>
      <c r="B647" t="s">
        <v>91</v>
      </c>
      <c r="C647">
        <v>2</v>
      </c>
      <c r="D647" s="1">
        <v>45022.165972222225</v>
      </c>
      <c r="E647" s="1">
        <v>45022.276388888888</v>
      </c>
      <c r="F647" t="s">
        <v>25</v>
      </c>
      <c r="G647" t="s">
        <v>15</v>
      </c>
      <c r="H647" t="s">
        <v>16</v>
      </c>
      <c r="I647" s="11">
        <v>12.59</v>
      </c>
      <c r="J647" t="s">
        <v>27</v>
      </c>
      <c r="K647">
        <v>646</v>
      </c>
      <c r="L647" t="s">
        <v>43</v>
      </c>
      <c r="M647" t="s">
        <v>37</v>
      </c>
      <c r="N647" s="11">
        <f>SUMIF(Cocina!A:A,Sala!K647,Cocina!J:J)+I647</f>
        <v>82.59</v>
      </c>
      <c r="O647" s="12">
        <f t="shared" si="60"/>
        <v>45022</v>
      </c>
      <c r="P647" s="2">
        <f t="shared" si="61"/>
        <v>45022.165972222225</v>
      </c>
      <c r="Q647" s="2">
        <f t="shared" si="62"/>
        <v>45022.276388888888</v>
      </c>
      <c r="R647" s="2">
        <f t="shared" si="63"/>
        <v>0.11041666666278616</v>
      </c>
      <c r="S647" s="7">
        <f>SUMIF(Cocina!A:A,K647,Cocina!H:H)</f>
        <v>2.5000000000000001E-2</v>
      </c>
      <c r="T647" s="2">
        <f t="shared" si="64"/>
        <v>8.5416666662786161E-2</v>
      </c>
      <c r="U647" t="str">
        <f t="shared" si="65"/>
        <v>Cobrado</v>
      </c>
      <c r="V647" t="str">
        <f>TEXT(Table1[[#This Row],[Fecha de factura]],"dddd")</f>
        <v>jueves</v>
      </c>
    </row>
    <row r="648" spans="1:22" x14ac:dyDescent="0.45">
      <c r="A648">
        <v>12</v>
      </c>
      <c r="B648" t="s">
        <v>547</v>
      </c>
      <c r="C648">
        <v>2</v>
      </c>
      <c r="D648" s="1">
        <v>45022.121527777781</v>
      </c>
      <c r="E648" s="1">
        <v>45022.267361111109</v>
      </c>
      <c r="F648" t="s">
        <v>25</v>
      </c>
      <c r="G648" t="s">
        <v>15</v>
      </c>
      <c r="H648" t="s">
        <v>26</v>
      </c>
      <c r="I648" s="11">
        <v>42.79</v>
      </c>
      <c r="J648" t="s">
        <v>17</v>
      </c>
      <c r="K648">
        <v>647</v>
      </c>
      <c r="L648" t="s">
        <v>43</v>
      </c>
      <c r="M648" t="s">
        <v>1088</v>
      </c>
      <c r="N648" s="11">
        <f>SUMIF(Cocina!A:A,Sala!K648,Cocina!J:J)+I648</f>
        <v>140.79</v>
      </c>
      <c r="O648" s="12">
        <f t="shared" si="60"/>
        <v>45022</v>
      </c>
      <c r="P648" s="2">
        <f t="shared" si="61"/>
        <v>45022.121527777781</v>
      </c>
      <c r="Q648" s="2">
        <f t="shared" si="62"/>
        <v>45022.267361111109</v>
      </c>
      <c r="R648" s="2">
        <f t="shared" si="63"/>
        <v>0.14583333332848269</v>
      </c>
      <c r="S648" s="7">
        <f>SUMIF(Cocina!A:A,K648,Cocina!H:H)</f>
        <v>2.7083333333333331E-2</v>
      </c>
      <c r="T648" s="2">
        <f t="shared" si="64"/>
        <v>0.11874999999514936</v>
      </c>
      <c r="U648" t="str">
        <f t="shared" si="65"/>
        <v>Cobrado</v>
      </c>
      <c r="V648" t="str">
        <f>TEXT(Table1[[#This Row],[Fecha de factura]],"dddd")</f>
        <v>jueves</v>
      </c>
    </row>
    <row r="649" spans="1:22" x14ac:dyDescent="0.45">
      <c r="A649">
        <v>9</v>
      </c>
      <c r="B649" t="s">
        <v>108</v>
      </c>
      <c r="C649">
        <v>1</v>
      </c>
      <c r="D649" s="1">
        <v>45022.124305555553</v>
      </c>
      <c r="E649" s="1">
        <v>45022.204861111109</v>
      </c>
      <c r="F649" t="s">
        <v>25</v>
      </c>
      <c r="G649" t="s">
        <v>36</v>
      </c>
      <c r="H649" t="s">
        <v>26</v>
      </c>
      <c r="I649" s="11">
        <v>17.43</v>
      </c>
      <c r="J649" t="s">
        <v>27</v>
      </c>
      <c r="K649">
        <v>648</v>
      </c>
      <c r="L649" t="s">
        <v>28</v>
      </c>
      <c r="M649" t="s">
        <v>53</v>
      </c>
      <c r="N649" s="11">
        <f>SUMIF(Cocina!A:A,Sala!K649,Cocina!J:J)+I649</f>
        <v>73.430000000000007</v>
      </c>
      <c r="O649" s="12">
        <f t="shared" si="60"/>
        <v>45022</v>
      </c>
      <c r="P649" s="2">
        <f t="shared" si="61"/>
        <v>45022.124305555553</v>
      </c>
      <c r="Q649" s="2">
        <f t="shared" si="62"/>
        <v>45022.204861111109</v>
      </c>
      <c r="R649" s="2">
        <f t="shared" si="63"/>
        <v>8.0555555556202307E-2</v>
      </c>
      <c r="S649" s="7">
        <f>SUMIF(Cocina!A:A,K649,Cocina!H:H)</f>
        <v>3.2638888888888891E-2</v>
      </c>
      <c r="T649" s="2">
        <f t="shared" si="64"/>
        <v>4.7916666667313416E-2</v>
      </c>
      <c r="U649" t="str">
        <f t="shared" si="65"/>
        <v>Cobrado</v>
      </c>
      <c r="V649" t="str">
        <f>TEXT(Table1[[#This Row],[Fecha de factura]],"dddd")</f>
        <v>jueves</v>
      </c>
    </row>
    <row r="650" spans="1:22" x14ac:dyDescent="0.45">
      <c r="A650">
        <v>9</v>
      </c>
      <c r="B650" t="s">
        <v>548</v>
      </c>
      <c r="C650">
        <v>1</v>
      </c>
      <c r="D650" s="1">
        <v>45022.038194444445</v>
      </c>
      <c r="E650" s="1">
        <v>45022.15625</v>
      </c>
      <c r="F650" t="s">
        <v>30</v>
      </c>
      <c r="G650" t="s">
        <v>15</v>
      </c>
      <c r="H650" t="s">
        <v>22</v>
      </c>
      <c r="I650" s="11">
        <v>15.98</v>
      </c>
      <c r="J650" t="s">
        <v>39</v>
      </c>
      <c r="K650">
        <v>649</v>
      </c>
      <c r="L650" t="s">
        <v>31</v>
      </c>
      <c r="M650" t="s">
        <v>1089</v>
      </c>
      <c r="N650" s="11">
        <f>SUMIF(Cocina!A:A,Sala!K650,Cocina!J:J)+I650</f>
        <v>271.98</v>
      </c>
      <c r="O650" s="12">
        <f t="shared" si="60"/>
        <v>45022</v>
      </c>
      <c r="P650" s="2">
        <f t="shared" si="61"/>
        <v>45022.038194444445</v>
      </c>
      <c r="Q650" s="2">
        <f t="shared" si="62"/>
        <v>45022.15625</v>
      </c>
      <c r="R650" s="2">
        <f t="shared" si="63"/>
        <v>0.12847222222141377</v>
      </c>
      <c r="S650" s="7">
        <f>SUMIF(Cocina!A:A,K650,Cocina!H:H)</f>
        <v>7.5694444444444453E-2</v>
      </c>
      <c r="T650" s="2">
        <f t="shared" si="64"/>
        <v>5.277777777696932E-2</v>
      </c>
      <c r="U650" t="str">
        <f t="shared" si="65"/>
        <v>Cobrado</v>
      </c>
      <c r="V650" t="str">
        <f>TEXT(Table1[[#This Row],[Fecha de factura]],"dddd")</f>
        <v>jueves</v>
      </c>
    </row>
    <row r="651" spans="1:22" x14ac:dyDescent="0.45">
      <c r="A651">
        <v>11</v>
      </c>
      <c r="B651" t="s">
        <v>485</v>
      </c>
      <c r="C651">
        <v>3</v>
      </c>
      <c r="D651" s="1">
        <v>45023.147916666669</v>
      </c>
      <c r="E651" s="1">
        <v>45023.209722222222</v>
      </c>
      <c r="F651" t="s">
        <v>14</v>
      </c>
      <c r="G651" t="s">
        <v>15</v>
      </c>
      <c r="H651" t="s">
        <v>16</v>
      </c>
      <c r="I651" s="11">
        <v>38.21</v>
      </c>
      <c r="J651" t="s">
        <v>27</v>
      </c>
      <c r="K651">
        <v>650</v>
      </c>
      <c r="L651" t="s">
        <v>70</v>
      </c>
      <c r="M651" t="s">
        <v>1090</v>
      </c>
      <c r="N651" s="11">
        <f>SUMIF(Cocina!A:A,Sala!K651,Cocina!J:J)+I651</f>
        <v>275.20999999999998</v>
      </c>
      <c r="O651" s="12">
        <f t="shared" si="60"/>
        <v>45023</v>
      </c>
      <c r="P651" s="2">
        <f t="shared" si="61"/>
        <v>45023.147916666669</v>
      </c>
      <c r="Q651" s="2">
        <f t="shared" si="62"/>
        <v>45023.209722222222</v>
      </c>
      <c r="R651" s="2">
        <f t="shared" si="63"/>
        <v>6.1805555553291924E-2</v>
      </c>
      <c r="S651" s="7">
        <f>SUMIF(Cocina!A:A,K651,Cocina!H:H)</f>
        <v>5.2777777777777778E-2</v>
      </c>
      <c r="T651" s="2">
        <f t="shared" si="64"/>
        <v>9.0277777755141467E-3</v>
      </c>
      <c r="U651" t="str">
        <f t="shared" si="65"/>
        <v>Cobrado</v>
      </c>
      <c r="V651" t="str">
        <f>TEXT(Table1[[#This Row],[Fecha de factura]],"dddd")</f>
        <v>viernes</v>
      </c>
    </row>
    <row r="652" spans="1:22" x14ac:dyDescent="0.45">
      <c r="A652">
        <v>16</v>
      </c>
      <c r="B652" t="s">
        <v>549</v>
      </c>
      <c r="C652">
        <v>4</v>
      </c>
      <c r="D652" s="1">
        <v>45023.086111111108</v>
      </c>
      <c r="E652" s="1">
        <v>45023.238888888889</v>
      </c>
      <c r="F652" t="s">
        <v>33</v>
      </c>
      <c r="G652" t="s">
        <v>36</v>
      </c>
      <c r="H652" t="s">
        <v>26</v>
      </c>
      <c r="I652" s="11">
        <v>20.27</v>
      </c>
      <c r="J652" t="s">
        <v>27</v>
      </c>
      <c r="K652">
        <v>651</v>
      </c>
      <c r="L652" t="s">
        <v>70</v>
      </c>
      <c r="M652" t="s">
        <v>1091</v>
      </c>
      <c r="N652" s="11">
        <f>SUMIF(Cocina!A:A,Sala!K652,Cocina!J:J)+I652</f>
        <v>229.27</v>
      </c>
      <c r="O652" s="12">
        <f t="shared" si="60"/>
        <v>45023</v>
      </c>
      <c r="P652" s="2">
        <f t="shared" si="61"/>
        <v>45023.086111111108</v>
      </c>
      <c r="Q652" s="2">
        <f t="shared" si="62"/>
        <v>45023.238888888889</v>
      </c>
      <c r="R652" s="2">
        <f t="shared" si="63"/>
        <v>0.15277777778101154</v>
      </c>
      <c r="S652" s="7">
        <f>SUMIF(Cocina!A:A,K652,Cocina!H:H)</f>
        <v>6.1111111111111116E-2</v>
      </c>
      <c r="T652" s="2">
        <f t="shared" si="64"/>
        <v>9.1666666669900421E-2</v>
      </c>
      <c r="U652" t="str">
        <f t="shared" si="65"/>
        <v>Cobrado</v>
      </c>
      <c r="V652" t="str">
        <f>TEXT(Table1[[#This Row],[Fecha de factura]],"dddd")</f>
        <v>viernes</v>
      </c>
    </row>
    <row r="653" spans="1:22" x14ac:dyDescent="0.45">
      <c r="A653">
        <v>14</v>
      </c>
      <c r="B653" t="s">
        <v>493</v>
      </c>
      <c r="C653">
        <v>5</v>
      </c>
      <c r="D653" s="1">
        <v>45023.004166666666</v>
      </c>
      <c r="E653" s="1">
        <v>45023.101388888892</v>
      </c>
      <c r="F653" t="s">
        <v>25</v>
      </c>
      <c r="G653" t="s">
        <v>15</v>
      </c>
      <c r="H653" t="s">
        <v>16</v>
      </c>
      <c r="I653" s="11">
        <v>23.26</v>
      </c>
      <c r="J653" t="s">
        <v>39</v>
      </c>
      <c r="K653">
        <v>652</v>
      </c>
      <c r="L653" t="s">
        <v>45</v>
      </c>
      <c r="M653" t="s">
        <v>1092</v>
      </c>
      <c r="N653" s="11">
        <f>SUMIF(Cocina!A:A,Sala!K653,Cocina!J:J)+I653</f>
        <v>193.26</v>
      </c>
      <c r="O653" s="12">
        <f t="shared" si="60"/>
        <v>45023</v>
      </c>
      <c r="P653" s="2">
        <f t="shared" si="61"/>
        <v>45023.004166666666</v>
      </c>
      <c r="Q653" s="2">
        <f t="shared" si="62"/>
        <v>45023.101388888892</v>
      </c>
      <c r="R653" s="2">
        <f t="shared" si="63"/>
        <v>0.10763888889293109</v>
      </c>
      <c r="S653" s="7">
        <f>SUMIF(Cocina!A:A,K653,Cocina!H:H)</f>
        <v>3.4722222222222224E-2</v>
      </c>
      <c r="T653" s="2">
        <f t="shared" si="64"/>
        <v>7.2916666670708868E-2</v>
      </c>
      <c r="U653" t="str">
        <f t="shared" si="65"/>
        <v>Cobrado</v>
      </c>
      <c r="V653" t="str">
        <f>TEXT(Table1[[#This Row],[Fecha de factura]],"dddd")</f>
        <v>viernes</v>
      </c>
    </row>
    <row r="654" spans="1:22" x14ac:dyDescent="0.45">
      <c r="A654">
        <v>13</v>
      </c>
      <c r="B654" t="s">
        <v>550</v>
      </c>
      <c r="C654">
        <v>5</v>
      </c>
      <c r="D654" s="1">
        <v>45023.104861111111</v>
      </c>
      <c r="E654" s="1">
        <v>45023.180555555555</v>
      </c>
      <c r="F654" t="s">
        <v>20</v>
      </c>
      <c r="G654" t="s">
        <v>15</v>
      </c>
      <c r="H654" t="s">
        <v>26</v>
      </c>
      <c r="I654" s="11">
        <v>34.33</v>
      </c>
      <c r="J654" t="s">
        <v>27</v>
      </c>
      <c r="K654">
        <v>653</v>
      </c>
      <c r="L654" t="s">
        <v>40</v>
      </c>
      <c r="M654" t="s">
        <v>1093</v>
      </c>
      <c r="N654" s="11">
        <f>SUMIF(Cocina!A:A,Sala!K654,Cocina!J:J)+I654</f>
        <v>278.33</v>
      </c>
      <c r="O654" s="12">
        <f t="shared" si="60"/>
        <v>45023</v>
      </c>
      <c r="P654" s="2">
        <f t="shared" si="61"/>
        <v>45023.104861111111</v>
      </c>
      <c r="Q654" s="2">
        <f t="shared" si="62"/>
        <v>45023.180555555555</v>
      </c>
      <c r="R654" s="2">
        <f t="shared" si="63"/>
        <v>7.5694444443797693E-2</v>
      </c>
      <c r="S654" s="7">
        <f>SUMIF(Cocina!A:A,K654,Cocina!H:H)</f>
        <v>0.10416666666666666</v>
      </c>
      <c r="T654" s="2">
        <f t="shared" si="64"/>
        <v>0</v>
      </c>
      <c r="U654" t="str">
        <f t="shared" si="65"/>
        <v>No cobrado</v>
      </c>
      <c r="V654" t="str">
        <f>TEXT(Table1[[#This Row],[Fecha de factura]],"dddd")</f>
        <v>viernes</v>
      </c>
    </row>
    <row r="655" spans="1:22" x14ac:dyDescent="0.45">
      <c r="A655">
        <v>12</v>
      </c>
      <c r="B655" t="s">
        <v>551</v>
      </c>
      <c r="C655">
        <v>5</v>
      </c>
      <c r="D655" s="1">
        <v>45023.001388888886</v>
      </c>
      <c r="E655" s="1">
        <v>45023.072222222225</v>
      </c>
      <c r="F655" t="s">
        <v>30</v>
      </c>
      <c r="G655" t="s">
        <v>36</v>
      </c>
      <c r="H655" t="s">
        <v>26</v>
      </c>
      <c r="I655" s="11">
        <v>23.98</v>
      </c>
      <c r="J655" t="s">
        <v>39</v>
      </c>
      <c r="K655">
        <v>654</v>
      </c>
      <c r="L655" t="s">
        <v>45</v>
      </c>
      <c r="M655" t="s">
        <v>689</v>
      </c>
      <c r="N655" s="11">
        <f>SUMIF(Cocina!A:A,Sala!K655,Cocina!J:J)+I655</f>
        <v>65.98</v>
      </c>
      <c r="O655" s="12">
        <f t="shared" si="60"/>
        <v>45023</v>
      </c>
      <c r="P655" s="2">
        <f t="shared" si="61"/>
        <v>45023.001388888886</v>
      </c>
      <c r="Q655" s="2">
        <f t="shared" si="62"/>
        <v>45023.072222222225</v>
      </c>
      <c r="R655" s="2">
        <f t="shared" si="63"/>
        <v>8.1250000005335707E-2</v>
      </c>
      <c r="S655" s="7">
        <f>SUMIF(Cocina!A:A,K655,Cocina!H:H)</f>
        <v>3.0555555555555555E-2</v>
      </c>
      <c r="T655" s="2">
        <f t="shared" si="64"/>
        <v>5.0694444449780149E-2</v>
      </c>
      <c r="U655" t="str">
        <f t="shared" si="65"/>
        <v>Cobrado</v>
      </c>
      <c r="V655" t="str">
        <f>TEXT(Table1[[#This Row],[Fecha de factura]],"dddd")</f>
        <v>viernes</v>
      </c>
    </row>
    <row r="656" spans="1:22" x14ac:dyDescent="0.45">
      <c r="A656">
        <v>5</v>
      </c>
      <c r="B656" t="s">
        <v>552</v>
      </c>
      <c r="C656">
        <v>4</v>
      </c>
      <c r="D656" s="1">
        <v>45023.052083333336</v>
      </c>
      <c r="E656" s="1">
        <v>45023.200694444444</v>
      </c>
      <c r="F656" t="s">
        <v>30</v>
      </c>
      <c r="G656" t="s">
        <v>15</v>
      </c>
      <c r="H656" t="s">
        <v>22</v>
      </c>
      <c r="I656" s="11">
        <v>21.7</v>
      </c>
      <c r="J656" t="s">
        <v>17</v>
      </c>
      <c r="K656">
        <v>655</v>
      </c>
      <c r="L656" t="s">
        <v>28</v>
      </c>
      <c r="M656" t="s">
        <v>127</v>
      </c>
      <c r="N656" s="11">
        <f>SUMIF(Cocina!A:A,Sala!K656,Cocina!J:J)+I656</f>
        <v>114.7</v>
      </c>
      <c r="O656" s="12">
        <f t="shared" si="60"/>
        <v>45023</v>
      </c>
      <c r="P656" s="2">
        <f t="shared" si="61"/>
        <v>45023.052083333336</v>
      </c>
      <c r="Q656" s="2">
        <f t="shared" si="62"/>
        <v>45023.200694444444</v>
      </c>
      <c r="R656" s="2">
        <f t="shared" si="63"/>
        <v>0.14861111110803904</v>
      </c>
      <c r="S656" s="7">
        <f>SUMIF(Cocina!A:A,K656,Cocina!H:H)</f>
        <v>2.5000000000000001E-2</v>
      </c>
      <c r="T656" s="2">
        <f t="shared" si="64"/>
        <v>0.12361111110803905</v>
      </c>
      <c r="U656" t="str">
        <f t="shared" si="65"/>
        <v>Cobrado</v>
      </c>
      <c r="V656" t="str">
        <f>TEXT(Table1[[#This Row],[Fecha de factura]],"dddd")</f>
        <v>viernes</v>
      </c>
    </row>
    <row r="657" spans="1:22" x14ac:dyDescent="0.45">
      <c r="A657">
        <v>19</v>
      </c>
      <c r="B657" t="s">
        <v>553</v>
      </c>
      <c r="C657">
        <v>6</v>
      </c>
      <c r="D657" s="1">
        <v>45023.15</v>
      </c>
      <c r="E657" s="1">
        <v>45023.277777777781</v>
      </c>
      <c r="F657" t="s">
        <v>20</v>
      </c>
      <c r="G657" t="s">
        <v>36</v>
      </c>
      <c r="H657" t="s">
        <v>26</v>
      </c>
      <c r="I657" s="11">
        <v>31.23</v>
      </c>
      <c r="J657" t="s">
        <v>17</v>
      </c>
      <c r="K657">
        <v>656</v>
      </c>
      <c r="L657" t="s">
        <v>70</v>
      </c>
      <c r="M657" t="s">
        <v>1094</v>
      </c>
      <c r="N657" s="11">
        <f>SUMIF(Cocina!A:A,Sala!K657,Cocina!J:J)+I657</f>
        <v>188.23</v>
      </c>
      <c r="O657" s="12">
        <f t="shared" si="60"/>
        <v>45023</v>
      </c>
      <c r="P657" s="2">
        <f t="shared" si="61"/>
        <v>45023.15</v>
      </c>
      <c r="Q657" s="2">
        <f t="shared" si="62"/>
        <v>45023.277777777781</v>
      </c>
      <c r="R657" s="2">
        <f t="shared" si="63"/>
        <v>0.12777777777955635</v>
      </c>
      <c r="S657" s="7">
        <f>SUMIF(Cocina!A:A,K657,Cocina!H:H)</f>
        <v>7.6388888888888895E-2</v>
      </c>
      <c r="T657" s="2">
        <f t="shared" si="64"/>
        <v>5.138888889066745E-2</v>
      </c>
      <c r="U657" t="str">
        <f t="shared" si="65"/>
        <v>Cobrado</v>
      </c>
      <c r="V657" t="str">
        <f>TEXT(Table1[[#This Row],[Fecha de factura]],"dddd")</f>
        <v>viernes</v>
      </c>
    </row>
    <row r="658" spans="1:22" x14ac:dyDescent="0.45">
      <c r="A658">
        <v>1</v>
      </c>
      <c r="B658" t="s">
        <v>554</v>
      </c>
      <c r="C658">
        <v>2</v>
      </c>
      <c r="D658" s="1">
        <v>45023.035416666666</v>
      </c>
      <c r="E658" s="1">
        <v>45023.171527777777</v>
      </c>
      <c r="F658" t="s">
        <v>20</v>
      </c>
      <c r="G658" t="s">
        <v>15</v>
      </c>
      <c r="H658" t="s">
        <v>22</v>
      </c>
      <c r="I658" s="11">
        <v>44.2</v>
      </c>
      <c r="J658" t="s">
        <v>17</v>
      </c>
      <c r="K658">
        <v>657</v>
      </c>
      <c r="L658" t="s">
        <v>58</v>
      </c>
      <c r="M658" t="s">
        <v>1095</v>
      </c>
      <c r="N658" s="11">
        <f>SUMIF(Cocina!A:A,Sala!K658,Cocina!J:J)+I658</f>
        <v>240.2</v>
      </c>
      <c r="O658" s="12">
        <f t="shared" si="60"/>
        <v>45023</v>
      </c>
      <c r="P658" s="2">
        <f t="shared" si="61"/>
        <v>45023.035416666666</v>
      </c>
      <c r="Q658" s="2">
        <f t="shared" si="62"/>
        <v>45023.171527777777</v>
      </c>
      <c r="R658" s="2">
        <f t="shared" si="63"/>
        <v>0.13611111111094942</v>
      </c>
      <c r="S658" s="7">
        <f>SUMIF(Cocina!A:A,K658,Cocina!H:H)</f>
        <v>9.3055555555555558E-2</v>
      </c>
      <c r="T658" s="2">
        <f t="shared" si="64"/>
        <v>4.3055555555393865E-2</v>
      </c>
      <c r="U658" t="str">
        <f t="shared" si="65"/>
        <v>Cobrado</v>
      </c>
      <c r="V658" t="str">
        <f>TEXT(Table1[[#This Row],[Fecha de factura]],"dddd")</f>
        <v>viernes</v>
      </c>
    </row>
    <row r="659" spans="1:22" x14ac:dyDescent="0.45">
      <c r="A659">
        <v>19</v>
      </c>
      <c r="B659" t="s">
        <v>555</v>
      </c>
      <c r="C659">
        <v>5</v>
      </c>
      <c r="D659" s="1">
        <v>45023.071527777778</v>
      </c>
      <c r="E659" s="1">
        <v>45023.209722222222</v>
      </c>
      <c r="F659" t="s">
        <v>30</v>
      </c>
      <c r="G659" t="s">
        <v>21</v>
      </c>
      <c r="H659" t="s">
        <v>22</v>
      </c>
      <c r="I659" s="11">
        <v>31.27</v>
      </c>
      <c r="J659" t="s">
        <v>17</v>
      </c>
      <c r="K659">
        <v>658</v>
      </c>
      <c r="L659" t="s">
        <v>28</v>
      </c>
      <c r="M659" t="s">
        <v>1096</v>
      </c>
      <c r="N659" s="11">
        <f>SUMIF(Cocina!A:A,Sala!K659,Cocina!J:J)+I659</f>
        <v>117.27</v>
      </c>
      <c r="O659" s="12">
        <f t="shared" si="60"/>
        <v>45023</v>
      </c>
      <c r="P659" s="2">
        <f t="shared" si="61"/>
        <v>45023.071527777778</v>
      </c>
      <c r="Q659" s="2">
        <f t="shared" si="62"/>
        <v>45023.209722222222</v>
      </c>
      <c r="R659" s="2">
        <f t="shared" si="63"/>
        <v>0.13819444444379769</v>
      </c>
      <c r="S659" s="7">
        <f>SUMIF(Cocina!A:A,K659,Cocina!H:H)</f>
        <v>3.3333333333333333E-2</v>
      </c>
      <c r="T659" s="2">
        <f t="shared" si="64"/>
        <v>0.10486111111046437</v>
      </c>
      <c r="U659" t="str">
        <f t="shared" si="65"/>
        <v>Cobrado</v>
      </c>
      <c r="V659" t="str">
        <f>TEXT(Table1[[#This Row],[Fecha de factura]],"dddd")</f>
        <v>viernes</v>
      </c>
    </row>
    <row r="660" spans="1:22" x14ac:dyDescent="0.45">
      <c r="A660">
        <v>9</v>
      </c>
      <c r="B660" t="s">
        <v>283</v>
      </c>
      <c r="C660">
        <v>4</v>
      </c>
      <c r="D660" s="1">
        <v>45023.118055555555</v>
      </c>
      <c r="E660" s="1">
        <v>45023.168749999997</v>
      </c>
      <c r="F660" t="s">
        <v>33</v>
      </c>
      <c r="G660" t="s">
        <v>15</v>
      </c>
      <c r="H660" t="s">
        <v>26</v>
      </c>
      <c r="I660" s="11">
        <v>35.24</v>
      </c>
      <c r="J660" t="s">
        <v>39</v>
      </c>
      <c r="K660">
        <v>659</v>
      </c>
      <c r="L660" t="s">
        <v>34</v>
      </c>
      <c r="M660" t="s">
        <v>49</v>
      </c>
      <c r="N660" s="11">
        <f>SUMIF(Cocina!A:A,Sala!K660,Cocina!J:J)+I660</f>
        <v>122.24000000000001</v>
      </c>
      <c r="O660" s="12">
        <f t="shared" si="60"/>
        <v>45023</v>
      </c>
      <c r="P660" s="2">
        <f t="shared" si="61"/>
        <v>45023.118055555555</v>
      </c>
      <c r="Q660" s="2">
        <f t="shared" si="62"/>
        <v>45023.168749999997</v>
      </c>
      <c r="R660" s="2">
        <f t="shared" si="63"/>
        <v>6.1111111109009165E-2</v>
      </c>
      <c r="S660" s="7">
        <f>SUMIF(Cocina!A:A,K660,Cocina!H:H)</f>
        <v>2.1527777777777778E-2</v>
      </c>
      <c r="T660" s="2">
        <f t="shared" si="64"/>
        <v>3.9583333331231388E-2</v>
      </c>
      <c r="U660" t="str">
        <f t="shared" si="65"/>
        <v>Cobrado</v>
      </c>
      <c r="V660" t="str">
        <f>TEXT(Table1[[#This Row],[Fecha de factura]],"dddd")</f>
        <v>viernes</v>
      </c>
    </row>
    <row r="661" spans="1:22" x14ac:dyDescent="0.45">
      <c r="A661">
        <v>19</v>
      </c>
      <c r="B661" t="s">
        <v>556</v>
      </c>
      <c r="C661">
        <v>4</v>
      </c>
      <c r="D661" s="1">
        <v>45023.080555555556</v>
      </c>
      <c r="E661" s="1">
        <v>45023.243750000001</v>
      </c>
      <c r="F661" t="s">
        <v>25</v>
      </c>
      <c r="G661" t="s">
        <v>21</v>
      </c>
      <c r="H661" t="s">
        <v>26</v>
      </c>
      <c r="I661" s="11">
        <v>15.91</v>
      </c>
      <c r="J661" t="s">
        <v>17</v>
      </c>
      <c r="K661">
        <v>660</v>
      </c>
      <c r="L661" t="s">
        <v>28</v>
      </c>
      <c r="M661" t="s">
        <v>1097</v>
      </c>
      <c r="N661" s="11">
        <f>SUMIF(Cocina!A:A,Sala!K661,Cocina!J:J)+I661</f>
        <v>223.91</v>
      </c>
      <c r="O661" s="12">
        <f t="shared" si="60"/>
        <v>45023</v>
      </c>
      <c r="P661" s="2">
        <f t="shared" si="61"/>
        <v>45023.080555555556</v>
      </c>
      <c r="Q661" s="2">
        <f t="shared" si="62"/>
        <v>45023.243750000001</v>
      </c>
      <c r="R661" s="2">
        <f t="shared" si="63"/>
        <v>0.16319444444525288</v>
      </c>
      <c r="S661" s="7">
        <f>SUMIF(Cocina!A:A,K661,Cocina!H:H)</f>
        <v>3.125E-2</v>
      </c>
      <c r="T661" s="2">
        <f t="shared" si="64"/>
        <v>0.13194444444525288</v>
      </c>
      <c r="U661" t="str">
        <f t="shared" si="65"/>
        <v>Cobrado</v>
      </c>
      <c r="V661" t="str">
        <f>TEXT(Table1[[#This Row],[Fecha de factura]],"dddd")</f>
        <v>viernes</v>
      </c>
    </row>
    <row r="662" spans="1:22" x14ac:dyDescent="0.45">
      <c r="A662">
        <v>16</v>
      </c>
      <c r="B662" t="s">
        <v>160</v>
      </c>
      <c r="C662">
        <v>4</v>
      </c>
      <c r="D662" s="1">
        <v>45023.140277777777</v>
      </c>
      <c r="E662" s="1">
        <v>45023.286111111112</v>
      </c>
      <c r="F662" t="s">
        <v>33</v>
      </c>
      <c r="G662" t="s">
        <v>36</v>
      </c>
      <c r="H662" t="s">
        <v>26</v>
      </c>
      <c r="I662" s="11">
        <v>32.54</v>
      </c>
      <c r="J662" t="s">
        <v>39</v>
      </c>
      <c r="K662">
        <v>661</v>
      </c>
      <c r="L662" t="s">
        <v>70</v>
      </c>
      <c r="M662" t="s">
        <v>1098</v>
      </c>
      <c r="N662" s="11">
        <f>SUMIF(Cocina!A:A,Sala!K662,Cocina!J:J)+I662</f>
        <v>238.54</v>
      </c>
      <c r="O662" s="12">
        <f t="shared" si="60"/>
        <v>45023</v>
      </c>
      <c r="P662" s="2">
        <f t="shared" si="61"/>
        <v>45023.140277777777</v>
      </c>
      <c r="Q662" s="2">
        <f t="shared" si="62"/>
        <v>45023.286111111112</v>
      </c>
      <c r="R662" s="2">
        <f t="shared" si="63"/>
        <v>0.15625000000242531</v>
      </c>
      <c r="S662" s="7">
        <f>SUMIF(Cocina!A:A,K662,Cocina!H:H)</f>
        <v>9.375E-2</v>
      </c>
      <c r="T662" s="2">
        <f t="shared" si="64"/>
        <v>6.250000000242531E-2</v>
      </c>
      <c r="U662" t="str">
        <f t="shared" si="65"/>
        <v>Cobrado</v>
      </c>
      <c r="V662" t="str">
        <f>TEXT(Table1[[#This Row],[Fecha de factura]],"dddd")</f>
        <v>viernes</v>
      </c>
    </row>
    <row r="663" spans="1:22" x14ac:dyDescent="0.45">
      <c r="A663">
        <v>15</v>
      </c>
      <c r="B663" t="s">
        <v>557</v>
      </c>
      <c r="C663">
        <v>4</v>
      </c>
      <c r="D663" s="1">
        <v>45023.084027777775</v>
      </c>
      <c r="E663" s="1">
        <v>45023.209722222222</v>
      </c>
      <c r="F663" t="s">
        <v>20</v>
      </c>
      <c r="G663" t="s">
        <v>15</v>
      </c>
      <c r="H663" t="s">
        <v>26</v>
      </c>
      <c r="I663" s="11">
        <v>11.64</v>
      </c>
      <c r="J663" t="s">
        <v>27</v>
      </c>
      <c r="K663">
        <v>662</v>
      </c>
      <c r="L663" t="s">
        <v>43</v>
      </c>
      <c r="M663" t="s">
        <v>1099</v>
      </c>
      <c r="N663" s="11">
        <f>SUMIF(Cocina!A:A,Sala!K663,Cocina!J:J)+I663</f>
        <v>144.63999999999999</v>
      </c>
      <c r="O663" s="12">
        <f t="shared" si="60"/>
        <v>45023</v>
      </c>
      <c r="P663" s="2">
        <f t="shared" si="61"/>
        <v>45023.084027777775</v>
      </c>
      <c r="Q663" s="2">
        <f t="shared" si="62"/>
        <v>45023.209722222222</v>
      </c>
      <c r="R663" s="2">
        <f t="shared" si="63"/>
        <v>0.12569444444670808</v>
      </c>
      <c r="S663" s="7">
        <f>SUMIF(Cocina!A:A,K663,Cocina!H:H)</f>
        <v>5.9027777777777776E-2</v>
      </c>
      <c r="T663" s="2">
        <f t="shared" si="64"/>
        <v>6.6666666668930299E-2</v>
      </c>
      <c r="U663" t="str">
        <f t="shared" si="65"/>
        <v>Cobrado</v>
      </c>
      <c r="V663" t="str">
        <f>TEXT(Table1[[#This Row],[Fecha de factura]],"dddd")</f>
        <v>viernes</v>
      </c>
    </row>
    <row r="664" spans="1:22" x14ac:dyDescent="0.45">
      <c r="A664">
        <v>3</v>
      </c>
      <c r="B664" t="s">
        <v>558</v>
      </c>
      <c r="C664">
        <v>1</v>
      </c>
      <c r="D664" s="1">
        <v>45023.04791666667</v>
      </c>
      <c r="E664" s="1">
        <v>45023.157638888886</v>
      </c>
      <c r="F664" t="s">
        <v>20</v>
      </c>
      <c r="G664" t="s">
        <v>15</v>
      </c>
      <c r="H664" t="s">
        <v>22</v>
      </c>
      <c r="I664" s="11">
        <v>41.8</v>
      </c>
      <c r="J664" t="s">
        <v>39</v>
      </c>
      <c r="K664">
        <v>663</v>
      </c>
      <c r="L664" t="s">
        <v>18</v>
      </c>
      <c r="M664" t="s">
        <v>1100</v>
      </c>
      <c r="N664" s="11">
        <f>SUMIF(Cocina!A:A,Sala!K664,Cocina!J:J)+I664</f>
        <v>155.80000000000001</v>
      </c>
      <c r="O664" s="12">
        <f t="shared" si="60"/>
        <v>45023</v>
      </c>
      <c r="P664" s="2">
        <f t="shared" si="61"/>
        <v>45023.04791666667</v>
      </c>
      <c r="Q664" s="2">
        <f t="shared" si="62"/>
        <v>45023.157638888886</v>
      </c>
      <c r="R664" s="2">
        <f t="shared" si="63"/>
        <v>0.12013888888274475</v>
      </c>
      <c r="S664" s="7">
        <f>SUMIF(Cocina!A:A,K664,Cocina!H:H)</f>
        <v>6.0416666666666667E-2</v>
      </c>
      <c r="T664" s="2">
        <f t="shared" si="64"/>
        <v>5.9722222216078084E-2</v>
      </c>
      <c r="U664" t="str">
        <f t="shared" si="65"/>
        <v>Cobrado</v>
      </c>
      <c r="V664" t="str">
        <f>TEXT(Table1[[#This Row],[Fecha de factura]],"dddd")</f>
        <v>viernes</v>
      </c>
    </row>
    <row r="665" spans="1:22" x14ac:dyDescent="0.45">
      <c r="A665">
        <v>20</v>
      </c>
      <c r="B665" t="s">
        <v>559</v>
      </c>
      <c r="C665">
        <v>6</v>
      </c>
      <c r="D665" s="1">
        <v>45023.065972222219</v>
      </c>
      <c r="E665" s="1">
        <v>45023.161805555559</v>
      </c>
      <c r="F665" t="s">
        <v>33</v>
      </c>
      <c r="G665" t="s">
        <v>21</v>
      </c>
      <c r="H665" t="s">
        <v>16</v>
      </c>
      <c r="I665" s="11">
        <v>31.27</v>
      </c>
      <c r="J665" t="s">
        <v>17</v>
      </c>
      <c r="K665">
        <v>664</v>
      </c>
      <c r="L665" t="s">
        <v>23</v>
      </c>
      <c r="M665" t="s">
        <v>1101</v>
      </c>
      <c r="N665" s="11">
        <f>SUMIF(Cocina!A:A,Sala!K665,Cocina!J:J)+I665</f>
        <v>153.27000000000001</v>
      </c>
      <c r="O665" s="12">
        <f t="shared" si="60"/>
        <v>45023</v>
      </c>
      <c r="P665" s="2">
        <f t="shared" si="61"/>
        <v>45023.065972222219</v>
      </c>
      <c r="Q665" s="2">
        <f t="shared" si="62"/>
        <v>45023.161805555559</v>
      </c>
      <c r="R665" s="2">
        <f t="shared" si="63"/>
        <v>9.5833333340124227E-2</v>
      </c>
      <c r="S665" s="7">
        <f>SUMIF(Cocina!A:A,K665,Cocina!H:H)</f>
        <v>6.8750000000000006E-2</v>
      </c>
      <c r="T665" s="2">
        <f t="shared" si="64"/>
        <v>2.7083333340124222E-2</v>
      </c>
      <c r="U665" t="str">
        <f t="shared" si="65"/>
        <v>Cobrado</v>
      </c>
      <c r="V665" t="str">
        <f>TEXT(Table1[[#This Row],[Fecha de factura]],"dddd")</f>
        <v>viernes</v>
      </c>
    </row>
    <row r="666" spans="1:22" x14ac:dyDescent="0.45">
      <c r="A666">
        <v>6</v>
      </c>
      <c r="B666" t="s">
        <v>285</v>
      </c>
      <c r="C666">
        <v>1</v>
      </c>
      <c r="D666" s="1">
        <v>45023.086805555555</v>
      </c>
      <c r="E666" s="1">
        <v>45023.24722222222</v>
      </c>
      <c r="F666" t="s">
        <v>30</v>
      </c>
      <c r="G666" t="s">
        <v>15</v>
      </c>
      <c r="H666" t="s">
        <v>26</v>
      </c>
      <c r="I666" s="11">
        <v>25.32</v>
      </c>
      <c r="J666" t="s">
        <v>39</v>
      </c>
      <c r="K666">
        <v>665</v>
      </c>
      <c r="L666" t="s">
        <v>43</v>
      </c>
      <c r="M666" t="s">
        <v>1102</v>
      </c>
      <c r="N666" s="11">
        <f>SUMIF(Cocina!A:A,Sala!K666,Cocina!J:J)+I666</f>
        <v>154.32</v>
      </c>
      <c r="O666" s="12">
        <f t="shared" si="60"/>
        <v>45023</v>
      </c>
      <c r="P666" s="2">
        <f t="shared" si="61"/>
        <v>45023.086805555555</v>
      </c>
      <c r="Q666" s="2">
        <f t="shared" si="62"/>
        <v>45023.24722222222</v>
      </c>
      <c r="R666" s="2">
        <f t="shared" si="63"/>
        <v>0.1708333333323632</v>
      </c>
      <c r="S666" s="7">
        <f>SUMIF(Cocina!A:A,K666,Cocina!H:H)</f>
        <v>2.7777777777777776E-2</v>
      </c>
      <c r="T666" s="2">
        <f t="shared" si="64"/>
        <v>0.14305555555458543</v>
      </c>
      <c r="U666" t="str">
        <f t="shared" si="65"/>
        <v>Cobrado</v>
      </c>
      <c r="V666" t="str">
        <f>TEXT(Table1[[#This Row],[Fecha de factura]],"dddd")</f>
        <v>viernes</v>
      </c>
    </row>
    <row r="667" spans="1:22" x14ac:dyDescent="0.45">
      <c r="A667">
        <v>8</v>
      </c>
      <c r="B667" t="s">
        <v>560</v>
      </c>
      <c r="C667">
        <v>4</v>
      </c>
      <c r="D667" s="1">
        <v>45023.044444444444</v>
      </c>
      <c r="E667" s="1">
        <v>45023.206250000003</v>
      </c>
      <c r="F667" t="s">
        <v>25</v>
      </c>
      <c r="G667" t="s">
        <v>15</v>
      </c>
      <c r="H667" t="s">
        <v>26</v>
      </c>
      <c r="I667" s="11">
        <v>11.86</v>
      </c>
      <c r="J667" t="s">
        <v>27</v>
      </c>
      <c r="K667">
        <v>666</v>
      </c>
      <c r="L667" t="s">
        <v>31</v>
      </c>
      <c r="M667" t="s">
        <v>157</v>
      </c>
      <c r="N667" s="11">
        <f>SUMIF(Cocina!A:A,Sala!K667,Cocina!J:J)+I667</f>
        <v>51.86</v>
      </c>
      <c r="O667" s="12">
        <f t="shared" si="60"/>
        <v>45023</v>
      </c>
      <c r="P667" s="2">
        <f t="shared" si="61"/>
        <v>45023.044444444444</v>
      </c>
      <c r="Q667" s="2">
        <f t="shared" si="62"/>
        <v>45023.206250000003</v>
      </c>
      <c r="R667" s="2">
        <f t="shared" si="63"/>
        <v>0.16180555555911269</v>
      </c>
      <c r="S667" s="7">
        <f>SUMIF(Cocina!A:A,K667,Cocina!H:H)</f>
        <v>1.8749999999999999E-2</v>
      </c>
      <c r="T667" s="2">
        <f t="shared" si="64"/>
        <v>0.1430555555591127</v>
      </c>
      <c r="U667" t="str">
        <f t="shared" si="65"/>
        <v>Cobrado</v>
      </c>
      <c r="V667" t="str">
        <f>TEXT(Table1[[#This Row],[Fecha de factura]],"dddd")</f>
        <v>viernes</v>
      </c>
    </row>
    <row r="668" spans="1:22" x14ac:dyDescent="0.45">
      <c r="A668">
        <v>6</v>
      </c>
      <c r="B668" t="s">
        <v>561</v>
      </c>
      <c r="C668">
        <v>5</v>
      </c>
      <c r="D668" s="1">
        <v>45023.152083333334</v>
      </c>
      <c r="E668" s="1">
        <v>45023.296527777777</v>
      </c>
      <c r="F668" t="s">
        <v>14</v>
      </c>
      <c r="G668" t="s">
        <v>15</v>
      </c>
      <c r="H668" t="s">
        <v>26</v>
      </c>
      <c r="I668" s="11">
        <v>20.49</v>
      </c>
      <c r="J668" t="s">
        <v>17</v>
      </c>
      <c r="K668">
        <v>667</v>
      </c>
      <c r="L668" t="s">
        <v>34</v>
      </c>
      <c r="M668" t="s">
        <v>84</v>
      </c>
      <c r="N668" s="11">
        <f>SUMIF(Cocina!A:A,Sala!K668,Cocina!J:J)+I668</f>
        <v>56.489999999999995</v>
      </c>
      <c r="O668" s="12">
        <f t="shared" si="60"/>
        <v>45023</v>
      </c>
      <c r="P668" s="2">
        <f t="shared" si="61"/>
        <v>45023.152083333334</v>
      </c>
      <c r="Q668" s="2">
        <f t="shared" si="62"/>
        <v>45023.296527777777</v>
      </c>
      <c r="R668" s="2">
        <f t="shared" si="63"/>
        <v>0.1444444444423425</v>
      </c>
      <c r="S668" s="7">
        <f>SUMIF(Cocina!A:A,K668,Cocina!H:H)</f>
        <v>8.3333333333333332E-3</v>
      </c>
      <c r="T668" s="2">
        <f t="shared" si="64"/>
        <v>0.13611111110900917</v>
      </c>
      <c r="U668" t="str">
        <f t="shared" si="65"/>
        <v>Cobrado</v>
      </c>
      <c r="V668" t="str">
        <f>TEXT(Table1[[#This Row],[Fecha de factura]],"dddd")</f>
        <v>viernes</v>
      </c>
    </row>
    <row r="669" spans="1:22" x14ac:dyDescent="0.45">
      <c r="A669">
        <v>12</v>
      </c>
      <c r="B669" t="s">
        <v>297</v>
      </c>
      <c r="C669">
        <v>4</v>
      </c>
      <c r="D669" s="1">
        <v>45023.071527777778</v>
      </c>
      <c r="E669" s="1">
        <v>45023.195138888892</v>
      </c>
      <c r="F669" t="s">
        <v>20</v>
      </c>
      <c r="G669" t="s">
        <v>21</v>
      </c>
      <c r="H669" t="s">
        <v>26</v>
      </c>
      <c r="I669" s="11">
        <v>18.61</v>
      </c>
      <c r="J669" t="s">
        <v>17</v>
      </c>
      <c r="K669">
        <v>668</v>
      </c>
      <c r="L669" t="s">
        <v>43</v>
      </c>
      <c r="M669" t="s">
        <v>1103</v>
      </c>
      <c r="N669" s="11">
        <f>SUMIF(Cocina!A:A,Sala!K669,Cocina!J:J)+I669</f>
        <v>219.61</v>
      </c>
      <c r="O669" s="12">
        <f t="shared" si="60"/>
        <v>45023</v>
      </c>
      <c r="P669" s="2">
        <f t="shared" si="61"/>
        <v>45023.071527777778</v>
      </c>
      <c r="Q669" s="2">
        <f t="shared" si="62"/>
        <v>45023.195138888892</v>
      </c>
      <c r="R669" s="2">
        <f t="shared" si="63"/>
        <v>0.12361111111385981</v>
      </c>
      <c r="S669" s="7">
        <f>SUMIF(Cocina!A:A,K669,Cocina!H:H)</f>
        <v>7.9861111111111105E-2</v>
      </c>
      <c r="T669" s="2">
        <f t="shared" si="64"/>
        <v>4.3750000002748701E-2</v>
      </c>
      <c r="U669" t="str">
        <f t="shared" si="65"/>
        <v>Cobrado</v>
      </c>
      <c r="V669" t="str">
        <f>TEXT(Table1[[#This Row],[Fecha de factura]],"dddd")</f>
        <v>viernes</v>
      </c>
    </row>
    <row r="670" spans="1:22" x14ac:dyDescent="0.45">
      <c r="A670">
        <v>10</v>
      </c>
      <c r="B670" t="s">
        <v>562</v>
      </c>
      <c r="C670">
        <v>4</v>
      </c>
      <c r="D670" s="1">
        <v>45023.042361111111</v>
      </c>
      <c r="E670" s="1">
        <v>45023.19027777778</v>
      </c>
      <c r="F670" t="s">
        <v>14</v>
      </c>
      <c r="G670" t="s">
        <v>15</v>
      </c>
      <c r="H670" t="s">
        <v>26</v>
      </c>
      <c r="I670" s="11">
        <v>10.68</v>
      </c>
      <c r="J670" t="s">
        <v>27</v>
      </c>
      <c r="K670">
        <v>669</v>
      </c>
      <c r="L670" t="s">
        <v>40</v>
      </c>
      <c r="M670" t="s">
        <v>1104</v>
      </c>
      <c r="N670" s="11">
        <f>SUMIF(Cocina!A:A,Sala!K670,Cocina!J:J)+I670</f>
        <v>191.68</v>
      </c>
      <c r="O670" s="12">
        <f t="shared" si="60"/>
        <v>45023</v>
      </c>
      <c r="P670" s="2">
        <f t="shared" si="61"/>
        <v>45023.042361111111</v>
      </c>
      <c r="Q670" s="2">
        <f t="shared" si="62"/>
        <v>45023.19027777778</v>
      </c>
      <c r="R670" s="2">
        <f t="shared" si="63"/>
        <v>0.14791666666860692</v>
      </c>
      <c r="S670" s="7">
        <f>SUMIF(Cocina!A:A,K670,Cocina!H:H)</f>
        <v>4.7916666666666663E-2</v>
      </c>
      <c r="T670" s="2">
        <f t="shared" si="64"/>
        <v>0.10000000000194026</v>
      </c>
      <c r="U670" t="str">
        <f t="shared" si="65"/>
        <v>Cobrado</v>
      </c>
      <c r="V670" t="str">
        <f>TEXT(Table1[[#This Row],[Fecha de factura]],"dddd")</f>
        <v>viernes</v>
      </c>
    </row>
    <row r="671" spans="1:22" x14ac:dyDescent="0.45">
      <c r="A671">
        <v>16</v>
      </c>
      <c r="B671" t="s">
        <v>563</v>
      </c>
      <c r="C671">
        <v>6</v>
      </c>
      <c r="D671" s="1">
        <v>45023.077777777777</v>
      </c>
      <c r="E671" s="1">
        <v>45023.133333333331</v>
      </c>
      <c r="F671" t="s">
        <v>25</v>
      </c>
      <c r="G671" t="s">
        <v>15</v>
      </c>
      <c r="H671" t="s">
        <v>22</v>
      </c>
      <c r="I671" s="11">
        <v>37.93</v>
      </c>
      <c r="J671" t="s">
        <v>39</v>
      </c>
      <c r="K671">
        <v>670</v>
      </c>
      <c r="L671" t="s">
        <v>43</v>
      </c>
      <c r="M671" t="s">
        <v>1105</v>
      </c>
      <c r="N671" s="11">
        <f>SUMIF(Cocina!A:A,Sala!K671,Cocina!J:J)+I671</f>
        <v>131.93</v>
      </c>
      <c r="O671" s="12">
        <f t="shared" si="60"/>
        <v>45023</v>
      </c>
      <c r="P671" s="2">
        <f t="shared" si="61"/>
        <v>45023.077777777777</v>
      </c>
      <c r="Q671" s="2">
        <f t="shared" si="62"/>
        <v>45023.133333333331</v>
      </c>
      <c r="R671" s="2">
        <f t="shared" si="63"/>
        <v>6.5972222221413787E-2</v>
      </c>
      <c r="S671" s="7">
        <f>SUMIF(Cocina!A:A,K671,Cocina!H:H)</f>
        <v>5.2083333333333329E-2</v>
      </c>
      <c r="T671" s="2">
        <f t="shared" si="64"/>
        <v>1.3888888888080458E-2</v>
      </c>
      <c r="U671" t="str">
        <f t="shared" si="65"/>
        <v>Cobrado</v>
      </c>
      <c r="V671" t="str">
        <f>TEXT(Table1[[#This Row],[Fecha de factura]],"dddd")</f>
        <v>viernes</v>
      </c>
    </row>
    <row r="672" spans="1:22" x14ac:dyDescent="0.45">
      <c r="A672">
        <v>17</v>
      </c>
      <c r="B672" t="s">
        <v>259</v>
      </c>
      <c r="C672">
        <v>3</v>
      </c>
      <c r="D672" s="1">
        <v>45023.095833333333</v>
      </c>
      <c r="E672" s="1">
        <v>45023.145833333336</v>
      </c>
      <c r="F672" t="s">
        <v>14</v>
      </c>
      <c r="G672" t="s">
        <v>15</v>
      </c>
      <c r="H672" t="s">
        <v>22</v>
      </c>
      <c r="I672" s="11">
        <v>32.200000000000003</v>
      </c>
      <c r="J672" t="s">
        <v>17</v>
      </c>
      <c r="K672">
        <v>671</v>
      </c>
      <c r="L672" t="s">
        <v>43</v>
      </c>
      <c r="M672" t="s">
        <v>1106</v>
      </c>
      <c r="N672" s="11">
        <f>SUMIF(Cocina!A:A,Sala!K672,Cocina!J:J)+I672</f>
        <v>216.2</v>
      </c>
      <c r="O672" s="12">
        <f t="shared" si="60"/>
        <v>45023</v>
      </c>
      <c r="P672" s="2">
        <f t="shared" si="61"/>
        <v>45023.095833333333</v>
      </c>
      <c r="Q672" s="2">
        <f t="shared" si="62"/>
        <v>45023.145833333336</v>
      </c>
      <c r="R672" s="2">
        <f t="shared" si="63"/>
        <v>5.0000000002910383E-2</v>
      </c>
      <c r="S672" s="7">
        <f>SUMIF(Cocina!A:A,K672,Cocina!H:H)</f>
        <v>6.5972222222222224E-2</v>
      </c>
      <c r="T672" s="2">
        <f t="shared" si="64"/>
        <v>0</v>
      </c>
      <c r="U672" t="str">
        <f t="shared" si="65"/>
        <v>No cobrado</v>
      </c>
      <c r="V672" t="str">
        <f>TEXT(Table1[[#This Row],[Fecha de factura]],"dddd")</f>
        <v>viernes</v>
      </c>
    </row>
    <row r="673" spans="1:22" x14ac:dyDescent="0.45">
      <c r="A673">
        <v>12</v>
      </c>
      <c r="B673" t="s">
        <v>149</v>
      </c>
      <c r="C673">
        <v>6</v>
      </c>
      <c r="D673" s="1">
        <v>45023.058333333334</v>
      </c>
      <c r="E673" s="1">
        <v>45023.160416666666</v>
      </c>
      <c r="F673" t="s">
        <v>33</v>
      </c>
      <c r="G673" t="s">
        <v>36</v>
      </c>
      <c r="H673" t="s">
        <v>26</v>
      </c>
      <c r="I673" s="11">
        <v>29.19</v>
      </c>
      <c r="J673" t="s">
        <v>17</v>
      </c>
      <c r="K673">
        <v>672</v>
      </c>
      <c r="L673" t="s">
        <v>58</v>
      </c>
      <c r="M673" t="s">
        <v>1107</v>
      </c>
      <c r="N673" s="11">
        <f>SUMIF(Cocina!A:A,Sala!K673,Cocina!J:J)+I673</f>
        <v>186.19</v>
      </c>
      <c r="O673" s="12">
        <f t="shared" si="60"/>
        <v>45023</v>
      </c>
      <c r="P673" s="2">
        <f t="shared" si="61"/>
        <v>45023.058333333334</v>
      </c>
      <c r="Q673" s="2">
        <f t="shared" si="62"/>
        <v>45023.160416666666</v>
      </c>
      <c r="R673" s="2">
        <f t="shared" si="63"/>
        <v>0.10208333333139308</v>
      </c>
      <c r="S673" s="7">
        <f>SUMIF(Cocina!A:A,K673,Cocina!H:H)</f>
        <v>5.4166666666666669E-2</v>
      </c>
      <c r="T673" s="2">
        <f t="shared" si="64"/>
        <v>4.7916666664726409E-2</v>
      </c>
      <c r="U673" t="str">
        <f t="shared" si="65"/>
        <v>Cobrado</v>
      </c>
      <c r="V673" t="str">
        <f>TEXT(Table1[[#This Row],[Fecha de factura]],"dddd")</f>
        <v>viernes</v>
      </c>
    </row>
    <row r="674" spans="1:22" x14ac:dyDescent="0.45">
      <c r="A674">
        <v>20</v>
      </c>
      <c r="B674" t="s">
        <v>215</v>
      </c>
      <c r="C674">
        <v>6</v>
      </c>
      <c r="D674" s="1">
        <v>45023.025694444441</v>
      </c>
      <c r="E674" s="1">
        <v>45023.119444444441</v>
      </c>
      <c r="F674" t="s">
        <v>30</v>
      </c>
      <c r="G674" t="s">
        <v>15</v>
      </c>
      <c r="H674" t="s">
        <v>26</v>
      </c>
      <c r="I674" s="11">
        <v>36.5</v>
      </c>
      <c r="J674" t="s">
        <v>17</v>
      </c>
      <c r="K674">
        <v>673</v>
      </c>
      <c r="L674" t="s">
        <v>40</v>
      </c>
      <c r="M674" t="s">
        <v>1108</v>
      </c>
      <c r="N674" s="11">
        <f>SUMIF(Cocina!A:A,Sala!K674,Cocina!J:J)+I674</f>
        <v>301.5</v>
      </c>
      <c r="O674" s="12">
        <f t="shared" si="60"/>
        <v>45023</v>
      </c>
      <c r="P674" s="2">
        <f t="shared" si="61"/>
        <v>45023.025694444441</v>
      </c>
      <c r="Q674" s="2">
        <f t="shared" si="62"/>
        <v>45023.119444444441</v>
      </c>
      <c r="R674" s="2">
        <f t="shared" si="63"/>
        <v>9.375E-2</v>
      </c>
      <c r="S674" s="7">
        <f>SUMIF(Cocina!A:A,K674,Cocina!H:H)</f>
        <v>6.4583333333333326E-2</v>
      </c>
      <c r="T674" s="2">
        <f t="shared" si="64"/>
        <v>2.9166666666666674E-2</v>
      </c>
      <c r="U674" t="str">
        <f t="shared" si="65"/>
        <v>Cobrado</v>
      </c>
      <c r="V674" t="str">
        <f>TEXT(Table1[[#This Row],[Fecha de factura]],"dddd")</f>
        <v>viernes</v>
      </c>
    </row>
    <row r="675" spans="1:22" x14ac:dyDescent="0.45">
      <c r="A675">
        <v>1</v>
      </c>
      <c r="B675" t="s">
        <v>564</v>
      </c>
      <c r="C675">
        <v>3</v>
      </c>
      <c r="D675" s="1">
        <v>45023.002083333333</v>
      </c>
      <c r="E675" s="1">
        <v>45023.0625</v>
      </c>
      <c r="F675" t="s">
        <v>30</v>
      </c>
      <c r="G675" t="s">
        <v>36</v>
      </c>
      <c r="H675" t="s">
        <v>26</v>
      </c>
      <c r="I675" s="11">
        <v>41.29</v>
      </c>
      <c r="J675" t="s">
        <v>27</v>
      </c>
      <c r="K675">
        <v>674</v>
      </c>
      <c r="L675" t="s">
        <v>31</v>
      </c>
      <c r="M675" t="s">
        <v>1109</v>
      </c>
      <c r="N675" s="11">
        <f>SUMIF(Cocina!A:A,Sala!K675,Cocina!J:J)+I675</f>
        <v>248.29</v>
      </c>
      <c r="O675" s="12">
        <f t="shared" si="60"/>
        <v>45023</v>
      </c>
      <c r="P675" s="2">
        <f t="shared" si="61"/>
        <v>45023.002083333333</v>
      </c>
      <c r="Q675" s="2">
        <f t="shared" si="62"/>
        <v>45023.0625</v>
      </c>
      <c r="R675" s="2">
        <f t="shared" si="63"/>
        <v>6.0416666667151731E-2</v>
      </c>
      <c r="S675" s="7">
        <f>SUMIF(Cocina!A:A,K675,Cocina!H:H)</f>
        <v>4.5138888888888888E-2</v>
      </c>
      <c r="T675" s="2">
        <f t="shared" si="64"/>
        <v>1.5277777778262842E-2</v>
      </c>
      <c r="U675" t="str">
        <f t="shared" si="65"/>
        <v>Cobrado</v>
      </c>
      <c r="V675" t="str">
        <f>TEXT(Table1[[#This Row],[Fecha de factura]],"dddd")</f>
        <v>viernes</v>
      </c>
    </row>
    <row r="676" spans="1:22" x14ac:dyDescent="0.45">
      <c r="A676">
        <v>5</v>
      </c>
      <c r="B676" t="s">
        <v>565</v>
      </c>
      <c r="C676">
        <v>2</v>
      </c>
      <c r="D676" s="1">
        <v>45023.037499999999</v>
      </c>
      <c r="E676" s="1">
        <v>45023.189583333333</v>
      </c>
      <c r="F676" t="s">
        <v>25</v>
      </c>
      <c r="G676" t="s">
        <v>36</v>
      </c>
      <c r="H676" t="s">
        <v>22</v>
      </c>
      <c r="I676" s="11">
        <v>30.74</v>
      </c>
      <c r="J676" t="s">
        <v>17</v>
      </c>
      <c r="K676">
        <v>675</v>
      </c>
      <c r="L676" t="s">
        <v>55</v>
      </c>
      <c r="M676" t="s">
        <v>1110</v>
      </c>
      <c r="N676" s="11">
        <f>SUMIF(Cocina!A:A,Sala!K676,Cocina!J:J)+I676</f>
        <v>223.74</v>
      </c>
      <c r="O676" s="12">
        <f t="shared" si="60"/>
        <v>45023</v>
      </c>
      <c r="P676" s="2">
        <f t="shared" si="61"/>
        <v>45023.037499999999</v>
      </c>
      <c r="Q676" s="2">
        <f t="shared" si="62"/>
        <v>45023.189583333333</v>
      </c>
      <c r="R676" s="2">
        <f t="shared" si="63"/>
        <v>0.15208333333430346</v>
      </c>
      <c r="S676" s="7">
        <f>SUMIF(Cocina!A:A,K676,Cocina!H:H)</f>
        <v>8.4027777777777785E-2</v>
      </c>
      <c r="T676" s="2">
        <f t="shared" si="64"/>
        <v>6.8055555556525676E-2</v>
      </c>
      <c r="U676" t="str">
        <f t="shared" si="65"/>
        <v>Cobrado</v>
      </c>
      <c r="V676" t="str">
        <f>TEXT(Table1[[#This Row],[Fecha de factura]],"dddd")</f>
        <v>viernes</v>
      </c>
    </row>
    <row r="677" spans="1:22" x14ac:dyDescent="0.45">
      <c r="A677">
        <v>7</v>
      </c>
      <c r="B677" t="s">
        <v>270</v>
      </c>
      <c r="C677">
        <v>6</v>
      </c>
      <c r="D677" s="1">
        <v>45023.019444444442</v>
      </c>
      <c r="E677" s="1">
        <v>45023.15625</v>
      </c>
      <c r="F677" t="s">
        <v>14</v>
      </c>
      <c r="G677" t="s">
        <v>15</v>
      </c>
      <c r="H677" t="s">
        <v>26</v>
      </c>
      <c r="I677" s="11">
        <v>41.6</v>
      </c>
      <c r="J677" t="s">
        <v>39</v>
      </c>
      <c r="K677">
        <v>676</v>
      </c>
      <c r="L677" t="s">
        <v>55</v>
      </c>
      <c r="M677" t="s">
        <v>1111</v>
      </c>
      <c r="N677" s="11">
        <f>SUMIF(Cocina!A:A,Sala!K677,Cocina!J:J)+I677</f>
        <v>165.6</v>
      </c>
      <c r="O677" s="12">
        <f t="shared" si="60"/>
        <v>45023</v>
      </c>
      <c r="P677" s="2">
        <f t="shared" si="61"/>
        <v>45023.019444444442</v>
      </c>
      <c r="Q677" s="2">
        <f t="shared" si="62"/>
        <v>45023.15625</v>
      </c>
      <c r="R677" s="2">
        <f t="shared" si="63"/>
        <v>0.14722222222432416</v>
      </c>
      <c r="S677" s="7">
        <f>SUMIF(Cocina!A:A,K677,Cocina!H:H)</f>
        <v>8.4027777777777771E-2</v>
      </c>
      <c r="T677" s="2">
        <f t="shared" si="64"/>
        <v>6.3194444446546386E-2</v>
      </c>
      <c r="U677" t="str">
        <f t="shared" si="65"/>
        <v>Cobrado</v>
      </c>
      <c r="V677" t="str">
        <f>TEXT(Table1[[#This Row],[Fecha de factura]],"dddd")</f>
        <v>viernes</v>
      </c>
    </row>
    <row r="678" spans="1:22" x14ac:dyDescent="0.45">
      <c r="A678">
        <v>14</v>
      </c>
      <c r="B678" t="s">
        <v>246</v>
      </c>
      <c r="C678">
        <v>6</v>
      </c>
      <c r="D678" s="1">
        <v>45023.023611111108</v>
      </c>
      <c r="E678" s="1">
        <v>45023.109027777777</v>
      </c>
      <c r="F678" t="s">
        <v>25</v>
      </c>
      <c r="G678" t="s">
        <v>15</v>
      </c>
      <c r="H678" t="s">
        <v>26</v>
      </c>
      <c r="I678" s="11">
        <v>12.57</v>
      </c>
      <c r="J678" t="s">
        <v>39</v>
      </c>
      <c r="K678">
        <v>677</v>
      </c>
      <c r="L678" t="s">
        <v>43</v>
      </c>
      <c r="M678" t="s">
        <v>1112</v>
      </c>
      <c r="N678" s="11">
        <f>SUMIF(Cocina!A:A,Sala!K678,Cocina!J:J)+I678</f>
        <v>156.57</v>
      </c>
      <c r="O678" s="12">
        <f t="shared" si="60"/>
        <v>45023</v>
      </c>
      <c r="P678" s="2">
        <f t="shared" si="61"/>
        <v>45023.023611111108</v>
      </c>
      <c r="Q678" s="2">
        <f t="shared" si="62"/>
        <v>45023.109027777777</v>
      </c>
      <c r="R678" s="2">
        <f t="shared" si="63"/>
        <v>9.5833333335273593E-2</v>
      </c>
      <c r="S678" s="7">
        <f>SUMIF(Cocina!A:A,K678,Cocina!H:H)</f>
        <v>0.10277777777777777</v>
      </c>
      <c r="T678" s="2">
        <f t="shared" si="64"/>
        <v>0</v>
      </c>
      <c r="U678" t="str">
        <f t="shared" si="65"/>
        <v>No cobrado</v>
      </c>
      <c r="V678" t="str">
        <f>TEXT(Table1[[#This Row],[Fecha de factura]],"dddd")</f>
        <v>viernes</v>
      </c>
    </row>
    <row r="679" spans="1:22" x14ac:dyDescent="0.45">
      <c r="A679">
        <v>19</v>
      </c>
      <c r="B679" t="s">
        <v>556</v>
      </c>
      <c r="C679">
        <v>1</v>
      </c>
      <c r="D679" s="1">
        <v>45023.125694444447</v>
      </c>
      <c r="E679" s="1">
        <v>45023.223611111112</v>
      </c>
      <c r="F679" t="s">
        <v>14</v>
      </c>
      <c r="G679" t="s">
        <v>15</v>
      </c>
      <c r="H679" t="s">
        <v>26</v>
      </c>
      <c r="I679" s="11">
        <v>26.76</v>
      </c>
      <c r="J679" t="s">
        <v>39</v>
      </c>
      <c r="K679">
        <v>678</v>
      </c>
      <c r="L679" t="s">
        <v>58</v>
      </c>
      <c r="M679" t="s">
        <v>1113</v>
      </c>
      <c r="N679" s="11">
        <f>SUMIF(Cocina!A:A,Sala!K679,Cocina!J:J)+I679</f>
        <v>230.76</v>
      </c>
      <c r="O679" s="12">
        <f t="shared" si="60"/>
        <v>45023</v>
      </c>
      <c r="P679" s="2">
        <f t="shared" si="61"/>
        <v>45023.125694444447</v>
      </c>
      <c r="Q679" s="2">
        <f t="shared" si="62"/>
        <v>45023.223611111112</v>
      </c>
      <c r="R679" s="2">
        <f t="shared" si="63"/>
        <v>0.10833333333236321</v>
      </c>
      <c r="S679" s="7">
        <f>SUMIF(Cocina!A:A,K679,Cocina!H:H)</f>
        <v>8.4027777777777785E-2</v>
      </c>
      <c r="T679" s="2">
        <f t="shared" si="64"/>
        <v>2.4305555554585426E-2</v>
      </c>
      <c r="U679" t="str">
        <f t="shared" si="65"/>
        <v>Cobrado</v>
      </c>
      <c r="V679" t="str">
        <f>TEXT(Table1[[#This Row],[Fecha de factura]],"dddd")</f>
        <v>viernes</v>
      </c>
    </row>
    <row r="680" spans="1:22" x14ac:dyDescent="0.45">
      <c r="A680">
        <v>9</v>
      </c>
      <c r="B680" t="s">
        <v>178</v>
      </c>
      <c r="C680">
        <v>4</v>
      </c>
      <c r="D680" s="1">
        <v>45023.001388888886</v>
      </c>
      <c r="E680" s="1">
        <v>45023.127083333333</v>
      </c>
      <c r="F680" t="s">
        <v>25</v>
      </c>
      <c r="G680" t="s">
        <v>15</v>
      </c>
      <c r="H680" t="s">
        <v>26</v>
      </c>
      <c r="I680" s="11">
        <v>36.43</v>
      </c>
      <c r="J680" t="s">
        <v>39</v>
      </c>
      <c r="K680">
        <v>679</v>
      </c>
      <c r="L680" t="s">
        <v>58</v>
      </c>
      <c r="M680" t="s">
        <v>1114</v>
      </c>
      <c r="N680" s="11">
        <f>SUMIF(Cocina!A:A,Sala!K680,Cocina!J:J)+I680</f>
        <v>235.43</v>
      </c>
      <c r="O680" s="12">
        <f t="shared" si="60"/>
        <v>45023</v>
      </c>
      <c r="P680" s="2">
        <f t="shared" si="61"/>
        <v>45023.001388888886</v>
      </c>
      <c r="Q680" s="2">
        <f t="shared" si="62"/>
        <v>45023.127083333333</v>
      </c>
      <c r="R680" s="2">
        <f t="shared" si="63"/>
        <v>0.13611111111337473</v>
      </c>
      <c r="S680" s="7">
        <f>SUMIF(Cocina!A:A,K680,Cocina!H:H)</f>
        <v>7.3611111111111099E-2</v>
      </c>
      <c r="T680" s="2">
        <f t="shared" si="64"/>
        <v>6.2500000002263634E-2</v>
      </c>
      <c r="U680" t="str">
        <f t="shared" si="65"/>
        <v>Cobrado</v>
      </c>
      <c r="V680" t="str">
        <f>TEXT(Table1[[#This Row],[Fecha de factura]],"dddd")</f>
        <v>viernes</v>
      </c>
    </row>
    <row r="681" spans="1:22" x14ac:dyDescent="0.45">
      <c r="A681">
        <v>5</v>
      </c>
      <c r="B681" t="s">
        <v>566</v>
      </c>
      <c r="C681">
        <v>4</v>
      </c>
      <c r="D681" s="1">
        <v>45023.057638888888</v>
      </c>
      <c r="E681" s="1">
        <v>45023.222222222219</v>
      </c>
      <c r="F681" t="s">
        <v>14</v>
      </c>
      <c r="G681" t="s">
        <v>15</v>
      </c>
      <c r="H681" t="s">
        <v>22</v>
      </c>
      <c r="I681" s="11">
        <v>12.06</v>
      </c>
      <c r="J681" t="s">
        <v>17</v>
      </c>
      <c r="K681">
        <v>680</v>
      </c>
      <c r="L681" t="s">
        <v>31</v>
      </c>
      <c r="M681" t="s">
        <v>1115</v>
      </c>
      <c r="N681" s="11">
        <f>SUMIF(Cocina!A:A,Sala!K681,Cocina!J:J)+I681</f>
        <v>174.06</v>
      </c>
      <c r="O681" s="12">
        <f t="shared" si="60"/>
        <v>45023</v>
      </c>
      <c r="P681" s="2">
        <f t="shared" si="61"/>
        <v>45023.057638888888</v>
      </c>
      <c r="Q681" s="2">
        <f t="shared" si="62"/>
        <v>45023.222222222219</v>
      </c>
      <c r="R681" s="2">
        <f t="shared" si="63"/>
        <v>0.16458333333139308</v>
      </c>
      <c r="S681" s="7">
        <f>SUMIF(Cocina!A:A,K681,Cocina!H:H)</f>
        <v>7.7083333333333337E-2</v>
      </c>
      <c r="T681" s="2">
        <f t="shared" si="64"/>
        <v>8.7499999998059741E-2</v>
      </c>
      <c r="U681" t="str">
        <f t="shared" si="65"/>
        <v>Cobrado</v>
      </c>
      <c r="V681" t="str">
        <f>TEXT(Table1[[#This Row],[Fecha de factura]],"dddd")</f>
        <v>viernes</v>
      </c>
    </row>
    <row r="682" spans="1:22" x14ac:dyDescent="0.45">
      <c r="A682">
        <v>2</v>
      </c>
      <c r="B682" t="s">
        <v>142</v>
      </c>
      <c r="C682">
        <v>4</v>
      </c>
      <c r="D682" s="1">
        <v>45023.12222222222</v>
      </c>
      <c r="E682" s="1">
        <v>45023.284722222219</v>
      </c>
      <c r="F682" t="s">
        <v>33</v>
      </c>
      <c r="G682" t="s">
        <v>15</v>
      </c>
      <c r="H682" t="s">
        <v>16</v>
      </c>
      <c r="I682" s="11">
        <v>37.07</v>
      </c>
      <c r="J682" t="s">
        <v>27</v>
      </c>
      <c r="K682">
        <v>681</v>
      </c>
      <c r="L682" t="s">
        <v>31</v>
      </c>
      <c r="M682" t="s">
        <v>1116</v>
      </c>
      <c r="N682" s="11">
        <f>SUMIF(Cocina!A:A,Sala!K682,Cocina!J:J)+I682</f>
        <v>112.07</v>
      </c>
      <c r="O682" s="12">
        <f t="shared" si="60"/>
        <v>45023</v>
      </c>
      <c r="P682" s="2">
        <f t="shared" si="61"/>
        <v>45023.12222222222</v>
      </c>
      <c r="Q682" s="2">
        <f t="shared" si="62"/>
        <v>45023.284722222219</v>
      </c>
      <c r="R682" s="2">
        <f t="shared" si="63"/>
        <v>0.16249999999854481</v>
      </c>
      <c r="S682" s="7">
        <f>SUMIF(Cocina!A:A,K682,Cocina!H:H)</f>
        <v>4.5138888888888888E-2</v>
      </c>
      <c r="T682" s="2">
        <f t="shared" si="64"/>
        <v>0.11736111110965591</v>
      </c>
      <c r="U682" t="str">
        <f t="shared" si="65"/>
        <v>Cobrado</v>
      </c>
      <c r="V682" t="str">
        <f>TEXT(Table1[[#This Row],[Fecha de factura]],"dddd")</f>
        <v>viernes</v>
      </c>
    </row>
    <row r="683" spans="1:22" x14ac:dyDescent="0.45">
      <c r="A683">
        <v>1</v>
      </c>
      <c r="B683" t="s">
        <v>135</v>
      </c>
      <c r="C683">
        <v>5</v>
      </c>
      <c r="D683" s="1">
        <v>45023.05972222222</v>
      </c>
      <c r="E683" s="1">
        <v>45023.170138888891</v>
      </c>
      <c r="F683" t="s">
        <v>30</v>
      </c>
      <c r="G683" t="s">
        <v>21</v>
      </c>
      <c r="H683" t="s">
        <v>26</v>
      </c>
      <c r="I683" s="11">
        <v>21.04</v>
      </c>
      <c r="J683" t="s">
        <v>39</v>
      </c>
      <c r="K683">
        <v>682</v>
      </c>
      <c r="L683" t="s">
        <v>40</v>
      </c>
      <c r="M683" t="s">
        <v>211</v>
      </c>
      <c r="N683" s="11">
        <f>SUMIF(Cocina!A:A,Sala!K683,Cocina!J:J)+I683</f>
        <v>44.04</v>
      </c>
      <c r="O683" s="12">
        <f t="shared" si="60"/>
        <v>45023</v>
      </c>
      <c r="P683" s="2">
        <f t="shared" si="61"/>
        <v>45023.05972222222</v>
      </c>
      <c r="Q683" s="2">
        <f t="shared" si="62"/>
        <v>45023.170138888891</v>
      </c>
      <c r="R683" s="2">
        <f t="shared" si="63"/>
        <v>0.12083333333672878</v>
      </c>
      <c r="S683" s="7">
        <f>SUMIF(Cocina!A:A,K683,Cocina!H:H)</f>
        <v>2.9861111111111113E-2</v>
      </c>
      <c r="T683" s="2">
        <f t="shared" si="64"/>
        <v>9.0972222225617669E-2</v>
      </c>
      <c r="U683" t="str">
        <f t="shared" si="65"/>
        <v>Cobrado</v>
      </c>
      <c r="V683" t="str">
        <f>TEXT(Table1[[#This Row],[Fecha de factura]],"dddd")</f>
        <v>viernes</v>
      </c>
    </row>
    <row r="684" spans="1:22" x14ac:dyDescent="0.45">
      <c r="A684">
        <v>2</v>
      </c>
      <c r="B684" t="s">
        <v>567</v>
      </c>
      <c r="C684">
        <v>6</v>
      </c>
      <c r="D684" s="1">
        <v>45023.163888888892</v>
      </c>
      <c r="E684" s="1">
        <v>45023.265277777777</v>
      </c>
      <c r="F684" t="s">
        <v>30</v>
      </c>
      <c r="G684" t="s">
        <v>15</v>
      </c>
      <c r="H684" t="s">
        <v>26</v>
      </c>
      <c r="I684" s="11">
        <v>40.42</v>
      </c>
      <c r="J684" t="s">
        <v>39</v>
      </c>
      <c r="K684">
        <v>683</v>
      </c>
      <c r="L684" t="s">
        <v>23</v>
      </c>
      <c r="M684" t="s">
        <v>1117</v>
      </c>
      <c r="N684" s="11">
        <f>SUMIF(Cocina!A:A,Sala!K684,Cocina!J:J)+I684</f>
        <v>204.42000000000002</v>
      </c>
      <c r="O684" s="12">
        <f t="shared" si="60"/>
        <v>45023</v>
      </c>
      <c r="P684" s="2">
        <f t="shared" si="61"/>
        <v>45023.163888888892</v>
      </c>
      <c r="Q684" s="2">
        <f t="shared" si="62"/>
        <v>45023.265277777777</v>
      </c>
      <c r="R684" s="2">
        <f t="shared" si="63"/>
        <v>0.11180555555135167</v>
      </c>
      <c r="S684" s="7">
        <f>SUMIF(Cocina!A:A,K684,Cocina!H:H)</f>
        <v>5.694444444444445E-2</v>
      </c>
      <c r="T684" s="2">
        <f t="shared" si="64"/>
        <v>5.4861111106907223E-2</v>
      </c>
      <c r="U684" t="str">
        <f t="shared" si="65"/>
        <v>Cobrado</v>
      </c>
      <c r="V684" t="str">
        <f>TEXT(Table1[[#This Row],[Fecha de factura]],"dddd")</f>
        <v>viernes</v>
      </c>
    </row>
    <row r="685" spans="1:22" x14ac:dyDescent="0.45">
      <c r="A685">
        <v>10</v>
      </c>
      <c r="B685" t="s">
        <v>568</v>
      </c>
      <c r="C685">
        <v>6</v>
      </c>
      <c r="D685" s="1">
        <v>45023.145138888889</v>
      </c>
      <c r="E685" s="1">
        <v>45023.194444444445</v>
      </c>
      <c r="F685" t="s">
        <v>33</v>
      </c>
      <c r="G685" t="s">
        <v>36</v>
      </c>
      <c r="H685" t="s">
        <v>26</v>
      </c>
      <c r="I685" s="11">
        <v>48.15</v>
      </c>
      <c r="J685" t="s">
        <v>39</v>
      </c>
      <c r="K685">
        <v>684</v>
      </c>
      <c r="L685" t="s">
        <v>58</v>
      </c>
      <c r="M685" t="s">
        <v>1118</v>
      </c>
      <c r="N685" s="11">
        <f>SUMIF(Cocina!A:A,Sala!K685,Cocina!J:J)+I685</f>
        <v>228.15</v>
      </c>
      <c r="O685" s="12">
        <f t="shared" si="60"/>
        <v>45023</v>
      </c>
      <c r="P685" s="2">
        <f t="shared" si="61"/>
        <v>45023.145138888889</v>
      </c>
      <c r="Q685" s="2">
        <f t="shared" si="62"/>
        <v>45023.194444444445</v>
      </c>
      <c r="R685" s="2">
        <f t="shared" si="63"/>
        <v>5.9722222222868972E-2</v>
      </c>
      <c r="S685" s="7">
        <f>SUMIF(Cocina!A:A,K685,Cocina!H:H)</f>
        <v>7.6388888888888895E-2</v>
      </c>
      <c r="T685" s="2">
        <f t="shared" si="64"/>
        <v>0</v>
      </c>
      <c r="U685" t="str">
        <f t="shared" si="65"/>
        <v>No cobrado</v>
      </c>
      <c r="V685" t="str">
        <f>TEXT(Table1[[#This Row],[Fecha de factura]],"dddd")</f>
        <v>viernes</v>
      </c>
    </row>
    <row r="686" spans="1:22" x14ac:dyDescent="0.45">
      <c r="A686">
        <v>5</v>
      </c>
      <c r="B686" t="s">
        <v>215</v>
      </c>
      <c r="C686">
        <v>5</v>
      </c>
      <c r="D686" s="1">
        <v>45023.019444444442</v>
      </c>
      <c r="E686" s="1">
        <v>45023.071527777778</v>
      </c>
      <c r="F686" t="s">
        <v>25</v>
      </c>
      <c r="G686" t="s">
        <v>15</v>
      </c>
      <c r="H686" t="s">
        <v>16</v>
      </c>
      <c r="I686" s="11">
        <v>19.89</v>
      </c>
      <c r="J686" t="s">
        <v>27</v>
      </c>
      <c r="K686">
        <v>685</v>
      </c>
      <c r="L686" t="s">
        <v>18</v>
      </c>
      <c r="M686" t="s">
        <v>117</v>
      </c>
      <c r="N686" s="11">
        <f>SUMIF(Cocina!A:A,Sala!K686,Cocina!J:J)+I686</f>
        <v>73.89</v>
      </c>
      <c r="O686" s="12">
        <f t="shared" si="60"/>
        <v>45023</v>
      </c>
      <c r="P686" s="2">
        <f t="shared" si="61"/>
        <v>45023.019444444442</v>
      </c>
      <c r="Q686" s="2">
        <f t="shared" si="62"/>
        <v>45023.071527777778</v>
      </c>
      <c r="R686" s="2">
        <f t="shared" si="63"/>
        <v>5.2083333335758653E-2</v>
      </c>
      <c r="S686" s="7">
        <f>SUMIF(Cocina!A:A,K686,Cocina!H:H)</f>
        <v>1.1805555555555555E-2</v>
      </c>
      <c r="T686" s="2">
        <f t="shared" si="64"/>
        <v>4.0277777780203097E-2</v>
      </c>
      <c r="U686" t="str">
        <f t="shared" si="65"/>
        <v>Cobrado</v>
      </c>
      <c r="V686" t="str">
        <f>TEXT(Table1[[#This Row],[Fecha de factura]],"dddd")</f>
        <v>viernes</v>
      </c>
    </row>
    <row r="687" spans="1:22" x14ac:dyDescent="0.45">
      <c r="A687">
        <v>10</v>
      </c>
      <c r="B687" t="s">
        <v>519</v>
      </c>
      <c r="C687">
        <v>6</v>
      </c>
      <c r="D687" s="1">
        <v>45023.05</v>
      </c>
      <c r="E687" s="1">
        <v>45023.152083333334</v>
      </c>
      <c r="F687" t="s">
        <v>20</v>
      </c>
      <c r="G687" t="s">
        <v>15</v>
      </c>
      <c r="H687" t="s">
        <v>22</v>
      </c>
      <c r="I687" s="11">
        <v>15.83</v>
      </c>
      <c r="J687" t="s">
        <v>17</v>
      </c>
      <c r="K687">
        <v>686</v>
      </c>
      <c r="L687" t="s">
        <v>31</v>
      </c>
      <c r="M687" t="s">
        <v>1119</v>
      </c>
      <c r="N687" s="11">
        <f>SUMIF(Cocina!A:A,Sala!K687,Cocina!J:J)+I687</f>
        <v>117.83</v>
      </c>
      <c r="O687" s="12">
        <f t="shared" si="60"/>
        <v>45023</v>
      </c>
      <c r="P687" s="2">
        <f t="shared" si="61"/>
        <v>45023.05</v>
      </c>
      <c r="Q687" s="2">
        <f t="shared" si="62"/>
        <v>45023.152083333334</v>
      </c>
      <c r="R687" s="2">
        <f t="shared" si="63"/>
        <v>0.10208333333139308</v>
      </c>
      <c r="S687" s="7">
        <f>SUMIF(Cocina!A:A,K687,Cocina!H:H)</f>
        <v>4.0277777777777773E-2</v>
      </c>
      <c r="T687" s="2">
        <f t="shared" si="64"/>
        <v>6.1805555553615305E-2</v>
      </c>
      <c r="U687" t="str">
        <f t="shared" si="65"/>
        <v>Cobrado</v>
      </c>
      <c r="V687" t="str">
        <f>TEXT(Table1[[#This Row],[Fecha de factura]],"dddd")</f>
        <v>viernes</v>
      </c>
    </row>
    <row r="688" spans="1:22" x14ac:dyDescent="0.45">
      <c r="A688">
        <v>2</v>
      </c>
      <c r="B688" t="s">
        <v>465</v>
      </c>
      <c r="C688">
        <v>6</v>
      </c>
      <c r="D688" s="1">
        <v>45023.07916666667</v>
      </c>
      <c r="E688" s="1">
        <v>45023.23541666667</v>
      </c>
      <c r="F688" t="s">
        <v>33</v>
      </c>
      <c r="G688" t="s">
        <v>15</v>
      </c>
      <c r="H688" t="s">
        <v>22</v>
      </c>
      <c r="I688" s="11">
        <v>10.53</v>
      </c>
      <c r="J688" t="s">
        <v>27</v>
      </c>
      <c r="K688">
        <v>687</v>
      </c>
      <c r="L688" t="s">
        <v>18</v>
      </c>
      <c r="M688" t="s">
        <v>84</v>
      </c>
      <c r="N688" s="11">
        <f>SUMIF(Cocina!A:A,Sala!K688,Cocina!J:J)+I688</f>
        <v>82.53</v>
      </c>
      <c r="O688" s="12">
        <f t="shared" si="60"/>
        <v>45023</v>
      </c>
      <c r="P688" s="2">
        <f t="shared" si="61"/>
        <v>45023.07916666667</v>
      </c>
      <c r="Q688" s="2">
        <f t="shared" si="62"/>
        <v>45023.23541666667</v>
      </c>
      <c r="R688" s="2">
        <f t="shared" si="63"/>
        <v>0.15625</v>
      </c>
      <c r="S688" s="7">
        <f>SUMIF(Cocina!A:A,K688,Cocina!H:H)</f>
        <v>2.013888888888889E-2</v>
      </c>
      <c r="T688" s="2">
        <f t="shared" si="64"/>
        <v>0.1361111111111111</v>
      </c>
      <c r="U688" t="str">
        <f t="shared" si="65"/>
        <v>Cobrado</v>
      </c>
      <c r="V688" t="str">
        <f>TEXT(Table1[[#This Row],[Fecha de factura]],"dddd")</f>
        <v>viernes</v>
      </c>
    </row>
    <row r="689" spans="1:22" x14ac:dyDescent="0.45">
      <c r="A689">
        <v>3</v>
      </c>
      <c r="B689" t="s">
        <v>569</v>
      </c>
      <c r="C689">
        <v>1</v>
      </c>
      <c r="D689" s="1">
        <v>45023.143055555556</v>
      </c>
      <c r="E689" s="1">
        <v>45023.210416666669</v>
      </c>
      <c r="F689" t="s">
        <v>20</v>
      </c>
      <c r="G689" t="s">
        <v>15</v>
      </c>
      <c r="H689" t="s">
        <v>26</v>
      </c>
      <c r="I689" s="11">
        <v>48.7</v>
      </c>
      <c r="J689" t="s">
        <v>39</v>
      </c>
      <c r="K689">
        <v>688</v>
      </c>
      <c r="L689" t="s">
        <v>70</v>
      </c>
      <c r="M689" t="s">
        <v>49</v>
      </c>
      <c r="N689" s="11">
        <f>SUMIF(Cocina!A:A,Sala!K689,Cocina!J:J)+I689</f>
        <v>77.7</v>
      </c>
      <c r="O689" s="12">
        <f t="shared" si="60"/>
        <v>45023</v>
      </c>
      <c r="P689" s="2">
        <f t="shared" si="61"/>
        <v>45023.143055555556</v>
      </c>
      <c r="Q689" s="2">
        <f t="shared" si="62"/>
        <v>45023.210416666669</v>
      </c>
      <c r="R689" s="2">
        <f t="shared" si="63"/>
        <v>7.7777777779071286E-2</v>
      </c>
      <c r="S689" s="7">
        <f>SUMIF(Cocina!A:A,K689,Cocina!H:H)</f>
        <v>9.7222222222222224E-3</v>
      </c>
      <c r="T689" s="2">
        <f t="shared" si="64"/>
        <v>6.8055555556849057E-2</v>
      </c>
      <c r="U689" t="str">
        <f t="shared" si="65"/>
        <v>Cobrado</v>
      </c>
      <c r="V689" t="str">
        <f>TEXT(Table1[[#This Row],[Fecha de factura]],"dddd")</f>
        <v>viernes</v>
      </c>
    </row>
    <row r="690" spans="1:22" x14ac:dyDescent="0.45">
      <c r="A690">
        <v>14</v>
      </c>
      <c r="B690" t="s">
        <v>570</v>
      </c>
      <c r="C690">
        <v>1</v>
      </c>
      <c r="D690" s="1">
        <v>45023.025000000001</v>
      </c>
      <c r="E690" s="1">
        <v>45023.098611111112</v>
      </c>
      <c r="F690" t="s">
        <v>20</v>
      </c>
      <c r="G690" t="s">
        <v>15</v>
      </c>
      <c r="H690" t="s">
        <v>26</v>
      </c>
      <c r="I690" s="11">
        <v>10.25</v>
      </c>
      <c r="J690" t="s">
        <v>39</v>
      </c>
      <c r="K690">
        <v>689</v>
      </c>
      <c r="L690" t="s">
        <v>31</v>
      </c>
      <c r="M690" t="s">
        <v>1120</v>
      </c>
      <c r="N690" s="11">
        <f>SUMIF(Cocina!A:A,Sala!K690,Cocina!J:J)+I690</f>
        <v>175.25</v>
      </c>
      <c r="O690" s="12">
        <f t="shared" si="60"/>
        <v>45023</v>
      </c>
      <c r="P690" s="2">
        <f t="shared" si="61"/>
        <v>45023.025000000001</v>
      </c>
      <c r="Q690" s="2">
        <f t="shared" si="62"/>
        <v>45023.098611111112</v>
      </c>
      <c r="R690" s="2">
        <f t="shared" si="63"/>
        <v>8.4027777777616094E-2</v>
      </c>
      <c r="S690" s="7">
        <f>SUMIF(Cocina!A:A,K690,Cocina!H:H)</f>
        <v>2.0138888888888887E-2</v>
      </c>
      <c r="T690" s="2">
        <f t="shared" si="64"/>
        <v>6.3888888888727208E-2</v>
      </c>
      <c r="U690" t="str">
        <f t="shared" si="65"/>
        <v>Cobrado</v>
      </c>
      <c r="V690" t="str">
        <f>TEXT(Table1[[#This Row],[Fecha de factura]],"dddd")</f>
        <v>viernes</v>
      </c>
    </row>
    <row r="691" spans="1:22" x14ac:dyDescent="0.45">
      <c r="A691">
        <v>15</v>
      </c>
      <c r="B691" t="s">
        <v>483</v>
      </c>
      <c r="C691">
        <v>4</v>
      </c>
      <c r="D691" s="1">
        <v>45023.113194444442</v>
      </c>
      <c r="E691" s="1">
        <v>45023.238194444442</v>
      </c>
      <c r="F691" t="s">
        <v>30</v>
      </c>
      <c r="G691" t="s">
        <v>36</v>
      </c>
      <c r="H691" t="s">
        <v>16</v>
      </c>
      <c r="I691" s="11">
        <v>37.22</v>
      </c>
      <c r="J691" t="s">
        <v>17</v>
      </c>
      <c r="K691">
        <v>690</v>
      </c>
      <c r="L691" t="s">
        <v>18</v>
      </c>
      <c r="M691" t="s">
        <v>1121</v>
      </c>
      <c r="N691" s="11">
        <f>SUMIF(Cocina!A:A,Sala!K691,Cocina!J:J)+I691</f>
        <v>228.22</v>
      </c>
      <c r="O691" s="12">
        <f t="shared" si="60"/>
        <v>45023</v>
      </c>
      <c r="P691" s="2">
        <f t="shared" si="61"/>
        <v>45023.113194444442</v>
      </c>
      <c r="Q691" s="2">
        <f t="shared" si="62"/>
        <v>45023.238194444442</v>
      </c>
      <c r="R691" s="2">
        <f t="shared" si="63"/>
        <v>0.125</v>
      </c>
      <c r="S691" s="7">
        <f>SUMIF(Cocina!A:A,K691,Cocina!H:H)</f>
        <v>9.930555555555555E-2</v>
      </c>
      <c r="T691" s="2">
        <f t="shared" si="64"/>
        <v>2.569444444444445E-2</v>
      </c>
      <c r="U691" t="str">
        <f t="shared" si="65"/>
        <v>Cobrado</v>
      </c>
      <c r="V691" t="str">
        <f>TEXT(Table1[[#This Row],[Fecha de factura]],"dddd")</f>
        <v>viernes</v>
      </c>
    </row>
    <row r="692" spans="1:22" x14ac:dyDescent="0.45">
      <c r="A692">
        <v>19</v>
      </c>
      <c r="B692" t="s">
        <v>75</v>
      </c>
      <c r="C692">
        <v>4</v>
      </c>
      <c r="D692" s="1">
        <v>45023.071527777778</v>
      </c>
      <c r="E692" s="1">
        <v>45023.220138888886</v>
      </c>
      <c r="F692" t="s">
        <v>14</v>
      </c>
      <c r="G692" t="s">
        <v>36</v>
      </c>
      <c r="H692" t="s">
        <v>16</v>
      </c>
      <c r="I692" s="11">
        <v>13.9</v>
      </c>
      <c r="J692" t="s">
        <v>39</v>
      </c>
      <c r="K692">
        <v>691</v>
      </c>
      <c r="L692" t="s">
        <v>23</v>
      </c>
      <c r="M692" t="s">
        <v>214</v>
      </c>
      <c r="N692" s="11">
        <f>SUMIF(Cocina!A:A,Sala!K692,Cocina!J:J)+I692</f>
        <v>79.900000000000006</v>
      </c>
      <c r="O692" s="12">
        <f t="shared" si="60"/>
        <v>45023</v>
      </c>
      <c r="P692" s="2">
        <f t="shared" si="61"/>
        <v>45023.071527777778</v>
      </c>
      <c r="Q692" s="2">
        <f t="shared" si="62"/>
        <v>45023.220138888886</v>
      </c>
      <c r="R692" s="2">
        <f t="shared" si="63"/>
        <v>0.1590277777747057</v>
      </c>
      <c r="S692" s="7">
        <f>SUMIF(Cocina!A:A,K692,Cocina!H:H)</f>
        <v>2.361111111111111E-2</v>
      </c>
      <c r="T692" s="2">
        <f t="shared" si="64"/>
        <v>0.13541666666359459</v>
      </c>
      <c r="U692" t="str">
        <f t="shared" si="65"/>
        <v>Cobrado</v>
      </c>
      <c r="V692" t="str">
        <f>TEXT(Table1[[#This Row],[Fecha de factura]],"dddd")</f>
        <v>viernes</v>
      </c>
    </row>
    <row r="693" spans="1:22" x14ac:dyDescent="0.45">
      <c r="A693">
        <v>9</v>
      </c>
      <c r="B693" t="s">
        <v>234</v>
      </c>
      <c r="C693">
        <v>2</v>
      </c>
      <c r="D693" s="1">
        <v>45023.036805555559</v>
      </c>
      <c r="E693" s="1">
        <v>45023.18472222222</v>
      </c>
      <c r="F693" t="s">
        <v>20</v>
      </c>
      <c r="G693" t="s">
        <v>36</v>
      </c>
      <c r="H693" t="s">
        <v>26</v>
      </c>
      <c r="I693" s="11">
        <v>25.92</v>
      </c>
      <c r="J693" t="s">
        <v>17</v>
      </c>
      <c r="K693">
        <v>692</v>
      </c>
      <c r="L693" t="s">
        <v>70</v>
      </c>
      <c r="M693" t="s">
        <v>1122</v>
      </c>
      <c r="N693" s="11">
        <f>SUMIF(Cocina!A:A,Sala!K693,Cocina!J:J)+I693</f>
        <v>198.92000000000002</v>
      </c>
      <c r="O693" s="12">
        <f t="shared" si="60"/>
        <v>45023</v>
      </c>
      <c r="P693" s="2">
        <f t="shared" si="61"/>
        <v>45023.036805555559</v>
      </c>
      <c r="Q693" s="2">
        <f t="shared" si="62"/>
        <v>45023.18472222222</v>
      </c>
      <c r="R693" s="2">
        <f t="shared" si="63"/>
        <v>0.14791666666133096</v>
      </c>
      <c r="S693" s="7">
        <f>SUMIF(Cocina!A:A,K693,Cocina!H:H)</f>
        <v>6.9444444444444434E-2</v>
      </c>
      <c r="T693" s="2">
        <f t="shared" si="64"/>
        <v>7.8472222216886531E-2</v>
      </c>
      <c r="U693" t="str">
        <f t="shared" si="65"/>
        <v>Cobrado</v>
      </c>
      <c r="V693" t="str">
        <f>TEXT(Table1[[#This Row],[Fecha de factura]],"dddd")</f>
        <v>viernes</v>
      </c>
    </row>
    <row r="694" spans="1:22" x14ac:dyDescent="0.45">
      <c r="A694">
        <v>15</v>
      </c>
      <c r="B694" t="s">
        <v>399</v>
      </c>
      <c r="C694">
        <v>4</v>
      </c>
      <c r="D694" s="1">
        <v>45023.155555555553</v>
      </c>
      <c r="E694" s="1">
        <v>45023.313194444447</v>
      </c>
      <c r="F694" t="s">
        <v>14</v>
      </c>
      <c r="G694" t="s">
        <v>15</v>
      </c>
      <c r="H694" t="s">
        <v>26</v>
      </c>
      <c r="I694" s="11">
        <v>28.31</v>
      </c>
      <c r="J694" t="s">
        <v>27</v>
      </c>
      <c r="K694">
        <v>693</v>
      </c>
      <c r="L694" t="s">
        <v>55</v>
      </c>
      <c r="M694" t="s">
        <v>1123</v>
      </c>
      <c r="N694" s="11">
        <f>SUMIF(Cocina!A:A,Sala!K694,Cocina!J:J)+I694</f>
        <v>106.31</v>
      </c>
      <c r="O694" s="12">
        <f t="shared" si="60"/>
        <v>45023</v>
      </c>
      <c r="P694" s="2">
        <f t="shared" si="61"/>
        <v>45023.155555555553</v>
      </c>
      <c r="Q694" s="2">
        <f t="shared" si="62"/>
        <v>45023.313194444447</v>
      </c>
      <c r="R694" s="2">
        <f t="shared" si="63"/>
        <v>0.15763888889341615</v>
      </c>
      <c r="S694" s="7">
        <f>SUMIF(Cocina!A:A,K694,Cocina!H:H)</f>
        <v>3.0555555555555555E-2</v>
      </c>
      <c r="T694" s="2">
        <f t="shared" si="64"/>
        <v>0.12708333333786059</v>
      </c>
      <c r="U694" t="str">
        <f t="shared" si="65"/>
        <v>Cobrado</v>
      </c>
      <c r="V694" t="str">
        <f>TEXT(Table1[[#This Row],[Fecha de factura]],"dddd")</f>
        <v>viernes</v>
      </c>
    </row>
    <row r="695" spans="1:22" x14ac:dyDescent="0.45">
      <c r="A695">
        <v>5</v>
      </c>
      <c r="B695" t="s">
        <v>62</v>
      </c>
      <c r="C695">
        <v>4</v>
      </c>
      <c r="D695" s="1">
        <v>45023.07708333333</v>
      </c>
      <c r="E695" s="1">
        <v>45023.217361111114</v>
      </c>
      <c r="F695" t="s">
        <v>25</v>
      </c>
      <c r="G695" t="s">
        <v>15</v>
      </c>
      <c r="H695" t="s">
        <v>26</v>
      </c>
      <c r="I695" s="11">
        <v>23.66</v>
      </c>
      <c r="J695" t="s">
        <v>27</v>
      </c>
      <c r="K695">
        <v>694</v>
      </c>
      <c r="L695" t="s">
        <v>40</v>
      </c>
      <c r="M695" t="s">
        <v>1124</v>
      </c>
      <c r="N695" s="11">
        <f>SUMIF(Cocina!A:A,Sala!K695,Cocina!J:J)+I695</f>
        <v>180.66</v>
      </c>
      <c r="O695" s="12">
        <f t="shared" si="60"/>
        <v>45023</v>
      </c>
      <c r="P695" s="2">
        <f t="shared" si="61"/>
        <v>45023.07708333333</v>
      </c>
      <c r="Q695" s="2">
        <f t="shared" si="62"/>
        <v>45023.217361111114</v>
      </c>
      <c r="R695" s="2">
        <f t="shared" si="63"/>
        <v>0.14027777778392192</v>
      </c>
      <c r="S695" s="7">
        <f>SUMIF(Cocina!A:A,K695,Cocina!H:H)</f>
        <v>8.8888888888888878E-2</v>
      </c>
      <c r="T695" s="2">
        <f t="shared" si="64"/>
        <v>5.1388888895033041E-2</v>
      </c>
      <c r="U695" t="str">
        <f t="shared" si="65"/>
        <v>Cobrado</v>
      </c>
      <c r="V695" t="str">
        <f>TEXT(Table1[[#This Row],[Fecha de factura]],"dddd")</f>
        <v>viernes</v>
      </c>
    </row>
    <row r="696" spans="1:22" x14ac:dyDescent="0.45">
      <c r="A696">
        <v>9</v>
      </c>
      <c r="B696" t="s">
        <v>320</v>
      </c>
      <c r="C696">
        <v>1</v>
      </c>
      <c r="D696" s="1">
        <v>45023.084722222222</v>
      </c>
      <c r="E696" s="1">
        <v>45023.230555555558</v>
      </c>
      <c r="F696" t="s">
        <v>14</v>
      </c>
      <c r="G696" t="s">
        <v>15</v>
      </c>
      <c r="H696" t="s">
        <v>26</v>
      </c>
      <c r="I696" s="11">
        <v>18.23</v>
      </c>
      <c r="J696" t="s">
        <v>39</v>
      </c>
      <c r="K696">
        <v>695</v>
      </c>
      <c r="L696" t="s">
        <v>40</v>
      </c>
      <c r="M696" t="s">
        <v>651</v>
      </c>
      <c r="N696" s="11">
        <f>SUMIF(Cocina!A:A,Sala!K696,Cocina!J:J)+I696</f>
        <v>134.22999999999999</v>
      </c>
      <c r="O696" s="12">
        <f t="shared" si="60"/>
        <v>45023</v>
      </c>
      <c r="P696" s="2">
        <f t="shared" si="61"/>
        <v>45023.084722222222</v>
      </c>
      <c r="Q696" s="2">
        <f t="shared" si="62"/>
        <v>45023.230555555558</v>
      </c>
      <c r="R696" s="2">
        <f t="shared" si="63"/>
        <v>0.15625000000242531</v>
      </c>
      <c r="S696" s="7">
        <f>SUMIF(Cocina!A:A,K696,Cocina!H:H)</f>
        <v>2.5694444444444443E-2</v>
      </c>
      <c r="T696" s="2">
        <f t="shared" si="64"/>
        <v>0.13055555555798087</v>
      </c>
      <c r="U696" t="str">
        <f t="shared" si="65"/>
        <v>Cobrado</v>
      </c>
      <c r="V696" t="str">
        <f>TEXT(Table1[[#This Row],[Fecha de factura]],"dddd")</f>
        <v>viernes</v>
      </c>
    </row>
    <row r="697" spans="1:22" x14ac:dyDescent="0.45">
      <c r="A697">
        <v>2</v>
      </c>
      <c r="B697" t="s">
        <v>217</v>
      </c>
      <c r="C697">
        <v>6</v>
      </c>
      <c r="D697" s="1">
        <v>45023.094444444447</v>
      </c>
      <c r="E697" s="1">
        <v>45023.257638888892</v>
      </c>
      <c r="F697" t="s">
        <v>20</v>
      </c>
      <c r="G697" t="s">
        <v>36</v>
      </c>
      <c r="H697" t="s">
        <v>26</v>
      </c>
      <c r="I697" s="11">
        <v>18.760000000000002</v>
      </c>
      <c r="J697" t="s">
        <v>39</v>
      </c>
      <c r="K697">
        <v>696</v>
      </c>
      <c r="L697" t="s">
        <v>34</v>
      </c>
      <c r="M697" t="s">
        <v>211</v>
      </c>
      <c r="N697" s="11">
        <f>SUMIF(Cocina!A:A,Sala!K697,Cocina!J:J)+I697</f>
        <v>64.760000000000005</v>
      </c>
      <c r="O697" s="12">
        <f t="shared" si="60"/>
        <v>45023</v>
      </c>
      <c r="P697" s="2">
        <f t="shared" si="61"/>
        <v>45023.094444444447</v>
      </c>
      <c r="Q697" s="2">
        <f t="shared" si="62"/>
        <v>45023.257638888892</v>
      </c>
      <c r="R697" s="2">
        <f t="shared" si="63"/>
        <v>0.17361111111191954</v>
      </c>
      <c r="S697" s="7">
        <f>SUMIF(Cocina!A:A,K697,Cocina!H:H)</f>
        <v>1.5972222222222221E-2</v>
      </c>
      <c r="T697" s="2">
        <f t="shared" si="64"/>
        <v>0.15763888888969732</v>
      </c>
      <c r="U697" t="str">
        <f t="shared" si="65"/>
        <v>Cobrado</v>
      </c>
      <c r="V697" t="str">
        <f>TEXT(Table1[[#This Row],[Fecha de factura]],"dddd")</f>
        <v>viernes</v>
      </c>
    </row>
    <row r="698" spans="1:22" x14ac:dyDescent="0.45">
      <c r="A698">
        <v>4</v>
      </c>
      <c r="B698" t="s">
        <v>571</v>
      </c>
      <c r="C698">
        <v>1</v>
      </c>
      <c r="D698" s="1">
        <v>45023.158333333333</v>
      </c>
      <c r="E698" s="1">
        <v>45023.279166666667</v>
      </c>
      <c r="F698" t="s">
        <v>25</v>
      </c>
      <c r="G698" t="s">
        <v>15</v>
      </c>
      <c r="H698" t="s">
        <v>26</v>
      </c>
      <c r="I698" s="11">
        <v>34.35</v>
      </c>
      <c r="J698" t="s">
        <v>17</v>
      </c>
      <c r="K698">
        <v>697</v>
      </c>
      <c r="L698" t="s">
        <v>45</v>
      </c>
      <c r="M698" t="s">
        <v>1125</v>
      </c>
      <c r="N698" s="11">
        <f>SUMIF(Cocina!A:A,Sala!K698,Cocina!J:J)+I698</f>
        <v>233.35</v>
      </c>
      <c r="O698" s="12">
        <f t="shared" si="60"/>
        <v>45023</v>
      </c>
      <c r="P698" s="2">
        <f t="shared" si="61"/>
        <v>45023.158333333333</v>
      </c>
      <c r="Q698" s="2">
        <f t="shared" si="62"/>
        <v>45023.279166666667</v>
      </c>
      <c r="R698" s="2">
        <f t="shared" si="63"/>
        <v>0.12083333333430346</v>
      </c>
      <c r="S698" s="7">
        <f>SUMIF(Cocina!A:A,K698,Cocina!H:H)</f>
        <v>7.4305555555555555E-2</v>
      </c>
      <c r="T698" s="2">
        <f t="shared" si="64"/>
        <v>4.6527777778747906E-2</v>
      </c>
      <c r="U698" t="str">
        <f t="shared" si="65"/>
        <v>Cobrado</v>
      </c>
      <c r="V698" t="str">
        <f>TEXT(Table1[[#This Row],[Fecha de factura]],"dddd")</f>
        <v>viernes</v>
      </c>
    </row>
    <row r="699" spans="1:22" x14ac:dyDescent="0.45">
      <c r="A699">
        <v>19</v>
      </c>
      <c r="B699" t="s">
        <v>202</v>
      </c>
      <c r="C699">
        <v>4</v>
      </c>
      <c r="D699" s="1">
        <v>45023.104166666664</v>
      </c>
      <c r="E699" s="1">
        <v>45023.267361111109</v>
      </c>
      <c r="F699" t="s">
        <v>20</v>
      </c>
      <c r="G699" t="s">
        <v>36</v>
      </c>
      <c r="H699" t="s">
        <v>26</v>
      </c>
      <c r="I699" s="11">
        <v>39.89</v>
      </c>
      <c r="J699" t="s">
        <v>27</v>
      </c>
      <c r="K699">
        <v>698</v>
      </c>
      <c r="L699" t="s">
        <v>43</v>
      </c>
      <c r="M699" t="s">
        <v>1126</v>
      </c>
      <c r="N699" s="11">
        <f>SUMIF(Cocina!A:A,Sala!K699,Cocina!J:J)+I699</f>
        <v>224.89</v>
      </c>
      <c r="O699" s="12">
        <f t="shared" si="60"/>
        <v>45023</v>
      </c>
      <c r="P699" s="2">
        <f t="shared" si="61"/>
        <v>45023.104166666664</v>
      </c>
      <c r="Q699" s="2">
        <f t="shared" si="62"/>
        <v>45023.267361111109</v>
      </c>
      <c r="R699" s="2">
        <f t="shared" si="63"/>
        <v>0.16319444444525288</v>
      </c>
      <c r="S699" s="7">
        <f>SUMIF(Cocina!A:A,K699,Cocina!H:H)</f>
        <v>7.013888888888889E-2</v>
      </c>
      <c r="T699" s="2">
        <f t="shared" si="64"/>
        <v>9.3055555556363995E-2</v>
      </c>
      <c r="U699" t="str">
        <f t="shared" si="65"/>
        <v>Cobrado</v>
      </c>
      <c r="V699" t="str">
        <f>TEXT(Table1[[#This Row],[Fecha de factura]],"dddd")</f>
        <v>viernes</v>
      </c>
    </row>
    <row r="700" spans="1:22" x14ac:dyDescent="0.45">
      <c r="A700">
        <v>8</v>
      </c>
      <c r="B700" t="s">
        <v>431</v>
      </c>
      <c r="C700">
        <v>6</v>
      </c>
      <c r="D700" s="1">
        <v>45023.065972222219</v>
      </c>
      <c r="E700" s="1">
        <v>45023.12222222222</v>
      </c>
      <c r="F700" t="s">
        <v>25</v>
      </c>
      <c r="G700" t="s">
        <v>15</v>
      </c>
      <c r="H700" t="s">
        <v>26</v>
      </c>
      <c r="I700" s="11">
        <v>38.44</v>
      </c>
      <c r="J700" t="s">
        <v>17</v>
      </c>
      <c r="K700">
        <v>699</v>
      </c>
      <c r="L700" t="s">
        <v>18</v>
      </c>
      <c r="M700" t="s">
        <v>49</v>
      </c>
      <c r="N700" s="11">
        <f>SUMIF(Cocina!A:A,Sala!K700,Cocina!J:J)+I700</f>
        <v>96.44</v>
      </c>
      <c r="O700" s="12">
        <f t="shared" si="60"/>
        <v>45023</v>
      </c>
      <c r="P700" s="2">
        <f t="shared" si="61"/>
        <v>45023.065972222219</v>
      </c>
      <c r="Q700" s="2">
        <f t="shared" si="62"/>
        <v>45023.12222222222</v>
      </c>
      <c r="R700" s="2">
        <f t="shared" si="63"/>
        <v>5.6250000001455192E-2</v>
      </c>
      <c r="S700" s="7">
        <f>SUMIF(Cocina!A:A,K700,Cocina!H:H)</f>
        <v>7.6388888888888886E-3</v>
      </c>
      <c r="T700" s="2">
        <f t="shared" si="64"/>
        <v>4.8611111112566302E-2</v>
      </c>
      <c r="U700" t="str">
        <f t="shared" si="65"/>
        <v>Cobrado</v>
      </c>
      <c r="V700" t="str">
        <f>TEXT(Table1[[#This Row],[Fecha de factura]],"dddd")</f>
        <v>viernes</v>
      </c>
    </row>
    <row r="701" spans="1:22" x14ac:dyDescent="0.45">
      <c r="A701">
        <v>8</v>
      </c>
      <c r="B701" t="s">
        <v>572</v>
      </c>
      <c r="C701">
        <v>2</v>
      </c>
      <c r="D701" s="1">
        <v>45023.015972222223</v>
      </c>
      <c r="E701" s="1">
        <v>45023.118055555555</v>
      </c>
      <c r="F701" t="s">
        <v>25</v>
      </c>
      <c r="G701" t="s">
        <v>15</v>
      </c>
      <c r="H701" t="s">
        <v>26</v>
      </c>
      <c r="I701" s="11">
        <v>21.66</v>
      </c>
      <c r="J701" t="s">
        <v>17</v>
      </c>
      <c r="K701">
        <v>700</v>
      </c>
      <c r="L701" t="s">
        <v>70</v>
      </c>
      <c r="M701" t="s">
        <v>1019</v>
      </c>
      <c r="N701" s="11">
        <f>SUMIF(Cocina!A:A,Sala!K701,Cocina!J:J)+I701</f>
        <v>255.66</v>
      </c>
      <c r="O701" s="12">
        <f t="shared" si="60"/>
        <v>45023</v>
      </c>
      <c r="P701" s="2">
        <f t="shared" si="61"/>
        <v>45023.015972222223</v>
      </c>
      <c r="Q701" s="2">
        <f t="shared" si="62"/>
        <v>45023.118055555555</v>
      </c>
      <c r="R701" s="2">
        <f t="shared" si="63"/>
        <v>0.10208333333139308</v>
      </c>
      <c r="S701" s="7">
        <f>SUMIF(Cocina!A:A,K701,Cocina!H:H)</f>
        <v>5.9722222222222225E-2</v>
      </c>
      <c r="T701" s="2">
        <f t="shared" si="64"/>
        <v>4.2361111109170853E-2</v>
      </c>
      <c r="U701" t="str">
        <f t="shared" si="65"/>
        <v>Cobrado</v>
      </c>
      <c r="V701" t="str">
        <f>TEXT(Table1[[#This Row],[Fecha de factura]],"dddd")</f>
        <v>viernes</v>
      </c>
    </row>
    <row r="702" spans="1:22" x14ac:dyDescent="0.45">
      <c r="A702">
        <v>19</v>
      </c>
      <c r="B702" t="s">
        <v>573</v>
      </c>
      <c r="C702">
        <v>5</v>
      </c>
      <c r="D702" s="1">
        <v>45023.138888888891</v>
      </c>
      <c r="E702" s="1">
        <v>45023.239583333336</v>
      </c>
      <c r="F702" t="s">
        <v>33</v>
      </c>
      <c r="G702" t="s">
        <v>15</v>
      </c>
      <c r="H702" t="s">
        <v>26</v>
      </c>
      <c r="I702" s="11">
        <v>39.83</v>
      </c>
      <c r="J702" t="s">
        <v>27</v>
      </c>
      <c r="K702">
        <v>701</v>
      </c>
      <c r="L702" t="s">
        <v>43</v>
      </c>
      <c r="M702" t="s">
        <v>1127</v>
      </c>
      <c r="N702" s="11">
        <f>SUMIF(Cocina!A:A,Sala!K702,Cocina!J:J)+I702</f>
        <v>141.82999999999998</v>
      </c>
      <c r="O702" s="12">
        <f t="shared" si="60"/>
        <v>45023</v>
      </c>
      <c r="P702" s="2">
        <f t="shared" si="61"/>
        <v>45023.138888888891</v>
      </c>
      <c r="Q702" s="2">
        <f t="shared" si="62"/>
        <v>45023.239583333336</v>
      </c>
      <c r="R702" s="2">
        <f t="shared" si="63"/>
        <v>0.10069444444525288</v>
      </c>
      <c r="S702" s="7">
        <f>SUMIF(Cocina!A:A,K702,Cocina!H:H)</f>
        <v>6.7361111111111122E-2</v>
      </c>
      <c r="T702" s="2">
        <f t="shared" si="64"/>
        <v>3.3333333334141763E-2</v>
      </c>
      <c r="U702" t="str">
        <f t="shared" si="65"/>
        <v>Cobrado</v>
      </c>
      <c r="V702" t="str">
        <f>TEXT(Table1[[#This Row],[Fecha de factura]],"dddd")</f>
        <v>viernes</v>
      </c>
    </row>
    <row r="703" spans="1:22" x14ac:dyDescent="0.45">
      <c r="A703">
        <v>13</v>
      </c>
      <c r="B703" t="s">
        <v>574</v>
      </c>
      <c r="C703">
        <v>2</v>
      </c>
      <c r="D703" s="1">
        <v>45023.104166666664</v>
      </c>
      <c r="E703" s="1">
        <v>45023.21875</v>
      </c>
      <c r="F703" t="s">
        <v>14</v>
      </c>
      <c r="G703" t="s">
        <v>36</v>
      </c>
      <c r="H703" t="s">
        <v>26</v>
      </c>
      <c r="I703" s="11">
        <v>47.07</v>
      </c>
      <c r="J703" t="s">
        <v>27</v>
      </c>
      <c r="K703">
        <v>702</v>
      </c>
      <c r="L703" t="s">
        <v>28</v>
      </c>
      <c r="M703" t="s">
        <v>1128</v>
      </c>
      <c r="N703" s="11">
        <f>SUMIF(Cocina!A:A,Sala!K703,Cocina!J:J)+I703</f>
        <v>242.07</v>
      </c>
      <c r="O703" s="12">
        <f t="shared" si="60"/>
        <v>45023</v>
      </c>
      <c r="P703" s="2">
        <f t="shared" si="61"/>
        <v>45023.104166666664</v>
      </c>
      <c r="Q703" s="2">
        <f t="shared" si="62"/>
        <v>45023.21875</v>
      </c>
      <c r="R703" s="2">
        <f t="shared" si="63"/>
        <v>0.11458333333575865</v>
      </c>
      <c r="S703" s="7">
        <f>SUMIF(Cocina!A:A,K703,Cocina!H:H)</f>
        <v>0.1076388888888889</v>
      </c>
      <c r="T703" s="2">
        <f t="shared" si="64"/>
        <v>6.9444444468697575E-3</v>
      </c>
      <c r="U703" t="str">
        <f t="shared" si="65"/>
        <v>Cobrado</v>
      </c>
      <c r="V703" t="str">
        <f>TEXT(Table1[[#This Row],[Fecha de factura]],"dddd")</f>
        <v>viernes</v>
      </c>
    </row>
    <row r="704" spans="1:22" x14ac:dyDescent="0.45">
      <c r="A704">
        <v>9</v>
      </c>
      <c r="B704" t="s">
        <v>575</v>
      </c>
      <c r="C704">
        <v>5</v>
      </c>
      <c r="D704" s="1">
        <v>45023.011805555558</v>
      </c>
      <c r="E704" s="1">
        <v>45023.09652777778</v>
      </c>
      <c r="F704" t="s">
        <v>20</v>
      </c>
      <c r="G704" t="s">
        <v>15</v>
      </c>
      <c r="H704" t="s">
        <v>26</v>
      </c>
      <c r="I704" s="11">
        <v>22.24</v>
      </c>
      <c r="J704" t="s">
        <v>39</v>
      </c>
      <c r="K704">
        <v>703</v>
      </c>
      <c r="L704" t="s">
        <v>40</v>
      </c>
      <c r="M704" t="s">
        <v>81</v>
      </c>
      <c r="N704" s="11">
        <f>SUMIF(Cocina!A:A,Sala!K704,Cocina!J:J)+I704</f>
        <v>85.24</v>
      </c>
      <c r="O704" s="12">
        <f t="shared" si="60"/>
        <v>45023</v>
      </c>
      <c r="P704" s="2">
        <f t="shared" si="61"/>
        <v>45023.011805555558</v>
      </c>
      <c r="Q704" s="2">
        <f t="shared" si="62"/>
        <v>45023.09652777778</v>
      </c>
      <c r="R704" s="2">
        <f t="shared" si="63"/>
        <v>9.5138888888565518E-2</v>
      </c>
      <c r="S704" s="7">
        <f>SUMIF(Cocina!A:A,K704,Cocina!H:H)</f>
        <v>2.013888888888889E-2</v>
      </c>
      <c r="T704" s="2">
        <f t="shared" si="64"/>
        <v>7.4999999999676631E-2</v>
      </c>
      <c r="U704" t="str">
        <f t="shared" si="65"/>
        <v>Cobrado</v>
      </c>
      <c r="V704" t="str">
        <f>TEXT(Table1[[#This Row],[Fecha de factura]],"dddd")</f>
        <v>viernes</v>
      </c>
    </row>
    <row r="705" spans="1:22" x14ac:dyDescent="0.45">
      <c r="A705">
        <v>13</v>
      </c>
      <c r="B705" t="s">
        <v>576</v>
      </c>
      <c r="C705">
        <v>6</v>
      </c>
      <c r="D705" s="1">
        <v>45023.069444444445</v>
      </c>
      <c r="E705" s="1">
        <v>45023.186805555553</v>
      </c>
      <c r="F705" t="s">
        <v>25</v>
      </c>
      <c r="G705" t="s">
        <v>36</v>
      </c>
      <c r="H705" t="s">
        <v>26</v>
      </c>
      <c r="I705" s="11">
        <v>33.29</v>
      </c>
      <c r="J705" t="s">
        <v>17</v>
      </c>
      <c r="K705">
        <v>704</v>
      </c>
      <c r="L705" t="s">
        <v>43</v>
      </c>
      <c r="M705" t="s">
        <v>90</v>
      </c>
      <c r="N705" s="11">
        <f>SUMIF(Cocina!A:A,Sala!K705,Cocina!J:J)+I705</f>
        <v>51.29</v>
      </c>
      <c r="O705" s="12">
        <f t="shared" si="60"/>
        <v>45023</v>
      </c>
      <c r="P705" s="2">
        <f t="shared" si="61"/>
        <v>45023.069444444445</v>
      </c>
      <c r="Q705" s="2">
        <f t="shared" si="62"/>
        <v>45023.186805555553</v>
      </c>
      <c r="R705" s="2">
        <f t="shared" si="63"/>
        <v>0.11736111110803904</v>
      </c>
      <c r="S705" s="7">
        <f>SUMIF(Cocina!A:A,K705,Cocina!H:H)</f>
        <v>2.6388888888888889E-2</v>
      </c>
      <c r="T705" s="2">
        <f t="shared" si="64"/>
        <v>9.0972222219150148E-2</v>
      </c>
      <c r="U705" t="str">
        <f t="shared" si="65"/>
        <v>Cobrado</v>
      </c>
      <c r="V705" t="str">
        <f>TEXT(Table1[[#This Row],[Fecha de factura]],"dddd")</f>
        <v>viernes</v>
      </c>
    </row>
    <row r="706" spans="1:22" x14ac:dyDescent="0.45">
      <c r="A706">
        <v>12</v>
      </c>
      <c r="B706" t="s">
        <v>512</v>
      </c>
      <c r="C706">
        <v>3</v>
      </c>
      <c r="D706" s="1">
        <v>45023.074999999997</v>
      </c>
      <c r="E706" s="1">
        <v>45023.120138888888</v>
      </c>
      <c r="F706" t="s">
        <v>25</v>
      </c>
      <c r="G706" t="s">
        <v>15</v>
      </c>
      <c r="H706" t="s">
        <v>26</v>
      </c>
      <c r="I706" s="11">
        <v>43.07</v>
      </c>
      <c r="J706" t="s">
        <v>27</v>
      </c>
      <c r="K706">
        <v>705</v>
      </c>
      <c r="L706" t="s">
        <v>40</v>
      </c>
      <c r="M706" t="s">
        <v>853</v>
      </c>
      <c r="N706" s="11">
        <f>SUMIF(Cocina!A:A,Sala!K706,Cocina!J:J)+I706</f>
        <v>155.07</v>
      </c>
      <c r="O706" s="12">
        <f t="shared" ref="O706:O768" si="66">INT(E706)</f>
        <v>45023</v>
      </c>
      <c r="P706" s="2">
        <f t="shared" ref="P706:P768" si="67">D706</f>
        <v>45023.074999999997</v>
      </c>
      <c r="Q706" s="2">
        <f t="shared" ref="Q706:Q768" si="68">E706</f>
        <v>45023.120138888888</v>
      </c>
      <c r="R706" s="2">
        <f t="shared" ref="R706:R768" si="69">IF(J706="Ocupada",Q706-P706+15/1440,Q706-P706)</f>
        <v>4.5138888890505768E-2</v>
      </c>
      <c r="S706" s="7">
        <f>SUMIF(Cocina!A:A,K706,Cocina!H:H)</f>
        <v>2.2916666666666669E-2</v>
      </c>
      <c r="T706" s="2">
        <f t="shared" si="64"/>
        <v>2.22222222238391E-2</v>
      </c>
      <c r="U706" t="str">
        <f t="shared" si="65"/>
        <v>Cobrado</v>
      </c>
      <c r="V706" t="str">
        <f>TEXT(Table1[[#This Row],[Fecha de factura]],"dddd")</f>
        <v>viernes</v>
      </c>
    </row>
    <row r="707" spans="1:22" x14ac:dyDescent="0.45">
      <c r="A707">
        <v>20</v>
      </c>
      <c r="B707" t="s">
        <v>577</v>
      </c>
      <c r="C707">
        <v>6</v>
      </c>
      <c r="D707" s="1">
        <v>45023.051388888889</v>
      </c>
      <c r="E707" s="1">
        <v>45023.20416666667</v>
      </c>
      <c r="F707" t="s">
        <v>20</v>
      </c>
      <c r="G707" t="s">
        <v>15</v>
      </c>
      <c r="H707" t="s">
        <v>26</v>
      </c>
      <c r="I707" s="11">
        <v>44.45</v>
      </c>
      <c r="J707" t="s">
        <v>39</v>
      </c>
      <c r="K707">
        <v>706</v>
      </c>
      <c r="L707" t="s">
        <v>70</v>
      </c>
      <c r="M707" t="s">
        <v>90</v>
      </c>
      <c r="N707" s="11">
        <f>SUMIF(Cocina!A:A,Sala!K707,Cocina!J:J)+I707</f>
        <v>98.45</v>
      </c>
      <c r="O707" s="12">
        <f t="shared" si="66"/>
        <v>45023</v>
      </c>
      <c r="P707" s="2">
        <f t="shared" si="67"/>
        <v>45023.051388888889</v>
      </c>
      <c r="Q707" s="2">
        <f t="shared" si="68"/>
        <v>45023.20416666667</v>
      </c>
      <c r="R707" s="2">
        <f t="shared" si="69"/>
        <v>0.16319444444767819</v>
      </c>
      <c r="S707" s="7">
        <f>SUMIF(Cocina!A:A,K707,Cocina!H:H)</f>
        <v>2.2916666666666665E-2</v>
      </c>
      <c r="T707" s="2">
        <f t="shared" ref="T707:T768" si="70">IF(R707-S707&gt;0,R707-S707,0)</f>
        <v>0.14027777778101153</v>
      </c>
      <c r="U707" t="str">
        <f t="shared" ref="U707:U768" si="71">IF(T707=0,"No cobrado","Cobrado")</f>
        <v>Cobrado</v>
      </c>
      <c r="V707" t="str">
        <f>TEXT(Table1[[#This Row],[Fecha de factura]],"dddd")</f>
        <v>viernes</v>
      </c>
    </row>
    <row r="708" spans="1:22" x14ac:dyDescent="0.45">
      <c r="A708">
        <v>15</v>
      </c>
      <c r="B708" t="s">
        <v>578</v>
      </c>
      <c r="C708">
        <v>1</v>
      </c>
      <c r="D708" s="1">
        <v>45023.128472222219</v>
      </c>
      <c r="E708" s="1">
        <v>45023.224305555559</v>
      </c>
      <c r="F708" t="s">
        <v>25</v>
      </c>
      <c r="G708" t="s">
        <v>21</v>
      </c>
      <c r="H708" t="s">
        <v>26</v>
      </c>
      <c r="I708" s="11">
        <v>40.39</v>
      </c>
      <c r="J708" t="s">
        <v>17</v>
      </c>
      <c r="K708">
        <v>707</v>
      </c>
      <c r="L708" t="s">
        <v>45</v>
      </c>
      <c r="M708" t="s">
        <v>1129</v>
      </c>
      <c r="N708" s="11">
        <f>SUMIF(Cocina!A:A,Sala!K708,Cocina!J:J)+I708</f>
        <v>225.39</v>
      </c>
      <c r="O708" s="12">
        <f t="shared" si="66"/>
        <v>45023</v>
      </c>
      <c r="P708" s="2">
        <f t="shared" si="67"/>
        <v>45023.128472222219</v>
      </c>
      <c r="Q708" s="2">
        <f t="shared" si="68"/>
        <v>45023.224305555559</v>
      </c>
      <c r="R708" s="2">
        <f t="shared" si="69"/>
        <v>9.5833333340124227E-2</v>
      </c>
      <c r="S708" s="7">
        <f>SUMIF(Cocina!A:A,K708,Cocina!H:H)</f>
        <v>9.5138888888888884E-2</v>
      </c>
      <c r="T708" s="2">
        <f t="shared" si="70"/>
        <v>6.9444445123534315E-4</v>
      </c>
      <c r="U708" t="str">
        <f t="shared" si="71"/>
        <v>Cobrado</v>
      </c>
      <c r="V708" t="str">
        <f>TEXT(Table1[[#This Row],[Fecha de factura]],"dddd")</f>
        <v>viernes</v>
      </c>
    </row>
    <row r="709" spans="1:22" x14ac:dyDescent="0.45">
      <c r="A709">
        <v>5</v>
      </c>
      <c r="B709" t="s">
        <v>579</v>
      </c>
      <c r="C709">
        <v>2</v>
      </c>
      <c r="D709" s="1">
        <v>45023.15</v>
      </c>
      <c r="E709" s="1">
        <v>45023.308333333334</v>
      </c>
      <c r="F709" t="s">
        <v>14</v>
      </c>
      <c r="G709" t="s">
        <v>36</v>
      </c>
      <c r="H709" t="s">
        <v>26</v>
      </c>
      <c r="I709" s="11">
        <v>41.8</v>
      </c>
      <c r="J709" t="s">
        <v>39</v>
      </c>
      <c r="K709">
        <v>708</v>
      </c>
      <c r="L709" t="s">
        <v>18</v>
      </c>
      <c r="M709" t="s">
        <v>117</v>
      </c>
      <c r="N709" s="11">
        <f>SUMIF(Cocina!A:A,Sala!K709,Cocina!J:J)+I709</f>
        <v>95.8</v>
      </c>
      <c r="O709" s="12">
        <f t="shared" si="66"/>
        <v>45023</v>
      </c>
      <c r="P709" s="2">
        <f t="shared" si="67"/>
        <v>45023.15</v>
      </c>
      <c r="Q709" s="2">
        <f t="shared" si="68"/>
        <v>45023.308333333334</v>
      </c>
      <c r="R709" s="2">
        <f t="shared" si="69"/>
        <v>0.16874999999951493</v>
      </c>
      <c r="S709" s="7">
        <f>SUMIF(Cocina!A:A,K709,Cocina!H:H)</f>
        <v>1.6666666666666666E-2</v>
      </c>
      <c r="T709" s="2">
        <f t="shared" si="70"/>
        <v>0.15208333333284826</v>
      </c>
      <c r="U709" t="str">
        <f t="shared" si="71"/>
        <v>Cobrado</v>
      </c>
      <c r="V709" t="str">
        <f>TEXT(Table1[[#This Row],[Fecha de factura]],"dddd")</f>
        <v>viernes</v>
      </c>
    </row>
    <row r="710" spans="1:22" x14ac:dyDescent="0.45">
      <c r="A710">
        <v>8</v>
      </c>
      <c r="B710" t="s">
        <v>515</v>
      </c>
      <c r="C710">
        <v>4</v>
      </c>
      <c r="D710" s="1">
        <v>45023.079861111109</v>
      </c>
      <c r="E710" s="1">
        <v>45023.152777777781</v>
      </c>
      <c r="F710" t="s">
        <v>25</v>
      </c>
      <c r="G710" t="s">
        <v>15</v>
      </c>
      <c r="H710" t="s">
        <v>22</v>
      </c>
      <c r="I710" s="11">
        <v>26.15</v>
      </c>
      <c r="J710" t="s">
        <v>39</v>
      </c>
      <c r="K710">
        <v>709</v>
      </c>
      <c r="L710" t="s">
        <v>55</v>
      </c>
      <c r="M710" t="s">
        <v>1130</v>
      </c>
      <c r="N710" s="11">
        <f>SUMIF(Cocina!A:A,Sala!K710,Cocina!J:J)+I710</f>
        <v>219.15</v>
      </c>
      <c r="O710" s="12">
        <f t="shared" si="66"/>
        <v>45023</v>
      </c>
      <c r="P710" s="2">
        <f t="shared" si="67"/>
        <v>45023.079861111109</v>
      </c>
      <c r="Q710" s="2">
        <f t="shared" si="68"/>
        <v>45023.152777777781</v>
      </c>
      <c r="R710" s="2">
        <f t="shared" si="69"/>
        <v>8.3333333338183976E-2</v>
      </c>
      <c r="S710" s="7">
        <f>SUMIF(Cocina!A:A,K710,Cocina!H:H)</f>
        <v>6.8055555555555564E-2</v>
      </c>
      <c r="T710" s="2">
        <f t="shared" si="70"/>
        <v>1.5277777782628413E-2</v>
      </c>
      <c r="U710" t="str">
        <f t="shared" si="71"/>
        <v>Cobrado</v>
      </c>
      <c r="V710" t="str">
        <f>TEXT(Table1[[#This Row],[Fecha de factura]],"dddd")</f>
        <v>viernes</v>
      </c>
    </row>
    <row r="711" spans="1:22" x14ac:dyDescent="0.45">
      <c r="A711">
        <v>18</v>
      </c>
      <c r="B711" t="s">
        <v>580</v>
      </c>
      <c r="C711">
        <v>1</v>
      </c>
      <c r="D711" s="1">
        <v>45023.102777777778</v>
      </c>
      <c r="E711" s="1">
        <v>45023.151388888888</v>
      </c>
      <c r="F711" t="s">
        <v>30</v>
      </c>
      <c r="G711" t="s">
        <v>15</v>
      </c>
      <c r="H711" t="s">
        <v>26</v>
      </c>
      <c r="I711" s="11">
        <v>28.43</v>
      </c>
      <c r="J711" t="s">
        <v>39</v>
      </c>
      <c r="K711">
        <v>710</v>
      </c>
      <c r="L711" t="s">
        <v>18</v>
      </c>
      <c r="M711" t="s">
        <v>1131</v>
      </c>
      <c r="N711" s="11">
        <f>SUMIF(Cocina!A:A,Sala!K711,Cocina!J:J)+I711</f>
        <v>166.43</v>
      </c>
      <c r="O711" s="12">
        <f t="shared" si="66"/>
        <v>45023</v>
      </c>
      <c r="P711" s="2">
        <f t="shared" si="67"/>
        <v>45023.102777777778</v>
      </c>
      <c r="Q711" s="2">
        <f t="shared" si="68"/>
        <v>45023.151388888888</v>
      </c>
      <c r="R711" s="2">
        <f t="shared" si="69"/>
        <v>5.9027777776160896E-2</v>
      </c>
      <c r="S711" s="7">
        <f>SUMIF(Cocina!A:A,K711,Cocina!H:H)</f>
        <v>9.7222222222222238E-2</v>
      </c>
      <c r="T711" s="2">
        <f t="shared" si="70"/>
        <v>0</v>
      </c>
      <c r="U711" t="str">
        <f t="shared" si="71"/>
        <v>No cobrado</v>
      </c>
      <c r="V711" t="str">
        <f>TEXT(Table1[[#This Row],[Fecha de factura]],"dddd")</f>
        <v>viernes</v>
      </c>
    </row>
    <row r="712" spans="1:22" x14ac:dyDescent="0.45">
      <c r="A712">
        <v>20</v>
      </c>
      <c r="B712" t="s">
        <v>74</v>
      </c>
      <c r="C712">
        <v>6</v>
      </c>
      <c r="D712" s="1">
        <v>45023.07708333333</v>
      </c>
      <c r="E712" s="1">
        <v>45023.220833333333</v>
      </c>
      <c r="F712" t="s">
        <v>20</v>
      </c>
      <c r="G712" t="s">
        <v>15</v>
      </c>
      <c r="H712" t="s">
        <v>16</v>
      </c>
      <c r="I712" s="11">
        <v>49.74</v>
      </c>
      <c r="J712" t="s">
        <v>39</v>
      </c>
      <c r="K712">
        <v>711</v>
      </c>
      <c r="L712" t="s">
        <v>45</v>
      </c>
      <c r="M712" t="s">
        <v>914</v>
      </c>
      <c r="N712" s="11">
        <f>SUMIF(Cocina!A:A,Sala!K712,Cocina!J:J)+I712</f>
        <v>215.74</v>
      </c>
      <c r="O712" s="12">
        <f t="shared" si="66"/>
        <v>45023</v>
      </c>
      <c r="P712" s="2">
        <f t="shared" si="67"/>
        <v>45023.07708333333</v>
      </c>
      <c r="Q712" s="2">
        <f t="shared" si="68"/>
        <v>45023.220833333333</v>
      </c>
      <c r="R712" s="2">
        <f t="shared" si="69"/>
        <v>0.15416666666957704</v>
      </c>
      <c r="S712" s="7">
        <f>SUMIF(Cocina!A:A,K712,Cocina!H:H)</f>
        <v>4.0972222222222222E-2</v>
      </c>
      <c r="T712" s="2">
        <f t="shared" si="70"/>
        <v>0.11319444444735483</v>
      </c>
      <c r="U712" t="str">
        <f t="shared" si="71"/>
        <v>Cobrado</v>
      </c>
      <c r="V712" t="str">
        <f>TEXT(Table1[[#This Row],[Fecha de factura]],"dddd")</f>
        <v>viernes</v>
      </c>
    </row>
    <row r="713" spans="1:22" x14ac:dyDescent="0.45">
      <c r="A713">
        <v>10</v>
      </c>
      <c r="B713" t="s">
        <v>581</v>
      </c>
      <c r="C713">
        <v>5</v>
      </c>
      <c r="D713" s="1">
        <v>45023.004166666666</v>
      </c>
      <c r="E713" s="1">
        <v>45023.102083333331</v>
      </c>
      <c r="F713" t="s">
        <v>25</v>
      </c>
      <c r="G713" t="s">
        <v>21</v>
      </c>
      <c r="H713" t="s">
        <v>22</v>
      </c>
      <c r="I713" s="11">
        <v>42.21</v>
      </c>
      <c r="J713" t="s">
        <v>17</v>
      </c>
      <c r="K713">
        <v>712</v>
      </c>
      <c r="L713" t="s">
        <v>34</v>
      </c>
      <c r="M713" t="s">
        <v>169</v>
      </c>
      <c r="N713" s="11">
        <f>SUMIF(Cocina!A:A,Sala!K713,Cocina!J:J)+I713</f>
        <v>90.210000000000008</v>
      </c>
      <c r="O713" s="12">
        <f t="shared" si="66"/>
        <v>45023</v>
      </c>
      <c r="P713" s="2">
        <f t="shared" si="67"/>
        <v>45023.004166666666</v>
      </c>
      <c r="Q713" s="2">
        <f t="shared" si="68"/>
        <v>45023.102083333331</v>
      </c>
      <c r="R713" s="2">
        <f t="shared" si="69"/>
        <v>9.7916666665696539E-2</v>
      </c>
      <c r="S713" s="7">
        <f>SUMIF(Cocina!A:A,K713,Cocina!H:H)</f>
        <v>3.4027777777777775E-2</v>
      </c>
      <c r="T713" s="2">
        <f t="shared" si="70"/>
        <v>6.3888888887918771E-2</v>
      </c>
      <c r="U713" t="str">
        <f t="shared" si="71"/>
        <v>Cobrado</v>
      </c>
      <c r="V713" t="str">
        <f>TEXT(Table1[[#This Row],[Fecha de factura]],"dddd")</f>
        <v>viernes</v>
      </c>
    </row>
    <row r="714" spans="1:22" x14ac:dyDescent="0.45">
      <c r="A714">
        <v>6</v>
      </c>
      <c r="B714" t="s">
        <v>582</v>
      </c>
      <c r="C714">
        <v>4</v>
      </c>
      <c r="D714" s="1">
        <v>45023.010416666664</v>
      </c>
      <c r="E714" s="1">
        <v>45023.119444444441</v>
      </c>
      <c r="F714" t="s">
        <v>20</v>
      </c>
      <c r="G714" t="s">
        <v>36</v>
      </c>
      <c r="H714" t="s">
        <v>26</v>
      </c>
      <c r="I714" s="11">
        <v>35.11</v>
      </c>
      <c r="J714" t="s">
        <v>27</v>
      </c>
      <c r="K714">
        <v>713</v>
      </c>
      <c r="L714" t="s">
        <v>45</v>
      </c>
      <c r="M714" t="s">
        <v>1132</v>
      </c>
      <c r="N714" s="11">
        <f>SUMIF(Cocina!A:A,Sala!K714,Cocina!J:J)+I714</f>
        <v>395.11</v>
      </c>
      <c r="O714" s="12">
        <f t="shared" si="66"/>
        <v>45023</v>
      </c>
      <c r="P714" s="2">
        <f t="shared" si="67"/>
        <v>45023.010416666664</v>
      </c>
      <c r="Q714" s="2">
        <f t="shared" si="68"/>
        <v>45023.119444444441</v>
      </c>
      <c r="R714" s="2">
        <f t="shared" si="69"/>
        <v>0.10902777777664596</v>
      </c>
      <c r="S714" s="7">
        <f>SUMIF(Cocina!A:A,K714,Cocina!H:H)</f>
        <v>8.6805555555555552E-2</v>
      </c>
      <c r="T714" s="2">
        <f t="shared" si="70"/>
        <v>2.222222222109041E-2</v>
      </c>
      <c r="U714" t="str">
        <f t="shared" si="71"/>
        <v>Cobrado</v>
      </c>
      <c r="V714" t="str">
        <f>TEXT(Table1[[#This Row],[Fecha de factura]],"dddd")</f>
        <v>viernes</v>
      </c>
    </row>
    <row r="715" spans="1:22" x14ac:dyDescent="0.45">
      <c r="A715">
        <v>19</v>
      </c>
      <c r="B715" t="s">
        <v>295</v>
      </c>
      <c r="C715">
        <v>2</v>
      </c>
      <c r="D715" s="1">
        <v>45023.097916666666</v>
      </c>
      <c r="E715" s="1">
        <v>45023.170138888891</v>
      </c>
      <c r="F715" t="s">
        <v>30</v>
      </c>
      <c r="G715" t="s">
        <v>15</v>
      </c>
      <c r="H715" t="s">
        <v>26</v>
      </c>
      <c r="I715" s="11">
        <v>10.69</v>
      </c>
      <c r="J715" t="s">
        <v>27</v>
      </c>
      <c r="K715">
        <v>714</v>
      </c>
      <c r="L715" t="s">
        <v>23</v>
      </c>
      <c r="M715" t="s">
        <v>1133</v>
      </c>
      <c r="N715" s="11">
        <f>SUMIF(Cocina!A:A,Sala!K715,Cocina!J:J)+I715</f>
        <v>235.69</v>
      </c>
      <c r="O715" s="12">
        <f t="shared" si="66"/>
        <v>45023</v>
      </c>
      <c r="P715" s="2">
        <f t="shared" si="67"/>
        <v>45023.097916666666</v>
      </c>
      <c r="Q715" s="2">
        <f t="shared" si="68"/>
        <v>45023.170138888891</v>
      </c>
      <c r="R715" s="2">
        <f t="shared" si="69"/>
        <v>7.2222222224809229E-2</v>
      </c>
      <c r="S715" s="7">
        <f>SUMIF(Cocina!A:A,K715,Cocina!H:H)</f>
        <v>4.3749999999999997E-2</v>
      </c>
      <c r="T715" s="2">
        <f t="shared" si="70"/>
        <v>2.8472222224809232E-2</v>
      </c>
      <c r="U715" t="str">
        <f t="shared" si="71"/>
        <v>Cobrado</v>
      </c>
      <c r="V715" t="str">
        <f>TEXT(Table1[[#This Row],[Fecha de factura]],"dddd")</f>
        <v>viernes</v>
      </c>
    </row>
    <row r="716" spans="1:22" x14ac:dyDescent="0.45">
      <c r="A716">
        <v>12</v>
      </c>
      <c r="B716" t="s">
        <v>583</v>
      </c>
      <c r="C716">
        <v>6</v>
      </c>
      <c r="D716" s="1">
        <v>45023.072916666664</v>
      </c>
      <c r="E716" s="1">
        <v>45023.177083333336</v>
      </c>
      <c r="F716" t="s">
        <v>14</v>
      </c>
      <c r="G716" t="s">
        <v>15</v>
      </c>
      <c r="H716" t="s">
        <v>16</v>
      </c>
      <c r="I716" s="11">
        <v>39.909999999999997</v>
      </c>
      <c r="J716" t="s">
        <v>39</v>
      </c>
      <c r="K716">
        <v>715</v>
      </c>
      <c r="L716" t="s">
        <v>34</v>
      </c>
      <c r="M716" t="s">
        <v>1134</v>
      </c>
      <c r="N716" s="11">
        <f>SUMIF(Cocina!A:A,Sala!K716,Cocina!J:J)+I716</f>
        <v>285.90999999999997</v>
      </c>
      <c r="O716" s="12">
        <f t="shared" si="66"/>
        <v>45023</v>
      </c>
      <c r="P716" s="2">
        <f t="shared" si="67"/>
        <v>45023.072916666664</v>
      </c>
      <c r="Q716" s="2">
        <f t="shared" si="68"/>
        <v>45023.177083333336</v>
      </c>
      <c r="R716" s="2">
        <f t="shared" si="69"/>
        <v>0.11458333333818398</v>
      </c>
      <c r="S716" s="7">
        <f>SUMIF(Cocina!A:A,K716,Cocina!H:H)</f>
        <v>9.4444444444444442E-2</v>
      </c>
      <c r="T716" s="2">
        <f t="shared" si="70"/>
        <v>2.0138888893739534E-2</v>
      </c>
      <c r="U716" t="str">
        <f t="shared" si="71"/>
        <v>Cobrado</v>
      </c>
      <c r="V716" t="str">
        <f>TEXT(Table1[[#This Row],[Fecha de factura]],"dddd")</f>
        <v>viernes</v>
      </c>
    </row>
    <row r="717" spans="1:22" x14ac:dyDescent="0.45">
      <c r="A717">
        <v>12</v>
      </c>
      <c r="B717" t="s">
        <v>364</v>
      </c>
      <c r="C717">
        <v>4</v>
      </c>
      <c r="D717" s="1">
        <v>45023.074305555558</v>
      </c>
      <c r="E717" s="1">
        <v>45023.197222222225</v>
      </c>
      <c r="F717" t="s">
        <v>25</v>
      </c>
      <c r="G717" t="s">
        <v>36</v>
      </c>
      <c r="H717" t="s">
        <v>26</v>
      </c>
      <c r="I717" s="11">
        <v>44.73</v>
      </c>
      <c r="J717" t="s">
        <v>39</v>
      </c>
      <c r="K717">
        <v>716</v>
      </c>
      <c r="L717" t="s">
        <v>28</v>
      </c>
      <c r="M717" t="s">
        <v>1135</v>
      </c>
      <c r="N717" s="11">
        <f>SUMIF(Cocina!A:A,Sala!K717,Cocina!J:J)+I717</f>
        <v>275.73</v>
      </c>
      <c r="O717" s="12">
        <f t="shared" si="66"/>
        <v>45023</v>
      </c>
      <c r="P717" s="2">
        <f t="shared" si="67"/>
        <v>45023.074305555558</v>
      </c>
      <c r="Q717" s="2">
        <f t="shared" si="68"/>
        <v>45023.197222222225</v>
      </c>
      <c r="R717" s="2">
        <f t="shared" si="69"/>
        <v>0.13333333333381839</v>
      </c>
      <c r="S717" s="7">
        <f>SUMIF(Cocina!A:A,K717,Cocina!H:H)</f>
        <v>6.25E-2</v>
      </c>
      <c r="T717" s="2">
        <f t="shared" si="70"/>
        <v>7.0833333333818388E-2</v>
      </c>
      <c r="U717" t="str">
        <f t="shared" si="71"/>
        <v>Cobrado</v>
      </c>
      <c r="V717" t="str">
        <f>TEXT(Table1[[#This Row],[Fecha de factura]],"dddd")</f>
        <v>viernes</v>
      </c>
    </row>
    <row r="718" spans="1:22" x14ac:dyDescent="0.45">
      <c r="A718">
        <v>8</v>
      </c>
      <c r="B718" t="s">
        <v>491</v>
      </c>
      <c r="C718">
        <v>5</v>
      </c>
      <c r="D718" s="1">
        <v>45023.163888888892</v>
      </c>
      <c r="E718" s="1">
        <v>45023.252083333333</v>
      </c>
      <c r="F718" t="s">
        <v>20</v>
      </c>
      <c r="G718" t="s">
        <v>15</v>
      </c>
      <c r="H718" t="s">
        <v>26</v>
      </c>
      <c r="I718" s="11">
        <v>23.67</v>
      </c>
      <c r="J718" t="s">
        <v>27</v>
      </c>
      <c r="K718">
        <v>717</v>
      </c>
      <c r="L718" t="s">
        <v>43</v>
      </c>
      <c r="M718" t="s">
        <v>1136</v>
      </c>
      <c r="N718" s="11">
        <f>SUMIF(Cocina!A:A,Sala!K718,Cocina!J:J)+I718</f>
        <v>178.67000000000002</v>
      </c>
      <c r="O718" s="12">
        <f t="shared" si="66"/>
        <v>45023</v>
      </c>
      <c r="P718" s="2">
        <f t="shared" si="67"/>
        <v>45023.163888888892</v>
      </c>
      <c r="Q718" s="2">
        <f t="shared" si="68"/>
        <v>45023.252083333333</v>
      </c>
      <c r="R718" s="2">
        <f t="shared" si="69"/>
        <v>8.819444444088731E-2</v>
      </c>
      <c r="S718" s="7">
        <f>SUMIF(Cocina!A:A,K718,Cocina!H:H)</f>
        <v>0.05</v>
      </c>
      <c r="T718" s="2">
        <f t="shared" si="70"/>
        <v>3.8194444440887307E-2</v>
      </c>
      <c r="U718" t="str">
        <f t="shared" si="71"/>
        <v>Cobrado</v>
      </c>
      <c r="V718" t="str">
        <f>TEXT(Table1[[#This Row],[Fecha de factura]],"dddd")</f>
        <v>viernes</v>
      </c>
    </row>
    <row r="719" spans="1:22" x14ac:dyDescent="0.45">
      <c r="A719">
        <v>7</v>
      </c>
      <c r="B719" t="s">
        <v>342</v>
      </c>
      <c r="C719">
        <v>6</v>
      </c>
      <c r="D719" s="1">
        <v>45023.137499999997</v>
      </c>
      <c r="E719" s="1">
        <v>45023.29583333333</v>
      </c>
      <c r="F719" t="s">
        <v>25</v>
      </c>
      <c r="G719" t="s">
        <v>21</v>
      </c>
      <c r="H719" t="s">
        <v>26</v>
      </c>
      <c r="I719" s="11">
        <v>37.21</v>
      </c>
      <c r="J719" t="s">
        <v>27</v>
      </c>
      <c r="K719">
        <v>718</v>
      </c>
      <c r="L719" t="s">
        <v>40</v>
      </c>
      <c r="M719" t="s">
        <v>157</v>
      </c>
      <c r="N719" s="11">
        <f>SUMIF(Cocina!A:A,Sala!K719,Cocina!J:J)+I719</f>
        <v>57.21</v>
      </c>
      <c r="O719" s="12">
        <f t="shared" si="66"/>
        <v>45023</v>
      </c>
      <c r="P719" s="2">
        <f t="shared" si="67"/>
        <v>45023.137499999997</v>
      </c>
      <c r="Q719" s="2">
        <f t="shared" si="68"/>
        <v>45023.29583333333</v>
      </c>
      <c r="R719" s="2">
        <f t="shared" si="69"/>
        <v>0.15833333333284827</v>
      </c>
      <c r="S719" s="7">
        <f>SUMIF(Cocina!A:A,K719,Cocina!H:H)</f>
        <v>4.027777777777778E-2</v>
      </c>
      <c r="T719" s="2">
        <f t="shared" si="70"/>
        <v>0.1180555555550705</v>
      </c>
      <c r="U719" t="str">
        <f t="shared" si="71"/>
        <v>Cobrado</v>
      </c>
      <c r="V719" t="str">
        <f>TEXT(Table1[[#This Row],[Fecha de factura]],"dddd")</f>
        <v>viernes</v>
      </c>
    </row>
    <row r="720" spans="1:22" x14ac:dyDescent="0.45">
      <c r="A720">
        <v>16</v>
      </c>
      <c r="B720" t="s">
        <v>584</v>
      </c>
      <c r="C720">
        <v>3</v>
      </c>
      <c r="D720" s="1">
        <v>45023.054166666669</v>
      </c>
      <c r="E720" s="1">
        <v>45023.117361111108</v>
      </c>
      <c r="F720" t="s">
        <v>20</v>
      </c>
      <c r="G720" t="s">
        <v>15</v>
      </c>
      <c r="H720" t="s">
        <v>16</v>
      </c>
      <c r="I720" s="11">
        <v>17.23</v>
      </c>
      <c r="J720" t="s">
        <v>27</v>
      </c>
      <c r="K720">
        <v>719</v>
      </c>
      <c r="L720" t="s">
        <v>23</v>
      </c>
      <c r="M720" t="s">
        <v>1137</v>
      </c>
      <c r="N720" s="11">
        <f>SUMIF(Cocina!A:A,Sala!K720,Cocina!J:J)+I720</f>
        <v>124.23</v>
      </c>
      <c r="O720" s="12">
        <f t="shared" si="66"/>
        <v>45023</v>
      </c>
      <c r="P720" s="2">
        <f t="shared" si="67"/>
        <v>45023.054166666669</v>
      </c>
      <c r="Q720" s="2">
        <f t="shared" si="68"/>
        <v>45023.117361111108</v>
      </c>
      <c r="R720" s="2">
        <f t="shared" si="69"/>
        <v>6.3194444439432118E-2</v>
      </c>
      <c r="S720" s="7">
        <f>SUMIF(Cocina!A:A,K720,Cocina!H:H)</f>
        <v>4.8611111111111105E-2</v>
      </c>
      <c r="T720" s="2">
        <f t="shared" si="70"/>
        <v>1.4583333328321013E-2</v>
      </c>
      <c r="U720" t="str">
        <f t="shared" si="71"/>
        <v>Cobrado</v>
      </c>
      <c r="V720" t="str">
        <f>TEXT(Table1[[#This Row],[Fecha de factura]],"dddd")</f>
        <v>viernes</v>
      </c>
    </row>
    <row r="721" spans="1:22" x14ac:dyDescent="0.45">
      <c r="A721">
        <v>4</v>
      </c>
      <c r="B721" t="s">
        <v>585</v>
      </c>
      <c r="C721">
        <v>5</v>
      </c>
      <c r="D721" s="1">
        <v>45023.092361111114</v>
      </c>
      <c r="E721" s="1">
        <v>45023.240277777775</v>
      </c>
      <c r="F721" t="s">
        <v>14</v>
      </c>
      <c r="G721" t="s">
        <v>15</v>
      </c>
      <c r="H721" t="s">
        <v>26</v>
      </c>
      <c r="I721" s="11">
        <v>40.28</v>
      </c>
      <c r="J721" t="s">
        <v>17</v>
      </c>
      <c r="K721">
        <v>720</v>
      </c>
      <c r="L721" t="s">
        <v>31</v>
      </c>
      <c r="M721" t="s">
        <v>1138</v>
      </c>
      <c r="N721" s="11">
        <f>SUMIF(Cocina!A:A,Sala!K721,Cocina!J:J)+I721</f>
        <v>208.28</v>
      </c>
      <c r="O721" s="12">
        <f t="shared" si="66"/>
        <v>45023</v>
      </c>
      <c r="P721" s="2">
        <f t="shared" si="67"/>
        <v>45023.092361111114</v>
      </c>
      <c r="Q721" s="2">
        <f t="shared" si="68"/>
        <v>45023.240277777775</v>
      </c>
      <c r="R721" s="2">
        <f t="shared" si="69"/>
        <v>0.14791666666133096</v>
      </c>
      <c r="S721" s="7">
        <f>SUMIF(Cocina!A:A,K721,Cocina!H:H)</f>
        <v>9.2361111111111116E-2</v>
      </c>
      <c r="T721" s="2">
        <f t="shared" si="70"/>
        <v>5.5555555550219848E-2</v>
      </c>
      <c r="U721" t="str">
        <f t="shared" si="71"/>
        <v>Cobrado</v>
      </c>
      <c r="V721" t="str">
        <f>TEXT(Table1[[#This Row],[Fecha de factura]],"dddd")</f>
        <v>viernes</v>
      </c>
    </row>
    <row r="722" spans="1:22" x14ac:dyDescent="0.45">
      <c r="A722">
        <v>6</v>
      </c>
      <c r="B722" t="s">
        <v>134</v>
      </c>
      <c r="C722">
        <v>2</v>
      </c>
      <c r="D722" s="1">
        <v>45023.161805555559</v>
      </c>
      <c r="E722" s="1">
        <v>45023.292361111111</v>
      </c>
      <c r="F722" t="s">
        <v>25</v>
      </c>
      <c r="G722" t="s">
        <v>21</v>
      </c>
      <c r="H722" t="s">
        <v>26</v>
      </c>
      <c r="I722" s="11">
        <v>47.13</v>
      </c>
      <c r="J722" t="s">
        <v>27</v>
      </c>
      <c r="K722">
        <v>721</v>
      </c>
      <c r="L722" t="s">
        <v>31</v>
      </c>
      <c r="M722" t="s">
        <v>1139</v>
      </c>
      <c r="N722" s="11">
        <f>SUMIF(Cocina!A:A,Sala!K722,Cocina!J:J)+I722</f>
        <v>265.13</v>
      </c>
      <c r="O722" s="12">
        <f t="shared" si="66"/>
        <v>45023</v>
      </c>
      <c r="P722" s="2">
        <f t="shared" si="67"/>
        <v>45023.161805555559</v>
      </c>
      <c r="Q722" s="2">
        <f t="shared" si="68"/>
        <v>45023.292361111111</v>
      </c>
      <c r="R722" s="2">
        <f t="shared" si="69"/>
        <v>0.13055555555183673</v>
      </c>
      <c r="S722" s="7">
        <f>SUMIF(Cocina!A:A,K722,Cocina!H:H)</f>
        <v>9.2361111111111116E-2</v>
      </c>
      <c r="T722" s="2">
        <f t="shared" si="70"/>
        <v>3.8194444440725617E-2</v>
      </c>
      <c r="U722" t="str">
        <f t="shared" si="71"/>
        <v>Cobrado</v>
      </c>
      <c r="V722" t="str">
        <f>TEXT(Table1[[#This Row],[Fecha de factura]],"dddd")</f>
        <v>viernes</v>
      </c>
    </row>
    <row r="723" spans="1:22" x14ac:dyDescent="0.45">
      <c r="A723">
        <v>13</v>
      </c>
      <c r="B723" t="s">
        <v>586</v>
      </c>
      <c r="C723">
        <v>5</v>
      </c>
      <c r="D723" s="1">
        <v>45023.118750000001</v>
      </c>
      <c r="E723" s="1">
        <v>45023.172222222223</v>
      </c>
      <c r="F723" t="s">
        <v>25</v>
      </c>
      <c r="G723" t="s">
        <v>15</v>
      </c>
      <c r="H723" t="s">
        <v>26</v>
      </c>
      <c r="I723" s="11">
        <v>20.62</v>
      </c>
      <c r="J723" t="s">
        <v>27</v>
      </c>
      <c r="K723">
        <v>722</v>
      </c>
      <c r="L723" t="s">
        <v>55</v>
      </c>
      <c r="M723" t="s">
        <v>1140</v>
      </c>
      <c r="N723" s="11">
        <f>SUMIF(Cocina!A:A,Sala!K723,Cocina!J:J)+I723</f>
        <v>105.62</v>
      </c>
      <c r="O723" s="12">
        <f t="shared" si="66"/>
        <v>45023</v>
      </c>
      <c r="P723" s="2">
        <f t="shared" si="67"/>
        <v>45023.118750000001</v>
      </c>
      <c r="Q723" s="2">
        <f t="shared" si="68"/>
        <v>45023.172222222223</v>
      </c>
      <c r="R723" s="2">
        <f t="shared" si="69"/>
        <v>5.3472222221898846E-2</v>
      </c>
      <c r="S723" s="7">
        <f>SUMIF(Cocina!A:A,K723,Cocina!H:H)</f>
        <v>4.0972222222222222E-2</v>
      </c>
      <c r="T723" s="2">
        <f t="shared" si="70"/>
        <v>1.2499999999676624E-2</v>
      </c>
      <c r="U723" t="str">
        <f t="shared" si="71"/>
        <v>Cobrado</v>
      </c>
      <c r="V723" t="str">
        <f>TEXT(Table1[[#This Row],[Fecha de factura]],"dddd")</f>
        <v>viernes</v>
      </c>
    </row>
    <row r="724" spans="1:22" x14ac:dyDescent="0.45">
      <c r="A724">
        <v>12</v>
      </c>
      <c r="B724" t="s">
        <v>153</v>
      </c>
      <c r="C724">
        <v>2</v>
      </c>
      <c r="D724" s="1">
        <v>45023.065972222219</v>
      </c>
      <c r="E724" s="1">
        <v>45023.200694444444</v>
      </c>
      <c r="F724" t="s">
        <v>33</v>
      </c>
      <c r="G724" t="s">
        <v>21</v>
      </c>
      <c r="H724" t="s">
        <v>22</v>
      </c>
      <c r="I724" s="11">
        <v>27.79</v>
      </c>
      <c r="J724" t="s">
        <v>27</v>
      </c>
      <c r="K724">
        <v>723</v>
      </c>
      <c r="L724" t="s">
        <v>58</v>
      </c>
      <c r="M724" t="s">
        <v>1141</v>
      </c>
      <c r="N724" s="11">
        <f>SUMIF(Cocina!A:A,Sala!K724,Cocina!J:J)+I724</f>
        <v>153.79</v>
      </c>
      <c r="O724" s="12">
        <f t="shared" si="66"/>
        <v>45023</v>
      </c>
      <c r="P724" s="2">
        <f t="shared" si="67"/>
        <v>45023.065972222219</v>
      </c>
      <c r="Q724" s="2">
        <f t="shared" si="68"/>
        <v>45023.200694444444</v>
      </c>
      <c r="R724" s="2">
        <f t="shared" si="69"/>
        <v>0.13472222222480923</v>
      </c>
      <c r="S724" s="7">
        <f>SUMIF(Cocina!A:A,K724,Cocina!H:H)</f>
        <v>2.1527777777777778E-2</v>
      </c>
      <c r="T724" s="2">
        <f t="shared" si="70"/>
        <v>0.11319444444703144</v>
      </c>
      <c r="U724" t="str">
        <f t="shared" si="71"/>
        <v>Cobrado</v>
      </c>
      <c r="V724" t="str">
        <f>TEXT(Table1[[#This Row],[Fecha de factura]],"dddd")</f>
        <v>viernes</v>
      </c>
    </row>
    <row r="725" spans="1:22" x14ac:dyDescent="0.45">
      <c r="A725">
        <v>8</v>
      </c>
      <c r="B725" t="s">
        <v>94</v>
      </c>
      <c r="C725">
        <v>6</v>
      </c>
      <c r="D725" s="1">
        <v>45023.12222222222</v>
      </c>
      <c r="E725" s="1">
        <v>45023.177083333336</v>
      </c>
      <c r="F725" t="s">
        <v>30</v>
      </c>
      <c r="G725" t="s">
        <v>36</v>
      </c>
      <c r="H725" t="s">
        <v>22</v>
      </c>
      <c r="I725" s="11">
        <v>14.12</v>
      </c>
      <c r="J725" t="s">
        <v>27</v>
      </c>
      <c r="K725">
        <v>724</v>
      </c>
      <c r="L725" t="s">
        <v>40</v>
      </c>
      <c r="M725" t="s">
        <v>214</v>
      </c>
      <c r="N725" s="11">
        <f>SUMIF(Cocina!A:A,Sala!K725,Cocina!J:J)+I725</f>
        <v>80.12</v>
      </c>
      <c r="O725" s="12">
        <f t="shared" si="66"/>
        <v>45023</v>
      </c>
      <c r="P725" s="2">
        <f t="shared" si="67"/>
        <v>45023.12222222222</v>
      </c>
      <c r="Q725" s="2">
        <f t="shared" si="68"/>
        <v>45023.177083333336</v>
      </c>
      <c r="R725" s="2">
        <f t="shared" si="69"/>
        <v>5.4861111115314998E-2</v>
      </c>
      <c r="S725" s="7">
        <f>SUMIF(Cocina!A:A,K725,Cocina!H:H)</f>
        <v>3.888888888888889E-2</v>
      </c>
      <c r="T725" s="2">
        <f t="shared" si="70"/>
        <v>1.5972222226426108E-2</v>
      </c>
      <c r="U725" t="str">
        <f t="shared" si="71"/>
        <v>Cobrado</v>
      </c>
      <c r="V725" t="str">
        <f>TEXT(Table1[[#This Row],[Fecha de factura]],"dddd")</f>
        <v>viernes</v>
      </c>
    </row>
    <row r="726" spans="1:22" x14ac:dyDescent="0.45">
      <c r="A726">
        <v>10</v>
      </c>
      <c r="B726" t="s">
        <v>587</v>
      </c>
      <c r="C726">
        <v>4</v>
      </c>
      <c r="D726" s="1">
        <v>45023.074999999997</v>
      </c>
      <c r="E726" s="1">
        <v>45023.138888888891</v>
      </c>
      <c r="F726" t="s">
        <v>33</v>
      </c>
      <c r="G726" t="s">
        <v>15</v>
      </c>
      <c r="H726" t="s">
        <v>22</v>
      </c>
      <c r="I726" s="11">
        <v>18.66</v>
      </c>
      <c r="J726" t="s">
        <v>39</v>
      </c>
      <c r="K726">
        <v>725</v>
      </c>
      <c r="L726" t="s">
        <v>58</v>
      </c>
      <c r="M726" t="s">
        <v>1142</v>
      </c>
      <c r="N726" s="11">
        <f>SUMIF(Cocina!A:A,Sala!K726,Cocina!J:J)+I726</f>
        <v>186.66</v>
      </c>
      <c r="O726" s="12">
        <f t="shared" si="66"/>
        <v>45023</v>
      </c>
      <c r="P726" s="2">
        <f t="shared" si="67"/>
        <v>45023.074999999997</v>
      </c>
      <c r="Q726" s="2">
        <f t="shared" si="68"/>
        <v>45023.138888888891</v>
      </c>
      <c r="R726" s="2">
        <f t="shared" si="69"/>
        <v>7.4305555560082823E-2</v>
      </c>
      <c r="S726" s="7">
        <f>SUMIF(Cocina!A:A,K726,Cocina!H:H)</f>
        <v>5.9027777777777776E-2</v>
      </c>
      <c r="T726" s="2">
        <f t="shared" si="70"/>
        <v>1.5277777782305046E-2</v>
      </c>
      <c r="U726" t="str">
        <f t="shared" si="71"/>
        <v>Cobrado</v>
      </c>
      <c r="V726" t="str">
        <f>TEXT(Table1[[#This Row],[Fecha de factura]],"dddd")</f>
        <v>viernes</v>
      </c>
    </row>
    <row r="727" spans="1:22" x14ac:dyDescent="0.45">
      <c r="A727">
        <v>11</v>
      </c>
      <c r="B727" t="s">
        <v>228</v>
      </c>
      <c r="C727">
        <v>2</v>
      </c>
      <c r="D727" s="1">
        <v>45023.102777777778</v>
      </c>
      <c r="E727" s="1">
        <v>45023.238194444442</v>
      </c>
      <c r="F727" t="s">
        <v>30</v>
      </c>
      <c r="G727" t="s">
        <v>21</v>
      </c>
      <c r="H727" t="s">
        <v>26</v>
      </c>
      <c r="I727" s="11">
        <v>41.38</v>
      </c>
      <c r="J727" t="s">
        <v>17</v>
      </c>
      <c r="K727">
        <v>726</v>
      </c>
      <c r="L727" t="s">
        <v>18</v>
      </c>
      <c r="M727" t="s">
        <v>1143</v>
      </c>
      <c r="N727" s="11">
        <f>SUMIF(Cocina!A:A,Sala!K727,Cocina!J:J)+I727</f>
        <v>167.38</v>
      </c>
      <c r="O727" s="12">
        <f t="shared" si="66"/>
        <v>45023</v>
      </c>
      <c r="P727" s="2">
        <f t="shared" si="67"/>
        <v>45023.102777777778</v>
      </c>
      <c r="Q727" s="2">
        <f t="shared" si="68"/>
        <v>45023.238194444442</v>
      </c>
      <c r="R727" s="2">
        <f t="shared" si="69"/>
        <v>0.13541666666424135</v>
      </c>
      <c r="S727" s="7">
        <f>SUMIF(Cocina!A:A,K727,Cocina!H:H)</f>
        <v>5.1388888888888887E-2</v>
      </c>
      <c r="T727" s="2">
        <f t="shared" si="70"/>
        <v>8.4027777775352461E-2</v>
      </c>
      <c r="U727" t="str">
        <f t="shared" si="71"/>
        <v>Cobrado</v>
      </c>
      <c r="V727" t="str">
        <f>TEXT(Table1[[#This Row],[Fecha de factura]],"dddd")</f>
        <v>viernes</v>
      </c>
    </row>
    <row r="728" spans="1:22" x14ac:dyDescent="0.45">
      <c r="A728">
        <v>17</v>
      </c>
      <c r="B728" t="s">
        <v>510</v>
      </c>
      <c r="C728">
        <v>6</v>
      </c>
      <c r="D728" s="1">
        <v>45023.021527777775</v>
      </c>
      <c r="E728" s="1">
        <v>45023.126388888886</v>
      </c>
      <c r="F728" t="s">
        <v>25</v>
      </c>
      <c r="G728" t="s">
        <v>36</v>
      </c>
      <c r="H728" t="s">
        <v>16</v>
      </c>
      <c r="I728" s="11">
        <v>13.24</v>
      </c>
      <c r="J728" t="s">
        <v>17</v>
      </c>
      <c r="K728">
        <v>727</v>
      </c>
      <c r="L728" t="s">
        <v>23</v>
      </c>
      <c r="M728" t="s">
        <v>157</v>
      </c>
      <c r="N728" s="11">
        <f>SUMIF(Cocina!A:A,Sala!K728,Cocina!J:J)+I728</f>
        <v>53.24</v>
      </c>
      <c r="O728" s="12">
        <f t="shared" si="66"/>
        <v>45023</v>
      </c>
      <c r="P728" s="2">
        <f t="shared" si="67"/>
        <v>45023.021527777775</v>
      </c>
      <c r="Q728" s="2">
        <f t="shared" si="68"/>
        <v>45023.126388888886</v>
      </c>
      <c r="R728" s="2">
        <f t="shared" si="69"/>
        <v>0.10486111111094942</v>
      </c>
      <c r="S728" s="7">
        <f>SUMIF(Cocina!A:A,K728,Cocina!H:H)</f>
        <v>1.4583333333333334E-2</v>
      </c>
      <c r="T728" s="2">
        <f t="shared" si="70"/>
        <v>9.0277777777616086E-2</v>
      </c>
      <c r="U728" t="str">
        <f t="shared" si="71"/>
        <v>Cobrado</v>
      </c>
      <c r="V728" t="str">
        <f>TEXT(Table1[[#This Row],[Fecha de factura]],"dddd")</f>
        <v>viernes</v>
      </c>
    </row>
    <row r="729" spans="1:22" x14ac:dyDescent="0.45">
      <c r="A729">
        <v>9</v>
      </c>
      <c r="B729" t="s">
        <v>333</v>
      </c>
      <c r="C729">
        <v>6</v>
      </c>
      <c r="D729" s="1">
        <v>45023.087500000001</v>
      </c>
      <c r="E729" s="1">
        <v>45023.186805555553</v>
      </c>
      <c r="F729" t="s">
        <v>20</v>
      </c>
      <c r="G729" t="s">
        <v>21</v>
      </c>
      <c r="H729" t="s">
        <v>16</v>
      </c>
      <c r="I729" s="11">
        <v>34.28</v>
      </c>
      <c r="J729" t="s">
        <v>39</v>
      </c>
      <c r="K729">
        <v>728</v>
      </c>
      <c r="L729" t="s">
        <v>70</v>
      </c>
      <c r="M729" t="s">
        <v>1144</v>
      </c>
      <c r="N729" s="11">
        <f>SUMIF(Cocina!A:A,Sala!K729,Cocina!J:J)+I729</f>
        <v>229.28</v>
      </c>
      <c r="O729" s="12">
        <f t="shared" si="66"/>
        <v>45023</v>
      </c>
      <c r="P729" s="2">
        <f t="shared" si="67"/>
        <v>45023.087500000001</v>
      </c>
      <c r="Q729" s="2">
        <f t="shared" si="68"/>
        <v>45023.186805555553</v>
      </c>
      <c r="R729" s="2">
        <f t="shared" si="69"/>
        <v>0.1097222222185034</v>
      </c>
      <c r="S729" s="7">
        <f>SUMIF(Cocina!A:A,K729,Cocina!H:H)</f>
        <v>0.05</v>
      </c>
      <c r="T729" s="2">
        <f t="shared" si="70"/>
        <v>5.9722222218503401E-2</v>
      </c>
      <c r="U729" t="str">
        <f t="shared" si="71"/>
        <v>Cobrado</v>
      </c>
      <c r="V729" t="str">
        <f>TEXT(Table1[[#This Row],[Fecha de factura]],"dddd")</f>
        <v>viernes</v>
      </c>
    </row>
    <row r="730" spans="1:22" x14ac:dyDescent="0.45">
      <c r="A730">
        <v>20</v>
      </c>
      <c r="B730" t="s">
        <v>271</v>
      </c>
      <c r="C730">
        <v>2</v>
      </c>
      <c r="D730" s="1">
        <v>45023.117361111108</v>
      </c>
      <c r="E730" s="1">
        <v>45023.253472222219</v>
      </c>
      <c r="F730" t="s">
        <v>30</v>
      </c>
      <c r="G730" t="s">
        <v>21</v>
      </c>
      <c r="H730" t="s">
        <v>26</v>
      </c>
      <c r="I730" s="11">
        <v>18.97</v>
      </c>
      <c r="J730" t="s">
        <v>39</v>
      </c>
      <c r="K730">
        <v>729</v>
      </c>
      <c r="L730" t="s">
        <v>45</v>
      </c>
      <c r="M730" t="s">
        <v>1050</v>
      </c>
      <c r="N730" s="11">
        <f>SUMIF(Cocina!A:A,Sala!K730,Cocina!J:J)+I730</f>
        <v>146.97</v>
      </c>
      <c r="O730" s="12">
        <f t="shared" si="66"/>
        <v>45023</v>
      </c>
      <c r="P730" s="2">
        <f t="shared" si="67"/>
        <v>45023.117361111108</v>
      </c>
      <c r="Q730" s="2">
        <f t="shared" si="68"/>
        <v>45023.253472222219</v>
      </c>
      <c r="R730" s="2">
        <f t="shared" si="69"/>
        <v>0.14652777777761608</v>
      </c>
      <c r="S730" s="7">
        <f>SUMIF(Cocina!A:A,K730,Cocina!H:H)</f>
        <v>4.5138888888888888E-2</v>
      </c>
      <c r="T730" s="2">
        <f t="shared" si="70"/>
        <v>0.10138888888872719</v>
      </c>
      <c r="U730" t="str">
        <f t="shared" si="71"/>
        <v>Cobrado</v>
      </c>
      <c r="V730" t="str">
        <f>TEXT(Table1[[#This Row],[Fecha de factura]],"dddd")</f>
        <v>viernes</v>
      </c>
    </row>
    <row r="731" spans="1:22" x14ac:dyDescent="0.45">
      <c r="A731">
        <v>8</v>
      </c>
      <c r="B731" t="s">
        <v>516</v>
      </c>
      <c r="C731">
        <v>3</v>
      </c>
      <c r="D731" s="1">
        <v>45023.020138888889</v>
      </c>
      <c r="E731" s="1">
        <v>45023.106249999997</v>
      </c>
      <c r="F731" t="s">
        <v>14</v>
      </c>
      <c r="G731" t="s">
        <v>15</v>
      </c>
      <c r="H731" t="s">
        <v>26</v>
      </c>
      <c r="I731" s="11">
        <v>15.02</v>
      </c>
      <c r="J731" t="s">
        <v>39</v>
      </c>
      <c r="K731">
        <v>730</v>
      </c>
      <c r="L731" t="s">
        <v>18</v>
      </c>
      <c r="M731" t="s">
        <v>949</v>
      </c>
      <c r="N731" s="11">
        <f>SUMIF(Cocina!A:A,Sala!K731,Cocina!J:J)+I731</f>
        <v>129.02000000000001</v>
      </c>
      <c r="O731" s="12">
        <f t="shared" si="66"/>
        <v>45023</v>
      </c>
      <c r="P731" s="2">
        <f t="shared" si="67"/>
        <v>45023.020138888889</v>
      </c>
      <c r="Q731" s="2">
        <f t="shared" si="68"/>
        <v>45023.106249999997</v>
      </c>
      <c r="R731" s="2">
        <f t="shared" si="69"/>
        <v>9.6527777774705711E-2</v>
      </c>
      <c r="S731" s="7">
        <f>SUMIF(Cocina!A:A,K731,Cocina!H:H)</f>
        <v>5.486111111111111E-2</v>
      </c>
      <c r="T731" s="2">
        <f t="shared" si="70"/>
        <v>4.1666666663594601E-2</v>
      </c>
      <c r="U731" t="str">
        <f t="shared" si="71"/>
        <v>Cobrado</v>
      </c>
      <c r="V731" t="str">
        <f>TEXT(Table1[[#This Row],[Fecha de factura]],"dddd")</f>
        <v>viernes</v>
      </c>
    </row>
    <row r="732" spans="1:22" x14ac:dyDescent="0.45">
      <c r="A732">
        <v>17</v>
      </c>
      <c r="B732" t="s">
        <v>404</v>
      </c>
      <c r="C732">
        <v>3</v>
      </c>
      <c r="D732" s="1">
        <v>45023.136111111111</v>
      </c>
      <c r="E732" s="1">
        <v>45023.267361111109</v>
      </c>
      <c r="F732" t="s">
        <v>25</v>
      </c>
      <c r="G732" t="s">
        <v>15</v>
      </c>
      <c r="H732" t="s">
        <v>26</v>
      </c>
      <c r="I732" s="11">
        <v>14.35</v>
      </c>
      <c r="J732" t="s">
        <v>17</v>
      </c>
      <c r="K732">
        <v>731</v>
      </c>
      <c r="L732" t="s">
        <v>58</v>
      </c>
      <c r="M732" t="s">
        <v>258</v>
      </c>
      <c r="N732" s="11">
        <f>SUMIF(Cocina!A:A,Sala!K732,Cocina!J:J)+I732</f>
        <v>78.349999999999994</v>
      </c>
      <c r="O732" s="12">
        <f t="shared" si="66"/>
        <v>45023</v>
      </c>
      <c r="P732" s="2">
        <f t="shared" si="67"/>
        <v>45023.136111111111</v>
      </c>
      <c r="Q732" s="2">
        <f t="shared" si="68"/>
        <v>45023.267361111109</v>
      </c>
      <c r="R732" s="2">
        <f t="shared" si="69"/>
        <v>0.13124999999854481</v>
      </c>
      <c r="S732" s="7">
        <f>SUMIF(Cocina!A:A,K732,Cocina!H:H)</f>
        <v>3.2638888888888891E-2</v>
      </c>
      <c r="T732" s="2">
        <f t="shared" si="70"/>
        <v>9.8611111109655925E-2</v>
      </c>
      <c r="U732" t="str">
        <f t="shared" si="71"/>
        <v>Cobrado</v>
      </c>
      <c r="V732" t="str">
        <f>TEXT(Table1[[#This Row],[Fecha de factura]],"dddd")</f>
        <v>viernes</v>
      </c>
    </row>
    <row r="733" spans="1:22" x14ac:dyDescent="0.45">
      <c r="A733">
        <v>12</v>
      </c>
      <c r="B733" t="s">
        <v>588</v>
      </c>
      <c r="C733">
        <v>3</v>
      </c>
      <c r="D733" s="1">
        <v>45023.136805555558</v>
      </c>
      <c r="E733" s="1">
        <v>45023.300694444442</v>
      </c>
      <c r="F733" t="s">
        <v>33</v>
      </c>
      <c r="G733" t="s">
        <v>15</v>
      </c>
      <c r="H733" t="s">
        <v>26</v>
      </c>
      <c r="I733" s="11">
        <v>43.35</v>
      </c>
      <c r="J733" t="s">
        <v>17</v>
      </c>
      <c r="K733">
        <v>732</v>
      </c>
      <c r="L733" t="s">
        <v>28</v>
      </c>
      <c r="M733" t="s">
        <v>1145</v>
      </c>
      <c r="N733" s="11">
        <f>SUMIF(Cocina!A:A,Sala!K733,Cocina!J:J)+I733</f>
        <v>349.35</v>
      </c>
      <c r="O733" s="12">
        <f t="shared" si="66"/>
        <v>45023</v>
      </c>
      <c r="P733" s="2">
        <f t="shared" si="67"/>
        <v>45023.136805555558</v>
      </c>
      <c r="Q733" s="2">
        <f t="shared" si="68"/>
        <v>45023.300694444442</v>
      </c>
      <c r="R733" s="2">
        <f t="shared" si="69"/>
        <v>0.163888888884685</v>
      </c>
      <c r="S733" s="7">
        <f>SUMIF(Cocina!A:A,K733,Cocina!H:H)</f>
        <v>8.4027777777777785E-2</v>
      </c>
      <c r="T733" s="2">
        <f t="shared" si="70"/>
        <v>7.9861111106907218E-2</v>
      </c>
      <c r="U733" t="str">
        <f t="shared" si="71"/>
        <v>Cobrado</v>
      </c>
      <c r="V733" t="str">
        <f>TEXT(Table1[[#This Row],[Fecha de factura]],"dddd")</f>
        <v>viernes</v>
      </c>
    </row>
    <row r="734" spans="1:22" x14ac:dyDescent="0.45">
      <c r="A734">
        <v>14</v>
      </c>
      <c r="B734" t="s">
        <v>212</v>
      </c>
      <c r="C734">
        <v>6</v>
      </c>
      <c r="D734" s="1">
        <v>45023.152777777781</v>
      </c>
      <c r="E734" s="1">
        <v>45023.227777777778</v>
      </c>
      <c r="F734" t="s">
        <v>33</v>
      </c>
      <c r="G734" t="s">
        <v>36</v>
      </c>
      <c r="H734" t="s">
        <v>26</v>
      </c>
      <c r="I734" s="11">
        <v>35.090000000000003</v>
      </c>
      <c r="J734" t="s">
        <v>27</v>
      </c>
      <c r="K734">
        <v>733</v>
      </c>
      <c r="L734" t="s">
        <v>70</v>
      </c>
      <c r="M734" t="s">
        <v>1146</v>
      </c>
      <c r="N734" s="11">
        <f>SUMIF(Cocina!A:A,Sala!K734,Cocina!J:J)+I734</f>
        <v>221.09</v>
      </c>
      <c r="O734" s="12">
        <f t="shared" si="66"/>
        <v>45023</v>
      </c>
      <c r="P734" s="2">
        <f t="shared" si="67"/>
        <v>45023.152777777781</v>
      </c>
      <c r="Q734" s="2">
        <f t="shared" si="68"/>
        <v>45023.227777777778</v>
      </c>
      <c r="R734" s="2">
        <f t="shared" si="69"/>
        <v>7.4999999997089617E-2</v>
      </c>
      <c r="S734" s="7">
        <f>SUMIF(Cocina!A:A,K734,Cocina!H:H)</f>
        <v>5.1388888888888887E-2</v>
      </c>
      <c r="T734" s="2">
        <f t="shared" si="70"/>
        <v>2.361111110820073E-2</v>
      </c>
      <c r="U734" t="str">
        <f t="shared" si="71"/>
        <v>Cobrado</v>
      </c>
      <c r="V734" t="str">
        <f>TEXT(Table1[[#This Row],[Fecha de factura]],"dddd")</f>
        <v>viernes</v>
      </c>
    </row>
    <row r="735" spans="1:22" x14ac:dyDescent="0.45">
      <c r="A735">
        <v>14</v>
      </c>
      <c r="B735" t="s">
        <v>589</v>
      </c>
      <c r="C735">
        <v>2</v>
      </c>
      <c r="D735" s="1">
        <v>45023.102083333331</v>
      </c>
      <c r="E735" s="1">
        <v>45023.206250000003</v>
      </c>
      <c r="F735" t="s">
        <v>25</v>
      </c>
      <c r="G735" t="s">
        <v>15</v>
      </c>
      <c r="H735" t="s">
        <v>22</v>
      </c>
      <c r="I735" s="11">
        <v>46.82</v>
      </c>
      <c r="J735" t="s">
        <v>27</v>
      </c>
      <c r="K735">
        <v>734</v>
      </c>
      <c r="L735" t="s">
        <v>40</v>
      </c>
      <c r="M735" t="s">
        <v>1147</v>
      </c>
      <c r="N735" s="11">
        <f>SUMIF(Cocina!A:A,Sala!K735,Cocina!J:J)+I735</f>
        <v>185.82</v>
      </c>
      <c r="O735" s="12">
        <f t="shared" si="66"/>
        <v>45023</v>
      </c>
      <c r="P735" s="2">
        <f t="shared" si="67"/>
        <v>45023.102083333331</v>
      </c>
      <c r="Q735" s="2">
        <f t="shared" si="68"/>
        <v>45023.206250000003</v>
      </c>
      <c r="R735" s="2">
        <f t="shared" si="69"/>
        <v>0.10416666667151731</v>
      </c>
      <c r="S735" s="7">
        <f>SUMIF(Cocina!A:A,K735,Cocina!H:H)</f>
        <v>3.6111111111111108E-2</v>
      </c>
      <c r="T735" s="2">
        <f t="shared" si="70"/>
        <v>6.8055555560406197E-2</v>
      </c>
      <c r="U735" t="str">
        <f t="shared" si="71"/>
        <v>Cobrado</v>
      </c>
      <c r="V735" t="str">
        <f>TEXT(Table1[[#This Row],[Fecha de factura]],"dddd")</f>
        <v>viernes</v>
      </c>
    </row>
    <row r="736" spans="1:22" x14ac:dyDescent="0.45">
      <c r="A736">
        <v>20</v>
      </c>
      <c r="B736" t="s">
        <v>341</v>
      </c>
      <c r="C736">
        <v>4</v>
      </c>
      <c r="D736" s="1">
        <v>45023.077777777777</v>
      </c>
      <c r="E736" s="1">
        <v>45023.157638888886</v>
      </c>
      <c r="F736" t="s">
        <v>14</v>
      </c>
      <c r="G736" t="s">
        <v>21</v>
      </c>
      <c r="H736" t="s">
        <v>26</v>
      </c>
      <c r="I736" s="11">
        <v>38.43</v>
      </c>
      <c r="J736" t="s">
        <v>27</v>
      </c>
      <c r="K736">
        <v>735</v>
      </c>
      <c r="L736" t="s">
        <v>18</v>
      </c>
      <c r="M736" t="s">
        <v>1148</v>
      </c>
      <c r="N736" s="11">
        <f>SUMIF(Cocina!A:A,Sala!K736,Cocina!J:J)+I736</f>
        <v>180.43</v>
      </c>
      <c r="O736" s="12">
        <f t="shared" si="66"/>
        <v>45023</v>
      </c>
      <c r="P736" s="2">
        <f t="shared" si="67"/>
        <v>45023.077777777777</v>
      </c>
      <c r="Q736" s="2">
        <f t="shared" si="68"/>
        <v>45023.157638888886</v>
      </c>
      <c r="R736" s="2">
        <f t="shared" si="69"/>
        <v>7.9861111109494232E-2</v>
      </c>
      <c r="S736" s="7">
        <f>SUMIF(Cocina!A:A,K736,Cocina!H:H)</f>
        <v>6.041666666666666E-2</v>
      </c>
      <c r="T736" s="2">
        <f t="shared" si="70"/>
        <v>1.9444444442827571E-2</v>
      </c>
      <c r="U736" t="str">
        <f t="shared" si="71"/>
        <v>Cobrado</v>
      </c>
      <c r="V736" t="str">
        <f>TEXT(Table1[[#This Row],[Fecha de factura]],"dddd")</f>
        <v>viernes</v>
      </c>
    </row>
    <row r="737" spans="1:22" x14ac:dyDescent="0.45">
      <c r="A737">
        <v>17</v>
      </c>
      <c r="B737" t="s">
        <v>219</v>
      </c>
      <c r="C737">
        <v>2</v>
      </c>
      <c r="D737" s="1">
        <v>45023.047222222223</v>
      </c>
      <c r="E737" s="1">
        <v>45023.14166666667</v>
      </c>
      <c r="F737" t="s">
        <v>33</v>
      </c>
      <c r="G737" t="s">
        <v>21</v>
      </c>
      <c r="H737" t="s">
        <v>26</v>
      </c>
      <c r="I737" s="11">
        <v>25.91</v>
      </c>
      <c r="J737" t="s">
        <v>39</v>
      </c>
      <c r="K737">
        <v>736</v>
      </c>
      <c r="L737" t="s">
        <v>18</v>
      </c>
      <c r="M737" t="s">
        <v>1149</v>
      </c>
      <c r="N737" s="11">
        <f>SUMIF(Cocina!A:A,Sala!K737,Cocina!J:J)+I737</f>
        <v>240.91</v>
      </c>
      <c r="O737" s="12">
        <f t="shared" si="66"/>
        <v>45023</v>
      </c>
      <c r="P737" s="2">
        <f t="shared" si="67"/>
        <v>45023.047222222223</v>
      </c>
      <c r="Q737" s="2">
        <f t="shared" si="68"/>
        <v>45023.14166666667</v>
      </c>
      <c r="R737" s="2">
        <f t="shared" si="69"/>
        <v>0.10486111111337475</v>
      </c>
      <c r="S737" s="7">
        <f>SUMIF(Cocina!A:A,K737,Cocina!H:H)</f>
        <v>6.3888888888888884E-2</v>
      </c>
      <c r="T737" s="2">
        <f t="shared" si="70"/>
        <v>4.0972222224485863E-2</v>
      </c>
      <c r="U737" t="str">
        <f t="shared" si="71"/>
        <v>Cobrado</v>
      </c>
      <c r="V737" t="str">
        <f>TEXT(Table1[[#This Row],[Fecha de factura]],"dddd")</f>
        <v>viernes</v>
      </c>
    </row>
    <row r="738" spans="1:22" x14ac:dyDescent="0.45">
      <c r="A738">
        <v>6</v>
      </c>
      <c r="B738" t="s">
        <v>590</v>
      </c>
      <c r="C738">
        <v>1</v>
      </c>
      <c r="D738" s="1">
        <v>45023.027083333334</v>
      </c>
      <c r="E738" s="1">
        <v>45023.129166666666</v>
      </c>
      <c r="F738" t="s">
        <v>25</v>
      </c>
      <c r="G738" t="s">
        <v>21</v>
      </c>
      <c r="H738" t="s">
        <v>16</v>
      </c>
      <c r="I738" s="11">
        <v>24.09</v>
      </c>
      <c r="J738" t="s">
        <v>17</v>
      </c>
      <c r="K738">
        <v>737</v>
      </c>
      <c r="L738" t="s">
        <v>31</v>
      </c>
      <c r="M738" t="s">
        <v>988</v>
      </c>
      <c r="N738" s="11">
        <f>SUMIF(Cocina!A:A,Sala!K738,Cocina!J:J)+I738</f>
        <v>142.09</v>
      </c>
      <c r="O738" s="12">
        <f t="shared" si="66"/>
        <v>45023</v>
      </c>
      <c r="P738" s="2">
        <f t="shared" si="67"/>
        <v>45023.027083333334</v>
      </c>
      <c r="Q738" s="2">
        <f t="shared" si="68"/>
        <v>45023.129166666666</v>
      </c>
      <c r="R738" s="2">
        <f t="shared" si="69"/>
        <v>0.10208333333139308</v>
      </c>
      <c r="S738" s="7">
        <f>SUMIF(Cocina!A:A,K738,Cocina!H:H)</f>
        <v>1.5277777777777777E-2</v>
      </c>
      <c r="T738" s="2">
        <f t="shared" si="70"/>
        <v>8.6805555553615299E-2</v>
      </c>
      <c r="U738" t="str">
        <f t="shared" si="71"/>
        <v>Cobrado</v>
      </c>
      <c r="V738" t="str">
        <f>TEXT(Table1[[#This Row],[Fecha de factura]],"dddd")</f>
        <v>viernes</v>
      </c>
    </row>
    <row r="739" spans="1:22" x14ac:dyDescent="0.45">
      <c r="A739">
        <v>15</v>
      </c>
      <c r="B739" t="s">
        <v>469</v>
      </c>
      <c r="C739">
        <v>1</v>
      </c>
      <c r="D739" s="1">
        <v>45023.035416666666</v>
      </c>
      <c r="E739" s="1">
        <v>45023.086111111108</v>
      </c>
      <c r="F739" t="s">
        <v>14</v>
      </c>
      <c r="G739" t="s">
        <v>15</v>
      </c>
      <c r="H739" t="s">
        <v>26</v>
      </c>
      <c r="I739" s="11">
        <v>17.37</v>
      </c>
      <c r="J739" t="s">
        <v>39</v>
      </c>
      <c r="K739">
        <v>738</v>
      </c>
      <c r="L739" t="s">
        <v>18</v>
      </c>
      <c r="M739" t="s">
        <v>1150</v>
      </c>
      <c r="N739" s="11">
        <f>SUMIF(Cocina!A:A,Sala!K739,Cocina!J:J)+I739</f>
        <v>151.37</v>
      </c>
      <c r="O739" s="12">
        <f t="shared" si="66"/>
        <v>45023</v>
      </c>
      <c r="P739" s="2">
        <f t="shared" si="67"/>
        <v>45023.035416666666</v>
      </c>
      <c r="Q739" s="2">
        <f t="shared" si="68"/>
        <v>45023.086111111108</v>
      </c>
      <c r="R739" s="2">
        <f t="shared" si="69"/>
        <v>6.1111111109009165E-2</v>
      </c>
      <c r="S739" s="7">
        <f>SUMIF(Cocina!A:A,K739,Cocina!H:H)</f>
        <v>6.5277777777777768E-2</v>
      </c>
      <c r="T739" s="2">
        <f t="shared" si="70"/>
        <v>0</v>
      </c>
      <c r="U739" t="str">
        <f t="shared" si="71"/>
        <v>No cobrado</v>
      </c>
      <c r="V739" t="str">
        <f>TEXT(Table1[[#This Row],[Fecha de factura]],"dddd")</f>
        <v>viernes</v>
      </c>
    </row>
    <row r="740" spans="1:22" x14ac:dyDescent="0.45">
      <c r="A740">
        <v>10</v>
      </c>
      <c r="B740" t="s">
        <v>591</v>
      </c>
      <c r="C740">
        <v>5</v>
      </c>
      <c r="D740" s="1">
        <v>45023.161805555559</v>
      </c>
      <c r="E740" s="1">
        <v>45023.256944444445</v>
      </c>
      <c r="F740" t="s">
        <v>25</v>
      </c>
      <c r="G740" t="s">
        <v>15</v>
      </c>
      <c r="H740" t="s">
        <v>16</v>
      </c>
      <c r="I740" s="11">
        <v>33.69</v>
      </c>
      <c r="J740" t="s">
        <v>17</v>
      </c>
      <c r="K740">
        <v>739</v>
      </c>
      <c r="L740" t="s">
        <v>23</v>
      </c>
      <c r="M740" t="s">
        <v>211</v>
      </c>
      <c r="N740" s="11">
        <f>SUMIF(Cocina!A:A,Sala!K740,Cocina!J:J)+I740</f>
        <v>79.69</v>
      </c>
      <c r="O740" s="12">
        <f t="shared" si="66"/>
        <v>45023</v>
      </c>
      <c r="P740" s="2">
        <f t="shared" si="67"/>
        <v>45023.161805555559</v>
      </c>
      <c r="Q740" s="2">
        <f t="shared" si="68"/>
        <v>45023.256944444445</v>
      </c>
      <c r="R740" s="2">
        <f t="shared" si="69"/>
        <v>9.5138888886140194E-2</v>
      </c>
      <c r="S740" s="7">
        <f>SUMIF(Cocina!A:A,K740,Cocina!H:H)</f>
        <v>3.7499999999999999E-2</v>
      </c>
      <c r="T740" s="2">
        <f t="shared" si="70"/>
        <v>5.7638888886140195E-2</v>
      </c>
      <c r="U740" t="str">
        <f t="shared" si="71"/>
        <v>Cobrado</v>
      </c>
      <c r="V740" t="str">
        <f>TEXT(Table1[[#This Row],[Fecha de factura]],"dddd")</f>
        <v>viernes</v>
      </c>
    </row>
    <row r="741" spans="1:22" x14ac:dyDescent="0.45">
      <c r="A741">
        <v>16</v>
      </c>
      <c r="B741" t="s">
        <v>592</v>
      </c>
      <c r="C741">
        <v>6</v>
      </c>
      <c r="D741" s="1">
        <v>45023.15902777778</v>
      </c>
      <c r="E741" s="1">
        <v>45023.26666666667</v>
      </c>
      <c r="F741" t="s">
        <v>20</v>
      </c>
      <c r="G741" t="s">
        <v>15</v>
      </c>
      <c r="H741" t="s">
        <v>16</v>
      </c>
      <c r="I741" s="11">
        <v>16.05</v>
      </c>
      <c r="J741" t="s">
        <v>17</v>
      </c>
      <c r="K741">
        <v>740</v>
      </c>
      <c r="L741" t="s">
        <v>55</v>
      </c>
      <c r="M741" t="s">
        <v>1151</v>
      </c>
      <c r="N741" s="11">
        <f>SUMIF(Cocina!A:A,Sala!K741,Cocina!J:J)+I741</f>
        <v>309.05</v>
      </c>
      <c r="O741" s="12">
        <f t="shared" si="66"/>
        <v>45023</v>
      </c>
      <c r="P741" s="2">
        <f t="shared" si="67"/>
        <v>45023.15902777778</v>
      </c>
      <c r="Q741" s="2">
        <f t="shared" si="68"/>
        <v>45023.26666666667</v>
      </c>
      <c r="R741" s="2">
        <f t="shared" si="69"/>
        <v>0.10763888889050577</v>
      </c>
      <c r="S741" s="7">
        <f>SUMIF(Cocina!A:A,K741,Cocina!H:H)</f>
        <v>7.8472222222222221E-2</v>
      </c>
      <c r="T741" s="2">
        <f t="shared" si="70"/>
        <v>2.9166666668283547E-2</v>
      </c>
      <c r="U741" t="str">
        <f t="shared" si="71"/>
        <v>Cobrado</v>
      </c>
      <c r="V741" t="str">
        <f>TEXT(Table1[[#This Row],[Fecha de factura]],"dddd")</f>
        <v>viernes</v>
      </c>
    </row>
    <row r="742" spans="1:22" x14ac:dyDescent="0.45">
      <c r="A742">
        <v>14</v>
      </c>
      <c r="B742" t="s">
        <v>396</v>
      </c>
      <c r="C742">
        <v>4</v>
      </c>
      <c r="D742" s="1">
        <v>45023.020138888889</v>
      </c>
      <c r="E742" s="1">
        <v>45023.182638888888</v>
      </c>
      <c r="F742" t="s">
        <v>25</v>
      </c>
      <c r="G742" t="s">
        <v>15</v>
      </c>
      <c r="H742" t="s">
        <v>16</v>
      </c>
      <c r="I742" s="11">
        <v>40.31</v>
      </c>
      <c r="J742" t="s">
        <v>39</v>
      </c>
      <c r="K742">
        <v>741</v>
      </c>
      <c r="L742" t="s">
        <v>45</v>
      </c>
      <c r="M742" t="s">
        <v>1152</v>
      </c>
      <c r="N742" s="11">
        <f>SUMIF(Cocina!A:A,Sala!K742,Cocina!J:J)+I742</f>
        <v>325.31</v>
      </c>
      <c r="O742" s="12">
        <f t="shared" si="66"/>
        <v>45023</v>
      </c>
      <c r="P742" s="2">
        <f t="shared" si="67"/>
        <v>45023.020138888889</v>
      </c>
      <c r="Q742" s="2">
        <f t="shared" si="68"/>
        <v>45023.182638888888</v>
      </c>
      <c r="R742" s="2">
        <f t="shared" si="69"/>
        <v>0.17291666666521147</v>
      </c>
      <c r="S742" s="7">
        <f>SUMIF(Cocina!A:A,K742,Cocina!H:H)</f>
        <v>0.11458333333333333</v>
      </c>
      <c r="T742" s="2">
        <f t="shared" si="70"/>
        <v>5.8333333331878137E-2</v>
      </c>
      <c r="U742" t="str">
        <f t="shared" si="71"/>
        <v>Cobrado</v>
      </c>
      <c r="V742" t="str">
        <f>TEXT(Table1[[#This Row],[Fecha de factura]],"dddd")</f>
        <v>viernes</v>
      </c>
    </row>
    <row r="743" spans="1:22" x14ac:dyDescent="0.45">
      <c r="A743">
        <v>20</v>
      </c>
      <c r="B743" t="s">
        <v>489</v>
      </c>
      <c r="C743">
        <v>4</v>
      </c>
      <c r="D743" s="1">
        <v>45023.025000000001</v>
      </c>
      <c r="E743" s="1">
        <v>45023.098611111112</v>
      </c>
      <c r="F743" t="s">
        <v>25</v>
      </c>
      <c r="G743" t="s">
        <v>21</v>
      </c>
      <c r="H743" t="s">
        <v>26</v>
      </c>
      <c r="I743" s="11">
        <v>10.51</v>
      </c>
      <c r="J743" t="s">
        <v>17</v>
      </c>
      <c r="K743">
        <v>742</v>
      </c>
      <c r="L743" t="s">
        <v>23</v>
      </c>
      <c r="M743" t="s">
        <v>1153</v>
      </c>
      <c r="N743" s="11">
        <f>SUMIF(Cocina!A:A,Sala!K743,Cocina!J:J)+I743</f>
        <v>176.51</v>
      </c>
      <c r="O743" s="12">
        <f t="shared" si="66"/>
        <v>45023</v>
      </c>
      <c r="P743" s="2">
        <f t="shared" si="67"/>
        <v>45023.025000000001</v>
      </c>
      <c r="Q743" s="2">
        <f t="shared" si="68"/>
        <v>45023.098611111112</v>
      </c>
      <c r="R743" s="2">
        <f t="shared" si="69"/>
        <v>7.3611111110949423E-2</v>
      </c>
      <c r="S743" s="7">
        <f>SUMIF(Cocina!A:A,K743,Cocina!H:H)</f>
        <v>0.10069444444444445</v>
      </c>
      <c r="T743" s="2">
        <f t="shared" si="70"/>
        <v>0</v>
      </c>
      <c r="U743" t="str">
        <f t="shared" si="71"/>
        <v>No cobrado</v>
      </c>
      <c r="V743" t="str">
        <f>TEXT(Table1[[#This Row],[Fecha de factura]],"dddd")</f>
        <v>viernes</v>
      </c>
    </row>
    <row r="744" spans="1:22" x14ac:dyDescent="0.45">
      <c r="A744">
        <v>19</v>
      </c>
      <c r="B744" t="s">
        <v>346</v>
      </c>
      <c r="C744">
        <v>2</v>
      </c>
      <c r="D744" s="1">
        <v>45023.157638888886</v>
      </c>
      <c r="E744" s="1">
        <v>45023.322222222225</v>
      </c>
      <c r="F744" t="s">
        <v>14</v>
      </c>
      <c r="G744" t="s">
        <v>15</v>
      </c>
      <c r="H744" t="s">
        <v>16</v>
      </c>
      <c r="I744" s="11">
        <v>25.7</v>
      </c>
      <c r="J744" t="s">
        <v>39</v>
      </c>
      <c r="K744">
        <v>743</v>
      </c>
      <c r="L744" t="s">
        <v>28</v>
      </c>
      <c r="M744" t="s">
        <v>1154</v>
      </c>
      <c r="N744" s="11">
        <f>SUMIF(Cocina!A:A,Sala!K744,Cocina!J:J)+I744</f>
        <v>159.69999999999999</v>
      </c>
      <c r="O744" s="12">
        <f t="shared" si="66"/>
        <v>45023</v>
      </c>
      <c r="P744" s="2">
        <f t="shared" si="67"/>
        <v>45023.157638888886</v>
      </c>
      <c r="Q744" s="2">
        <f t="shared" si="68"/>
        <v>45023.322222222225</v>
      </c>
      <c r="R744" s="2">
        <f t="shared" si="69"/>
        <v>0.17500000000533569</v>
      </c>
      <c r="S744" s="7">
        <f>SUMIF(Cocina!A:A,K744,Cocina!H:H)</f>
        <v>9.9305555555555564E-2</v>
      </c>
      <c r="T744" s="2">
        <f t="shared" si="70"/>
        <v>7.5694444449780129E-2</v>
      </c>
      <c r="U744" t="str">
        <f t="shared" si="71"/>
        <v>Cobrado</v>
      </c>
      <c r="V744" t="str">
        <f>TEXT(Table1[[#This Row],[Fecha de factura]],"dddd")</f>
        <v>viernes</v>
      </c>
    </row>
    <row r="745" spans="1:22" x14ac:dyDescent="0.45">
      <c r="A745">
        <v>11</v>
      </c>
      <c r="B745" t="s">
        <v>41</v>
      </c>
      <c r="C745">
        <v>1</v>
      </c>
      <c r="D745" s="1">
        <v>45023.082638888889</v>
      </c>
      <c r="E745" s="1">
        <v>45023.242361111108</v>
      </c>
      <c r="F745" t="s">
        <v>20</v>
      </c>
      <c r="G745" t="s">
        <v>15</v>
      </c>
      <c r="H745" t="s">
        <v>26</v>
      </c>
      <c r="I745" s="11">
        <v>26.5</v>
      </c>
      <c r="J745" t="s">
        <v>27</v>
      </c>
      <c r="K745">
        <v>744</v>
      </c>
      <c r="L745" t="s">
        <v>18</v>
      </c>
      <c r="M745" t="s">
        <v>664</v>
      </c>
      <c r="N745" s="11">
        <f>SUMIF(Cocina!A:A,Sala!K745,Cocina!J:J)+I745</f>
        <v>102.5</v>
      </c>
      <c r="O745" s="12">
        <f t="shared" si="66"/>
        <v>45023</v>
      </c>
      <c r="P745" s="2">
        <f t="shared" si="67"/>
        <v>45023.082638888889</v>
      </c>
      <c r="Q745" s="2">
        <f t="shared" si="68"/>
        <v>45023.242361111108</v>
      </c>
      <c r="R745" s="2">
        <f t="shared" si="69"/>
        <v>0.15972222221898846</v>
      </c>
      <c r="S745" s="7">
        <f>SUMIF(Cocina!A:A,K745,Cocina!H:H)</f>
        <v>4.6527777777777779E-2</v>
      </c>
      <c r="T745" s="2">
        <f t="shared" si="70"/>
        <v>0.11319444444121068</v>
      </c>
      <c r="U745" t="str">
        <f t="shared" si="71"/>
        <v>Cobrado</v>
      </c>
      <c r="V745" t="str">
        <f>TEXT(Table1[[#This Row],[Fecha de factura]],"dddd")</f>
        <v>viernes</v>
      </c>
    </row>
    <row r="746" spans="1:22" x14ac:dyDescent="0.45">
      <c r="A746">
        <v>3</v>
      </c>
      <c r="B746" t="s">
        <v>571</v>
      </c>
      <c r="C746">
        <v>1</v>
      </c>
      <c r="D746" s="1">
        <v>45023.106944444444</v>
      </c>
      <c r="E746" s="1">
        <v>45023.202777777777</v>
      </c>
      <c r="F746" t="s">
        <v>30</v>
      </c>
      <c r="G746" t="s">
        <v>15</v>
      </c>
      <c r="H746" t="s">
        <v>22</v>
      </c>
      <c r="I746" s="11">
        <v>18.75</v>
      </c>
      <c r="J746" t="s">
        <v>27</v>
      </c>
      <c r="K746">
        <v>745</v>
      </c>
      <c r="L746" t="s">
        <v>43</v>
      </c>
      <c r="M746" t="s">
        <v>1155</v>
      </c>
      <c r="N746" s="11">
        <f>SUMIF(Cocina!A:A,Sala!K746,Cocina!J:J)+I746</f>
        <v>302.75</v>
      </c>
      <c r="O746" s="12">
        <f t="shared" si="66"/>
        <v>45023</v>
      </c>
      <c r="P746" s="2">
        <f t="shared" si="67"/>
        <v>45023.106944444444</v>
      </c>
      <c r="Q746" s="2">
        <f t="shared" si="68"/>
        <v>45023.202777777777</v>
      </c>
      <c r="R746" s="2">
        <f t="shared" si="69"/>
        <v>9.5833333332848269E-2</v>
      </c>
      <c r="S746" s="7">
        <f>SUMIF(Cocina!A:A,K746,Cocina!H:H)</f>
        <v>5.0694444444444445E-2</v>
      </c>
      <c r="T746" s="2">
        <f t="shared" si="70"/>
        <v>4.5138888888403825E-2</v>
      </c>
      <c r="U746" t="str">
        <f t="shared" si="71"/>
        <v>Cobrado</v>
      </c>
      <c r="V746" t="str">
        <f>TEXT(Table1[[#This Row],[Fecha de factura]],"dddd")</f>
        <v>viernes</v>
      </c>
    </row>
    <row r="747" spans="1:22" x14ac:dyDescent="0.45">
      <c r="A747">
        <v>13</v>
      </c>
      <c r="B747" t="s">
        <v>576</v>
      </c>
      <c r="C747">
        <v>2</v>
      </c>
      <c r="D747" s="1">
        <v>45023.131944444445</v>
      </c>
      <c r="E747" s="1">
        <v>45023.268750000003</v>
      </c>
      <c r="F747" t="s">
        <v>20</v>
      </c>
      <c r="G747" t="s">
        <v>15</v>
      </c>
      <c r="H747" t="s">
        <v>26</v>
      </c>
      <c r="I747" s="11">
        <v>44.9</v>
      </c>
      <c r="J747" t="s">
        <v>39</v>
      </c>
      <c r="K747">
        <v>746</v>
      </c>
      <c r="L747" t="s">
        <v>58</v>
      </c>
      <c r="M747" t="s">
        <v>972</v>
      </c>
      <c r="N747" s="11">
        <f>SUMIF(Cocina!A:A,Sala!K747,Cocina!J:J)+I747</f>
        <v>245.9</v>
      </c>
      <c r="O747" s="12">
        <f t="shared" si="66"/>
        <v>45023</v>
      </c>
      <c r="P747" s="2">
        <f t="shared" si="67"/>
        <v>45023.131944444445</v>
      </c>
      <c r="Q747" s="2">
        <f t="shared" si="68"/>
        <v>45023.268750000003</v>
      </c>
      <c r="R747" s="2">
        <f t="shared" si="69"/>
        <v>0.14722222222432416</v>
      </c>
      <c r="S747" s="7">
        <f>SUMIF(Cocina!A:A,K747,Cocina!H:H)</f>
        <v>5.3472222222222227E-2</v>
      </c>
      <c r="T747" s="2">
        <f t="shared" si="70"/>
        <v>9.375000000210193E-2</v>
      </c>
      <c r="U747" t="str">
        <f t="shared" si="71"/>
        <v>Cobrado</v>
      </c>
      <c r="V747" t="str">
        <f>TEXT(Table1[[#This Row],[Fecha de factura]],"dddd")</f>
        <v>viernes</v>
      </c>
    </row>
    <row r="748" spans="1:22" x14ac:dyDescent="0.45">
      <c r="A748">
        <v>16</v>
      </c>
      <c r="B748" t="s">
        <v>593</v>
      </c>
      <c r="C748">
        <v>3</v>
      </c>
      <c r="D748" s="1">
        <v>45023.120138888888</v>
      </c>
      <c r="E748" s="1">
        <v>45023.200694444444</v>
      </c>
      <c r="F748" t="s">
        <v>20</v>
      </c>
      <c r="G748" t="s">
        <v>21</v>
      </c>
      <c r="H748" t="s">
        <v>16</v>
      </c>
      <c r="I748" s="11">
        <v>37.229999999999997</v>
      </c>
      <c r="J748" t="s">
        <v>17</v>
      </c>
      <c r="K748">
        <v>747</v>
      </c>
      <c r="L748" t="s">
        <v>45</v>
      </c>
      <c r="M748" t="s">
        <v>133</v>
      </c>
      <c r="N748" s="11">
        <f>SUMIF(Cocina!A:A,Sala!K748,Cocina!J:J)+I748</f>
        <v>62.23</v>
      </c>
      <c r="O748" s="12">
        <f t="shared" si="66"/>
        <v>45023</v>
      </c>
      <c r="P748" s="2">
        <f t="shared" si="67"/>
        <v>45023.120138888888</v>
      </c>
      <c r="Q748" s="2">
        <f t="shared" si="68"/>
        <v>45023.200694444444</v>
      </c>
      <c r="R748" s="2">
        <f t="shared" si="69"/>
        <v>8.0555555556202307E-2</v>
      </c>
      <c r="S748" s="7">
        <f>SUMIF(Cocina!A:A,K748,Cocina!H:H)</f>
        <v>1.9444444444444445E-2</v>
      </c>
      <c r="T748" s="2">
        <f t="shared" si="70"/>
        <v>6.1111111111757863E-2</v>
      </c>
      <c r="U748" t="str">
        <f t="shared" si="71"/>
        <v>Cobrado</v>
      </c>
      <c r="V748" t="str">
        <f>TEXT(Table1[[#This Row],[Fecha de factura]],"dddd")</f>
        <v>viernes</v>
      </c>
    </row>
    <row r="749" spans="1:22" x14ac:dyDescent="0.45">
      <c r="A749">
        <v>2</v>
      </c>
      <c r="B749" t="s">
        <v>594</v>
      </c>
      <c r="C749">
        <v>4</v>
      </c>
      <c r="D749" s="1">
        <v>45023.105555555558</v>
      </c>
      <c r="E749" s="1">
        <v>45023.248611111114</v>
      </c>
      <c r="F749" t="s">
        <v>25</v>
      </c>
      <c r="G749" t="s">
        <v>15</v>
      </c>
      <c r="H749" t="s">
        <v>26</v>
      </c>
      <c r="I749" s="11">
        <v>12.55</v>
      </c>
      <c r="J749" t="s">
        <v>17</v>
      </c>
      <c r="K749">
        <v>748</v>
      </c>
      <c r="L749" t="s">
        <v>40</v>
      </c>
      <c r="M749" t="s">
        <v>1156</v>
      </c>
      <c r="N749" s="11">
        <f>SUMIF(Cocina!A:A,Sala!K749,Cocina!J:J)+I749</f>
        <v>122.55</v>
      </c>
      <c r="O749" s="12">
        <f t="shared" si="66"/>
        <v>45023</v>
      </c>
      <c r="P749" s="2">
        <f t="shared" si="67"/>
        <v>45023.105555555558</v>
      </c>
      <c r="Q749" s="2">
        <f t="shared" si="68"/>
        <v>45023.248611111114</v>
      </c>
      <c r="R749" s="2">
        <f t="shared" si="69"/>
        <v>0.14305555555620231</v>
      </c>
      <c r="S749" s="7">
        <f>SUMIF(Cocina!A:A,K749,Cocina!H:H)</f>
        <v>2.5694444444444443E-2</v>
      </c>
      <c r="T749" s="2">
        <f t="shared" si="70"/>
        <v>0.11736111111175787</v>
      </c>
      <c r="U749" t="str">
        <f t="shared" si="71"/>
        <v>Cobrado</v>
      </c>
      <c r="V749" t="str">
        <f>TEXT(Table1[[#This Row],[Fecha de factura]],"dddd")</f>
        <v>viernes</v>
      </c>
    </row>
    <row r="750" spans="1:22" x14ac:dyDescent="0.45">
      <c r="A750">
        <v>1</v>
      </c>
      <c r="B750" t="s">
        <v>593</v>
      </c>
      <c r="C750">
        <v>2</v>
      </c>
      <c r="D750" s="1">
        <v>45023.056250000001</v>
      </c>
      <c r="E750" s="1">
        <v>45023.119444444441</v>
      </c>
      <c r="F750" t="s">
        <v>33</v>
      </c>
      <c r="G750" t="s">
        <v>15</v>
      </c>
      <c r="H750" t="s">
        <v>16</v>
      </c>
      <c r="I750" s="11">
        <v>24.12</v>
      </c>
      <c r="J750" t="s">
        <v>39</v>
      </c>
      <c r="K750">
        <v>749</v>
      </c>
      <c r="L750" t="s">
        <v>34</v>
      </c>
      <c r="M750" t="s">
        <v>37</v>
      </c>
      <c r="N750" s="11">
        <f>SUMIF(Cocina!A:A,Sala!K750,Cocina!J:J)+I750</f>
        <v>94.12</v>
      </c>
      <c r="O750" s="12">
        <f t="shared" si="66"/>
        <v>45023</v>
      </c>
      <c r="P750" s="2">
        <f t="shared" si="67"/>
        <v>45023.056250000001</v>
      </c>
      <c r="Q750" s="2">
        <f t="shared" si="68"/>
        <v>45023.119444444441</v>
      </c>
      <c r="R750" s="2">
        <f t="shared" si="69"/>
        <v>7.3611111106098789E-2</v>
      </c>
      <c r="S750" s="7">
        <f>SUMIF(Cocina!A:A,K750,Cocina!H:H)</f>
        <v>5.5555555555555558E-3</v>
      </c>
      <c r="T750" s="2">
        <f t="shared" si="70"/>
        <v>6.805555555054324E-2</v>
      </c>
      <c r="U750" t="str">
        <f t="shared" si="71"/>
        <v>Cobrado</v>
      </c>
      <c r="V750" t="str">
        <f>TEXT(Table1[[#This Row],[Fecha de factura]],"dddd")</f>
        <v>viernes</v>
      </c>
    </row>
    <row r="751" spans="1:22" x14ac:dyDescent="0.45">
      <c r="A751">
        <v>6</v>
      </c>
      <c r="B751" t="s">
        <v>595</v>
      </c>
      <c r="C751">
        <v>4</v>
      </c>
      <c r="D751" s="1">
        <v>45023.073611111111</v>
      </c>
      <c r="E751" s="1">
        <v>45023.125</v>
      </c>
      <c r="F751" t="s">
        <v>20</v>
      </c>
      <c r="G751" t="s">
        <v>15</v>
      </c>
      <c r="H751" t="s">
        <v>26</v>
      </c>
      <c r="I751" s="11">
        <v>21.82</v>
      </c>
      <c r="J751" t="s">
        <v>27</v>
      </c>
      <c r="K751">
        <v>750</v>
      </c>
      <c r="L751" t="s">
        <v>43</v>
      </c>
      <c r="M751" t="s">
        <v>740</v>
      </c>
      <c r="N751" s="11">
        <f>SUMIF(Cocina!A:A,Sala!K751,Cocina!J:J)+I751</f>
        <v>140.82</v>
      </c>
      <c r="O751" s="12">
        <f t="shared" si="66"/>
        <v>45023</v>
      </c>
      <c r="P751" s="2">
        <f t="shared" si="67"/>
        <v>45023.073611111111</v>
      </c>
      <c r="Q751" s="2">
        <f t="shared" si="68"/>
        <v>45023.125</v>
      </c>
      <c r="R751" s="2">
        <f t="shared" si="69"/>
        <v>5.1388888889050577E-2</v>
      </c>
      <c r="S751" s="7">
        <f>SUMIF(Cocina!A:A,K751,Cocina!H:H)</f>
        <v>5.9722222222222225E-2</v>
      </c>
      <c r="T751" s="2">
        <f t="shared" si="70"/>
        <v>0</v>
      </c>
      <c r="U751" t="str">
        <f t="shared" si="71"/>
        <v>No cobrado</v>
      </c>
      <c r="V751" t="str">
        <f>TEXT(Table1[[#This Row],[Fecha de factura]],"dddd")</f>
        <v>viernes</v>
      </c>
    </row>
    <row r="752" spans="1:22" x14ac:dyDescent="0.45">
      <c r="A752">
        <v>17</v>
      </c>
      <c r="B752" t="s">
        <v>407</v>
      </c>
      <c r="C752">
        <v>6</v>
      </c>
      <c r="D752" s="1">
        <v>45023.063888888886</v>
      </c>
      <c r="E752" s="1">
        <v>45023.131944444445</v>
      </c>
      <c r="F752" t="s">
        <v>25</v>
      </c>
      <c r="G752" t="s">
        <v>21</v>
      </c>
      <c r="H752" t="s">
        <v>26</v>
      </c>
      <c r="I752" s="11">
        <v>49.35</v>
      </c>
      <c r="J752" t="s">
        <v>27</v>
      </c>
      <c r="K752">
        <v>751</v>
      </c>
      <c r="L752" t="s">
        <v>28</v>
      </c>
      <c r="M752" t="s">
        <v>1157</v>
      </c>
      <c r="N752" s="11">
        <f>SUMIF(Cocina!A:A,Sala!K752,Cocina!J:J)+I752</f>
        <v>219.35</v>
      </c>
      <c r="O752" s="12">
        <f t="shared" si="66"/>
        <v>45023</v>
      </c>
      <c r="P752" s="2">
        <f t="shared" si="67"/>
        <v>45023.063888888886</v>
      </c>
      <c r="Q752" s="2">
        <f t="shared" si="68"/>
        <v>45023.131944444445</v>
      </c>
      <c r="R752" s="2">
        <f t="shared" si="69"/>
        <v>6.805555555911269E-2</v>
      </c>
      <c r="S752" s="7">
        <f>SUMIF(Cocina!A:A,K752,Cocina!H:H)</f>
        <v>6.0416666666666667E-2</v>
      </c>
      <c r="T752" s="2">
        <f t="shared" si="70"/>
        <v>7.6388888924460233E-3</v>
      </c>
      <c r="U752" t="str">
        <f t="shared" si="71"/>
        <v>Cobrado</v>
      </c>
      <c r="V752" t="str">
        <f>TEXT(Table1[[#This Row],[Fecha de factura]],"dddd")</f>
        <v>viernes</v>
      </c>
    </row>
    <row r="753" spans="1:22" x14ac:dyDescent="0.45">
      <c r="A753">
        <v>3</v>
      </c>
      <c r="B753" t="s">
        <v>409</v>
      </c>
      <c r="C753">
        <v>5</v>
      </c>
      <c r="D753" s="1">
        <v>45023.086805555555</v>
      </c>
      <c r="E753" s="1">
        <v>45023.182638888888</v>
      </c>
      <c r="F753" t="s">
        <v>14</v>
      </c>
      <c r="G753" t="s">
        <v>15</v>
      </c>
      <c r="H753" t="s">
        <v>26</v>
      </c>
      <c r="I753" s="11">
        <v>46.27</v>
      </c>
      <c r="J753" t="s">
        <v>27</v>
      </c>
      <c r="K753">
        <v>752</v>
      </c>
      <c r="L753" t="s">
        <v>34</v>
      </c>
      <c r="M753" t="s">
        <v>79</v>
      </c>
      <c r="N753" s="11">
        <f>SUMIF(Cocina!A:A,Sala!K753,Cocina!J:J)+I753</f>
        <v>106.27000000000001</v>
      </c>
      <c r="O753" s="12">
        <f t="shared" si="66"/>
        <v>45023</v>
      </c>
      <c r="P753" s="2">
        <f t="shared" si="67"/>
        <v>45023.086805555555</v>
      </c>
      <c r="Q753" s="2">
        <f t="shared" si="68"/>
        <v>45023.182638888888</v>
      </c>
      <c r="R753" s="2">
        <f t="shared" si="69"/>
        <v>9.5833333332848269E-2</v>
      </c>
      <c r="S753" s="7">
        <f>SUMIF(Cocina!A:A,K753,Cocina!H:H)</f>
        <v>2.0833333333333332E-2</v>
      </c>
      <c r="T753" s="2">
        <f t="shared" si="70"/>
        <v>7.4999999999514941E-2</v>
      </c>
      <c r="U753" t="str">
        <f t="shared" si="71"/>
        <v>Cobrado</v>
      </c>
      <c r="V753" t="str">
        <f>TEXT(Table1[[#This Row],[Fecha de factura]],"dddd")</f>
        <v>viernes</v>
      </c>
    </row>
    <row r="754" spans="1:22" x14ac:dyDescent="0.45">
      <c r="A754">
        <v>11</v>
      </c>
      <c r="B754" t="s">
        <v>308</v>
      </c>
      <c r="C754">
        <v>4</v>
      </c>
      <c r="D754" s="1">
        <v>45023.102083333331</v>
      </c>
      <c r="E754" s="1">
        <v>45023.193055555559</v>
      </c>
      <c r="F754" t="s">
        <v>33</v>
      </c>
      <c r="G754" t="s">
        <v>15</v>
      </c>
      <c r="H754" t="s">
        <v>16</v>
      </c>
      <c r="I754" s="11">
        <v>26.24</v>
      </c>
      <c r="J754" t="s">
        <v>27</v>
      </c>
      <c r="K754">
        <v>753</v>
      </c>
      <c r="L754" t="s">
        <v>58</v>
      </c>
      <c r="M754" t="s">
        <v>1158</v>
      </c>
      <c r="N754" s="11">
        <f>SUMIF(Cocina!A:A,Sala!K754,Cocina!J:J)+I754</f>
        <v>189.24</v>
      </c>
      <c r="O754" s="12">
        <f t="shared" si="66"/>
        <v>45023</v>
      </c>
      <c r="P754" s="2">
        <f t="shared" si="67"/>
        <v>45023.102083333331</v>
      </c>
      <c r="Q754" s="2">
        <f t="shared" si="68"/>
        <v>45023.193055555559</v>
      </c>
      <c r="R754" s="2">
        <f t="shared" si="69"/>
        <v>9.0972222227719612E-2</v>
      </c>
      <c r="S754" s="7">
        <f>SUMIF(Cocina!A:A,K754,Cocina!H:H)</f>
        <v>8.8888888888888878E-2</v>
      </c>
      <c r="T754" s="2">
        <f t="shared" si="70"/>
        <v>2.083333338830734E-3</v>
      </c>
      <c r="U754" t="str">
        <f t="shared" si="71"/>
        <v>Cobrado</v>
      </c>
      <c r="V754" t="str">
        <f>TEXT(Table1[[#This Row],[Fecha de factura]],"dddd")</f>
        <v>viernes</v>
      </c>
    </row>
    <row r="755" spans="1:22" x14ac:dyDescent="0.45">
      <c r="A755">
        <v>8</v>
      </c>
      <c r="B755" t="s">
        <v>385</v>
      </c>
      <c r="C755">
        <v>3</v>
      </c>
      <c r="D755" s="1">
        <v>45023.13958333333</v>
      </c>
      <c r="E755" s="1">
        <v>45023.191666666666</v>
      </c>
      <c r="F755" t="s">
        <v>14</v>
      </c>
      <c r="G755" t="s">
        <v>15</v>
      </c>
      <c r="H755" t="s">
        <v>26</v>
      </c>
      <c r="I755" s="11">
        <v>42.74</v>
      </c>
      <c r="J755" t="s">
        <v>17</v>
      </c>
      <c r="K755">
        <v>754</v>
      </c>
      <c r="L755" t="s">
        <v>18</v>
      </c>
      <c r="M755" t="s">
        <v>1159</v>
      </c>
      <c r="N755" s="11">
        <f>SUMIF(Cocina!A:A,Sala!K755,Cocina!J:J)+I755</f>
        <v>279.74</v>
      </c>
      <c r="O755" s="12">
        <f t="shared" si="66"/>
        <v>45023</v>
      </c>
      <c r="P755" s="2">
        <f t="shared" si="67"/>
        <v>45023.13958333333</v>
      </c>
      <c r="Q755" s="2">
        <f t="shared" si="68"/>
        <v>45023.191666666666</v>
      </c>
      <c r="R755" s="2">
        <f t="shared" si="69"/>
        <v>5.2083333335758653E-2</v>
      </c>
      <c r="S755" s="7">
        <f>SUMIF(Cocina!A:A,K755,Cocina!H:H)</f>
        <v>6.1805555555555551E-2</v>
      </c>
      <c r="T755" s="2">
        <f t="shared" si="70"/>
        <v>0</v>
      </c>
      <c r="U755" t="str">
        <f t="shared" si="71"/>
        <v>No cobrado</v>
      </c>
      <c r="V755" t="str">
        <f>TEXT(Table1[[#This Row],[Fecha de factura]],"dddd")</f>
        <v>viernes</v>
      </c>
    </row>
    <row r="756" spans="1:22" x14ac:dyDescent="0.45">
      <c r="A756">
        <v>12</v>
      </c>
      <c r="B756" t="s">
        <v>596</v>
      </c>
      <c r="C756">
        <v>3</v>
      </c>
      <c r="D756" s="1">
        <v>45023.084027777775</v>
      </c>
      <c r="E756" s="1">
        <v>45023.185416666667</v>
      </c>
      <c r="F756" t="s">
        <v>25</v>
      </c>
      <c r="G756" t="s">
        <v>15</v>
      </c>
      <c r="H756" t="s">
        <v>26</v>
      </c>
      <c r="I756" s="11">
        <v>26.65</v>
      </c>
      <c r="J756" t="s">
        <v>39</v>
      </c>
      <c r="K756">
        <v>755</v>
      </c>
      <c r="L756" t="s">
        <v>28</v>
      </c>
      <c r="M756" t="s">
        <v>1160</v>
      </c>
      <c r="N756" s="11">
        <f>SUMIF(Cocina!A:A,Sala!K756,Cocina!J:J)+I756</f>
        <v>237.65</v>
      </c>
      <c r="O756" s="12">
        <f t="shared" si="66"/>
        <v>45023</v>
      </c>
      <c r="P756" s="2">
        <f t="shared" si="67"/>
        <v>45023.084027777775</v>
      </c>
      <c r="Q756" s="2">
        <f t="shared" si="68"/>
        <v>45023.185416666667</v>
      </c>
      <c r="R756" s="2">
        <f t="shared" si="69"/>
        <v>0.11180555555862763</v>
      </c>
      <c r="S756" s="7">
        <f>SUMIF(Cocina!A:A,K756,Cocina!H:H)</f>
        <v>7.5694444444444439E-2</v>
      </c>
      <c r="T756" s="2">
        <f t="shared" si="70"/>
        <v>3.6111111114183192E-2</v>
      </c>
      <c r="U756" t="str">
        <f t="shared" si="71"/>
        <v>Cobrado</v>
      </c>
      <c r="V756" t="str">
        <f>TEXT(Table1[[#This Row],[Fecha de factura]],"dddd")</f>
        <v>viernes</v>
      </c>
    </row>
    <row r="757" spans="1:22" x14ac:dyDescent="0.45">
      <c r="A757">
        <v>11</v>
      </c>
      <c r="B757" t="s">
        <v>597</v>
      </c>
      <c r="C757">
        <v>1</v>
      </c>
      <c r="D757" s="1">
        <v>45023.161805555559</v>
      </c>
      <c r="E757" s="1">
        <v>45023.32708333333</v>
      </c>
      <c r="F757" t="s">
        <v>20</v>
      </c>
      <c r="G757" t="s">
        <v>36</v>
      </c>
      <c r="H757" t="s">
        <v>26</v>
      </c>
      <c r="I757" s="11">
        <v>31.75</v>
      </c>
      <c r="J757" t="s">
        <v>27</v>
      </c>
      <c r="K757">
        <v>756</v>
      </c>
      <c r="L757" t="s">
        <v>34</v>
      </c>
      <c r="M757" t="s">
        <v>1161</v>
      </c>
      <c r="N757" s="11">
        <f>SUMIF(Cocina!A:A,Sala!K757,Cocina!J:J)+I757</f>
        <v>81.75</v>
      </c>
      <c r="O757" s="12">
        <f t="shared" si="66"/>
        <v>45023</v>
      </c>
      <c r="P757" s="2">
        <f t="shared" si="67"/>
        <v>45023.161805555559</v>
      </c>
      <c r="Q757" s="2">
        <f t="shared" si="68"/>
        <v>45023.32708333333</v>
      </c>
      <c r="R757" s="2">
        <f t="shared" si="69"/>
        <v>0.1652777777708252</v>
      </c>
      <c r="S757" s="7">
        <f>SUMIF(Cocina!A:A,K757,Cocina!H:H)</f>
        <v>2.361111111111111E-2</v>
      </c>
      <c r="T757" s="2">
        <f t="shared" si="70"/>
        <v>0.14166666665971409</v>
      </c>
      <c r="U757" t="str">
        <f t="shared" si="71"/>
        <v>Cobrado</v>
      </c>
      <c r="V757" t="str">
        <f>TEXT(Table1[[#This Row],[Fecha de factura]],"dddd")</f>
        <v>viernes</v>
      </c>
    </row>
    <row r="758" spans="1:22" x14ac:dyDescent="0.45">
      <c r="A758">
        <v>3</v>
      </c>
      <c r="B758" t="s">
        <v>598</v>
      </c>
      <c r="C758">
        <v>6</v>
      </c>
      <c r="D758" s="1">
        <v>45023.074305555558</v>
      </c>
      <c r="E758" s="1">
        <v>45023.195833333331</v>
      </c>
      <c r="F758" t="s">
        <v>25</v>
      </c>
      <c r="G758" t="s">
        <v>15</v>
      </c>
      <c r="H758" t="s">
        <v>16</v>
      </c>
      <c r="I758" s="11">
        <v>10.029999999999999</v>
      </c>
      <c r="J758" t="s">
        <v>17</v>
      </c>
      <c r="K758">
        <v>757</v>
      </c>
      <c r="L758" t="s">
        <v>28</v>
      </c>
      <c r="M758" t="s">
        <v>79</v>
      </c>
      <c r="N758" s="11">
        <f>SUMIF(Cocina!A:A,Sala!K758,Cocina!J:J)+I758</f>
        <v>70.03</v>
      </c>
      <c r="O758" s="12">
        <f t="shared" si="66"/>
        <v>45023</v>
      </c>
      <c r="P758" s="2">
        <f t="shared" si="67"/>
        <v>45023.074305555558</v>
      </c>
      <c r="Q758" s="2">
        <f t="shared" si="68"/>
        <v>45023.195833333331</v>
      </c>
      <c r="R758" s="2">
        <f t="shared" si="69"/>
        <v>0.12152777777373558</v>
      </c>
      <c r="S758" s="7">
        <f>SUMIF(Cocina!A:A,K758,Cocina!H:H)</f>
        <v>2.7777777777777776E-2</v>
      </c>
      <c r="T758" s="2">
        <f t="shared" si="70"/>
        <v>9.3749999995957803E-2</v>
      </c>
      <c r="U758" t="str">
        <f t="shared" si="71"/>
        <v>Cobrado</v>
      </c>
      <c r="V758" t="str">
        <f>TEXT(Table1[[#This Row],[Fecha de factura]],"dddd")</f>
        <v>viernes</v>
      </c>
    </row>
    <row r="759" spans="1:22" x14ac:dyDescent="0.45">
      <c r="A759">
        <v>18</v>
      </c>
      <c r="B759" t="s">
        <v>599</v>
      </c>
      <c r="C759">
        <v>4</v>
      </c>
      <c r="D759" s="1">
        <v>45023.011805555558</v>
      </c>
      <c r="E759" s="1">
        <v>45023.090277777781</v>
      </c>
      <c r="F759" t="s">
        <v>14</v>
      </c>
      <c r="G759" t="s">
        <v>21</v>
      </c>
      <c r="H759" t="s">
        <v>22</v>
      </c>
      <c r="I759" s="11">
        <v>27.04</v>
      </c>
      <c r="J759" t="s">
        <v>17</v>
      </c>
      <c r="K759">
        <v>758</v>
      </c>
      <c r="L759" t="s">
        <v>34</v>
      </c>
      <c r="M759" t="s">
        <v>1040</v>
      </c>
      <c r="N759" s="11">
        <f>SUMIF(Cocina!A:A,Sala!K759,Cocina!J:J)+I759</f>
        <v>79.039999999999992</v>
      </c>
      <c r="O759" s="12">
        <f t="shared" si="66"/>
        <v>45023</v>
      </c>
      <c r="P759" s="2">
        <f t="shared" si="67"/>
        <v>45023.011805555558</v>
      </c>
      <c r="Q759" s="2">
        <f t="shared" si="68"/>
        <v>45023.090277777781</v>
      </c>
      <c r="R759" s="2">
        <f t="shared" si="69"/>
        <v>7.8472222223354038E-2</v>
      </c>
      <c r="S759" s="7">
        <f>SUMIF(Cocina!A:A,K759,Cocina!H:H)</f>
        <v>2.8472222222222225E-2</v>
      </c>
      <c r="T759" s="2">
        <f t="shared" si="70"/>
        <v>5.0000000001131813E-2</v>
      </c>
      <c r="U759" t="str">
        <f t="shared" si="71"/>
        <v>Cobrado</v>
      </c>
      <c r="V759" t="str">
        <f>TEXT(Table1[[#This Row],[Fecha de factura]],"dddd")</f>
        <v>viernes</v>
      </c>
    </row>
    <row r="760" spans="1:22" x14ac:dyDescent="0.45">
      <c r="A760">
        <v>20</v>
      </c>
      <c r="B760" t="s">
        <v>600</v>
      </c>
      <c r="C760">
        <v>5</v>
      </c>
      <c r="D760" s="1">
        <v>45023.027777777781</v>
      </c>
      <c r="E760" s="1">
        <v>45023.15625</v>
      </c>
      <c r="F760" t="s">
        <v>20</v>
      </c>
      <c r="G760" t="s">
        <v>15</v>
      </c>
      <c r="H760" t="s">
        <v>26</v>
      </c>
      <c r="I760" s="11">
        <v>13.7</v>
      </c>
      <c r="J760" t="s">
        <v>17</v>
      </c>
      <c r="K760">
        <v>759</v>
      </c>
      <c r="L760" t="s">
        <v>70</v>
      </c>
      <c r="M760" t="s">
        <v>1162</v>
      </c>
      <c r="N760" s="11">
        <f>SUMIF(Cocina!A:A,Sala!K760,Cocina!J:J)+I760</f>
        <v>355.7</v>
      </c>
      <c r="O760" s="12">
        <f t="shared" si="66"/>
        <v>45023</v>
      </c>
      <c r="P760" s="2">
        <f t="shared" si="67"/>
        <v>45023.027777777781</v>
      </c>
      <c r="Q760" s="2">
        <f t="shared" si="68"/>
        <v>45023.15625</v>
      </c>
      <c r="R760" s="2">
        <f t="shared" si="69"/>
        <v>0.12847222221898846</v>
      </c>
      <c r="S760" s="7">
        <f>SUMIF(Cocina!A:A,K760,Cocina!H:H)</f>
        <v>0.13611111111111113</v>
      </c>
      <c r="T760" s="2">
        <f t="shared" si="70"/>
        <v>0</v>
      </c>
      <c r="U760" t="str">
        <f t="shared" si="71"/>
        <v>No cobrado</v>
      </c>
      <c r="V760" t="str">
        <f>TEXT(Table1[[#This Row],[Fecha de factura]],"dddd")</f>
        <v>viernes</v>
      </c>
    </row>
    <row r="761" spans="1:22" x14ac:dyDescent="0.45">
      <c r="A761">
        <v>5</v>
      </c>
      <c r="B761" t="s">
        <v>601</v>
      </c>
      <c r="C761">
        <v>6</v>
      </c>
      <c r="D761" s="1">
        <v>45023.017361111109</v>
      </c>
      <c r="E761" s="1">
        <v>45023.069444444445</v>
      </c>
      <c r="F761" t="s">
        <v>33</v>
      </c>
      <c r="G761" t="s">
        <v>15</v>
      </c>
      <c r="H761" t="s">
        <v>26</v>
      </c>
      <c r="I761" s="11">
        <v>39.42</v>
      </c>
      <c r="J761" t="s">
        <v>27</v>
      </c>
      <c r="K761">
        <v>760</v>
      </c>
      <c r="L761" t="s">
        <v>70</v>
      </c>
      <c r="M761" t="s">
        <v>37</v>
      </c>
      <c r="N761" s="11">
        <f>SUMIF(Cocina!A:A,Sala!K761,Cocina!J:J)+I761</f>
        <v>144.42000000000002</v>
      </c>
      <c r="O761" s="12">
        <f t="shared" si="66"/>
        <v>45023</v>
      </c>
      <c r="P761" s="2">
        <f t="shared" si="67"/>
        <v>45023.017361111109</v>
      </c>
      <c r="Q761" s="2">
        <f t="shared" si="68"/>
        <v>45023.069444444445</v>
      </c>
      <c r="R761" s="2">
        <f t="shared" si="69"/>
        <v>5.2083333335758653E-2</v>
      </c>
      <c r="S761" s="7">
        <f>SUMIF(Cocina!A:A,K761,Cocina!H:H)</f>
        <v>1.3888888888888888E-2</v>
      </c>
      <c r="T761" s="2">
        <f t="shared" si="70"/>
        <v>3.8194444446869764E-2</v>
      </c>
      <c r="U761" t="str">
        <f t="shared" si="71"/>
        <v>Cobrado</v>
      </c>
      <c r="V761" t="str">
        <f>TEXT(Table1[[#This Row],[Fecha de factura]],"dddd")</f>
        <v>viernes</v>
      </c>
    </row>
    <row r="762" spans="1:22" x14ac:dyDescent="0.45">
      <c r="A762">
        <v>4</v>
      </c>
      <c r="B762" t="s">
        <v>524</v>
      </c>
      <c r="C762">
        <v>4</v>
      </c>
      <c r="D762" s="1">
        <v>45023.11041666667</v>
      </c>
      <c r="E762" s="1">
        <v>45023.154166666667</v>
      </c>
      <c r="F762" t="s">
        <v>14</v>
      </c>
      <c r="G762" t="s">
        <v>21</v>
      </c>
      <c r="H762" t="s">
        <v>26</v>
      </c>
      <c r="I762" s="11">
        <v>16.850000000000001</v>
      </c>
      <c r="J762" t="s">
        <v>27</v>
      </c>
      <c r="K762">
        <v>761</v>
      </c>
      <c r="L762" t="s">
        <v>18</v>
      </c>
      <c r="M762" t="s">
        <v>1163</v>
      </c>
      <c r="N762" s="11">
        <f>SUMIF(Cocina!A:A,Sala!K762,Cocina!J:J)+I762</f>
        <v>190.85</v>
      </c>
      <c r="O762" s="12">
        <f t="shared" si="66"/>
        <v>45023</v>
      </c>
      <c r="P762" s="2">
        <f t="shared" si="67"/>
        <v>45023.11041666667</v>
      </c>
      <c r="Q762" s="2">
        <f t="shared" si="68"/>
        <v>45023.154166666667</v>
      </c>
      <c r="R762" s="2">
        <f t="shared" si="69"/>
        <v>4.3749999997089617E-2</v>
      </c>
      <c r="S762" s="7">
        <f>SUMIF(Cocina!A:A,K762,Cocina!H:H)</f>
        <v>7.0833333333333331E-2</v>
      </c>
      <c r="T762" s="2">
        <f t="shared" si="70"/>
        <v>0</v>
      </c>
      <c r="U762" t="str">
        <f t="shared" si="71"/>
        <v>No cobrado</v>
      </c>
      <c r="V762" t="str">
        <f>TEXT(Table1[[#This Row],[Fecha de factura]],"dddd")</f>
        <v>viernes</v>
      </c>
    </row>
    <row r="763" spans="1:22" x14ac:dyDescent="0.45">
      <c r="A763">
        <v>4</v>
      </c>
      <c r="B763" t="s">
        <v>317</v>
      </c>
      <c r="C763">
        <v>3</v>
      </c>
      <c r="D763" s="1">
        <v>45023.054166666669</v>
      </c>
      <c r="E763" s="1">
        <v>45023.142361111109</v>
      </c>
      <c r="F763" t="s">
        <v>30</v>
      </c>
      <c r="G763" t="s">
        <v>21</v>
      </c>
      <c r="H763" t="s">
        <v>26</v>
      </c>
      <c r="I763" s="11">
        <v>49.45</v>
      </c>
      <c r="J763" t="s">
        <v>17</v>
      </c>
      <c r="K763">
        <v>762</v>
      </c>
      <c r="L763" t="s">
        <v>45</v>
      </c>
      <c r="M763" t="s">
        <v>1164</v>
      </c>
      <c r="N763" s="11">
        <f>SUMIF(Cocina!A:A,Sala!K763,Cocina!J:J)+I763</f>
        <v>148.44999999999999</v>
      </c>
      <c r="O763" s="12">
        <f t="shared" si="66"/>
        <v>45023</v>
      </c>
      <c r="P763" s="2">
        <f t="shared" si="67"/>
        <v>45023.054166666669</v>
      </c>
      <c r="Q763" s="2">
        <f t="shared" si="68"/>
        <v>45023.142361111109</v>
      </c>
      <c r="R763" s="2">
        <f t="shared" si="69"/>
        <v>8.819444444088731E-2</v>
      </c>
      <c r="S763" s="7">
        <f>SUMIF(Cocina!A:A,K763,Cocina!H:H)</f>
        <v>2.0138888888888887E-2</v>
      </c>
      <c r="T763" s="2">
        <f t="shared" si="70"/>
        <v>6.8055555551998423E-2</v>
      </c>
      <c r="U763" t="str">
        <f t="shared" si="71"/>
        <v>Cobrado</v>
      </c>
      <c r="V763" t="str">
        <f>TEXT(Table1[[#This Row],[Fecha de factura]],"dddd")</f>
        <v>viernes</v>
      </c>
    </row>
    <row r="764" spans="1:22" x14ac:dyDescent="0.45">
      <c r="A764">
        <v>18</v>
      </c>
      <c r="B764" t="s">
        <v>521</v>
      </c>
      <c r="C764">
        <v>3</v>
      </c>
      <c r="D764" s="1">
        <v>45023.15902777778</v>
      </c>
      <c r="E764" s="1">
        <v>45023.216666666667</v>
      </c>
      <c r="F764" t="s">
        <v>33</v>
      </c>
      <c r="G764" t="s">
        <v>15</v>
      </c>
      <c r="H764" t="s">
        <v>26</v>
      </c>
      <c r="I764" s="11">
        <v>22.88</v>
      </c>
      <c r="J764" t="s">
        <v>17</v>
      </c>
      <c r="K764">
        <v>763</v>
      </c>
      <c r="L764" t="s">
        <v>70</v>
      </c>
      <c r="M764" t="s">
        <v>916</v>
      </c>
      <c r="N764" s="11">
        <f>SUMIF(Cocina!A:A,Sala!K764,Cocina!J:J)+I764</f>
        <v>126.88</v>
      </c>
      <c r="O764" s="12">
        <f t="shared" si="66"/>
        <v>45023</v>
      </c>
      <c r="P764" s="2">
        <f t="shared" si="67"/>
        <v>45023.15902777778</v>
      </c>
      <c r="Q764" s="2">
        <f t="shared" si="68"/>
        <v>45023.216666666667</v>
      </c>
      <c r="R764" s="2">
        <f t="shared" si="69"/>
        <v>5.7638888887595385E-2</v>
      </c>
      <c r="S764" s="7">
        <f>SUMIF(Cocina!A:A,K764,Cocina!H:H)</f>
        <v>2.2222222222222223E-2</v>
      </c>
      <c r="T764" s="2">
        <f t="shared" si="70"/>
        <v>3.5416666665373159E-2</v>
      </c>
      <c r="U764" t="str">
        <f t="shared" si="71"/>
        <v>Cobrado</v>
      </c>
      <c r="V764" t="str">
        <f>TEXT(Table1[[#This Row],[Fecha de factura]],"dddd")</f>
        <v>viernes</v>
      </c>
    </row>
    <row r="765" spans="1:22" x14ac:dyDescent="0.45">
      <c r="A765">
        <v>20</v>
      </c>
      <c r="B765" t="s">
        <v>602</v>
      </c>
      <c r="C765">
        <v>1</v>
      </c>
      <c r="D765" s="1">
        <v>45023.145833333336</v>
      </c>
      <c r="E765" s="1">
        <v>45023.240277777775</v>
      </c>
      <c r="F765" t="s">
        <v>33</v>
      </c>
      <c r="G765" t="s">
        <v>36</v>
      </c>
      <c r="H765" t="s">
        <v>26</v>
      </c>
      <c r="I765" s="11">
        <v>20.41</v>
      </c>
      <c r="J765" t="s">
        <v>39</v>
      </c>
      <c r="K765">
        <v>764</v>
      </c>
      <c r="L765" t="s">
        <v>23</v>
      </c>
      <c r="M765" t="s">
        <v>1165</v>
      </c>
      <c r="N765" s="11">
        <f>SUMIF(Cocina!A:A,Sala!K765,Cocina!J:J)+I765</f>
        <v>105.41</v>
      </c>
      <c r="O765" s="12">
        <f t="shared" si="66"/>
        <v>45023</v>
      </c>
      <c r="P765" s="2">
        <f t="shared" si="67"/>
        <v>45023.145833333336</v>
      </c>
      <c r="Q765" s="2">
        <f t="shared" si="68"/>
        <v>45023.240277777775</v>
      </c>
      <c r="R765" s="2">
        <f t="shared" si="69"/>
        <v>0.10486111110609879</v>
      </c>
      <c r="S765" s="7">
        <f>SUMIF(Cocina!A:A,K765,Cocina!H:H)</f>
        <v>7.7777777777777779E-2</v>
      </c>
      <c r="T765" s="2">
        <f t="shared" si="70"/>
        <v>2.708333332832101E-2</v>
      </c>
      <c r="U765" t="str">
        <f t="shared" si="71"/>
        <v>Cobrado</v>
      </c>
      <c r="V765" t="str">
        <f>TEXT(Table1[[#This Row],[Fecha de factura]],"dddd")</f>
        <v>viernes</v>
      </c>
    </row>
    <row r="766" spans="1:22" x14ac:dyDescent="0.45">
      <c r="A766">
        <v>20</v>
      </c>
      <c r="B766" t="s">
        <v>502</v>
      </c>
      <c r="C766">
        <v>4</v>
      </c>
      <c r="D766" s="1">
        <v>45023.01666666667</v>
      </c>
      <c r="E766" s="1">
        <v>45023.067361111112</v>
      </c>
      <c r="F766" t="s">
        <v>14</v>
      </c>
      <c r="G766" t="s">
        <v>36</v>
      </c>
      <c r="H766" t="s">
        <v>26</v>
      </c>
      <c r="I766" s="11">
        <v>30.77</v>
      </c>
      <c r="J766" t="s">
        <v>27</v>
      </c>
      <c r="K766">
        <v>765</v>
      </c>
      <c r="L766" t="s">
        <v>58</v>
      </c>
      <c r="M766" t="s">
        <v>1166</v>
      </c>
      <c r="N766" s="11">
        <f>SUMIF(Cocina!A:A,Sala!K766,Cocina!J:J)+I766</f>
        <v>263.77</v>
      </c>
      <c r="O766" s="12">
        <f t="shared" si="66"/>
        <v>45023</v>
      </c>
      <c r="P766" s="2">
        <f t="shared" si="67"/>
        <v>45023.01666666667</v>
      </c>
      <c r="Q766" s="2">
        <f t="shared" si="68"/>
        <v>45023.067361111112</v>
      </c>
      <c r="R766" s="2">
        <f t="shared" si="69"/>
        <v>5.0694444442342501E-2</v>
      </c>
      <c r="S766" s="7">
        <f>SUMIF(Cocina!A:A,K766,Cocina!H:H)</f>
        <v>0.1138888888888889</v>
      </c>
      <c r="T766" s="2">
        <f t="shared" si="70"/>
        <v>0</v>
      </c>
      <c r="U766" t="str">
        <f t="shared" si="71"/>
        <v>No cobrado</v>
      </c>
      <c r="V766" t="str">
        <f>TEXT(Table1[[#This Row],[Fecha de factura]],"dddd")</f>
        <v>viernes</v>
      </c>
    </row>
    <row r="767" spans="1:22" x14ac:dyDescent="0.45">
      <c r="A767">
        <v>17</v>
      </c>
      <c r="B767" t="s">
        <v>52</v>
      </c>
      <c r="C767">
        <v>6</v>
      </c>
      <c r="D767" s="1">
        <v>45023.06527777778</v>
      </c>
      <c r="E767" s="1">
        <v>45023.201388888891</v>
      </c>
      <c r="F767" t="s">
        <v>25</v>
      </c>
      <c r="G767" t="s">
        <v>36</v>
      </c>
      <c r="H767" t="s">
        <v>26</v>
      </c>
      <c r="I767" s="11">
        <v>12.57</v>
      </c>
      <c r="J767" t="s">
        <v>17</v>
      </c>
      <c r="K767">
        <v>766</v>
      </c>
      <c r="L767" t="s">
        <v>70</v>
      </c>
      <c r="M767" t="s">
        <v>1167</v>
      </c>
      <c r="N767" s="11">
        <f>SUMIF(Cocina!A:A,Sala!K767,Cocina!J:J)+I767</f>
        <v>197.57</v>
      </c>
      <c r="O767" s="12">
        <f t="shared" si="66"/>
        <v>45023</v>
      </c>
      <c r="P767" s="2">
        <f t="shared" si="67"/>
        <v>45023.06527777778</v>
      </c>
      <c r="Q767" s="2">
        <f t="shared" si="68"/>
        <v>45023.201388888891</v>
      </c>
      <c r="R767" s="2">
        <f t="shared" si="69"/>
        <v>0.13611111111094942</v>
      </c>
      <c r="S767" s="7">
        <f>SUMIF(Cocina!A:A,K767,Cocina!H:H)</f>
        <v>9.3055555555555558E-2</v>
      </c>
      <c r="T767" s="2">
        <f t="shared" si="70"/>
        <v>4.3055555555393865E-2</v>
      </c>
      <c r="U767" t="str">
        <f t="shared" si="71"/>
        <v>Cobrado</v>
      </c>
      <c r="V767" t="str">
        <f>TEXT(Table1[[#This Row],[Fecha de factura]],"dddd")</f>
        <v>viernes</v>
      </c>
    </row>
    <row r="768" spans="1:22" x14ac:dyDescent="0.45">
      <c r="A768">
        <v>10</v>
      </c>
      <c r="B768" t="s">
        <v>603</v>
      </c>
      <c r="C768">
        <v>3</v>
      </c>
      <c r="D768" s="1">
        <v>45023.047222222223</v>
      </c>
      <c r="E768" s="1">
        <v>45023.164583333331</v>
      </c>
      <c r="F768" t="s">
        <v>25</v>
      </c>
      <c r="G768" t="s">
        <v>21</v>
      </c>
      <c r="H768" t="s">
        <v>26</v>
      </c>
      <c r="I768" s="11">
        <v>15.98</v>
      </c>
      <c r="J768" t="s">
        <v>17</v>
      </c>
      <c r="K768">
        <v>767</v>
      </c>
      <c r="L768" t="s">
        <v>55</v>
      </c>
      <c r="M768" t="s">
        <v>1168</v>
      </c>
      <c r="N768" s="11">
        <f>SUMIF(Cocina!A:A,Sala!K768,Cocina!J:J)+I768</f>
        <v>184.98</v>
      </c>
      <c r="O768" s="12">
        <f t="shared" si="66"/>
        <v>45023</v>
      </c>
      <c r="P768" s="2">
        <f t="shared" si="67"/>
        <v>45023.047222222223</v>
      </c>
      <c r="Q768" s="2">
        <f t="shared" si="68"/>
        <v>45023.164583333331</v>
      </c>
      <c r="R768" s="2">
        <f t="shared" si="69"/>
        <v>0.11736111110803904</v>
      </c>
      <c r="S768" s="7">
        <f>SUMIF(Cocina!A:A,K768,Cocina!H:H)</f>
        <v>5.9027777777777776E-2</v>
      </c>
      <c r="T768" s="2">
        <f t="shared" si="70"/>
        <v>5.8333333330261264E-2</v>
      </c>
      <c r="U768" t="str">
        <f t="shared" si="71"/>
        <v>Cobrado</v>
      </c>
      <c r="V768" t="str">
        <f>TEXT(Table1[[#This Row],[Fecha de factura]],"dddd")</f>
        <v>viernes</v>
      </c>
    </row>
  </sheetData>
  <conditionalFormatting sqref="U1:U1048576">
    <cfRule type="cellIs" dxfId="1" priority="1" operator="equal">
      <formula>"Cobrado"</formula>
    </cfRule>
    <cfRule type="cellIs" dxfId="0" priority="2" operator="equal">
      <formula>"No cobrado"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8170-8088-4137-8590-6C22B5E82E83}">
  <dimension ref="A1:M1903"/>
  <sheetViews>
    <sheetView topLeftCell="D1" workbookViewId="0">
      <selection activeCell="H13" sqref="H13"/>
    </sheetView>
  </sheetViews>
  <sheetFormatPr defaultRowHeight="14.25" x14ac:dyDescent="0.45"/>
  <cols>
    <col min="1" max="1" width="17.73046875" style="3" customWidth="1"/>
    <col min="2" max="2" width="16.9296875" style="3" customWidth="1"/>
    <col min="3" max="3" width="17.33203125" customWidth="1"/>
    <col min="4" max="4" width="21.3984375" bestFit="1" customWidth="1"/>
    <col min="5" max="5" width="14.9296875" style="4" customWidth="1"/>
    <col min="6" max="6" width="15.19921875" style="4" customWidth="1"/>
    <col min="7" max="7" width="18.9296875" customWidth="1"/>
    <col min="8" max="8" width="22" style="5" customWidth="1"/>
    <col min="9" max="9" width="15.33203125" customWidth="1"/>
    <col min="10" max="10" width="15.33203125" style="4" customWidth="1"/>
    <col min="11" max="11" width="12.1328125" customWidth="1"/>
    <col min="12" max="12" width="14.6640625" customWidth="1"/>
    <col min="13" max="13" width="20" customWidth="1"/>
  </cols>
  <sheetData>
    <row r="1" spans="1:13" x14ac:dyDescent="0.45">
      <c r="A1" s="3" t="s">
        <v>10</v>
      </c>
      <c r="B1" s="3" t="s">
        <v>0</v>
      </c>
      <c r="C1" t="s">
        <v>604</v>
      </c>
      <c r="D1" t="s">
        <v>611</v>
      </c>
      <c r="E1" s="4" t="s">
        <v>605</v>
      </c>
      <c r="F1" s="4" t="s">
        <v>606</v>
      </c>
      <c r="G1" t="s">
        <v>607</v>
      </c>
      <c r="H1" s="5" t="s">
        <v>632</v>
      </c>
      <c r="I1" t="s">
        <v>608</v>
      </c>
      <c r="J1" s="4" t="s">
        <v>638</v>
      </c>
      <c r="K1" t="s">
        <v>1192</v>
      </c>
      <c r="L1" t="s">
        <v>633</v>
      </c>
      <c r="M1" s="4" t="s">
        <v>634</v>
      </c>
    </row>
    <row r="2" spans="1:13" x14ac:dyDescent="0.45">
      <c r="A2" s="3">
        <v>1</v>
      </c>
      <c r="B2" s="3">
        <v>10</v>
      </c>
      <c r="C2" t="s">
        <v>169</v>
      </c>
      <c r="D2" t="s">
        <v>612</v>
      </c>
      <c r="E2" s="4">
        <v>14</v>
      </c>
      <c r="F2" s="4">
        <v>24</v>
      </c>
      <c r="G2">
        <v>2</v>
      </c>
      <c r="H2" s="5">
        <v>1.7361111111111112E-2</v>
      </c>
      <c r="I2" t="s">
        <v>609</v>
      </c>
      <c r="J2" s="4">
        <f>F2*G2</f>
        <v>48</v>
      </c>
      <c r="K2" s="11">
        <f>G2*E2</f>
        <v>28</v>
      </c>
      <c r="L2" s="4">
        <f t="shared" ref="L2:L65" si="0">J2-(G2*E2)</f>
        <v>20</v>
      </c>
      <c r="M2" s="6">
        <f>L2/J2</f>
        <v>0.41666666666666669</v>
      </c>
    </row>
    <row r="3" spans="1:13" x14ac:dyDescent="0.45">
      <c r="A3" s="3">
        <v>1</v>
      </c>
      <c r="B3" s="3">
        <v>10</v>
      </c>
      <c r="C3" t="s">
        <v>79</v>
      </c>
      <c r="D3" t="s">
        <v>613</v>
      </c>
      <c r="E3" s="4">
        <v>18</v>
      </c>
      <c r="F3" s="4">
        <v>30</v>
      </c>
      <c r="G3">
        <v>3</v>
      </c>
      <c r="H3" s="5">
        <v>2.2222222222222223E-2</v>
      </c>
      <c r="I3" t="s">
        <v>610</v>
      </c>
      <c r="J3" s="4">
        <f t="shared" ref="J3:J66" si="1">F3*G3</f>
        <v>90</v>
      </c>
      <c r="K3" s="11">
        <f t="shared" ref="K3:K66" si="2">G3*E3</f>
        <v>54</v>
      </c>
      <c r="L3" s="4">
        <f t="shared" si="0"/>
        <v>36</v>
      </c>
      <c r="M3" s="6">
        <f t="shared" ref="M3:M66" si="3">L3/J3</f>
        <v>0.4</v>
      </c>
    </row>
    <row r="4" spans="1:13" x14ac:dyDescent="0.45">
      <c r="A4" s="3">
        <v>2</v>
      </c>
      <c r="B4" s="3">
        <v>6</v>
      </c>
      <c r="C4" t="s">
        <v>127</v>
      </c>
      <c r="D4" t="s">
        <v>614</v>
      </c>
      <c r="E4" s="4">
        <v>19</v>
      </c>
      <c r="F4" s="4">
        <v>31</v>
      </c>
      <c r="G4">
        <v>1</v>
      </c>
      <c r="H4" s="5">
        <v>3.5416666666666666E-2</v>
      </c>
      <c r="I4" t="s">
        <v>609</v>
      </c>
      <c r="J4" s="4">
        <f t="shared" si="1"/>
        <v>31</v>
      </c>
      <c r="K4" s="11">
        <f t="shared" si="2"/>
        <v>19</v>
      </c>
      <c r="L4" s="4">
        <f t="shared" si="0"/>
        <v>12</v>
      </c>
      <c r="M4" s="6">
        <f t="shared" si="3"/>
        <v>0.38709677419354838</v>
      </c>
    </row>
    <row r="5" spans="1:13" x14ac:dyDescent="0.45">
      <c r="A5" s="3">
        <v>2</v>
      </c>
      <c r="B5" s="3">
        <v>6</v>
      </c>
      <c r="C5" t="s">
        <v>117</v>
      </c>
      <c r="D5" t="s">
        <v>615</v>
      </c>
      <c r="E5" s="4">
        <v>16</v>
      </c>
      <c r="F5" s="4">
        <v>27</v>
      </c>
      <c r="G5">
        <v>1</v>
      </c>
      <c r="H5" s="5">
        <v>2.361111111111111E-2</v>
      </c>
      <c r="I5" t="s">
        <v>610</v>
      </c>
      <c r="J5" s="4">
        <f t="shared" si="1"/>
        <v>27</v>
      </c>
      <c r="K5" s="11">
        <f t="shared" si="2"/>
        <v>16</v>
      </c>
      <c r="L5" s="4">
        <f t="shared" si="0"/>
        <v>11</v>
      </c>
      <c r="M5" s="6">
        <f t="shared" si="3"/>
        <v>0.40740740740740738</v>
      </c>
    </row>
    <row r="6" spans="1:13" x14ac:dyDescent="0.45">
      <c r="A6" s="3">
        <v>3</v>
      </c>
      <c r="B6" s="3">
        <v>20</v>
      </c>
      <c r="C6" t="s">
        <v>59</v>
      </c>
      <c r="D6" t="s">
        <v>616</v>
      </c>
      <c r="E6" s="4">
        <v>25</v>
      </c>
      <c r="F6" s="4">
        <v>40</v>
      </c>
      <c r="G6">
        <v>1</v>
      </c>
      <c r="H6" s="5">
        <v>6.2500000000000003E-3</v>
      </c>
      <c r="I6" t="s">
        <v>610</v>
      </c>
      <c r="J6" s="4">
        <f t="shared" si="1"/>
        <v>40</v>
      </c>
      <c r="K6" s="11">
        <f t="shared" si="2"/>
        <v>25</v>
      </c>
      <c r="L6" s="4">
        <f t="shared" si="0"/>
        <v>15</v>
      </c>
      <c r="M6" s="6">
        <f t="shared" si="3"/>
        <v>0.375</v>
      </c>
    </row>
    <row r="7" spans="1:13" x14ac:dyDescent="0.45">
      <c r="A7" s="3">
        <v>3</v>
      </c>
      <c r="B7" s="3">
        <v>20</v>
      </c>
      <c r="C7" t="s">
        <v>127</v>
      </c>
      <c r="D7" t="s">
        <v>614</v>
      </c>
      <c r="E7" s="4">
        <v>19</v>
      </c>
      <c r="F7" s="4">
        <v>31</v>
      </c>
      <c r="G7">
        <v>1</v>
      </c>
      <c r="H7" s="5">
        <v>1.8749999999999999E-2</v>
      </c>
      <c r="I7" t="s">
        <v>609</v>
      </c>
      <c r="J7" s="4">
        <f t="shared" si="1"/>
        <v>31</v>
      </c>
      <c r="K7" s="11">
        <f t="shared" si="2"/>
        <v>19</v>
      </c>
      <c r="L7" s="4">
        <f t="shared" si="0"/>
        <v>12</v>
      </c>
      <c r="M7" s="6">
        <f t="shared" si="3"/>
        <v>0.38709677419354838</v>
      </c>
    </row>
    <row r="8" spans="1:13" x14ac:dyDescent="0.45">
      <c r="A8" s="3">
        <v>3</v>
      </c>
      <c r="B8" s="3">
        <v>20</v>
      </c>
      <c r="C8" t="s">
        <v>84</v>
      </c>
      <c r="D8" t="s">
        <v>617</v>
      </c>
      <c r="E8" s="4">
        <v>22</v>
      </c>
      <c r="F8" s="4">
        <v>36</v>
      </c>
      <c r="G8">
        <v>1</v>
      </c>
      <c r="H8" s="5">
        <v>2.5000000000000001E-2</v>
      </c>
      <c r="I8" t="s">
        <v>609</v>
      </c>
      <c r="J8" s="4">
        <f t="shared" si="1"/>
        <v>36</v>
      </c>
      <c r="K8" s="11">
        <f t="shared" si="2"/>
        <v>22</v>
      </c>
      <c r="L8" s="4">
        <f t="shared" si="0"/>
        <v>14</v>
      </c>
      <c r="M8" s="6">
        <f t="shared" si="3"/>
        <v>0.3888888888888889</v>
      </c>
    </row>
    <row r="9" spans="1:13" x14ac:dyDescent="0.45">
      <c r="A9" s="3">
        <v>3</v>
      </c>
      <c r="B9" s="3">
        <v>20</v>
      </c>
      <c r="C9" t="s">
        <v>49</v>
      </c>
      <c r="D9" t="s">
        <v>618</v>
      </c>
      <c r="E9" s="4">
        <v>17</v>
      </c>
      <c r="F9" s="4">
        <v>29</v>
      </c>
      <c r="G9">
        <v>2</v>
      </c>
      <c r="H9" s="5">
        <v>3.7499999999999999E-2</v>
      </c>
      <c r="I9" t="s">
        <v>610</v>
      </c>
      <c r="J9" s="4">
        <f t="shared" si="1"/>
        <v>58</v>
      </c>
      <c r="K9" s="11">
        <f t="shared" si="2"/>
        <v>34</v>
      </c>
      <c r="L9" s="4">
        <f t="shared" si="0"/>
        <v>24</v>
      </c>
      <c r="M9" s="6">
        <f t="shared" si="3"/>
        <v>0.41379310344827586</v>
      </c>
    </row>
    <row r="10" spans="1:13" x14ac:dyDescent="0.45">
      <c r="A10" s="3">
        <v>4</v>
      </c>
      <c r="B10" s="3">
        <v>3</v>
      </c>
      <c r="C10" t="s">
        <v>272</v>
      </c>
      <c r="D10" t="s">
        <v>619</v>
      </c>
      <c r="E10" s="4">
        <v>20</v>
      </c>
      <c r="F10" s="4">
        <v>33</v>
      </c>
      <c r="G10">
        <v>3</v>
      </c>
      <c r="H10" s="5">
        <v>1.5972222222222221E-2</v>
      </c>
      <c r="I10" t="s">
        <v>610</v>
      </c>
      <c r="J10" s="4">
        <f t="shared" si="1"/>
        <v>99</v>
      </c>
      <c r="K10" s="11">
        <f t="shared" si="2"/>
        <v>60</v>
      </c>
      <c r="L10" s="4">
        <f t="shared" si="0"/>
        <v>39</v>
      </c>
      <c r="M10" s="6">
        <f t="shared" si="3"/>
        <v>0.39393939393939392</v>
      </c>
    </row>
    <row r="11" spans="1:13" x14ac:dyDescent="0.45">
      <c r="A11" s="3">
        <v>4</v>
      </c>
      <c r="B11" s="3">
        <v>3</v>
      </c>
      <c r="C11" t="s">
        <v>53</v>
      </c>
      <c r="D11" t="s">
        <v>620</v>
      </c>
      <c r="E11" s="4">
        <v>16</v>
      </c>
      <c r="F11" s="4">
        <v>28</v>
      </c>
      <c r="G11">
        <v>3</v>
      </c>
      <c r="H11" s="5">
        <v>1.1805555555555555E-2</v>
      </c>
      <c r="I11" t="s">
        <v>609</v>
      </c>
      <c r="J11" s="4">
        <f t="shared" si="1"/>
        <v>84</v>
      </c>
      <c r="K11" s="11">
        <f t="shared" si="2"/>
        <v>48</v>
      </c>
      <c r="L11" s="4">
        <f t="shared" si="0"/>
        <v>36</v>
      </c>
      <c r="M11" s="6">
        <f t="shared" si="3"/>
        <v>0.42857142857142855</v>
      </c>
    </row>
    <row r="12" spans="1:13" x14ac:dyDescent="0.45">
      <c r="A12" s="3">
        <v>5</v>
      </c>
      <c r="B12" s="3">
        <v>8</v>
      </c>
      <c r="C12" t="s">
        <v>123</v>
      </c>
      <c r="D12" t="s">
        <v>621</v>
      </c>
      <c r="E12" s="4">
        <v>11</v>
      </c>
      <c r="F12" s="4">
        <v>19</v>
      </c>
      <c r="G12">
        <v>1</v>
      </c>
      <c r="H12" s="5">
        <v>5.5555555555555558E-3</v>
      </c>
      <c r="I12" t="s">
        <v>609</v>
      </c>
      <c r="J12" s="4">
        <f t="shared" si="1"/>
        <v>19</v>
      </c>
      <c r="K12" s="11">
        <f t="shared" si="2"/>
        <v>11</v>
      </c>
      <c r="L12" s="4">
        <f t="shared" si="0"/>
        <v>8</v>
      </c>
      <c r="M12" s="6">
        <f t="shared" si="3"/>
        <v>0.42105263157894735</v>
      </c>
    </row>
    <row r="13" spans="1:13" x14ac:dyDescent="0.45">
      <c r="A13" s="3">
        <v>5</v>
      </c>
      <c r="B13" s="3">
        <v>8</v>
      </c>
      <c r="C13" t="s">
        <v>169</v>
      </c>
      <c r="D13" t="s">
        <v>612</v>
      </c>
      <c r="E13" s="4">
        <v>14</v>
      </c>
      <c r="F13" s="4">
        <v>24</v>
      </c>
      <c r="G13">
        <v>2</v>
      </c>
      <c r="H13" s="5">
        <v>6.2500000000000003E-3</v>
      </c>
      <c r="I13" t="s">
        <v>610</v>
      </c>
      <c r="J13" s="4">
        <f t="shared" si="1"/>
        <v>48</v>
      </c>
      <c r="K13" s="11">
        <f t="shared" si="2"/>
        <v>28</v>
      </c>
      <c r="L13" s="4">
        <f t="shared" si="0"/>
        <v>20</v>
      </c>
      <c r="M13" s="6">
        <f t="shared" si="3"/>
        <v>0.41666666666666669</v>
      </c>
    </row>
    <row r="14" spans="1:13" x14ac:dyDescent="0.45">
      <c r="A14" s="3">
        <v>6</v>
      </c>
      <c r="B14" s="3">
        <v>7</v>
      </c>
      <c r="C14" t="s">
        <v>37</v>
      </c>
      <c r="D14" t="s">
        <v>622</v>
      </c>
      <c r="E14" s="4">
        <v>21</v>
      </c>
      <c r="F14" s="4">
        <v>35</v>
      </c>
      <c r="G14">
        <v>2</v>
      </c>
      <c r="H14" s="5">
        <v>7.6388888888888886E-3</v>
      </c>
      <c r="I14" t="s">
        <v>610</v>
      </c>
      <c r="J14" s="4">
        <f t="shared" si="1"/>
        <v>70</v>
      </c>
      <c r="K14" s="11">
        <f t="shared" si="2"/>
        <v>42</v>
      </c>
      <c r="L14" s="4">
        <f t="shared" si="0"/>
        <v>28</v>
      </c>
      <c r="M14" s="6">
        <f t="shared" si="3"/>
        <v>0.4</v>
      </c>
    </row>
    <row r="15" spans="1:13" x14ac:dyDescent="0.45">
      <c r="A15" s="3">
        <v>7</v>
      </c>
      <c r="B15" s="3">
        <v>17</v>
      </c>
      <c r="C15" t="s">
        <v>258</v>
      </c>
      <c r="D15" t="s">
        <v>623</v>
      </c>
      <c r="E15" s="4">
        <v>19</v>
      </c>
      <c r="F15" s="4">
        <v>32</v>
      </c>
      <c r="G15">
        <v>2</v>
      </c>
      <c r="H15" s="5">
        <v>1.0416666666666666E-2</v>
      </c>
      <c r="I15" t="s">
        <v>610</v>
      </c>
      <c r="J15" s="4">
        <f t="shared" si="1"/>
        <v>64</v>
      </c>
      <c r="K15" s="11">
        <f t="shared" si="2"/>
        <v>38</v>
      </c>
      <c r="L15" s="4">
        <f t="shared" si="0"/>
        <v>26</v>
      </c>
      <c r="M15" s="6">
        <f t="shared" si="3"/>
        <v>0.40625</v>
      </c>
    </row>
    <row r="16" spans="1:13" x14ac:dyDescent="0.45">
      <c r="A16" s="3">
        <v>7</v>
      </c>
      <c r="B16" s="3">
        <v>17</v>
      </c>
      <c r="C16" t="s">
        <v>84</v>
      </c>
      <c r="D16" t="s">
        <v>617</v>
      </c>
      <c r="E16" s="4">
        <v>22</v>
      </c>
      <c r="F16" s="4">
        <v>36</v>
      </c>
      <c r="G16">
        <v>3</v>
      </c>
      <c r="H16" s="5">
        <v>1.8055555555555554E-2</v>
      </c>
      <c r="I16" t="s">
        <v>609</v>
      </c>
      <c r="J16" s="4">
        <f t="shared" si="1"/>
        <v>108</v>
      </c>
      <c r="K16" s="11">
        <f t="shared" si="2"/>
        <v>66</v>
      </c>
      <c r="L16" s="4">
        <f t="shared" si="0"/>
        <v>42</v>
      </c>
      <c r="M16" s="6">
        <f t="shared" si="3"/>
        <v>0.3888888888888889</v>
      </c>
    </row>
    <row r="17" spans="1:13" x14ac:dyDescent="0.45">
      <c r="A17" s="3">
        <v>8</v>
      </c>
      <c r="B17" s="3">
        <v>11</v>
      </c>
      <c r="C17" t="s">
        <v>214</v>
      </c>
      <c r="D17" t="s">
        <v>624</v>
      </c>
      <c r="E17" s="4">
        <v>13</v>
      </c>
      <c r="F17" s="4">
        <v>22</v>
      </c>
      <c r="G17">
        <v>3</v>
      </c>
      <c r="H17" s="5">
        <v>7.6388888888888886E-3</v>
      </c>
      <c r="I17" t="s">
        <v>609</v>
      </c>
      <c r="J17" s="4">
        <f t="shared" si="1"/>
        <v>66</v>
      </c>
      <c r="K17" s="11">
        <f t="shared" si="2"/>
        <v>39</v>
      </c>
      <c r="L17" s="4">
        <f t="shared" si="0"/>
        <v>27</v>
      </c>
      <c r="M17" s="6">
        <f t="shared" si="3"/>
        <v>0.40909090909090912</v>
      </c>
    </row>
    <row r="18" spans="1:13" x14ac:dyDescent="0.45">
      <c r="A18" s="3">
        <v>8</v>
      </c>
      <c r="B18" s="3">
        <v>11</v>
      </c>
      <c r="C18" t="s">
        <v>53</v>
      </c>
      <c r="D18" t="s">
        <v>620</v>
      </c>
      <c r="E18" s="4">
        <v>16</v>
      </c>
      <c r="F18" s="4">
        <v>28</v>
      </c>
      <c r="G18">
        <v>2</v>
      </c>
      <c r="H18" s="5">
        <v>5.5555555555555558E-3</v>
      </c>
      <c r="I18" t="s">
        <v>609</v>
      </c>
      <c r="J18" s="4">
        <f t="shared" si="1"/>
        <v>56</v>
      </c>
      <c r="K18" s="11">
        <f t="shared" si="2"/>
        <v>32</v>
      </c>
      <c r="L18" s="4">
        <f t="shared" si="0"/>
        <v>24</v>
      </c>
      <c r="M18" s="6">
        <f t="shared" si="3"/>
        <v>0.42857142857142855</v>
      </c>
    </row>
    <row r="19" spans="1:13" x14ac:dyDescent="0.45">
      <c r="A19" s="3">
        <v>8</v>
      </c>
      <c r="B19" s="3">
        <v>11</v>
      </c>
      <c r="C19" t="s">
        <v>59</v>
      </c>
      <c r="D19" t="s">
        <v>616</v>
      </c>
      <c r="E19" s="4">
        <v>25</v>
      </c>
      <c r="F19" s="4">
        <v>40</v>
      </c>
      <c r="G19">
        <v>3</v>
      </c>
      <c r="H19" s="5">
        <v>2.5000000000000001E-2</v>
      </c>
      <c r="I19" t="s">
        <v>609</v>
      </c>
      <c r="J19" s="4">
        <f t="shared" si="1"/>
        <v>120</v>
      </c>
      <c r="K19" s="11">
        <f t="shared" si="2"/>
        <v>75</v>
      </c>
      <c r="L19" s="4">
        <f t="shared" si="0"/>
        <v>45</v>
      </c>
      <c r="M19" s="6">
        <f t="shared" si="3"/>
        <v>0.375</v>
      </c>
    </row>
    <row r="20" spans="1:13" x14ac:dyDescent="0.45">
      <c r="A20" s="3">
        <v>9</v>
      </c>
      <c r="B20" s="3">
        <v>15</v>
      </c>
      <c r="C20" t="s">
        <v>79</v>
      </c>
      <c r="D20" t="s">
        <v>613</v>
      </c>
      <c r="E20" s="4">
        <v>18</v>
      </c>
      <c r="F20" s="4">
        <v>30</v>
      </c>
      <c r="G20">
        <v>1</v>
      </c>
      <c r="H20" s="5">
        <v>3.5416666666666666E-2</v>
      </c>
      <c r="I20" t="s">
        <v>609</v>
      </c>
      <c r="J20" s="4">
        <f t="shared" si="1"/>
        <v>30</v>
      </c>
      <c r="K20" s="11">
        <f t="shared" si="2"/>
        <v>18</v>
      </c>
      <c r="L20" s="4">
        <f t="shared" si="0"/>
        <v>12</v>
      </c>
      <c r="M20" s="6">
        <f t="shared" si="3"/>
        <v>0.4</v>
      </c>
    </row>
    <row r="21" spans="1:13" x14ac:dyDescent="0.45">
      <c r="A21" s="3">
        <v>9</v>
      </c>
      <c r="B21" s="3">
        <v>15</v>
      </c>
      <c r="C21" t="s">
        <v>169</v>
      </c>
      <c r="D21" t="s">
        <v>612</v>
      </c>
      <c r="E21" s="4">
        <v>14</v>
      </c>
      <c r="F21" s="4">
        <v>24</v>
      </c>
      <c r="G21">
        <v>1</v>
      </c>
      <c r="H21" s="5">
        <v>3.4027777777777775E-2</v>
      </c>
      <c r="I21" t="s">
        <v>610</v>
      </c>
      <c r="J21" s="4">
        <f t="shared" si="1"/>
        <v>24</v>
      </c>
      <c r="K21" s="11">
        <f t="shared" si="2"/>
        <v>14</v>
      </c>
      <c r="L21" s="4">
        <f t="shared" si="0"/>
        <v>10</v>
      </c>
      <c r="M21" s="6">
        <f t="shared" si="3"/>
        <v>0.41666666666666669</v>
      </c>
    </row>
    <row r="22" spans="1:13" x14ac:dyDescent="0.45">
      <c r="A22" s="3">
        <v>9</v>
      </c>
      <c r="B22" s="3">
        <v>15</v>
      </c>
      <c r="C22" t="s">
        <v>123</v>
      </c>
      <c r="D22" t="s">
        <v>621</v>
      </c>
      <c r="E22" s="4">
        <v>11</v>
      </c>
      <c r="F22" s="4">
        <v>19</v>
      </c>
      <c r="G22">
        <v>1</v>
      </c>
      <c r="H22" s="5">
        <v>1.0416666666666666E-2</v>
      </c>
      <c r="I22" t="s">
        <v>609</v>
      </c>
      <c r="J22" s="4">
        <f t="shared" si="1"/>
        <v>19</v>
      </c>
      <c r="K22" s="11">
        <f t="shared" si="2"/>
        <v>11</v>
      </c>
      <c r="L22" s="4">
        <f t="shared" si="0"/>
        <v>8</v>
      </c>
      <c r="M22" s="6">
        <f t="shared" si="3"/>
        <v>0.42105263157894735</v>
      </c>
    </row>
    <row r="23" spans="1:13" x14ac:dyDescent="0.45">
      <c r="A23" s="3">
        <v>9</v>
      </c>
      <c r="B23" s="3">
        <v>15</v>
      </c>
      <c r="C23" t="s">
        <v>258</v>
      </c>
      <c r="D23" t="s">
        <v>623</v>
      </c>
      <c r="E23" s="4">
        <v>19</v>
      </c>
      <c r="F23" s="4">
        <v>32</v>
      </c>
      <c r="G23">
        <v>3</v>
      </c>
      <c r="H23" s="5">
        <v>2.1527777777777778E-2</v>
      </c>
      <c r="I23" t="s">
        <v>609</v>
      </c>
      <c r="J23" s="4">
        <f t="shared" si="1"/>
        <v>96</v>
      </c>
      <c r="K23" s="11">
        <f t="shared" si="2"/>
        <v>57</v>
      </c>
      <c r="L23" s="4">
        <f t="shared" si="0"/>
        <v>39</v>
      </c>
      <c r="M23" s="6">
        <f t="shared" si="3"/>
        <v>0.40625</v>
      </c>
    </row>
    <row r="24" spans="1:13" x14ac:dyDescent="0.45">
      <c r="A24" s="3">
        <v>10</v>
      </c>
      <c r="B24" s="3">
        <v>17</v>
      </c>
      <c r="C24" t="s">
        <v>66</v>
      </c>
      <c r="D24" t="s">
        <v>625</v>
      </c>
      <c r="E24" s="4">
        <v>20</v>
      </c>
      <c r="F24" s="4">
        <v>34</v>
      </c>
      <c r="G24">
        <v>2</v>
      </c>
      <c r="H24" s="5">
        <v>6.9444444444444441E-3</v>
      </c>
      <c r="I24" t="s">
        <v>610</v>
      </c>
      <c r="J24" s="4">
        <f t="shared" si="1"/>
        <v>68</v>
      </c>
      <c r="K24" s="11">
        <f t="shared" si="2"/>
        <v>40</v>
      </c>
      <c r="L24" s="4">
        <f t="shared" si="0"/>
        <v>28</v>
      </c>
      <c r="M24" s="6">
        <f t="shared" si="3"/>
        <v>0.41176470588235292</v>
      </c>
    </row>
    <row r="25" spans="1:13" x14ac:dyDescent="0.45">
      <c r="A25" s="3">
        <v>10</v>
      </c>
      <c r="B25" s="3">
        <v>17</v>
      </c>
      <c r="C25" t="s">
        <v>59</v>
      </c>
      <c r="D25" t="s">
        <v>616</v>
      </c>
      <c r="E25" s="4">
        <v>25</v>
      </c>
      <c r="F25" s="4">
        <v>40</v>
      </c>
      <c r="G25">
        <v>2</v>
      </c>
      <c r="H25" s="5">
        <v>1.3194444444444444E-2</v>
      </c>
      <c r="I25" t="s">
        <v>609</v>
      </c>
      <c r="J25" s="4">
        <f t="shared" si="1"/>
        <v>80</v>
      </c>
      <c r="K25" s="11">
        <f t="shared" si="2"/>
        <v>50</v>
      </c>
      <c r="L25" s="4">
        <f t="shared" si="0"/>
        <v>30</v>
      </c>
      <c r="M25" s="6">
        <f t="shared" si="3"/>
        <v>0.375</v>
      </c>
    </row>
    <row r="26" spans="1:13" x14ac:dyDescent="0.45">
      <c r="A26" s="3">
        <v>11</v>
      </c>
      <c r="B26" s="3">
        <v>14</v>
      </c>
      <c r="C26" t="s">
        <v>53</v>
      </c>
      <c r="D26" t="s">
        <v>620</v>
      </c>
      <c r="E26" s="4">
        <v>16</v>
      </c>
      <c r="F26" s="4">
        <v>28</v>
      </c>
      <c r="G26">
        <v>1</v>
      </c>
      <c r="H26" s="5">
        <v>2.2222222222222223E-2</v>
      </c>
      <c r="I26" t="s">
        <v>610</v>
      </c>
      <c r="J26" s="4">
        <f t="shared" si="1"/>
        <v>28</v>
      </c>
      <c r="K26" s="11">
        <f t="shared" si="2"/>
        <v>16</v>
      </c>
      <c r="L26" s="4">
        <f t="shared" si="0"/>
        <v>12</v>
      </c>
      <c r="M26" s="6">
        <f t="shared" si="3"/>
        <v>0.42857142857142855</v>
      </c>
    </row>
    <row r="27" spans="1:13" x14ac:dyDescent="0.45">
      <c r="A27" s="3">
        <v>11</v>
      </c>
      <c r="B27" s="3">
        <v>14</v>
      </c>
      <c r="C27" t="s">
        <v>79</v>
      </c>
      <c r="D27" t="s">
        <v>613</v>
      </c>
      <c r="E27" s="4">
        <v>18</v>
      </c>
      <c r="F27" s="4">
        <v>30</v>
      </c>
      <c r="G27">
        <v>2</v>
      </c>
      <c r="H27" s="5">
        <v>1.6666666666666666E-2</v>
      </c>
      <c r="I27" t="s">
        <v>610</v>
      </c>
      <c r="J27" s="4">
        <f t="shared" si="1"/>
        <v>60</v>
      </c>
      <c r="K27" s="11">
        <f t="shared" si="2"/>
        <v>36</v>
      </c>
      <c r="L27" s="4">
        <f t="shared" si="0"/>
        <v>24</v>
      </c>
      <c r="M27" s="6">
        <f t="shared" si="3"/>
        <v>0.4</v>
      </c>
    </row>
    <row r="28" spans="1:13" x14ac:dyDescent="0.45">
      <c r="A28" s="3">
        <v>12</v>
      </c>
      <c r="B28" s="3">
        <v>14</v>
      </c>
      <c r="C28" t="s">
        <v>53</v>
      </c>
      <c r="D28" t="s">
        <v>620</v>
      </c>
      <c r="E28" s="4">
        <v>16</v>
      </c>
      <c r="F28" s="4">
        <v>28</v>
      </c>
      <c r="G28">
        <v>1</v>
      </c>
      <c r="H28" s="5">
        <v>3.472222222222222E-3</v>
      </c>
      <c r="I28" t="s">
        <v>610</v>
      </c>
      <c r="J28" s="4">
        <f t="shared" si="1"/>
        <v>28</v>
      </c>
      <c r="K28" s="11">
        <f t="shared" si="2"/>
        <v>16</v>
      </c>
      <c r="L28" s="4">
        <f t="shared" si="0"/>
        <v>12</v>
      </c>
      <c r="M28" s="6">
        <f t="shared" si="3"/>
        <v>0.42857142857142855</v>
      </c>
    </row>
    <row r="29" spans="1:13" x14ac:dyDescent="0.45">
      <c r="A29" s="3">
        <v>12</v>
      </c>
      <c r="B29" s="3">
        <v>14</v>
      </c>
      <c r="C29" t="s">
        <v>84</v>
      </c>
      <c r="D29" t="s">
        <v>617</v>
      </c>
      <c r="E29" s="4">
        <v>22</v>
      </c>
      <c r="F29" s="4">
        <v>36</v>
      </c>
      <c r="G29">
        <v>3</v>
      </c>
      <c r="H29" s="5">
        <v>3.0555555555555555E-2</v>
      </c>
      <c r="I29" t="s">
        <v>609</v>
      </c>
      <c r="J29" s="4">
        <f t="shared" si="1"/>
        <v>108</v>
      </c>
      <c r="K29" s="11">
        <f t="shared" si="2"/>
        <v>66</v>
      </c>
      <c r="L29" s="4">
        <f t="shared" si="0"/>
        <v>42</v>
      </c>
      <c r="M29" s="6">
        <f t="shared" si="3"/>
        <v>0.3888888888888889</v>
      </c>
    </row>
    <row r="30" spans="1:13" x14ac:dyDescent="0.45">
      <c r="A30" s="3">
        <v>12</v>
      </c>
      <c r="B30" s="3">
        <v>14</v>
      </c>
      <c r="C30" t="s">
        <v>37</v>
      </c>
      <c r="D30" t="s">
        <v>622</v>
      </c>
      <c r="E30" s="4">
        <v>21</v>
      </c>
      <c r="F30" s="4">
        <v>35</v>
      </c>
      <c r="G30">
        <v>2</v>
      </c>
      <c r="H30" s="5">
        <v>4.1666666666666666E-3</v>
      </c>
      <c r="I30" t="s">
        <v>609</v>
      </c>
      <c r="J30" s="4">
        <f t="shared" si="1"/>
        <v>70</v>
      </c>
      <c r="K30" s="11">
        <f t="shared" si="2"/>
        <v>42</v>
      </c>
      <c r="L30" s="4">
        <f t="shared" si="0"/>
        <v>28</v>
      </c>
      <c r="M30" s="6">
        <f t="shared" si="3"/>
        <v>0.4</v>
      </c>
    </row>
    <row r="31" spans="1:13" x14ac:dyDescent="0.45">
      <c r="A31" s="3">
        <v>12</v>
      </c>
      <c r="B31" s="3">
        <v>14</v>
      </c>
      <c r="C31" t="s">
        <v>59</v>
      </c>
      <c r="D31" t="s">
        <v>616</v>
      </c>
      <c r="E31" s="4">
        <v>25</v>
      </c>
      <c r="F31" s="4">
        <v>40</v>
      </c>
      <c r="G31">
        <v>3</v>
      </c>
      <c r="H31" s="5">
        <v>2.7777777777777776E-2</v>
      </c>
      <c r="I31" t="s">
        <v>609</v>
      </c>
      <c r="J31" s="4">
        <f t="shared" si="1"/>
        <v>120</v>
      </c>
      <c r="K31" s="11">
        <f t="shared" si="2"/>
        <v>75</v>
      </c>
      <c r="L31" s="4">
        <f t="shared" si="0"/>
        <v>45</v>
      </c>
      <c r="M31" s="6">
        <f t="shared" si="3"/>
        <v>0.375</v>
      </c>
    </row>
    <row r="32" spans="1:13" x14ac:dyDescent="0.45">
      <c r="A32" s="3">
        <v>13</v>
      </c>
      <c r="B32" s="3">
        <v>2</v>
      </c>
      <c r="C32" t="s">
        <v>49</v>
      </c>
      <c r="D32" t="s">
        <v>618</v>
      </c>
      <c r="E32" s="4">
        <v>17</v>
      </c>
      <c r="F32" s="4">
        <v>29</v>
      </c>
      <c r="G32">
        <v>3</v>
      </c>
      <c r="H32" s="5">
        <v>4.0972222222222222E-2</v>
      </c>
      <c r="I32" t="s">
        <v>610</v>
      </c>
      <c r="J32" s="4">
        <f t="shared" si="1"/>
        <v>87</v>
      </c>
      <c r="K32" s="11">
        <f t="shared" si="2"/>
        <v>51</v>
      </c>
      <c r="L32" s="4">
        <f t="shared" si="0"/>
        <v>36</v>
      </c>
      <c r="M32" s="6">
        <f t="shared" si="3"/>
        <v>0.41379310344827586</v>
      </c>
    </row>
    <row r="33" spans="1:13" x14ac:dyDescent="0.45">
      <c r="A33" s="3">
        <v>14</v>
      </c>
      <c r="B33" s="3">
        <v>16</v>
      </c>
      <c r="C33" t="s">
        <v>157</v>
      </c>
      <c r="D33" t="s">
        <v>626</v>
      </c>
      <c r="E33" s="4">
        <v>12</v>
      </c>
      <c r="F33" s="4">
        <v>20</v>
      </c>
      <c r="G33">
        <v>1</v>
      </c>
      <c r="H33" s="5">
        <v>2.5000000000000001E-2</v>
      </c>
      <c r="I33" t="s">
        <v>609</v>
      </c>
      <c r="J33" s="4">
        <f t="shared" si="1"/>
        <v>20</v>
      </c>
      <c r="K33" s="11">
        <f t="shared" si="2"/>
        <v>12</v>
      </c>
      <c r="L33" s="4">
        <f t="shared" si="0"/>
        <v>8</v>
      </c>
      <c r="M33" s="6">
        <f t="shared" si="3"/>
        <v>0.4</v>
      </c>
    </row>
    <row r="34" spans="1:13" x14ac:dyDescent="0.45">
      <c r="A34" s="3">
        <v>14</v>
      </c>
      <c r="B34" s="3">
        <v>16</v>
      </c>
      <c r="C34" t="s">
        <v>272</v>
      </c>
      <c r="D34" t="s">
        <v>619</v>
      </c>
      <c r="E34" s="4">
        <v>20</v>
      </c>
      <c r="F34" s="4">
        <v>33</v>
      </c>
      <c r="G34">
        <v>1</v>
      </c>
      <c r="H34" s="5">
        <v>1.8055555555555554E-2</v>
      </c>
      <c r="I34" t="s">
        <v>609</v>
      </c>
      <c r="J34" s="4">
        <f t="shared" si="1"/>
        <v>33</v>
      </c>
      <c r="K34" s="11">
        <f t="shared" si="2"/>
        <v>20</v>
      </c>
      <c r="L34" s="4">
        <f t="shared" si="0"/>
        <v>13</v>
      </c>
      <c r="M34" s="6">
        <f t="shared" si="3"/>
        <v>0.39393939393939392</v>
      </c>
    </row>
    <row r="35" spans="1:13" x14ac:dyDescent="0.45">
      <c r="A35" s="3">
        <v>14</v>
      </c>
      <c r="B35" s="3">
        <v>16</v>
      </c>
      <c r="C35" t="s">
        <v>211</v>
      </c>
      <c r="D35" t="s">
        <v>627</v>
      </c>
      <c r="E35" s="4">
        <v>14</v>
      </c>
      <c r="F35" s="4">
        <v>23</v>
      </c>
      <c r="G35">
        <v>2</v>
      </c>
      <c r="H35" s="5">
        <v>3.0555555555555555E-2</v>
      </c>
      <c r="I35" t="s">
        <v>610</v>
      </c>
      <c r="J35" s="4">
        <f t="shared" si="1"/>
        <v>46</v>
      </c>
      <c r="K35" s="11">
        <f t="shared" si="2"/>
        <v>28</v>
      </c>
      <c r="L35" s="4">
        <f t="shared" si="0"/>
        <v>18</v>
      </c>
      <c r="M35" s="6">
        <f t="shared" si="3"/>
        <v>0.39130434782608697</v>
      </c>
    </row>
    <row r="36" spans="1:13" x14ac:dyDescent="0.45">
      <c r="A36" s="3">
        <v>14</v>
      </c>
      <c r="B36" s="3">
        <v>16</v>
      </c>
      <c r="C36" t="s">
        <v>79</v>
      </c>
      <c r="D36" t="s">
        <v>613</v>
      </c>
      <c r="E36" s="4">
        <v>18</v>
      </c>
      <c r="F36" s="4">
        <v>30</v>
      </c>
      <c r="G36">
        <v>1</v>
      </c>
      <c r="H36" s="5">
        <v>3.3333333333333333E-2</v>
      </c>
      <c r="I36" t="s">
        <v>609</v>
      </c>
      <c r="J36" s="4">
        <f t="shared" si="1"/>
        <v>30</v>
      </c>
      <c r="K36" s="11">
        <f t="shared" si="2"/>
        <v>18</v>
      </c>
      <c r="L36" s="4">
        <f t="shared" si="0"/>
        <v>12</v>
      </c>
      <c r="M36" s="6">
        <f t="shared" si="3"/>
        <v>0.4</v>
      </c>
    </row>
    <row r="37" spans="1:13" x14ac:dyDescent="0.45">
      <c r="A37" s="3">
        <v>15</v>
      </c>
      <c r="B37" s="3">
        <v>6</v>
      </c>
      <c r="C37" t="s">
        <v>53</v>
      </c>
      <c r="D37" t="s">
        <v>620</v>
      </c>
      <c r="E37" s="4">
        <v>16</v>
      </c>
      <c r="F37" s="4">
        <v>28</v>
      </c>
      <c r="G37">
        <v>2</v>
      </c>
      <c r="H37" s="5">
        <v>1.7361111111111112E-2</v>
      </c>
      <c r="I37" t="s">
        <v>609</v>
      </c>
      <c r="J37" s="4">
        <f t="shared" si="1"/>
        <v>56</v>
      </c>
      <c r="K37" s="11">
        <f t="shared" si="2"/>
        <v>32</v>
      </c>
      <c r="L37" s="4">
        <f t="shared" si="0"/>
        <v>24</v>
      </c>
      <c r="M37" s="6">
        <f t="shared" si="3"/>
        <v>0.42857142857142855</v>
      </c>
    </row>
    <row r="38" spans="1:13" x14ac:dyDescent="0.45">
      <c r="A38" s="3">
        <v>15</v>
      </c>
      <c r="B38" s="3">
        <v>6</v>
      </c>
      <c r="C38" t="s">
        <v>81</v>
      </c>
      <c r="D38" t="s">
        <v>628</v>
      </c>
      <c r="E38" s="4">
        <v>13</v>
      </c>
      <c r="F38" s="4">
        <v>21</v>
      </c>
      <c r="G38">
        <v>3</v>
      </c>
      <c r="H38" s="5">
        <v>1.8749999999999999E-2</v>
      </c>
      <c r="I38" t="s">
        <v>609</v>
      </c>
      <c r="J38" s="4">
        <f t="shared" si="1"/>
        <v>63</v>
      </c>
      <c r="K38" s="11">
        <f t="shared" si="2"/>
        <v>39</v>
      </c>
      <c r="L38" s="4">
        <f t="shared" si="0"/>
        <v>24</v>
      </c>
      <c r="M38" s="6">
        <f t="shared" si="3"/>
        <v>0.38095238095238093</v>
      </c>
    </row>
    <row r="39" spans="1:13" x14ac:dyDescent="0.45">
      <c r="A39" s="3">
        <v>15</v>
      </c>
      <c r="B39" s="3">
        <v>6</v>
      </c>
      <c r="C39" t="s">
        <v>37</v>
      </c>
      <c r="D39" t="s">
        <v>622</v>
      </c>
      <c r="E39" s="4">
        <v>21</v>
      </c>
      <c r="F39" s="4">
        <v>35</v>
      </c>
      <c r="G39">
        <v>3</v>
      </c>
      <c r="H39" s="5">
        <v>3.5416666666666666E-2</v>
      </c>
      <c r="I39" t="s">
        <v>609</v>
      </c>
      <c r="J39" s="4">
        <f t="shared" si="1"/>
        <v>105</v>
      </c>
      <c r="K39" s="11">
        <f t="shared" si="2"/>
        <v>63</v>
      </c>
      <c r="L39" s="4">
        <f t="shared" si="0"/>
        <v>42</v>
      </c>
      <c r="M39" s="6">
        <f t="shared" si="3"/>
        <v>0.4</v>
      </c>
    </row>
    <row r="40" spans="1:13" x14ac:dyDescent="0.45">
      <c r="A40" s="3">
        <v>16</v>
      </c>
      <c r="B40" s="3">
        <v>20</v>
      </c>
      <c r="C40" t="s">
        <v>53</v>
      </c>
      <c r="D40" t="s">
        <v>620</v>
      </c>
      <c r="E40" s="4">
        <v>16</v>
      </c>
      <c r="F40" s="4">
        <v>28</v>
      </c>
      <c r="G40">
        <v>1</v>
      </c>
      <c r="H40" s="5">
        <v>2.6388888888888889E-2</v>
      </c>
      <c r="I40" t="s">
        <v>609</v>
      </c>
      <c r="J40" s="4">
        <f t="shared" si="1"/>
        <v>28</v>
      </c>
      <c r="K40" s="11">
        <f t="shared" si="2"/>
        <v>16</v>
      </c>
      <c r="L40" s="4">
        <f t="shared" si="0"/>
        <v>12</v>
      </c>
      <c r="M40" s="6">
        <f t="shared" si="3"/>
        <v>0.42857142857142855</v>
      </c>
    </row>
    <row r="41" spans="1:13" x14ac:dyDescent="0.45">
      <c r="A41" s="3">
        <v>17</v>
      </c>
      <c r="B41" s="3">
        <v>14</v>
      </c>
      <c r="C41" t="s">
        <v>37</v>
      </c>
      <c r="D41" t="s">
        <v>622</v>
      </c>
      <c r="E41" s="4">
        <v>21</v>
      </c>
      <c r="F41" s="4">
        <v>35</v>
      </c>
      <c r="G41">
        <v>1</v>
      </c>
      <c r="H41" s="5">
        <v>2.9861111111111113E-2</v>
      </c>
      <c r="I41" t="s">
        <v>610</v>
      </c>
      <c r="J41" s="4">
        <f t="shared" si="1"/>
        <v>35</v>
      </c>
      <c r="K41" s="11">
        <f t="shared" si="2"/>
        <v>21</v>
      </c>
      <c r="L41" s="4">
        <f t="shared" si="0"/>
        <v>14</v>
      </c>
      <c r="M41" s="6">
        <f t="shared" si="3"/>
        <v>0.4</v>
      </c>
    </row>
    <row r="42" spans="1:13" x14ac:dyDescent="0.45">
      <c r="A42" s="3">
        <v>17</v>
      </c>
      <c r="B42" s="3">
        <v>14</v>
      </c>
      <c r="C42" t="s">
        <v>90</v>
      </c>
      <c r="D42" t="s">
        <v>629</v>
      </c>
      <c r="E42" s="4">
        <v>10</v>
      </c>
      <c r="F42" s="4">
        <v>18</v>
      </c>
      <c r="G42">
        <v>2</v>
      </c>
      <c r="H42" s="5">
        <v>4.027777777777778E-2</v>
      </c>
      <c r="I42" t="s">
        <v>609</v>
      </c>
      <c r="J42" s="4">
        <f t="shared" si="1"/>
        <v>36</v>
      </c>
      <c r="K42" s="11">
        <f t="shared" si="2"/>
        <v>20</v>
      </c>
      <c r="L42" s="4">
        <f t="shared" si="0"/>
        <v>16</v>
      </c>
      <c r="M42" s="6">
        <f t="shared" si="3"/>
        <v>0.44444444444444442</v>
      </c>
    </row>
    <row r="43" spans="1:13" x14ac:dyDescent="0.45">
      <c r="A43" s="3">
        <v>17</v>
      </c>
      <c r="B43" s="3">
        <v>14</v>
      </c>
      <c r="C43" t="s">
        <v>214</v>
      </c>
      <c r="D43" t="s">
        <v>624</v>
      </c>
      <c r="E43" s="4">
        <v>13</v>
      </c>
      <c r="F43" s="4">
        <v>22</v>
      </c>
      <c r="G43">
        <v>3</v>
      </c>
      <c r="H43" s="5">
        <v>3.9583333333333331E-2</v>
      </c>
      <c r="I43" t="s">
        <v>610</v>
      </c>
      <c r="J43" s="4">
        <f t="shared" si="1"/>
        <v>66</v>
      </c>
      <c r="K43" s="11">
        <f t="shared" si="2"/>
        <v>39</v>
      </c>
      <c r="L43" s="4">
        <f t="shared" si="0"/>
        <v>27</v>
      </c>
      <c r="M43" s="6">
        <f t="shared" si="3"/>
        <v>0.40909090909090912</v>
      </c>
    </row>
    <row r="44" spans="1:13" x14ac:dyDescent="0.45">
      <c r="A44" s="3">
        <v>18</v>
      </c>
      <c r="B44" s="3">
        <v>9</v>
      </c>
      <c r="C44" t="s">
        <v>49</v>
      </c>
      <c r="D44" t="s">
        <v>618</v>
      </c>
      <c r="E44" s="4">
        <v>17</v>
      </c>
      <c r="F44" s="4">
        <v>29</v>
      </c>
      <c r="G44">
        <v>1</v>
      </c>
      <c r="H44" s="5">
        <v>1.5972222222222221E-2</v>
      </c>
      <c r="I44" t="s">
        <v>609</v>
      </c>
      <c r="J44" s="4">
        <f t="shared" si="1"/>
        <v>29</v>
      </c>
      <c r="K44" s="11">
        <f t="shared" si="2"/>
        <v>17</v>
      </c>
      <c r="L44" s="4">
        <f t="shared" si="0"/>
        <v>12</v>
      </c>
      <c r="M44" s="6">
        <f t="shared" si="3"/>
        <v>0.41379310344827586</v>
      </c>
    </row>
    <row r="45" spans="1:13" x14ac:dyDescent="0.45">
      <c r="A45" s="3">
        <v>18</v>
      </c>
      <c r="B45" s="3">
        <v>9</v>
      </c>
      <c r="C45" t="s">
        <v>59</v>
      </c>
      <c r="D45" t="s">
        <v>616</v>
      </c>
      <c r="E45" s="4">
        <v>25</v>
      </c>
      <c r="F45" s="4">
        <v>40</v>
      </c>
      <c r="G45">
        <v>2</v>
      </c>
      <c r="H45" s="5">
        <v>3.7499999999999999E-2</v>
      </c>
      <c r="I45" t="s">
        <v>609</v>
      </c>
      <c r="J45" s="4">
        <f t="shared" si="1"/>
        <v>80</v>
      </c>
      <c r="K45" s="11">
        <f t="shared" si="2"/>
        <v>50</v>
      </c>
      <c r="L45" s="4">
        <f t="shared" si="0"/>
        <v>30</v>
      </c>
      <c r="M45" s="6">
        <f t="shared" si="3"/>
        <v>0.375</v>
      </c>
    </row>
    <row r="46" spans="1:13" x14ac:dyDescent="0.45">
      <c r="A46" s="3">
        <v>18</v>
      </c>
      <c r="B46" s="3">
        <v>9</v>
      </c>
      <c r="C46" t="s">
        <v>166</v>
      </c>
      <c r="D46" t="s">
        <v>630</v>
      </c>
      <c r="E46" s="4">
        <v>15</v>
      </c>
      <c r="F46" s="4">
        <v>26</v>
      </c>
      <c r="G46">
        <v>3</v>
      </c>
      <c r="H46" s="5">
        <v>1.5972222222222221E-2</v>
      </c>
      <c r="I46" t="s">
        <v>609</v>
      </c>
      <c r="J46" s="4">
        <f t="shared" si="1"/>
        <v>78</v>
      </c>
      <c r="K46" s="11">
        <f t="shared" si="2"/>
        <v>45</v>
      </c>
      <c r="L46" s="4">
        <f t="shared" si="0"/>
        <v>33</v>
      </c>
      <c r="M46" s="6">
        <f t="shared" si="3"/>
        <v>0.42307692307692307</v>
      </c>
    </row>
    <row r="47" spans="1:13" x14ac:dyDescent="0.45">
      <c r="A47" s="3">
        <v>18</v>
      </c>
      <c r="B47" s="3">
        <v>9</v>
      </c>
      <c r="C47" t="s">
        <v>258</v>
      </c>
      <c r="D47" t="s">
        <v>623</v>
      </c>
      <c r="E47" s="4">
        <v>19</v>
      </c>
      <c r="F47" s="4">
        <v>32</v>
      </c>
      <c r="G47">
        <v>2</v>
      </c>
      <c r="H47" s="5">
        <v>2.361111111111111E-2</v>
      </c>
      <c r="I47" t="s">
        <v>609</v>
      </c>
      <c r="J47" s="4">
        <f t="shared" si="1"/>
        <v>64</v>
      </c>
      <c r="K47" s="11">
        <f t="shared" si="2"/>
        <v>38</v>
      </c>
      <c r="L47" s="4">
        <f t="shared" si="0"/>
        <v>26</v>
      </c>
      <c r="M47" s="6">
        <f t="shared" si="3"/>
        <v>0.40625</v>
      </c>
    </row>
    <row r="48" spans="1:13" x14ac:dyDescent="0.45">
      <c r="A48" s="3">
        <v>19</v>
      </c>
      <c r="B48" s="3">
        <v>18</v>
      </c>
      <c r="C48" t="s">
        <v>59</v>
      </c>
      <c r="D48" t="s">
        <v>616</v>
      </c>
      <c r="E48" s="4">
        <v>25</v>
      </c>
      <c r="F48" s="4">
        <v>40</v>
      </c>
      <c r="G48">
        <v>2</v>
      </c>
      <c r="H48" s="5">
        <v>3.0555555555555555E-2</v>
      </c>
      <c r="I48" t="s">
        <v>610</v>
      </c>
      <c r="J48" s="4">
        <f t="shared" si="1"/>
        <v>80</v>
      </c>
      <c r="K48" s="11">
        <f t="shared" si="2"/>
        <v>50</v>
      </c>
      <c r="L48" s="4">
        <f t="shared" si="0"/>
        <v>30</v>
      </c>
      <c r="M48" s="6">
        <f t="shared" si="3"/>
        <v>0.375</v>
      </c>
    </row>
    <row r="49" spans="1:13" x14ac:dyDescent="0.45">
      <c r="A49" s="3">
        <v>20</v>
      </c>
      <c r="B49" s="3">
        <v>8</v>
      </c>
      <c r="C49" t="s">
        <v>37</v>
      </c>
      <c r="D49" t="s">
        <v>622</v>
      </c>
      <c r="E49" s="4">
        <v>21</v>
      </c>
      <c r="F49" s="4">
        <v>35</v>
      </c>
      <c r="G49">
        <v>3</v>
      </c>
      <c r="H49" s="5">
        <v>3.4722222222222224E-2</v>
      </c>
      <c r="I49" t="s">
        <v>610</v>
      </c>
      <c r="J49" s="4">
        <f t="shared" si="1"/>
        <v>105</v>
      </c>
      <c r="K49" s="11">
        <f t="shared" si="2"/>
        <v>63</v>
      </c>
      <c r="L49" s="4">
        <f t="shared" si="0"/>
        <v>42</v>
      </c>
      <c r="M49" s="6">
        <f t="shared" si="3"/>
        <v>0.4</v>
      </c>
    </row>
    <row r="50" spans="1:13" x14ac:dyDescent="0.45">
      <c r="A50" s="3">
        <v>20</v>
      </c>
      <c r="B50" s="3">
        <v>8</v>
      </c>
      <c r="C50" t="s">
        <v>133</v>
      </c>
      <c r="D50" t="s">
        <v>631</v>
      </c>
      <c r="E50" s="4">
        <v>15</v>
      </c>
      <c r="F50" s="4">
        <v>25</v>
      </c>
      <c r="G50">
        <v>2</v>
      </c>
      <c r="H50" s="5">
        <v>4.1666666666666666E-3</v>
      </c>
      <c r="I50" t="s">
        <v>610</v>
      </c>
      <c r="J50" s="4">
        <f t="shared" si="1"/>
        <v>50</v>
      </c>
      <c r="K50" s="11">
        <f t="shared" si="2"/>
        <v>30</v>
      </c>
      <c r="L50" s="4">
        <f t="shared" si="0"/>
        <v>20</v>
      </c>
      <c r="M50" s="6">
        <f t="shared" si="3"/>
        <v>0.4</v>
      </c>
    </row>
    <row r="51" spans="1:13" x14ac:dyDescent="0.45">
      <c r="A51" s="3">
        <v>20</v>
      </c>
      <c r="B51" s="3">
        <v>8</v>
      </c>
      <c r="C51" t="s">
        <v>211</v>
      </c>
      <c r="D51" t="s">
        <v>627</v>
      </c>
      <c r="E51" s="4">
        <v>14</v>
      </c>
      <c r="F51" s="4">
        <v>23</v>
      </c>
      <c r="G51">
        <v>1</v>
      </c>
      <c r="H51" s="5">
        <v>9.7222222222222224E-3</v>
      </c>
      <c r="I51" t="s">
        <v>610</v>
      </c>
      <c r="J51" s="4">
        <f t="shared" si="1"/>
        <v>23</v>
      </c>
      <c r="K51" s="11">
        <f t="shared" si="2"/>
        <v>14</v>
      </c>
      <c r="L51" s="4">
        <f t="shared" si="0"/>
        <v>9</v>
      </c>
      <c r="M51" s="6">
        <f t="shared" si="3"/>
        <v>0.39130434782608697</v>
      </c>
    </row>
    <row r="52" spans="1:13" x14ac:dyDescent="0.45">
      <c r="A52" s="3">
        <v>21</v>
      </c>
      <c r="B52" s="3">
        <v>12</v>
      </c>
      <c r="C52" t="s">
        <v>59</v>
      </c>
      <c r="D52" t="s">
        <v>616</v>
      </c>
      <c r="E52" s="4">
        <v>25</v>
      </c>
      <c r="F52" s="4">
        <v>40</v>
      </c>
      <c r="G52">
        <v>3</v>
      </c>
      <c r="H52" s="5">
        <v>1.3888888888888888E-2</v>
      </c>
      <c r="I52" t="s">
        <v>609</v>
      </c>
      <c r="J52" s="4">
        <f t="shared" si="1"/>
        <v>120</v>
      </c>
      <c r="K52" s="11">
        <f t="shared" si="2"/>
        <v>75</v>
      </c>
      <c r="L52" s="4">
        <f t="shared" si="0"/>
        <v>45</v>
      </c>
      <c r="M52" s="6">
        <f t="shared" si="3"/>
        <v>0.375</v>
      </c>
    </row>
    <row r="53" spans="1:13" x14ac:dyDescent="0.45">
      <c r="A53" s="3">
        <v>21</v>
      </c>
      <c r="B53" s="3">
        <v>12</v>
      </c>
      <c r="C53" t="s">
        <v>157</v>
      </c>
      <c r="D53" t="s">
        <v>626</v>
      </c>
      <c r="E53" s="4">
        <v>12</v>
      </c>
      <c r="F53" s="4">
        <v>20</v>
      </c>
      <c r="G53">
        <v>2</v>
      </c>
      <c r="H53" s="5">
        <v>2.9861111111111113E-2</v>
      </c>
      <c r="I53" t="s">
        <v>609</v>
      </c>
      <c r="J53" s="4">
        <f t="shared" si="1"/>
        <v>40</v>
      </c>
      <c r="K53" s="11">
        <f t="shared" si="2"/>
        <v>24</v>
      </c>
      <c r="L53" s="4">
        <f t="shared" si="0"/>
        <v>16</v>
      </c>
      <c r="M53" s="6">
        <f t="shared" si="3"/>
        <v>0.4</v>
      </c>
    </row>
    <row r="54" spans="1:13" x14ac:dyDescent="0.45">
      <c r="A54" s="3">
        <v>21</v>
      </c>
      <c r="B54" s="3">
        <v>12</v>
      </c>
      <c r="C54" t="s">
        <v>258</v>
      </c>
      <c r="D54" t="s">
        <v>623</v>
      </c>
      <c r="E54" s="4">
        <v>19</v>
      </c>
      <c r="F54" s="4">
        <v>32</v>
      </c>
      <c r="G54">
        <v>2</v>
      </c>
      <c r="H54" s="5">
        <v>3.0555555555555555E-2</v>
      </c>
      <c r="I54" t="s">
        <v>610</v>
      </c>
      <c r="J54" s="4">
        <f t="shared" si="1"/>
        <v>64</v>
      </c>
      <c r="K54" s="11">
        <f t="shared" si="2"/>
        <v>38</v>
      </c>
      <c r="L54" s="4">
        <f t="shared" si="0"/>
        <v>26</v>
      </c>
      <c r="M54" s="6">
        <f t="shared" si="3"/>
        <v>0.40625</v>
      </c>
    </row>
    <row r="55" spans="1:13" x14ac:dyDescent="0.45">
      <c r="A55" s="3">
        <v>21</v>
      </c>
      <c r="B55" s="3">
        <v>12</v>
      </c>
      <c r="C55" t="s">
        <v>133</v>
      </c>
      <c r="D55" t="s">
        <v>631</v>
      </c>
      <c r="E55" s="4">
        <v>15</v>
      </c>
      <c r="F55" s="4">
        <v>25</v>
      </c>
      <c r="G55">
        <v>2</v>
      </c>
      <c r="H55" s="5">
        <v>3.125E-2</v>
      </c>
      <c r="I55" t="s">
        <v>610</v>
      </c>
      <c r="J55" s="4">
        <f t="shared" si="1"/>
        <v>50</v>
      </c>
      <c r="K55" s="11">
        <f t="shared" si="2"/>
        <v>30</v>
      </c>
      <c r="L55" s="4">
        <f t="shared" si="0"/>
        <v>20</v>
      </c>
      <c r="M55" s="6">
        <f t="shared" si="3"/>
        <v>0.4</v>
      </c>
    </row>
    <row r="56" spans="1:13" x14ac:dyDescent="0.45">
      <c r="A56" s="3">
        <v>22</v>
      </c>
      <c r="B56" s="3">
        <v>15</v>
      </c>
      <c r="C56" t="s">
        <v>90</v>
      </c>
      <c r="D56" t="s">
        <v>629</v>
      </c>
      <c r="E56" s="4">
        <v>10</v>
      </c>
      <c r="F56" s="4">
        <v>18</v>
      </c>
      <c r="G56">
        <v>1</v>
      </c>
      <c r="H56" s="5">
        <v>2.2222222222222223E-2</v>
      </c>
      <c r="I56" t="s">
        <v>609</v>
      </c>
      <c r="J56" s="4">
        <f t="shared" si="1"/>
        <v>18</v>
      </c>
      <c r="K56" s="11">
        <f t="shared" si="2"/>
        <v>10</v>
      </c>
      <c r="L56" s="4">
        <f t="shared" si="0"/>
        <v>8</v>
      </c>
      <c r="M56" s="6">
        <f t="shared" si="3"/>
        <v>0.44444444444444442</v>
      </c>
    </row>
    <row r="57" spans="1:13" x14ac:dyDescent="0.45">
      <c r="A57" s="3">
        <v>22</v>
      </c>
      <c r="B57" s="3">
        <v>15</v>
      </c>
      <c r="C57" t="s">
        <v>66</v>
      </c>
      <c r="D57" t="s">
        <v>625</v>
      </c>
      <c r="E57" s="4">
        <v>20</v>
      </c>
      <c r="F57" s="4">
        <v>34</v>
      </c>
      <c r="G57">
        <v>3</v>
      </c>
      <c r="H57" s="5">
        <v>1.3194444444444444E-2</v>
      </c>
      <c r="I57" t="s">
        <v>609</v>
      </c>
      <c r="J57" s="4">
        <f t="shared" si="1"/>
        <v>102</v>
      </c>
      <c r="K57" s="11">
        <f t="shared" si="2"/>
        <v>60</v>
      </c>
      <c r="L57" s="4">
        <f t="shared" si="0"/>
        <v>42</v>
      </c>
      <c r="M57" s="6">
        <f t="shared" si="3"/>
        <v>0.41176470588235292</v>
      </c>
    </row>
    <row r="58" spans="1:13" x14ac:dyDescent="0.45">
      <c r="A58" s="3">
        <v>22</v>
      </c>
      <c r="B58" s="3">
        <v>15</v>
      </c>
      <c r="C58" t="s">
        <v>49</v>
      </c>
      <c r="D58" t="s">
        <v>618</v>
      </c>
      <c r="E58" s="4">
        <v>17</v>
      </c>
      <c r="F58" s="4">
        <v>29</v>
      </c>
      <c r="G58">
        <v>2</v>
      </c>
      <c r="H58" s="5">
        <v>9.0277777777777769E-3</v>
      </c>
      <c r="I58" t="s">
        <v>610</v>
      </c>
      <c r="J58" s="4">
        <f t="shared" si="1"/>
        <v>58</v>
      </c>
      <c r="K58" s="11">
        <f t="shared" si="2"/>
        <v>34</v>
      </c>
      <c r="L58" s="4">
        <f t="shared" si="0"/>
        <v>24</v>
      </c>
      <c r="M58" s="6">
        <f t="shared" si="3"/>
        <v>0.41379310344827586</v>
      </c>
    </row>
    <row r="59" spans="1:13" x14ac:dyDescent="0.45">
      <c r="A59" s="3">
        <v>22</v>
      </c>
      <c r="B59" s="3">
        <v>15</v>
      </c>
      <c r="C59" t="s">
        <v>37</v>
      </c>
      <c r="D59" t="s">
        <v>622</v>
      </c>
      <c r="E59" s="4">
        <v>21</v>
      </c>
      <c r="F59" s="4">
        <v>35</v>
      </c>
      <c r="G59">
        <v>1</v>
      </c>
      <c r="H59" s="5">
        <v>4.0972222222222222E-2</v>
      </c>
      <c r="I59" t="s">
        <v>610</v>
      </c>
      <c r="J59" s="4">
        <f t="shared" si="1"/>
        <v>35</v>
      </c>
      <c r="K59" s="11">
        <f t="shared" si="2"/>
        <v>21</v>
      </c>
      <c r="L59" s="4">
        <f t="shared" si="0"/>
        <v>14</v>
      </c>
      <c r="M59" s="6">
        <f t="shared" si="3"/>
        <v>0.4</v>
      </c>
    </row>
    <row r="60" spans="1:13" x14ac:dyDescent="0.45">
      <c r="A60" s="3">
        <v>23</v>
      </c>
      <c r="B60" s="3">
        <v>1</v>
      </c>
      <c r="C60" t="s">
        <v>123</v>
      </c>
      <c r="D60" t="s">
        <v>621</v>
      </c>
      <c r="E60" s="4">
        <v>11</v>
      </c>
      <c r="F60" s="4">
        <v>19</v>
      </c>
      <c r="G60">
        <v>3</v>
      </c>
      <c r="H60" s="5">
        <v>3.1944444444444442E-2</v>
      </c>
      <c r="I60" t="s">
        <v>610</v>
      </c>
      <c r="J60" s="4">
        <f t="shared" si="1"/>
        <v>57</v>
      </c>
      <c r="K60" s="11">
        <f t="shared" si="2"/>
        <v>33</v>
      </c>
      <c r="L60" s="4">
        <f t="shared" si="0"/>
        <v>24</v>
      </c>
      <c r="M60" s="6">
        <f t="shared" si="3"/>
        <v>0.42105263157894735</v>
      </c>
    </row>
    <row r="61" spans="1:13" x14ac:dyDescent="0.45">
      <c r="A61" s="3">
        <v>23</v>
      </c>
      <c r="B61" s="3">
        <v>1</v>
      </c>
      <c r="C61" t="s">
        <v>117</v>
      </c>
      <c r="D61" t="s">
        <v>615</v>
      </c>
      <c r="E61" s="4">
        <v>16</v>
      </c>
      <c r="F61" s="4">
        <v>27</v>
      </c>
      <c r="G61">
        <v>3</v>
      </c>
      <c r="H61" s="5">
        <v>1.1805555555555555E-2</v>
      </c>
      <c r="I61" t="s">
        <v>610</v>
      </c>
      <c r="J61" s="4">
        <f t="shared" si="1"/>
        <v>81</v>
      </c>
      <c r="K61" s="11">
        <f t="shared" si="2"/>
        <v>48</v>
      </c>
      <c r="L61" s="4">
        <f t="shared" si="0"/>
        <v>33</v>
      </c>
      <c r="M61" s="6">
        <f t="shared" si="3"/>
        <v>0.40740740740740738</v>
      </c>
    </row>
    <row r="62" spans="1:13" x14ac:dyDescent="0.45">
      <c r="A62" s="3">
        <v>24</v>
      </c>
      <c r="B62" s="3">
        <v>5</v>
      </c>
      <c r="C62" t="s">
        <v>166</v>
      </c>
      <c r="D62" t="s">
        <v>630</v>
      </c>
      <c r="E62" s="4">
        <v>15</v>
      </c>
      <c r="F62" s="4">
        <v>26</v>
      </c>
      <c r="G62">
        <v>3</v>
      </c>
      <c r="H62" s="5">
        <v>3.125E-2</v>
      </c>
      <c r="I62" t="s">
        <v>609</v>
      </c>
      <c r="J62" s="4">
        <f t="shared" si="1"/>
        <v>78</v>
      </c>
      <c r="K62" s="11">
        <f t="shared" si="2"/>
        <v>45</v>
      </c>
      <c r="L62" s="4">
        <f t="shared" si="0"/>
        <v>33</v>
      </c>
      <c r="M62" s="6">
        <f t="shared" si="3"/>
        <v>0.42307692307692307</v>
      </c>
    </row>
    <row r="63" spans="1:13" x14ac:dyDescent="0.45">
      <c r="A63" s="3">
        <v>24</v>
      </c>
      <c r="B63" s="3">
        <v>5</v>
      </c>
      <c r="C63" t="s">
        <v>49</v>
      </c>
      <c r="D63" t="s">
        <v>618</v>
      </c>
      <c r="E63" s="4">
        <v>17</v>
      </c>
      <c r="F63" s="4">
        <v>29</v>
      </c>
      <c r="G63">
        <v>1</v>
      </c>
      <c r="H63" s="5">
        <v>3.1944444444444442E-2</v>
      </c>
      <c r="I63" t="s">
        <v>609</v>
      </c>
      <c r="J63" s="4">
        <f t="shared" si="1"/>
        <v>29</v>
      </c>
      <c r="K63" s="11">
        <f t="shared" si="2"/>
        <v>17</v>
      </c>
      <c r="L63" s="4">
        <f t="shared" si="0"/>
        <v>12</v>
      </c>
      <c r="M63" s="6">
        <f t="shared" si="3"/>
        <v>0.41379310344827586</v>
      </c>
    </row>
    <row r="64" spans="1:13" x14ac:dyDescent="0.45">
      <c r="A64" s="3">
        <v>24</v>
      </c>
      <c r="B64" s="3">
        <v>5</v>
      </c>
      <c r="C64" t="s">
        <v>211</v>
      </c>
      <c r="D64" t="s">
        <v>627</v>
      </c>
      <c r="E64" s="4">
        <v>14</v>
      </c>
      <c r="F64" s="4">
        <v>23</v>
      </c>
      <c r="G64">
        <v>2</v>
      </c>
      <c r="H64" s="5">
        <v>2.9166666666666667E-2</v>
      </c>
      <c r="I64" t="s">
        <v>610</v>
      </c>
      <c r="J64" s="4">
        <f t="shared" si="1"/>
        <v>46</v>
      </c>
      <c r="K64" s="11">
        <f t="shared" si="2"/>
        <v>28</v>
      </c>
      <c r="L64" s="4">
        <f t="shared" si="0"/>
        <v>18</v>
      </c>
      <c r="M64" s="6">
        <f t="shared" si="3"/>
        <v>0.39130434782608697</v>
      </c>
    </row>
    <row r="65" spans="1:13" x14ac:dyDescent="0.45">
      <c r="A65" s="3">
        <v>24</v>
      </c>
      <c r="B65" s="3">
        <v>5</v>
      </c>
      <c r="C65" t="s">
        <v>59</v>
      </c>
      <c r="D65" t="s">
        <v>616</v>
      </c>
      <c r="E65" s="4">
        <v>25</v>
      </c>
      <c r="F65" s="4">
        <v>40</v>
      </c>
      <c r="G65">
        <v>2</v>
      </c>
      <c r="H65" s="5">
        <v>3.2638888888888891E-2</v>
      </c>
      <c r="I65" t="s">
        <v>610</v>
      </c>
      <c r="J65" s="4">
        <f t="shared" si="1"/>
        <v>80</v>
      </c>
      <c r="K65" s="11">
        <f t="shared" si="2"/>
        <v>50</v>
      </c>
      <c r="L65" s="4">
        <f t="shared" si="0"/>
        <v>30</v>
      </c>
      <c r="M65" s="6">
        <f t="shared" si="3"/>
        <v>0.375</v>
      </c>
    </row>
    <row r="66" spans="1:13" x14ac:dyDescent="0.45">
      <c r="A66" s="3">
        <v>25</v>
      </c>
      <c r="B66" s="3">
        <v>12</v>
      </c>
      <c r="C66" t="s">
        <v>66</v>
      </c>
      <c r="D66" t="s">
        <v>625</v>
      </c>
      <c r="E66" s="4">
        <v>20</v>
      </c>
      <c r="F66" s="4">
        <v>34</v>
      </c>
      <c r="G66">
        <v>1</v>
      </c>
      <c r="H66" s="5">
        <v>2.4305555555555556E-2</v>
      </c>
      <c r="I66" t="s">
        <v>610</v>
      </c>
      <c r="J66" s="4">
        <f t="shared" si="1"/>
        <v>34</v>
      </c>
      <c r="K66" s="11">
        <f t="shared" si="2"/>
        <v>20</v>
      </c>
      <c r="L66" s="4">
        <f t="shared" ref="L66:L129" si="4">J66-(G66*E66)</f>
        <v>14</v>
      </c>
      <c r="M66" s="6">
        <f t="shared" si="3"/>
        <v>0.41176470588235292</v>
      </c>
    </row>
    <row r="67" spans="1:13" x14ac:dyDescent="0.45">
      <c r="A67" s="3">
        <v>26</v>
      </c>
      <c r="B67" s="3">
        <v>18</v>
      </c>
      <c r="C67" t="s">
        <v>90</v>
      </c>
      <c r="D67" t="s">
        <v>629</v>
      </c>
      <c r="E67" s="4">
        <v>10</v>
      </c>
      <c r="F67" s="4">
        <v>18</v>
      </c>
      <c r="G67">
        <v>2</v>
      </c>
      <c r="H67" s="5">
        <v>9.0277777777777769E-3</v>
      </c>
      <c r="I67" t="s">
        <v>610</v>
      </c>
      <c r="J67" s="4">
        <f t="shared" ref="J67:J130" si="5">F67*G67</f>
        <v>36</v>
      </c>
      <c r="K67" s="11">
        <f t="shared" ref="K67:K130" si="6">G67*E67</f>
        <v>20</v>
      </c>
      <c r="L67" s="4">
        <f t="shared" si="4"/>
        <v>16</v>
      </c>
      <c r="M67" s="6">
        <f t="shared" ref="M67:M130" si="7">L67/J67</f>
        <v>0.44444444444444442</v>
      </c>
    </row>
    <row r="68" spans="1:13" x14ac:dyDescent="0.45">
      <c r="A68" s="3">
        <v>26</v>
      </c>
      <c r="B68" s="3">
        <v>18</v>
      </c>
      <c r="C68" t="s">
        <v>81</v>
      </c>
      <c r="D68" t="s">
        <v>628</v>
      </c>
      <c r="E68" s="4">
        <v>13</v>
      </c>
      <c r="F68" s="4">
        <v>21</v>
      </c>
      <c r="G68">
        <v>2</v>
      </c>
      <c r="H68" s="5">
        <v>3.7499999999999999E-2</v>
      </c>
      <c r="I68" t="s">
        <v>609</v>
      </c>
      <c r="J68" s="4">
        <f t="shared" si="5"/>
        <v>42</v>
      </c>
      <c r="K68" s="11">
        <f t="shared" si="6"/>
        <v>26</v>
      </c>
      <c r="L68" s="4">
        <f t="shared" si="4"/>
        <v>16</v>
      </c>
      <c r="M68" s="6">
        <f t="shared" si="7"/>
        <v>0.38095238095238093</v>
      </c>
    </row>
    <row r="69" spans="1:13" x14ac:dyDescent="0.45">
      <c r="A69" s="3">
        <v>26</v>
      </c>
      <c r="B69" s="3">
        <v>18</v>
      </c>
      <c r="C69" t="s">
        <v>169</v>
      </c>
      <c r="D69" t="s">
        <v>612</v>
      </c>
      <c r="E69" s="4">
        <v>14</v>
      </c>
      <c r="F69" s="4">
        <v>24</v>
      </c>
      <c r="G69">
        <v>2</v>
      </c>
      <c r="H69" s="5">
        <v>2.9166666666666667E-2</v>
      </c>
      <c r="I69" t="s">
        <v>610</v>
      </c>
      <c r="J69" s="4">
        <f t="shared" si="5"/>
        <v>48</v>
      </c>
      <c r="K69" s="11">
        <f t="shared" si="6"/>
        <v>28</v>
      </c>
      <c r="L69" s="4">
        <f t="shared" si="4"/>
        <v>20</v>
      </c>
      <c r="M69" s="6">
        <f t="shared" si="7"/>
        <v>0.41666666666666669</v>
      </c>
    </row>
    <row r="70" spans="1:13" x14ac:dyDescent="0.45">
      <c r="A70" s="3">
        <v>27</v>
      </c>
      <c r="B70" s="3">
        <v>4</v>
      </c>
      <c r="C70" t="s">
        <v>37</v>
      </c>
      <c r="D70" t="s">
        <v>622</v>
      </c>
      <c r="E70" s="4">
        <v>21</v>
      </c>
      <c r="F70" s="4">
        <v>35</v>
      </c>
      <c r="G70">
        <v>1</v>
      </c>
      <c r="H70" s="5">
        <v>1.1805555555555555E-2</v>
      </c>
      <c r="I70" t="s">
        <v>609</v>
      </c>
      <c r="J70" s="4">
        <f t="shared" si="5"/>
        <v>35</v>
      </c>
      <c r="K70" s="11">
        <f t="shared" si="6"/>
        <v>21</v>
      </c>
      <c r="L70" s="4">
        <f t="shared" si="4"/>
        <v>14</v>
      </c>
      <c r="M70" s="6">
        <f t="shared" si="7"/>
        <v>0.4</v>
      </c>
    </row>
    <row r="71" spans="1:13" x14ac:dyDescent="0.45">
      <c r="A71" s="3">
        <v>27</v>
      </c>
      <c r="B71" s="3">
        <v>4</v>
      </c>
      <c r="C71" t="s">
        <v>166</v>
      </c>
      <c r="D71" t="s">
        <v>630</v>
      </c>
      <c r="E71" s="4">
        <v>15</v>
      </c>
      <c r="F71" s="4">
        <v>26</v>
      </c>
      <c r="G71">
        <v>1</v>
      </c>
      <c r="H71" s="5">
        <v>2.6388888888888889E-2</v>
      </c>
      <c r="I71" t="s">
        <v>610</v>
      </c>
      <c r="J71" s="4">
        <f t="shared" si="5"/>
        <v>26</v>
      </c>
      <c r="K71" s="11">
        <f t="shared" si="6"/>
        <v>15</v>
      </c>
      <c r="L71" s="4">
        <f t="shared" si="4"/>
        <v>11</v>
      </c>
      <c r="M71" s="6">
        <f t="shared" si="7"/>
        <v>0.42307692307692307</v>
      </c>
    </row>
    <row r="72" spans="1:13" x14ac:dyDescent="0.45">
      <c r="A72" s="3">
        <v>28</v>
      </c>
      <c r="B72" s="3">
        <v>2</v>
      </c>
      <c r="C72" t="s">
        <v>90</v>
      </c>
      <c r="D72" t="s">
        <v>629</v>
      </c>
      <c r="E72" s="4">
        <v>10</v>
      </c>
      <c r="F72" s="4">
        <v>18</v>
      </c>
      <c r="G72">
        <v>2</v>
      </c>
      <c r="H72" s="5">
        <v>1.1805555555555555E-2</v>
      </c>
      <c r="I72" t="s">
        <v>610</v>
      </c>
      <c r="J72" s="4">
        <f t="shared" si="5"/>
        <v>36</v>
      </c>
      <c r="K72" s="11">
        <f t="shared" si="6"/>
        <v>20</v>
      </c>
      <c r="L72" s="4">
        <f t="shared" si="4"/>
        <v>16</v>
      </c>
      <c r="M72" s="6">
        <f t="shared" si="7"/>
        <v>0.44444444444444442</v>
      </c>
    </row>
    <row r="73" spans="1:13" x14ac:dyDescent="0.45">
      <c r="A73" s="3">
        <v>28</v>
      </c>
      <c r="B73" s="3">
        <v>2</v>
      </c>
      <c r="C73" t="s">
        <v>49</v>
      </c>
      <c r="D73" t="s">
        <v>618</v>
      </c>
      <c r="E73" s="4">
        <v>17</v>
      </c>
      <c r="F73" s="4">
        <v>29</v>
      </c>
      <c r="G73">
        <v>2</v>
      </c>
      <c r="H73" s="5">
        <v>2.7083333333333334E-2</v>
      </c>
      <c r="I73" t="s">
        <v>610</v>
      </c>
      <c r="J73" s="4">
        <f t="shared" si="5"/>
        <v>58</v>
      </c>
      <c r="K73" s="11">
        <f t="shared" si="6"/>
        <v>34</v>
      </c>
      <c r="L73" s="4">
        <f t="shared" si="4"/>
        <v>24</v>
      </c>
      <c r="M73" s="6">
        <f t="shared" si="7"/>
        <v>0.41379310344827586</v>
      </c>
    </row>
    <row r="74" spans="1:13" x14ac:dyDescent="0.45">
      <c r="A74" s="3">
        <v>29</v>
      </c>
      <c r="B74" s="3">
        <v>20</v>
      </c>
      <c r="C74" t="s">
        <v>133</v>
      </c>
      <c r="D74" t="s">
        <v>631</v>
      </c>
      <c r="E74" s="4">
        <v>15</v>
      </c>
      <c r="F74" s="4">
        <v>25</v>
      </c>
      <c r="G74">
        <v>3</v>
      </c>
      <c r="H74" s="5">
        <v>1.5277777777777777E-2</v>
      </c>
      <c r="I74" t="s">
        <v>610</v>
      </c>
      <c r="J74" s="4">
        <f t="shared" si="5"/>
        <v>75</v>
      </c>
      <c r="K74" s="11">
        <f t="shared" si="6"/>
        <v>45</v>
      </c>
      <c r="L74" s="4">
        <f t="shared" si="4"/>
        <v>30</v>
      </c>
      <c r="M74" s="6">
        <f t="shared" si="7"/>
        <v>0.4</v>
      </c>
    </row>
    <row r="75" spans="1:13" x14ac:dyDescent="0.45">
      <c r="A75" s="3">
        <v>29</v>
      </c>
      <c r="B75" s="3">
        <v>20</v>
      </c>
      <c r="C75" t="s">
        <v>90</v>
      </c>
      <c r="D75" t="s">
        <v>629</v>
      </c>
      <c r="E75" s="4">
        <v>10</v>
      </c>
      <c r="F75" s="4">
        <v>18</v>
      </c>
      <c r="G75">
        <v>2</v>
      </c>
      <c r="H75" s="5">
        <v>1.2500000000000001E-2</v>
      </c>
      <c r="I75" t="s">
        <v>609</v>
      </c>
      <c r="J75" s="4">
        <f t="shared" si="5"/>
        <v>36</v>
      </c>
      <c r="K75" s="11">
        <f t="shared" si="6"/>
        <v>20</v>
      </c>
      <c r="L75" s="4">
        <f t="shared" si="4"/>
        <v>16</v>
      </c>
      <c r="M75" s="6">
        <f t="shared" si="7"/>
        <v>0.44444444444444442</v>
      </c>
    </row>
    <row r="76" spans="1:13" x14ac:dyDescent="0.45">
      <c r="A76" s="3">
        <v>29</v>
      </c>
      <c r="B76" s="3">
        <v>20</v>
      </c>
      <c r="C76" t="s">
        <v>127</v>
      </c>
      <c r="D76" t="s">
        <v>614</v>
      </c>
      <c r="E76" s="4">
        <v>19</v>
      </c>
      <c r="F76" s="4">
        <v>31</v>
      </c>
      <c r="G76">
        <v>2</v>
      </c>
      <c r="H76" s="5">
        <v>2.1527777777777778E-2</v>
      </c>
      <c r="I76" t="s">
        <v>610</v>
      </c>
      <c r="J76" s="4">
        <f t="shared" si="5"/>
        <v>62</v>
      </c>
      <c r="K76" s="11">
        <f t="shared" si="6"/>
        <v>38</v>
      </c>
      <c r="L76" s="4">
        <f t="shared" si="4"/>
        <v>24</v>
      </c>
      <c r="M76" s="6">
        <f t="shared" si="7"/>
        <v>0.38709677419354838</v>
      </c>
    </row>
    <row r="77" spans="1:13" x14ac:dyDescent="0.45">
      <c r="A77" s="3">
        <v>30</v>
      </c>
      <c r="B77" s="3">
        <v>14</v>
      </c>
      <c r="C77" t="s">
        <v>166</v>
      </c>
      <c r="D77" t="s">
        <v>630</v>
      </c>
      <c r="E77" s="4">
        <v>15</v>
      </c>
      <c r="F77" s="4">
        <v>26</v>
      </c>
      <c r="G77">
        <v>2</v>
      </c>
      <c r="H77" s="5">
        <v>9.7222222222222224E-3</v>
      </c>
      <c r="I77" t="s">
        <v>609</v>
      </c>
      <c r="J77" s="4">
        <f t="shared" si="5"/>
        <v>52</v>
      </c>
      <c r="K77" s="11">
        <f t="shared" si="6"/>
        <v>30</v>
      </c>
      <c r="L77" s="4">
        <f t="shared" si="4"/>
        <v>22</v>
      </c>
      <c r="M77" s="6">
        <f t="shared" si="7"/>
        <v>0.42307692307692307</v>
      </c>
    </row>
    <row r="78" spans="1:13" x14ac:dyDescent="0.45">
      <c r="A78" s="3">
        <v>30</v>
      </c>
      <c r="B78" s="3">
        <v>14</v>
      </c>
      <c r="C78" t="s">
        <v>157</v>
      </c>
      <c r="D78" t="s">
        <v>626</v>
      </c>
      <c r="E78" s="4">
        <v>12</v>
      </c>
      <c r="F78" s="4">
        <v>20</v>
      </c>
      <c r="G78">
        <v>3</v>
      </c>
      <c r="H78" s="5">
        <v>3.8194444444444448E-2</v>
      </c>
      <c r="I78" t="s">
        <v>609</v>
      </c>
      <c r="J78" s="4">
        <f t="shared" si="5"/>
        <v>60</v>
      </c>
      <c r="K78" s="11">
        <f t="shared" si="6"/>
        <v>36</v>
      </c>
      <c r="L78" s="4">
        <f t="shared" si="4"/>
        <v>24</v>
      </c>
      <c r="M78" s="6">
        <f t="shared" si="7"/>
        <v>0.4</v>
      </c>
    </row>
    <row r="79" spans="1:13" x14ac:dyDescent="0.45">
      <c r="A79" s="3">
        <v>31</v>
      </c>
      <c r="B79" s="3">
        <v>13</v>
      </c>
      <c r="C79" t="s">
        <v>49</v>
      </c>
      <c r="D79" t="s">
        <v>618</v>
      </c>
      <c r="E79" s="4">
        <v>17</v>
      </c>
      <c r="F79" s="4">
        <v>29</v>
      </c>
      <c r="G79">
        <v>1</v>
      </c>
      <c r="H79" s="5">
        <v>4.0972222222222222E-2</v>
      </c>
      <c r="I79" t="s">
        <v>610</v>
      </c>
      <c r="J79" s="4">
        <f t="shared" si="5"/>
        <v>29</v>
      </c>
      <c r="K79" s="11">
        <f t="shared" si="6"/>
        <v>17</v>
      </c>
      <c r="L79" s="4">
        <f t="shared" si="4"/>
        <v>12</v>
      </c>
      <c r="M79" s="6">
        <f t="shared" si="7"/>
        <v>0.41379310344827586</v>
      </c>
    </row>
    <row r="80" spans="1:13" x14ac:dyDescent="0.45">
      <c r="A80" s="3">
        <v>31</v>
      </c>
      <c r="B80" s="3">
        <v>13</v>
      </c>
      <c r="C80" t="s">
        <v>123</v>
      </c>
      <c r="D80" t="s">
        <v>621</v>
      </c>
      <c r="E80" s="4">
        <v>11</v>
      </c>
      <c r="F80" s="4">
        <v>19</v>
      </c>
      <c r="G80">
        <v>2</v>
      </c>
      <c r="H80" s="5">
        <v>3.1944444444444442E-2</v>
      </c>
      <c r="I80" t="s">
        <v>610</v>
      </c>
      <c r="J80" s="4">
        <f t="shared" si="5"/>
        <v>38</v>
      </c>
      <c r="K80" s="11">
        <f t="shared" si="6"/>
        <v>22</v>
      </c>
      <c r="L80" s="4">
        <f t="shared" si="4"/>
        <v>16</v>
      </c>
      <c r="M80" s="6">
        <f t="shared" si="7"/>
        <v>0.42105263157894735</v>
      </c>
    </row>
    <row r="81" spans="1:13" x14ac:dyDescent="0.45">
      <c r="A81" s="3">
        <v>32</v>
      </c>
      <c r="B81" s="3">
        <v>5</v>
      </c>
      <c r="C81" t="s">
        <v>258</v>
      </c>
      <c r="D81" t="s">
        <v>623</v>
      </c>
      <c r="E81" s="4">
        <v>19</v>
      </c>
      <c r="F81" s="4">
        <v>32</v>
      </c>
      <c r="G81">
        <v>2</v>
      </c>
      <c r="H81" s="5">
        <v>3.4722222222222224E-2</v>
      </c>
      <c r="I81" t="s">
        <v>610</v>
      </c>
      <c r="J81" s="4">
        <f t="shared" si="5"/>
        <v>64</v>
      </c>
      <c r="K81" s="11">
        <f t="shared" si="6"/>
        <v>38</v>
      </c>
      <c r="L81" s="4">
        <f t="shared" si="4"/>
        <v>26</v>
      </c>
      <c r="M81" s="6">
        <f t="shared" si="7"/>
        <v>0.40625</v>
      </c>
    </row>
    <row r="82" spans="1:13" x14ac:dyDescent="0.45">
      <c r="A82" s="3">
        <v>32</v>
      </c>
      <c r="B82" s="3">
        <v>5</v>
      </c>
      <c r="C82" t="s">
        <v>272</v>
      </c>
      <c r="D82" t="s">
        <v>619</v>
      </c>
      <c r="E82" s="4">
        <v>20</v>
      </c>
      <c r="F82" s="4">
        <v>33</v>
      </c>
      <c r="G82">
        <v>1</v>
      </c>
      <c r="H82" s="5">
        <v>1.3888888888888888E-2</v>
      </c>
      <c r="I82" t="s">
        <v>610</v>
      </c>
      <c r="J82" s="4">
        <f t="shared" si="5"/>
        <v>33</v>
      </c>
      <c r="K82" s="11">
        <f t="shared" si="6"/>
        <v>20</v>
      </c>
      <c r="L82" s="4">
        <f t="shared" si="4"/>
        <v>13</v>
      </c>
      <c r="M82" s="6">
        <f t="shared" si="7"/>
        <v>0.39393939393939392</v>
      </c>
    </row>
    <row r="83" spans="1:13" x14ac:dyDescent="0.45">
      <c r="A83" s="3">
        <v>32</v>
      </c>
      <c r="B83" s="3">
        <v>5</v>
      </c>
      <c r="C83" t="s">
        <v>166</v>
      </c>
      <c r="D83" t="s">
        <v>630</v>
      </c>
      <c r="E83" s="4">
        <v>15</v>
      </c>
      <c r="F83" s="4">
        <v>26</v>
      </c>
      <c r="G83">
        <v>3</v>
      </c>
      <c r="H83" s="5">
        <v>2.4305555555555556E-2</v>
      </c>
      <c r="I83" t="s">
        <v>609</v>
      </c>
      <c r="J83" s="4">
        <f t="shared" si="5"/>
        <v>78</v>
      </c>
      <c r="K83" s="11">
        <f t="shared" si="6"/>
        <v>45</v>
      </c>
      <c r="L83" s="4">
        <f t="shared" si="4"/>
        <v>33</v>
      </c>
      <c r="M83" s="6">
        <f t="shared" si="7"/>
        <v>0.42307692307692307</v>
      </c>
    </row>
    <row r="84" spans="1:13" x14ac:dyDescent="0.45">
      <c r="A84" s="3">
        <v>32</v>
      </c>
      <c r="B84" s="3">
        <v>5</v>
      </c>
      <c r="C84" t="s">
        <v>90</v>
      </c>
      <c r="D84" t="s">
        <v>629</v>
      </c>
      <c r="E84" s="4">
        <v>10</v>
      </c>
      <c r="F84" s="4">
        <v>18</v>
      </c>
      <c r="G84">
        <v>2</v>
      </c>
      <c r="H84" s="5">
        <v>1.5972222222222221E-2</v>
      </c>
      <c r="I84" t="s">
        <v>609</v>
      </c>
      <c r="J84" s="4">
        <f t="shared" si="5"/>
        <v>36</v>
      </c>
      <c r="K84" s="11">
        <f t="shared" si="6"/>
        <v>20</v>
      </c>
      <c r="L84" s="4">
        <f t="shared" si="4"/>
        <v>16</v>
      </c>
      <c r="M84" s="6">
        <f t="shared" si="7"/>
        <v>0.44444444444444442</v>
      </c>
    </row>
    <row r="85" spans="1:13" x14ac:dyDescent="0.45">
      <c r="A85" s="3">
        <v>33</v>
      </c>
      <c r="B85" s="3">
        <v>4</v>
      </c>
      <c r="C85" t="s">
        <v>37</v>
      </c>
      <c r="D85" t="s">
        <v>622</v>
      </c>
      <c r="E85" s="4">
        <v>21</v>
      </c>
      <c r="F85" s="4">
        <v>35</v>
      </c>
      <c r="G85">
        <v>3</v>
      </c>
      <c r="H85" s="5">
        <v>4.1666666666666666E-3</v>
      </c>
      <c r="I85" t="s">
        <v>610</v>
      </c>
      <c r="J85" s="4">
        <f t="shared" si="5"/>
        <v>105</v>
      </c>
      <c r="K85" s="11">
        <f t="shared" si="6"/>
        <v>63</v>
      </c>
      <c r="L85" s="4">
        <f t="shared" si="4"/>
        <v>42</v>
      </c>
      <c r="M85" s="6">
        <f t="shared" si="7"/>
        <v>0.4</v>
      </c>
    </row>
    <row r="86" spans="1:13" x14ac:dyDescent="0.45">
      <c r="A86" s="3">
        <v>33</v>
      </c>
      <c r="B86" s="3">
        <v>4</v>
      </c>
      <c r="C86" t="s">
        <v>117</v>
      </c>
      <c r="D86" t="s">
        <v>615</v>
      </c>
      <c r="E86" s="4">
        <v>16</v>
      </c>
      <c r="F86" s="4">
        <v>27</v>
      </c>
      <c r="G86">
        <v>1</v>
      </c>
      <c r="H86" s="5">
        <v>4.0972222222222222E-2</v>
      </c>
      <c r="I86" t="s">
        <v>609</v>
      </c>
      <c r="J86" s="4">
        <f t="shared" si="5"/>
        <v>27</v>
      </c>
      <c r="K86" s="11">
        <f t="shared" si="6"/>
        <v>16</v>
      </c>
      <c r="L86" s="4">
        <f t="shared" si="4"/>
        <v>11</v>
      </c>
      <c r="M86" s="6">
        <f t="shared" si="7"/>
        <v>0.40740740740740738</v>
      </c>
    </row>
    <row r="87" spans="1:13" x14ac:dyDescent="0.45">
      <c r="A87" s="3">
        <v>33</v>
      </c>
      <c r="B87" s="3">
        <v>4</v>
      </c>
      <c r="C87" t="s">
        <v>258</v>
      </c>
      <c r="D87" t="s">
        <v>623</v>
      </c>
      <c r="E87" s="4">
        <v>19</v>
      </c>
      <c r="F87" s="4">
        <v>32</v>
      </c>
      <c r="G87">
        <v>3</v>
      </c>
      <c r="H87" s="5">
        <v>3.8194444444444448E-2</v>
      </c>
      <c r="I87" t="s">
        <v>610</v>
      </c>
      <c r="J87" s="4">
        <f t="shared" si="5"/>
        <v>96</v>
      </c>
      <c r="K87" s="11">
        <f t="shared" si="6"/>
        <v>57</v>
      </c>
      <c r="L87" s="4">
        <f t="shared" si="4"/>
        <v>39</v>
      </c>
      <c r="M87" s="6">
        <f t="shared" si="7"/>
        <v>0.40625</v>
      </c>
    </row>
    <row r="88" spans="1:13" x14ac:dyDescent="0.45">
      <c r="A88" s="3">
        <v>33</v>
      </c>
      <c r="B88" s="3">
        <v>4</v>
      </c>
      <c r="C88" t="s">
        <v>166</v>
      </c>
      <c r="D88" t="s">
        <v>630</v>
      </c>
      <c r="E88" s="4">
        <v>15</v>
      </c>
      <c r="F88" s="4">
        <v>26</v>
      </c>
      <c r="G88">
        <v>3</v>
      </c>
      <c r="H88" s="5">
        <v>6.9444444444444441E-3</v>
      </c>
      <c r="I88" t="s">
        <v>609</v>
      </c>
      <c r="J88" s="4">
        <f t="shared" si="5"/>
        <v>78</v>
      </c>
      <c r="K88" s="11">
        <f t="shared" si="6"/>
        <v>45</v>
      </c>
      <c r="L88" s="4">
        <f t="shared" si="4"/>
        <v>33</v>
      </c>
      <c r="M88" s="6">
        <f t="shared" si="7"/>
        <v>0.42307692307692307</v>
      </c>
    </row>
    <row r="89" spans="1:13" x14ac:dyDescent="0.45">
      <c r="A89" s="3">
        <v>34</v>
      </c>
      <c r="B89" s="3">
        <v>15</v>
      </c>
      <c r="C89" t="s">
        <v>66</v>
      </c>
      <c r="D89" t="s">
        <v>625</v>
      </c>
      <c r="E89" s="4">
        <v>20</v>
      </c>
      <c r="F89" s="4">
        <v>34</v>
      </c>
      <c r="G89">
        <v>1</v>
      </c>
      <c r="H89" s="5">
        <v>3.1944444444444442E-2</v>
      </c>
      <c r="I89" t="s">
        <v>609</v>
      </c>
      <c r="J89" s="4">
        <f t="shared" si="5"/>
        <v>34</v>
      </c>
      <c r="K89" s="11">
        <f t="shared" si="6"/>
        <v>20</v>
      </c>
      <c r="L89" s="4">
        <f t="shared" si="4"/>
        <v>14</v>
      </c>
      <c r="M89" s="6">
        <f t="shared" si="7"/>
        <v>0.41176470588235292</v>
      </c>
    </row>
    <row r="90" spans="1:13" x14ac:dyDescent="0.45">
      <c r="A90" s="3">
        <v>34</v>
      </c>
      <c r="B90" s="3">
        <v>15</v>
      </c>
      <c r="C90" t="s">
        <v>166</v>
      </c>
      <c r="D90" t="s">
        <v>630</v>
      </c>
      <c r="E90" s="4">
        <v>15</v>
      </c>
      <c r="F90" s="4">
        <v>26</v>
      </c>
      <c r="G90">
        <v>3</v>
      </c>
      <c r="H90" s="5">
        <v>1.3194444444444444E-2</v>
      </c>
      <c r="I90" t="s">
        <v>610</v>
      </c>
      <c r="J90" s="4">
        <f t="shared" si="5"/>
        <v>78</v>
      </c>
      <c r="K90" s="11">
        <f t="shared" si="6"/>
        <v>45</v>
      </c>
      <c r="L90" s="4">
        <f t="shared" si="4"/>
        <v>33</v>
      </c>
      <c r="M90" s="6">
        <f t="shared" si="7"/>
        <v>0.42307692307692307</v>
      </c>
    </row>
    <row r="91" spans="1:13" x14ac:dyDescent="0.45">
      <c r="A91" s="3">
        <v>35</v>
      </c>
      <c r="B91" s="3">
        <v>13</v>
      </c>
      <c r="C91" t="s">
        <v>79</v>
      </c>
      <c r="D91" t="s">
        <v>613</v>
      </c>
      <c r="E91" s="4">
        <v>18</v>
      </c>
      <c r="F91" s="4">
        <v>30</v>
      </c>
      <c r="G91">
        <v>3</v>
      </c>
      <c r="H91" s="5">
        <v>3.472222222222222E-3</v>
      </c>
      <c r="I91" t="s">
        <v>610</v>
      </c>
      <c r="J91" s="4">
        <f t="shared" si="5"/>
        <v>90</v>
      </c>
      <c r="K91" s="11">
        <f t="shared" si="6"/>
        <v>54</v>
      </c>
      <c r="L91" s="4">
        <f t="shared" si="4"/>
        <v>36</v>
      </c>
      <c r="M91" s="6">
        <f t="shared" si="7"/>
        <v>0.4</v>
      </c>
    </row>
    <row r="92" spans="1:13" x14ac:dyDescent="0.45">
      <c r="A92" s="3">
        <v>35</v>
      </c>
      <c r="B92" s="3">
        <v>13</v>
      </c>
      <c r="C92" t="s">
        <v>49</v>
      </c>
      <c r="D92" t="s">
        <v>618</v>
      </c>
      <c r="E92" s="4">
        <v>17</v>
      </c>
      <c r="F92" s="4">
        <v>29</v>
      </c>
      <c r="G92">
        <v>1</v>
      </c>
      <c r="H92" s="5">
        <v>5.5555555555555558E-3</v>
      </c>
      <c r="I92" t="s">
        <v>609</v>
      </c>
      <c r="J92" s="4">
        <f t="shared" si="5"/>
        <v>29</v>
      </c>
      <c r="K92" s="11">
        <f t="shared" si="6"/>
        <v>17</v>
      </c>
      <c r="L92" s="4">
        <f t="shared" si="4"/>
        <v>12</v>
      </c>
      <c r="M92" s="6">
        <f t="shared" si="7"/>
        <v>0.41379310344827586</v>
      </c>
    </row>
    <row r="93" spans="1:13" x14ac:dyDescent="0.45">
      <c r="A93" s="3">
        <v>35</v>
      </c>
      <c r="B93" s="3">
        <v>13</v>
      </c>
      <c r="C93" t="s">
        <v>272</v>
      </c>
      <c r="D93" t="s">
        <v>619</v>
      </c>
      <c r="E93" s="4">
        <v>20</v>
      </c>
      <c r="F93" s="4">
        <v>33</v>
      </c>
      <c r="G93">
        <v>1</v>
      </c>
      <c r="H93" s="5">
        <v>1.4583333333333334E-2</v>
      </c>
      <c r="I93" t="s">
        <v>609</v>
      </c>
      <c r="J93" s="4">
        <f t="shared" si="5"/>
        <v>33</v>
      </c>
      <c r="K93" s="11">
        <f t="shared" si="6"/>
        <v>20</v>
      </c>
      <c r="L93" s="4">
        <f t="shared" si="4"/>
        <v>13</v>
      </c>
      <c r="M93" s="6">
        <f t="shared" si="7"/>
        <v>0.39393939393939392</v>
      </c>
    </row>
    <row r="94" spans="1:13" x14ac:dyDescent="0.45">
      <c r="A94" s="3">
        <v>35</v>
      </c>
      <c r="B94" s="3">
        <v>13</v>
      </c>
      <c r="C94" t="s">
        <v>127</v>
      </c>
      <c r="D94" t="s">
        <v>614</v>
      </c>
      <c r="E94" s="4">
        <v>19</v>
      </c>
      <c r="F94" s="4">
        <v>31</v>
      </c>
      <c r="G94">
        <v>2</v>
      </c>
      <c r="H94" s="5">
        <v>2.1527777777777778E-2</v>
      </c>
      <c r="I94" t="s">
        <v>610</v>
      </c>
      <c r="J94" s="4">
        <f t="shared" si="5"/>
        <v>62</v>
      </c>
      <c r="K94" s="11">
        <f t="shared" si="6"/>
        <v>38</v>
      </c>
      <c r="L94" s="4">
        <f t="shared" si="4"/>
        <v>24</v>
      </c>
      <c r="M94" s="6">
        <f t="shared" si="7"/>
        <v>0.38709677419354838</v>
      </c>
    </row>
    <row r="95" spans="1:13" x14ac:dyDescent="0.45">
      <c r="A95" s="3">
        <v>36</v>
      </c>
      <c r="B95" s="3">
        <v>5</v>
      </c>
      <c r="C95" t="s">
        <v>79</v>
      </c>
      <c r="D95" t="s">
        <v>613</v>
      </c>
      <c r="E95" s="4">
        <v>18</v>
      </c>
      <c r="F95" s="4">
        <v>30</v>
      </c>
      <c r="G95">
        <v>1</v>
      </c>
      <c r="H95" s="5">
        <v>2.6388888888888889E-2</v>
      </c>
      <c r="I95" t="s">
        <v>609</v>
      </c>
      <c r="J95" s="4">
        <f t="shared" si="5"/>
        <v>30</v>
      </c>
      <c r="K95" s="11">
        <f t="shared" si="6"/>
        <v>18</v>
      </c>
      <c r="L95" s="4">
        <f t="shared" si="4"/>
        <v>12</v>
      </c>
      <c r="M95" s="6">
        <f t="shared" si="7"/>
        <v>0.4</v>
      </c>
    </row>
    <row r="96" spans="1:13" x14ac:dyDescent="0.45">
      <c r="A96" s="3">
        <v>37</v>
      </c>
      <c r="B96" s="3">
        <v>20</v>
      </c>
      <c r="C96" t="s">
        <v>81</v>
      </c>
      <c r="D96" t="s">
        <v>628</v>
      </c>
      <c r="E96" s="4">
        <v>13</v>
      </c>
      <c r="F96" s="4">
        <v>21</v>
      </c>
      <c r="G96">
        <v>1</v>
      </c>
      <c r="H96" s="5">
        <v>3.2638888888888891E-2</v>
      </c>
      <c r="I96" t="s">
        <v>609</v>
      </c>
      <c r="J96" s="4">
        <f t="shared" si="5"/>
        <v>21</v>
      </c>
      <c r="K96" s="11">
        <f t="shared" si="6"/>
        <v>13</v>
      </c>
      <c r="L96" s="4">
        <f t="shared" si="4"/>
        <v>8</v>
      </c>
      <c r="M96" s="6">
        <f t="shared" si="7"/>
        <v>0.38095238095238093</v>
      </c>
    </row>
    <row r="97" spans="1:13" x14ac:dyDescent="0.45">
      <c r="A97" s="3">
        <v>38</v>
      </c>
      <c r="B97" s="3">
        <v>10</v>
      </c>
      <c r="C97" t="s">
        <v>127</v>
      </c>
      <c r="D97" t="s">
        <v>614</v>
      </c>
      <c r="E97" s="4">
        <v>19</v>
      </c>
      <c r="F97" s="4">
        <v>31</v>
      </c>
      <c r="G97">
        <v>3</v>
      </c>
      <c r="H97" s="5">
        <v>1.4583333333333334E-2</v>
      </c>
      <c r="I97" t="s">
        <v>610</v>
      </c>
      <c r="J97" s="4">
        <f t="shared" si="5"/>
        <v>93</v>
      </c>
      <c r="K97" s="11">
        <f t="shared" si="6"/>
        <v>57</v>
      </c>
      <c r="L97" s="4">
        <f t="shared" si="4"/>
        <v>36</v>
      </c>
      <c r="M97" s="6">
        <f t="shared" si="7"/>
        <v>0.38709677419354838</v>
      </c>
    </row>
    <row r="98" spans="1:13" x14ac:dyDescent="0.45">
      <c r="A98" s="3">
        <v>38</v>
      </c>
      <c r="B98" s="3">
        <v>10</v>
      </c>
      <c r="C98" t="s">
        <v>37</v>
      </c>
      <c r="D98" t="s">
        <v>622</v>
      </c>
      <c r="E98" s="4">
        <v>21</v>
      </c>
      <c r="F98" s="4">
        <v>35</v>
      </c>
      <c r="G98">
        <v>2</v>
      </c>
      <c r="H98" s="5">
        <v>2.361111111111111E-2</v>
      </c>
      <c r="I98" t="s">
        <v>609</v>
      </c>
      <c r="J98" s="4">
        <f t="shared" si="5"/>
        <v>70</v>
      </c>
      <c r="K98" s="11">
        <f t="shared" si="6"/>
        <v>42</v>
      </c>
      <c r="L98" s="4">
        <f t="shared" si="4"/>
        <v>28</v>
      </c>
      <c r="M98" s="6">
        <f t="shared" si="7"/>
        <v>0.4</v>
      </c>
    </row>
    <row r="99" spans="1:13" x14ac:dyDescent="0.45">
      <c r="A99" s="3">
        <v>38</v>
      </c>
      <c r="B99" s="3">
        <v>10</v>
      </c>
      <c r="C99" t="s">
        <v>84</v>
      </c>
      <c r="D99" t="s">
        <v>617</v>
      </c>
      <c r="E99" s="4">
        <v>22</v>
      </c>
      <c r="F99" s="4">
        <v>36</v>
      </c>
      <c r="G99">
        <v>2</v>
      </c>
      <c r="H99" s="5">
        <v>2.9861111111111113E-2</v>
      </c>
      <c r="I99" t="s">
        <v>609</v>
      </c>
      <c r="J99" s="4">
        <f t="shared" si="5"/>
        <v>72</v>
      </c>
      <c r="K99" s="11">
        <f t="shared" si="6"/>
        <v>44</v>
      </c>
      <c r="L99" s="4">
        <f t="shared" si="4"/>
        <v>28</v>
      </c>
      <c r="M99" s="6">
        <f t="shared" si="7"/>
        <v>0.3888888888888889</v>
      </c>
    </row>
    <row r="100" spans="1:13" x14ac:dyDescent="0.45">
      <c r="A100" s="3">
        <v>39</v>
      </c>
      <c r="B100" s="3">
        <v>15</v>
      </c>
      <c r="C100" t="s">
        <v>84</v>
      </c>
      <c r="D100" t="s">
        <v>617</v>
      </c>
      <c r="E100" s="4">
        <v>22</v>
      </c>
      <c r="F100" s="4">
        <v>36</v>
      </c>
      <c r="G100">
        <v>3</v>
      </c>
      <c r="H100" s="5">
        <v>3.9583333333333331E-2</v>
      </c>
      <c r="I100" t="s">
        <v>609</v>
      </c>
      <c r="J100" s="4">
        <f t="shared" si="5"/>
        <v>108</v>
      </c>
      <c r="K100" s="11">
        <f t="shared" si="6"/>
        <v>66</v>
      </c>
      <c r="L100" s="4">
        <f t="shared" si="4"/>
        <v>42</v>
      </c>
      <c r="M100" s="6">
        <f t="shared" si="7"/>
        <v>0.3888888888888889</v>
      </c>
    </row>
    <row r="101" spans="1:13" x14ac:dyDescent="0.45">
      <c r="A101" s="3">
        <v>40</v>
      </c>
      <c r="B101" s="3">
        <v>1</v>
      </c>
      <c r="C101" t="s">
        <v>49</v>
      </c>
      <c r="D101" t="s">
        <v>618</v>
      </c>
      <c r="E101" s="4">
        <v>17</v>
      </c>
      <c r="F101" s="4">
        <v>29</v>
      </c>
      <c r="G101">
        <v>3</v>
      </c>
      <c r="H101" s="5">
        <v>1.0416666666666666E-2</v>
      </c>
      <c r="I101" t="s">
        <v>610</v>
      </c>
      <c r="J101" s="4">
        <f t="shared" si="5"/>
        <v>87</v>
      </c>
      <c r="K101" s="11">
        <f t="shared" si="6"/>
        <v>51</v>
      </c>
      <c r="L101" s="4">
        <f t="shared" si="4"/>
        <v>36</v>
      </c>
      <c r="M101" s="6">
        <f t="shared" si="7"/>
        <v>0.41379310344827586</v>
      </c>
    </row>
    <row r="102" spans="1:13" x14ac:dyDescent="0.45">
      <c r="A102" s="3">
        <v>40</v>
      </c>
      <c r="B102" s="3">
        <v>1</v>
      </c>
      <c r="C102" t="s">
        <v>272</v>
      </c>
      <c r="D102" t="s">
        <v>619</v>
      </c>
      <c r="E102" s="4">
        <v>20</v>
      </c>
      <c r="F102" s="4">
        <v>33</v>
      </c>
      <c r="G102">
        <v>1</v>
      </c>
      <c r="H102" s="5">
        <v>3.4722222222222224E-2</v>
      </c>
      <c r="I102" t="s">
        <v>610</v>
      </c>
      <c r="J102" s="4">
        <f t="shared" si="5"/>
        <v>33</v>
      </c>
      <c r="K102" s="11">
        <f t="shared" si="6"/>
        <v>20</v>
      </c>
      <c r="L102" s="4">
        <f t="shared" si="4"/>
        <v>13</v>
      </c>
      <c r="M102" s="6">
        <f t="shared" si="7"/>
        <v>0.39393939393939392</v>
      </c>
    </row>
    <row r="103" spans="1:13" x14ac:dyDescent="0.45">
      <c r="A103" s="3">
        <v>40</v>
      </c>
      <c r="B103" s="3">
        <v>1</v>
      </c>
      <c r="C103" t="s">
        <v>53</v>
      </c>
      <c r="D103" t="s">
        <v>620</v>
      </c>
      <c r="E103" s="4">
        <v>16</v>
      </c>
      <c r="F103" s="4">
        <v>28</v>
      </c>
      <c r="G103">
        <v>1</v>
      </c>
      <c r="H103" s="5">
        <v>9.0277777777777769E-3</v>
      </c>
      <c r="I103" t="s">
        <v>610</v>
      </c>
      <c r="J103" s="4">
        <f t="shared" si="5"/>
        <v>28</v>
      </c>
      <c r="K103" s="11">
        <f t="shared" si="6"/>
        <v>16</v>
      </c>
      <c r="L103" s="4">
        <f t="shared" si="4"/>
        <v>12</v>
      </c>
      <c r="M103" s="6">
        <f t="shared" si="7"/>
        <v>0.42857142857142855</v>
      </c>
    </row>
    <row r="104" spans="1:13" x14ac:dyDescent="0.45">
      <c r="A104" s="3">
        <v>41</v>
      </c>
      <c r="B104" s="3">
        <v>7</v>
      </c>
      <c r="C104" t="s">
        <v>258</v>
      </c>
      <c r="D104" t="s">
        <v>623</v>
      </c>
      <c r="E104" s="4">
        <v>19</v>
      </c>
      <c r="F104" s="4">
        <v>32</v>
      </c>
      <c r="G104">
        <v>3</v>
      </c>
      <c r="H104" s="5">
        <v>1.5972222222222221E-2</v>
      </c>
      <c r="I104" t="s">
        <v>610</v>
      </c>
      <c r="J104" s="4">
        <f t="shared" si="5"/>
        <v>96</v>
      </c>
      <c r="K104" s="11">
        <f t="shared" si="6"/>
        <v>57</v>
      </c>
      <c r="L104" s="4">
        <f t="shared" si="4"/>
        <v>39</v>
      </c>
      <c r="M104" s="6">
        <f t="shared" si="7"/>
        <v>0.40625</v>
      </c>
    </row>
    <row r="105" spans="1:13" x14ac:dyDescent="0.45">
      <c r="A105" s="3">
        <v>41</v>
      </c>
      <c r="B105" s="3">
        <v>7</v>
      </c>
      <c r="C105" t="s">
        <v>166</v>
      </c>
      <c r="D105" t="s">
        <v>630</v>
      </c>
      <c r="E105" s="4">
        <v>15</v>
      </c>
      <c r="F105" s="4">
        <v>26</v>
      </c>
      <c r="G105">
        <v>3</v>
      </c>
      <c r="H105" s="5">
        <v>3.2638888888888891E-2</v>
      </c>
      <c r="I105" t="s">
        <v>610</v>
      </c>
      <c r="J105" s="4">
        <f t="shared" si="5"/>
        <v>78</v>
      </c>
      <c r="K105" s="11">
        <f t="shared" si="6"/>
        <v>45</v>
      </c>
      <c r="L105" s="4">
        <f t="shared" si="4"/>
        <v>33</v>
      </c>
      <c r="M105" s="6">
        <f t="shared" si="7"/>
        <v>0.42307692307692307</v>
      </c>
    </row>
    <row r="106" spans="1:13" x14ac:dyDescent="0.45">
      <c r="A106" s="3">
        <v>41</v>
      </c>
      <c r="B106" s="3">
        <v>7</v>
      </c>
      <c r="C106" t="s">
        <v>79</v>
      </c>
      <c r="D106" t="s">
        <v>613</v>
      </c>
      <c r="E106" s="4">
        <v>18</v>
      </c>
      <c r="F106" s="4">
        <v>30</v>
      </c>
      <c r="G106">
        <v>1</v>
      </c>
      <c r="H106" s="5">
        <v>1.3194444444444444E-2</v>
      </c>
      <c r="I106" t="s">
        <v>610</v>
      </c>
      <c r="J106" s="4">
        <f t="shared" si="5"/>
        <v>30</v>
      </c>
      <c r="K106" s="11">
        <f t="shared" si="6"/>
        <v>18</v>
      </c>
      <c r="L106" s="4">
        <f t="shared" si="4"/>
        <v>12</v>
      </c>
      <c r="M106" s="6">
        <f t="shared" si="7"/>
        <v>0.4</v>
      </c>
    </row>
    <row r="107" spans="1:13" x14ac:dyDescent="0.45">
      <c r="A107" s="3">
        <v>42</v>
      </c>
      <c r="B107" s="3">
        <v>14</v>
      </c>
      <c r="C107" t="s">
        <v>214</v>
      </c>
      <c r="D107" t="s">
        <v>624</v>
      </c>
      <c r="E107" s="4">
        <v>13</v>
      </c>
      <c r="F107" s="4">
        <v>22</v>
      </c>
      <c r="G107">
        <v>1</v>
      </c>
      <c r="H107" s="5">
        <v>3.9583333333333331E-2</v>
      </c>
      <c r="I107" t="s">
        <v>610</v>
      </c>
      <c r="J107" s="4">
        <f t="shared" si="5"/>
        <v>22</v>
      </c>
      <c r="K107" s="11">
        <f t="shared" si="6"/>
        <v>13</v>
      </c>
      <c r="L107" s="4">
        <f t="shared" si="4"/>
        <v>9</v>
      </c>
      <c r="M107" s="6">
        <f t="shared" si="7"/>
        <v>0.40909090909090912</v>
      </c>
    </row>
    <row r="108" spans="1:13" x14ac:dyDescent="0.45">
      <c r="A108" s="3">
        <v>42</v>
      </c>
      <c r="B108" s="3">
        <v>14</v>
      </c>
      <c r="C108" t="s">
        <v>59</v>
      </c>
      <c r="D108" t="s">
        <v>616</v>
      </c>
      <c r="E108" s="4">
        <v>25</v>
      </c>
      <c r="F108" s="4">
        <v>40</v>
      </c>
      <c r="G108">
        <v>2</v>
      </c>
      <c r="H108" s="5">
        <v>8.3333333333333332E-3</v>
      </c>
      <c r="I108" t="s">
        <v>610</v>
      </c>
      <c r="J108" s="4">
        <f t="shared" si="5"/>
        <v>80</v>
      </c>
      <c r="K108" s="11">
        <f t="shared" si="6"/>
        <v>50</v>
      </c>
      <c r="L108" s="4">
        <f t="shared" si="4"/>
        <v>30</v>
      </c>
      <c r="M108" s="6">
        <f t="shared" si="7"/>
        <v>0.375</v>
      </c>
    </row>
    <row r="109" spans="1:13" x14ac:dyDescent="0.45">
      <c r="A109" s="3">
        <v>43</v>
      </c>
      <c r="B109" s="3">
        <v>8</v>
      </c>
      <c r="C109" t="s">
        <v>258</v>
      </c>
      <c r="D109" t="s">
        <v>623</v>
      </c>
      <c r="E109" s="4">
        <v>19</v>
      </c>
      <c r="F109" s="4">
        <v>32</v>
      </c>
      <c r="G109">
        <v>1</v>
      </c>
      <c r="H109" s="5">
        <v>4.1666666666666666E-3</v>
      </c>
      <c r="I109" t="s">
        <v>610</v>
      </c>
      <c r="J109" s="4">
        <f t="shared" si="5"/>
        <v>32</v>
      </c>
      <c r="K109" s="11">
        <f t="shared" si="6"/>
        <v>19</v>
      </c>
      <c r="L109" s="4">
        <f t="shared" si="4"/>
        <v>13</v>
      </c>
      <c r="M109" s="6">
        <f t="shared" si="7"/>
        <v>0.40625</v>
      </c>
    </row>
    <row r="110" spans="1:13" x14ac:dyDescent="0.45">
      <c r="A110" s="3">
        <v>43</v>
      </c>
      <c r="B110" s="3">
        <v>8</v>
      </c>
      <c r="C110" t="s">
        <v>66</v>
      </c>
      <c r="D110" t="s">
        <v>625</v>
      </c>
      <c r="E110" s="4">
        <v>20</v>
      </c>
      <c r="F110" s="4">
        <v>34</v>
      </c>
      <c r="G110">
        <v>2</v>
      </c>
      <c r="H110" s="5">
        <v>4.0972222222222222E-2</v>
      </c>
      <c r="I110" t="s">
        <v>610</v>
      </c>
      <c r="J110" s="4">
        <f t="shared" si="5"/>
        <v>68</v>
      </c>
      <c r="K110" s="11">
        <f t="shared" si="6"/>
        <v>40</v>
      </c>
      <c r="L110" s="4">
        <f t="shared" si="4"/>
        <v>28</v>
      </c>
      <c r="M110" s="6">
        <f t="shared" si="7"/>
        <v>0.41176470588235292</v>
      </c>
    </row>
    <row r="111" spans="1:13" x14ac:dyDescent="0.45">
      <c r="A111" s="3">
        <v>43</v>
      </c>
      <c r="B111" s="3">
        <v>8</v>
      </c>
      <c r="C111" t="s">
        <v>169</v>
      </c>
      <c r="D111" t="s">
        <v>612</v>
      </c>
      <c r="E111" s="4">
        <v>14</v>
      </c>
      <c r="F111" s="4">
        <v>24</v>
      </c>
      <c r="G111">
        <v>3</v>
      </c>
      <c r="H111" s="5">
        <v>3.9583333333333331E-2</v>
      </c>
      <c r="I111" t="s">
        <v>609</v>
      </c>
      <c r="J111" s="4">
        <f t="shared" si="5"/>
        <v>72</v>
      </c>
      <c r="K111" s="11">
        <f t="shared" si="6"/>
        <v>42</v>
      </c>
      <c r="L111" s="4">
        <f t="shared" si="4"/>
        <v>30</v>
      </c>
      <c r="M111" s="6">
        <f t="shared" si="7"/>
        <v>0.41666666666666669</v>
      </c>
    </row>
    <row r="112" spans="1:13" x14ac:dyDescent="0.45">
      <c r="A112" s="3">
        <v>43</v>
      </c>
      <c r="B112" s="3">
        <v>8</v>
      </c>
      <c r="C112" t="s">
        <v>127</v>
      </c>
      <c r="D112" t="s">
        <v>614</v>
      </c>
      <c r="E112" s="4">
        <v>19</v>
      </c>
      <c r="F112" s="4">
        <v>31</v>
      </c>
      <c r="G112">
        <v>1</v>
      </c>
      <c r="H112" s="5">
        <v>1.6666666666666666E-2</v>
      </c>
      <c r="I112" t="s">
        <v>609</v>
      </c>
      <c r="J112" s="4">
        <f t="shared" si="5"/>
        <v>31</v>
      </c>
      <c r="K112" s="11">
        <f t="shared" si="6"/>
        <v>19</v>
      </c>
      <c r="L112" s="4">
        <f t="shared" si="4"/>
        <v>12</v>
      </c>
      <c r="M112" s="6">
        <f t="shared" si="7"/>
        <v>0.38709677419354838</v>
      </c>
    </row>
    <row r="113" spans="1:13" x14ac:dyDescent="0.45">
      <c r="A113" s="3">
        <v>44</v>
      </c>
      <c r="B113" s="3">
        <v>18</v>
      </c>
      <c r="C113" t="s">
        <v>166</v>
      </c>
      <c r="D113" t="s">
        <v>630</v>
      </c>
      <c r="E113" s="4">
        <v>15</v>
      </c>
      <c r="F113" s="4">
        <v>26</v>
      </c>
      <c r="G113">
        <v>1</v>
      </c>
      <c r="H113" s="5">
        <v>2.361111111111111E-2</v>
      </c>
      <c r="I113" t="s">
        <v>610</v>
      </c>
      <c r="J113" s="4">
        <f t="shared" si="5"/>
        <v>26</v>
      </c>
      <c r="K113" s="11">
        <f t="shared" si="6"/>
        <v>15</v>
      </c>
      <c r="L113" s="4">
        <f t="shared" si="4"/>
        <v>11</v>
      </c>
      <c r="M113" s="6">
        <f t="shared" si="7"/>
        <v>0.42307692307692307</v>
      </c>
    </row>
    <row r="114" spans="1:13" x14ac:dyDescent="0.45">
      <c r="A114" s="3">
        <v>44</v>
      </c>
      <c r="B114" s="3">
        <v>18</v>
      </c>
      <c r="C114" t="s">
        <v>133</v>
      </c>
      <c r="D114" t="s">
        <v>631</v>
      </c>
      <c r="E114" s="4">
        <v>15</v>
      </c>
      <c r="F114" s="4">
        <v>25</v>
      </c>
      <c r="G114">
        <v>3</v>
      </c>
      <c r="H114" s="5">
        <v>5.5555555555555558E-3</v>
      </c>
      <c r="I114" t="s">
        <v>609</v>
      </c>
      <c r="J114" s="4">
        <f t="shared" si="5"/>
        <v>75</v>
      </c>
      <c r="K114" s="11">
        <f t="shared" si="6"/>
        <v>45</v>
      </c>
      <c r="L114" s="4">
        <f t="shared" si="4"/>
        <v>30</v>
      </c>
      <c r="M114" s="6">
        <f t="shared" si="7"/>
        <v>0.4</v>
      </c>
    </row>
    <row r="115" spans="1:13" x14ac:dyDescent="0.45">
      <c r="A115" s="3">
        <v>44</v>
      </c>
      <c r="B115" s="3">
        <v>18</v>
      </c>
      <c r="C115" t="s">
        <v>81</v>
      </c>
      <c r="D115" t="s">
        <v>628</v>
      </c>
      <c r="E115" s="4">
        <v>13</v>
      </c>
      <c r="F115" s="4">
        <v>21</v>
      </c>
      <c r="G115">
        <v>1</v>
      </c>
      <c r="H115" s="5">
        <v>2.9861111111111113E-2</v>
      </c>
      <c r="I115" t="s">
        <v>609</v>
      </c>
      <c r="J115" s="4">
        <f t="shared" si="5"/>
        <v>21</v>
      </c>
      <c r="K115" s="11">
        <f t="shared" si="6"/>
        <v>13</v>
      </c>
      <c r="L115" s="4">
        <f t="shared" si="4"/>
        <v>8</v>
      </c>
      <c r="M115" s="6">
        <f t="shared" si="7"/>
        <v>0.38095238095238093</v>
      </c>
    </row>
    <row r="116" spans="1:13" x14ac:dyDescent="0.45">
      <c r="A116" s="3">
        <v>45</v>
      </c>
      <c r="B116" s="3">
        <v>17</v>
      </c>
      <c r="C116" t="s">
        <v>90</v>
      </c>
      <c r="D116" t="s">
        <v>629</v>
      </c>
      <c r="E116" s="4">
        <v>10</v>
      </c>
      <c r="F116" s="4">
        <v>18</v>
      </c>
      <c r="G116">
        <v>3</v>
      </c>
      <c r="H116" s="5">
        <v>3.2638888888888891E-2</v>
      </c>
      <c r="I116" t="s">
        <v>609</v>
      </c>
      <c r="J116" s="4">
        <f t="shared" si="5"/>
        <v>54</v>
      </c>
      <c r="K116" s="11">
        <f t="shared" si="6"/>
        <v>30</v>
      </c>
      <c r="L116" s="4">
        <f t="shared" si="4"/>
        <v>24</v>
      </c>
      <c r="M116" s="6">
        <f t="shared" si="7"/>
        <v>0.44444444444444442</v>
      </c>
    </row>
    <row r="117" spans="1:13" x14ac:dyDescent="0.45">
      <c r="A117" s="3">
        <v>46</v>
      </c>
      <c r="B117" s="3">
        <v>10</v>
      </c>
      <c r="C117" t="s">
        <v>79</v>
      </c>
      <c r="D117" t="s">
        <v>613</v>
      </c>
      <c r="E117" s="4">
        <v>18</v>
      </c>
      <c r="F117" s="4">
        <v>30</v>
      </c>
      <c r="G117">
        <v>2</v>
      </c>
      <c r="H117" s="5">
        <v>1.5972222222222221E-2</v>
      </c>
      <c r="I117" t="s">
        <v>610</v>
      </c>
      <c r="J117" s="4">
        <f t="shared" si="5"/>
        <v>60</v>
      </c>
      <c r="K117" s="11">
        <f t="shared" si="6"/>
        <v>36</v>
      </c>
      <c r="L117" s="4">
        <f t="shared" si="4"/>
        <v>24</v>
      </c>
      <c r="M117" s="6">
        <f t="shared" si="7"/>
        <v>0.4</v>
      </c>
    </row>
    <row r="118" spans="1:13" x14ac:dyDescent="0.45">
      <c r="A118" s="3">
        <v>46</v>
      </c>
      <c r="B118" s="3">
        <v>10</v>
      </c>
      <c r="C118" t="s">
        <v>66</v>
      </c>
      <c r="D118" t="s">
        <v>625</v>
      </c>
      <c r="E118" s="4">
        <v>20</v>
      </c>
      <c r="F118" s="4">
        <v>34</v>
      </c>
      <c r="G118">
        <v>1</v>
      </c>
      <c r="H118" s="5">
        <v>3.3333333333333333E-2</v>
      </c>
      <c r="I118" t="s">
        <v>610</v>
      </c>
      <c r="J118" s="4">
        <f t="shared" si="5"/>
        <v>34</v>
      </c>
      <c r="K118" s="11">
        <f t="shared" si="6"/>
        <v>20</v>
      </c>
      <c r="L118" s="4">
        <f t="shared" si="4"/>
        <v>14</v>
      </c>
      <c r="M118" s="6">
        <f t="shared" si="7"/>
        <v>0.41176470588235292</v>
      </c>
    </row>
    <row r="119" spans="1:13" x14ac:dyDescent="0.45">
      <c r="A119" s="3">
        <v>46</v>
      </c>
      <c r="B119" s="3">
        <v>10</v>
      </c>
      <c r="C119" t="s">
        <v>211</v>
      </c>
      <c r="D119" t="s">
        <v>627</v>
      </c>
      <c r="E119" s="4">
        <v>14</v>
      </c>
      <c r="F119" s="4">
        <v>23</v>
      </c>
      <c r="G119">
        <v>2</v>
      </c>
      <c r="H119" s="5">
        <v>1.0416666666666666E-2</v>
      </c>
      <c r="I119" t="s">
        <v>609</v>
      </c>
      <c r="J119" s="4">
        <f t="shared" si="5"/>
        <v>46</v>
      </c>
      <c r="K119" s="11">
        <f t="shared" si="6"/>
        <v>28</v>
      </c>
      <c r="L119" s="4">
        <f t="shared" si="4"/>
        <v>18</v>
      </c>
      <c r="M119" s="6">
        <f t="shared" si="7"/>
        <v>0.39130434782608697</v>
      </c>
    </row>
    <row r="120" spans="1:13" x14ac:dyDescent="0.45">
      <c r="A120" s="3">
        <v>47</v>
      </c>
      <c r="B120" s="3">
        <v>18</v>
      </c>
      <c r="C120" t="s">
        <v>272</v>
      </c>
      <c r="D120" t="s">
        <v>619</v>
      </c>
      <c r="E120" s="4">
        <v>20</v>
      </c>
      <c r="F120" s="4">
        <v>33</v>
      </c>
      <c r="G120">
        <v>2</v>
      </c>
      <c r="H120" s="5">
        <v>3.888888888888889E-2</v>
      </c>
      <c r="I120" t="s">
        <v>609</v>
      </c>
      <c r="J120" s="4">
        <f t="shared" si="5"/>
        <v>66</v>
      </c>
      <c r="K120" s="11">
        <f t="shared" si="6"/>
        <v>40</v>
      </c>
      <c r="L120" s="4">
        <f t="shared" si="4"/>
        <v>26</v>
      </c>
      <c r="M120" s="6">
        <f t="shared" si="7"/>
        <v>0.39393939393939392</v>
      </c>
    </row>
    <row r="121" spans="1:13" x14ac:dyDescent="0.45">
      <c r="A121" s="3">
        <v>47</v>
      </c>
      <c r="B121" s="3">
        <v>18</v>
      </c>
      <c r="C121" t="s">
        <v>211</v>
      </c>
      <c r="D121" t="s">
        <v>627</v>
      </c>
      <c r="E121" s="4">
        <v>14</v>
      </c>
      <c r="F121" s="4">
        <v>23</v>
      </c>
      <c r="G121">
        <v>1</v>
      </c>
      <c r="H121" s="5">
        <v>1.1805555555555555E-2</v>
      </c>
      <c r="I121" t="s">
        <v>610</v>
      </c>
      <c r="J121" s="4">
        <f t="shared" si="5"/>
        <v>23</v>
      </c>
      <c r="K121" s="11">
        <f t="shared" si="6"/>
        <v>14</v>
      </c>
      <c r="L121" s="4">
        <f t="shared" si="4"/>
        <v>9</v>
      </c>
      <c r="M121" s="6">
        <f t="shared" si="7"/>
        <v>0.39130434782608697</v>
      </c>
    </row>
    <row r="122" spans="1:13" x14ac:dyDescent="0.45">
      <c r="A122" s="3">
        <v>47</v>
      </c>
      <c r="B122" s="3">
        <v>18</v>
      </c>
      <c r="C122" t="s">
        <v>157</v>
      </c>
      <c r="D122" t="s">
        <v>626</v>
      </c>
      <c r="E122" s="4">
        <v>12</v>
      </c>
      <c r="F122" s="4">
        <v>20</v>
      </c>
      <c r="G122">
        <v>1</v>
      </c>
      <c r="H122" s="5">
        <v>9.7222222222222224E-3</v>
      </c>
      <c r="I122" t="s">
        <v>610</v>
      </c>
      <c r="J122" s="4">
        <f t="shared" si="5"/>
        <v>20</v>
      </c>
      <c r="K122" s="11">
        <f t="shared" si="6"/>
        <v>12</v>
      </c>
      <c r="L122" s="4">
        <f t="shared" si="4"/>
        <v>8</v>
      </c>
      <c r="M122" s="6">
        <f t="shared" si="7"/>
        <v>0.4</v>
      </c>
    </row>
    <row r="123" spans="1:13" x14ac:dyDescent="0.45">
      <c r="A123" s="3">
        <v>48</v>
      </c>
      <c r="B123" s="3">
        <v>17</v>
      </c>
      <c r="C123" t="s">
        <v>117</v>
      </c>
      <c r="D123" t="s">
        <v>615</v>
      </c>
      <c r="E123" s="4">
        <v>16</v>
      </c>
      <c r="F123" s="4">
        <v>27</v>
      </c>
      <c r="G123">
        <v>3</v>
      </c>
      <c r="H123" s="5">
        <v>2.5694444444444443E-2</v>
      </c>
      <c r="I123" t="s">
        <v>610</v>
      </c>
      <c r="J123" s="4">
        <f t="shared" si="5"/>
        <v>81</v>
      </c>
      <c r="K123" s="11">
        <f t="shared" si="6"/>
        <v>48</v>
      </c>
      <c r="L123" s="4">
        <f t="shared" si="4"/>
        <v>33</v>
      </c>
      <c r="M123" s="6">
        <f t="shared" si="7"/>
        <v>0.40740740740740738</v>
      </c>
    </row>
    <row r="124" spans="1:13" x14ac:dyDescent="0.45">
      <c r="A124" s="3">
        <v>48</v>
      </c>
      <c r="B124" s="3">
        <v>17</v>
      </c>
      <c r="C124" t="s">
        <v>214</v>
      </c>
      <c r="D124" t="s">
        <v>624</v>
      </c>
      <c r="E124" s="4">
        <v>13</v>
      </c>
      <c r="F124" s="4">
        <v>22</v>
      </c>
      <c r="G124">
        <v>2</v>
      </c>
      <c r="H124" s="5">
        <v>3.8194444444444448E-2</v>
      </c>
      <c r="I124" t="s">
        <v>609</v>
      </c>
      <c r="J124" s="4">
        <f t="shared" si="5"/>
        <v>44</v>
      </c>
      <c r="K124" s="11">
        <f t="shared" si="6"/>
        <v>26</v>
      </c>
      <c r="L124" s="4">
        <f t="shared" si="4"/>
        <v>18</v>
      </c>
      <c r="M124" s="6">
        <f t="shared" si="7"/>
        <v>0.40909090909090912</v>
      </c>
    </row>
    <row r="125" spans="1:13" x14ac:dyDescent="0.45">
      <c r="A125" s="3">
        <v>48</v>
      </c>
      <c r="B125" s="3">
        <v>17</v>
      </c>
      <c r="C125" t="s">
        <v>272</v>
      </c>
      <c r="D125" t="s">
        <v>619</v>
      </c>
      <c r="E125" s="4">
        <v>20</v>
      </c>
      <c r="F125" s="4">
        <v>33</v>
      </c>
      <c r="G125">
        <v>1</v>
      </c>
      <c r="H125" s="5">
        <v>2.2222222222222223E-2</v>
      </c>
      <c r="I125" t="s">
        <v>610</v>
      </c>
      <c r="J125" s="4">
        <f t="shared" si="5"/>
        <v>33</v>
      </c>
      <c r="K125" s="11">
        <f t="shared" si="6"/>
        <v>20</v>
      </c>
      <c r="L125" s="4">
        <f t="shared" si="4"/>
        <v>13</v>
      </c>
      <c r="M125" s="6">
        <f t="shared" si="7"/>
        <v>0.39393939393939392</v>
      </c>
    </row>
    <row r="126" spans="1:13" x14ac:dyDescent="0.45">
      <c r="A126" s="3">
        <v>49</v>
      </c>
      <c r="B126" s="3">
        <v>8</v>
      </c>
      <c r="C126" t="s">
        <v>169</v>
      </c>
      <c r="D126" t="s">
        <v>612</v>
      </c>
      <c r="E126" s="4">
        <v>14</v>
      </c>
      <c r="F126" s="4">
        <v>24</v>
      </c>
      <c r="G126">
        <v>3</v>
      </c>
      <c r="H126" s="5">
        <v>6.2500000000000003E-3</v>
      </c>
      <c r="I126" t="s">
        <v>609</v>
      </c>
      <c r="J126" s="4">
        <f t="shared" si="5"/>
        <v>72</v>
      </c>
      <c r="K126" s="11">
        <f t="shared" si="6"/>
        <v>42</v>
      </c>
      <c r="L126" s="4">
        <f t="shared" si="4"/>
        <v>30</v>
      </c>
      <c r="M126" s="6">
        <f t="shared" si="7"/>
        <v>0.41666666666666669</v>
      </c>
    </row>
    <row r="127" spans="1:13" x14ac:dyDescent="0.45">
      <c r="A127" s="3">
        <v>49</v>
      </c>
      <c r="B127" s="3">
        <v>8</v>
      </c>
      <c r="C127" t="s">
        <v>258</v>
      </c>
      <c r="D127" t="s">
        <v>623</v>
      </c>
      <c r="E127" s="4">
        <v>19</v>
      </c>
      <c r="F127" s="4">
        <v>32</v>
      </c>
      <c r="G127">
        <v>3</v>
      </c>
      <c r="H127" s="5">
        <v>1.8749999999999999E-2</v>
      </c>
      <c r="I127" t="s">
        <v>609</v>
      </c>
      <c r="J127" s="4">
        <f t="shared" si="5"/>
        <v>96</v>
      </c>
      <c r="K127" s="11">
        <f t="shared" si="6"/>
        <v>57</v>
      </c>
      <c r="L127" s="4">
        <f t="shared" si="4"/>
        <v>39</v>
      </c>
      <c r="M127" s="6">
        <f t="shared" si="7"/>
        <v>0.40625</v>
      </c>
    </row>
    <row r="128" spans="1:13" x14ac:dyDescent="0.45">
      <c r="A128" s="3">
        <v>49</v>
      </c>
      <c r="B128" s="3">
        <v>8</v>
      </c>
      <c r="C128" t="s">
        <v>90</v>
      </c>
      <c r="D128" t="s">
        <v>629</v>
      </c>
      <c r="E128" s="4">
        <v>10</v>
      </c>
      <c r="F128" s="4">
        <v>18</v>
      </c>
      <c r="G128">
        <v>1</v>
      </c>
      <c r="H128" s="5">
        <v>3.125E-2</v>
      </c>
      <c r="I128" t="s">
        <v>610</v>
      </c>
      <c r="J128" s="4">
        <f t="shared" si="5"/>
        <v>18</v>
      </c>
      <c r="K128" s="11">
        <f t="shared" si="6"/>
        <v>10</v>
      </c>
      <c r="L128" s="4">
        <f t="shared" si="4"/>
        <v>8</v>
      </c>
      <c r="M128" s="6">
        <f t="shared" si="7"/>
        <v>0.44444444444444442</v>
      </c>
    </row>
    <row r="129" spans="1:13" x14ac:dyDescent="0.45">
      <c r="A129" s="3">
        <v>50</v>
      </c>
      <c r="B129" s="3">
        <v>19</v>
      </c>
      <c r="C129" t="s">
        <v>258</v>
      </c>
      <c r="D129" t="s">
        <v>623</v>
      </c>
      <c r="E129" s="4">
        <v>19</v>
      </c>
      <c r="F129" s="4">
        <v>32</v>
      </c>
      <c r="G129">
        <v>1</v>
      </c>
      <c r="H129" s="5">
        <v>4.1666666666666666E-3</v>
      </c>
      <c r="I129" t="s">
        <v>609</v>
      </c>
      <c r="J129" s="4">
        <f t="shared" si="5"/>
        <v>32</v>
      </c>
      <c r="K129" s="11">
        <f t="shared" si="6"/>
        <v>19</v>
      </c>
      <c r="L129" s="4">
        <f t="shared" si="4"/>
        <v>13</v>
      </c>
      <c r="M129" s="6">
        <f t="shared" si="7"/>
        <v>0.40625</v>
      </c>
    </row>
    <row r="130" spans="1:13" x14ac:dyDescent="0.45">
      <c r="A130" s="3">
        <v>50</v>
      </c>
      <c r="B130" s="3">
        <v>19</v>
      </c>
      <c r="C130" t="s">
        <v>214</v>
      </c>
      <c r="D130" t="s">
        <v>624</v>
      </c>
      <c r="E130" s="4">
        <v>13</v>
      </c>
      <c r="F130" s="4">
        <v>22</v>
      </c>
      <c r="G130">
        <v>2</v>
      </c>
      <c r="H130" s="5">
        <v>1.0416666666666666E-2</v>
      </c>
      <c r="I130" t="s">
        <v>609</v>
      </c>
      <c r="J130" s="4">
        <f t="shared" si="5"/>
        <v>44</v>
      </c>
      <c r="K130" s="11">
        <f t="shared" si="6"/>
        <v>26</v>
      </c>
      <c r="L130" s="4">
        <f t="shared" ref="L130:L193" si="8">J130-(G130*E130)</f>
        <v>18</v>
      </c>
      <c r="M130" s="6">
        <f t="shared" si="7"/>
        <v>0.40909090909090912</v>
      </c>
    </row>
    <row r="131" spans="1:13" x14ac:dyDescent="0.45">
      <c r="A131" s="3">
        <v>51</v>
      </c>
      <c r="B131" s="3">
        <v>12</v>
      </c>
      <c r="C131" t="s">
        <v>211</v>
      </c>
      <c r="D131" t="s">
        <v>627</v>
      </c>
      <c r="E131" s="4">
        <v>14</v>
      </c>
      <c r="F131" s="4">
        <v>23</v>
      </c>
      <c r="G131">
        <v>2</v>
      </c>
      <c r="H131" s="5">
        <v>2.2916666666666665E-2</v>
      </c>
      <c r="I131" t="s">
        <v>610</v>
      </c>
      <c r="J131" s="4">
        <f t="shared" ref="J131:J194" si="9">F131*G131</f>
        <v>46</v>
      </c>
      <c r="K131" s="11">
        <f t="shared" ref="K131:K194" si="10">G131*E131</f>
        <v>28</v>
      </c>
      <c r="L131" s="4">
        <f t="shared" si="8"/>
        <v>18</v>
      </c>
      <c r="M131" s="6">
        <f t="shared" ref="M131:M194" si="11">L131/J131</f>
        <v>0.39130434782608697</v>
      </c>
    </row>
    <row r="132" spans="1:13" x14ac:dyDescent="0.45">
      <c r="A132" s="3">
        <v>51</v>
      </c>
      <c r="B132" s="3">
        <v>12</v>
      </c>
      <c r="C132" t="s">
        <v>272</v>
      </c>
      <c r="D132" t="s">
        <v>619</v>
      </c>
      <c r="E132" s="4">
        <v>20</v>
      </c>
      <c r="F132" s="4">
        <v>33</v>
      </c>
      <c r="G132">
        <v>3</v>
      </c>
      <c r="H132" s="5">
        <v>3.888888888888889E-2</v>
      </c>
      <c r="I132" t="s">
        <v>609</v>
      </c>
      <c r="J132" s="4">
        <f t="shared" si="9"/>
        <v>99</v>
      </c>
      <c r="K132" s="11">
        <f t="shared" si="10"/>
        <v>60</v>
      </c>
      <c r="L132" s="4">
        <f t="shared" si="8"/>
        <v>39</v>
      </c>
      <c r="M132" s="6">
        <f t="shared" si="11"/>
        <v>0.39393939393939392</v>
      </c>
    </row>
    <row r="133" spans="1:13" x14ac:dyDescent="0.45">
      <c r="A133" s="3">
        <v>51</v>
      </c>
      <c r="B133" s="3">
        <v>12</v>
      </c>
      <c r="C133" t="s">
        <v>214</v>
      </c>
      <c r="D133" t="s">
        <v>624</v>
      </c>
      <c r="E133" s="4">
        <v>13</v>
      </c>
      <c r="F133" s="4">
        <v>22</v>
      </c>
      <c r="G133">
        <v>2</v>
      </c>
      <c r="H133" s="5">
        <v>3.6805555555555557E-2</v>
      </c>
      <c r="I133" t="s">
        <v>609</v>
      </c>
      <c r="J133" s="4">
        <f t="shared" si="9"/>
        <v>44</v>
      </c>
      <c r="K133" s="11">
        <f t="shared" si="10"/>
        <v>26</v>
      </c>
      <c r="L133" s="4">
        <f t="shared" si="8"/>
        <v>18</v>
      </c>
      <c r="M133" s="6">
        <f t="shared" si="11"/>
        <v>0.40909090909090912</v>
      </c>
    </row>
    <row r="134" spans="1:13" x14ac:dyDescent="0.45">
      <c r="A134" s="3">
        <v>51</v>
      </c>
      <c r="B134" s="3">
        <v>12</v>
      </c>
      <c r="C134" t="s">
        <v>90</v>
      </c>
      <c r="D134" t="s">
        <v>629</v>
      </c>
      <c r="E134" s="4">
        <v>10</v>
      </c>
      <c r="F134" s="4">
        <v>18</v>
      </c>
      <c r="G134">
        <v>2</v>
      </c>
      <c r="H134" s="5">
        <v>1.5277777777777777E-2</v>
      </c>
      <c r="I134" t="s">
        <v>609</v>
      </c>
      <c r="J134" s="4">
        <f t="shared" si="9"/>
        <v>36</v>
      </c>
      <c r="K134" s="11">
        <f t="shared" si="10"/>
        <v>20</v>
      </c>
      <c r="L134" s="4">
        <f t="shared" si="8"/>
        <v>16</v>
      </c>
      <c r="M134" s="6">
        <f t="shared" si="11"/>
        <v>0.44444444444444442</v>
      </c>
    </row>
    <row r="135" spans="1:13" x14ac:dyDescent="0.45">
      <c r="A135" s="3">
        <v>52</v>
      </c>
      <c r="B135" s="3">
        <v>7</v>
      </c>
      <c r="C135" t="s">
        <v>272</v>
      </c>
      <c r="D135" t="s">
        <v>619</v>
      </c>
      <c r="E135" s="4">
        <v>20</v>
      </c>
      <c r="F135" s="4">
        <v>33</v>
      </c>
      <c r="G135">
        <v>3</v>
      </c>
      <c r="H135" s="5">
        <v>9.0277777777777769E-3</v>
      </c>
      <c r="I135" t="s">
        <v>609</v>
      </c>
      <c r="J135" s="4">
        <f t="shared" si="9"/>
        <v>99</v>
      </c>
      <c r="K135" s="11">
        <f t="shared" si="10"/>
        <v>60</v>
      </c>
      <c r="L135" s="4">
        <f t="shared" si="8"/>
        <v>39</v>
      </c>
      <c r="M135" s="6">
        <f t="shared" si="11"/>
        <v>0.39393939393939392</v>
      </c>
    </row>
    <row r="136" spans="1:13" x14ac:dyDescent="0.45">
      <c r="A136" s="3">
        <v>52</v>
      </c>
      <c r="B136" s="3">
        <v>7</v>
      </c>
      <c r="C136" t="s">
        <v>127</v>
      </c>
      <c r="D136" t="s">
        <v>614</v>
      </c>
      <c r="E136" s="4">
        <v>19</v>
      </c>
      <c r="F136" s="4">
        <v>31</v>
      </c>
      <c r="G136">
        <v>2</v>
      </c>
      <c r="H136" s="5">
        <v>1.1805555555555555E-2</v>
      </c>
      <c r="I136" t="s">
        <v>610</v>
      </c>
      <c r="J136" s="4">
        <f t="shared" si="9"/>
        <v>62</v>
      </c>
      <c r="K136" s="11">
        <f t="shared" si="10"/>
        <v>38</v>
      </c>
      <c r="L136" s="4">
        <f t="shared" si="8"/>
        <v>24</v>
      </c>
      <c r="M136" s="6">
        <f t="shared" si="11"/>
        <v>0.38709677419354838</v>
      </c>
    </row>
    <row r="137" spans="1:13" x14ac:dyDescent="0.45">
      <c r="A137" s="3">
        <v>52</v>
      </c>
      <c r="B137" s="3">
        <v>7</v>
      </c>
      <c r="C137" t="s">
        <v>66</v>
      </c>
      <c r="D137" t="s">
        <v>625</v>
      </c>
      <c r="E137" s="4">
        <v>20</v>
      </c>
      <c r="F137" s="4">
        <v>34</v>
      </c>
      <c r="G137">
        <v>3</v>
      </c>
      <c r="H137" s="5">
        <v>2.2222222222222223E-2</v>
      </c>
      <c r="I137" t="s">
        <v>609</v>
      </c>
      <c r="J137" s="4">
        <f t="shared" si="9"/>
        <v>102</v>
      </c>
      <c r="K137" s="11">
        <f t="shared" si="10"/>
        <v>60</v>
      </c>
      <c r="L137" s="4">
        <f t="shared" si="8"/>
        <v>42</v>
      </c>
      <c r="M137" s="6">
        <f t="shared" si="11"/>
        <v>0.41176470588235292</v>
      </c>
    </row>
    <row r="138" spans="1:13" x14ac:dyDescent="0.45">
      <c r="A138" s="3">
        <v>53</v>
      </c>
      <c r="B138" s="3">
        <v>16</v>
      </c>
      <c r="C138" t="s">
        <v>211</v>
      </c>
      <c r="D138" t="s">
        <v>627</v>
      </c>
      <c r="E138" s="4">
        <v>14</v>
      </c>
      <c r="F138" s="4">
        <v>23</v>
      </c>
      <c r="G138">
        <v>3</v>
      </c>
      <c r="H138" s="5">
        <v>3.2638888888888891E-2</v>
      </c>
      <c r="I138" t="s">
        <v>610</v>
      </c>
      <c r="J138" s="4">
        <f t="shared" si="9"/>
        <v>69</v>
      </c>
      <c r="K138" s="11">
        <f t="shared" si="10"/>
        <v>42</v>
      </c>
      <c r="L138" s="4">
        <f t="shared" si="8"/>
        <v>27</v>
      </c>
      <c r="M138" s="6">
        <f t="shared" si="11"/>
        <v>0.39130434782608697</v>
      </c>
    </row>
    <row r="139" spans="1:13" x14ac:dyDescent="0.45">
      <c r="A139" s="3">
        <v>53</v>
      </c>
      <c r="B139" s="3">
        <v>16</v>
      </c>
      <c r="C139" t="s">
        <v>79</v>
      </c>
      <c r="D139" t="s">
        <v>613</v>
      </c>
      <c r="E139" s="4">
        <v>18</v>
      </c>
      <c r="F139" s="4">
        <v>30</v>
      </c>
      <c r="G139">
        <v>3</v>
      </c>
      <c r="H139" s="5">
        <v>2.7083333333333334E-2</v>
      </c>
      <c r="I139" t="s">
        <v>610</v>
      </c>
      <c r="J139" s="4">
        <f t="shared" si="9"/>
        <v>90</v>
      </c>
      <c r="K139" s="11">
        <f t="shared" si="10"/>
        <v>54</v>
      </c>
      <c r="L139" s="4">
        <f t="shared" si="8"/>
        <v>36</v>
      </c>
      <c r="M139" s="6">
        <f t="shared" si="11"/>
        <v>0.4</v>
      </c>
    </row>
    <row r="140" spans="1:13" x14ac:dyDescent="0.45">
      <c r="A140" s="3">
        <v>53</v>
      </c>
      <c r="B140" s="3">
        <v>16</v>
      </c>
      <c r="C140" t="s">
        <v>84</v>
      </c>
      <c r="D140" t="s">
        <v>617</v>
      </c>
      <c r="E140" s="4">
        <v>22</v>
      </c>
      <c r="F140" s="4">
        <v>36</v>
      </c>
      <c r="G140">
        <v>3</v>
      </c>
      <c r="H140" s="5">
        <v>1.8055555555555554E-2</v>
      </c>
      <c r="I140" t="s">
        <v>609</v>
      </c>
      <c r="J140" s="4">
        <f t="shared" si="9"/>
        <v>108</v>
      </c>
      <c r="K140" s="11">
        <f t="shared" si="10"/>
        <v>66</v>
      </c>
      <c r="L140" s="4">
        <f t="shared" si="8"/>
        <v>42</v>
      </c>
      <c r="M140" s="6">
        <f t="shared" si="11"/>
        <v>0.3888888888888889</v>
      </c>
    </row>
    <row r="141" spans="1:13" x14ac:dyDescent="0.45">
      <c r="A141" s="3">
        <v>54</v>
      </c>
      <c r="B141" s="3">
        <v>6</v>
      </c>
      <c r="C141" t="s">
        <v>37</v>
      </c>
      <c r="D141" t="s">
        <v>622</v>
      </c>
      <c r="E141" s="4">
        <v>21</v>
      </c>
      <c r="F141" s="4">
        <v>35</v>
      </c>
      <c r="G141">
        <v>3</v>
      </c>
      <c r="H141" s="5">
        <v>3.2638888888888891E-2</v>
      </c>
      <c r="I141" t="s">
        <v>609</v>
      </c>
      <c r="J141" s="4">
        <f t="shared" si="9"/>
        <v>105</v>
      </c>
      <c r="K141" s="11">
        <f t="shared" si="10"/>
        <v>63</v>
      </c>
      <c r="L141" s="4">
        <f t="shared" si="8"/>
        <v>42</v>
      </c>
      <c r="M141" s="6">
        <f t="shared" si="11"/>
        <v>0.4</v>
      </c>
    </row>
    <row r="142" spans="1:13" x14ac:dyDescent="0.45">
      <c r="A142" s="3">
        <v>54</v>
      </c>
      <c r="B142" s="3">
        <v>6</v>
      </c>
      <c r="C142" t="s">
        <v>127</v>
      </c>
      <c r="D142" t="s">
        <v>614</v>
      </c>
      <c r="E142" s="4">
        <v>19</v>
      </c>
      <c r="F142" s="4">
        <v>31</v>
      </c>
      <c r="G142">
        <v>1</v>
      </c>
      <c r="H142" s="5">
        <v>3.8194444444444448E-2</v>
      </c>
      <c r="I142" t="s">
        <v>610</v>
      </c>
      <c r="J142" s="4">
        <f t="shared" si="9"/>
        <v>31</v>
      </c>
      <c r="K142" s="11">
        <f t="shared" si="10"/>
        <v>19</v>
      </c>
      <c r="L142" s="4">
        <f t="shared" si="8"/>
        <v>12</v>
      </c>
      <c r="M142" s="6">
        <f t="shared" si="11"/>
        <v>0.38709677419354838</v>
      </c>
    </row>
    <row r="143" spans="1:13" x14ac:dyDescent="0.45">
      <c r="A143" s="3">
        <v>54</v>
      </c>
      <c r="B143" s="3">
        <v>6</v>
      </c>
      <c r="C143" t="s">
        <v>90</v>
      </c>
      <c r="D143" t="s">
        <v>629</v>
      </c>
      <c r="E143" s="4">
        <v>10</v>
      </c>
      <c r="F143" s="4">
        <v>18</v>
      </c>
      <c r="G143">
        <v>1</v>
      </c>
      <c r="H143" s="5">
        <v>3.8194444444444448E-2</v>
      </c>
      <c r="I143" t="s">
        <v>610</v>
      </c>
      <c r="J143" s="4">
        <f t="shared" si="9"/>
        <v>18</v>
      </c>
      <c r="K143" s="11">
        <f t="shared" si="10"/>
        <v>10</v>
      </c>
      <c r="L143" s="4">
        <f t="shared" si="8"/>
        <v>8</v>
      </c>
      <c r="M143" s="6">
        <f t="shared" si="11"/>
        <v>0.44444444444444442</v>
      </c>
    </row>
    <row r="144" spans="1:13" x14ac:dyDescent="0.45">
      <c r="A144" s="3">
        <v>54</v>
      </c>
      <c r="B144" s="3">
        <v>6</v>
      </c>
      <c r="C144" t="s">
        <v>272</v>
      </c>
      <c r="D144" t="s">
        <v>619</v>
      </c>
      <c r="E144" s="4">
        <v>20</v>
      </c>
      <c r="F144" s="4">
        <v>33</v>
      </c>
      <c r="G144">
        <v>1</v>
      </c>
      <c r="H144" s="5">
        <v>3.1944444444444442E-2</v>
      </c>
      <c r="I144" t="s">
        <v>610</v>
      </c>
      <c r="J144" s="4">
        <f t="shared" si="9"/>
        <v>33</v>
      </c>
      <c r="K144" s="11">
        <f t="shared" si="10"/>
        <v>20</v>
      </c>
      <c r="L144" s="4">
        <f t="shared" si="8"/>
        <v>13</v>
      </c>
      <c r="M144" s="6">
        <f t="shared" si="11"/>
        <v>0.39393939393939392</v>
      </c>
    </row>
    <row r="145" spans="1:13" x14ac:dyDescent="0.45">
      <c r="A145" s="3">
        <v>55</v>
      </c>
      <c r="B145" s="3">
        <v>20</v>
      </c>
      <c r="C145" t="s">
        <v>272</v>
      </c>
      <c r="D145" t="s">
        <v>619</v>
      </c>
      <c r="E145" s="4">
        <v>20</v>
      </c>
      <c r="F145" s="4">
        <v>33</v>
      </c>
      <c r="G145">
        <v>3</v>
      </c>
      <c r="H145" s="5">
        <v>1.8749999999999999E-2</v>
      </c>
      <c r="I145" t="s">
        <v>610</v>
      </c>
      <c r="J145" s="4">
        <f t="shared" si="9"/>
        <v>99</v>
      </c>
      <c r="K145" s="11">
        <f t="shared" si="10"/>
        <v>60</v>
      </c>
      <c r="L145" s="4">
        <f t="shared" si="8"/>
        <v>39</v>
      </c>
      <c r="M145" s="6">
        <f t="shared" si="11"/>
        <v>0.39393939393939392</v>
      </c>
    </row>
    <row r="146" spans="1:13" x14ac:dyDescent="0.45">
      <c r="A146" s="3">
        <v>55</v>
      </c>
      <c r="B146" s="3">
        <v>20</v>
      </c>
      <c r="C146" t="s">
        <v>169</v>
      </c>
      <c r="D146" t="s">
        <v>612</v>
      </c>
      <c r="E146" s="4">
        <v>14</v>
      </c>
      <c r="F146" s="4">
        <v>24</v>
      </c>
      <c r="G146">
        <v>1</v>
      </c>
      <c r="H146" s="5">
        <v>3.472222222222222E-3</v>
      </c>
      <c r="I146" t="s">
        <v>609</v>
      </c>
      <c r="J146" s="4">
        <f t="shared" si="9"/>
        <v>24</v>
      </c>
      <c r="K146" s="11">
        <f t="shared" si="10"/>
        <v>14</v>
      </c>
      <c r="L146" s="4">
        <f t="shared" si="8"/>
        <v>10</v>
      </c>
      <c r="M146" s="6">
        <f t="shared" si="11"/>
        <v>0.41666666666666669</v>
      </c>
    </row>
    <row r="147" spans="1:13" x14ac:dyDescent="0.45">
      <c r="A147" s="3">
        <v>55</v>
      </c>
      <c r="B147" s="3">
        <v>20</v>
      </c>
      <c r="C147" t="s">
        <v>84</v>
      </c>
      <c r="D147" t="s">
        <v>617</v>
      </c>
      <c r="E147" s="4">
        <v>22</v>
      </c>
      <c r="F147" s="4">
        <v>36</v>
      </c>
      <c r="G147">
        <v>1</v>
      </c>
      <c r="H147" s="5">
        <v>3.5416666666666666E-2</v>
      </c>
      <c r="I147" t="s">
        <v>610</v>
      </c>
      <c r="J147" s="4">
        <f t="shared" si="9"/>
        <v>36</v>
      </c>
      <c r="K147" s="11">
        <f t="shared" si="10"/>
        <v>22</v>
      </c>
      <c r="L147" s="4">
        <f t="shared" si="8"/>
        <v>14</v>
      </c>
      <c r="M147" s="6">
        <f t="shared" si="11"/>
        <v>0.3888888888888889</v>
      </c>
    </row>
    <row r="148" spans="1:13" x14ac:dyDescent="0.45">
      <c r="A148" s="3">
        <v>55</v>
      </c>
      <c r="B148" s="3">
        <v>20</v>
      </c>
      <c r="C148" t="s">
        <v>258</v>
      </c>
      <c r="D148" t="s">
        <v>623</v>
      </c>
      <c r="E148" s="4">
        <v>19</v>
      </c>
      <c r="F148" s="4">
        <v>32</v>
      </c>
      <c r="G148">
        <v>3</v>
      </c>
      <c r="H148" s="5">
        <v>9.0277777777777769E-3</v>
      </c>
      <c r="I148" t="s">
        <v>609</v>
      </c>
      <c r="J148" s="4">
        <f t="shared" si="9"/>
        <v>96</v>
      </c>
      <c r="K148" s="11">
        <f t="shared" si="10"/>
        <v>57</v>
      </c>
      <c r="L148" s="4">
        <f t="shared" si="8"/>
        <v>39</v>
      </c>
      <c r="M148" s="6">
        <f t="shared" si="11"/>
        <v>0.40625</v>
      </c>
    </row>
    <row r="149" spans="1:13" x14ac:dyDescent="0.45">
      <c r="A149" s="3">
        <v>56</v>
      </c>
      <c r="B149" s="3">
        <v>1</v>
      </c>
      <c r="C149" t="s">
        <v>49</v>
      </c>
      <c r="D149" t="s">
        <v>618</v>
      </c>
      <c r="E149" s="4">
        <v>17</v>
      </c>
      <c r="F149" s="4">
        <v>29</v>
      </c>
      <c r="G149">
        <v>1</v>
      </c>
      <c r="H149" s="5">
        <v>2.6388888888888889E-2</v>
      </c>
      <c r="I149" t="s">
        <v>609</v>
      </c>
      <c r="J149" s="4">
        <f t="shared" si="9"/>
        <v>29</v>
      </c>
      <c r="K149" s="11">
        <f t="shared" si="10"/>
        <v>17</v>
      </c>
      <c r="L149" s="4">
        <f t="shared" si="8"/>
        <v>12</v>
      </c>
      <c r="M149" s="6">
        <f t="shared" si="11"/>
        <v>0.41379310344827586</v>
      </c>
    </row>
    <row r="150" spans="1:13" x14ac:dyDescent="0.45">
      <c r="A150" s="3">
        <v>56</v>
      </c>
      <c r="B150" s="3">
        <v>1</v>
      </c>
      <c r="C150" t="s">
        <v>123</v>
      </c>
      <c r="D150" t="s">
        <v>621</v>
      </c>
      <c r="E150" s="4">
        <v>11</v>
      </c>
      <c r="F150" s="4">
        <v>19</v>
      </c>
      <c r="G150">
        <v>1</v>
      </c>
      <c r="H150" s="5">
        <v>2.7777777777777776E-2</v>
      </c>
      <c r="I150" t="s">
        <v>610</v>
      </c>
      <c r="J150" s="4">
        <f t="shared" si="9"/>
        <v>19</v>
      </c>
      <c r="K150" s="11">
        <f t="shared" si="10"/>
        <v>11</v>
      </c>
      <c r="L150" s="4">
        <f t="shared" si="8"/>
        <v>8</v>
      </c>
      <c r="M150" s="6">
        <f t="shared" si="11"/>
        <v>0.42105263157894735</v>
      </c>
    </row>
    <row r="151" spans="1:13" x14ac:dyDescent="0.45">
      <c r="A151" s="3">
        <v>57</v>
      </c>
      <c r="B151" s="3">
        <v>18</v>
      </c>
      <c r="C151" t="s">
        <v>37</v>
      </c>
      <c r="D151" t="s">
        <v>622</v>
      </c>
      <c r="E151" s="4">
        <v>21</v>
      </c>
      <c r="F151" s="4">
        <v>35</v>
      </c>
      <c r="G151">
        <v>1</v>
      </c>
      <c r="H151" s="5">
        <v>1.4583333333333334E-2</v>
      </c>
      <c r="I151" t="s">
        <v>610</v>
      </c>
      <c r="J151" s="4">
        <f t="shared" si="9"/>
        <v>35</v>
      </c>
      <c r="K151" s="11">
        <f t="shared" si="10"/>
        <v>21</v>
      </c>
      <c r="L151" s="4">
        <f t="shared" si="8"/>
        <v>14</v>
      </c>
      <c r="M151" s="6">
        <f t="shared" si="11"/>
        <v>0.4</v>
      </c>
    </row>
    <row r="152" spans="1:13" x14ac:dyDescent="0.45">
      <c r="A152" s="3">
        <v>57</v>
      </c>
      <c r="B152" s="3">
        <v>18</v>
      </c>
      <c r="C152" t="s">
        <v>59</v>
      </c>
      <c r="D152" t="s">
        <v>616</v>
      </c>
      <c r="E152" s="4">
        <v>25</v>
      </c>
      <c r="F152" s="4">
        <v>40</v>
      </c>
      <c r="G152">
        <v>1</v>
      </c>
      <c r="H152" s="5">
        <v>2.0833333333333332E-2</v>
      </c>
      <c r="I152" t="s">
        <v>610</v>
      </c>
      <c r="J152" s="4">
        <f t="shared" si="9"/>
        <v>40</v>
      </c>
      <c r="K152" s="11">
        <f t="shared" si="10"/>
        <v>25</v>
      </c>
      <c r="L152" s="4">
        <f t="shared" si="8"/>
        <v>15</v>
      </c>
      <c r="M152" s="6">
        <f t="shared" si="11"/>
        <v>0.375</v>
      </c>
    </row>
    <row r="153" spans="1:13" x14ac:dyDescent="0.45">
      <c r="A153" s="3">
        <v>57</v>
      </c>
      <c r="B153" s="3">
        <v>18</v>
      </c>
      <c r="C153" t="s">
        <v>214</v>
      </c>
      <c r="D153" t="s">
        <v>624</v>
      </c>
      <c r="E153" s="4">
        <v>13</v>
      </c>
      <c r="F153" s="4">
        <v>22</v>
      </c>
      <c r="G153">
        <v>1</v>
      </c>
      <c r="H153" s="5">
        <v>6.9444444444444441E-3</v>
      </c>
      <c r="I153" t="s">
        <v>609</v>
      </c>
      <c r="J153" s="4">
        <f t="shared" si="9"/>
        <v>22</v>
      </c>
      <c r="K153" s="11">
        <f t="shared" si="10"/>
        <v>13</v>
      </c>
      <c r="L153" s="4">
        <f t="shared" si="8"/>
        <v>9</v>
      </c>
      <c r="M153" s="6">
        <f t="shared" si="11"/>
        <v>0.40909090909090912</v>
      </c>
    </row>
    <row r="154" spans="1:13" x14ac:dyDescent="0.45">
      <c r="A154" s="3">
        <v>57</v>
      </c>
      <c r="B154" s="3">
        <v>18</v>
      </c>
      <c r="C154" t="s">
        <v>84</v>
      </c>
      <c r="D154" t="s">
        <v>617</v>
      </c>
      <c r="E154" s="4">
        <v>22</v>
      </c>
      <c r="F154" s="4">
        <v>36</v>
      </c>
      <c r="G154">
        <v>2</v>
      </c>
      <c r="H154" s="5">
        <v>4.8611111111111112E-3</v>
      </c>
      <c r="I154" t="s">
        <v>610</v>
      </c>
      <c r="J154" s="4">
        <f t="shared" si="9"/>
        <v>72</v>
      </c>
      <c r="K154" s="11">
        <f t="shared" si="10"/>
        <v>44</v>
      </c>
      <c r="L154" s="4">
        <f t="shared" si="8"/>
        <v>28</v>
      </c>
      <c r="M154" s="6">
        <f t="shared" si="11"/>
        <v>0.3888888888888889</v>
      </c>
    </row>
    <row r="155" spans="1:13" x14ac:dyDescent="0.45">
      <c r="A155" s="3">
        <v>58</v>
      </c>
      <c r="B155" s="3">
        <v>8</v>
      </c>
      <c r="C155" t="s">
        <v>214</v>
      </c>
      <c r="D155" t="s">
        <v>624</v>
      </c>
      <c r="E155" s="4">
        <v>13</v>
      </c>
      <c r="F155" s="4">
        <v>22</v>
      </c>
      <c r="G155">
        <v>1</v>
      </c>
      <c r="H155" s="5">
        <v>1.1805555555555555E-2</v>
      </c>
      <c r="I155" t="s">
        <v>610</v>
      </c>
      <c r="J155" s="4">
        <f t="shared" si="9"/>
        <v>22</v>
      </c>
      <c r="K155" s="11">
        <f t="shared" si="10"/>
        <v>13</v>
      </c>
      <c r="L155" s="4">
        <f t="shared" si="8"/>
        <v>9</v>
      </c>
      <c r="M155" s="6">
        <f t="shared" si="11"/>
        <v>0.40909090909090912</v>
      </c>
    </row>
    <row r="156" spans="1:13" x14ac:dyDescent="0.45">
      <c r="A156" s="3">
        <v>58</v>
      </c>
      <c r="B156" s="3">
        <v>8</v>
      </c>
      <c r="C156" t="s">
        <v>157</v>
      </c>
      <c r="D156" t="s">
        <v>626</v>
      </c>
      <c r="E156" s="4">
        <v>12</v>
      </c>
      <c r="F156" s="4">
        <v>20</v>
      </c>
      <c r="G156">
        <v>3</v>
      </c>
      <c r="H156" s="5">
        <v>3.888888888888889E-2</v>
      </c>
      <c r="I156" t="s">
        <v>610</v>
      </c>
      <c r="J156" s="4">
        <f t="shared" si="9"/>
        <v>60</v>
      </c>
      <c r="K156" s="11">
        <f t="shared" si="10"/>
        <v>36</v>
      </c>
      <c r="L156" s="4">
        <f t="shared" si="8"/>
        <v>24</v>
      </c>
      <c r="M156" s="6">
        <f t="shared" si="11"/>
        <v>0.4</v>
      </c>
    </row>
    <row r="157" spans="1:13" x14ac:dyDescent="0.45">
      <c r="A157" s="3">
        <v>59</v>
      </c>
      <c r="B157" s="3">
        <v>8</v>
      </c>
      <c r="C157" t="s">
        <v>123</v>
      </c>
      <c r="D157" t="s">
        <v>621</v>
      </c>
      <c r="E157" s="4">
        <v>11</v>
      </c>
      <c r="F157" s="4">
        <v>19</v>
      </c>
      <c r="G157">
        <v>2</v>
      </c>
      <c r="H157" s="5">
        <v>9.0277777777777769E-3</v>
      </c>
      <c r="I157" t="s">
        <v>609</v>
      </c>
      <c r="J157" s="4">
        <f t="shared" si="9"/>
        <v>38</v>
      </c>
      <c r="K157" s="11">
        <f t="shared" si="10"/>
        <v>22</v>
      </c>
      <c r="L157" s="4">
        <f t="shared" si="8"/>
        <v>16</v>
      </c>
      <c r="M157" s="6">
        <f t="shared" si="11"/>
        <v>0.42105263157894735</v>
      </c>
    </row>
    <row r="158" spans="1:13" x14ac:dyDescent="0.45">
      <c r="A158" s="3">
        <v>59</v>
      </c>
      <c r="B158" s="3">
        <v>8</v>
      </c>
      <c r="C158" t="s">
        <v>211</v>
      </c>
      <c r="D158" t="s">
        <v>627</v>
      </c>
      <c r="E158" s="4">
        <v>14</v>
      </c>
      <c r="F158" s="4">
        <v>23</v>
      </c>
      <c r="G158">
        <v>2</v>
      </c>
      <c r="H158" s="5">
        <v>6.2500000000000003E-3</v>
      </c>
      <c r="I158" t="s">
        <v>609</v>
      </c>
      <c r="J158" s="4">
        <f t="shared" si="9"/>
        <v>46</v>
      </c>
      <c r="K158" s="11">
        <f t="shared" si="10"/>
        <v>28</v>
      </c>
      <c r="L158" s="4">
        <f t="shared" si="8"/>
        <v>18</v>
      </c>
      <c r="M158" s="6">
        <f t="shared" si="11"/>
        <v>0.39130434782608697</v>
      </c>
    </row>
    <row r="159" spans="1:13" x14ac:dyDescent="0.45">
      <c r="A159" s="3">
        <v>59</v>
      </c>
      <c r="B159" s="3">
        <v>8</v>
      </c>
      <c r="C159" t="s">
        <v>90</v>
      </c>
      <c r="D159" t="s">
        <v>629</v>
      </c>
      <c r="E159" s="4">
        <v>10</v>
      </c>
      <c r="F159" s="4">
        <v>18</v>
      </c>
      <c r="G159">
        <v>2</v>
      </c>
      <c r="H159" s="5">
        <v>9.0277777777777769E-3</v>
      </c>
      <c r="I159" t="s">
        <v>610</v>
      </c>
      <c r="J159" s="4">
        <f t="shared" si="9"/>
        <v>36</v>
      </c>
      <c r="K159" s="11">
        <f t="shared" si="10"/>
        <v>20</v>
      </c>
      <c r="L159" s="4">
        <f t="shared" si="8"/>
        <v>16</v>
      </c>
      <c r="M159" s="6">
        <f t="shared" si="11"/>
        <v>0.44444444444444442</v>
      </c>
    </row>
    <row r="160" spans="1:13" x14ac:dyDescent="0.45">
      <c r="A160" s="3">
        <v>59</v>
      </c>
      <c r="B160" s="3">
        <v>8</v>
      </c>
      <c r="C160" t="s">
        <v>59</v>
      </c>
      <c r="D160" t="s">
        <v>616</v>
      </c>
      <c r="E160" s="4">
        <v>25</v>
      </c>
      <c r="F160" s="4">
        <v>40</v>
      </c>
      <c r="G160">
        <v>1</v>
      </c>
      <c r="H160" s="5">
        <v>9.0277777777777769E-3</v>
      </c>
      <c r="I160" t="s">
        <v>610</v>
      </c>
      <c r="J160" s="4">
        <f t="shared" si="9"/>
        <v>40</v>
      </c>
      <c r="K160" s="11">
        <f t="shared" si="10"/>
        <v>25</v>
      </c>
      <c r="L160" s="4">
        <f t="shared" si="8"/>
        <v>15</v>
      </c>
      <c r="M160" s="6">
        <f t="shared" si="11"/>
        <v>0.375</v>
      </c>
    </row>
    <row r="161" spans="1:13" x14ac:dyDescent="0.45">
      <c r="A161" s="3">
        <v>60</v>
      </c>
      <c r="B161" s="3">
        <v>6</v>
      </c>
      <c r="C161" t="s">
        <v>90</v>
      </c>
      <c r="D161" t="s">
        <v>629</v>
      </c>
      <c r="E161" s="4">
        <v>10</v>
      </c>
      <c r="F161" s="4">
        <v>18</v>
      </c>
      <c r="G161">
        <v>2</v>
      </c>
      <c r="H161" s="5">
        <v>1.5972222222222221E-2</v>
      </c>
      <c r="I161" t="s">
        <v>609</v>
      </c>
      <c r="J161" s="4">
        <f t="shared" si="9"/>
        <v>36</v>
      </c>
      <c r="K161" s="11">
        <f t="shared" si="10"/>
        <v>20</v>
      </c>
      <c r="L161" s="4">
        <f t="shared" si="8"/>
        <v>16</v>
      </c>
      <c r="M161" s="6">
        <f t="shared" si="11"/>
        <v>0.44444444444444442</v>
      </c>
    </row>
    <row r="162" spans="1:13" x14ac:dyDescent="0.45">
      <c r="A162" s="3">
        <v>60</v>
      </c>
      <c r="B162" s="3">
        <v>6</v>
      </c>
      <c r="C162" t="s">
        <v>272</v>
      </c>
      <c r="D162" t="s">
        <v>619</v>
      </c>
      <c r="E162" s="4">
        <v>20</v>
      </c>
      <c r="F162" s="4">
        <v>33</v>
      </c>
      <c r="G162">
        <v>2</v>
      </c>
      <c r="H162" s="5">
        <v>1.3888888888888888E-2</v>
      </c>
      <c r="I162" t="s">
        <v>610</v>
      </c>
      <c r="J162" s="4">
        <f t="shared" si="9"/>
        <v>66</v>
      </c>
      <c r="K162" s="11">
        <f t="shared" si="10"/>
        <v>40</v>
      </c>
      <c r="L162" s="4">
        <f t="shared" si="8"/>
        <v>26</v>
      </c>
      <c r="M162" s="6">
        <f t="shared" si="11"/>
        <v>0.39393939393939392</v>
      </c>
    </row>
    <row r="163" spans="1:13" x14ac:dyDescent="0.45">
      <c r="A163" s="3">
        <v>61</v>
      </c>
      <c r="B163" s="3">
        <v>10</v>
      </c>
      <c r="C163" t="s">
        <v>59</v>
      </c>
      <c r="D163" t="s">
        <v>616</v>
      </c>
      <c r="E163" s="4">
        <v>25</v>
      </c>
      <c r="F163" s="4">
        <v>40</v>
      </c>
      <c r="G163">
        <v>2</v>
      </c>
      <c r="H163" s="5">
        <v>3.888888888888889E-2</v>
      </c>
      <c r="I163" t="s">
        <v>609</v>
      </c>
      <c r="J163" s="4">
        <f t="shared" si="9"/>
        <v>80</v>
      </c>
      <c r="K163" s="11">
        <f t="shared" si="10"/>
        <v>50</v>
      </c>
      <c r="L163" s="4">
        <f t="shared" si="8"/>
        <v>30</v>
      </c>
      <c r="M163" s="6">
        <f t="shared" si="11"/>
        <v>0.375</v>
      </c>
    </row>
    <row r="164" spans="1:13" x14ac:dyDescent="0.45">
      <c r="A164" s="3">
        <v>61</v>
      </c>
      <c r="B164" s="3">
        <v>10</v>
      </c>
      <c r="C164" t="s">
        <v>90</v>
      </c>
      <c r="D164" t="s">
        <v>629</v>
      </c>
      <c r="E164" s="4">
        <v>10</v>
      </c>
      <c r="F164" s="4">
        <v>18</v>
      </c>
      <c r="G164">
        <v>1</v>
      </c>
      <c r="H164" s="5">
        <v>2.7083333333333334E-2</v>
      </c>
      <c r="I164" t="s">
        <v>610</v>
      </c>
      <c r="J164" s="4">
        <f t="shared" si="9"/>
        <v>18</v>
      </c>
      <c r="K164" s="11">
        <f t="shared" si="10"/>
        <v>10</v>
      </c>
      <c r="L164" s="4">
        <f t="shared" si="8"/>
        <v>8</v>
      </c>
      <c r="M164" s="6">
        <f t="shared" si="11"/>
        <v>0.44444444444444442</v>
      </c>
    </row>
    <row r="165" spans="1:13" x14ac:dyDescent="0.45">
      <c r="A165" s="3">
        <v>61</v>
      </c>
      <c r="B165" s="3">
        <v>10</v>
      </c>
      <c r="C165" t="s">
        <v>79</v>
      </c>
      <c r="D165" t="s">
        <v>613</v>
      </c>
      <c r="E165" s="4">
        <v>18</v>
      </c>
      <c r="F165" s="4">
        <v>30</v>
      </c>
      <c r="G165">
        <v>2</v>
      </c>
      <c r="H165" s="5">
        <v>9.0277777777777769E-3</v>
      </c>
      <c r="I165" t="s">
        <v>609</v>
      </c>
      <c r="J165" s="4">
        <f t="shared" si="9"/>
        <v>60</v>
      </c>
      <c r="K165" s="11">
        <f t="shared" si="10"/>
        <v>36</v>
      </c>
      <c r="L165" s="4">
        <f t="shared" si="8"/>
        <v>24</v>
      </c>
      <c r="M165" s="6">
        <f t="shared" si="11"/>
        <v>0.4</v>
      </c>
    </row>
    <row r="166" spans="1:13" x14ac:dyDescent="0.45">
      <c r="A166" s="3">
        <v>61</v>
      </c>
      <c r="B166" s="3">
        <v>10</v>
      </c>
      <c r="C166" t="s">
        <v>53</v>
      </c>
      <c r="D166" t="s">
        <v>620</v>
      </c>
      <c r="E166" s="4">
        <v>16</v>
      </c>
      <c r="F166" s="4">
        <v>28</v>
      </c>
      <c r="G166">
        <v>3</v>
      </c>
      <c r="H166" s="5">
        <v>3.5416666666666666E-2</v>
      </c>
      <c r="I166" t="s">
        <v>610</v>
      </c>
      <c r="J166" s="4">
        <f t="shared" si="9"/>
        <v>84</v>
      </c>
      <c r="K166" s="11">
        <f t="shared" si="10"/>
        <v>48</v>
      </c>
      <c r="L166" s="4">
        <f t="shared" si="8"/>
        <v>36</v>
      </c>
      <c r="M166" s="6">
        <f t="shared" si="11"/>
        <v>0.42857142857142855</v>
      </c>
    </row>
    <row r="167" spans="1:13" x14ac:dyDescent="0.45">
      <c r="A167" s="3">
        <v>62</v>
      </c>
      <c r="B167" s="3">
        <v>2</v>
      </c>
      <c r="C167" t="s">
        <v>79</v>
      </c>
      <c r="D167" t="s">
        <v>613</v>
      </c>
      <c r="E167" s="4">
        <v>18</v>
      </c>
      <c r="F167" s="4">
        <v>30</v>
      </c>
      <c r="G167">
        <v>2</v>
      </c>
      <c r="H167" s="5">
        <v>4.0972222222222222E-2</v>
      </c>
      <c r="I167" t="s">
        <v>610</v>
      </c>
      <c r="J167" s="4">
        <f t="shared" si="9"/>
        <v>60</v>
      </c>
      <c r="K167" s="11">
        <f t="shared" si="10"/>
        <v>36</v>
      </c>
      <c r="L167" s="4">
        <f t="shared" si="8"/>
        <v>24</v>
      </c>
      <c r="M167" s="6">
        <f t="shared" si="11"/>
        <v>0.4</v>
      </c>
    </row>
    <row r="168" spans="1:13" x14ac:dyDescent="0.45">
      <c r="A168" s="3">
        <v>62</v>
      </c>
      <c r="B168" s="3">
        <v>2</v>
      </c>
      <c r="C168" t="s">
        <v>123</v>
      </c>
      <c r="D168" t="s">
        <v>621</v>
      </c>
      <c r="E168" s="4">
        <v>11</v>
      </c>
      <c r="F168" s="4">
        <v>19</v>
      </c>
      <c r="G168">
        <v>3</v>
      </c>
      <c r="H168" s="5">
        <v>3.1944444444444442E-2</v>
      </c>
      <c r="I168" t="s">
        <v>610</v>
      </c>
      <c r="J168" s="4">
        <f t="shared" si="9"/>
        <v>57</v>
      </c>
      <c r="K168" s="11">
        <f t="shared" si="10"/>
        <v>33</v>
      </c>
      <c r="L168" s="4">
        <f t="shared" si="8"/>
        <v>24</v>
      </c>
      <c r="M168" s="6">
        <f t="shared" si="11"/>
        <v>0.42105263157894735</v>
      </c>
    </row>
    <row r="169" spans="1:13" x14ac:dyDescent="0.45">
      <c r="A169" s="3">
        <v>62</v>
      </c>
      <c r="B169" s="3">
        <v>2</v>
      </c>
      <c r="C169" t="s">
        <v>127</v>
      </c>
      <c r="D169" t="s">
        <v>614</v>
      </c>
      <c r="E169" s="4">
        <v>19</v>
      </c>
      <c r="F169" s="4">
        <v>31</v>
      </c>
      <c r="G169">
        <v>1</v>
      </c>
      <c r="H169" s="5">
        <v>3.4722222222222224E-2</v>
      </c>
      <c r="I169" t="s">
        <v>610</v>
      </c>
      <c r="J169" s="4">
        <f t="shared" si="9"/>
        <v>31</v>
      </c>
      <c r="K169" s="11">
        <f t="shared" si="10"/>
        <v>19</v>
      </c>
      <c r="L169" s="4">
        <f t="shared" si="8"/>
        <v>12</v>
      </c>
      <c r="M169" s="6">
        <f t="shared" si="11"/>
        <v>0.38709677419354838</v>
      </c>
    </row>
    <row r="170" spans="1:13" x14ac:dyDescent="0.45">
      <c r="A170" s="3">
        <v>63</v>
      </c>
      <c r="B170" s="3">
        <v>17</v>
      </c>
      <c r="C170" t="s">
        <v>157</v>
      </c>
      <c r="D170" t="s">
        <v>626</v>
      </c>
      <c r="E170" s="4">
        <v>12</v>
      </c>
      <c r="F170" s="4">
        <v>20</v>
      </c>
      <c r="G170">
        <v>1</v>
      </c>
      <c r="H170" s="5">
        <v>6.9444444444444441E-3</v>
      </c>
      <c r="I170" t="s">
        <v>610</v>
      </c>
      <c r="J170" s="4">
        <f t="shared" si="9"/>
        <v>20</v>
      </c>
      <c r="K170" s="11">
        <f t="shared" si="10"/>
        <v>12</v>
      </c>
      <c r="L170" s="4">
        <f t="shared" si="8"/>
        <v>8</v>
      </c>
      <c r="M170" s="6">
        <f t="shared" si="11"/>
        <v>0.4</v>
      </c>
    </row>
    <row r="171" spans="1:13" x14ac:dyDescent="0.45">
      <c r="A171" s="3">
        <v>63</v>
      </c>
      <c r="B171" s="3">
        <v>17</v>
      </c>
      <c r="C171" t="s">
        <v>37</v>
      </c>
      <c r="D171" t="s">
        <v>622</v>
      </c>
      <c r="E171" s="4">
        <v>21</v>
      </c>
      <c r="F171" s="4">
        <v>35</v>
      </c>
      <c r="G171">
        <v>1</v>
      </c>
      <c r="H171" s="5">
        <v>1.3888888888888888E-2</v>
      </c>
      <c r="I171" t="s">
        <v>609</v>
      </c>
      <c r="J171" s="4">
        <f t="shared" si="9"/>
        <v>35</v>
      </c>
      <c r="K171" s="11">
        <f t="shared" si="10"/>
        <v>21</v>
      </c>
      <c r="L171" s="4">
        <f t="shared" si="8"/>
        <v>14</v>
      </c>
      <c r="M171" s="6">
        <f t="shared" si="11"/>
        <v>0.4</v>
      </c>
    </row>
    <row r="172" spans="1:13" x14ac:dyDescent="0.45">
      <c r="A172" s="3">
        <v>64</v>
      </c>
      <c r="B172" s="3">
        <v>3</v>
      </c>
      <c r="C172" t="s">
        <v>157</v>
      </c>
      <c r="D172" t="s">
        <v>626</v>
      </c>
      <c r="E172" s="4">
        <v>12</v>
      </c>
      <c r="F172" s="4">
        <v>20</v>
      </c>
      <c r="G172">
        <v>3</v>
      </c>
      <c r="H172" s="5">
        <v>1.7361111111111112E-2</v>
      </c>
      <c r="I172" t="s">
        <v>609</v>
      </c>
      <c r="J172" s="4">
        <f t="shared" si="9"/>
        <v>60</v>
      </c>
      <c r="K172" s="11">
        <f t="shared" si="10"/>
        <v>36</v>
      </c>
      <c r="L172" s="4">
        <f t="shared" si="8"/>
        <v>24</v>
      </c>
      <c r="M172" s="6">
        <f t="shared" si="11"/>
        <v>0.4</v>
      </c>
    </row>
    <row r="173" spans="1:13" x14ac:dyDescent="0.45">
      <c r="A173" s="3">
        <v>64</v>
      </c>
      <c r="B173" s="3">
        <v>3</v>
      </c>
      <c r="C173" t="s">
        <v>59</v>
      </c>
      <c r="D173" t="s">
        <v>616</v>
      </c>
      <c r="E173" s="4">
        <v>25</v>
      </c>
      <c r="F173" s="4">
        <v>40</v>
      </c>
      <c r="G173">
        <v>3</v>
      </c>
      <c r="H173" s="5">
        <v>3.2638888888888891E-2</v>
      </c>
      <c r="I173" t="s">
        <v>610</v>
      </c>
      <c r="J173" s="4">
        <f t="shared" si="9"/>
        <v>120</v>
      </c>
      <c r="K173" s="11">
        <f t="shared" si="10"/>
        <v>75</v>
      </c>
      <c r="L173" s="4">
        <f t="shared" si="8"/>
        <v>45</v>
      </c>
      <c r="M173" s="6">
        <f t="shared" si="11"/>
        <v>0.375</v>
      </c>
    </row>
    <row r="174" spans="1:13" x14ac:dyDescent="0.45">
      <c r="A174" s="3">
        <v>64</v>
      </c>
      <c r="B174" s="3">
        <v>3</v>
      </c>
      <c r="C174" t="s">
        <v>84</v>
      </c>
      <c r="D174" t="s">
        <v>617</v>
      </c>
      <c r="E174" s="4">
        <v>22</v>
      </c>
      <c r="F174" s="4">
        <v>36</v>
      </c>
      <c r="G174">
        <v>3</v>
      </c>
      <c r="H174" s="5">
        <v>6.9444444444444441E-3</v>
      </c>
      <c r="I174" t="s">
        <v>609</v>
      </c>
      <c r="J174" s="4">
        <f t="shared" si="9"/>
        <v>108</v>
      </c>
      <c r="K174" s="11">
        <f t="shared" si="10"/>
        <v>66</v>
      </c>
      <c r="L174" s="4">
        <f t="shared" si="8"/>
        <v>42</v>
      </c>
      <c r="M174" s="6">
        <f t="shared" si="11"/>
        <v>0.3888888888888889</v>
      </c>
    </row>
    <row r="175" spans="1:13" x14ac:dyDescent="0.45">
      <c r="A175" s="3">
        <v>65</v>
      </c>
      <c r="B175" s="3">
        <v>5</v>
      </c>
      <c r="C175" t="s">
        <v>53</v>
      </c>
      <c r="D175" t="s">
        <v>620</v>
      </c>
      <c r="E175" s="4">
        <v>16</v>
      </c>
      <c r="F175" s="4">
        <v>28</v>
      </c>
      <c r="G175">
        <v>1</v>
      </c>
      <c r="H175" s="5">
        <v>2.2222222222222223E-2</v>
      </c>
      <c r="I175" t="s">
        <v>610</v>
      </c>
      <c r="J175" s="4">
        <f t="shared" si="9"/>
        <v>28</v>
      </c>
      <c r="K175" s="11">
        <f t="shared" si="10"/>
        <v>16</v>
      </c>
      <c r="L175" s="4">
        <f t="shared" si="8"/>
        <v>12</v>
      </c>
      <c r="M175" s="6">
        <f t="shared" si="11"/>
        <v>0.42857142857142855</v>
      </c>
    </row>
    <row r="176" spans="1:13" x14ac:dyDescent="0.45">
      <c r="A176" s="3">
        <v>65</v>
      </c>
      <c r="B176" s="3">
        <v>5</v>
      </c>
      <c r="C176" t="s">
        <v>127</v>
      </c>
      <c r="D176" t="s">
        <v>614</v>
      </c>
      <c r="E176" s="4">
        <v>19</v>
      </c>
      <c r="F176" s="4">
        <v>31</v>
      </c>
      <c r="G176">
        <v>1</v>
      </c>
      <c r="H176" s="5">
        <v>3.8194444444444448E-2</v>
      </c>
      <c r="I176" t="s">
        <v>610</v>
      </c>
      <c r="J176" s="4">
        <f t="shared" si="9"/>
        <v>31</v>
      </c>
      <c r="K176" s="11">
        <f t="shared" si="10"/>
        <v>19</v>
      </c>
      <c r="L176" s="4">
        <f t="shared" si="8"/>
        <v>12</v>
      </c>
      <c r="M176" s="6">
        <f t="shared" si="11"/>
        <v>0.38709677419354838</v>
      </c>
    </row>
    <row r="177" spans="1:13" x14ac:dyDescent="0.45">
      <c r="A177" s="3">
        <v>65</v>
      </c>
      <c r="B177" s="3">
        <v>5</v>
      </c>
      <c r="C177" t="s">
        <v>123</v>
      </c>
      <c r="D177" t="s">
        <v>621</v>
      </c>
      <c r="E177" s="4">
        <v>11</v>
      </c>
      <c r="F177" s="4">
        <v>19</v>
      </c>
      <c r="G177">
        <v>3</v>
      </c>
      <c r="H177" s="5">
        <v>3.5416666666666666E-2</v>
      </c>
      <c r="I177" t="s">
        <v>609</v>
      </c>
      <c r="J177" s="4">
        <f t="shared" si="9"/>
        <v>57</v>
      </c>
      <c r="K177" s="11">
        <f t="shared" si="10"/>
        <v>33</v>
      </c>
      <c r="L177" s="4">
        <f t="shared" si="8"/>
        <v>24</v>
      </c>
      <c r="M177" s="6">
        <f t="shared" si="11"/>
        <v>0.42105263157894735</v>
      </c>
    </row>
    <row r="178" spans="1:13" x14ac:dyDescent="0.45">
      <c r="A178" s="3">
        <v>65</v>
      </c>
      <c r="B178" s="3">
        <v>5</v>
      </c>
      <c r="C178" t="s">
        <v>59</v>
      </c>
      <c r="D178" t="s">
        <v>616</v>
      </c>
      <c r="E178" s="4">
        <v>25</v>
      </c>
      <c r="F178" s="4">
        <v>40</v>
      </c>
      <c r="G178">
        <v>2</v>
      </c>
      <c r="H178" s="5">
        <v>1.1805555555555555E-2</v>
      </c>
      <c r="I178" t="s">
        <v>609</v>
      </c>
      <c r="J178" s="4">
        <f t="shared" si="9"/>
        <v>80</v>
      </c>
      <c r="K178" s="11">
        <f t="shared" si="10"/>
        <v>50</v>
      </c>
      <c r="L178" s="4">
        <f t="shared" si="8"/>
        <v>30</v>
      </c>
      <c r="M178" s="6">
        <f t="shared" si="11"/>
        <v>0.375</v>
      </c>
    </row>
    <row r="179" spans="1:13" x14ac:dyDescent="0.45">
      <c r="A179" s="3">
        <v>66</v>
      </c>
      <c r="B179" s="3">
        <v>18</v>
      </c>
      <c r="C179" t="s">
        <v>84</v>
      </c>
      <c r="D179" t="s">
        <v>617</v>
      </c>
      <c r="E179" s="4">
        <v>22</v>
      </c>
      <c r="F179" s="4">
        <v>36</v>
      </c>
      <c r="G179">
        <v>1</v>
      </c>
      <c r="H179" s="5">
        <v>2.013888888888889E-2</v>
      </c>
      <c r="I179" t="s">
        <v>609</v>
      </c>
      <c r="J179" s="4">
        <f t="shared" si="9"/>
        <v>36</v>
      </c>
      <c r="K179" s="11">
        <f t="shared" si="10"/>
        <v>22</v>
      </c>
      <c r="L179" s="4">
        <f t="shared" si="8"/>
        <v>14</v>
      </c>
      <c r="M179" s="6">
        <f t="shared" si="11"/>
        <v>0.3888888888888889</v>
      </c>
    </row>
    <row r="180" spans="1:13" x14ac:dyDescent="0.45">
      <c r="A180" s="3">
        <v>66</v>
      </c>
      <c r="B180" s="3">
        <v>18</v>
      </c>
      <c r="C180" t="s">
        <v>59</v>
      </c>
      <c r="D180" t="s">
        <v>616</v>
      </c>
      <c r="E180" s="4">
        <v>25</v>
      </c>
      <c r="F180" s="4">
        <v>40</v>
      </c>
      <c r="G180">
        <v>3</v>
      </c>
      <c r="H180" s="5">
        <v>2.0833333333333332E-2</v>
      </c>
      <c r="I180" t="s">
        <v>609</v>
      </c>
      <c r="J180" s="4">
        <f t="shared" si="9"/>
        <v>120</v>
      </c>
      <c r="K180" s="11">
        <f t="shared" si="10"/>
        <v>75</v>
      </c>
      <c r="L180" s="4">
        <f t="shared" si="8"/>
        <v>45</v>
      </c>
      <c r="M180" s="6">
        <f t="shared" si="11"/>
        <v>0.375</v>
      </c>
    </row>
    <row r="181" spans="1:13" x14ac:dyDescent="0.45">
      <c r="A181" s="3">
        <v>66</v>
      </c>
      <c r="B181" s="3">
        <v>18</v>
      </c>
      <c r="C181" t="s">
        <v>90</v>
      </c>
      <c r="D181" t="s">
        <v>629</v>
      </c>
      <c r="E181" s="4">
        <v>10</v>
      </c>
      <c r="F181" s="4">
        <v>18</v>
      </c>
      <c r="G181">
        <v>3</v>
      </c>
      <c r="H181" s="5">
        <v>3.8194444444444448E-2</v>
      </c>
      <c r="I181" t="s">
        <v>610</v>
      </c>
      <c r="J181" s="4">
        <f t="shared" si="9"/>
        <v>54</v>
      </c>
      <c r="K181" s="11">
        <f t="shared" si="10"/>
        <v>30</v>
      </c>
      <c r="L181" s="4">
        <f t="shared" si="8"/>
        <v>24</v>
      </c>
      <c r="M181" s="6">
        <f t="shared" si="11"/>
        <v>0.44444444444444442</v>
      </c>
    </row>
    <row r="182" spans="1:13" x14ac:dyDescent="0.45">
      <c r="A182" s="3">
        <v>67</v>
      </c>
      <c r="B182" s="3">
        <v>2</v>
      </c>
      <c r="C182" t="s">
        <v>59</v>
      </c>
      <c r="D182" t="s">
        <v>616</v>
      </c>
      <c r="E182" s="4">
        <v>25</v>
      </c>
      <c r="F182" s="4">
        <v>40</v>
      </c>
      <c r="G182">
        <v>1</v>
      </c>
      <c r="H182" s="5">
        <v>1.5277777777777777E-2</v>
      </c>
      <c r="I182" t="s">
        <v>609</v>
      </c>
      <c r="J182" s="4">
        <f t="shared" si="9"/>
        <v>40</v>
      </c>
      <c r="K182" s="11">
        <f t="shared" si="10"/>
        <v>25</v>
      </c>
      <c r="L182" s="4">
        <f t="shared" si="8"/>
        <v>15</v>
      </c>
      <c r="M182" s="6">
        <f t="shared" si="11"/>
        <v>0.375</v>
      </c>
    </row>
    <row r="183" spans="1:13" x14ac:dyDescent="0.45">
      <c r="A183" s="3">
        <v>67</v>
      </c>
      <c r="B183" s="3">
        <v>2</v>
      </c>
      <c r="C183" t="s">
        <v>84</v>
      </c>
      <c r="D183" t="s">
        <v>617</v>
      </c>
      <c r="E183" s="4">
        <v>22</v>
      </c>
      <c r="F183" s="4">
        <v>36</v>
      </c>
      <c r="G183">
        <v>3</v>
      </c>
      <c r="H183" s="5">
        <v>4.0972222222222222E-2</v>
      </c>
      <c r="I183" t="s">
        <v>610</v>
      </c>
      <c r="J183" s="4">
        <f t="shared" si="9"/>
        <v>108</v>
      </c>
      <c r="K183" s="11">
        <f t="shared" si="10"/>
        <v>66</v>
      </c>
      <c r="L183" s="4">
        <f t="shared" si="8"/>
        <v>42</v>
      </c>
      <c r="M183" s="6">
        <f t="shared" si="11"/>
        <v>0.3888888888888889</v>
      </c>
    </row>
    <row r="184" spans="1:13" x14ac:dyDescent="0.45">
      <c r="A184" s="3">
        <v>67</v>
      </c>
      <c r="B184" s="3">
        <v>2</v>
      </c>
      <c r="C184" t="s">
        <v>166</v>
      </c>
      <c r="D184" t="s">
        <v>630</v>
      </c>
      <c r="E184" s="4">
        <v>15</v>
      </c>
      <c r="F184" s="4">
        <v>26</v>
      </c>
      <c r="G184">
        <v>3</v>
      </c>
      <c r="H184" s="5">
        <v>1.0416666666666666E-2</v>
      </c>
      <c r="I184" t="s">
        <v>610</v>
      </c>
      <c r="J184" s="4">
        <f t="shared" si="9"/>
        <v>78</v>
      </c>
      <c r="K184" s="11">
        <f t="shared" si="10"/>
        <v>45</v>
      </c>
      <c r="L184" s="4">
        <f t="shared" si="8"/>
        <v>33</v>
      </c>
      <c r="M184" s="6">
        <f t="shared" si="11"/>
        <v>0.42307692307692307</v>
      </c>
    </row>
    <row r="185" spans="1:13" x14ac:dyDescent="0.45">
      <c r="A185" s="3">
        <v>67</v>
      </c>
      <c r="B185" s="3">
        <v>2</v>
      </c>
      <c r="C185" t="s">
        <v>79</v>
      </c>
      <c r="D185" t="s">
        <v>613</v>
      </c>
      <c r="E185" s="4">
        <v>18</v>
      </c>
      <c r="F185" s="4">
        <v>30</v>
      </c>
      <c r="G185">
        <v>1</v>
      </c>
      <c r="H185" s="5">
        <v>2.4305555555555556E-2</v>
      </c>
      <c r="I185" t="s">
        <v>610</v>
      </c>
      <c r="J185" s="4">
        <f t="shared" si="9"/>
        <v>30</v>
      </c>
      <c r="K185" s="11">
        <f t="shared" si="10"/>
        <v>18</v>
      </c>
      <c r="L185" s="4">
        <f t="shared" si="8"/>
        <v>12</v>
      </c>
      <c r="M185" s="6">
        <f t="shared" si="11"/>
        <v>0.4</v>
      </c>
    </row>
    <row r="186" spans="1:13" x14ac:dyDescent="0.45">
      <c r="A186" s="3">
        <v>68</v>
      </c>
      <c r="B186" s="3">
        <v>8</v>
      </c>
      <c r="C186" t="s">
        <v>211</v>
      </c>
      <c r="D186" t="s">
        <v>627</v>
      </c>
      <c r="E186" s="4">
        <v>14</v>
      </c>
      <c r="F186" s="4">
        <v>23</v>
      </c>
      <c r="G186">
        <v>3</v>
      </c>
      <c r="H186" s="5">
        <v>2.9861111111111113E-2</v>
      </c>
      <c r="I186" t="s">
        <v>609</v>
      </c>
      <c r="J186" s="4">
        <f t="shared" si="9"/>
        <v>69</v>
      </c>
      <c r="K186" s="11">
        <f t="shared" si="10"/>
        <v>42</v>
      </c>
      <c r="L186" s="4">
        <f t="shared" si="8"/>
        <v>27</v>
      </c>
      <c r="M186" s="6">
        <f t="shared" si="11"/>
        <v>0.39130434782608697</v>
      </c>
    </row>
    <row r="187" spans="1:13" x14ac:dyDescent="0.45">
      <c r="A187" s="3">
        <v>68</v>
      </c>
      <c r="B187" s="3">
        <v>8</v>
      </c>
      <c r="C187" t="s">
        <v>53</v>
      </c>
      <c r="D187" t="s">
        <v>620</v>
      </c>
      <c r="E187" s="4">
        <v>16</v>
      </c>
      <c r="F187" s="4">
        <v>28</v>
      </c>
      <c r="G187">
        <v>1</v>
      </c>
      <c r="H187" s="5">
        <v>1.3194444444444444E-2</v>
      </c>
      <c r="I187" t="s">
        <v>610</v>
      </c>
      <c r="J187" s="4">
        <f t="shared" si="9"/>
        <v>28</v>
      </c>
      <c r="K187" s="11">
        <f t="shared" si="10"/>
        <v>16</v>
      </c>
      <c r="L187" s="4">
        <f t="shared" si="8"/>
        <v>12</v>
      </c>
      <c r="M187" s="6">
        <f t="shared" si="11"/>
        <v>0.42857142857142855</v>
      </c>
    </row>
    <row r="188" spans="1:13" x14ac:dyDescent="0.45">
      <c r="A188" s="3">
        <v>68</v>
      </c>
      <c r="B188" s="3">
        <v>8</v>
      </c>
      <c r="C188" t="s">
        <v>258</v>
      </c>
      <c r="D188" t="s">
        <v>623</v>
      </c>
      <c r="E188" s="4">
        <v>19</v>
      </c>
      <c r="F188" s="4">
        <v>32</v>
      </c>
      <c r="G188">
        <v>3</v>
      </c>
      <c r="H188" s="5">
        <v>3.9583333333333331E-2</v>
      </c>
      <c r="I188" t="s">
        <v>610</v>
      </c>
      <c r="J188" s="4">
        <f t="shared" si="9"/>
        <v>96</v>
      </c>
      <c r="K188" s="11">
        <f t="shared" si="10"/>
        <v>57</v>
      </c>
      <c r="L188" s="4">
        <f t="shared" si="8"/>
        <v>39</v>
      </c>
      <c r="M188" s="6">
        <f t="shared" si="11"/>
        <v>0.40625</v>
      </c>
    </row>
    <row r="189" spans="1:13" x14ac:dyDescent="0.45">
      <c r="A189" s="3">
        <v>68</v>
      </c>
      <c r="B189" s="3">
        <v>8</v>
      </c>
      <c r="C189" t="s">
        <v>133</v>
      </c>
      <c r="D189" t="s">
        <v>631</v>
      </c>
      <c r="E189" s="4">
        <v>15</v>
      </c>
      <c r="F189" s="4">
        <v>25</v>
      </c>
      <c r="G189">
        <v>1</v>
      </c>
      <c r="H189" s="5">
        <v>1.8055555555555554E-2</v>
      </c>
      <c r="I189" t="s">
        <v>610</v>
      </c>
      <c r="J189" s="4">
        <f t="shared" si="9"/>
        <v>25</v>
      </c>
      <c r="K189" s="11">
        <f t="shared" si="10"/>
        <v>15</v>
      </c>
      <c r="L189" s="4">
        <f t="shared" si="8"/>
        <v>10</v>
      </c>
      <c r="M189" s="6">
        <f t="shared" si="11"/>
        <v>0.4</v>
      </c>
    </row>
    <row r="190" spans="1:13" x14ac:dyDescent="0.45">
      <c r="A190" s="3">
        <v>69</v>
      </c>
      <c r="B190" s="3">
        <v>5</v>
      </c>
      <c r="C190" t="s">
        <v>81</v>
      </c>
      <c r="D190" t="s">
        <v>628</v>
      </c>
      <c r="E190" s="4">
        <v>13</v>
      </c>
      <c r="F190" s="4">
        <v>21</v>
      </c>
      <c r="G190">
        <v>3</v>
      </c>
      <c r="H190" s="5">
        <v>1.3888888888888888E-2</v>
      </c>
      <c r="I190" t="s">
        <v>609</v>
      </c>
      <c r="J190" s="4">
        <f t="shared" si="9"/>
        <v>63</v>
      </c>
      <c r="K190" s="11">
        <f t="shared" si="10"/>
        <v>39</v>
      </c>
      <c r="L190" s="4">
        <f t="shared" si="8"/>
        <v>24</v>
      </c>
      <c r="M190" s="6">
        <f t="shared" si="11"/>
        <v>0.38095238095238093</v>
      </c>
    </row>
    <row r="191" spans="1:13" x14ac:dyDescent="0.45">
      <c r="A191" s="3">
        <v>69</v>
      </c>
      <c r="B191" s="3">
        <v>5</v>
      </c>
      <c r="C191" t="s">
        <v>169</v>
      </c>
      <c r="D191" t="s">
        <v>612</v>
      </c>
      <c r="E191" s="4">
        <v>14</v>
      </c>
      <c r="F191" s="4">
        <v>24</v>
      </c>
      <c r="G191">
        <v>3</v>
      </c>
      <c r="H191" s="5">
        <v>3.3333333333333333E-2</v>
      </c>
      <c r="I191" t="s">
        <v>610</v>
      </c>
      <c r="J191" s="4">
        <f t="shared" si="9"/>
        <v>72</v>
      </c>
      <c r="K191" s="11">
        <f t="shared" si="10"/>
        <v>42</v>
      </c>
      <c r="L191" s="4">
        <f t="shared" si="8"/>
        <v>30</v>
      </c>
      <c r="M191" s="6">
        <f t="shared" si="11"/>
        <v>0.41666666666666669</v>
      </c>
    </row>
    <row r="192" spans="1:13" x14ac:dyDescent="0.45">
      <c r="A192" s="3">
        <v>69</v>
      </c>
      <c r="B192" s="3">
        <v>5</v>
      </c>
      <c r="C192" t="s">
        <v>272</v>
      </c>
      <c r="D192" t="s">
        <v>619</v>
      </c>
      <c r="E192" s="4">
        <v>20</v>
      </c>
      <c r="F192" s="4">
        <v>33</v>
      </c>
      <c r="G192">
        <v>3</v>
      </c>
      <c r="H192" s="5">
        <v>1.6666666666666666E-2</v>
      </c>
      <c r="I192" t="s">
        <v>610</v>
      </c>
      <c r="J192" s="4">
        <f t="shared" si="9"/>
        <v>99</v>
      </c>
      <c r="K192" s="11">
        <f t="shared" si="10"/>
        <v>60</v>
      </c>
      <c r="L192" s="4">
        <f t="shared" si="8"/>
        <v>39</v>
      </c>
      <c r="M192" s="6">
        <f t="shared" si="11"/>
        <v>0.39393939393939392</v>
      </c>
    </row>
    <row r="193" spans="1:13" x14ac:dyDescent="0.45">
      <c r="A193" s="3">
        <v>70</v>
      </c>
      <c r="B193" s="3">
        <v>17</v>
      </c>
      <c r="C193" t="s">
        <v>133</v>
      </c>
      <c r="D193" t="s">
        <v>631</v>
      </c>
      <c r="E193" s="4">
        <v>15</v>
      </c>
      <c r="F193" s="4">
        <v>25</v>
      </c>
      <c r="G193">
        <v>2</v>
      </c>
      <c r="H193" s="5">
        <v>1.3194444444444444E-2</v>
      </c>
      <c r="I193" t="s">
        <v>610</v>
      </c>
      <c r="J193" s="4">
        <f t="shared" si="9"/>
        <v>50</v>
      </c>
      <c r="K193" s="11">
        <f t="shared" si="10"/>
        <v>30</v>
      </c>
      <c r="L193" s="4">
        <f t="shared" si="8"/>
        <v>20</v>
      </c>
      <c r="M193" s="6">
        <f t="shared" si="11"/>
        <v>0.4</v>
      </c>
    </row>
    <row r="194" spans="1:13" x14ac:dyDescent="0.45">
      <c r="A194" s="3">
        <v>70</v>
      </c>
      <c r="B194" s="3">
        <v>17</v>
      </c>
      <c r="C194" t="s">
        <v>66</v>
      </c>
      <c r="D194" t="s">
        <v>625</v>
      </c>
      <c r="E194" s="4">
        <v>20</v>
      </c>
      <c r="F194" s="4">
        <v>34</v>
      </c>
      <c r="G194">
        <v>2</v>
      </c>
      <c r="H194" s="5">
        <v>1.4583333333333334E-2</v>
      </c>
      <c r="I194" t="s">
        <v>610</v>
      </c>
      <c r="J194" s="4">
        <f t="shared" si="9"/>
        <v>68</v>
      </c>
      <c r="K194" s="11">
        <f t="shared" si="10"/>
        <v>40</v>
      </c>
      <c r="L194" s="4">
        <f t="shared" ref="L194:L257" si="12">J194-(G194*E194)</f>
        <v>28</v>
      </c>
      <c r="M194" s="6">
        <f t="shared" si="11"/>
        <v>0.41176470588235292</v>
      </c>
    </row>
    <row r="195" spans="1:13" x14ac:dyDescent="0.45">
      <c r="A195" s="3">
        <v>71</v>
      </c>
      <c r="B195" s="3">
        <v>18</v>
      </c>
      <c r="C195" t="s">
        <v>79</v>
      </c>
      <c r="D195" t="s">
        <v>613</v>
      </c>
      <c r="E195" s="4">
        <v>18</v>
      </c>
      <c r="F195" s="4">
        <v>30</v>
      </c>
      <c r="G195">
        <v>3</v>
      </c>
      <c r="H195" s="5">
        <v>1.3888888888888888E-2</v>
      </c>
      <c r="I195" t="s">
        <v>610</v>
      </c>
      <c r="J195" s="4">
        <f t="shared" ref="J195:J258" si="13">F195*G195</f>
        <v>90</v>
      </c>
      <c r="K195" s="11">
        <f t="shared" ref="K195:K258" si="14">G195*E195</f>
        <v>54</v>
      </c>
      <c r="L195" s="4">
        <f t="shared" si="12"/>
        <v>36</v>
      </c>
      <c r="M195" s="6">
        <f t="shared" ref="M195:M258" si="15">L195/J195</f>
        <v>0.4</v>
      </c>
    </row>
    <row r="196" spans="1:13" x14ac:dyDescent="0.45">
      <c r="A196" s="3">
        <v>71</v>
      </c>
      <c r="B196" s="3">
        <v>18</v>
      </c>
      <c r="C196" t="s">
        <v>211</v>
      </c>
      <c r="D196" t="s">
        <v>627</v>
      </c>
      <c r="E196" s="4">
        <v>14</v>
      </c>
      <c r="F196" s="4">
        <v>23</v>
      </c>
      <c r="G196">
        <v>2</v>
      </c>
      <c r="H196" s="5">
        <v>2.013888888888889E-2</v>
      </c>
      <c r="I196" t="s">
        <v>610</v>
      </c>
      <c r="J196" s="4">
        <f t="shared" si="13"/>
        <v>46</v>
      </c>
      <c r="K196" s="11">
        <f t="shared" si="14"/>
        <v>28</v>
      </c>
      <c r="L196" s="4">
        <f t="shared" si="12"/>
        <v>18</v>
      </c>
      <c r="M196" s="6">
        <f t="shared" si="15"/>
        <v>0.39130434782608697</v>
      </c>
    </row>
    <row r="197" spans="1:13" x14ac:dyDescent="0.45">
      <c r="A197" s="3">
        <v>72</v>
      </c>
      <c r="B197" s="3">
        <v>17</v>
      </c>
      <c r="C197" t="s">
        <v>81</v>
      </c>
      <c r="D197" t="s">
        <v>628</v>
      </c>
      <c r="E197" s="4">
        <v>13</v>
      </c>
      <c r="F197" s="4">
        <v>21</v>
      </c>
      <c r="G197">
        <v>1</v>
      </c>
      <c r="H197" s="5">
        <v>1.1805555555555555E-2</v>
      </c>
      <c r="I197" t="s">
        <v>610</v>
      </c>
      <c r="J197" s="4">
        <f t="shared" si="13"/>
        <v>21</v>
      </c>
      <c r="K197" s="11">
        <f t="shared" si="14"/>
        <v>13</v>
      </c>
      <c r="L197" s="4">
        <f t="shared" si="12"/>
        <v>8</v>
      </c>
      <c r="M197" s="6">
        <f t="shared" si="15"/>
        <v>0.38095238095238093</v>
      </c>
    </row>
    <row r="198" spans="1:13" x14ac:dyDescent="0.45">
      <c r="A198" s="3">
        <v>72</v>
      </c>
      <c r="B198" s="3">
        <v>17</v>
      </c>
      <c r="C198" t="s">
        <v>90</v>
      </c>
      <c r="D198" t="s">
        <v>629</v>
      </c>
      <c r="E198" s="4">
        <v>10</v>
      </c>
      <c r="F198" s="4">
        <v>18</v>
      </c>
      <c r="G198">
        <v>3</v>
      </c>
      <c r="H198" s="5">
        <v>2.5694444444444443E-2</v>
      </c>
      <c r="I198" t="s">
        <v>610</v>
      </c>
      <c r="J198" s="4">
        <f t="shared" si="13"/>
        <v>54</v>
      </c>
      <c r="K198" s="11">
        <f t="shared" si="14"/>
        <v>30</v>
      </c>
      <c r="L198" s="4">
        <f t="shared" si="12"/>
        <v>24</v>
      </c>
      <c r="M198" s="6">
        <f t="shared" si="15"/>
        <v>0.44444444444444442</v>
      </c>
    </row>
    <row r="199" spans="1:13" x14ac:dyDescent="0.45">
      <c r="A199" s="3">
        <v>73</v>
      </c>
      <c r="B199" s="3">
        <v>1</v>
      </c>
      <c r="C199" t="s">
        <v>117</v>
      </c>
      <c r="D199" t="s">
        <v>615</v>
      </c>
      <c r="E199" s="4">
        <v>16</v>
      </c>
      <c r="F199" s="4">
        <v>27</v>
      </c>
      <c r="G199">
        <v>3</v>
      </c>
      <c r="H199" s="5">
        <v>1.3888888888888888E-2</v>
      </c>
      <c r="I199" t="s">
        <v>609</v>
      </c>
      <c r="J199" s="4">
        <f t="shared" si="13"/>
        <v>81</v>
      </c>
      <c r="K199" s="11">
        <f t="shared" si="14"/>
        <v>48</v>
      </c>
      <c r="L199" s="4">
        <f t="shared" si="12"/>
        <v>33</v>
      </c>
      <c r="M199" s="6">
        <f t="shared" si="15"/>
        <v>0.40740740740740738</v>
      </c>
    </row>
    <row r="200" spans="1:13" x14ac:dyDescent="0.45">
      <c r="A200" s="3">
        <v>74</v>
      </c>
      <c r="B200" s="3">
        <v>19</v>
      </c>
      <c r="C200" t="s">
        <v>166</v>
      </c>
      <c r="D200" t="s">
        <v>630</v>
      </c>
      <c r="E200" s="4">
        <v>15</v>
      </c>
      <c r="F200" s="4">
        <v>26</v>
      </c>
      <c r="G200">
        <v>2</v>
      </c>
      <c r="H200" s="5">
        <v>2.7083333333333334E-2</v>
      </c>
      <c r="I200" t="s">
        <v>610</v>
      </c>
      <c r="J200" s="4">
        <f t="shared" si="13"/>
        <v>52</v>
      </c>
      <c r="K200" s="11">
        <f t="shared" si="14"/>
        <v>30</v>
      </c>
      <c r="L200" s="4">
        <f t="shared" si="12"/>
        <v>22</v>
      </c>
      <c r="M200" s="6">
        <f t="shared" si="15"/>
        <v>0.42307692307692307</v>
      </c>
    </row>
    <row r="201" spans="1:13" x14ac:dyDescent="0.45">
      <c r="A201" s="3">
        <v>74</v>
      </c>
      <c r="B201" s="3">
        <v>19</v>
      </c>
      <c r="C201" t="s">
        <v>66</v>
      </c>
      <c r="D201" t="s">
        <v>625</v>
      </c>
      <c r="E201" s="4">
        <v>20</v>
      </c>
      <c r="F201" s="4">
        <v>34</v>
      </c>
      <c r="G201">
        <v>3</v>
      </c>
      <c r="H201" s="5">
        <v>2.5694444444444443E-2</v>
      </c>
      <c r="I201" t="s">
        <v>609</v>
      </c>
      <c r="J201" s="4">
        <f t="shared" si="13"/>
        <v>102</v>
      </c>
      <c r="K201" s="11">
        <f t="shared" si="14"/>
        <v>60</v>
      </c>
      <c r="L201" s="4">
        <f t="shared" si="12"/>
        <v>42</v>
      </c>
      <c r="M201" s="6">
        <f t="shared" si="15"/>
        <v>0.41176470588235292</v>
      </c>
    </row>
    <row r="202" spans="1:13" x14ac:dyDescent="0.45">
      <c r="A202" s="3">
        <v>74</v>
      </c>
      <c r="B202" s="3">
        <v>19</v>
      </c>
      <c r="C202" t="s">
        <v>258</v>
      </c>
      <c r="D202" t="s">
        <v>623</v>
      </c>
      <c r="E202" s="4">
        <v>19</v>
      </c>
      <c r="F202" s="4">
        <v>32</v>
      </c>
      <c r="G202">
        <v>2</v>
      </c>
      <c r="H202" s="5">
        <v>1.6666666666666666E-2</v>
      </c>
      <c r="I202" t="s">
        <v>610</v>
      </c>
      <c r="J202" s="4">
        <f t="shared" si="13"/>
        <v>64</v>
      </c>
      <c r="K202" s="11">
        <f t="shared" si="14"/>
        <v>38</v>
      </c>
      <c r="L202" s="4">
        <f t="shared" si="12"/>
        <v>26</v>
      </c>
      <c r="M202" s="6">
        <f t="shared" si="15"/>
        <v>0.40625</v>
      </c>
    </row>
    <row r="203" spans="1:13" x14ac:dyDescent="0.45">
      <c r="A203" s="3">
        <v>75</v>
      </c>
      <c r="B203" s="3">
        <v>19</v>
      </c>
      <c r="C203" t="s">
        <v>59</v>
      </c>
      <c r="D203" t="s">
        <v>616</v>
      </c>
      <c r="E203" s="4">
        <v>25</v>
      </c>
      <c r="F203" s="4">
        <v>40</v>
      </c>
      <c r="G203">
        <v>1</v>
      </c>
      <c r="H203" s="5">
        <v>2.4305555555555556E-2</v>
      </c>
      <c r="I203" t="s">
        <v>609</v>
      </c>
      <c r="J203" s="4">
        <f t="shared" si="13"/>
        <v>40</v>
      </c>
      <c r="K203" s="11">
        <f t="shared" si="14"/>
        <v>25</v>
      </c>
      <c r="L203" s="4">
        <f t="shared" si="12"/>
        <v>15</v>
      </c>
      <c r="M203" s="6">
        <f t="shared" si="15"/>
        <v>0.375</v>
      </c>
    </row>
    <row r="204" spans="1:13" x14ac:dyDescent="0.45">
      <c r="A204" s="3">
        <v>75</v>
      </c>
      <c r="B204" s="3">
        <v>19</v>
      </c>
      <c r="C204" t="s">
        <v>211</v>
      </c>
      <c r="D204" t="s">
        <v>627</v>
      </c>
      <c r="E204" s="4">
        <v>14</v>
      </c>
      <c r="F204" s="4">
        <v>23</v>
      </c>
      <c r="G204">
        <v>3</v>
      </c>
      <c r="H204" s="5">
        <v>1.1111111111111112E-2</v>
      </c>
      <c r="I204" t="s">
        <v>610</v>
      </c>
      <c r="J204" s="4">
        <f t="shared" si="13"/>
        <v>69</v>
      </c>
      <c r="K204" s="11">
        <f t="shared" si="14"/>
        <v>42</v>
      </c>
      <c r="L204" s="4">
        <f t="shared" si="12"/>
        <v>27</v>
      </c>
      <c r="M204" s="6">
        <f t="shared" si="15"/>
        <v>0.39130434782608697</v>
      </c>
    </row>
    <row r="205" spans="1:13" x14ac:dyDescent="0.45">
      <c r="A205" s="3">
        <v>76</v>
      </c>
      <c r="B205" s="3">
        <v>17</v>
      </c>
      <c r="C205" t="s">
        <v>79</v>
      </c>
      <c r="D205" t="s">
        <v>613</v>
      </c>
      <c r="E205" s="4">
        <v>18</v>
      </c>
      <c r="F205" s="4">
        <v>30</v>
      </c>
      <c r="G205">
        <v>3</v>
      </c>
      <c r="H205" s="5">
        <v>9.0277777777777769E-3</v>
      </c>
      <c r="I205" t="s">
        <v>610</v>
      </c>
      <c r="J205" s="4">
        <f t="shared" si="13"/>
        <v>90</v>
      </c>
      <c r="K205" s="11">
        <f t="shared" si="14"/>
        <v>54</v>
      </c>
      <c r="L205" s="4">
        <f t="shared" si="12"/>
        <v>36</v>
      </c>
      <c r="M205" s="6">
        <f t="shared" si="15"/>
        <v>0.4</v>
      </c>
    </row>
    <row r="206" spans="1:13" x14ac:dyDescent="0.45">
      <c r="A206" s="3">
        <v>76</v>
      </c>
      <c r="B206" s="3">
        <v>17</v>
      </c>
      <c r="C206" t="s">
        <v>90</v>
      </c>
      <c r="D206" t="s">
        <v>629</v>
      </c>
      <c r="E206" s="4">
        <v>10</v>
      </c>
      <c r="F206" s="4">
        <v>18</v>
      </c>
      <c r="G206">
        <v>1</v>
      </c>
      <c r="H206" s="5">
        <v>2.361111111111111E-2</v>
      </c>
      <c r="I206" t="s">
        <v>610</v>
      </c>
      <c r="J206" s="4">
        <f t="shared" si="13"/>
        <v>18</v>
      </c>
      <c r="K206" s="11">
        <f t="shared" si="14"/>
        <v>10</v>
      </c>
      <c r="L206" s="4">
        <f t="shared" si="12"/>
        <v>8</v>
      </c>
      <c r="M206" s="6">
        <f t="shared" si="15"/>
        <v>0.44444444444444442</v>
      </c>
    </row>
    <row r="207" spans="1:13" x14ac:dyDescent="0.45">
      <c r="A207" s="3">
        <v>76</v>
      </c>
      <c r="B207" s="3">
        <v>17</v>
      </c>
      <c r="C207" t="s">
        <v>169</v>
      </c>
      <c r="D207" t="s">
        <v>612</v>
      </c>
      <c r="E207" s="4">
        <v>14</v>
      </c>
      <c r="F207" s="4">
        <v>24</v>
      </c>
      <c r="G207">
        <v>1</v>
      </c>
      <c r="H207" s="5">
        <v>1.3888888888888888E-2</v>
      </c>
      <c r="I207" t="s">
        <v>609</v>
      </c>
      <c r="J207" s="4">
        <f t="shared" si="13"/>
        <v>24</v>
      </c>
      <c r="K207" s="11">
        <f t="shared" si="14"/>
        <v>14</v>
      </c>
      <c r="L207" s="4">
        <f t="shared" si="12"/>
        <v>10</v>
      </c>
      <c r="M207" s="6">
        <f t="shared" si="15"/>
        <v>0.41666666666666669</v>
      </c>
    </row>
    <row r="208" spans="1:13" x14ac:dyDescent="0.45">
      <c r="A208" s="3">
        <v>76</v>
      </c>
      <c r="B208" s="3">
        <v>17</v>
      </c>
      <c r="C208" t="s">
        <v>166</v>
      </c>
      <c r="D208" t="s">
        <v>630</v>
      </c>
      <c r="E208" s="4">
        <v>15</v>
      </c>
      <c r="F208" s="4">
        <v>26</v>
      </c>
      <c r="G208">
        <v>1</v>
      </c>
      <c r="H208" s="5">
        <v>2.0833333333333332E-2</v>
      </c>
      <c r="I208" t="s">
        <v>609</v>
      </c>
      <c r="J208" s="4">
        <f t="shared" si="13"/>
        <v>26</v>
      </c>
      <c r="K208" s="11">
        <f t="shared" si="14"/>
        <v>15</v>
      </c>
      <c r="L208" s="4">
        <f t="shared" si="12"/>
        <v>11</v>
      </c>
      <c r="M208" s="6">
        <f t="shared" si="15"/>
        <v>0.42307692307692307</v>
      </c>
    </row>
    <row r="209" spans="1:13" x14ac:dyDescent="0.45">
      <c r="A209" s="3">
        <v>77</v>
      </c>
      <c r="B209" s="3">
        <v>3</v>
      </c>
      <c r="C209" t="s">
        <v>90</v>
      </c>
      <c r="D209" t="s">
        <v>629</v>
      </c>
      <c r="E209" s="4">
        <v>10</v>
      </c>
      <c r="F209" s="4">
        <v>18</v>
      </c>
      <c r="G209">
        <v>1</v>
      </c>
      <c r="H209" s="5">
        <v>2.361111111111111E-2</v>
      </c>
      <c r="I209" t="s">
        <v>610</v>
      </c>
      <c r="J209" s="4">
        <f t="shared" si="13"/>
        <v>18</v>
      </c>
      <c r="K209" s="11">
        <f t="shared" si="14"/>
        <v>10</v>
      </c>
      <c r="L209" s="4">
        <f t="shared" si="12"/>
        <v>8</v>
      </c>
      <c r="M209" s="6">
        <f t="shared" si="15"/>
        <v>0.44444444444444442</v>
      </c>
    </row>
    <row r="210" spans="1:13" x14ac:dyDescent="0.45">
      <c r="A210" s="3">
        <v>77</v>
      </c>
      <c r="B210" s="3">
        <v>3</v>
      </c>
      <c r="C210" t="s">
        <v>169</v>
      </c>
      <c r="D210" t="s">
        <v>612</v>
      </c>
      <c r="E210" s="4">
        <v>14</v>
      </c>
      <c r="F210" s="4">
        <v>24</v>
      </c>
      <c r="G210">
        <v>2</v>
      </c>
      <c r="H210" s="5">
        <v>3.8194444444444448E-2</v>
      </c>
      <c r="I210" t="s">
        <v>609</v>
      </c>
      <c r="J210" s="4">
        <f t="shared" si="13"/>
        <v>48</v>
      </c>
      <c r="K210" s="11">
        <f t="shared" si="14"/>
        <v>28</v>
      </c>
      <c r="L210" s="4">
        <f t="shared" si="12"/>
        <v>20</v>
      </c>
      <c r="M210" s="6">
        <f t="shared" si="15"/>
        <v>0.41666666666666669</v>
      </c>
    </row>
    <row r="211" spans="1:13" x14ac:dyDescent="0.45">
      <c r="A211" s="3">
        <v>77</v>
      </c>
      <c r="B211" s="3">
        <v>3</v>
      </c>
      <c r="C211" t="s">
        <v>272</v>
      </c>
      <c r="D211" t="s">
        <v>619</v>
      </c>
      <c r="E211" s="4">
        <v>20</v>
      </c>
      <c r="F211" s="4">
        <v>33</v>
      </c>
      <c r="G211">
        <v>1</v>
      </c>
      <c r="H211" s="5">
        <v>5.5555555555555558E-3</v>
      </c>
      <c r="I211" t="s">
        <v>610</v>
      </c>
      <c r="J211" s="4">
        <f t="shared" si="13"/>
        <v>33</v>
      </c>
      <c r="K211" s="11">
        <f t="shared" si="14"/>
        <v>20</v>
      </c>
      <c r="L211" s="4">
        <f t="shared" si="12"/>
        <v>13</v>
      </c>
      <c r="M211" s="6">
        <f t="shared" si="15"/>
        <v>0.39393939393939392</v>
      </c>
    </row>
    <row r="212" spans="1:13" x14ac:dyDescent="0.45">
      <c r="A212" s="3">
        <v>78</v>
      </c>
      <c r="B212" s="3">
        <v>7</v>
      </c>
      <c r="C212" t="s">
        <v>123</v>
      </c>
      <c r="D212" t="s">
        <v>621</v>
      </c>
      <c r="E212" s="4">
        <v>11</v>
      </c>
      <c r="F212" s="4">
        <v>19</v>
      </c>
      <c r="G212">
        <v>3</v>
      </c>
      <c r="H212" s="5">
        <v>3.7499999999999999E-2</v>
      </c>
      <c r="I212" t="s">
        <v>610</v>
      </c>
      <c r="J212" s="4">
        <f t="shared" si="13"/>
        <v>57</v>
      </c>
      <c r="K212" s="11">
        <f t="shared" si="14"/>
        <v>33</v>
      </c>
      <c r="L212" s="4">
        <f t="shared" si="12"/>
        <v>24</v>
      </c>
      <c r="M212" s="6">
        <f t="shared" si="15"/>
        <v>0.42105263157894735</v>
      </c>
    </row>
    <row r="213" spans="1:13" x14ac:dyDescent="0.45">
      <c r="A213" s="3">
        <v>79</v>
      </c>
      <c r="B213" s="3">
        <v>16</v>
      </c>
      <c r="C213" t="s">
        <v>49</v>
      </c>
      <c r="D213" t="s">
        <v>618</v>
      </c>
      <c r="E213" s="4">
        <v>17</v>
      </c>
      <c r="F213" s="4">
        <v>29</v>
      </c>
      <c r="G213">
        <v>3</v>
      </c>
      <c r="H213" s="5">
        <v>9.7222222222222224E-3</v>
      </c>
      <c r="I213" t="s">
        <v>609</v>
      </c>
      <c r="J213" s="4">
        <f t="shared" si="13"/>
        <v>87</v>
      </c>
      <c r="K213" s="11">
        <f t="shared" si="14"/>
        <v>51</v>
      </c>
      <c r="L213" s="4">
        <f t="shared" si="12"/>
        <v>36</v>
      </c>
      <c r="M213" s="6">
        <f t="shared" si="15"/>
        <v>0.41379310344827586</v>
      </c>
    </row>
    <row r="214" spans="1:13" x14ac:dyDescent="0.45">
      <c r="A214" s="3">
        <v>79</v>
      </c>
      <c r="B214" s="3">
        <v>16</v>
      </c>
      <c r="C214" t="s">
        <v>272</v>
      </c>
      <c r="D214" t="s">
        <v>619</v>
      </c>
      <c r="E214" s="4">
        <v>20</v>
      </c>
      <c r="F214" s="4">
        <v>33</v>
      </c>
      <c r="G214">
        <v>3</v>
      </c>
      <c r="H214" s="5">
        <v>9.7222222222222224E-3</v>
      </c>
      <c r="I214" t="s">
        <v>610</v>
      </c>
      <c r="J214" s="4">
        <f t="shared" si="13"/>
        <v>99</v>
      </c>
      <c r="K214" s="11">
        <f t="shared" si="14"/>
        <v>60</v>
      </c>
      <c r="L214" s="4">
        <f t="shared" si="12"/>
        <v>39</v>
      </c>
      <c r="M214" s="6">
        <f t="shared" si="15"/>
        <v>0.39393939393939392</v>
      </c>
    </row>
    <row r="215" spans="1:13" x14ac:dyDescent="0.45">
      <c r="A215" s="3">
        <v>79</v>
      </c>
      <c r="B215" s="3">
        <v>16</v>
      </c>
      <c r="C215" t="s">
        <v>157</v>
      </c>
      <c r="D215" t="s">
        <v>626</v>
      </c>
      <c r="E215" s="4">
        <v>12</v>
      </c>
      <c r="F215" s="4">
        <v>20</v>
      </c>
      <c r="G215">
        <v>3</v>
      </c>
      <c r="H215" s="5">
        <v>1.7361111111111112E-2</v>
      </c>
      <c r="I215" t="s">
        <v>609</v>
      </c>
      <c r="J215" s="4">
        <f t="shared" si="13"/>
        <v>60</v>
      </c>
      <c r="K215" s="11">
        <f t="shared" si="14"/>
        <v>36</v>
      </c>
      <c r="L215" s="4">
        <f t="shared" si="12"/>
        <v>24</v>
      </c>
      <c r="M215" s="6">
        <f t="shared" si="15"/>
        <v>0.4</v>
      </c>
    </row>
    <row r="216" spans="1:13" x14ac:dyDescent="0.45">
      <c r="A216" s="3">
        <v>79</v>
      </c>
      <c r="B216" s="3">
        <v>16</v>
      </c>
      <c r="C216" t="s">
        <v>81</v>
      </c>
      <c r="D216" t="s">
        <v>628</v>
      </c>
      <c r="E216" s="4">
        <v>13</v>
      </c>
      <c r="F216" s="4">
        <v>21</v>
      </c>
      <c r="G216">
        <v>3</v>
      </c>
      <c r="H216" s="5">
        <v>2.9861111111111113E-2</v>
      </c>
      <c r="I216" t="s">
        <v>609</v>
      </c>
      <c r="J216" s="4">
        <f t="shared" si="13"/>
        <v>63</v>
      </c>
      <c r="K216" s="11">
        <f t="shared" si="14"/>
        <v>39</v>
      </c>
      <c r="L216" s="4">
        <f t="shared" si="12"/>
        <v>24</v>
      </c>
      <c r="M216" s="6">
        <f t="shared" si="15"/>
        <v>0.38095238095238093</v>
      </c>
    </row>
    <row r="217" spans="1:13" x14ac:dyDescent="0.45">
      <c r="A217" s="3">
        <v>80</v>
      </c>
      <c r="B217" s="3">
        <v>18</v>
      </c>
      <c r="C217" t="s">
        <v>214</v>
      </c>
      <c r="D217" t="s">
        <v>624</v>
      </c>
      <c r="E217" s="4">
        <v>13</v>
      </c>
      <c r="F217" s="4">
        <v>22</v>
      </c>
      <c r="G217">
        <v>2</v>
      </c>
      <c r="H217" s="5">
        <v>3.472222222222222E-3</v>
      </c>
      <c r="I217" t="s">
        <v>609</v>
      </c>
      <c r="J217" s="4">
        <f t="shared" si="13"/>
        <v>44</v>
      </c>
      <c r="K217" s="11">
        <f t="shared" si="14"/>
        <v>26</v>
      </c>
      <c r="L217" s="4">
        <f t="shared" si="12"/>
        <v>18</v>
      </c>
      <c r="M217" s="6">
        <f t="shared" si="15"/>
        <v>0.40909090909090912</v>
      </c>
    </row>
    <row r="218" spans="1:13" x14ac:dyDescent="0.45">
      <c r="A218" s="3">
        <v>80</v>
      </c>
      <c r="B218" s="3">
        <v>18</v>
      </c>
      <c r="C218" t="s">
        <v>49</v>
      </c>
      <c r="D218" t="s">
        <v>618</v>
      </c>
      <c r="E218" s="4">
        <v>17</v>
      </c>
      <c r="F218" s="4">
        <v>29</v>
      </c>
      <c r="G218">
        <v>1</v>
      </c>
      <c r="H218" s="5">
        <v>2.361111111111111E-2</v>
      </c>
      <c r="I218" t="s">
        <v>610</v>
      </c>
      <c r="J218" s="4">
        <f t="shared" si="13"/>
        <v>29</v>
      </c>
      <c r="K218" s="11">
        <f t="shared" si="14"/>
        <v>17</v>
      </c>
      <c r="L218" s="4">
        <f t="shared" si="12"/>
        <v>12</v>
      </c>
      <c r="M218" s="6">
        <f t="shared" si="15"/>
        <v>0.41379310344827586</v>
      </c>
    </row>
    <row r="219" spans="1:13" x14ac:dyDescent="0.45">
      <c r="A219" s="3">
        <v>80</v>
      </c>
      <c r="B219" s="3">
        <v>18</v>
      </c>
      <c r="C219" t="s">
        <v>169</v>
      </c>
      <c r="D219" t="s">
        <v>612</v>
      </c>
      <c r="E219" s="4">
        <v>14</v>
      </c>
      <c r="F219" s="4">
        <v>24</v>
      </c>
      <c r="G219">
        <v>2</v>
      </c>
      <c r="H219" s="5">
        <v>1.9444444444444445E-2</v>
      </c>
      <c r="I219" t="s">
        <v>609</v>
      </c>
      <c r="J219" s="4">
        <f t="shared" si="13"/>
        <v>48</v>
      </c>
      <c r="K219" s="11">
        <f t="shared" si="14"/>
        <v>28</v>
      </c>
      <c r="L219" s="4">
        <f t="shared" si="12"/>
        <v>20</v>
      </c>
      <c r="M219" s="6">
        <f t="shared" si="15"/>
        <v>0.41666666666666669</v>
      </c>
    </row>
    <row r="220" spans="1:13" x14ac:dyDescent="0.45">
      <c r="A220" s="3">
        <v>81</v>
      </c>
      <c r="B220" s="3">
        <v>17</v>
      </c>
      <c r="C220" t="s">
        <v>127</v>
      </c>
      <c r="D220" t="s">
        <v>614</v>
      </c>
      <c r="E220" s="4">
        <v>19</v>
      </c>
      <c r="F220" s="4">
        <v>31</v>
      </c>
      <c r="G220">
        <v>2</v>
      </c>
      <c r="H220" s="5">
        <v>4.0972222222222222E-2</v>
      </c>
      <c r="I220" t="s">
        <v>610</v>
      </c>
      <c r="J220" s="4">
        <f t="shared" si="13"/>
        <v>62</v>
      </c>
      <c r="K220" s="11">
        <f t="shared" si="14"/>
        <v>38</v>
      </c>
      <c r="L220" s="4">
        <f t="shared" si="12"/>
        <v>24</v>
      </c>
      <c r="M220" s="6">
        <f t="shared" si="15"/>
        <v>0.38709677419354838</v>
      </c>
    </row>
    <row r="221" spans="1:13" x14ac:dyDescent="0.45">
      <c r="A221" s="3">
        <v>82</v>
      </c>
      <c r="B221" s="3">
        <v>16</v>
      </c>
      <c r="C221" t="s">
        <v>133</v>
      </c>
      <c r="D221" t="s">
        <v>631</v>
      </c>
      <c r="E221" s="4">
        <v>15</v>
      </c>
      <c r="F221" s="4">
        <v>25</v>
      </c>
      <c r="G221">
        <v>2</v>
      </c>
      <c r="H221" s="5">
        <v>7.6388888888888886E-3</v>
      </c>
      <c r="I221" t="s">
        <v>610</v>
      </c>
      <c r="J221" s="4">
        <f t="shared" si="13"/>
        <v>50</v>
      </c>
      <c r="K221" s="11">
        <f t="shared" si="14"/>
        <v>30</v>
      </c>
      <c r="L221" s="4">
        <f t="shared" si="12"/>
        <v>20</v>
      </c>
      <c r="M221" s="6">
        <f t="shared" si="15"/>
        <v>0.4</v>
      </c>
    </row>
    <row r="222" spans="1:13" x14ac:dyDescent="0.45">
      <c r="A222" s="3">
        <v>82</v>
      </c>
      <c r="B222" s="3">
        <v>16</v>
      </c>
      <c r="C222" t="s">
        <v>79</v>
      </c>
      <c r="D222" t="s">
        <v>613</v>
      </c>
      <c r="E222" s="4">
        <v>18</v>
      </c>
      <c r="F222" s="4">
        <v>30</v>
      </c>
      <c r="G222">
        <v>1</v>
      </c>
      <c r="H222" s="5">
        <v>5.5555555555555558E-3</v>
      </c>
      <c r="I222" t="s">
        <v>610</v>
      </c>
      <c r="J222" s="4">
        <f t="shared" si="13"/>
        <v>30</v>
      </c>
      <c r="K222" s="11">
        <f t="shared" si="14"/>
        <v>18</v>
      </c>
      <c r="L222" s="4">
        <f t="shared" si="12"/>
        <v>12</v>
      </c>
      <c r="M222" s="6">
        <f t="shared" si="15"/>
        <v>0.4</v>
      </c>
    </row>
    <row r="223" spans="1:13" x14ac:dyDescent="0.45">
      <c r="A223" s="3">
        <v>83</v>
      </c>
      <c r="B223" s="3">
        <v>15</v>
      </c>
      <c r="C223" t="s">
        <v>117</v>
      </c>
      <c r="D223" t="s">
        <v>615</v>
      </c>
      <c r="E223" s="4">
        <v>16</v>
      </c>
      <c r="F223" s="4">
        <v>27</v>
      </c>
      <c r="G223">
        <v>2</v>
      </c>
      <c r="H223" s="5">
        <v>9.7222222222222224E-3</v>
      </c>
      <c r="I223" t="s">
        <v>609</v>
      </c>
      <c r="J223" s="4">
        <f t="shared" si="13"/>
        <v>54</v>
      </c>
      <c r="K223" s="11">
        <f t="shared" si="14"/>
        <v>32</v>
      </c>
      <c r="L223" s="4">
        <f t="shared" si="12"/>
        <v>22</v>
      </c>
      <c r="M223" s="6">
        <f t="shared" si="15"/>
        <v>0.40740740740740738</v>
      </c>
    </row>
    <row r="224" spans="1:13" x14ac:dyDescent="0.45">
      <c r="A224" s="3">
        <v>83</v>
      </c>
      <c r="B224" s="3">
        <v>15</v>
      </c>
      <c r="C224" t="s">
        <v>157</v>
      </c>
      <c r="D224" t="s">
        <v>626</v>
      </c>
      <c r="E224" s="4">
        <v>12</v>
      </c>
      <c r="F224" s="4">
        <v>20</v>
      </c>
      <c r="G224">
        <v>1</v>
      </c>
      <c r="H224" s="5">
        <v>2.0833333333333332E-2</v>
      </c>
      <c r="I224" t="s">
        <v>610</v>
      </c>
      <c r="J224" s="4">
        <f t="shared" si="13"/>
        <v>20</v>
      </c>
      <c r="K224" s="11">
        <f t="shared" si="14"/>
        <v>12</v>
      </c>
      <c r="L224" s="4">
        <f t="shared" si="12"/>
        <v>8</v>
      </c>
      <c r="M224" s="6">
        <f t="shared" si="15"/>
        <v>0.4</v>
      </c>
    </row>
    <row r="225" spans="1:13" x14ac:dyDescent="0.45">
      <c r="A225" s="3">
        <v>83</v>
      </c>
      <c r="B225" s="3">
        <v>15</v>
      </c>
      <c r="C225" t="s">
        <v>258</v>
      </c>
      <c r="D225" t="s">
        <v>623</v>
      </c>
      <c r="E225" s="4">
        <v>19</v>
      </c>
      <c r="F225" s="4">
        <v>32</v>
      </c>
      <c r="G225">
        <v>3</v>
      </c>
      <c r="H225" s="5">
        <v>3.4722222222222224E-2</v>
      </c>
      <c r="I225" t="s">
        <v>609</v>
      </c>
      <c r="J225" s="4">
        <f t="shared" si="13"/>
        <v>96</v>
      </c>
      <c r="K225" s="11">
        <f t="shared" si="14"/>
        <v>57</v>
      </c>
      <c r="L225" s="4">
        <f t="shared" si="12"/>
        <v>39</v>
      </c>
      <c r="M225" s="6">
        <f t="shared" si="15"/>
        <v>0.40625</v>
      </c>
    </row>
    <row r="226" spans="1:13" x14ac:dyDescent="0.45">
      <c r="A226" s="3">
        <v>84</v>
      </c>
      <c r="B226" s="3">
        <v>19</v>
      </c>
      <c r="C226" t="s">
        <v>79</v>
      </c>
      <c r="D226" t="s">
        <v>613</v>
      </c>
      <c r="E226" s="4">
        <v>18</v>
      </c>
      <c r="F226" s="4">
        <v>30</v>
      </c>
      <c r="G226">
        <v>2</v>
      </c>
      <c r="H226" s="5">
        <v>6.9444444444444441E-3</v>
      </c>
      <c r="I226" t="s">
        <v>610</v>
      </c>
      <c r="J226" s="4">
        <f t="shared" si="13"/>
        <v>60</v>
      </c>
      <c r="K226" s="11">
        <f t="shared" si="14"/>
        <v>36</v>
      </c>
      <c r="L226" s="4">
        <f t="shared" si="12"/>
        <v>24</v>
      </c>
      <c r="M226" s="6">
        <f t="shared" si="15"/>
        <v>0.4</v>
      </c>
    </row>
    <row r="227" spans="1:13" x14ac:dyDescent="0.45">
      <c r="A227" s="3">
        <v>85</v>
      </c>
      <c r="B227" s="3">
        <v>8</v>
      </c>
      <c r="C227" t="s">
        <v>53</v>
      </c>
      <c r="D227" t="s">
        <v>620</v>
      </c>
      <c r="E227" s="4">
        <v>16</v>
      </c>
      <c r="F227" s="4">
        <v>28</v>
      </c>
      <c r="G227">
        <v>3</v>
      </c>
      <c r="H227" s="5">
        <v>1.8055555555555554E-2</v>
      </c>
      <c r="I227" t="s">
        <v>610</v>
      </c>
      <c r="J227" s="4">
        <f t="shared" si="13"/>
        <v>84</v>
      </c>
      <c r="K227" s="11">
        <f t="shared" si="14"/>
        <v>48</v>
      </c>
      <c r="L227" s="4">
        <f t="shared" si="12"/>
        <v>36</v>
      </c>
      <c r="M227" s="6">
        <f t="shared" si="15"/>
        <v>0.42857142857142855</v>
      </c>
    </row>
    <row r="228" spans="1:13" x14ac:dyDescent="0.45">
      <c r="A228" s="3">
        <v>85</v>
      </c>
      <c r="B228" s="3">
        <v>8</v>
      </c>
      <c r="C228" t="s">
        <v>84</v>
      </c>
      <c r="D228" t="s">
        <v>617</v>
      </c>
      <c r="E228" s="4">
        <v>22</v>
      </c>
      <c r="F228" s="4">
        <v>36</v>
      </c>
      <c r="G228">
        <v>2</v>
      </c>
      <c r="H228" s="5">
        <v>2.2916666666666665E-2</v>
      </c>
      <c r="I228" t="s">
        <v>610</v>
      </c>
      <c r="J228" s="4">
        <f t="shared" si="13"/>
        <v>72</v>
      </c>
      <c r="K228" s="11">
        <f t="shared" si="14"/>
        <v>44</v>
      </c>
      <c r="L228" s="4">
        <f t="shared" si="12"/>
        <v>28</v>
      </c>
      <c r="M228" s="6">
        <f t="shared" si="15"/>
        <v>0.3888888888888889</v>
      </c>
    </row>
    <row r="229" spans="1:13" x14ac:dyDescent="0.45">
      <c r="A229" s="3">
        <v>85</v>
      </c>
      <c r="B229" s="3">
        <v>8</v>
      </c>
      <c r="C229" t="s">
        <v>157</v>
      </c>
      <c r="D229" t="s">
        <v>626</v>
      </c>
      <c r="E229" s="4">
        <v>12</v>
      </c>
      <c r="F229" s="4">
        <v>20</v>
      </c>
      <c r="G229">
        <v>1</v>
      </c>
      <c r="H229" s="5">
        <v>3.7499999999999999E-2</v>
      </c>
      <c r="I229" t="s">
        <v>610</v>
      </c>
      <c r="J229" s="4">
        <f t="shared" si="13"/>
        <v>20</v>
      </c>
      <c r="K229" s="11">
        <f t="shared" si="14"/>
        <v>12</v>
      </c>
      <c r="L229" s="4">
        <f t="shared" si="12"/>
        <v>8</v>
      </c>
      <c r="M229" s="6">
        <f t="shared" si="15"/>
        <v>0.4</v>
      </c>
    </row>
    <row r="230" spans="1:13" x14ac:dyDescent="0.45">
      <c r="A230" s="3">
        <v>85</v>
      </c>
      <c r="B230" s="3">
        <v>8</v>
      </c>
      <c r="C230" t="s">
        <v>258</v>
      </c>
      <c r="D230" t="s">
        <v>623</v>
      </c>
      <c r="E230" s="4">
        <v>19</v>
      </c>
      <c r="F230" s="4">
        <v>32</v>
      </c>
      <c r="G230">
        <v>1</v>
      </c>
      <c r="H230" s="5">
        <v>2.013888888888889E-2</v>
      </c>
      <c r="I230" t="s">
        <v>610</v>
      </c>
      <c r="J230" s="4">
        <f t="shared" si="13"/>
        <v>32</v>
      </c>
      <c r="K230" s="11">
        <f t="shared" si="14"/>
        <v>19</v>
      </c>
      <c r="L230" s="4">
        <f t="shared" si="12"/>
        <v>13</v>
      </c>
      <c r="M230" s="6">
        <f t="shared" si="15"/>
        <v>0.40625</v>
      </c>
    </row>
    <row r="231" spans="1:13" x14ac:dyDescent="0.45">
      <c r="A231" s="3">
        <v>86</v>
      </c>
      <c r="B231" s="3">
        <v>20</v>
      </c>
      <c r="C231" t="s">
        <v>133</v>
      </c>
      <c r="D231" t="s">
        <v>631</v>
      </c>
      <c r="E231" s="4">
        <v>15</v>
      </c>
      <c r="F231" s="4">
        <v>25</v>
      </c>
      <c r="G231">
        <v>2</v>
      </c>
      <c r="H231" s="5">
        <v>5.5555555555555558E-3</v>
      </c>
      <c r="I231" t="s">
        <v>610</v>
      </c>
      <c r="J231" s="4">
        <f t="shared" si="13"/>
        <v>50</v>
      </c>
      <c r="K231" s="11">
        <f t="shared" si="14"/>
        <v>30</v>
      </c>
      <c r="L231" s="4">
        <f t="shared" si="12"/>
        <v>20</v>
      </c>
      <c r="M231" s="6">
        <f t="shared" si="15"/>
        <v>0.4</v>
      </c>
    </row>
    <row r="232" spans="1:13" x14ac:dyDescent="0.45">
      <c r="A232" s="3">
        <v>87</v>
      </c>
      <c r="B232" s="3">
        <v>3</v>
      </c>
      <c r="C232" t="s">
        <v>90</v>
      </c>
      <c r="D232" t="s">
        <v>629</v>
      </c>
      <c r="E232" s="4">
        <v>10</v>
      </c>
      <c r="F232" s="4">
        <v>18</v>
      </c>
      <c r="G232">
        <v>2</v>
      </c>
      <c r="H232" s="5">
        <v>3.8194444444444448E-2</v>
      </c>
      <c r="I232" t="s">
        <v>609</v>
      </c>
      <c r="J232" s="4">
        <f t="shared" si="13"/>
        <v>36</v>
      </c>
      <c r="K232" s="11">
        <f t="shared" si="14"/>
        <v>20</v>
      </c>
      <c r="L232" s="4">
        <f t="shared" si="12"/>
        <v>16</v>
      </c>
      <c r="M232" s="6">
        <f t="shared" si="15"/>
        <v>0.44444444444444442</v>
      </c>
    </row>
    <row r="233" spans="1:13" x14ac:dyDescent="0.45">
      <c r="A233" s="3">
        <v>87</v>
      </c>
      <c r="B233" s="3">
        <v>3</v>
      </c>
      <c r="C233" t="s">
        <v>258</v>
      </c>
      <c r="D233" t="s">
        <v>623</v>
      </c>
      <c r="E233" s="4">
        <v>19</v>
      </c>
      <c r="F233" s="4">
        <v>32</v>
      </c>
      <c r="G233">
        <v>1</v>
      </c>
      <c r="H233" s="5">
        <v>3.472222222222222E-3</v>
      </c>
      <c r="I233" t="s">
        <v>610</v>
      </c>
      <c r="J233" s="4">
        <f t="shared" si="13"/>
        <v>32</v>
      </c>
      <c r="K233" s="11">
        <f t="shared" si="14"/>
        <v>19</v>
      </c>
      <c r="L233" s="4">
        <f t="shared" si="12"/>
        <v>13</v>
      </c>
      <c r="M233" s="6">
        <f t="shared" si="15"/>
        <v>0.40625</v>
      </c>
    </row>
    <row r="234" spans="1:13" x14ac:dyDescent="0.45">
      <c r="A234" s="3">
        <v>87</v>
      </c>
      <c r="B234" s="3">
        <v>3</v>
      </c>
      <c r="C234" t="s">
        <v>127</v>
      </c>
      <c r="D234" t="s">
        <v>614</v>
      </c>
      <c r="E234" s="4">
        <v>19</v>
      </c>
      <c r="F234" s="4">
        <v>31</v>
      </c>
      <c r="G234">
        <v>1</v>
      </c>
      <c r="H234" s="5">
        <v>7.6388888888888886E-3</v>
      </c>
      <c r="I234" t="s">
        <v>609</v>
      </c>
      <c r="J234" s="4">
        <f t="shared" si="13"/>
        <v>31</v>
      </c>
      <c r="K234" s="11">
        <f t="shared" si="14"/>
        <v>19</v>
      </c>
      <c r="L234" s="4">
        <f t="shared" si="12"/>
        <v>12</v>
      </c>
      <c r="M234" s="6">
        <f t="shared" si="15"/>
        <v>0.38709677419354838</v>
      </c>
    </row>
    <row r="235" spans="1:13" x14ac:dyDescent="0.45">
      <c r="A235" s="3">
        <v>88</v>
      </c>
      <c r="B235" s="3">
        <v>18</v>
      </c>
      <c r="C235" t="s">
        <v>59</v>
      </c>
      <c r="D235" t="s">
        <v>616</v>
      </c>
      <c r="E235" s="4">
        <v>25</v>
      </c>
      <c r="F235" s="4">
        <v>40</v>
      </c>
      <c r="G235">
        <v>1</v>
      </c>
      <c r="H235" s="5">
        <v>8.3333333333333332E-3</v>
      </c>
      <c r="I235" t="s">
        <v>609</v>
      </c>
      <c r="J235" s="4">
        <f t="shared" si="13"/>
        <v>40</v>
      </c>
      <c r="K235" s="11">
        <f t="shared" si="14"/>
        <v>25</v>
      </c>
      <c r="L235" s="4">
        <f t="shared" si="12"/>
        <v>15</v>
      </c>
      <c r="M235" s="6">
        <f t="shared" si="15"/>
        <v>0.375</v>
      </c>
    </row>
    <row r="236" spans="1:13" x14ac:dyDescent="0.45">
      <c r="A236" s="3">
        <v>88</v>
      </c>
      <c r="B236" s="3">
        <v>18</v>
      </c>
      <c r="C236" t="s">
        <v>123</v>
      </c>
      <c r="D236" t="s">
        <v>621</v>
      </c>
      <c r="E236" s="4">
        <v>11</v>
      </c>
      <c r="F236" s="4">
        <v>19</v>
      </c>
      <c r="G236">
        <v>3</v>
      </c>
      <c r="H236" s="5">
        <v>3.1944444444444442E-2</v>
      </c>
      <c r="I236" t="s">
        <v>610</v>
      </c>
      <c r="J236" s="4">
        <f t="shared" si="13"/>
        <v>57</v>
      </c>
      <c r="K236" s="11">
        <f t="shared" si="14"/>
        <v>33</v>
      </c>
      <c r="L236" s="4">
        <f t="shared" si="12"/>
        <v>24</v>
      </c>
      <c r="M236" s="6">
        <f t="shared" si="15"/>
        <v>0.42105263157894735</v>
      </c>
    </row>
    <row r="237" spans="1:13" x14ac:dyDescent="0.45">
      <c r="A237" s="3">
        <v>88</v>
      </c>
      <c r="B237" s="3">
        <v>18</v>
      </c>
      <c r="C237" t="s">
        <v>166</v>
      </c>
      <c r="D237" t="s">
        <v>630</v>
      </c>
      <c r="E237" s="4">
        <v>15</v>
      </c>
      <c r="F237" s="4">
        <v>26</v>
      </c>
      <c r="G237">
        <v>1</v>
      </c>
      <c r="H237" s="5">
        <v>4.0972222222222222E-2</v>
      </c>
      <c r="I237" t="s">
        <v>609</v>
      </c>
      <c r="J237" s="4">
        <f t="shared" si="13"/>
        <v>26</v>
      </c>
      <c r="K237" s="11">
        <f t="shared" si="14"/>
        <v>15</v>
      </c>
      <c r="L237" s="4">
        <f t="shared" si="12"/>
        <v>11</v>
      </c>
      <c r="M237" s="6">
        <f t="shared" si="15"/>
        <v>0.42307692307692307</v>
      </c>
    </row>
    <row r="238" spans="1:13" x14ac:dyDescent="0.45">
      <c r="A238" s="3">
        <v>89</v>
      </c>
      <c r="B238" s="3">
        <v>11</v>
      </c>
      <c r="C238" t="s">
        <v>211</v>
      </c>
      <c r="D238" t="s">
        <v>627</v>
      </c>
      <c r="E238" s="4">
        <v>14</v>
      </c>
      <c r="F238" s="4">
        <v>23</v>
      </c>
      <c r="G238">
        <v>3</v>
      </c>
      <c r="H238" s="5">
        <v>3.0555555555555555E-2</v>
      </c>
      <c r="I238" t="s">
        <v>610</v>
      </c>
      <c r="J238" s="4">
        <f t="shared" si="13"/>
        <v>69</v>
      </c>
      <c r="K238" s="11">
        <f t="shared" si="14"/>
        <v>42</v>
      </c>
      <c r="L238" s="4">
        <f t="shared" si="12"/>
        <v>27</v>
      </c>
      <c r="M238" s="6">
        <f t="shared" si="15"/>
        <v>0.39130434782608697</v>
      </c>
    </row>
    <row r="239" spans="1:13" x14ac:dyDescent="0.45">
      <c r="A239" s="3">
        <v>89</v>
      </c>
      <c r="B239" s="3">
        <v>11</v>
      </c>
      <c r="C239" t="s">
        <v>66</v>
      </c>
      <c r="D239" t="s">
        <v>625</v>
      </c>
      <c r="E239" s="4">
        <v>20</v>
      </c>
      <c r="F239" s="4">
        <v>34</v>
      </c>
      <c r="G239">
        <v>2</v>
      </c>
      <c r="H239" s="5">
        <v>4.027777777777778E-2</v>
      </c>
      <c r="I239" t="s">
        <v>609</v>
      </c>
      <c r="J239" s="4">
        <f t="shared" si="13"/>
        <v>68</v>
      </c>
      <c r="K239" s="11">
        <f t="shared" si="14"/>
        <v>40</v>
      </c>
      <c r="L239" s="4">
        <f t="shared" si="12"/>
        <v>28</v>
      </c>
      <c r="M239" s="6">
        <f t="shared" si="15"/>
        <v>0.41176470588235292</v>
      </c>
    </row>
    <row r="240" spans="1:13" x14ac:dyDescent="0.45">
      <c r="A240" s="3">
        <v>89</v>
      </c>
      <c r="B240" s="3">
        <v>11</v>
      </c>
      <c r="C240" t="s">
        <v>214</v>
      </c>
      <c r="D240" t="s">
        <v>624</v>
      </c>
      <c r="E240" s="4">
        <v>13</v>
      </c>
      <c r="F240" s="4">
        <v>22</v>
      </c>
      <c r="G240">
        <v>1</v>
      </c>
      <c r="H240" s="5">
        <v>2.7777777777777776E-2</v>
      </c>
      <c r="I240" t="s">
        <v>610</v>
      </c>
      <c r="J240" s="4">
        <f t="shared" si="13"/>
        <v>22</v>
      </c>
      <c r="K240" s="11">
        <f t="shared" si="14"/>
        <v>13</v>
      </c>
      <c r="L240" s="4">
        <f t="shared" si="12"/>
        <v>9</v>
      </c>
      <c r="M240" s="6">
        <f t="shared" si="15"/>
        <v>0.40909090909090912</v>
      </c>
    </row>
    <row r="241" spans="1:13" x14ac:dyDescent="0.45">
      <c r="A241" s="3">
        <v>90</v>
      </c>
      <c r="B241" s="3">
        <v>6</v>
      </c>
      <c r="C241" t="s">
        <v>66</v>
      </c>
      <c r="D241" t="s">
        <v>625</v>
      </c>
      <c r="E241" s="4">
        <v>20</v>
      </c>
      <c r="F241" s="4">
        <v>34</v>
      </c>
      <c r="G241">
        <v>1</v>
      </c>
      <c r="H241" s="5">
        <v>3.3333333333333333E-2</v>
      </c>
      <c r="I241" t="s">
        <v>610</v>
      </c>
      <c r="J241" s="4">
        <f t="shared" si="13"/>
        <v>34</v>
      </c>
      <c r="K241" s="11">
        <f t="shared" si="14"/>
        <v>20</v>
      </c>
      <c r="L241" s="4">
        <f t="shared" si="12"/>
        <v>14</v>
      </c>
      <c r="M241" s="6">
        <f t="shared" si="15"/>
        <v>0.41176470588235292</v>
      </c>
    </row>
    <row r="242" spans="1:13" x14ac:dyDescent="0.45">
      <c r="A242" s="3">
        <v>91</v>
      </c>
      <c r="B242" s="3">
        <v>1</v>
      </c>
      <c r="C242" t="s">
        <v>37</v>
      </c>
      <c r="D242" t="s">
        <v>622</v>
      </c>
      <c r="E242" s="4">
        <v>21</v>
      </c>
      <c r="F242" s="4">
        <v>35</v>
      </c>
      <c r="G242">
        <v>3</v>
      </c>
      <c r="H242" s="5">
        <v>1.4583333333333334E-2</v>
      </c>
      <c r="I242" t="s">
        <v>610</v>
      </c>
      <c r="J242" s="4">
        <f t="shared" si="13"/>
        <v>105</v>
      </c>
      <c r="K242" s="11">
        <f t="shared" si="14"/>
        <v>63</v>
      </c>
      <c r="L242" s="4">
        <f t="shared" si="12"/>
        <v>42</v>
      </c>
      <c r="M242" s="6">
        <f t="shared" si="15"/>
        <v>0.4</v>
      </c>
    </row>
    <row r="243" spans="1:13" x14ac:dyDescent="0.45">
      <c r="A243" s="3">
        <v>91</v>
      </c>
      <c r="B243" s="3">
        <v>1</v>
      </c>
      <c r="C243" t="s">
        <v>81</v>
      </c>
      <c r="D243" t="s">
        <v>628</v>
      </c>
      <c r="E243" s="4">
        <v>13</v>
      </c>
      <c r="F243" s="4">
        <v>21</v>
      </c>
      <c r="G243">
        <v>3</v>
      </c>
      <c r="H243" s="5">
        <v>3.6111111111111108E-2</v>
      </c>
      <c r="I243" t="s">
        <v>609</v>
      </c>
      <c r="J243" s="4">
        <f t="shared" si="13"/>
        <v>63</v>
      </c>
      <c r="K243" s="11">
        <f t="shared" si="14"/>
        <v>39</v>
      </c>
      <c r="L243" s="4">
        <f t="shared" si="12"/>
        <v>24</v>
      </c>
      <c r="M243" s="6">
        <f t="shared" si="15"/>
        <v>0.38095238095238093</v>
      </c>
    </row>
    <row r="244" spans="1:13" x14ac:dyDescent="0.45">
      <c r="A244" s="3">
        <v>91</v>
      </c>
      <c r="B244" s="3">
        <v>1</v>
      </c>
      <c r="C244" t="s">
        <v>214</v>
      </c>
      <c r="D244" t="s">
        <v>624</v>
      </c>
      <c r="E244" s="4">
        <v>13</v>
      </c>
      <c r="F244" s="4">
        <v>22</v>
      </c>
      <c r="G244">
        <v>2</v>
      </c>
      <c r="H244" s="5">
        <v>7.6388888888888886E-3</v>
      </c>
      <c r="I244" t="s">
        <v>609</v>
      </c>
      <c r="J244" s="4">
        <f t="shared" si="13"/>
        <v>44</v>
      </c>
      <c r="K244" s="11">
        <f t="shared" si="14"/>
        <v>26</v>
      </c>
      <c r="L244" s="4">
        <f t="shared" si="12"/>
        <v>18</v>
      </c>
      <c r="M244" s="6">
        <f t="shared" si="15"/>
        <v>0.40909090909090912</v>
      </c>
    </row>
    <row r="245" spans="1:13" x14ac:dyDescent="0.45">
      <c r="A245" s="3">
        <v>91</v>
      </c>
      <c r="B245" s="3">
        <v>1</v>
      </c>
      <c r="C245" t="s">
        <v>117</v>
      </c>
      <c r="D245" t="s">
        <v>615</v>
      </c>
      <c r="E245" s="4">
        <v>16</v>
      </c>
      <c r="F245" s="4">
        <v>27</v>
      </c>
      <c r="G245">
        <v>3</v>
      </c>
      <c r="H245" s="5">
        <v>3.3333333333333333E-2</v>
      </c>
      <c r="I245" t="s">
        <v>609</v>
      </c>
      <c r="J245" s="4">
        <f t="shared" si="13"/>
        <v>81</v>
      </c>
      <c r="K245" s="11">
        <f t="shared" si="14"/>
        <v>48</v>
      </c>
      <c r="L245" s="4">
        <f t="shared" si="12"/>
        <v>33</v>
      </c>
      <c r="M245" s="6">
        <f t="shared" si="15"/>
        <v>0.40740740740740738</v>
      </c>
    </row>
    <row r="246" spans="1:13" x14ac:dyDescent="0.45">
      <c r="A246" s="3">
        <v>92</v>
      </c>
      <c r="B246" s="3">
        <v>6</v>
      </c>
      <c r="C246" t="s">
        <v>49</v>
      </c>
      <c r="D246" t="s">
        <v>618</v>
      </c>
      <c r="E246" s="4">
        <v>17</v>
      </c>
      <c r="F246" s="4">
        <v>29</v>
      </c>
      <c r="G246">
        <v>2</v>
      </c>
      <c r="H246" s="5">
        <v>2.5000000000000001E-2</v>
      </c>
      <c r="I246" t="s">
        <v>609</v>
      </c>
      <c r="J246" s="4">
        <f t="shared" si="13"/>
        <v>58</v>
      </c>
      <c r="K246" s="11">
        <f t="shared" si="14"/>
        <v>34</v>
      </c>
      <c r="L246" s="4">
        <f t="shared" si="12"/>
        <v>24</v>
      </c>
      <c r="M246" s="6">
        <f t="shared" si="15"/>
        <v>0.41379310344827586</v>
      </c>
    </row>
    <row r="247" spans="1:13" x14ac:dyDescent="0.45">
      <c r="A247" s="3">
        <v>92</v>
      </c>
      <c r="B247" s="3">
        <v>6</v>
      </c>
      <c r="C247" t="s">
        <v>169</v>
      </c>
      <c r="D247" t="s">
        <v>612</v>
      </c>
      <c r="E247" s="4">
        <v>14</v>
      </c>
      <c r="F247" s="4">
        <v>24</v>
      </c>
      <c r="G247">
        <v>1</v>
      </c>
      <c r="H247" s="5">
        <v>4.1666666666666666E-3</v>
      </c>
      <c r="I247" t="s">
        <v>610</v>
      </c>
      <c r="J247" s="4">
        <f t="shared" si="13"/>
        <v>24</v>
      </c>
      <c r="K247" s="11">
        <f t="shared" si="14"/>
        <v>14</v>
      </c>
      <c r="L247" s="4">
        <f t="shared" si="12"/>
        <v>10</v>
      </c>
      <c r="M247" s="6">
        <f t="shared" si="15"/>
        <v>0.41666666666666669</v>
      </c>
    </row>
    <row r="248" spans="1:13" x14ac:dyDescent="0.45">
      <c r="A248" s="3">
        <v>93</v>
      </c>
      <c r="B248" s="3">
        <v>2</v>
      </c>
      <c r="C248" t="s">
        <v>49</v>
      </c>
      <c r="D248" t="s">
        <v>618</v>
      </c>
      <c r="E248" s="4">
        <v>17</v>
      </c>
      <c r="F248" s="4">
        <v>29</v>
      </c>
      <c r="G248">
        <v>1</v>
      </c>
      <c r="H248" s="5">
        <v>1.2500000000000001E-2</v>
      </c>
      <c r="I248" t="s">
        <v>610</v>
      </c>
      <c r="J248" s="4">
        <f t="shared" si="13"/>
        <v>29</v>
      </c>
      <c r="K248" s="11">
        <f t="shared" si="14"/>
        <v>17</v>
      </c>
      <c r="L248" s="4">
        <f t="shared" si="12"/>
        <v>12</v>
      </c>
      <c r="M248" s="6">
        <f t="shared" si="15"/>
        <v>0.41379310344827586</v>
      </c>
    </row>
    <row r="249" spans="1:13" x14ac:dyDescent="0.45">
      <c r="A249" s="3">
        <v>94</v>
      </c>
      <c r="B249" s="3">
        <v>12</v>
      </c>
      <c r="C249" t="s">
        <v>79</v>
      </c>
      <c r="D249" t="s">
        <v>613</v>
      </c>
      <c r="E249" s="4">
        <v>18</v>
      </c>
      <c r="F249" s="4">
        <v>30</v>
      </c>
      <c r="G249">
        <v>3</v>
      </c>
      <c r="H249" s="5">
        <v>1.3194444444444444E-2</v>
      </c>
      <c r="I249" t="s">
        <v>610</v>
      </c>
      <c r="J249" s="4">
        <f t="shared" si="13"/>
        <v>90</v>
      </c>
      <c r="K249" s="11">
        <f t="shared" si="14"/>
        <v>54</v>
      </c>
      <c r="L249" s="4">
        <f t="shared" si="12"/>
        <v>36</v>
      </c>
      <c r="M249" s="6">
        <f t="shared" si="15"/>
        <v>0.4</v>
      </c>
    </row>
    <row r="250" spans="1:13" x14ac:dyDescent="0.45">
      <c r="A250" s="3">
        <v>94</v>
      </c>
      <c r="B250" s="3">
        <v>12</v>
      </c>
      <c r="C250" t="s">
        <v>258</v>
      </c>
      <c r="D250" t="s">
        <v>623</v>
      </c>
      <c r="E250" s="4">
        <v>19</v>
      </c>
      <c r="F250" s="4">
        <v>32</v>
      </c>
      <c r="G250">
        <v>2</v>
      </c>
      <c r="H250" s="5">
        <v>3.888888888888889E-2</v>
      </c>
      <c r="I250" t="s">
        <v>610</v>
      </c>
      <c r="J250" s="4">
        <f t="shared" si="13"/>
        <v>64</v>
      </c>
      <c r="K250" s="11">
        <f t="shared" si="14"/>
        <v>38</v>
      </c>
      <c r="L250" s="4">
        <f t="shared" si="12"/>
        <v>26</v>
      </c>
      <c r="M250" s="6">
        <f t="shared" si="15"/>
        <v>0.40625</v>
      </c>
    </row>
    <row r="251" spans="1:13" x14ac:dyDescent="0.45">
      <c r="A251" s="3">
        <v>94</v>
      </c>
      <c r="B251" s="3">
        <v>12</v>
      </c>
      <c r="C251" t="s">
        <v>272</v>
      </c>
      <c r="D251" t="s">
        <v>619</v>
      </c>
      <c r="E251" s="4">
        <v>20</v>
      </c>
      <c r="F251" s="4">
        <v>33</v>
      </c>
      <c r="G251">
        <v>3</v>
      </c>
      <c r="H251" s="5">
        <v>3.7499999999999999E-2</v>
      </c>
      <c r="I251" t="s">
        <v>610</v>
      </c>
      <c r="J251" s="4">
        <f t="shared" si="13"/>
        <v>99</v>
      </c>
      <c r="K251" s="11">
        <f t="shared" si="14"/>
        <v>60</v>
      </c>
      <c r="L251" s="4">
        <f t="shared" si="12"/>
        <v>39</v>
      </c>
      <c r="M251" s="6">
        <f t="shared" si="15"/>
        <v>0.39393939393939392</v>
      </c>
    </row>
    <row r="252" spans="1:13" x14ac:dyDescent="0.45">
      <c r="A252" s="3">
        <v>95</v>
      </c>
      <c r="B252" s="3">
        <v>12</v>
      </c>
      <c r="C252" t="s">
        <v>123</v>
      </c>
      <c r="D252" t="s">
        <v>621</v>
      </c>
      <c r="E252" s="4">
        <v>11</v>
      </c>
      <c r="F252" s="4">
        <v>19</v>
      </c>
      <c r="G252">
        <v>3</v>
      </c>
      <c r="H252" s="5">
        <v>1.3194444444444444E-2</v>
      </c>
      <c r="I252" t="s">
        <v>610</v>
      </c>
      <c r="J252" s="4">
        <f t="shared" si="13"/>
        <v>57</v>
      </c>
      <c r="K252" s="11">
        <f t="shared" si="14"/>
        <v>33</v>
      </c>
      <c r="L252" s="4">
        <f t="shared" si="12"/>
        <v>24</v>
      </c>
      <c r="M252" s="6">
        <f t="shared" si="15"/>
        <v>0.42105263157894735</v>
      </c>
    </row>
    <row r="253" spans="1:13" x14ac:dyDescent="0.45">
      <c r="A253" s="3">
        <v>95</v>
      </c>
      <c r="B253" s="3">
        <v>12</v>
      </c>
      <c r="C253" t="s">
        <v>258</v>
      </c>
      <c r="D253" t="s">
        <v>623</v>
      </c>
      <c r="E253" s="4">
        <v>19</v>
      </c>
      <c r="F253" s="4">
        <v>32</v>
      </c>
      <c r="G253">
        <v>3</v>
      </c>
      <c r="H253" s="5">
        <v>1.5277777777777777E-2</v>
      </c>
      <c r="I253" t="s">
        <v>610</v>
      </c>
      <c r="J253" s="4">
        <f t="shared" si="13"/>
        <v>96</v>
      </c>
      <c r="K253" s="11">
        <f t="shared" si="14"/>
        <v>57</v>
      </c>
      <c r="L253" s="4">
        <f t="shared" si="12"/>
        <v>39</v>
      </c>
      <c r="M253" s="6">
        <f t="shared" si="15"/>
        <v>0.40625</v>
      </c>
    </row>
    <row r="254" spans="1:13" x14ac:dyDescent="0.45">
      <c r="A254" s="3">
        <v>96</v>
      </c>
      <c r="B254" s="3">
        <v>16</v>
      </c>
      <c r="C254" t="s">
        <v>272</v>
      </c>
      <c r="D254" t="s">
        <v>619</v>
      </c>
      <c r="E254" s="4">
        <v>20</v>
      </c>
      <c r="F254" s="4">
        <v>33</v>
      </c>
      <c r="G254">
        <v>2</v>
      </c>
      <c r="H254" s="5">
        <v>3.2638888888888891E-2</v>
      </c>
      <c r="I254" t="s">
        <v>609</v>
      </c>
      <c r="J254" s="4">
        <f t="shared" si="13"/>
        <v>66</v>
      </c>
      <c r="K254" s="11">
        <f t="shared" si="14"/>
        <v>40</v>
      </c>
      <c r="L254" s="4">
        <f t="shared" si="12"/>
        <v>26</v>
      </c>
      <c r="M254" s="6">
        <f t="shared" si="15"/>
        <v>0.39393939393939392</v>
      </c>
    </row>
    <row r="255" spans="1:13" x14ac:dyDescent="0.45">
      <c r="A255" s="3">
        <v>96</v>
      </c>
      <c r="B255" s="3">
        <v>16</v>
      </c>
      <c r="C255" t="s">
        <v>123</v>
      </c>
      <c r="D255" t="s">
        <v>621</v>
      </c>
      <c r="E255" s="4">
        <v>11</v>
      </c>
      <c r="F255" s="4">
        <v>19</v>
      </c>
      <c r="G255">
        <v>2</v>
      </c>
      <c r="H255" s="5">
        <v>6.9444444444444441E-3</v>
      </c>
      <c r="I255" t="s">
        <v>609</v>
      </c>
      <c r="J255" s="4">
        <f t="shared" si="13"/>
        <v>38</v>
      </c>
      <c r="K255" s="11">
        <f t="shared" si="14"/>
        <v>22</v>
      </c>
      <c r="L255" s="4">
        <f t="shared" si="12"/>
        <v>16</v>
      </c>
      <c r="M255" s="6">
        <f t="shared" si="15"/>
        <v>0.42105263157894735</v>
      </c>
    </row>
    <row r="256" spans="1:13" x14ac:dyDescent="0.45">
      <c r="A256" s="3">
        <v>96</v>
      </c>
      <c r="B256" s="3">
        <v>16</v>
      </c>
      <c r="C256" t="s">
        <v>169</v>
      </c>
      <c r="D256" t="s">
        <v>612</v>
      </c>
      <c r="E256" s="4">
        <v>14</v>
      </c>
      <c r="F256" s="4">
        <v>24</v>
      </c>
      <c r="G256">
        <v>3</v>
      </c>
      <c r="H256" s="5">
        <v>1.3194444444444444E-2</v>
      </c>
      <c r="I256" t="s">
        <v>610</v>
      </c>
      <c r="J256" s="4">
        <f t="shared" si="13"/>
        <v>72</v>
      </c>
      <c r="K256" s="11">
        <f t="shared" si="14"/>
        <v>42</v>
      </c>
      <c r="L256" s="4">
        <f t="shared" si="12"/>
        <v>30</v>
      </c>
      <c r="M256" s="6">
        <f t="shared" si="15"/>
        <v>0.41666666666666669</v>
      </c>
    </row>
    <row r="257" spans="1:13" x14ac:dyDescent="0.45">
      <c r="A257" s="3">
        <v>97</v>
      </c>
      <c r="B257" s="3">
        <v>14</v>
      </c>
      <c r="C257" t="s">
        <v>166</v>
      </c>
      <c r="D257" t="s">
        <v>630</v>
      </c>
      <c r="E257" s="4">
        <v>15</v>
      </c>
      <c r="F257" s="4">
        <v>26</v>
      </c>
      <c r="G257">
        <v>1</v>
      </c>
      <c r="H257" s="5">
        <v>1.1805555555555555E-2</v>
      </c>
      <c r="I257" t="s">
        <v>610</v>
      </c>
      <c r="J257" s="4">
        <f t="shared" si="13"/>
        <v>26</v>
      </c>
      <c r="K257" s="11">
        <f t="shared" si="14"/>
        <v>15</v>
      </c>
      <c r="L257" s="4">
        <f t="shared" si="12"/>
        <v>11</v>
      </c>
      <c r="M257" s="6">
        <f t="shared" si="15"/>
        <v>0.42307692307692307</v>
      </c>
    </row>
    <row r="258" spans="1:13" x14ac:dyDescent="0.45">
      <c r="A258" s="3">
        <v>97</v>
      </c>
      <c r="B258" s="3">
        <v>14</v>
      </c>
      <c r="C258" t="s">
        <v>157</v>
      </c>
      <c r="D258" t="s">
        <v>626</v>
      </c>
      <c r="E258" s="4">
        <v>12</v>
      </c>
      <c r="F258" s="4">
        <v>20</v>
      </c>
      <c r="G258">
        <v>3</v>
      </c>
      <c r="H258" s="5">
        <v>3.472222222222222E-3</v>
      </c>
      <c r="I258" t="s">
        <v>609</v>
      </c>
      <c r="J258" s="4">
        <f t="shared" si="13"/>
        <v>60</v>
      </c>
      <c r="K258" s="11">
        <f t="shared" si="14"/>
        <v>36</v>
      </c>
      <c r="L258" s="4">
        <f t="shared" ref="L258:L321" si="16">J258-(G258*E258)</f>
        <v>24</v>
      </c>
      <c r="M258" s="6">
        <f t="shared" si="15"/>
        <v>0.4</v>
      </c>
    </row>
    <row r="259" spans="1:13" x14ac:dyDescent="0.45">
      <c r="A259" s="3">
        <v>97</v>
      </c>
      <c r="B259" s="3">
        <v>14</v>
      </c>
      <c r="C259" t="s">
        <v>66</v>
      </c>
      <c r="D259" t="s">
        <v>625</v>
      </c>
      <c r="E259" s="4">
        <v>20</v>
      </c>
      <c r="F259" s="4">
        <v>34</v>
      </c>
      <c r="G259">
        <v>3</v>
      </c>
      <c r="H259" s="5">
        <v>3.9583333333333331E-2</v>
      </c>
      <c r="I259" t="s">
        <v>609</v>
      </c>
      <c r="J259" s="4">
        <f t="shared" ref="J259:J322" si="17">F259*G259</f>
        <v>102</v>
      </c>
      <c r="K259" s="11">
        <f t="shared" ref="K259:K322" si="18">G259*E259</f>
        <v>60</v>
      </c>
      <c r="L259" s="4">
        <f t="shared" si="16"/>
        <v>42</v>
      </c>
      <c r="M259" s="6">
        <f t="shared" ref="M259:M322" si="19">L259/J259</f>
        <v>0.41176470588235292</v>
      </c>
    </row>
    <row r="260" spans="1:13" x14ac:dyDescent="0.45">
      <c r="A260" s="3">
        <v>98</v>
      </c>
      <c r="B260" s="3">
        <v>7</v>
      </c>
      <c r="C260" t="s">
        <v>157</v>
      </c>
      <c r="D260" t="s">
        <v>626</v>
      </c>
      <c r="E260" s="4">
        <v>12</v>
      </c>
      <c r="F260" s="4">
        <v>20</v>
      </c>
      <c r="G260">
        <v>3</v>
      </c>
      <c r="H260" s="5">
        <v>3.888888888888889E-2</v>
      </c>
      <c r="I260" t="s">
        <v>610</v>
      </c>
      <c r="J260" s="4">
        <f t="shared" si="17"/>
        <v>60</v>
      </c>
      <c r="K260" s="11">
        <f t="shared" si="18"/>
        <v>36</v>
      </c>
      <c r="L260" s="4">
        <f t="shared" si="16"/>
        <v>24</v>
      </c>
      <c r="M260" s="6">
        <f t="shared" si="19"/>
        <v>0.4</v>
      </c>
    </row>
    <row r="261" spans="1:13" x14ac:dyDescent="0.45">
      <c r="A261" s="3">
        <v>98</v>
      </c>
      <c r="B261" s="3">
        <v>7</v>
      </c>
      <c r="C261" t="s">
        <v>49</v>
      </c>
      <c r="D261" t="s">
        <v>618</v>
      </c>
      <c r="E261" s="4">
        <v>17</v>
      </c>
      <c r="F261" s="4">
        <v>29</v>
      </c>
      <c r="G261">
        <v>3</v>
      </c>
      <c r="H261" s="5">
        <v>2.2916666666666665E-2</v>
      </c>
      <c r="I261" t="s">
        <v>610</v>
      </c>
      <c r="J261" s="4">
        <f t="shared" si="17"/>
        <v>87</v>
      </c>
      <c r="K261" s="11">
        <f t="shared" si="18"/>
        <v>51</v>
      </c>
      <c r="L261" s="4">
        <f t="shared" si="16"/>
        <v>36</v>
      </c>
      <c r="M261" s="6">
        <f t="shared" si="19"/>
        <v>0.41379310344827586</v>
      </c>
    </row>
    <row r="262" spans="1:13" x14ac:dyDescent="0.45">
      <c r="A262" s="3">
        <v>98</v>
      </c>
      <c r="B262" s="3">
        <v>7</v>
      </c>
      <c r="C262" t="s">
        <v>123</v>
      </c>
      <c r="D262" t="s">
        <v>621</v>
      </c>
      <c r="E262" s="4">
        <v>11</v>
      </c>
      <c r="F262" s="4">
        <v>19</v>
      </c>
      <c r="G262">
        <v>1</v>
      </c>
      <c r="H262" s="5">
        <v>3.5416666666666666E-2</v>
      </c>
      <c r="I262" t="s">
        <v>610</v>
      </c>
      <c r="J262" s="4">
        <f t="shared" si="17"/>
        <v>19</v>
      </c>
      <c r="K262" s="11">
        <f t="shared" si="18"/>
        <v>11</v>
      </c>
      <c r="L262" s="4">
        <f t="shared" si="16"/>
        <v>8</v>
      </c>
      <c r="M262" s="6">
        <f t="shared" si="19"/>
        <v>0.42105263157894735</v>
      </c>
    </row>
    <row r="263" spans="1:13" x14ac:dyDescent="0.45">
      <c r="A263" s="3">
        <v>99</v>
      </c>
      <c r="B263" s="3">
        <v>2</v>
      </c>
      <c r="C263" t="s">
        <v>79</v>
      </c>
      <c r="D263" t="s">
        <v>613</v>
      </c>
      <c r="E263" s="4">
        <v>18</v>
      </c>
      <c r="F263" s="4">
        <v>30</v>
      </c>
      <c r="G263">
        <v>2</v>
      </c>
      <c r="H263" s="5">
        <v>1.8749999999999999E-2</v>
      </c>
      <c r="I263" t="s">
        <v>610</v>
      </c>
      <c r="J263" s="4">
        <f t="shared" si="17"/>
        <v>60</v>
      </c>
      <c r="K263" s="11">
        <f t="shared" si="18"/>
        <v>36</v>
      </c>
      <c r="L263" s="4">
        <f t="shared" si="16"/>
        <v>24</v>
      </c>
      <c r="M263" s="6">
        <f t="shared" si="19"/>
        <v>0.4</v>
      </c>
    </row>
    <row r="264" spans="1:13" x14ac:dyDescent="0.45">
      <c r="A264" s="3">
        <v>99</v>
      </c>
      <c r="B264" s="3">
        <v>2</v>
      </c>
      <c r="C264" t="s">
        <v>127</v>
      </c>
      <c r="D264" t="s">
        <v>614</v>
      </c>
      <c r="E264" s="4">
        <v>19</v>
      </c>
      <c r="F264" s="4">
        <v>31</v>
      </c>
      <c r="G264">
        <v>1</v>
      </c>
      <c r="H264" s="5">
        <v>3.472222222222222E-3</v>
      </c>
      <c r="I264" t="s">
        <v>610</v>
      </c>
      <c r="J264" s="4">
        <f t="shared" si="17"/>
        <v>31</v>
      </c>
      <c r="K264" s="11">
        <f t="shared" si="18"/>
        <v>19</v>
      </c>
      <c r="L264" s="4">
        <f t="shared" si="16"/>
        <v>12</v>
      </c>
      <c r="M264" s="6">
        <f t="shared" si="19"/>
        <v>0.38709677419354838</v>
      </c>
    </row>
    <row r="265" spans="1:13" x14ac:dyDescent="0.45">
      <c r="A265" s="3">
        <v>99</v>
      </c>
      <c r="B265" s="3">
        <v>2</v>
      </c>
      <c r="C265" t="s">
        <v>123</v>
      </c>
      <c r="D265" t="s">
        <v>621</v>
      </c>
      <c r="E265" s="4">
        <v>11</v>
      </c>
      <c r="F265" s="4">
        <v>19</v>
      </c>
      <c r="G265">
        <v>1</v>
      </c>
      <c r="H265" s="5">
        <v>6.2500000000000003E-3</v>
      </c>
      <c r="I265" t="s">
        <v>609</v>
      </c>
      <c r="J265" s="4">
        <f t="shared" si="17"/>
        <v>19</v>
      </c>
      <c r="K265" s="11">
        <f t="shared" si="18"/>
        <v>11</v>
      </c>
      <c r="L265" s="4">
        <f t="shared" si="16"/>
        <v>8</v>
      </c>
      <c r="M265" s="6">
        <f t="shared" si="19"/>
        <v>0.42105263157894735</v>
      </c>
    </row>
    <row r="266" spans="1:13" x14ac:dyDescent="0.45">
      <c r="A266" s="3">
        <v>99</v>
      </c>
      <c r="B266" s="3">
        <v>2</v>
      </c>
      <c r="C266" t="s">
        <v>49</v>
      </c>
      <c r="D266" t="s">
        <v>618</v>
      </c>
      <c r="E266" s="4">
        <v>17</v>
      </c>
      <c r="F266" s="4">
        <v>29</v>
      </c>
      <c r="G266">
        <v>1</v>
      </c>
      <c r="H266" s="5">
        <v>3.125E-2</v>
      </c>
      <c r="I266" t="s">
        <v>609</v>
      </c>
      <c r="J266" s="4">
        <f t="shared" si="17"/>
        <v>29</v>
      </c>
      <c r="K266" s="11">
        <f t="shared" si="18"/>
        <v>17</v>
      </c>
      <c r="L266" s="4">
        <f t="shared" si="16"/>
        <v>12</v>
      </c>
      <c r="M266" s="6">
        <f t="shared" si="19"/>
        <v>0.41379310344827586</v>
      </c>
    </row>
    <row r="267" spans="1:13" x14ac:dyDescent="0.45">
      <c r="A267" s="3">
        <v>100</v>
      </c>
      <c r="B267" s="3">
        <v>18</v>
      </c>
      <c r="C267" t="s">
        <v>169</v>
      </c>
      <c r="D267" t="s">
        <v>612</v>
      </c>
      <c r="E267" s="4">
        <v>14</v>
      </c>
      <c r="F267" s="4">
        <v>24</v>
      </c>
      <c r="G267">
        <v>3</v>
      </c>
      <c r="H267" s="5">
        <v>3.3333333333333333E-2</v>
      </c>
      <c r="I267" t="s">
        <v>610</v>
      </c>
      <c r="J267" s="4">
        <f t="shared" si="17"/>
        <v>72</v>
      </c>
      <c r="K267" s="11">
        <f t="shared" si="18"/>
        <v>42</v>
      </c>
      <c r="L267" s="4">
        <f t="shared" si="16"/>
        <v>30</v>
      </c>
      <c r="M267" s="6">
        <f t="shared" si="19"/>
        <v>0.41666666666666669</v>
      </c>
    </row>
    <row r="268" spans="1:13" x14ac:dyDescent="0.45">
      <c r="A268" s="3">
        <v>100</v>
      </c>
      <c r="B268" s="3">
        <v>18</v>
      </c>
      <c r="C268" t="s">
        <v>214</v>
      </c>
      <c r="D268" t="s">
        <v>624</v>
      </c>
      <c r="E268" s="4">
        <v>13</v>
      </c>
      <c r="F268" s="4">
        <v>22</v>
      </c>
      <c r="G268">
        <v>2</v>
      </c>
      <c r="H268" s="5">
        <v>2.2916666666666665E-2</v>
      </c>
      <c r="I268" t="s">
        <v>609</v>
      </c>
      <c r="J268" s="4">
        <f t="shared" si="17"/>
        <v>44</v>
      </c>
      <c r="K268" s="11">
        <f t="shared" si="18"/>
        <v>26</v>
      </c>
      <c r="L268" s="4">
        <f t="shared" si="16"/>
        <v>18</v>
      </c>
      <c r="M268" s="6">
        <f t="shared" si="19"/>
        <v>0.40909090909090912</v>
      </c>
    </row>
    <row r="269" spans="1:13" x14ac:dyDescent="0.45">
      <c r="A269" s="3">
        <v>100</v>
      </c>
      <c r="B269" s="3">
        <v>18</v>
      </c>
      <c r="C269" t="s">
        <v>133</v>
      </c>
      <c r="D269" t="s">
        <v>631</v>
      </c>
      <c r="E269" s="4">
        <v>15</v>
      </c>
      <c r="F269" s="4">
        <v>25</v>
      </c>
      <c r="G269">
        <v>2</v>
      </c>
      <c r="H269" s="5">
        <v>1.5277777777777777E-2</v>
      </c>
      <c r="I269" t="s">
        <v>610</v>
      </c>
      <c r="J269" s="4">
        <f t="shared" si="17"/>
        <v>50</v>
      </c>
      <c r="K269" s="11">
        <f t="shared" si="18"/>
        <v>30</v>
      </c>
      <c r="L269" s="4">
        <f t="shared" si="16"/>
        <v>20</v>
      </c>
      <c r="M269" s="6">
        <f t="shared" si="19"/>
        <v>0.4</v>
      </c>
    </row>
    <row r="270" spans="1:13" x14ac:dyDescent="0.45">
      <c r="A270" s="3">
        <v>101</v>
      </c>
      <c r="B270" s="3">
        <v>1</v>
      </c>
      <c r="C270" t="s">
        <v>127</v>
      </c>
      <c r="D270" t="s">
        <v>614</v>
      </c>
      <c r="E270" s="4">
        <v>19</v>
      </c>
      <c r="F270" s="4">
        <v>31</v>
      </c>
      <c r="G270">
        <v>1</v>
      </c>
      <c r="H270" s="5">
        <v>1.6666666666666666E-2</v>
      </c>
      <c r="I270" t="s">
        <v>610</v>
      </c>
      <c r="J270" s="4">
        <f t="shared" si="17"/>
        <v>31</v>
      </c>
      <c r="K270" s="11">
        <f t="shared" si="18"/>
        <v>19</v>
      </c>
      <c r="L270" s="4">
        <f t="shared" si="16"/>
        <v>12</v>
      </c>
      <c r="M270" s="6">
        <f t="shared" si="19"/>
        <v>0.38709677419354838</v>
      </c>
    </row>
    <row r="271" spans="1:13" x14ac:dyDescent="0.45">
      <c r="A271" s="3">
        <v>101</v>
      </c>
      <c r="B271" s="3">
        <v>1</v>
      </c>
      <c r="C271" t="s">
        <v>133</v>
      </c>
      <c r="D271" t="s">
        <v>631</v>
      </c>
      <c r="E271" s="4">
        <v>15</v>
      </c>
      <c r="F271" s="4">
        <v>25</v>
      </c>
      <c r="G271">
        <v>2</v>
      </c>
      <c r="H271" s="5">
        <v>2.8472222222222222E-2</v>
      </c>
      <c r="I271" t="s">
        <v>610</v>
      </c>
      <c r="J271" s="4">
        <f t="shared" si="17"/>
        <v>50</v>
      </c>
      <c r="K271" s="11">
        <f t="shared" si="18"/>
        <v>30</v>
      </c>
      <c r="L271" s="4">
        <f t="shared" si="16"/>
        <v>20</v>
      </c>
      <c r="M271" s="6">
        <f t="shared" si="19"/>
        <v>0.4</v>
      </c>
    </row>
    <row r="272" spans="1:13" x14ac:dyDescent="0.45">
      <c r="A272" s="3">
        <v>101</v>
      </c>
      <c r="B272" s="3">
        <v>1</v>
      </c>
      <c r="C272" t="s">
        <v>214</v>
      </c>
      <c r="D272" t="s">
        <v>624</v>
      </c>
      <c r="E272" s="4">
        <v>13</v>
      </c>
      <c r="F272" s="4">
        <v>22</v>
      </c>
      <c r="G272">
        <v>1</v>
      </c>
      <c r="H272" s="5">
        <v>2.4305555555555556E-2</v>
      </c>
      <c r="I272" t="s">
        <v>610</v>
      </c>
      <c r="J272" s="4">
        <f t="shared" si="17"/>
        <v>22</v>
      </c>
      <c r="K272" s="11">
        <f t="shared" si="18"/>
        <v>13</v>
      </c>
      <c r="L272" s="4">
        <f t="shared" si="16"/>
        <v>9</v>
      </c>
      <c r="M272" s="6">
        <f t="shared" si="19"/>
        <v>0.40909090909090912</v>
      </c>
    </row>
    <row r="273" spans="1:13" x14ac:dyDescent="0.45">
      <c r="A273" s="3">
        <v>101</v>
      </c>
      <c r="B273" s="3">
        <v>1</v>
      </c>
      <c r="C273" t="s">
        <v>37</v>
      </c>
      <c r="D273" t="s">
        <v>622</v>
      </c>
      <c r="E273" s="4">
        <v>21</v>
      </c>
      <c r="F273" s="4">
        <v>35</v>
      </c>
      <c r="G273">
        <v>1</v>
      </c>
      <c r="H273" s="5">
        <v>2.361111111111111E-2</v>
      </c>
      <c r="I273" t="s">
        <v>610</v>
      </c>
      <c r="J273" s="4">
        <f t="shared" si="17"/>
        <v>35</v>
      </c>
      <c r="K273" s="11">
        <f t="shared" si="18"/>
        <v>21</v>
      </c>
      <c r="L273" s="4">
        <f t="shared" si="16"/>
        <v>14</v>
      </c>
      <c r="M273" s="6">
        <f t="shared" si="19"/>
        <v>0.4</v>
      </c>
    </row>
    <row r="274" spans="1:13" x14ac:dyDescent="0.45">
      <c r="A274" s="3">
        <v>102</v>
      </c>
      <c r="B274" s="3">
        <v>19</v>
      </c>
      <c r="C274" t="s">
        <v>53</v>
      </c>
      <c r="D274" t="s">
        <v>620</v>
      </c>
      <c r="E274" s="4">
        <v>16</v>
      </c>
      <c r="F274" s="4">
        <v>28</v>
      </c>
      <c r="G274">
        <v>3</v>
      </c>
      <c r="H274" s="5">
        <v>1.1805555555555555E-2</v>
      </c>
      <c r="I274" t="s">
        <v>610</v>
      </c>
      <c r="J274" s="4">
        <f t="shared" si="17"/>
        <v>84</v>
      </c>
      <c r="K274" s="11">
        <f t="shared" si="18"/>
        <v>48</v>
      </c>
      <c r="L274" s="4">
        <f t="shared" si="16"/>
        <v>36</v>
      </c>
      <c r="M274" s="6">
        <f t="shared" si="19"/>
        <v>0.42857142857142855</v>
      </c>
    </row>
    <row r="275" spans="1:13" x14ac:dyDescent="0.45">
      <c r="A275" s="3">
        <v>102</v>
      </c>
      <c r="B275" s="3">
        <v>19</v>
      </c>
      <c r="C275" t="s">
        <v>49</v>
      </c>
      <c r="D275" t="s">
        <v>618</v>
      </c>
      <c r="E275" s="4">
        <v>17</v>
      </c>
      <c r="F275" s="4">
        <v>29</v>
      </c>
      <c r="G275">
        <v>3</v>
      </c>
      <c r="H275" s="5">
        <v>2.013888888888889E-2</v>
      </c>
      <c r="I275" t="s">
        <v>609</v>
      </c>
      <c r="J275" s="4">
        <f t="shared" si="17"/>
        <v>87</v>
      </c>
      <c r="K275" s="11">
        <f t="shared" si="18"/>
        <v>51</v>
      </c>
      <c r="L275" s="4">
        <f t="shared" si="16"/>
        <v>36</v>
      </c>
      <c r="M275" s="6">
        <f t="shared" si="19"/>
        <v>0.41379310344827586</v>
      </c>
    </row>
    <row r="276" spans="1:13" x14ac:dyDescent="0.45">
      <c r="A276" s="3">
        <v>103</v>
      </c>
      <c r="B276" s="3">
        <v>13</v>
      </c>
      <c r="C276" t="s">
        <v>81</v>
      </c>
      <c r="D276" t="s">
        <v>628</v>
      </c>
      <c r="E276" s="4">
        <v>13</v>
      </c>
      <c r="F276" s="4">
        <v>21</v>
      </c>
      <c r="G276">
        <v>1</v>
      </c>
      <c r="H276" s="5">
        <v>3.9583333333333331E-2</v>
      </c>
      <c r="I276" t="s">
        <v>610</v>
      </c>
      <c r="J276" s="4">
        <f t="shared" si="17"/>
        <v>21</v>
      </c>
      <c r="K276" s="11">
        <f t="shared" si="18"/>
        <v>13</v>
      </c>
      <c r="L276" s="4">
        <f t="shared" si="16"/>
        <v>8</v>
      </c>
      <c r="M276" s="6">
        <f t="shared" si="19"/>
        <v>0.38095238095238093</v>
      </c>
    </row>
    <row r="277" spans="1:13" x14ac:dyDescent="0.45">
      <c r="A277" s="3">
        <v>103</v>
      </c>
      <c r="B277" s="3">
        <v>13</v>
      </c>
      <c r="C277" t="s">
        <v>66</v>
      </c>
      <c r="D277" t="s">
        <v>625</v>
      </c>
      <c r="E277" s="4">
        <v>20</v>
      </c>
      <c r="F277" s="4">
        <v>34</v>
      </c>
      <c r="G277">
        <v>1</v>
      </c>
      <c r="H277" s="5">
        <v>6.2500000000000003E-3</v>
      </c>
      <c r="I277" t="s">
        <v>609</v>
      </c>
      <c r="J277" s="4">
        <f t="shared" si="17"/>
        <v>34</v>
      </c>
      <c r="K277" s="11">
        <f t="shared" si="18"/>
        <v>20</v>
      </c>
      <c r="L277" s="4">
        <f t="shared" si="16"/>
        <v>14</v>
      </c>
      <c r="M277" s="6">
        <f t="shared" si="19"/>
        <v>0.41176470588235292</v>
      </c>
    </row>
    <row r="278" spans="1:13" x14ac:dyDescent="0.45">
      <c r="A278" s="3">
        <v>103</v>
      </c>
      <c r="B278" s="3">
        <v>13</v>
      </c>
      <c r="C278" t="s">
        <v>90</v>
      </c>
      <c r="D278" t="s">
        <v>629</v>
      </c>
      <c r="E278" s="4">
        <v>10</v>
      </c>
      <c r="F278" s="4">
        <v>18</v>
      </c>
      <c r="G278">
        <v>1</v>
      </c>
      <c r="H278" s="5">
        <v>2.2916666666666665E-2</v>
      </c>
      <c r="I278" t="s">
        <v>610</v>
      </c>
      <c r="J278" s="4">
        <f t="shared" si="17"/>
        <v>18</v>
      </c>
      <c r="K278" s="11">
        <f t="shared" si="18"/>
        <v>10</v>
      </c>
      <c r="L278" s="4">
        <f t="shared" si="16"/>
        <v>8</v>
      </c>
      <c r="M278" s="6">
        <f t="shared" si="19"/>
        <v>0.44444444444444442</v>
      </c>
    </row>
    <row r="279" spans="1:13" x14ac:dyDescent="0.45">
      <c r="A279" s="3">
        <v>104</v>
      </c>
      <c r="B279" s="3">
        <v>14</v>
      </c>
      <c r="C279" t="s">
        <v>211</v>
      </c>
      <c r="D279" t="s">
        <v>627</v>
      </c>
      <c r="E279" s="4">
        <v>14</v>
      </c>
      <c r="F279" s="4">
        <v>23</v>
      </c>
      <c r="G279">
        <v>2</v>
      </c>
      <c r="H279" s="5">
        <v>2.9861111111111113E-2</v>
      </c>
      <c r="I279" t="s">
        <v>610</v>
      </c>
      <c r="J279" s="4">
        <f t="shared" si="17"/>
        <v>46</v>
      </c>
      <c r="K279" s="11">
        <f t="shared" si="18"/>
        <v>28</v>
      </c>
      <c r="L279" s="4">
        <f t="shared" si="16"/>
        <v>18</v>
      </c>
      <c r="M279" s="6">
        <f t="shared" si="19"/>
        <v>0.39130434782608697</v>
      </c>
    </row>
    <row r="280" spans="1:13" x14ac:dyDescent="0.45">
      <c r="A280" s="3">
        <v>104</v>
      </c>
      <c r="B280" s="3">
        <v>14</v>
      </c>
      <c r="C280" t="s">
        <v>127</v>
      </c>
      <c r="D280" t="s">
        <v>614</v>
      </c>
      <c r="E280" s="4">
        <v>19</v>
      </c>
      <c r="F280" s="4">
        <v>31</v>
      </c>
      <c r="G280">
        <v>1</v>
      </c>
      <c r="H280" s="5">
        <v>8.3333333333333332E-3</v>
      </c>
      <c r="I280" t="s">
        <v>609</v>
      </c>
      <c r="J280" s="4">
        <f t="shared" si="17"/>
        <v>31</v>
      </c>
      <c r="K280" s="11">
        <f t="shared" si="18"/>
        <v>19</v>
      </c>
      <c r="L280" s="4">
        <f t="shared" si="16"/>
        <v>12</v>
      </c>
      <c r="M280" s="6">
        <f t="shared" si="19"/>
        <v>0.38709677419354838</v>
      </c>
    </row>
    <row r="281" spans="1:13" x14ac:dyDescent="0.45">
      <c r="A281" s="3">
        <v>105</v>
      </c>
      <c r="B281" s="3">
        <v>14</v>
      </c>
      <c r="C281" t="s">
        <v>157</v>
      </c>
      <c r="D281" t="s">
        <v>626</v>
      </c>
      <c r="E281" s="4">
        <v>12</v>
      </c>
      <c r="F281" s="4">
        <v>20</v>
      </c>
      <c r="G281">
        <v>3</v>
      </c>
      <c r="H281" s="5">
        <v>6.2500000000000003E-3</v>
      </c>
      <c r="I281" t="s">
        <v>609</v>
      </c>
      <c r="J281" s="4">
        <f t="shared" si="17"/>
        <v>60</v>
      </c>
      <c r="K281" s="11">
        <f t="shared" si="18"/>
        <v>36</v>
      </c>
      <c r="L281" s="4">
        <f t="shared" si="16"/>
        <v>24</v>
      </c>
      <c r="M281" s="6">
        <f t="shared" si="19"/>
        <v>0.4</v>
      </c>
    </row>
    <row r="282" spans="1:13" x14ac:dyDescent="0.45">
      <c r="A282" s="3">
        <v>105</v>
      </c>
      <c r="B282" s="3">
        <v>14</v>
      </c>
      <c r="C282" t="s">
        <v>117</v>
      </c>
      <c r="D282" t="s">
        <v>615</v>
      </c>
      <c r="E282" s="4">
        <v>16</v>
      </c>
      <c r="F282" s="4">
        <v>27</v>
      </c>
      <c r="G282">
        <v>3</v>
      </c>
      <c r="H282" s="5">
        <v>2.361111111111111E-2</v>
      </c>
      <c r="I282" t="s">
        <v>609</v>
      </c>
      <c r="J282" s="4">
        <f t="shared" si="17"/>
        <v>81</v>
      </c>
      <c r="K282" s="11">
        <f t="shared" si="18"/>
        <v>48</v>
      </c>
      <c r="L282" s="4">
        <f t="shared" si="16"/>
        <v>33</v>
      </c>
      <c r="M282" s="6">
        <f t="shared" si="19"/>
        <v>0.40740740740740738</v>
      </c>
    </row>
    <row r="283" spans="1:13" x14ac:dyDescent="0.45">
      <c r="A283" s="3">
        <v>106</v>
      </c>
      <c r="B283" s="3">
        <v>15</v>
      </c>
      <c r="C283" t="s">
        <v>66</v>
      </c>
      <c r="D283" t="s">
        <v>625</v>
      </c>
      <c r="E283" s="4">
        <v>20</v>
      </c>
      <c r="F283" s="4">
        <v>34</v>
      </c>
      <c r="G283">
        <v>2</v>
      </c>
      <c r="H283" s="5">
        <v>2.013888888888889E-2</v>
      </c>
      <c r="I283" t="s">
        <v>609</v>
      </c>
      <c r="J283" s="4">
        <f t="shared" si="17"/>
        <v>68</v>
      </c>
      <c r="K283" s="11">
        <f t="shared" si="18"/>
        <v>40</v>
      </c>
      <c r="L283" s="4">
        <f t="shared" si="16"/>
        <v>28</v>
      </c>
      <c r="M283" s="6">
        <f t="shared" si="19"/>
        <v>0.41176470588235292</v>
      </c>
    </row>
    <row r="284" spans="1:13" x14ac:dyDescent="0.45">
      <c r="A284" s="3">
        <v>107</v>
      </c>
      <c r="B284" s="3">
        <v>11</v>
      </c>
      <c r="C284" t="s">
        <v>258</v>
      </c>
      <c r="D284" t="s">
        <v>623</v>
      </c>
      <c r="E284" s="4">
        <v>19</v>
      </c>
      <c r="F284" s="4">
        <v>32</v>
      </c>
      <c r="G284">
        <v>2</v>
      </c>
      <c r="H284" s="5">
        <v>3.3333333333333333E-2</v>
      </c>
      <c r="I284" t="s">
        <v>609</v>
      </c>
      <c r="J284" s="4">
        <f t="shared" si="17"/>
        <v>64</v>
      </c>
      <c r="K284" s="11">
        <f t="shared" si="18"/>
        <v>38</v>
      </c>
      <c r="L284" s="4">
        <f t="shared" si="16"/>
        <v>26</v>
      </c>
      <c r="M284" s="6">
        <f t="shared" si="19"/>
        <v>0.40625</v>
      </c>
    </row>
    <row r="285" spans="1:13" x14ac:dyDescent="0.45">
      <c r="A285" s="3">
        <v>107</v>
      </c>
      <c r="B285" s="3">
        <v>11</v>
      </c>
      <c r="C285" t="s">
        <v>49</v>
      </c>
      <c r="D285" t="s">
        <v>618</v>
      </c>
      <c r="E285" s="4">
        <v>17</v>
      </c>
      <c r="F285" s="4">
        <v>29</v>
      </c>
      <c r="G285">
        <v>3</v>
      </c>
      <c r="H285" s="5">
        <v>3.5416666666666666E-2</v>
      </c>
      <c r="I285" t="s">
        <v>610</v>
      </c>
      <c r="J285" s="4">
        <f t="shared" si="17"/>
        <v>87</v>
      </c>
      <c r="K285" s="11">
        <f t="shared" si="18"/>
        <v>51</v>
      </c>
      <c r="L285" s="4">
        <f t="shared" si="16"/>
        <v>36</v>
      </c>
      <c r="M285" s="6">
        <f t="shared" si="19"/>
        <v>0.41379310344827586</v>
      </c>
    </row>
    <row r="286" spans="1:13" x14ac:dyDescent="0.45">
      <c r="A286" s="3">
        <v>107</v>
      </c>
      <c r="B286" s="3">
        <v>11</v>
      </c>
      <c r="C286" t="s">
        <v>66</v>
      </c>
      <c r="D286" t="s">
        <v>625</v>
      </c>
      <c r="E286" s="4">
        <v>20</v>
      </c>
      <c r="F286" s="4">
        <v>34</v>
      </c>
      <c r="G286">
        <v>3</v>
      </c>
      <c r="H286" s="5">
        <v>2.9166666666666667E-2</v>
      </c>
      <c r="I286" t="s">
        <v>610</v>
      </c>
      <c r="J286" s="4">
        <f t="shared" si="17"/>
        <v>102</v>
      </c>
      <c r="K286" s="11">
        <f t="shared" si="18"/>
        <v>60</v>
      </c>
      <c r="L286" s="4">
        <f t="shared" si="16"/>
        <v>42</v>
      </c>
      <c r="M286" s="6">
        <f t="shared" si="19"/>
        <v>0.41176470588235292</v>
      </c>
    </row>
    <row r="287" spans="1:13" x14ac:dyDescent="0.45">
      <c r="A287" s="3">
        <v>108</v>
      </c>
      <c r="B287" s="3">
        <v>3</v>
      </c>
      <c r="C287" t="s">
        <v>49</v>
      </c>
      <c r="D287" t="s">
        <v>618</v>
      </c>
      <c r="E287" s="4">
        <v>17</v>
      </c>
      <c r="F287" s="4">
        <v>29</v>
      </c>
      <c r="G287">
        <v>2</v>
      </c>
      <c r="H287" s="5">
        <v>1.5972222222222221E-2</v>
      </c>
      <c r="I287" t="s">
        <v>609</v>
      </c>
      <c r="J287" s="4">
        <f t="shared" si="17"/>
        <v>58</v>
      </c>
      <c r="K287" s="11">
        <f t="shared" si="18"/>
        <v>34</v>
      </c>
      <c r="L287" s="4">
        <f t="shared" si="16"/>
        <v>24</v>
      </c>
      <c r="M287" s="6">
        <f t="shared" si="19"/>
        <v>0.41379310344827586</v>
      </c>
    </row>
    <row r="288" spans="1:13" x14ac:dyDescent="0.45">
      <c r="A288" s="3">
        <v>108</v>
      </c>
      <c r="B288" s="3">
        <v>3</v>
      </c>
      <c r="C288" t="s">
        <v>90</v>
      </c>
      <c r="D288" t="s">
        <v>629</v>
      </c>
      <c r="E288" s="4">
        <v>10</v>
      </c>
      <c r="F288" s="4">
        <v>18</v>
      </c>
      <c r="G288">
        <v>1</v>
      </c>
      <c r="H288" s="5">
        <v>6.9444444444444441E-3</v>
      </c>
      <c r="I288" t="s">
        <v>610</v>
      </c>
      <c r="J288" s="4">
        <f t="shared" si="17"/>
        <v>18</v>
      </c>
      <c r="K288" s="11">
        <f t="shared" si="18"/>
        <v>10</v>
      </c>
      <c r="L288" s="4">
        <f t="shared" si="16"/>
        <v>8</v>
      </c>
      <c r="M288" s="6">
        <f t="shared" si="19"/>
        <v>0.44444444444444442</v>
      </c>
    </row>
    <row r="289" spans="1:13" x14ac:dyDescent="0.45">
      <c r="A289" s="3">
        <v>108</v>
      </c>
      <c r="B289" s="3">
        <v>3</v>
      </c>
      <c r="C289" t="s">
        <v>157</v>
      </c>
      <c r="D289" t="s">
        <v>626</v>
      </c>
      <c r="E289" s="4">
        <v>12</v>
      </c>
      <c r="F289" s="4">
        <v>20</v>
      </c>
      <c r="G289">
        <v>1</v>
      </c>
      <c r="H289" s="5">
        <v>1.8055555555555554E-2</v>
      </c>
      <c r="I289" t="s">
        <v>610</v>
      </c>
      <c r="J289" s="4">
        <f t="shared" si="17"/>
        <v>20</v>
      </c>
      <c r="K289" s="11">
        <f t="shared" si="18"/>
        <v>12</v>
      </c>
      <c r="L289" s="4">
        <f t="shared" si="16"/>
        <v>8</v>
      </c>
      <c r="M289" s="6">
        <f t="shared" si="19"/>
        <v>0.4</v>
      </c>
    </row>
    <row r="290" spans="1:13" x14ac:dyDescent="0.45">
      <c r="A290" s="3">
        <v>108</v>
      </c>
      <c r="B290" s="3">
        <v>3</v>
      </c>
      <c r="C290" t="s">
        <v>53</v>
      </c>
      <c r="D290" t="s">
        <v>620</v>
      </c>
      <c r="E290" s="4">
        <v>16</v>
      </c>
      <c r="F290" s="4">
        <v>28</v>
      </c>
      <c r="G290">
        <v>1</v>
      </c>
      <c r="H290" s="5">
        <v>3.888888888888889E-2</v>
      </c>
      <c r="I290" t="s">
        <v>609</v>
      </c>
      <c r="J290" s="4">
        <f t="shared" si="17"/>
        <v>28</v>
      </c>
      <c r="K290" s="11">
        <f t="shared" si="18"/>
        <v>16</v>
      </c>
      <c r="L290" s="4">
        <f t="shared" si="16"/>
        <v>12</v>
      </c>
      <c r="M290" s="6">
        <f t="shared" si="19"/>
        <v>0.42857142857142855</v>
      </c>
    </row>
    <row r="291" spans="1:13" x14ac:dyDescent="0.45">
      <c r="A291" s="3">
        <v>109</v>
      </c>
      <c r="B291" s="3">
        <v>10</v>
      </c>
      <c r="C291" t="s">
        <v>66</v>
      </c>
      <c r="D291" t="s">
        <v>625</v>
      </c>
      <c r="E291" s="4">
        <v>20</v>
      </c>
      <c r="F291" s="4">
        <v>34</v>
      </c>
      <c r="G291">
        <v>3</v>
      </c>
      <c r="H291" s="5">
        <v>3.7499999999999999E-2</v>
      </c>
      <c r="I291" t="s">
        <v>610</v>
      </c>
      <c r="J291" s="4">
        <f t="shared" si="17"/>
        <v>102</v>
      </c>
      <c r="K291" s="11">
        <f t="shared" si="18"/>
        <v>60</v>
      </c>
      <c r="L291" s="4">
        <f t="shared" si="16"/>
        <v>42</v>
      </c>
      <c r="M291" s="6">
        <f t="shared" si="19"/>
        <v>0.41176470588235292</v>
      </c>
    </row>
    <row r="292" spans="1:13" x14ac:dyDescent="0.45">
      <c r="A292" s="3">
        <v>109</v>
      </c>
      <c r="B292" s="3">
        <v>10</v>
      </c>
      <c r="C292" t="s">
        <v>211</v>
      </c>
      <c r="D292" t="s">
        <v>627</v>
      </c>
      <c r="E292" s="4">
        <v>14</v>
      </c>
      <c r="F292" s="4">
        <v>23</v>
      </c>
      <c r="G292">
        <v>1</v>
      </c>
      <c r="H292" s="5">
        <v>1.8055555555555554E-2</v>
      </c>
      <c r="I292" t="s">
        <v>610</v>
      </c>
      <c r="J292" s="4">
        <f t="shared" si="17"/>
        <v>23</v>
      </c>
      <c r="K292" s="11">
        <f t="shared" si="18"/>
        <v>14</v>
      </c>
      <c r="L292" s="4">
        <f t="shared" si="16"/>
        <v>9</v>
      </c>
      <c r="M292" s="6">
        <f t="shared" si="19"/>
        <v>0.39130434782608697</v>
      </c>
    </row>
    <row r="293" spans="1:13" x14ac:dyDescent="0.45">
      <c r="A293" s="3">
        <v>109</v>
      </c>
      <c r="B293" s="3">
        <v>10</v>
      </c>
      <c r="C293" t="s">
        <v>214</v>
      </c>
      <c r="D293" t="s">
        <v>624</v>
      </c>
      <c r="E293" s="4">
        <v>13</v>
      </c>
      <c r="F293" s="4">
        <v>22</v>
      </c>
      <c r="G293">
        <v>2</v>
      </c>
      <c r="H293" s="5">
        <v>2.6388888888888889E-2</v>
      </c>
      <c r="I293" t="s">
        <v>609</v>
      </c>
      <c r="J293" s="4">
        <f t="shared" si="17"/>
        <v>44</v>
      </c>
      <c r="K293" s="11">
        <f t="shared" si="18"/>
        <v>26</v>
      </c>
      <c r="L293" s="4">
        <f t="shared" si="16"/>
        <v>18</v>
      </c>
      <c r="M293" s="6">
        <f t="shared" si="19"/>
        <v>0.40909090909090912</v>
      </c>
    </row>
    <row r="294" spans="1:13" x14ac:dyDescent="0.45">
      <c r="A294" s="3">
        <v>110</v>
      </c>
      <c r="B294" s="3">
        <v>5</v>
      </c>
      <c r="C294" t="s">
        <v>49</v>
      </c>
      <c r="D294" t="s">
        <v>618</v>
      </c>
      <c r="E294" s="4">
        <v>17</v>
      </c>
      <c r="F294" s="4">
        <v>29</v>
      </c>
      <c r="G294">
        <v>2</v>
      </c>
      <c r="H294" s="5">
        <v>2.6388888888888889E-2</v>
      </c>
      <c r="I294" t="s">
        <v>609</v>
      </c>
      <c r="J294" s="4">
        <f t="shared" si="17"/>
        <v>58</v>
      </c>
      <c r="K294" s="11">
        <f t="shared" si="18"/>
        <v>34</v>
      </c>
      <c r="L294" s="4">
        <f t="shared" si="16"/>
        <v>24</v>
      </c>
      <c r="M294" s="6">
        <f t="shared" si="19"/>
        <v>0.41379310344827586</v>
      </c>
    </row>
    <row r="295" spans="1:13" x14ac:dyDescent="0.45">
      <c r="A295" s="3">
        <v>110</v>
      </c>
      <c r="B295" s="3">
        <v>5</v>
      </c>
      <c r="C295" t="s">
        <v>166</v>
      </c>
      <c r="D295" t="s">
        <v>630</v>
      </c>
      <c r="E295" s="4">
        <v>15</v>
      </c>
      <c r="F295" s="4">
        <v>26</v>
      </c>
      <c r="G295">
        <v>3</v>
      </c>
      <c r="H295" s="5">
        <v>1.8749999999999999E-2</v>
      </c>
      <c r="I295" t="s">
        <v>609</v>
      </c>
      <c r="J295" s="4">
        <f t="shared" si="17"/>
        <v>78</v>
      </c>
      <c r="K295" s="11">
        <f t="shared" si="18"/>
        <v>45</v>
      </c>
      <c r="L295" s="4">
        <f t="shared" si="16"/>
        <v>33</v>
      </c>
      <c r="M295" s="6">
        <f t="shared" si="19"/>
        <v>0.42307692307692307</v>
      </c>
    </row>
    <row r="296" spans="1:13" x14ac:dyDescent="0.45">
      <c r="A296" s="3">
        <v>110</v>
      </c>
      <c r="B296" s="3">
        <v>5</v>
      </c>
      <c r="C296" t="s">
        <v>117</v>
      </c>
      <c r="D296" t="s">
        <v>615</v>
      </c>
      <c r="E296" s="4">
        <v>16</v>
      </c>
      <c r="F296" s="4">
        <v>27</v>
      </c>
      <c r="G296">
        <v>1</v>
      </c>
      <c r="H296" s="5">
        <v>3.888888888888889E-2</v>
      </c>
      <c r="I296" t="s">
        <v>610</v>
      </c>
      <c r="J296" s="4">
        <f t="shared" si="17"/>
        <v>27</v>
      </c>
      <c r="K296" s="11">
        <f t="shared" si="18"/>
        <v>16</v>
      </c>
      <c r="L296" s="4">
        <f t="shared" si="16"/>
        <v>11</v>
      </c>
      <c r="M296" s="6">
        <f t="shared" si="19"/>
        <v>0.40740740740740738</v>
      </c>
    </row>
    <row r="297" spans="1:13" x14ac:dyDescent="0.45">
      <c r="A297" s="3">
        <v>111</v>
      </c>
      <c r="B297" s="3">
        <v>3</v>
      </c>
      <c r="C297" t="s">
        <v>258</v>
      </c>
      <c r="D297" t="s">
        <v>623</v>
      </c>
      <c r="E297" s="4">
        <v>19</v>
      </c>
      <c r="F297" s="4">
        <v>32</v>
      </c>
      <c r="G297">
        <v>1</v>
      </c>
      <c r="H297" s="5">
        <v>3.2638888888888891E-2</v>
      </c>
      <c r="I297" t="s">
        <v>610</v>
      </c>
      <c r="J297" s="4">
        <f t="shared" si="17"/>
        <v>32</v>
      </c>
      <c r="K297" s="11">
        <f t="shared" si="18"/>
        <v>19</v>
      </c>
      <c r="L297" s="4">
        <f t="shared" si="16"/>
        <v>13</v>
      </c>
      <c r="M297" s="6">
        <f t="shared" si="19"/>
        <v>0.40625</v>
      </c>
    </row>
    <row r="298" spans="1:13" x14ac:dyDescent="0.45">
      <c r="A298" s="3">
        <v>111</v>
      </c>
      <c r="B298" s="3">
        <v>3</v>
      </c>
      <c r="C298" t="s">
        <v>214</v>
      </c>
      <c r="D298" t="s">
        <v>624</v>
      </c>
      <c r="E298" s="4">
        <v>13</v>
      </c>
      <c r="F298" s="4">
        <v>22</v>
      </c>
      <c r="G298">
        <v>3</v>
      </c>
      <c r="H298" s="5">
        <v>3.472222222222222E-3</v>
      </c>
      <c r="I298" t="s">
        <v>609</v>
      </c>
      <c r="J298" s="4">
        <f t="shared" si="17"/>
        <v>66</v>
      </c>
      <c r="K298" s="11">
        <f t="shared" si="18"/>
        <v>39</v>
      </c>
      <c r="L298" s="4">
        <f t="shared" si="16"/>
        <v>27</v>
      </c>
      <c r="M298" s="6">
        <f t="shared" si="19"/>
        <v>0.40909090909090912</v>
      </c>
    </row>
    <row r="299" spans="1:13" x14ac:dyDescent="0.45">
      <c r="A299" s="3">
        <v>111</v>
      </c>
      <c r="B299" s="3">
        <v>3</v>
      </c>
      <c r="C299" t="s">
        <v>169</v>
      </c>
      <c r="D299" t="s">
        <v>612</v>
      </c>
      <c r="E299" s="4">
        <v>14</v>
      </c>
      <c r="F299" s="4">
        <v>24</v>
      </c>
      <c r="G299">
        <v>2</v>
      </c>
      <c r="H299" s="5">
        <v>3.3333333333333333E-2</v>
      </c>
      <c r="I299" t="s">
        <v>609</v>
      </c>
      <c r="J299" s="4">
        <f t="shared" si="17"/>
        <v>48</v>
      </c>
      <c r="K299" s="11">
        <f t="shared" si="18"/>
        <v>28</v>
      </c>
      <c r="L299" s="4">
        <f t="shared" si="16"/>
        <v>20</v>
      </c>
      <c r="M299" s="6">
        <f t="shared" si="19"/>
        <v>0.41666666666666669</v>
      </c>
    </row>
    <row r="300" spans="1:13" x14ac:dyDescent="0.45">
      <c r="A300" s="3">
        <v>111</v>
      </c>
      <c r="B300" s="3">
        <v>3</v>
      </c>
      <c r="C300" t="s">
        <v>49</v>
      </c>
      <c r="D300" t="s">
        <v>618</v>
      </c>
      <c r="E300" s="4">
        <v>17</v>
      </c>
      <c r="F300" s="4">
        <v>29</v>
      </c>
      <c r="G300">
        <v>2</v>
      </c>
      <c r="H300" s="5">
        <v>2.5694444444444443E-2</v>
      </c>
      <c r="I300" t="s">
        <v>610</v>
      </c>
      <c r="J300" s="4">
        <f t="shared" si="17"/>
        <v>58</v>
      </c>
      <c r="K300" s="11">
        <f t="shared" si="18"/>
        <v>34</v>
      </c>
      <c r="L300" s="4">
        <f t="shared" si="16"/>
        <v>24</v>
      </c>
      <c r="M300" s="6">
        <f t="shared" si="19"/>
        <v>0.41379310344827586</v>
      </c>
    </row>
    <row r="301" spans="1:13" x14ac:dyDescent="0.45">
      <c r="A301" s="3">
        <v>112</v>
      </c>
      <c r="B301" s="3">
        <v>6</v>
      </c>
      <c r="C301" t="s">
        <v>157</v>
      </c>
      <c r="D301" t="s">
        <v>626</v>
      </c>
      <c r="E301" s="4">
        <v>12</v>
      </c>
      <c r="F301" s="4">
        <v>20</v>
      </c>
      <c r="G301">
        <v>1</v>
      </c>
      <c r="H301" s="5">
        <v>1.1111111111111112E-2</v>
      </c>
      <c r="I301" t="s">
        <v>610</v>
      </c>
      <c r="J301" s="4">
        <f t="shared" si="17"/>
        <v>20</v>
      </c>
      <c r="K301" s="11">
        <f t="shared" si="18"/>
        <v>12</v>
      </c>
      <c r="L301" s="4">
        <f t="shared" si="16"/>
        <v>8</v>
      </c>
      <c r="M301" s="6">
        <f t="shared" si="19"/>
        <v>0.4</v>
      </c>
    </row>
    <row r="302" spans="1:13" x14ac:dyDescent="0.45">
      <c r="A302" s="3">
        <v>113</v>
      </c>
      <c r="B302" s="3">
        <v>4</v>
      </c>
      <c r="C302" t="s">
        <v>66</v>
      </c>
      <c r="D302" t="s">
        <v>625</v>
      </c>
      <c r="E302" s="4">
        <v>20</v>
      </c>
      <c r="F302" s="4">
        <v>34</v>
      </c>
      <c r="G302">
        <v>2</v>
      </c>
      <c r="H302" s="5">
        <v>3.5416666666666666E-2</v>
      </c>
      <c r="I302" t="s">
        <v>609</v>
      </c>
      <c r="J302" s="4">
        <f t="shared" si="17"/>
        <v>68</v>
      </c>
      <c r="K302" s="11">
        <f t="shared" si="18"/>
        <v>40</v>
      </c>
      <c r="L302" s="4">
        <f t="shared" si="16"/>
        <v>28</v>
      </c>
      <c r="M302" s="6">
        <f t="shared" si="19"/>
        <v>0.41176470588235292</v>
      </c>
    </row>
    <row r="303" spans="1:13" x14ac:dyDescent="0.45">
      <c r="A303" s="3">
        <v>114</v>
      </c>
      <c r="B303" s="3">
        <v>7</v>
      </c>
      <c r="C303" t="s">
        <v>79</v>
      </c>
      <c r="D303" t="s">
        <v>613</v>
      </c>
      <c r="E303" s="4">
        <v>18</v>
      </c>
      <c r="F303" s="4">
        <v>30</v>
      </c>
      <c r="G303">
        <v>3</v>
      </c>
      <c r="H303" s="5">
        <v>2.5000000000000001E-2</v>
      </c>
      <c r="I303" t="s">
        <v>609</v>
      </c>
      <c r="J303" s="4">
        <f t="shared" si="17"/>
        <v>90</v>
      </c>
      <c r="K303" s="11">
        <f t="shared" si="18"/>
        <v>54</v>
      </c>
      <c r="L303" s="4">
        <f t="shared" si="16"/>
        <v>36</v>
      </c>
      <c r="M303" s="6">
        <f t="shared" si="19"/>
        <v>0.4</v>
      </c>
    </row>
    <row r="304" spans="1:13" x14ac:dyDescent="0.45">
      <c r="A304" s="3">
        <v>114</v>
      </c>
      <c r="B304" s="3">
        <v>7</v>
      </c>
      <c r="C304" t="s">
        <v>49</v>
      </c>
      <c r="D304" t="s">
        <v>618</v>
      </c>
      <c r="E304" s="4">
        <v>17</v>
      </c>
      <c r="F304" s="4">
        <v>29</v>
      </c>
      <c r="G304">
        <v>3</v>
      </c>
      <c r="H304" s="5">
        <v>1.5277777777777777E-2</v>
      </c>
      <c r="I304" t="s">
        <v>609</v>
      </c>
      <c r="J304" s="4">
        <f t="shared" si="17"/>
        <v>87</v>
      </c>
      <c r="K304" s="11">
        <f t="shared" si="18"/>
        <v>51</v>
      </c>
      <c r="L304" s="4">
        <f t="shared" si="16"/>
        <v>36</v>
      </c>
      <c r="M304" s="6">
        <f t="shared" si="19"/>
        <v>0.41379310344827586</v>
      </c>
    </row>
    <row r="305" spans="1:13" x14ac:dyDescent="0.45">
      <c r="A305" s="3">
        <v>114</v>
      </c>
      <c r="B305" s="3">
        <v>7</v>
      </c>
      <c r="C305" t="s">
        <v>90</v>
      </c>
      <c r="D305" t="s">
        <v>629</v>
      </c>
      <c r="E305" s="4">
        <v>10</v>
      </c>
      <c r="F305" s="4">
        <v>18</v>
      </c>
      <c r="G305">
        <v>3</v>
      </c>
      <c r="H305" s="5">
        <v>2.1527777777777778E-2</v>
      </c>
      <c r="I305" t="s">
        <v>610</v>
      </c>
      <c r="J305" s="4">
        <f t="shared" si="17"/>
        <v>54</v>
      </c>
      <c r="K305" s="11">
        <f t="shared" si="18"/>
        <v>30</v>
      </c>
      <c r="L305" s="4">
        <f t="shared" si="16"/>
        <v>24</v>
      </c>
      <c r="M305" s="6">
        <f t="shared" si="19"/>
        <v>0.44444444444444442</v>
      </c>
    </row>
    <row r="306" spans="1:13" x14ac:dyDescent="0.45">
      <c r="A306" s="3">
        <v>114</v>
      </c>
      <c r="B306" s="3">
        <v>7</v>
      </c>
      <c r="C306" t="s">
        <v>214</v>
      </c>
      <c r="D306" t="s">
        <v>624</v>
      </c>
      <c r="E306" s="4">
        <v>13</v>
      </c>
      <c r="F306" s="4">
        <v>22</v>
      </c>
      <c r="G306">
        <v>1</v>
      </c>
      <c r="H306" s="5">
        <v>2.9166666666666667E-2</v>
      </c>
      <c r="I306" t="s">
        <v>610</v>
      </c>
      <c r="J306" s="4">
        <f t="shared" si="17"/>
        <v>22</v>
      </c>
      <c r="K306" s="11">
        <f t="shared" si="18"/>
        <v>13</v>
      </c>
      <c r="L306" s="4">
        <f t="shared" si="16"/>
        <v>9</v>
      </c>
      <c r="M306" s="6">
        <f t="shared" si="19"/>
        <v>0.40909090909090912</v>
      </c>
    </row>
    <row r="307" spans="1:13" x14ac:dyDescent="0.45">
      <c r="A307" s="3">
        <v>115</v>
      </c>
      <c r="B307" s="3">
        <v>12</v>
      </c>
      <c r="C307" t="s">
        <v>117</v>
      </c>
      <c r="D307" t="s">
        <v>615</v>
      </c>
      <c r="E307" s="4">
        <v>16</v>
      </c>
      <c r="F307" s="4">
        <v>27</v>
      </c>
      <c r="G307">
        <v>3</v>
      </c>
      <c r="H307" s="5">
        <v>1.5972222222222221E-2</v>
      </c>
      <c r="I307" t="s">
        <v>610</v>
      </c>
      <c r="J307" s="4">
        <f t="shared" si="17"/>
        <v>81</v>
      </c>
      <c r="K307" s="11">
        <f t="shared" si="18"/>
        <v>48</v>
      </c>
      <c r="L307" s="4">
        <f t="shared" si="16"/>
        <v>33</v>
      </c>
      <c r="M307" s="6">
        <f t="shared" si="19"/>
        <v>0.40740740740740738</v>
      </c>
    </row>
    <row r="308" spans="1:13" x14ac:dyDescent="0.45">
      <c r="A308" s="3">
        <v>115</v>
      </c>
      <c r="B308" s="3">
        <v>12</v>
      </c>
      <c r="C308" t="s">
        <v>79</v>
      </c>
      <c r="D308" t="s">
        <v>613</v>
      </c>
      <c r="E308" s="4">
        <v>18</v>
      </c>
      <c r="F308" s="4">
        <v>30</v>
      </c>
      <c r="G308">
        <v>2</v>
      </c>
      <c r="H308" s="5">
        <v>2.2222222222222223E-2</v>
      </c>
      <c r="I308" t="s">
        <v>610</v>
      </c>
      <c r="J308" s="4">
        <f t="shared" si="17"/>
        <v>60</v>
      </c>
      <c r="K308" s="11">
        <f t="shared" si="18"/>
        <v>36</v>
      </c>
      <c r="L308" s="4">
        <f t="shared" si="16"/>
        <v>24</v>
      </c>
      <c r="M308" s="6">
        <f t="shared" si="19"/>
        <v>0.4</v>
      </c>
    </row>
    <row r="309" spans="1:13" x14ac:dyDescent="0.45">
      <c r="A309" s="3">
        <v>115</v>
      </c>
      <c r="B309" s="3">
        <v>12</v>
      </c>
      <c r="C309" t="s">
        <v>258</v>
      </c>
      <c r="D309" t="s">
        <v>623</v>
      </c>
      <c r="E309" s="4">
        <v>19</v>
      </c>
      <c r="F309" s="4">
        <v>32</v>
      </c>
      <c r="G309">
        <v>3</v>
      </c>
      <c r="H309" s="5">
        <v>2.9861111111111113E-2</v>
      </c>
      <c r="I309" t="s">
        <v>610</v>
      </c>
      <c r="J309" s="4">
        <f t="shared" si="17"/>
        <v>96</v>
      </c>
      <c r="K309" s="11">
        <f t="shared" si="18"/>
        <v>57</v>
      </c>
      <c r="L309" s="4">
        <f t="shared" si="16"/>
        <v>39</v>
      </c>
      <c r="M309" s="6">
        <f t="shared" si="19"/>
        <v>0.40625</v>
      </c>
    </row>
    <row r="310" spans="1:13" x14ac:dyDescent="0.45">
      <c r="A310" s="3">
        <v>116</v>
      </c>
      <c r="B310" s="3">
        <v>8</v>
      </c>
      <c r="C310" t="s">
        <v>258</v>
      </c>
      <c r="D310" t="s">
        <v>623</v>
      </c>
      <c r="E310" s="4">
        <v>19</v>
      </c>
      <c r="F310" s="4">
        <v>32</v>
      </c>
      <c r="G310">
        <v>3</v>
      </c>
      <c r="H310" s="5">
        <v>3.7499999999999999E-2</v>
      </c>
      <c r="I310" t="s">
        <v>610</v>
      </c>
      <c r="J310" s="4">
        <f t="shared" si="17"/>
        <v>96</v>
      </c>
      <c r="K310" s="11">
        <f t="shared" si="18"/>
        <v>57</v>
      </c>
      <c r="L310" s="4">
        <f t="shared" si="16"/>
        <v>39</v>
      </c>
      <c r="M310" s="6">
        <f t="shared" si="19"/>
        <v>0.40625</v>
      </c>
    </row>
    <row r="311" spans="1:13" x14ac:dyDescent="0.45">
      <c r="A311" s="3">
        <v>116</v>
      </c>
      <c r="B311" s="3">
        <v>8</v>
      </c>
      <c r="C311" t="s">
        <v>37</v>
      </c>
      <c r="D311" t="s">
        <v>622</v>
      </c>
      <c r="E311" s="4">
        <v>21</v>
      </c>
      <c r="F311" s="4">
        <v>35</v>
      </c>
      <c r="G311">
        <v>1</v>
      </c>
      <c r="H311" s="5">
        <v>1.4583333333333334E-2</v>
      </c>
      <c r="I311" t="s">
        <v>609</v>
      </c>
      <c r="J311" s="4">
        <f t="shared" si="17"/>
        <v>35</v>
      </c>
      <c r="K311" s="11">
        <f t="shared" si="18"/>
        <v>21</v>
      </c>
      <c r="L311" s="4">
        <f t="shared" si="16"/>
        <v>14</v>
      </c>
      <c r="M311" s="6">
        <f t="shared" si="19"/>
        <v>0.4</v>
      </c>
    </row>
    <row r="312" spans="1:13" x14ac:dyDescent="0.45">
      <c r="A312" s="3">
        <v>116</v>
      </c>
      <c r="B312" s="3">
        <v>8</v>
      </c>
      <c r="C312" t="s">
        <v>84</v>
      </c>
      <c r="D312" t="s">
        <v>617</v>
      </c>
      <c r="E312" s="4">
        <v>22</v>
      </c>
      <c r="F312" s="4">
        <v>36</v>
      </c>
      <c r="G312">
        <v>1</v>
      </c>
      <c r="H312" s="5">
        <v>1.8055555555555554E-2</v>
      </c>
      <c r="I312" t="s">
        <v>610</v>
      </c>
      <c r="J312" s="4">
        <f t="shared" si="17"/>
        <v>36</v>
      </c>
      <c r="K312" s="11">
        <f t="shared" si="18"/>
        <v>22</v>
      </c>
      <c r="L312" s="4">
        <f t="shared" si="16"/>
        <v>14</v>
      </c>
      <c r="M312" s="6">
        <f t="shared" si="19"/>
        <v>0.3888888888888889</v>
      </c>
    </row>
    <row r="313" spans="1:13" x14ac:dyDescent="0.45">
      <c r="A313" s="3">
        <v>116</v>
      </c>
      <c r="B313" s="3">
        <v>8</v>
      </c>
      <c r="C313" t="s">
        <v>66</v>
      </c>
      <c r="D313" t="s">
        <v>625</v>
      </c>
      <c r="E313" s="4">
        <v>20</v>
      </c>
      <c r="F313" s="4">
        <v>34</v>
      </c>
      <c r="G313">
        <v>3</v>
      </c>
      <c r="H313" s="5">
        <v>1.9444444444444445E-2</v>
      </c>
      <c r="I313" t="s">
        <v>610</v>
      </c>
      <c r="J313" s="4">
        <f t="shared" si="17"/>
        <v>102</v>
      </c>
      <c r="K313" s="11">
        <f t="shared" si="18"/>
        <v>60</v>
      </c>
      <c r="L313" s="4">
        <f t="shared" si="16"/>
        <v>42</v>
      </c>
      <c r="M313" s="6">
        <f t="shared" si="19"/>
        <v>0.41176470588235292</v>
      </c>
    </row>
    <row r="314" spans="1:13" x14ac:dyDescent="0.45">
      <c r="A314" s="3">
        <v>117</v>
      </c>
      <c r="B314" s="3">
        <v>8</v>
      </c>
      <c r="C314" t="s">
        <v>37</v>
      </c>
      <c r="D314" t="s">
        <v>622</v>
      </c>
      <c r="E314" s="4">
        <v>21</v>
      </c>
      <c r="F314" s="4">
        <v>35</v>
      </c>
      <c r="G314">
        <v>2</v>
      </c>
      <c r="H314" s="5">
        <v>5.5555555555555558E-3</v>
      </c>
      <c r="I314" t="s">
        <v>610</v>
      </c>
      <c r="J314" s="4">
        <f t="shared" si="17"/>
        <v>70</v>
      </c>
      <c r="K314" s="11">
        <f t="shared" si="18"/>
        <v>42</v>
      </c>
      <c r="L314" s="4">
        <f t="shared" si="16"/>
        <v>28</v>
      </c>
      <c r="M314" s="6">
        <f t="shared" si="19"/>
        <v>0.4</v>
      </c>
    </row>
    <row r="315" spans="1:13" x14ac:dyDescent="0.45">
      <c r="A315" s="3">
        <v>118</v>
      </c>
      <c r="B315" s="3">
        <v>13</v>
      </c>
      <c r="C315" t="s">
        <v>90</v>
      </c>
      <c r="D315" t="s">
        <v>629</v>
      </c>
      <c r="E315" s="4">
        <v>10</v>
      </c>
      <c r="F315" s="4">
        <v>18</v>
      </c>
      <c r="G315">
        <v>3</v>
      </c>
      <c r="H315" s="5">
        <v>2.7083333333333334E-2</v>
      </c>
      <c r="I315" t="s">
        <v>609</v>
      </c>
      <c r="J315" s="4">
        <f t="shared" si="17"/>
        <v>54</v>
      </c>
      <c r="K315" s="11">
        <f t="shared" si="18"/>
        <v>30</v>
      </c>
      <c r="L315" s="4">
        <f t="shared" si="16"/>
        <v>24</v>
      </c>
      <c r="M315" s="6">
        <f t="shared" si="19"/>
        <v>0.44444444444444442</v>
      </c>
    </row>
    <row r="316" spans="1:13" x14ac:dyDescent="0.45">
      <c r="A316" s="3">
        <v>118</v>
      </c>
      <c r="B316" s="3">
        <v>13</v>
      </c>
      <c r="C316" t="s">
        <v>211</v>
      </c>
      <c r="D316" t="s">
        <v>627</v>
      </c>
      <c r="E316" s="4">
        <v>14</v>
      </c>
      <c r="F316" s="4">
        <v>23</v>
      </c>
      <c r="G316">
        <v>3</v>
      </c>
      <c r="H316" s="5">
        <v>1.5277777777777777E-2</v>
      </c>
      <c r="I316" t="s">
        <v>610</v>
      </c>
      <c r="J316" s="4">
        <f t="shared" si="17"/>
        <v>69</v>
      </c>
      <c r="K316" s="11">
        <f t="shared" si="18"/>
        <v>42</v>
      </c>
      <c r="L316" s="4">
        <f t="shared" si="16"/>
        <v>27</v>
      </c>
      <c r="M316" s="6">
        <f t="shared" si="19"/>
        <v>0.39130434782608697</v>
      </c>
    </row>
    <row r="317" spans="1:13" x14ac:dyDescent="0.45">
      <c r="A317" s="3">
        <v>118</v>
      </c>
      <c r="B317" s="3">
        <v>13</v>
      </c>
      <c r="C317" t="s">
        <v>117</v>
      </c>
      <c r="D317" t="s">
        <v>615</v>
      </c>
      <c r="E317" s="4">
        <v>16</v>
      </c>
      <c r="F317" s="4">
        <v>27</v>
      </c>
      <c r="G317">
        <v>2</v>
      </c>
      <c r="H317" s="5">
        <v>3.6111111111111108E-2</v>
      </c>
      <c r="I317" t="s">
        <v>610</v>
      </c>
      <c r="J317" s="4">
        <f t="shared" si="17"/>
        <v>54</v>
      </c>
      <c r="K317" s="11">
        <f t="shared" si="18"/>
        <v>32</v>
      </c>
      <c r="L317" s="4">
        <f t="shared" si="16"/>
        <v>22</v>
      </c>
      <c r="M317" s="6">
        <f t="shared" si="19"/>
        <v>0.40740740740740738</v>
      </c>
    </row>
    <row r="318" spans="1:13" x14ac:dyDescent="0.45">
      <c r="A318" s="3">
        <v>118</v>
      </c>
      <c r="B318" s="3">
        <v>13</v>
      </c>
      <c r="C318" t="s">
        <v>258</v>
      </c>
      <c r="D318" t="s">
        <v>623</v>
      </c>
      <c r="E318" s="4">
        <v>19</v>
      </c>
      <c r="F318" s="4">
        <v>32</v>
      </c>
      <c r="G318">
        <v>1</v>
      </c>
      <c r="H318" s="5">
        <v>1.5972222222222221E-2</v>
      </c>
      <c r="I318" t="s">
        <v>610</v>
      </c>
      <c r="J318" s="4">
        <f t="shared" si="17"/>
        <v>32</v>
      </c>
      <c r="K318" s="11">
        <f t="shared" si="18"/>
        <v>19</v>
      </c>
      <c r="L318" s="4">
        <f t="shared" si="16"/>
        <v>13</v>
      </c>
      <c r="M318" s="6">
        <f t="shared" si="19"/>
        <v>0.40625</v>
      </c>
    </row>
    <row r="319" spans="1:13" x14ac:dyDescent="0.45">
      <c r="A319" s="3">
        <v>119</v>
      </c>
      <c r="B319" s="3">
        <v>17</v>
      </c>
      <c r="C319" t="s">
        <v>166</v>
      </c>
      <c r="D319" t="s">
        <v>630</v>
      </c>
      <c r="E319" s="4">
        <v>15</v>
      </c>
      <c r="F319" s="4">
        <v>26</v>
      </c>
      <c r="G319">
        <v>1</v>
      </c>
      <c r="H319" s="5">
        <v>4.8611111111111112E-3</v>
      </c>
      <c r="I319" t="s">
        <v>609</v>
      </c>
      <c r="J319" s="4">
        <f t="shared" si="17"/>
        <v>26</v>
      </c>
      <c r="K319" s="11">
        <f t="shared" si="18"/>
        <v>15</v>
      </c>
      <c r="L319" s="4">
        <f t="shared" si="16"/>
        <v>11</v>
      </c>
      <c r="M319" s="6">
        <f t="shared" si="19"/>
        <v>0.42307692307692307</v>
      </c>
    </row>
    <row r="320" spans="1:13" x14ac:dyDescent="0.45">
      <c r="A320" s="3">
        <v>119</v>
      </c>
      <c r="B320" s="3">
        <v>17</v>
      </c>
      <c r="C320" t="s">
        <v>84</v>
      </c>
      <c r="D320" t="s">
        <v>617</v>
      </c>
      <c r="E320" s="4">
        <v>22</v>
      </c>
      <c r="F320" s="4">
        <v>36</v>
      </c>
      <c r="G320">
        <v>2</v>
      </c>
      <c r="H320" s="5">
        <v>9.0277777777777769E-3</v>
      </c>
      <c r="I320" t="s">
        <v>610</v>
      </c>
      <c r="J320" s="4">
        <f t="shared" si="17"/>
        <v>72</v>
      </c>
      <c r="K320" s="11">
        <f t="shared" si="18"/>
        <v>44</v>
      </c>
      <c r="L320" s="4">
        <f t="shared" si="16"/>
        <v>28</v>
      </c>
      <c r="M320" s="6">
        <f t="shared" si="19"/>
        <v>0.3888888888888889</v>
      </c>
    </row>
    <row r="321" spans="1:13" x14ac:dyDescent="0.45">
      <c r="A321" s="3">
        <v>119</v>
      </c>
      <c r="B321" s="3">
        <v>17</v>
      </c>
      <c r="C321" t="s">
        <v>90</v>
      </c>
      <c r="D321" t="s">
        <v>629</v>
      </c>
      <c r="E321" s="4">
        <v>10</v>
      </c>
      <c r="F321" s="4">
        <v>18</v>
      </c>
      <c r="G321">
        <v>2</v>
      </c>
      <c r="H321" s="5">
        <v>2.361111111111111E-2</v>
      </c>
      <c r="I321" t="s">
        <v>610</v>
      </c>
      <c r="J321" s="4">
        <f t="shared" si="17"/>
        <v>36</v>
      </c>
      <c r="K321" s="11">
        <f t="shared" si="18"/>
        <v>20</v>
      </c>
      <c r="L321" s="4">
        <f t="shared" si="16"/>
        <v>16</v>
      </c>
      <c r="M321" s="6">
        <f t="shared" si="19"/>
        <v>0.44444444444444442</v>
      </c>
    </row>
    <row r="322" spans="1:13" x14ac:dyDescent="0.45">
      <c r="A322" s="3">
        <v>120</v>
      </c>
      <c r="B322" s="3">
        <v>4</v>
      </c>
      <c r="C322" t="s">
        <v>127</v>
      </c>
      <c r="D322" t="s">
        <v>614</v>
      </c>
      <c r="E322" s="4">
        <v>19</v>
      </c>
      <c r="F322" s="4">
        <v>31</v>
      </c>
      <c r="G322">
        <v>3</v>
      </c>
      <c r="H322" s="5">
        <v>3.888888888888889E-2</v>
      </c>
      <c r="I322" t="s">
        <v>610</v>
      </c>
      <c r="J322" s="4">
        <f t="shared" si="17"/>
        <v>93</v>
      </c>
      <c r="K322" s="11">
        <f t="shared" si="18"/>
        <v>57</v>
      </c>
      <c r="L322" s="4">
        <f t="shared" ref="L322:L385" si="20">J322-(G322*E322)</f>
        <v>36</v>
      </c>
      <c r="M322" s="6">
        <f t="shared" si="19"/>
        <v>0.38709677419354838</v>
      </c>
    </row>
    <row r="323" spans="1:13" x14ac:dyDescent="0.45">
      <c r="A323" s="3">
        <v>120</v>
      </c>
      <c r="B323" s="3">
        <v>4</v>
      </c>
      <c r="C323" t="s">
        <v>166</v>
      </c>
      <c r="D323" t="s">
        <v>630</v>
      </c>
      <c r="E323" s="4">
        <v>15</v>
      </c>
      <c r="F323" s="4">
        <v>26</v>
      </c>
      <c r="G323">
        <v>2</v>
      </c>
      <c r="H323" s="5">
        <v>2.8472222222222222E-2</v>
      </c>
      <c r="I323" t="s">
        <v>610</v>
      </c>
      <c r="J323" s="4">
        <f t="shared" ref="J323:J386" si="21">F323*G323</f>
        <v>52</v>
      </c>
      <c r="K323" s="11">
        <f t="shared" ref="K323:K386" si="22">G323*E323</f>
        <v>30</v>
      </c>
      <c r="L323" s="4">
        <f t="shared" si="20"/>
        <v>22</v>
      </c>
      <c r="M323" s="6">
        <f t="shared" ref="M323:M386" si="23">L323/J323</f>
        <v>0.42307692307692307</v>
      </c>
    </row>
    <row r="324" spans="1:13" x14ac:dyDescent="0.45">
      <c r="A324" s="3">
        <v>121</v>
      </c>
      <c r="B324" s="3">
        <v>5</v>
      </c>
      <c r="C324" t="s">
        <v>166</v>
      </c>
      <c r="D324" t="s">
        <v>630</v>
      </c>
      <c r="E324" s="4">
        <v>15</v>
      </c>
      <c r="F324" s="4">
        <v>26</v>
      </c>
      <c r="G324">
        <v>2</v>
      </c>
      <c r="H324" s="5">
        <v>2.6388888888888889E-2</v>
      </c>
      <c r="I324" t="s">
        <v>609</v>
      </c>
      <c r="J324" s="4">
        <f t="shared" si="21"/>
        <v>52</v>
      </c>
      <c r="K324" s="11">
        <f t="shared" si="22"/>
        <v>30</v>
      </c>
      <c r="L324" s="4">
        <f t="shared" si="20"/>
        <v>22</v>
      </c>
      <c r="M324" s="6">
        <f t="shared" si="23"/>
        <v>0.42307692307692307</v>
      </c>
    </row>
    <row r="325" spans="1:13" x14ac:dyDescent="0.45">
      <c r="A325" s="3">
        <v>122</v>
      </c>
      <c r="B325" s="3">
        <v>6</v>
      </c>
      <c r="C325" t="s">
        <v>37</v>
      </c>
      <c r="D325" t="s">
        <v>622</v>
      </c>
      <c r="E325" s="4">
        <v>21</v>
      </c>
      <c r="F325" s="4">
        <v>35</v>
      </c>
      <c r="G325">
        <v>3</v>
      </c>
      <c r="H325" s="5">
        <v>2.2222222222222223E-2</v>
      </c>
      <c r="I325" t="s">
        <v>609</v>
      </c>
      <c r="J325" s="4">
        <f t="shared" si="21"/>
        <v>105</v>
      </c>
      <c r="K325" s="11">
        <f t="shared" si="22"/>
        <v>63</v>
      </c>
      <c r="L325" s="4">
        <f t="shared" si="20"/>
        <v>42</v>
      </c>
      <c r="M325" s="6">
        <f t="shared" si="23"/>
        <v>0.4</v>
      </c>
    </row>
    <row r="326" spans="1:13" x14ac:dyDescent="0.45">
      <c r="A326" s="3">
        <v>123</v>
      </c>
      <c r="B326" s="3">
        <v>16</v>
      </c>
      <c r="C326" t="s">
        <v>169</v>
      </c>
      <c r="D326" t="s">
        <v>612</v>
      </c>
      <c r="E326" s="4">
        <v>14</v>
      </c>
      <c r="F326" s="4">
        <v>24</v>
      </c>
      <c r="G326">
        <v>1</v>
      </c>
      <c r="H326" s="5">
        <v>2.2916666666666665E-2</v>
      </c>
      <c r="I326" t="s">
        <v>610</v>
      </c>
      <c r="J326" s="4">
        <f t="shared" si="21"/>
        <v>24</v>
      </c>
      <c r="K326" s="11">
        <f t="shared" si="22"/>
        <v>14</v>
      </c>
      <c r="L326" s="4">
        <f t="shared" si="20"/>
        <v>10</v>
      </c>
      <c r="M326" s="6">
        <f t="shared" si="23"/>
        <v>0.41666666666666669</v>
      </c>
    </row>
    <row r="327" spans="1:13" x14ac:dyDescent="0.45">
      <c r="A327" s="3">
        <v>124</v>
      </c>
      <c r="B327" s="3">
        <v>16</v>
      </c>
      <c r="C327" t="s">
        <v>157</v>
      </c>
      <c r="D327" t="s">
        <v>626</v>
      </c>
      <c r="E327" s="4">
        <v>12</v>
      </c>
      <c r="F327" s="4">
        <v>20</v>
      </c>
      <c r="G327">
        <v>2</v>
      </c>
      <c r="H327" s="5">
        <v>2.9861111111111113E-2</v>
      </c>
      <c r="I327" t="s">
        <v>609</v>
      </c>
      <c r="J327" s="4">
        <f t="shared" si="21"/>
        <v>40</v>
      </c>
      <c r="K327" s="11">
        <f t="shared" si="22"/>
        <v>24</v>
      </c>
      <c r="L327" s="4">
        <f t="shared" si="20"/>
        <v>16</v>
      </c>
      <c r="M327" s="6">
        <f t="shared" si="23"/>
        <v>0.4</v>
      </c>
    </row>
    <row r="328" spans="1:13" x14ac:dyDescent="0.45">
      <c r="A328" s="3">
        <v>124</v>
      </c>
      <c r="B328" s="3">
        <v>16</v>
      </c>
      <c r="C328" t="s">
        <v>133</v>
      </c>
      <c r="D328" t="s">
        <v>631</v>
      </c>
      <c r="E328" s="4">
        <v>15</v>
      </c>
      <c r="F328" s="4">
        <v>25</v>
      </c>
      <c r="G328">
        <v>1</v>
      </c>
      <c r="H328" s="5">
        <v>1.8749999999999999E-2</v>
      </c>
      <c r="I328" t="s">
        <v>610</v>
      </c>
      <c r="J328" s="4">
        <f t="shared" si="21"/>
        <v>25</v>
      </c>
      <c r="K328" s="11">
        <f t="shared" si="22"/>
        <v>15</v>
      </c>
      <c r="L328" s="4">
        <f t="shared" si="20"/>
        <v>10</v>
      </c>
      <c r="M328" s="6">
        <f t="shared" si="23"/>
        <v>0.4</v>
      </c>
    </row>
    <row r="329" spans="1:13" x14ac:dyDescent="0.45">
      <c r="A329" s="3">
        <v>124</v>
      </c>
      <c r="B329" s="3">
        <v>16</v>
      </c>
      <c r="C329" t="s">
        <v>272</v>
      </c>
      <c r="D329" t="s">
        <v>619</v>
      </c>
      <c r="E329" s="4">
        <v>20</v>
      </c>
      <c r="F329" s="4">
        <v>33</v>
      </c>
      <c r="G329">
        <v>3</v>
      </c>
      <c r="H329" s="5">
        <v>6.2500000000000003E-3</v>
      </c>
      <c r="I329" t="s">
        <v>610</v>
      </c>
      <c r="J329" s="4">
        <f t="shared" si="21"/>
        <v>99</v>
      </c>
      <c r="K329" s="11">
        <f t="shared" si="22"/>
        <v>60</v>
      </c>
      <c r="L329" s="4">
        <f t="shared" si="20"/>
        <v>39</v>
      </c>
      <c r="M329" s="6">
        <f t="shared" si="23"/>
        <v>0.39393939393939392</v>
      </c>
    </row>
    <row r="330" spans="1:13" x14ac:dyDescent="0.45">
      <c r="A330" s="3">
        <v>124</v>
      </c>
      <c r="B330" s="3">
        <v>16</v>
      </c>
      <c r="C330" t="s">
        <v>49</v>
      </c>
      <c r="D330" t="s">
        <v>618</v>
      </c>
      <c r="E330" s="4">
        <v>17</v>
      </c>
      <c r="F330" s="4">
        <v>29</v>
      </c>
      <c r="G330">
        <v>2</v>
      </c>
      <c r="H330" s="5">
        <v>4.0972222222222222E-2</v>
      </c>
      <c r="I330" t="s">
        <v>610</v>
      </c>
      <c r="J330" s="4">
        <f t="shared" si="21"/>
        <v>58</v>
      </c>
      <c r="K330" s="11">
        <f t="shared" si="22"/>
        <v>34</v>
      </c>
      <c r="L330" s="4">
        <f t="shared" si="20"/>
        <v>24</v>
      </c>
      <c r="M330" s="6">
        <f t="shared" si="23"/>
        <v>0.41379310344827586</v>
      </c>
    </row>
    <row r="331" spans="1:13" x14ac:dyDescent="0.45">
      <c r="A331" s="3">
        <v>125</v>
      </c>
      <c r="B331" s="3">
        <v>14</v>
      </c>
      <c r="C331" t="s">
        <v>53</v>
      </c>
      <c r="D331" t="s">
        <v>620</v>
      </c>
      <c r="E331" s="4">
        <v>16</v>
      </c>
      <c r="F331" s="4">
        <v>28</v>
      </c>
      <c r="G331">
        <v>2</v>
      </c>
      <c r="H331" s="5">
        <v>2.6388888888888889E-2</v>
      </c>
      <c r="I331" t="s">
        <v>610</v>
      </c>
      <c r="J331" s="4">
        <f t="shared" si="21"/>
        <v>56</v>
      </c>
      <c r="K331" s="11">
        <f t="shared" si="22"/>
        <v>32</v>
      </c>
      <c r="L331" s="4">
        <f t="shared" si="20"/>
        <v>24</v>
      </c>
      <c r="M331" s="6">
        <f t="shared" si="23"/>
        <v>0.42857142857142855</v>
      </c>
    </row>
    <row r="332" spans="1:13" x14ac:dyDescent="0.45">
      <c r="A332" s="3">
        <v>125</v>
      </c>
      <c r="B332" s="3">
        <v>14</v>
      </c>
      <c r="C332" t="s">
        <v>66</v>
      </c>
      <c r="D332" t="s">
        <v>625</v>
      </c>
      <c r="E332" s="4">
        <v>20</v>
      </c>
      <c r="F332" s="4">
        <v>34</v>
      </c>
      <c r="G332">
        <v>2</v>
      </c>
      <c r="H332" s="5">
        <v>1.0416666666666666E-2</v>
      </c>
      <c r="I332" t="s">
        <v>609</v>
      </c>
      <c r="J332" s="4">
        <f t="shared" si="21"/>
        <v>68</v>
      </c>
      <c r="K332" s="11">
        <f t="shared" si="22"/>
        <v>40</v>
      </c>
      <c r="L332" s="4">
        <f t="shared" si="20"/>
        <v>28</v>
      </c>
      <c r="M332" s="6">
        <f t="shared" si="23"/>
        <v>0.41176470588235292</v>
      </c>
    </row>
    <row r="333" spans="1:13" x14ac:dyDescent="0.45">
      <c r="A333" s="3">
        <v>125</v>
      </c>
      <c r="B333" s="3">
        <v>14</v>
      </c>
      <c r="C333" t="s">
        <v>157</v>
      </c>
      <c r="D333" t="s">
        <v>626</v>
      </c>
      <c r="E333" s="4">
        <v>12</v>
      </c>
      <c r="F333" s="4">
        <v>20</v>
      </c>
      <c r="G333">
        <v>3</v>
      </c>
      <c r="H333" s="5">
        <v>2.1527777777777778E-2</v>
      </c>
      <c r="I333" t="s">
        <v>609</v>
      </c>
      <c r="J333" s="4">
        <f t="shared" si="21"/>
        <v>60</v>
      </c>
      <c r="K333" s="11">
        <f t="shared" si="22"/>
        <v>36</v>
      </c>
      <c r="L333" s="4">
        <f t="shared" si="20"/>
        <v>24</v>
      </c>
      <c r="M333" s="6">
        <f t="shared" si="23"/>
        <v>0.4</v>
      </c>
    </row>
    <row r="334" spans="1:13" x14ac:dyDescent="0.45">
      <c r="A334" s="3">
        <v>126</v>
      </c>
      <c r="B334" s="3">
        <v>18</v>
      </c>
      <c r="C334" t="s">
        <v>53</v>
      </c>
      <c r="D334" t="s">
        <v>620</v>
      </c>
      <c r="E334" s="4">
        <v>16</v>
      </c>
      <c r="F334" s="4">
        <v>28</v>
      </c>
      <c r="G334">
        <v>1</v>
      </c>
      <c r="H334" s="5">
        <v>1.3194444444444444E-2</v>
      </c>
      <c r="I334" t="s">
        <v>610</v>
      </c>
      <c r="J334" s="4">
        <f t="shared" si="21"/>
        <v>28</v>
      </c>
      <c r="K334" s="11">
        <f t="shared" si="22"/>
        <v>16</v>
      </c>
      <c r="L334" s="4">
        <f t="shared" si="20"/>
        <v>12</v>
      </c>
      <c r="M334" s="6">
        <f t="shared" si="23"/>
        <v>0.42857142857142855</v>
      </c>
    </row>
    <row r="335" spans="1:13" x14ac:dyDescent="0.45">
      <c r="A335" s="3">
        <v>126</v>
      </c>
      <c r="B335" s="3">
        <v>18</v>
      </c>
      <c r="C335" t="s">
        <v>37</v>
      </c>
      <c r="D335" t="s">
        <v>622</v>
      </c>
      <c r="E335" s="4">
        <v>21</v>
      </c>
      <c r="F335" s="4">
        <v>35</v>
      </c>
      <c r="G335">
        <v>1</v>
      </c>
      <c r="H335" s="5">
        <v>2.7777777777777776E-2</v>
      </c>
      <c r="I335" t="s">
        <v>610</v>
      </c>
      <c r="J335" s="4">
        <f t="shared" si="21"/>
        <v>35</v>
      </c>
      <c r="K335" s="11">
        <f t="shared" si="22"/>
        <v>21</v>
      </c>
      <c r="L335" s="4">
        <f t="shared" si="20"/>
        <v>14</v>
      </c>
      <c r="M335" s="6">
        <f t="shared" si="23"/>
        <v>0.4</v>
      </c>
    </row>
    <row r="336" spans="1:13" x14ac:dyDescent="0.45">
      <c r="A336" s="3">
        <v>126</v>
      </c>
      <c r="B336" s="3">
        <v>18</v>
      </c>
      <c r="C336" t="s">
        <v>169</v>
      </c>
      <c r="D336" t="s">
        <v>612</v>
      </c>
      <c r="E336" s="4">
        <v>14</v>
      </c>
      <c r="F336" s="4">
        <v>24</v>
      </c>
      <c r="G336">
        <v>3</v>
      </c>
      <c r="H336" s="5">
        <v>1.8749999999999999E-2</v>
      </c>
      <c r="I336" t="s">
        <v>609</v>
      </c>
      <c r="J336" s="4">
        <f t="shared" si="21"/>
        <v>72</v>
      </c>
      <c r="K336" s="11">
        <f t="shared" si="22"/>
        <v>42</v>
      </c>
      <c r="L336" s="4">
        <f t="shared" si="20"/>
        <v>30</v>
      </c>
      <c r="M336" s="6">
        <f t="shared" si="23"/>
        <v>0.41666666666666669</v>
      </c>
    </row>
    <row r="337" spans="1:13" x14ac:dyDescent="0.45">
      <c r="A337" s="3">
        <v>126</v>
      </c>
      <c r="B337" s="3">
        <v>18</v>
      </c>
      <c r="C337" t="s">
        <v>79</v>
      </c>
      <c r="D337" t="s">
        <v>613</v>
      </c>
      <c r="E337" s="4">
        <v>18</v>
      </c>
      <c r="F337" s="4">
        <v>30</v>
      </c>
      <c r="G337">
        <v>1</v>
      </c>
      <c r="H337" s="5">
        <v>3.6805555555555557E-2</v>
      </c>
      <c r="I337" t="s">
        <v>609</v>
      </c>
      <c r="J337" s="4">
        <f t="shared" si="21"/>
        <v>30</v>
      </c>
      <c r="K337" s="11">
        <f t="shared" si="22"/>
        <v>18</v>
      </c>
      <c r="L337" s="4">
        <f t="shared" si="20"/>
        <v>12</v>
      </c>
      <c r="M337" s="6">
        <f t="shared" si="23"/>
        <v>0.4</v>
      </c>
    </row>
    <row r="338" spans="1:13" x14ac:dyDescent="0.45">
      <c r="A338" s="3">
        <v>127</v>
      </c>
      <c r="B338" s="3">
        <v>6</v>
      </c>
      <c r="C338" t="s">
        <v>84</v>
      </c>
      <c r="D338" t="s">
        <v>617</v>
      </c>
      <c r="E338" s="4">
        <v>22</v>
      </c>
      <c r="F338" s="4">
        <v>36</v>
      </c>
      <c r="G338">
        <v>2</v>
      </c>
      <c r="H338" s="5">
        <v>2.0833333333333332E-2</v>
      </c>
      <c r="I338" t="s">
        <v>610</v>
      </c>
      <c r="J338" s="4">
        <f t="shared" si="21"/>
        <v>72</v>
      </c>
      <c r="K338" s="11">
        <f t="shared" si="22"/>
        <v>44</v>
      </c>
      <c r="L338" s="4">
        <f t="shared" si="20"/>
        <v>28</v>
      </c>
      <c r="M338" s="6">
        <f t="shared" si="23"/>
        <v>0.3888888888888889</v>
      </c>
    </row>
    <row r="339" spans="1:13" x14ac:dyDescent="0.45">
      <c r="A339" s="3">
        <v>128</v>
      </c>
      <c r="B339" s="3">
        <v>2</v>
      </c>
      <c r="C339" t="s">
        <v>133</v>
      </c>
      <c r="D339" t="s">
        <v>631</v>
      </c>
      <c r="E339" s="4">
        <v>15</v>
      </c>
      <c r="F339" s="4">
        <v>25</v>
      </c>
      <c r="G339">
        <v>3</v>
      </c>
      <c r="H339" s="5">
        <v>3.6805555555555557E-2</v>
      </c>
      <c r="I339" t="s">
        <v>609</v>
      </c>
      <c r="J339" s="4">
        <f t="shared" si="21"/>
        <v>75</v>
      </c>
      <c r="K339" s="11">
        <f t="shared" si="22"/>
        <v>45</v>
      </c>
      <c r="L339" s="4">
        <f t="shared" si="20"/>
        <v>30</v>
      </c>
      <c r="M339" s="6">
        <f t="shared" si="23"/>
        <v>0.4</v>
      </c>
    </row>
    <row r="340" spans="1:13" x14ac:dyDescent="0.45">
      <c r="A340" s="3">
        <v>128</v>
      </c>
      <c r="B340" s="3">
        <v>2</v>
      </c>
      <c r="C340" t="s">
        <v>90</v>
      </c>
      <c r="D340" t="s">
        <v>629</v>
      </c>
      <c r="E340" s="4">
        <v>10</v>
      </c>
      <c r="F340" s="4">
        <v>18</v>
      </c>
      <c r="G340">
        <v>3</v>
      </c>
      <c r="H340" s="5">
        <v>3.4722222222222224E-2</v>
      </c>
      <c r="I340" t="s">
        <v>610</v>
      </c>
      <c r="J340" s="4">
        <f t="shared" si="21"/>
        <v>54</v>
      </c>
      <c r="K340" s="11">
        <f t="shared" si="22"/>
        <v>30</v>
      </c>
      <c r="L340" s="4">
        <f t="shared" si="20"/>
        <v>24</v>
      </c>
      <c r="M340" s="6">
        <f t="shared" si="23"/>
        <v>0.44444444444444442</v>
      </c>
    </row>
    <row r="341" spans="1:13" x14ac:dyDescent="0.45">
      <c r="A341" s="3">
        <v>128</v>
      </c>
      <c r="B341" s="3">
        <v>2</v>
      </c>
      <c r="C341" t="s">
        <v>169</v>
      </c>
      <c r="D341" t="s">
        <v>612</v>
      </c>
      <c r="E341" s="4">
        <v>14</v>
      </c>
      <c r="F341" s="4">
        <v>24</v>
      </c>
      <c r="G341">
        <v>2</v>
      </c>
      <c r="H341" s="5">
        <v>2.4305555555555556E-2</v>
      </c>
      <c r="I341" t="s">
        <v>610</v>
      </c>
      <c r="J341" s="4">
        <f t="shared" si="21"/>
        <v>48</v>
      </c>
      <c r="K341" s="11">
        <f t="shared" si="22"/>
        <v>28</v>
      </c>
      <c r="L341" s="4">
        <f t="shared" si="20"/>
        <v>20</v>
      </c>
      <c r="M341" s="6">
        <f t="shared" si="23"/>
        <v>0.41666666666666669</v>
      </c>
    </row>
    <row r="342" spans="1:13" x14ac:dyDescent="0.45">
      <c r="A342" s="3">
        <v>128</v>
      </c>
      <c r="B342" s="3">
        <v>2</v>
      </c>
      <c r="C342" t="s">
        <v>127</v>
      </c>
      <c r="D342" t="s">
        <v>614</v>
      </c>
      <c r="E342" s="4">
        <v>19</v>
      </c>
      <c r="F342" s="4">
        <v>31</v>
      </c>
      <c r="G342">
        <v>2</v>
      </c>
      <c r="H342" s="5">
        <v>2.361111111111111E-2</v>
      </c>
      <c r="I342" t="s">
        <v>610</v>
      </c>
      <c r="J342" s="4">
        <f t="shared" si="21"/>
        <v>62</v>
      </c>
      <c r="K342" s="11">
        <f t="shared" si="22"/>
        <v>38</v>
      </c>
      <c r="L342" s="4">
        <f t="shared" si="20"/>
        <v>24</v>
      </c>
      <c r="M342" s="6">
        <f t="shared" si="23"/>
        <v>0.38709677419354838</v>
      </c>
    </row>
    <row r="343" spans="1:13" x14ac:dyDescent="0.45">
      <c r="A343" s="3">
        <v>129</v>
      </c>
      <c r="B343" s="3">
        <v>16</v>
      </c>
      <c r="C343" t="s">
        <v>123</v>
      </c>
      <c r="D343" t="s">
        <v>621</v>
      </c>
      <c r="E343" s="4">
        <v>11</v>
      </c>
      <c r="F343" s="4">
        <v>19</v>
      </c>
      <c r="G343">
        <v>3</v>
      </c>
      <c r="H343" s="5">
        <v>4.1666666666666666E-3</v>
      </c>
      <c r="I343" t="s">
        <v>610</v>
      </c>
      <c r="J343" s="4">
        <f t="shared" si="21"/>
        <v>57</v>
      </c>
      <c r="K343" s="11">
        <f t="shared" si="22"/>
        <v>33</v>
      </c>
      <c r="L343" s="4">
        <f t="shared" si="20"/>
        <v>24</v>
      </c>
      <c r="M343" s="6">
        <f t="shared" si="23"/>
        <v>0.42105263157894735</v>
      </c>
    </row>
    <row r="344" spans="1:13" x14ac:dyDescent="0.45">
      <c r="A344" s="3">
        <v>129</v>
      </c>
      <c r="B344" s="3">
        <v>16</v>
      </c>
      <c r="C344" t="s">
        <v>157</v>
      </c>
      <c r="D344" t="s">
        <v>626</v>
      </c>
      <c r="E344" s="4">
        <v>12</v>
      </c>
      <c r="F344" s="4">
        <v>20</v>
      </c>
      <c r="G344">
        <v>1</v>
      </c>
      <c r="H344" s="5">
        <v>1.6666666666666666E-2</v>
      </c>
      <c r="I344" t="s">
        <v>609</v>
      </c>
      <c r="J344" s="4">
        <f t="shared" si="21"/>
        <v>20</v>
      </c>
      <c r="K344" s="11">
        <f t="shared" si="22"/>
        <v>12</v>
      </c>
      <c r="L344" s="4">
        <f t="shared" si="20"/>
        <v>8</v>
      </c>
      <c r="M344" s="6">
        <f t="shared" si="23"/>
        <v>0.4</v>
      </c>
    </row>
    <row r="345" spans="1:13" x14ac:dyDescent="0.45">
      <c r="A345" s="3">
        <v>129</v>
      </c>
      <c r="B345" s="3">
        <v>16</v>
      </c>
      <c r="C345" t="s">
        <v>49</v>
      </c>
      <c r="D345" t="s">
        <v>618</v>
      </c>
      <c r="E345" s="4">
        <v>17</v>
      </c>
      <c r="F345" s="4">
        <v>29</v>
      </c>
      <c r="G345">
        <v>1</v>
      </c>
      <c r="H345" s="5">
        <v>3.4722222222222224E-2</v>
      </c>
      <c r="I345" t="s">
        <v>609</v>
      </c>
      <c r="J345" s="4">
        <f t="shared" si="21"/>
        <v>29</v>
      </c>
      <c r="K345" s="11">
        <f t="shared" si="22"/>
        <v>17</v>
      </c>
      <c r="L345" s="4">
        <f t="shared" si="20"/>
        <v>12</v>
      </c>
      <c r="M345" s="6">
        <f t="shared" si="23"/>
        <v>0.41379310344827586</v>
      </c>
    </row>
    <row r="346" spans="1:13" x14ac:dyDescent="0.45">
      <c r="A346" s="3">
        <v>130</v>
      </c>
      <c r="B346" s="3">
        <v>10</v>
      </c>
      <c r="C346" t="s">
        <v>37</v>
      </c>
      <c r="D346" t="s">
        <v>622</v>
      </c>
      <c r="E346" s="4">
        <v>21</v>
      </c>
      <c r="F346" s="4">
        <v>35</v>
      </c>
      <c r="G346">
        <v>1</v>
      </c>
      <c r="H346" s="5">
        <v>1.7361111111111112E-2</v>
      </c>
      <c r="I346" t="s">
        <v>610</v>
      </c>
      <c r="J346" s="4">
        <f t="shared" si="21"/>
        <v>35</v>
      </c>
      <c r="K346" s="11">
        <f t="shared" si="22"/>
        <v>21</v>
      </c>
      <c r="L346" s="4">
        <f t="shared" si="20"/>
        <v>14</v>
      </c>
      <c r="M346" s="6">
        <f t="shared" si="23"/>
        <v>0.4</v>
      </c>
    </row>
    <row r="347" spans="1:13" x14ac:dyDescent="0.45">
      <c r="A347" s="3">
        <v>131</v>
      </c>
      <c r="B347" s="3">
        <v>7</v>
      </c>
      <c r="C347" t="s">
        <v>59</v>
      </c>
      <c r="D347" t="s">
        <v>616</v>
      </c>
      <c r="E347" s="4">
        <v>25</v>
      </c>
      <c r="F347" s="4">
        <v>40</v>
      </c>
      <c r="G347">
        <v>1</v>
      </c>
      <c r="H347" s="5">
        <v>2.9861111111111113E-2</v>
      </c>
      <c r="I347" t="s">
        <v>610</v>
      </c>
      <c r="J347" s="4">
        <f t="shared" si="21"/>
        <v>40</v>
      </c>
      <c r="K347" s="11">
        <f t="shared" si="22"/>
        <v>25</v>
      </c>
      <c r="L347" s="4">
        <f t="shared" si="20"/>
        <v>15</v>
      </c>
      <c r="M347" s="6">
        <f t="shared" si="23"/>
        <v>0.375</v>
      </c>
    </row>
    <row r="348" spans="1:13" x14ac:dyDescent="0.45">
      <c r="A348" s="3">
        <v>131</v>
      </c>
      <c r="B348" s="3">
        <v>7</v>
      </c>
      <c r="C348" t="s">
        <v>90</v>
      </c>
      <c r="D348" t="s">
        <v>629</v>
      </c>
      <c r="E348" s="4">
        <v>10</v>
      </c>
      <c r="F348" s="4">
        <v>18</v>
      </c>
      <c r="G348">
        <v>3</v>
      </c>
      <c r="H348" s="5">
        <v>1.3888888888888888E-2</v>
      </c>
      <c r="I348" t="s">
        <v>609</v>
      </c>
      <c r="J348" s="4">
        <f t="shared" si="21"/>
        <v>54</v>
      </c>
      <c r="K348" s="11">
        <f t="shared" si="22"/>
        <v>30</v>
      </c>
      <c r="L348" s="4">
        <f t="shared" si="20"/>
        <v>24</v>
      </c>
      <c r="M348" s="6">
        <f t="shared" si="23"/>
        <v>0.44444444444444442</v>
      </c>
    </row>
    <row r="349" spans="1:13" x14ac:dyDescent="0.45">
      <c r="A349" s="3">
        <v>131</v>
      </c>
      <c r="B349" s="3">
        <v>7</v>
      </c>
      <c r="C349" t="s">
        <v>81</v>
      </c>
      <c r="D349" t="s">
        <v>628</v>
      </c>
      <c r="E349" s="4">
        <v>13</v>
      </c>
      <c r="F349" s="4">
        <v>21</v>
      </c>
      <c r="G349">
        <v>3</v>
      </c>
      <c r="H349" s="5">
        <v>3.9583333333333331E-2</v>
      </c>
      <c r="I349" t="s">
        <v>610</v>
      </c>
      <c r="J349" s="4">
        <f t="shared" si="21"/>
        <v>63</v>
      </c>
      <c r="K349" s="11">
        <f t="shared" si="22"/>
        <v>39</v>
      </c>
      <c r="L349" s="4">
        <f t="shared" si="20"/>
        <v>24</v>
      </c>
      <c r="M349" s="6">
        <f t="shared" si="23"/>
        <v>0.38095238095238093</v>
      </c>
    </row>
    <row r="350" spans="1:13" x14ac:dyDescent="0.45">
      <c r="A350" s="3">
        <v>132</v>
      </c>
      <c r="B350" s="3">
        <v>9</v>
      </c>
      <c r="C350" t="s">
        <v>211</v>
      </c>
      <c r="D350" t="s">
        <v>627</v>
      </c>
      <c r="E350" s="4">
        <v>14</v>
      </c>
      <c r="F350" s="4">
        <v>23</v>
      </c>
      <c r="G350">
        <v>1</v>
      </c>
      <c r="H350" s="5">
        <v>4.1666666666666666E-3</v>
      </c>
      <c r="I350" t="s">
        <v>610</v>
      </c>
      <c r="J350" s="4">
        <f t="shared" si="21"/>
        <v>23</v>
      </c>
      <c r="K350" s="11">
        <f t="shared" si="22"/>
        <v>14</v>
      </c>
      <c r="L350" s="4">
        <f t="shared" si="20"/>
        <v>9</v>
      </c>
      <c r="M350" s="6">
        <f t="shared" si="23"/>
        <v>0.39130434782608697</v>
      </c>
    </row>
    <row r="351" spans="1:13" x14ac:dyDescent="0.45">
      <c r="A351" s="3">
        <v>132</v>
      </c>
      <c r="B351" s="3">
        <v>9</v>
      </c>
      <c r="C351" t="s">
        <v>84</v>
      </c>
      <c r="D351" t="s">
        <v>617</v>
      </c>
      <c r="E351" s="4">
        <v>22</v>
      </c>
      <c r="F351" s="4">
        <v>36</v>
      </c>
      <c r="G351">
        <v>1</v>
      </c>
      <c r="H351" s="5">
        <v>1.2500000000000001E-2</v>
      </c>
      <c r="I351" t="s">
        <v>609</v>
      </c>
      <c r="J351" s="4">
        <f t="shared" si="21"/>
        <v>36</v>
      </c>
      <c r="K351" s="11">
        <f t="shared" si="22"/>
        <v>22</v>
      </c>
      <c r="L351" s="4">
        <f t="shared" si="20"/>
        <v>14</v>
      </c>
      <c r="M351" s="6">
        <f t="shared" si="23"/>
        <v>0.3888888888888889</v>
      </c>
    </row>
    <row r="352" spans="1:13" x14ac:dyDescent="0.45">
      <c r="A352" s="3">
        <v>132</v>
      </c>
      <c r="B352" s="3">
        <v>9</v>
      </c>
      <c r="C352" t="s">
        <v>81</v>
      </c>
      <c r="D352" t="s">
        <v>628</v>
      </c>
      <c r="E352" s="4">
        <v>13</v>
      </c>
      <c r="F352" s="4">
        <v>21</v>
      </c>
      <c r="G352">
        <v>2</v>
      </c>
      <c r="H352" s="5">
        <v>3.6805555555555557E-2</v>
      </c>
      <c r="I352" t="s">
        <v>609</v>
      </c>
      <c r="J352" s="4">
        <f t="shared" si="21"/>
        <v>42</v>
      </c>
      <c r="K352" s="11">
        <f t="shared" si="22"/>
        <v>26</v>
      </c>
      <c r="L352" s="4">
        <f t="shared" si="20"/>
        <v>16</v>
      </c>
      <c r="M352" s="6">
        <f t="shared" si="23"/>
        <v>0.38095238095238093</v>
      </c>
    </row>
    <row r="353" spans="1:13" x14ac:dyDescent="0.45">
      <c r="A353" s="3">
        <v>132</v>
      </c>
      <c r="B353" s="3">
        <v>9</v>
      </c>
      <c r="C353" t="s">
        <v>37</v>
      </c>
      <c r="D353" t="s">
        <v>622</v>
      </c>
      <c r="E353" s="4">
        <v>21</v>
      </c>
      <c r="F353" s="4">
        <v>35</v>
      </c>
      <c r="G353">
        <v>3</v>
      </c>
      <c r="H353" s="5">
        <v>1.7361111111111112E-2</v>
      </c>
      <c r="I353" t="s">
        <v>610</v>
      </c>
      <c r="J353" s="4">
        <f t="shared" si="21"/>
        <v>105</v>
      </c>
      <c r="K353" s="11">
        <f t="shared" si="22"/>
        <v>63</v>
      </c>
      <c r="L353" s="4">
        <f t="shared" si="20"/>
        <v>42</v>
      </c>
      <c r="M353" s="6">
        <f t="shared" si="23"/>
        <v>0.4</v>
      </c>
    </row>
    <row r="354" spans="1:13" x14ac:dyDescent="0.45">
      <c r="A354" s="3">
        <v>133</v>
      </c>
      <c r="B354" s="3">
        <v>20</v>
      </c>
      <c r="C354" t="s">
        <v>258</v>
      </c>
      <c r="D354" t="s">
        <v>623</v>
      </c>
      <c r="E354" s="4">
        <v>19</v>
      </c>
      <c r="F354" s="4">
        <v>32</v>
      </c>
      <c r="G354">
        <v>1</v>
      </c>
      <c r="H354" s="5">
        <v>3.472222222222222E-3</v>
      </c>
      <c r="I354" t="s">
        <v>609</v>
      </c>
      <c r="J354" s="4">
        <f t="shared" si="21"/>
        <v>32</v>
      </c>
      <c r="K354" s="11">
        <f t="shared" si="22"/>
        <v>19</v>
      </c>
      <c r="L354" s="4">
        <f t="shared" si="20"/>
        <v>13</v>
      </c>
      <c r="M354" s="6">
        <f t="shared" si="23"/>
        <v>0.40625</v>
      </c>
    </row>
    <row r="355" spans="1:13" x14ac:dyDescent="0.45">
      <c r="A355" s="3">
        <v>133</v>
      </c>
      <c r="B355" s="3">
        <v>20</v>
      </c>
      <c r="C355" t="s">
        <v>66</v>
      </c>
      <c r="D355" t="s">
        <v>625</v>
      </c>
      <c r="E355" s="4">
        <v>20</v>
      </c>
      <c r="F355" s="4">
        <v>34</v>
      </c>
      <c r="G355">
        <v>1</v>
      </c>
      <c r="H355" s="5">
        <v>3.125E-2</v>
      </c>
      <c r="I355" t="s">
        <v>610</v>
      </c>
      <c r="J355" s="4">
        <f t="shared" si="21"/>
        <v>34</v>
      </c>
      <c r="K355" s="11">
        <f t="shared" si="22"/>
        <v>20</v>
      </c>
      <c r="L355" s="4">
        <f t="shared" si="20"/>
        <v>14</v>
      </c>
      <c r="M355" s="6">
        <f t="shared" si="23"/>
        <v>0.41176470588235292</v>
      </c>
    </row>
    <row r="356" spans="1:13" x14ac:dyDescent="0.45">
      <c r="A356" s="3">
        <v>133</v>
      </c>
      <c r="B356" s="3">
        <v>20</v>
      </c>
      <c r="C356" t="s">
        <v>127</v>
      </c>
      <c r="D356" t="s">
        <v>614</v>
      </c>
      <c r="E356" s="4">
        <v>19</v>
      </c>
      <c r="F356" s="4">
        <v>31</v>
      </c>
      <c r="G356">
        <v>2</v>
      </c>
      <c r="H356" s="5">
        <v>3.1944444444444442E-2</v>
      </c>
      <c r="I356" t="s">
        <v>609</v>
      </c>
      <c r="J356" s="4">
        <f t="shared" si="21"/>
        <v>62</v>
      </c>
      <c r="K356" s="11">
        <f t="shared" si="22"/>
        <v>38</v>
      </c>
      <c r="L356" s="4">
        <f t="shared" si="20"/>
        <v>24</v>
      </c>
      <c r="M356" s="6">
        <f t="shared" si="23"/>
        <v>0.38709677419354838</v>
      </c>
    </row>
    <row r="357" spans="1:13" x14ac:dyDescent="0.45">
      <c r="A357" s="3">
        <v>133</v>
      </c>
      <c r="B357" s="3">
        <v>20</v>
      </c>
      <c r="C357" t="s">
        <v>90</v>
      </c>
      <c r="D357" t="s">
        <v>629</v>
      </c>
      <c r="E357" s="4">
        <v>10</v>
      </c>
      <c r="F357" s="4">
        <v>18</v>
      </c>
      <c r="G357">
        <v>3</v>
      </c>
      <c r="H357" s="5">
        <v>7.6388888888888886E-3</v>
      </c>
      <c r="I357" t="s">
        <v>609</v>
      </c>
      <c r="J357" s="4">
        <f t="shared" si="21"/>
        <v>54</v>
      </c>
      <c r="K357" s="11">
        <f t="shared" si="22"/>
        <v>30</v>
      </c>
      <c r="L357" s="4">
        <f t="shared" si="20"/>
        <v>24</v>
      </c>
      <c r="M357" s="6">
        <f t="shared" si="23"/>
        <v>0.44444444444444442</v>
      </c>
    </row>
    <row r="358" spans="1:13" x14ac:dyDescent="0.45">
      <c r="A358" s="3">
        <v>134</v>
      </c>
      <c r="B358" s="3">
        <v>3</v>
      </c>
      <c r="C358" t="s">
        <v>169</v>
      </c>
      <c r="D358" t="s">
        <v>612</v>
      </c>
      <c r="E358" s="4">
        <v>14</v>
      </c>
      <c r="F358" s="4">
        <v>24</v>
      </c>
      <c r="G358">
        <v>1</v>
      </c>
      <c r="H358" s="5">
        <v>1.3194444444444444E-2</v>
      </c>
      <c r="I358" t="s">
        <v>609</v>
      </c>
      <c r="J358" s="4">
        <f t="shared" si="21"/>
        <v>24</v>
      </c>
      <c r="K358" s="11">
        <f t="shared" si="22"/>
        <v>14</v>
      </c>
      <c r="L358" s="4">
        <f t="shared" si="20"/>
        <v>10</v>
      </c>
      <c r="M358" s="6">
        <f t="shared" si="23"/>
        <v>0.41666666666666669</v>
      </c>
    </row>
    <row r="359" spans="1:13" x14ac:dyDescent="0.45">
      <c r="A359" s="3">
        <v>134</v>
      </c>
      <c r="B359" s="3">
        <v>3</v>
      </c>
      <c r="C359" t="s">
        <v>258</v>
      </c>
      <c r="D359" t="s">
        <v>623</v>
      </c>
      <c r="E359" s="4">
        <v>19</v>
      </c>
      <c r="F359" s="4">
        <v>32</v>
      </c>
      <c r="G359">
        <v>3</v>
      </c>
      <c r="H359" s="5">
        <v>2.013888888888889E-2</v>
      </c>
      <c r="I359" t="s">
        <v>609</v>
      </c>
      <c r="J359" s="4">
        <f t="shared" si="21"/>
        <v>96</v>
      </c>
      <c r="K359" s="11">
        <f t="shared" si="22"/>
        <v>57</v>
      </c>
      <c r="L359" s="4">
        <f t="shared" si="20"/>
        <v>39</v>
      </c>
      <c r="M359" s="6">
        <f t="shared" si="23"/>
        <v>0.40625</v>
      </c>
    </row>
    <row r="360" spans="1:13" x14ac:dyDescent="0.45">
      <c r="A360" s="3">
        <v>135</v>
      </c>
      <c r="B360" s="3">
        <v>11</v>
      </c>
      <c r="C360" t="s">
        <v>127</v>
      </c>
      <c r="D360" t="s">
        <v>614</v>
      </c>
      <c r="E360" s="4">
        <v>19</v>
      </c>
      <c r="F360" s="4">
        <v>31</v>
      </c>
      <c r="G360">
        <v>3</v>
      </c>
      <c r="H360" s="5">
        <v>1.1805555555555555E-2</v>
      </c>
      <c r="I360" t="s">
        <v>609</v>
      </c>
      <c r="J360" s="4">
        <f t="shared" si="21"/>
        <v>93</v>
      </c>
      <c r="K360" s="11">
        <f t="shared" si="22"/>
        <v>57</v>
      </c>
      <c r="L360" s="4">
        <f t="shared" si="20"/>
        <v>36</v>
      </c>
      <c r="M360" s="6">
        <f t="shared" si="23"/>
        <v>0.38709677419354838</v>
      </c>
    </row>
    <row r="361" spans="1:13" x14ac:dyDescent="0.45">
      <c r="A361" s="3">
        <v>135</v>
      </c>
      <c r="B361" s="3">
        <v>11</v>
      </c>
      <c r="C361" t="s">
        <v>59</v>
      </c>
      <c r="D361" t="s">
        <v>616</v>
      </c>
      <c r="E361" s="4">
        <v>25</v>
      </c>
      <c r="F361" s="4">
        <v>40</v>
      </c>
      <c r="G361">
        <v>2</v>
      </c>
      <c r="H361" s="5">
        <v>2.9166666666666667E-2</v>
      </c>
      <c r="I361" t="s">
        <v>609</v>
      </c>
      <c r="J361" s="4">
        <f t="shared" si="21"/>
        <v>80</v>
      </c>
      <c r="K361" s="11">
        <f t="shared" si="22"/>
        <v>50</v>
      </c>
      <c r="L361" s="4">
        <f t="shared" si="20"/>
        <v>30</v>
      </c>
      <c r="M361" s="6">
        <f t="shared" si="23"/>
        <v>0.375</v>
      </c>
    </row>
    <row r="362" spans="1:13" x14ac:dyDescent="0.45">
      <c r="A362" s="3">
        <v>135</v>
      </c>
      <c r="B362" s="3">
        <v>11</v>
      </c>
      <c r="C362" t="s">
        <v>49</v>
      </c>
      <c r="D362" t="s">
        <v>618</v>
      </c>
      <c r="E362" s="4">
        <v>17</v>
      </c>
      <c r="F362" s="4">
        <v>29</v>
      </c>
      <c r="G362">
        <v>3</v>
      </c>
      <c r="H362" s="5">
        <v>2.013888888888889E-2</v>
      </c>
      <c r="I362" t="s">
        <v>610</v>
      </c>
      <c r="J362" s="4">
        <f t="shared" si="21"/>
        <v>87</v>
      </c>
      <c r="K362" s="11">
        <f t="shared" si="22"/>
        <v>51</v>
      </c>
      <c r="L362" s="4">
        <f t="shared" si="20"/>
        <v>36</v>
      </c>
      <c r="M362" s="6">
        <f t="shared" si="23"/>
        <v>0.41379310344827586</v>
      </c>
    </row>
    <row r="363" spans="1:13" x14ac:dyDescent="0.45">
      <c r="A363" s="3">
        <v>136</v>
      </c>
      <c r="B363" s="3">
        <v>6</v>
      </c>
      <c r="C363" t="s">
        <v>59</v>
      </c>
      <c r="D363" t="s">
        <v>616</v>
      </c>
      <c r="E363" s="4">
        <v>25</v>
      </c>
      <c r="F363" s="4">
        <v>40</v>
      </c>
      <c r="G363">
        <v>2</v>
      </c>
      <c r="H363" s="5">
        <v>9.0277777777777769E-3</v>
      </c>
      <c r="I363" t="s">
        <v>610</v>
      </c>
      <c r="J363" s="4">
        <f t="shared" si="21"/>
        <v>80</v>
      </c>
      <c r="K363" s="11">
        <f t="shared" si="22"/>
        <v>50</v>
      </c>
      <c r="L363" s="4">
        <f t="shared" si="20"/>
        <v>30</v>
      </c>
      <c r="M363" s="6">
        <f t="shared" si="23"/>
        <v>0.375</v>
      </c>
    </row>
    <row r="364" spans="1:13" x14ac:dyDescent="0.45">
      <c r="A364" s="3">
        <v>137</v>
      </c>
      <c r="B364" s="3">
        <v>13</v>
      </c>
      <c r="C364" t="s">
        <v>81</v>
      </c>
      <c r="D364" t="s">
        <v>628</v>
      </c>
      <c r="E364" s="4">
        <v>13</v>
      </c>
      <c r="F364" s="4">
        <v>21</v>
      </c>
      <c r="G364">
        <v>3</v>
      </c>
      <c r="H364" s="5">
        <v>2.8472222222222222E-2</v>
      </c>
      <c r="I364" t="s">
        <v>610</v>
      </c>
      <c r="J364" s="4">
        <f t="shared" si="21"/>
        <v>63</v>
      </c>
      <c r="K364" s="11">
        <f t="shared" si="22"/>
        <v>39</v>
      </c>
      <c r="L364" s="4">
        <f t="shared" si="20"/>
        <v>24</v>
      </c>
      <c r="M364" s="6">
        <f t="shared" si="23"/>
        <v>0.38095238095238093</v>
      </c>
    </row>
    <row r="365" spans="1:13" x14ac:dyDescent="0.45">
      <c r="A365" s="3">
        <v>138</v>
      </c>
      <c r="B365" s="3">
        <v>6</v>
      </c>
      <c r="C365" t="s">
        <v>127</v>
      </c>
      <c r="D365" t="s">
        <v>614</v>
      </c>
      <c r="E365" s="4">
        <v>19</v>
      </c>
      <c r="F365" s="4">
        <v>31</v>
      </c>
      <c r="G365">
        <v>2</v>
      </c>
      <c r="H365" s="5">
        <v>2.7777777777777776E-2</v>
      </c>
      <c r="I365" t="s">
        <v>609</v>
      </c>
      <c r="J365" s="4">
        <f t="shared" si="21"/>
        <v>62</v>
      </c>
      <c r="K365" s="11">
        <f t="shared" si="22"/>
        <v>38</v>
      </c>
      <c r="L365" s="4">
        <f t="shared" si="20"/>
        <v>24</v>
      </c>
      <c r="M365" s="6">
        <f t="shared" si="23"/>
        <v>0.38709677419354838</v>
      </c>
    </row>
    <row r="366" spans="1:13" x14ac:dyDescent="0.45">
      <c r="A366" s="3">
        <v>138</v>
      </c>
      <c r="B366" s="3">
        <v>6</v>
      </c>
      <c r="C366" t="s">
        <v>123</v>
      </c>
      <c r="D366" t="s">
        <v>621</v>
      </c>
      <c r="E366" s="4">
        <v>11</v>
      </c>
      <c r="F366" s="4">
        <v>19</v>
      </c>
      <c r="G366">
        <v>2</v>
      </c>
      <c r="H366" s="5">
        <v>4.1666666666666666E-3</v>
      </c>
      <c r="I366" t="s">
        <v>609</v>
      </c>
      <c r="J366" s="4">
        <f t="shared" si="21"/>
        <v>38</v>
      </c>
      <c r="K366" s="11">
        <f t="shared" si="22"/>
        <v>22</v>
      </c>
      <c r="L366" s="4">
        <f t="shared" si="20"/>
        <v>16</v>
      </c>
      <c r="M366" s="6">
        <f t="shared" si="23"/>
        <v>0.42105263157894735</v>
      </c>
    </row>
    <row r="367" spans="1:13" x14ac:dyDescent="0.45">
      <c r="A367" s="3">
        <v>138</v>
      </c>
      <c r="B367" s="3">
        <v>6</v>
      </c>
      <c r="C367" t="s">
        <v>166</v>
      </c>
      <c r="D367" t="s">
        <v>630</v>
      </c>
      <c r="E367" s="4">
        <v>15</v>
      </c>
      <c r="F367" s="4">
        <v>26</v>
      </c>
      <c r="G367">
        <v>3</v>
      </c>
      <c r="H367" s="5">
        <v>4.8611111111111112E-3</v>
      </c>
      <c r="I367" t="s">
        <v>610</v>
      </c>
      <c r="J367" s="4">
        <f t="shared" si="21"/>
        <v>78</v>
      </c>
      <c r="K367" s="11">
        <f t="shared" si="22"/>
        <v>45</v>
      </c>
      <c r="L367" s="4">
        <f t="shared" si="20"/>
        <v>33</v>
      </c>
      <c r="M367" s="6">
        <f t="shared" si="23"/>
        <v>0.42307692307692307</v>
      </c>
    </row>
    <row r="368" spans="1:13" x14ac:dyDescent="0.45">
      <c r="A368" s="3">
        <v>138</v>
      </c>
      <c r="B368" s="3">
        <v>6</v>
      </c>
      <c r="C368" t="s">
        <v>79</v>
      </c>
      <c r="D368" t="s">
        <v>613</v>
      </c>
      <c r="E368" s="4">
        <v>18</v>
      </c>
      <c r="F368" s="4">
        <v>30</v>
      </c>
      <c r="G368">
        <v>2</v>
      </c>
      <c r="H368" s="5">
        <v>3.0555555555555555E-2</v>
      </c>
      <c r="I368" t="s">
        <v>610</v>
      </c>
      <c r="J368" s="4">
        <f t="shared" si="21"/>
        <v>60</v>
      </c>
      <c r="K368" s="11">
        <f t="shared" si="22"/>
        <v>36</v>
      </c>
      <c r="L368" s="4">
        <f t="shared" si="20"/>
        <v>24</v>
      </c>
      <c r="M368" s="6">
        <f t="shared" si="23"/>
        <v>0.4</v>
      </c>
    </row>
    <row r="369" spans="1:13" x14ac:dyDescent="0.45">
      <c r="A369" s="3">
        <v>139</v>
      </c>
      <c r="B369" s="3">
        <v>16</v>
      </c>
      <c r="C369" t="s">
        <v>37</v>
      </c>
      <c r="D369" t="s">
        <v>622</v>
      </c>
      <c r="E369" s="4">
        <v>21</v>
      </c>
      <c r="F369" s="4">
        <v>35</v>
      </c>
      <c r="G369">
        <v>1</v>
      </c>
      <c r="H369" s="5">
        <v>1.8055555555555554E-2</v>
      </c>
      <c r="I369" t="s">
        <v>609</v>
      </c>
      <c r="J369" s="4">
        <f t="shared" si="21"/>
        <v>35</v>
      </c>
      <c r="K369" s="11">
        <f t="shared" si="22"/>
        <v>21</v>
      </c>
      <c r="L369" s="4">
        <f t="shared" si="20"/>
        <v>14</v>
      </c>
      <c r="M369" s="6">
        <f t="shared" si="23"/>
        <v>0.4</v>
      </c>
    </row>
    <row r="370" spans="1:13" x14ac:dyDescent="0.45">
      <c r="A370" s="3">
        <v>140</v>
      </c>
      <c r="B370" s="3">
        <v>11</v>
      </c>
      <c r="C370" t="s">
        <v>133</v>
      </c>
      <c r="D370" t="s">
        <v>631</v>
      </c>
      <c r="E370" s="4">
        <v>15</v>
      </c>
      <c r="F370" s="4">
        <v>25</v>
      </c>
      <c r="G370">
        <v>2</v>
      </c>
      <c r="H370" s="5">
        <v>2.4305555555555556E-2</v>
      </c>
      <c r="I370" t="s">
        <v>609</v>
      </c>
      <c r="J370" s="4">
        <f t="shared" si="21"/>
        <v>50</v>
      </c>
      <c r="K370" s="11">
        <f t="shared" si="22"/>
        <v>30</v>
      </c>
      <c r="L370" s="4">
        <f t="shared" si="20"/>
        <v>20</v>
      </c>
      <c r="M370" s="6">
        <f t="shared" si="23"/>
        <v>0.4</v>
      </c>
    </row>
    <row r="371" spans="1:13" x14ac:dyDescent="0.45">
      <c r="A371" s="3">
        <v>140</v>
      </c>
      <c r="B371" s="3">
        <v>11</v>
      </c>
      <c r="C371" t="s">
        <v>37</v>
      </c>
      <c r="D371" t="s">
        <v>622</v>
      </c>
      <c r="E371" s="4">
        <v>21</v>
      </c>
      <c r="F371" s="4">
        <v>35</v>
      </c>
      <c r="G371">
        <v>3</v>
      </c>
      <c r="H371" s="5">
        <v>2.4305555555555556E-2</v>
      </c>
      <c r="I371" t="s">
        <v>610</v>
      </c>
      <c r="J371" s="4">
        <f t="shared" si="21"/>
        <v>105</v>
      </c>
      <c r="K371" s="11">
        <f t="shared" si="22"/>
        <v>63</v>
      </c>
      <c r="L371" s="4">
        <f t="shared" si="20"/>
        <v>42</v>
      </c>
      <c r="M371" s="6">
        <f t="shared" si="23"/>
        <v>0.4</v>
      </c>
    </row>
    <row r="372" spans="1:13" x14ac:dyDescent="0.45">
      <c r="A372" s="3">
        <v>140</v>
      </c>
      <c r="B372" s="3">
        <v>11</v>
      </c>
      <c r="C372" t="s">
        <v>90</v>
      </c>
      <c r="D372" t="s">
        <v>629</v>
      </c>
      <c r="E372" s="4">
        <v>10</v>
      </c>
      <c r="F372" s="4">
        <v>18</v>
      </c>
      <c r="G372">
        <v>2</v>
      </c>
      <c r="H372" s="5">
        <v>3.3333333333333333E-2</v>
      </c>
      <c r="I372" t="s">
        <v>610</v>
      </c>
      <c r="J372" s="4">
        <f t="shared" si="21"/>
        <v>36</v>
      </c>
      <c r="K372" s="11">
        <f t="shared" si="22"/>
        <v>20</v>
      </c>
      <c r="L372" s="4">
        <f t="shared" si="20"/>
        <v>16</v>
      </c>
      <c r="M372" s="6">
        <f t="shared" si="23"/>
        <v>0.44444444444444442</v>
      </c>
    </row>
    <row r="373" spans="1:13" x14ac:dyDescent="0.45">
      <c r="A373" s="3">
        <v>141</v>
      </c>
      <c r="B373" s="3">
        <v>4</v>
      </c>
      <c r="C373" t="s">
        <v>81</v>
      </c>
      <c r="D373" t="s">
        <v>628</v>
      </c>
      <c r="E373" s="4">
        <v>13</v>
      </c>
      <c r="F373" s="4">
        <v>21</v>
      </c>
      <c r="G373">
        <v>1</v>
      </c>
      <c r="H373" s="5">
        <v>1.9444444444444445E-2</v>
      </c>
      <c r="I373" t="s">
        <v>610</v>
      </c>
      <c r="J373" s="4">
        <f t="shared" si="21"/>
        <v>21</v>
      </c>
      <c r="K373" s="11">
        <f t="shared" si="22"/>
        <v>13</v>
      </c>
      <c r="L373" s="4">
        <f t="shared" si="20"/>
        <v>8</v>
      </c>
      <c r="M373" s="6">
        <f t="shared" si="23"/>
        <v>0.38095238095238093</v>
      </c>
    </row>
    <row r="374" spans="1:13" x14ac:dyDescent="0.45">
      <c r="A374" s="3">
        <v>142</v>
      </c>
      <c r="B374" s="3">
        <v>14</v>
      </c>
      <c r="C374" t="s">
        <v>169</v>
      </c>
      <c r="D374" t="s">
        <v>612</v>
      </c>
      <c r="E374" s="4">
        <v>14</v>
      </c>
      <c r="F374" s="4">
        <v>24</v>
      </c>
      <c r="G374">
        <v>3</v>
      </c>
      <c r="H374" s="5">
        <v>2.5694444444444443E-2</v>
      </c>
      <c r="I374" t="s">
        <v>609</v>
      </c>
      <c r="J374" s="4">
        <f t="shared" si="21"/>
        <v>72</v>
      </c>
      <c r="K374" s="11">
        <f t="shared" si="22"/>
        <v>42</v>
      </c>
      <c r="L374" s="4">
        <f t="shared" si="20"/>
        <v>30</v>
      </c>
      <c r="M374" s="6">
        <f t="shared" si="23"/>
        <v>0.41666666666666669</v>
      </c>
    </row>
    <row r="375" spans="1:13" x14ac:dyDescent="0.45">
      <c r="A375" s="3">
        <v>142</v>
      </c>
      <c r="B375" s="3">
        <v>14</v>
      </c>
      <c r="C375" t="s">
        <v>211</v>
      </c>
      <c r="D375" t="s">
        <v>627</v>
      </c>
      <c r="E375" s="4">
        <v>14</v>
      </c>
      <c r="F375" s="4">
        <v>23</v>
      </c>
      <c r="G375">
        <v>3</v>
      </c>
      <c r="H375" s="5">
        <v>7.6388888888888886E-3</v>
      </c>
      <c r="I375" t="s">
        <v>610</v>
      </c>
      <c r="J375" s="4">
        <f t="shared" si="21"/>
        <v>69</v>
      </c>
      <c r="K375" s="11">
        <f t="shared" si="22"/>
        <v>42</v>
      </c>
      <c r="L375" s="4">
        <f t="shared" si="20"/>
        <v>27</v>
      </c>
      <c r="M375" s="6">
        <f t="shared" si="23"/>
        <v>0.39130434782608697</v>
      </c>
    </row>
    <row r="376" spans="1:13" x14ac:dyDescent="0.45">
      <c r="A376" s="3">
        <v>142</v>
      </c>
      <c r="B376" s="3">
        <v>14</v>
      </c>
      <c r="C376" t="s">
        <v>59</v>
      </c>
      <c r="D376" t="s">
        <v>616</v>
      </c>
      <c r="E376" s="4">
        <v>25</v>
      </c>
      <c r="F376" s="4">
        <v>40</v>
      </c>
      <c r="G376">
        <v>1</v>
      </c>
      <c r="H376" s="5">
        <v>1.5277777777777777E-2</v>
      </c>
      <c r="I376" t="s">
        <v>609</v>
      </c>
      <c r="J376" s="4">
        <f t="shared" si="21"/>
        <v>40</v>
      </c>
      <c r="K376" s="11">
        <f t="shared" si="22"/>
        <v>25</v>
      </c>
      <c r="L376" s="4">
        <f t="shared" si="20"/>
        <v>15</v>
      </c>
      <c r="M376" s="6">
        <f t="shared" si="23"/>
        <v>0.375</v>
      </c>
    </row>
    <row r="377" spans="1:13" x14ac:dyDescent="0.45">
      <c r="A377" s="3">
        <v>143</v>
      </c>
      <c r="B377" s="3">
        <v>9</v>
      </c>
      <c r="C377" t="s">
        <v>133</v>
      </c>
      <c r="D377" t="s">
        <v>631</v>
      </c>
      <c r="E377" s="4">
        <v>15</v>
      </c>
      <c r="F377" s="4">
        <v>25</v>
      </c>
      <c r="G377">
        <v>2</v>
      </c>
      <c r="H377" s="5">
        <v>1.1111111111111112E-2</v>
      </c>
      <c r="I377" t="s">
        <v>610</v>
      </c>
      <c r="J377" s="4">
        <f t="shared" si="21"/>
        <v>50</v>
      </c>
      <c r="K377" s="11">
        <f t="shared" si="22"/>
        <v>30</v>
      </c>
      <c r="L377" s="4">
        <f t="shared" si="20"/>
        <v>20</v>
      </c>
      <c r="M377" s="6">
        <f t="shared" si="23"/>
        <v>0.4</v>
      </c>
    </row>
    <row r="378" spans="1:13" x14ac:dyDescent="0.45">
      <c r="A378" s="3">
        <v>144</v>
      </c>
      <c r="B378" s="3">
        <v>18</v>
      </c>
      <c r="C378" t="s">
        <v>84</v>
      </c>
      <c r="D378" t="s">
        <v>617</v>
      </c>
      <c r="E378" s="4">
        <v>22</v>
      </c>
      <c r="F378" s="4">
        <v>36</v>
      </c>
      <c r="G378">
        <v>1</v>
      </c>
      <c r="H378" s="5">
        <v>1.8749999999999999E-2</v>
      </c>
      <c r="I378" t="s">
        <v>610</v>
      </c>
      <c r="J378" s="4">
        <f t="shared" si="21"/>
        <v>36</v>
      </c>
      <c r="K378" s="11">
        <f t="shared" si="22"/>
        <v>22</v>
      </c>
      <c r="L378" s="4">
        <f t="shared" si="20"/>
        <v>14</v>
      </c>
      <c r="M378" s="6">
        <f t="shared" si="23"/>
        <v>0.3888888888888889</v>
      </c>
    </row>
    <row r="379" spans="1:13" x14ac:dyDescent="0.45">
      <c r="A379" s="3">
        <v>144</v>
      </c>
      <c r="B379" s="3">
        <v>18</v>
      </c>
      <c r="C379" t="s">
        <v>123</v>
      </c>
      <c r="D379" t="s">
        <v>621</v>
      </c>
      <c r="E379" s="4">
        <v>11</v>
      </c>
      <c r="F379" s="4">
        <v>19</v>
      </c>
      <c r="G379">
        <v>3</v>
      </c>
      <c r="H379" s="5">
        <v>3.5416666666666666E-2</v>
      </c>
      <c r="I379" t="s">
        <v>609</v>
      </c>
      <c r="J379" s="4">
        <f t="shared" si="21"/>
        <v>57</v>
      </c>
      <c r="K379" s="11">
        <f t="shared" si="22"/>
        <v>33</v>
      </c>
      <c r="L379" s="4">
        <f t="shared" si="20"/>
        <v>24</v>
      </c>
      <c r="M379" s="6">
        <f t="shared" si="23"/>
        <v>0.42105263157894735</v>
      </c>
    </row>
    <row r="380" spans="1:13" x14ac:dyDescent="0.45">
      <c r="A380" s="3">
        <v>144</v>
      </c>
      <c r="B380" s="3">
        <v>18</v>
      </c>
      <c r="C380" t="s">
        <v>49</v>
      </c>
      <c r="D380" t="s">
        <v>618</v>
      </c>
      <c r="E380" s="4">
        <v>17</v>
      </c>
      <c r="F380" s="4">
        <v>29</v>
      </c>
      <c r="G380">
        <v>2</v>
      </c>
      <c r="H380" s="5">
        <v>2.6388888888888889E-2</v>
      </c>
      <c r="I380" t="s">
        <v>609</v>
      </c>
      <c r="J380" s="4">
        <f t="shared" si="21"/>
        <v>58</v>
      </c>
      <c r="K380" s="11">
        <f t="shared" si="22"/>
        <v>34</v>
      </c>
      <c r="L380" s="4">
        <f t="shared" si="20"/>
        <v>24</v>
      </c>
      <c r="M380" s="6">
        <f t="shared" si="23"/>
        <v>0.41379310344827586</v>
      </c>
    </row>
    <row r="381" spans="1:13" x14ac:dyDescent="0.45">
      <c r="A381" s="3">
        <v>144</v>
      </c>
      <c r="B381" s="3">
        <v>18</v>
      </c>
      <c r="C381" t="s">
        <v>66</v>
      </c>
      <c r="D381" t="s">
        <v>625</v>
      </c>
      <c r="E381" s="4">
        <v>20</v>
      </c>
      <c r="F381" s="4">
        <v>34</v>
      </c>
      <c r="G381">
        <v>1</v>
      </c>
      <c r="H381" s="5">
        <v>2.361111111111111E-2</v>
      </c>
      <c r="I381" t="s">
        <v>610</v>
      </c>
      <c r="J381" s="4">
        <f t="shared" si="21"/>
        <v>34</v>
      </c>
      <c r="K381" s="11">
        <f t="shared" si="22"/>
        <v>20</v>
      </c>
      <c r="L381" s="4">
        <f t="shared" si="20"/>
        <v>14</v>
      </c>
      <c r="M381" s="6">
        <f t="shared" si="23"/>
        <v>0.41176470588235292</v>
      </c>
    </row>
    <row r="382" spans="1:13" x14ac:dyDescent="0.45">
      <c r="A382" s="3">
        <v>145</v>
      </c>
      <c r="B382" s="3">
        <v>2</v>
      </c>
      <c r="C382" t="s">
        <v>214</v>
      </c>
      <c r="D382" t="s">
        <v>624</v>
      </c>
      <c r="E382" s="4">
        <v>13</v>
      </c>
      <c r="F382" s="4">
        <v>22</v>
      </c>
      <c r="G382">
        <v>3</v>
      </c>
      <c r="H382" s="5">
        <v>4.0972222222222222E-2</v>
      </c>
      <c r="I382" t="s">
        <v>609</v>
      </c>
      <c r="J382" s="4">
        <f t="shared" si="21"/>
        <v>66</v>
      </c>
      <c r="K382" s="11">
        <f t="shared" si="22"/>
        <v>39</v>
      </c>
      <c r="L382" s="4">
        <f t="shared" si="20"/>
        <v>27</v>
      </c>
      <c r="M382" s="6">
        <f t="shared" si="23"/>
        <v>0.40909090909090912</v>
      </c>
    </row>
    <row r="383" spans="1:13" x14ac:dyDescent="0.45">
      <c r="A383" s="3">
        <v>145</v>
      </c>
      <c r="B383" s="3">
        <v>2</v>
      </c>
      <c r="C383" t="s">
        <v>79</v>
      </c>
      <c r="D383" t="s">
        <v>613</v>
      </c>
      <c r="E383" s="4">
        <v>18</v>
      </c>
      <c r="F383" s="4">
        <v>30</v>
      </c>
      <c r="G383">
        <v>2</v>
      </c>
      <c r="H383" s="5">
        <v>3.2638888888888891E-2</v>
      </c>
      <c r="I383" t="s">
        <v>610</v>
      </c>
      <c r="J383" s="4">
        <f t="shared" si="21"/>
        <v>60</v>
      </c>
      <c r="K383" s="11">
        <f t="shared" si="22"/>
        <v>36</v>
      </c>
      <c r="L383" s="4">
        <f t="shared" si="20"/>
        <v>24</v>
      </c>
      <c r="M383" s="6">
        <f t="shared" si="23"/>
        <v>0.4</v>
      </c>
    </row>
    <row r="384" spans="1:13" x14ac:dyDescent="0.45">
      <c r="A384" s="3">
        <v>146</v>
      </c>
      <c r="B384" s="3">
        <v>8</v>
      </c>
      <c r="C384" t="s">
        <v>127</v>
      </c>
      <c r="D384" t="s">
        <v>614</v>
      </c>
      <c r="E384" s="4">
        <v>19</v>
      </c>
      <c r="F384" s="4">
        <v>31</v>
      </c>
      <c r="G384">
        <v>2</v>
      </c>
      <c r="H384" s="5">
        <v>3.2638888888888891E-2</v>
      </c>
      <c r="I384" t="s">
        <v>610</v>
      </c>
      <c r="J384" s="4">
        <f t="shared" si="21"/>
        <v>62</v>
      </c>
      <c r="K384" s="11">
        <f t="shared" si="22"/>
        <v>38</v>
      </c>
      <c r="L384" s="4">
        <f t="shared" si="20"/>
        <v>24</v>
      </c>
      <c r="M384" s="6">
        <f t="shared" si="23"/>
        <v>0.38709677419354838</v>
      </c>
    </row>
    <row r="385" spans="1:13" x14ac:dyDescent="0.45">
      <c r="A385" s="3">
        <v>147</v>
      </c>
      <c r="B385" s="3">
        <v>5</v>
      </c>
      <c r="C385" t="s">
        <v>59</v>
      </c>
      <c r="D385" t="s">
        <v>616</v>
      </c>
      <c r="E385" s="4">
        <v>25</v>
      </c>
      <c r="F385" s="4">
        <v>40</v>
      </c>
      <c r="G385">
        <v>1</v>
      </c>
      <c r="H385" s="5">
        <v>9.0277777777777769E-3</v>
      </c>
      <c r="I385" t="s">
        <v>610</v>
      </c>
      <c r="J385" s="4">
        <f t="shared" si="21"/>
        <v>40</v>
      </c>
      <c r="K385" s="11">
        <f t="shared" si="22"/>
        <v>25</v>
      </c>
      <c r="L385" s="4">
        <f t="shared" si="20"/>
        <v>15</v>
      </c>
      <c r="M385" s="6">
        <f t="shared" si="23"/>
        <v>0.375</v>
      </c>
    </row>
    <row r="386" spans="1:13" x14ac:dyDescent="0.45">
      <c r="A386" s="3">
        <v>147</v>
      </c>
      <c r="B386" s="3">
        <v>5</v>
      </c>
      <c r="C386" t="s">
        <v>214</v>
      </c>
      <c r="D386" t="s">
        <v>624</v>
      </c>
      <c r="E386" s="4">
        <v>13</v>
      </c>
      <c r="F386" s="4">
        <v>22</v>
      </c>
      <c r="G386">
        <v>2</v>
      </c>
      <c r="H386" s="5">
        <v>1.3888888888888888E-2</v>
      </c>
      <c r="I386" t="s">
        <v>609</v>
      </c>
      <c r="J386" s="4">
        <f t="shared" si="21"/>
        <v>44</v>
      </c>
      <c r="K386" s="11">
        <f t="shared" si="22"/>
        <v>26</v>
      </c>
      <c r="L386" s="4">
        <f t="shared" ref="L386:L449" si="24">J386-(G386*E386)</f>
        <v>18</v>
      </c>
      <c r="M386" s="6">
        <f t="shared" si="23"/>
        <v>0.40909090909090912</v>
      </c>
    </row>
    <row r="387" spans="1:13" x14ac:dyDescent="0.45">
      <c r="A387" s="3">
        <v>148</v>
      </c>
      <c r="B387" s="3">
        <v>10</v>
      </c>
      <c r="C387" t="s">
        <v>49</v>
      </c>
      <c r="D387" t="s">
        <v>618</v>
      </c>
      <c r="E387" s="4">
        <v>17</v>
      </c>
      <c r="F387" s="4">
        <v>29</v>
      </c>
      <c r="G387">
        <v>2</v>
      </c>
      <c r="H387" s="5">
        <v>2.1527777777777778E-2</v>
      </c>
      <c r="I387" t="s">
        <v>609</v>
      </c>
      <c r="J387" s="4">
        <f t="shared" ref="J387:J450" si="25">F387*G387</f>
        <v>58</v>
      </c>
      <c r="K387" s="11">
        <f t="shared" ref="K387:K450" si="26">G387*E387</f>
        <v>34</v>
      </c>
      <c r="L387" s="4">
        <f t="shared" si="24"/>
        <v>24</v>
      </c>
      <c r="M387" s="6">
        <f t="shared" ref="M387:M450" si="27">L387/J387</f>
        <v>0.41379310344827586</v>
      </c>
    </row>
    <row r="388" spans="1:13" x14ac:dyDescent="0.45">
      <c r="A388" s="3">
        <v>148</v>
      </c>
      <c r="B388" s="3">
        <v>10</v>
      </c>
      <c r="C388" t="s">
        <v>66</v>
      </c>
      <c r="D388" t="s">
        <v>625</v>
      </c>
      <c r="E388" s="4">
        <v>20</v>
      </c>
      <c r="F388" s="4">
        <v>34</v>
      </c>
      <c r="G388">
        <v>2</v>
      </c>
      <c r="H388" s="5">
        <v>3.9583333333333331E-2</v>
      </c>
      <c r="I388" t="s">
        <v>609</v>
      </c>
      <c r="J388" s="4">
        <f t="shared" si="25"/>
        <v>68</v>
      </c>
      <c r="K388" s="11">
        <f t="shared" si="26"/>
        <v>40</v>
      </c>
      <c r="L388" s="4">
        <f t="shared" si="24"/>
        <v>28</v>
      </c>
      <c r="M388" s="6">
        <f t="shared" si="27"/>
        <v>0.41176470588235292</v>
      </c>
    </row>
    <row r="389" spans="1:13" x14ac:dyDescent="0.45">
      <c r="A389" s="3">
        <v>148</v>
      </c>
      <c r="B389" s="3">
        <v>10</v>
      </c>
      <c r="C389" t="s">
        <v>157</v>
      </c>
      <c r="D389" t="s">
        <v>626</v>
      </c>
      <c r="E389" s="4">
        <v>12</v>
      </c>
      <c r="F389" s="4">
        <v>20</v>
      </c>
      <c r="G389">
        <v>3</v>
      </c>
      <c r="H389" s="5">
        <v>3.1944444444444442E-2</v>
      </c>
      <c r="I389" t="s">
        <v>609</v>
      </c>
      <c r="J389" s="4">
        <f t="shared" si="25"/>
        <v>60</v>
      </c>
      <c r="K389" s="11">
        <f t="shared" si="26"/>
        <v>36</v>
      </c>
      <c r="L389" s="4">
        <f t="shared" si="24"/>
        <v>24</v>
      </c>
      <c r="M389" s="6">
        <f t="shared" si="27"/>
        <v>0.4</v>
      </c>
    </row>
    <row r="390" spans="1:13" x14ac:dyDescent="0.45">
      <c r="A390" s="3">
        <v>148</v>
      </c>
      <c r="B390" s="3">
        <v>10</v>
      </c>
      <c r="C390" t="s">
        <v>166</v>
      </c>
      <c r="D390" t="s">
        <v>630</v>
      </c>
      <c r="E390" s="4">
        <v>15</v>
      </c>
      <c r="F390" s="4">
        <v>26</v>
      </c>
      <c r="G390">
        <v>1</v>
      </c>
      <c r="H390" s="5">
        <v>1.7361111111111112E-2</v>
      </c>
      <c r="I390" t="s">
        <v>609</v>
      </c>
      <c r="J390" s="4">
        <f t="shared" si="25"/>
        <v>26</v>
      </c>
      <c r="K390" s="11">
        <f t="shared" si="26"/>
        <v>15</v>
      </c>
      <c r="L390" s="4">
        <f t="shared" si="24"/>
        <v>11</v>
      </c>
      <c r="M390" s="6">
        <f t="shared" si="27"/>
        <v>0.42307692307692307</v>
      </c>
    </row>
    <row r="391" spans="1:13" x14ac:dyDescent="0.45">
      <c r="A391" s="3">
        <v>149</v>
      </c>
      <c r="B391" s="3">
        <v>18</v>
      </c>
      <c r="C391" t="s">
        <v>66</v>
      </c>
      <c r="D391" t="s">
        <v>625</v>
      </c>
      <c r="E391" s="4">
        <v>20</v>
      </c>
      <c r="F391" s="4">
        <v>34</v>
      </c>
      <c r="G391">
        <v>3</v>
      </c>
      <c r="H391" s="5">
        <v>1.9444444444444445E-2</v>
      </c>
      <c r="I391" t="s">
        <v>610</v>
      </c>
      <c r="J391" s="4">
        <f t="shared" si="25"/>
        <v>102</v>
      </c>
      <c r="K391" s="11">
        <f t="shared" si="26"/>
        <v>60</v>
      </c>
      <c r="L391" s="4">
        <f t="shared" si="24"/>
        <v>42</v>
      </c>
      <c r="M391" s="6">
        <f t="shared" si="27"/>
        <v>0.41176470588235292</v>
      </c>
    </row>
    <row r="392" spans="1:13" x14ac:dyDescent="0.45">
      <c r="A392" s="3">
        <v>149</v>
      </c>
      <c r="B392" s="3">
        <v>18</v>
      </c>
      <c r="C392" t="s">
        <v>79</v>
      </c>
      <c r="D392" t="s">
        <v>613</v>
      </c>
      <c r="E392" s="4">
        <v>18</v>
      </c>
      <c r="F392" s="4">
        <v>30</v>
      </c>
      <c r="G392">
        <v>1</v>
      </c>
      <c r="H392" s="5">
        <v>2.6388888888888889E-2</v>
      </c>
      <c r="I392" t="s">
        <v>610</v>
      </c>
      <c r="J392" s="4">
        <f t="shared" si="25"/>
        <v>30</v>
      </c>
      <c r="K392" s="11">
        <f t="shared" si="26"/>
        <v>18</v>
      </c>
      <c r="L392" s="4">
        <f t="shared" si="24"/>
        <v>12</v>
      </c>
      <c r="M392" s="6">
        <f t="shared" si="27"/>
        <v>0.4</v>
      </c>
    </row>
    <row r="393" spans="1:13" x14ac:dyDescent="0.45">
      <c r="A393" s="3">
        <v>149</v>
      </c>
      <c r="B393" s="3">
        <v>18</v>
      </c>
      <c r="C393" t="s">
        <v>90</v>
      </c>
      <c r="D393" t="s">
        <v>629</v>
      </c>
      <c r="E393" s="4">
        <v>10</v>
      </c>
      <c r="F393" s="4">
        <v>18</v>
      </c>
      <c r="G393">
        <v>2</v>
      </c>
      <c r="H393" s="5">
        <v>1.7361111111111112E-2</v>
      </c>
      <c r="I393" t="s">
        <v>609</v>
      </c>
      <c r="J393" s="4">
        <f t="shared" si="25"/>
        <v>36</v>
      </c>
      <c r="K393" s="11">
        <f t="shared" si="26"/>
        <v>20</v>
      </c>
      <c r="L393" s="4">
        <f t="shared" si="24"/>
        <v>16</v>
      </c>
      <c r="M393" s="6">
        <f t="shared" si="27"/>
        <v>0.44444444444444442</v>
      </c>
    </row>
    <row r="394" spans="1:13" x14ac:dyDescent="0.45">
      <c r="A394" s="3">
        <v>149</v>
      </c>
      <c r="B394" s="3">
        <v>18</v>
      </c>
      <c r="C394" t="s">
        <v>49</v>
      </c>
      <c r="D394" t="s">
        <v>618</v>
      </c>
      <c r="E394" s="4">
        <v>17</v>
      </c>
      <c r="F394" s="4">
        <v>29</v>
      </c>
      <c r="G394">
        <v>2</v>
      </c>
      <c r="H394" s="5">
        <v>3.3333333333333333E-2</v>
      </c>
      <c r="I394" t="s">
        <v>610</v>
      </c>
      <c r="J394" s="4">
        <f t="shared" si="25"/>
        <v>58</v>
      </c>
      <c r="K394" s="11">
        <f t="shared" si="26"/>
        <v>34</v>
      </c>
      <c r="L394" s="4">
        <f t="shared" si="24"/>
        <v>24</v>
      </c>
      <c r="M394" s="6">
        <f t="shared" si="27"/>
        <v>0.41379310344827586</v>
      </c>
    </row>
    <row r="395" spans="1:13" x14ac:dyDescent="0.45">
      <c r="A395" s="3">
        <v>150</v>
      </c>
      <c r="B395" s="3">
        <v>18</v>
      </c>
      <c r="C395" t="s">
        <v>214</v>
      </c>
      <c r="D395" t="s">
        <v>624</v>
      </c>
      <c r="E395" s="4">
        <v>13</v>
      </c>
      <c r="F395" s="4">
        <v>22</v>
      </c>
      <c r="G395">
        <v>2</v>
      </c>
      <c r="H395" s="5">
        <v>1.3194444444444444E-2</v>
      </c>
      <c r="I395" t="s">
        <v>609</v>
      </c>
      <c r="J395" s="4">
        <f t="shared" si="25"/>
        <v>44</v>
      </c>
      <c r="K395" s="11">
        <f t="shared" si="26"/>
        <v>26</v>
      </c>
      <c r="L395" s="4">
        <f t="shared" si="24"/>
        <v>18</v>
      </c>
      <c r="M395" s="6">
        <f t="shared" si="27"/>
        <v>0.40909090909090912</v>
      </c>
    </row>
    <row r="396" spans="1:13" x14ac:dyDescent="0.45">
      <c r="A396" s="3">
        <v>150</v>
      </c>
      <c r="B396" s="3">
        <v>18</v>
      </c>
      <c r="C396" t="s">
        <v>272</v>
      </c>
      <c r="D396" t="s">
        <v>619</v>
      </c>
      <c r="E396" s="4">
        <v>20</v>
      </c>
      <c r="F396" s="4">
        <v>33</v>
      </c>
      <c r="G396">
        <v>2</v>
      </c>
      <c r="H396" s="5">
        <v>3.9583333333333331E-2</v>
      </c>
      <c r="I396" t="s">
        <v>610</v>
      </c>
      <c r="J396" s="4">
        <f t="shared" si="25"/>
        <v>66</v>
      </c>
      <c r="K396" s="11">
        <f t="shared" si="26"/>
        <v>40</v>
      </c>
      <c r="L396" s="4">
        <f t="shared" si="24"/>
        <v>26</v>
      </c>
      <c r="M396" s="6">
        <f t="shared" si="27"/>
        <v>0.39393939393939392</v>
      </c>
    </row>
    <row r="397" spans="1:13" x14ac:dyDescent="0.45">
      <c r="A397" s="3">
        <v>150</v>
      </c>
      <c r="B397" s="3">
        <v>18</v>
      </c>
      <c r="C397" t="s">
        <v>157</v>
      </c>
      <c r="D397" t="s">
        <v>626</v>
      </c>
      <c r="E397" s="4">
        <v>12</v>
      </c>
      <c r="F397" s="4">
        <v>20</v>
      </c>
      <c r="G397">
        <v>2</v>
      </c>
      <c r="H397" s="5">
        <v>2.0833333333333332E-2</v>
      </c>
      <c r="I397" t="s">
        <v>610</v>
      </c>
      <c r="J397" s="4">
        <f t="shared" si="25"/>
        <v>40</v>
      </c>
      <c r="K397" s="11">
        <f t="shared" si="26"/>
        <v>24</v>
      </c>
      <c r="L397" s="4">
        <f t="shared" si="24"/>
        <v>16</v>
      </c>
      <c r="M397" s="6">
        <f t="shared" si="27"/>
        <v>0.4</v>
      </c>
    </row>
    <row r="398" spans="1:13" x14ac:dyDescent="0.45">
      <c r="A398" s="3">
        <v>151</v>
      </c>
      <c r="B398" s="3">
        <v>6</v>
      </c>
      <c r="C398" t="s">
        <v>211</v>
      </c>
      <c r="D398" t="s">
        <v>627</v>
      </c>
      <c r="E398" s="4">
        <v>14</v>
      </c>
      <c r="F398" s="4">
        <v>23</v>
      </c>
      <c r="G398">
        <v>3</v>
      </c>
      <c r="H398" s="5">
        <v>9.0277777777777769E-3</v>
      </c>
      <c r="I398" t="s">
        <v>609</v>
      </c>
      <c r="J398" s="4">
        <f t="shared" si="25"/>
        <v>69</v>
      </c>
      <c r="K398" s="11">
        <f t="shared" si="26"/>
        <v>42</v>
      </c>
      <c r="L398" s="4">
        <f t="shared" si="24"/>
        <v>27</v>
      </c>
      <c r="M398" s="6">
        <f t="shared" si="27"/>
        <v>0.39130434782608697</v>
      </c>
    </row>
    <row r="399" spans="1:13" x14ac:dyDescent="0.45">
      <c r="A399" s="3">
        <v>151</v>
      </c>
      <c r="B399" s="3">
        <v>6</v>
      </c>
      <c r="C399" t="s">
        <v>81</v>
      </c>
      <c r="D399" t="s">
        <v>628</v>
      </c>
      <c r="E399" s="4">
        <v>13</v>
      </c>
      <c r="F399" s="4">
        <v>21</v>
      </c>
      <c r="G399">
        <v>3</v>
      </c>
      <c r="H399" s="5">
        <v>4.1666666666666666E-3</v>
      </c>
      <c r="I399" t="s">
        <v>609</v>
      </c>
      <c r="J399" s="4">
        <f t="shared" si="25"/>
        <v>63</v>
      </c>
      <c r="K399" s="11">
        <f t="shared" si="26"/>
        <v>39</v>
      </c>
      <c r="L399" s="4">
        <f t="shared" si="24"/>
        <v>24</v>
      </c>
      <c r="M399" s="6">
        <f t="shared" si="27"/>
        <v>0.38095238095238093</v>
      </c>
    </row>
    <row r="400" spans="1:13" x14ac:dyDescent="0.45">
      <c r="A400" s="3">
        <v>152</v>
      </c>
      <c r="B400" s="3">
        <v>5</v>
      </c>
      <c r="C400" t="s">
        <v>53</v>
      </c>
      <c r="D400" t="s">
        <v>620</v>
      </c>
      <c r="E400" s="4">
        <v>16</v>
      </c>
      <c r="F400" s="4">
        <v>28</v>
      </c>
      <c r="G400">
        <v>2</v>
      </c>
      <c r="H400" s="5">
        <v>8.3333333333333332E-3</v>
      </c>
      <c r="I400" t="s">
        <v>609</v>
      </c>
      <c r="J400" s="4">
        <f t="shared" si="25"/>
        <v>56</v>
      </c>
      <c r="K400" s="11">
        <f t="shared" si="26"/>
        <v>32</v>
      </c>
      <c r="L400" s="4">
        <f t="shared" si="24"/>
        <v>24</v>
      </c>
      <c r="M400" s="6">
        <f t="shared" si="27"/>
        <v>0.42857142857142855</v>
      </c>
    </row>
    <row r="401" spans="1:13" x14ac:dyDescent="0.45">
      <c r="A401" s="3">
        <v>153</v>
      </c>
      <c r="B401" s="3">
        <v>10</v>
      </c>
      <c r="C401" t="s">
        <v>272</v>
      </c>
      <c r="D401" t="s">
        <v>619</v>
      </c>
      <c r="E401" s="4">
        <v>20</v>
      </c>
      <c r="F401" s="4">
        <v>33</v>
      </c>
      <c r="G401">
        <v>3</v>
      </c>
      <c r="H401" s="5">
        <v>6.9444444444444441E-3</v>
      </c>
      <c r="I401" t="s">
        <v>610</v>
      </c>
      <c r="J401" s="4">
        <f t="shared" si="25"/>
        <v>99</v>
      </c>
      <c r="K401" s="11">
        <f t="shared" si="26"/>
        <v>60</v>
      </c>
      <c r="L401" s="4">
        <f t="shared" si="24"/>
        <v>39</v>
      </c>
      <c r="M401" s="6">
        <f t="shared" si="27"/>
        <v>0.39393939393939392</v>
      </c>
    </row>
    <row r="402" spans="1:13" x14ac:dyDescent="0.45">
      <c r="A402" s="3">
        <v>153</v>
      </c>
      <c r="B402" s="3">
        <v>10</v>
      </c>
      <c r="C402" t="s">
        <v>169</v>
      </c>
      <c r="D402" t="s">
        <v>612</v>
      </c>
      <c r="E402" s="4">
        <v>14</v>
      </c>
      <c r="F402" s="4">
        <v>24</v>
      </c>
      <c r="G402">
        <v>1</v>
      </c>
      <c r="H402" s="5">
        <v>3.6805555555555557E-2</v>
      </c>
      <c r="I402" t="s">
        <v>610</v>
      </c>
      <c r="J402" s="4">
        <f t="shared" si="25"/>
        <v>24</v>
      </c>
      <c r="K402" s="11">
        <f t="shared" si="26"/>
        <v>14</v>
      </c>
      <c r="L402" s="4">
        <f t="shared" si="24"/>
        <v>10</v>
      </c>
      <c r="M402" s="6">
        <f t="shared" si="27"/>
        <v>0.41666666666666669</v>
      </c>
    </row>
    <row r="403" spans="1:13" x14ac:dyDescent="0.45">
      <c r="A403" s="3">
        <v>153</v>
      </c>
      <c r="B403" s="3">
        <v>10</v>
      </c>
      <c r="C403" t="s">
        <v>59</v>
      </c>
      <c r="D403" t="s">
        <v>616</v>
      </c>
      <c r="E403" s="4">
        <v>25</v>
      </c>
      <c r="F403" s="4">
        <v>40</v>
      </c>
      <c r="G403">
        <v>2</v>
      </c>
      <c r="H403" s="5">
        <v>1.8055555555555554E-2</v>
      </c>
      <c r="I403" t="s">
        <v>609</v>
      </c>
      <c r="J403" s="4">
        <f t="shared" si="25"/>
        <v>80</v>
      </c>
      <c r="K403" s="11">
        <f t="shared" si="26"/>
        <v>50</v>
      </c>
      <c r="L403" s="4">
        <f t="shared" si="24"/>
        <v>30</v>
      </c>
      <c r="M403" s="6">
        <f t="shared" si="27"/>
        <v>0.375</v>
      </c>
    </row>
    <row r="404" spans="1:13" x14ac:dyDescent="0.45">
      <c r="A404" s="3">
        <v>154</v>
      </c>
      <c r="B404" s="3">
        <v>11</v>
      </c>
      <c r="C404" t="s">
        <v>84</v>
      </c>
      <c r="D404" t="s">
        <v>617</v>
      </c>
      <c r="E404" s="4">
        <v>22</v>
      </c>
      <c r="F404" s="4">
        <v>36</v>
      </c>
      <c r="G404">
        <v>3</v>
      </c>
      <c r="H404" s="5">
        <v>3.6111111111111108E-2</v>
      </c>
      <c r="I404" t="s">
        <v>609</v>
      </c>
      <c r="J404" s="4">
        <f t="shared" si="25"/>
        <v>108</v>
      </c>
      <c r="K404" s="11">
        <f t="shared" si="26"/>
        <v>66</v>
      </c>
      <c r="L404" s="4">
        <f t="shared" si="24"/>
        <v>42</v>
      </c>
      <c r="M404" s="6">
        <f t="shared" si="27"/>
        <v>0.3888888888888889</v>
      </c>
    </row>
    <row r="405" spans="1:13" x14ac:dyDescent="0.45">
      <c r="A405" s="3">
        <v>154</v>
      </c>
      <c r="B405" s="3">
        <v>11</v>
      </c>
      <c r="C405" t="s">
        <v>90</v>
      </c>
      <c r="D405" t="s">
        <v>629</v>
      </c>
      <c r="E405" s="4">
        <v>10</v>
      </c>
      <c r="F405" s="4">
        <v>18</v>
      </c>
      <c r="G405">
        <v>2</v>
      </c>
      <c r="H405" s="5">
        <v>2.0833333333333332E-2</v>
      </c>
      <c r="I405" t="s">
        <v>609</v>
      </c>
      <c r="J405" s="4">
        <f t="shared" si="25"/>
        <v>36</v>
      </c>
      <c r="K405" s="11">
        <f t="shared" si="26"/>
        <v>20</v>
      </c>
      <c r="L405" s="4">
        <f t="shared" si="24"/>
        <v>16</v>
      </c>
      <c r="M405" s="6">
        <f t="shared" si="27"/>
        <v>0.44444444444444442</v>
      </c>
    </row>
    <row r="406" spans="1:13" x14ac:dyDescent="0.45">
      <c r="A406" s="3">
        <v>155</v>
      </c>
      <c r="B406" s="3">
        <v>7</v>
      </c>
      <c r="C406" t="s">
        <v>117</v>
      </c>
      <c r="D406" t="s">
        <v>615</v>
      </c>
      <c r="E406" s="4">
        <v>16</v>
      </c>
      <c r="F406" s="4">
        <v>27</v>
      </c>
      <c r="G406">
        <v>2</v>
      </c>
      <c r="H406" s="5">
        <v>1.6666666666666666E-2</v>
      </c>
      <c r="I406" t="s">
        <v>610</v>
      </c>
      <c r="J406" s="4">
        <f t="shared" si="25"/>
        <v>54</v>
      </c>
      <c r="K406" s="11">
        <f t="shared" si="26"/>
        <v>32</v>
      </c>
      <c r="L406" s="4">
        <f t="shared" si="24"/>
        <v>22</v>
      </c>
      <c r="M406" s="6">
        <f t="shared" si="27"/>
        <v>0.40740740740740738</v>
      </c>
    </row>
    <row r="407" spans="1:13" x14ac:dyDescent="0.45">
      <c r="A407" s="3">
        <v>155</v>
      </c>
      <c r="B407" s="3">
        <v>7</v>
      </c>
      <c r="C407" t="s">
        <v>127</v>
      </c>
      <c r="D407" t="s">
        <v>614</v>
      </c>
      <c r="E407" s="4">
        <v>19</v>
      </c>
      <c r="F407" s="4">
        <v>31</v>
      </c>
      <c r="G407">
        <v>2</v>
      </c>
      <c r="H407" s="5">
        <v>2.9861111111111113E-2</v>
      </c>
      <c r="I407" t="s">
        <v>609</v>
      </c>
      <c r="J407" s="4">
        <f t="shared" si="25"/>
        <v>62</v>
      </c>
      <c r="K407" s="11">
        <f t="shared" si="26"/>
        <v>38</v>
      </c>
      <c r="L407" s="4">
        <f t="shared" si="24"/>
        <v>24</v>
      </c>
      <c r="M407" s="6">
        <f t="shared" si="27"/>
        <v>0.38709677419354838</v>
      </c>
    </row>
    <row r="408" spans="1:13" x14ac:dyDescent="0.45">
      <c r="A408" s="3">
        <v>155</v>
      </c>
      <c r="B408" s="3">
        <v>7</v>
      </c>
      <c r="C408" t="s">
        <v>157</v>
      </c>
      <c r="D408" t="s">
        <v>626</v>
      </c>
      <c r="E408" s="4">
        <v>12</v>
      </c>
      <c r="F408" s="4">
        <v>20</v>
      </c>
      <c r="G408">
        <v>1</v>
      </c>
      <c r="H408" s="5">
        <v>2.2916666666666665E-2</v>
      </c>
      <c r="I408" t="s">
        <v>610</v>
      </c>
      <c r="J408" s="4">
        <f t="shared" si="25"/>
        <v>20</v>
      </c>
      <c r="K408" s="11">
        <f t="shared" si="26"/>
        <v>12</v>
      </c>
      <c r="L408" s="4">
        <f t="shared" si="24"/>
        <v>8</v>
      </c>
      <c r="M408" s="6">
        <f t="shared" si="27"/>
        <v>0.4</v>
      </c>
    </row>
    <row r="409" spans="1:13" x14ac:dyDescent="0.45">
      <c r="A409" s="3">
        <v>156</v>
      </c>
      <c r="B409" s="3">
        <v>6</v>
      </c>
      <c r="C409" t="s">
        <v>53</v>
      </c>
      <c r="D409" t="s">
        <v>620</v>
      </c>
      <c r="E409" s="4">
        <v>16</v>
      </c>
      <c r="F409" s="4">
        <v>28</v>
      </c>
      <c r="G409">
        <v>2</v>
      </c>
      <c r="H409" s="5">
        <v>4.1666666666666666E-3</v>
      </c>
      <c r="I409" t="s">
        <v>609</v>
      </c>
      <c r="J409" s="4">
        <f t="shared" si="25"/>
        <v>56</v>
      </c>
      <c r="K409" s="11">
        <f t="shared" si="26"/>
        <v>32</v>
      </c>
      <c r="L409" s="4">
        <f t="shared" si="24"/>
        <v>24</v>
      </c>
      <c r="M409" s="6">
        <f t="shared" si="27"/>
        <v>0.42857142857142855</v>
      </c>
    </row>
    <row r="410" spans="1:13" x14ac:dyDescent="0.45">
      <c r="A410" s="3">
        <v>157</v>
      </c>
      <c r="B410" s="3">
        <v>13</v>
      </c>
      <c r="C410" t="s">
        <v>133</v>
      </c>
      <c r="D410" t="s">
        <v>631</v>
      </c>
      <c r="E410" s="4">
        <v>15</v>
      </c>
      <c r="F410" s="4">
        <v>25</v>
      </c>
      <c r="G410">
        <v>3</v>
      </c>
      <c r="H410" s="5">
        <v>3.3333333333333333E-2</v>
      </c>
      <c r="I410" t="s">
        <v>610</v>
      </c>
      <c r="J410" s="4">
        <f t="shared" si="25"/>
        <v>75</v>
      </c>
      <c r="K410" s="11">
        <f t="shared" si="26"/>
        <v>45</v>
      </c>
      <c r="L410" s="4">
        <f t="shared" si="24"/>
        <v>30</v>
      </c>
      <c r="M410" s="6">
        <f t="shared" si="27"/>
        <v>0.4</v>
      </c>
    </row>
    <row r="411" spans="1:13" x14ac:dyDescent="0.45">
      <c r="A411" s="3">
        <v>157</v>
      </c>
      <c r="B411" s="3">
        <v>13</v>
      </c>
      <c r="C411" t="s">
        <v>53</v>
      </c>
      <c r="D411" t="s">
        <v>620</v>
      </c>
      <c r="E411" s="4">
        <v>16</v>
      </c>
      <c r="F411" s="4">
        <v>28</v>
      </c>
      <c r="G411">
        <v>1</v>
      </c>
      <c r="H411" s="5">
        <v>3.7499999999999999E-2</v>
      </c>
      <c r="I411" t="s">
        <v>610</v>
      </c>
      <c r="J411" s="4">
        <f t="shared" si="25"/>
        <v>28</v>
      </c>
      <c r="K411" s="11">
        <f t="shared" si="26"/>
        <v>16</v>
      </c>
      <c r="L411" s="4">
        <f t="shared" si="24"/>
        <v>12</v>
      </c>
      <c r="M411" s="6">
        <f t="shared" si="27"/>
        <v>0.42857142857142855</v>
      </c>
    </row>
    <row r="412" spans="1:13" x14ac:dyDescent="0.45">
      <c r="A412" s="3">
        <v>157</v>
      </c>
      <c r="B412" s="3">
        <v>13</v>
      </c>
      <c r="C412" t="s">
        <v>79</v>
      </c>
      <c r="D412" t="s">
        <v>613</v>
      </c>
      <c r="E412" s="4">
        <v>18</v>
      </c>
      <c r="F412" s="4">
        <v>30</v>
      </c>
      <c r="G412">
        <v>2</v>
      </c>
      <c r="H412" s="5">
        <v>1.8749999999999999E-2</v>
      </c>
      <c r="I412" t="s">
        <v>609</v>
      </c>
      <c r="J412" s="4">
        <f t="shared" si="25"/>
        <v>60</v>
      </c>
      <c r="K412" s="11">
        <f t="shared" si="26"/>
        <v>36</v>
      </c>
      <c r="L412" s="4">
        <f t="shared" si="24"/>
        <v>24</v>
      </c>
      <c r="M412" s="6">
        <f t="shared" si="27"/>
        <v>0.4</v>
      </c>
    </row>
    <row r="413" spans="1:13" x14ac:dyDescent="0.45">
      <c r="A413" s="3">
        <v>157</v>
      </c>
      <c r="B413" s="3">
        <v>13</v>
      </c>
      <c r="C413" t="s">
        <v>84</v>
      </c>
      <c r="D413" t="s">
        <v>617</v>
      </c>
      <c r="E413" s="4">
        <v>22</v>
      </c>
      <c r="F413" s="4">
        <v>36</v>
      </c>
      <c r="G413">
        <v>3</v>
      </c>
      <c r="H413" s="5">
        <v>1.4583333333333334E-2</v>
      </c>
      <c r="I413" t="s">
        <v>609</v>
      </c>
      <c r="J413" s="4">
        <f t="shared" si="25"/>
        <v>108</v>
      </c>
      <c r="K413" s="11">
        <f t="shared" si="26"/>
        <v>66</v>
      </c>
      <c r="L413" s="4">
        <f t="shared" si="24"/>
        <v>42</v>
      </c>
      <c r="M413" s="6">
        <f t="shared" si="27"/>
        <v>0.3888888888888889</v>
      </c>
    </row>
    <row r="414" spans="1:13" x14ac:dyDescent="0.45">
      <c r="A414" s="3">
        <v>158</v>
      </c>
      <c r="B414" s="3">
        <v>5</v>
      </c>
      <c r="C414" t="s">
        <v>123</v>
      </c>
      <c r="D414" t="s">
        <v>621</v>
      </c>
      <c r="E414" s="4">
        <v>11</v>
      </c>
      <c r="F414" s="4">
        <v>19</v>
      </c>
      <c r="G414">
        <v>1</v>
      </c>
      <c r="H414" s="5">
        <v>3.9583333333333331E-2</v>
      </c>
      <c r="I414" t="s">
        <v>609</v>
      </c>
      <c r="J414" s="4">
        <f t="shared" si="25"/>
        <v>19</v>
      </c>
      <c r="K414" s="11">
        <f t="shared" si="26"/>
        <v>11</v>
      </c>
      <c r="L414" s="4">
        <f t="shared" si="24"/>
        <v>8</v>
      </c>
      <c r="M414" s="6">
        <f t="shared" si="27"/>
        <v>0.42105263157894735</v>
      </c>
    </row>
    <row r="415" spans="1:13" x14ac:dyDescent="0.45">
      <c r="A415" s="3">
        <v>158</v>
      </c>
      <c r="B415" s="3">
        <v>5</v>
      </c>
      <c r="C415" t="s">
        <v>166</v>
      </c>
      <c r="D415" t="s">
        <v>630</v>
      </c>
      <c r="E415" s="4">
        <v>15</v>
      </c>
      <c r="F415" s="4">
        <v>26</v>
      </c>
      <c r="G415">
        <v>3</v>
      </c>
      <c r="H415" s="5">
        <v>3.8194444444444448E-2</v>
      </c>
      <c r="I415" t="s">
        <v>609</v>
      </c>
      <c r="J415" s="4">
        <f t="shared" si="25"/>
        <v>78</v>
      </c>
      <c r="K415" s="11">
        <f t="shared" si="26"/>
        <v>45</v>
      </c>
      <c r="L415" s="4">
        <f t="shared" si="24"/>
        <v>33</v>
      </c>
      <c r="M415" s="6">
        <f t="shared" si="27"/>
        <v>0.42307692307692307</v>
      </c>
    </row>
    <row r="416" spans="1:13" x14ac:dyDescent="0.45">
      <c r="A416" s="3">
        <v>158</v>
      </c>
      <c r="B416" s="3">
        <v>5</v>
      </c>
      <c r="C416" t="s">
        <v>84</v>
      </c>
      <c r="D416" t="s">
        <v>617</v>
      </c>
      <c r="E416" s="4">
        <v>22</v>
      </c>
      <c r="F416" s="4">
        <v>36</v>
      </c>
      <c r="G416">
        <v>3</v>
      </c>
      <c r="H416" s="5">
        <v>4.8611111111111112E-3</v>
      </c>
      <c r="I416" t="s">
        <v>609</v>
      </c>
      <c r="J416" s="4">
        <f t="shared" si="25"/>
        <v>108</v>
      </c>
      <c r="K416" s="11">
        <f t="shared" si="26"/>
        <v>66</v>
      </c>
      <c r="L416" s="4">
        <f t="shared" si="24"/>
        <v>42</v>
      </c>
      <c r="M416" s="6">
        <f t="shared" si="27"/>
        <v>0.3888888888888889</v>
      </c>
    </row>
    <row r="417" spans="1:13" x14ac:dyDescent="0.45">
      <c r="A417" s="3">
        <v>158</v>
      </c>
      <c r="B417" s="3">
        <v>5</v>
      </c>
      <c r="C417" t="s">
        <v>37</v>
      </c>
      <c r="D417" t="s">
        <v>622</v>
      </c>
      <c r="E417" s="4">
        <v>21</v>
      </c>
      <c r="F417" s="4">
        <v>35</v>
      </c>
      <c r="G417">
        <v>3</v>
      </c>
      <c r="H417" s="5">
        <v>1.1111111111111112E-2</v>
      </c>
      <c r="I417" t="s">
        <v>610</v>
      </c>
      <c r="J417" s="4">
        <f t="shared" si="25"/>
        <v>105</v>
      </c>
      <c r="K417" s="11">
        <f t="shared" si="26"/>
        <v>63</v>
      </c>
      <c r="L417" s="4">
        <f t="shared" si="24"/>
        <v>42</v>
      </c>
      <c r="M417" s="6">
        <f t="shared" si="27"/>
        <v>0.4</v>
      </c>
    </row>
    <row r="418" spans="1:13" x14ac:dyDescent="0.45">
      <c r="A418" s="3">
        <v>159</v>
      </c>
      <c r="B418" s="3">
        <v>16</v>
      </c>
      <c r="C418" t="s">
        <v>49</v>
      </c>
      <c r="D418" t="s">
        <v>618</v>
      </c>
      <c r="E418" s="4">
        <v>17</v>
      </c>
      <c r="F418" s="4">
        <v>29</v>
      </c>
      <c r="G418">
        <v>3</v>
      </c>
      <c r="H418" s="5">
        <v>1.5972222222222221E-2</v>
      </c>
      <c r="I418" t="s">
        <v>610</v>
      </c>
      <c r="J418" s="4">
        <f t="shared" si="25"/>
        <v>87</v>
      </c>
      <c r="K418" s="11">
        <f t="shared" si="26"/>
        <v>51</v>
      </c>
      <c r="L418" s="4">
        <f t="shared" si="24"/>
        <v>36</v>
      </c>
      <c r="M418" s="6">
        <f t="shared" si="27"/>
        <v>0.41379310344827586</v>
      </c>
    </row>
    <row r="419" spans="1:13" x14ac:dyDescent="0.45">
      <c r="A419" s="3">
        <v>159</v>
      </c>
      <c r="B419" s="3">
        <v>16</v>
      </c>
      <c r="C419" t="s">
        <v>127</v>
      </c>
      <c r="D419" t="s">
        <v>614</v>
      </c>
      <c r="E419" s="4">
        <v>19</v>
      </c>
      <c r="F419" s="4">
        <v>31</v>
      </c>
      <c r="G419">
        <v>1</v>
      </c>
      <c r="H419" s="5">
        <v>3.472222222222222E-3</v>
      </c>
      <c r="I419" t="s">
        <v>609</v>
      </c>
      <c r="J419" s="4">
        <f t="shared" si="25"/>
        <v>31</v>
      </c>
      <c r="K419" s="11">
        <f t="shared" si="26"/>
        <v>19</v>
      </c>
      <c r="L419" s="4">
        <f t="shared" si="24"/>
        <v>12</v>
      </c>
      <c r="M419" s="6">
        <f t="shared" si="27"/>
        <v>0.38709677419354838</v>
      </c>
    </row>
    <row r="420" spans="1:13" x14ac:dyDescent="0.45">
      <c r="A420" s="3">
        <v>159</v>
      </c>
      <c r="B420" s="3">
        <v>16</v>
      </c>
      <c r="C420" t="s">
        <v>90</v>
      </c>
      <c r="D420" t="s">
        <v>629</v>
      </c>
      <c r="E420" s="4">
        <v>10</v>
      </c>
      <c r="F420" s="4">
        <v>18</v>
      </c>
      <c r="G420">
        <v>2</v>
      </c>
      <c r="H420" s="5">
        <v>4.1666666666666666E-3</v>
      </c>
      <c r="I420" t="s">
        <v>609</v>
      </c>
      <c r="J420" s="4">
        <f t="shared" si="25"/>
        <v>36</v>
      </c>
      <c r="K420" s="11">
        <f t="shared" si="26"/>
        <v>20</v>
      </c>
      <c r="L420" s="4">
        <f t="shared" si="24"/>
        <v>16</v>
      </c>
      <c r="M420" s="6">
        <f t="shared" si="27"/>
        <v>0.44444444444444442</v>
      </c>
    </row>
    <row r="421" spans="1:13" x14ac:dyDescent="0.45">
      <c r="A421" s="3">
        <v>159</v>
      </c>
      <c r="B421" s="3">
        <v>16</v>
      </c>
      <c r="C421" t="s">
        <v>272</v>
      </c>
      <c r="D421" t="s">
        <v>619</v>
      </c>
      <c r="E421" s="4">
        <v>20</v>
      </c>
      <c r="F421" s="4">
        <v>33</v>
      </c>
      <c r="G421">
        <v>3</v>
      </c>
      <c r="H421" s="5">
        <v>2.7777777777777776E-2</v>
      </c>
      <c r="I421" t="s">
        <v>609</v>
      </c>
      <c r="J421" s="4">
        <f t="shared" si="25"/>
        <v>99</v>
      </c>
      <c r="K421" s="11">
        <f t="shared" si="26"/>
        <v>60</v>
      </c>
      <c r="L421" s="4">
        <f t="shared" si="24"/>
        <v>39</v>
      </c>
      <c r="M421" s="6">
        <f t="shared" si="27"/>
        <v>0.39393939393939392</v>
      </c>
    </row>
    <row r="422" spans="1:13" x14ac:dyDescent="0.45">
      <c r="A422" s="3">
        <v>160</v>
      </c>
      <c r="B422" s="3">
        <v>19</v>
      </c>
      <c r="C422" t="s">
        <v>84</v>
      </c>
      <c r="D422" t="s">
        <v>617</v>
      </c>
      <c r="E422" s="4">
        <v>22</v>
      </c>
      <c r="F422" s="4">
        <v>36</v>
      </c>
      <c r="G422">
        <v>3</v>
      </c>
      <c r="H422" s="5">
        <v>1.3888888888888888E-2</v>
      </c>
      <c r="I422" t="s">
        <v>609</v>
      </c>
      <c r="J422" s="4">
        <f t="shared" si="25"/>
        <v>108</v>
      </c>
      <c r="K422" s="11">
        <f t="shared" si="26"/>
        <v>66</v>
      </c>
      <c r="L422" s="4">
        <f t="shared" si="24"/>
        <v>42</v>
      </c>
      <c r="M422" s="6">
        <f t="shared" si="27"/>
        <v>0.3888888888888889</v>
      </c>
    </row>
    <row r="423" spans="1:13" x14ac:dyDescent="0.45">
      <c r="A423" s="3">
        <v>160</v>
      </c>
      <c r="B423" s="3">
        <v>19</v>
      </c>
      <c r="C423" t="s">
        <v>169</v>
      </c>
      <c r="D423" t="s">
        <v>612</v>
      </c>
      <c r="E423" s="4">
        <v>14</v>
      </c>
      <c r="F423" s="4">
        <v>24</v>
      </c>
      <c r="G423">
        <v>2</v>
      </c>
      <c r="H423" s="5">
        <v>3.2638888888888891E-2</v>
      </c>
      <c r="I423" t="s">
        <v>609</v>
      </c>
      <c r="J423" s="4">
        <f t="shared" si="25"/>
        <v>48</v>
      </c>
      <c r="K423" s="11">
        <f t="shared" si="26"/>
        <v>28</v>
      </c>
      <c r="L423" s="4">
        <f t="shared" si="24"/>
        <v>20</v>
      </c>
      <c r="M423" s="6">
        <f t="shared" si="27"/>
        <v>0.41666666666666669</v>
      </c>
    </row>
    <row r="424" spans="1:13" x14ac:dyDescent="0.45">
      <c r="A424" s="3">
        <v>161</v>
      </c>
      <c r="B424" s="3">
        <v>13</v>
      </c>
      <c r="C424" t="s">
        <v>53</v>
      </c>
      <c r="D424" t="s">
        <v>620</v>
      </c>
      <c r="E424" s="4">
        <v>16</v>
      </c>
      <c r="F424" s="4">
        <v>28</v>
      </c>
      <c r="G424">
        <v>3</v>
      </c>
      <c r="H424" s="5">
        <v>3.9583333333333331E-2</v>
      </c>
      <c r="I424" t="s">
        <v>609</v>
      </c>
      <c r="J424" s="4">
        <f t="shared" si="25"/>
        <v>84</v>
      </c>
      <c r="K424" s="11">
        <f t="shared" si="26"/>
        <v>48</v>
      </c>
      <c r="L424" s="4">
        <f t="shared" si="24"/>
        <v>36</v>
      </c>
      <c r="M424" s="6">
        <f t="shared" si="27"/>
        <v>0.42857142857142855</v>
      </c>
    </row>
    <row r="425" spans="1:13" x14ac:dyDescent="0.45">
      <c r="A425" s="3">
        <v>162</v>
      </c>
      <c r="B425" s="3">
        <v>14</v>
      </c>
      <c r="C425" t="s">
        <v>169</v>
      </c>
      <c r="D425" t="s">
        <v>612</v>
      </c>
      <c r="E425" s="4">
        <v>14</v>
      </c>
      <c r="F425" s="4">
        <v>24</v>
      </c>
      <c r="G425">
        <v>3</v>
      </c>
      <c r="H425" s="5">
        <v>1.7361111111111112E-2</v>
      </c>
      <c r="I425" t="s">
        <v>609</v>
      </c>
      <c r="J425" s="4">
        <f t="shared" si="25"/>
        <v>72</v>
      </c>
      <c r="K425" s="11">
        <f t="shared" si="26"/>
        <v>42</v>
      </c>
      <c r="L425" s="4">
        <f t="shared" si="24"/>
        <v>30</v>
      </c>
      <c r="M425" s="6">
        <f t="shared" si="27"/>
        <v>0.41666666666666669</v>
      </c>
    </row>
    <row r="426" spans="1:13" x14ac:dyDescent="0.45">
      <c r="A426" s="3">
        <v>163</v>
      </c>
      <c r="B426" s="3">
        <v>6</v>
      </c>
      <c r="C426" t="s">
        <v>127</v>
      </c>
      <c r="D426" t="s">
        <v>614</v>
      </c>
      <c r="E426" s="4">
        <v>19</v>
      </c>
      <c r="F426" s="4">
        <v>31</v>
      </c>
      <c r="G426">
        <v>3</v>
      </c>
      <c r="H426" s="5">
        <v>5.5555555555555558E-3</v>
      </c>
      <c r="I426" t="s">
        <v>610</v>
      </c>
      <c r="J426" s="4">
        <f t="shared" si="25"/>
        <v>93</v>
      </c>
      <c r="K426" s="11">
        <f t="shared" si="26"/>
        <v>57</v>
      </c>
      <c r="L426" s="4">
        <f t="shared" si="24"/>
        <v>36</v>
      </c>
      <c r="M426" s="6">
        <f t="shared" si="27"/>
        <v>0.38709677419354838</v>
      </c>
    </row>
    <row r="427" spans="1:13" x14ac:dyDescent="0.45">
      <c r="A427" s="3">
        <v>163</v>
      </c>
      <c r="B427" s="3">
        <v>6</v>
      </c>
      <c r="C427" t="s">
        <v>79</v>
      </c>
      <c r="D427" t="s">
        <v>613</v>
      </c>
      <c r="E427" s="4">
        <v>18</v>
      </c>
      <c r="F427" s="4">
        <v>30</v>
      </c>
      <c r="G427">
        <v>3</v>
      </c>
      <c r="H427" s="5">
        <v>1.1111111111111112E-2</v>
      </c>
      <c r="I427" t="s">
        <v>610</v>
      </c>
      <c r="J427" s="4">
        <f t="shared" si="25"/>
        <v>90</v>
      </c>
      <c r="K427" s="11">
        <f t="shared" si="26"/>
        <v>54</v>
      </c>
      <c r="L427" s="4">
        <f t="shared" si="24"/>
        <v>36</v>
      </c>
      <c r="M427" s="6">
        <f t="shared" si="27"/>
        <v>0.4</v>
      </c>
    </row>
    <row r="428" spans="1:13" x14ac:dyDescent="0.45">
      <c r="A428" s="3">
        <v>163</v>
      </c>
      <c r="B428" s="3">
        <v>6</v>
      </c>
      <c r="C428" t="s">
        <v>272</v>
      </c>
      <c r="D428" t="s">
        <v>619</v>
      </c>
      <c r="E428" s="4">
        <v>20</v>
      </c>
      <c r="F428" s="4">
        <v>33</v>
      </c>
      <c r="G428">
        <v>2</v>
      </c>
      <c r="H428" s="5">
        <v>2.7777777777777776E-2</v>
      </c>
      <c r="I428" t="s">
        <v>610</v>
      </c>
      <c r="J428" s="4">
        <f t="shared" si="25"/>
        <v>66</v>
      </c>
      <c r="K428" s="11">
        <f t="shared" si="26"/>
        <v>40</v>
      </c>
      <c r="L428" s="4">
        <f t="shared" si="24"/>
        <v>26</v>
      </c>
      <c r="M428" s="6">
        <f t="shared" si="27"/>
        <v>0.39393939393939392</v>
      </c>
    </row>
    <row r="429" spans="1:13" x14ac:dyDescent="0.45">
      <c r="A429" s="3">
        <v>163</v>
      </c>
      <c r="B429" s="3">
        <v>6</v>
      </c>
      <c r="C429" t="s">
        <v>214</v>
      </c>
      <c r="D429" t="s">
        <v>624</v>
      </c>
      <c r="E429" s="4">
        <v>13</v>
      </c>
      <c r="F429" s="4">
        <v>22</v>
      </c>
      <c r="G429">
        <v>1</v>
      </c>
      <c r="H429" s="5">
        <v>4.8611111111111112E-3</v>
      </c>
      <c r="I429" t="s">
        <v>609</v>
      </c>
      <c r="J429" s="4">
        <f t="shared" si="25"/>
        <v>22</v>
      </c>
      <c r="K429" s="11">
        <f t="shared" si="26"/>
        <v>13</v>
      </c>
      <c r="L429" s="4">
        <f t="shared" si="24"/>
        <v>9</v>
      </c>
      <c r="M429" s="6">
        <f t="shared" si="27"/>
        <v>0.40909090909090912</v>
      </c>
    </row>
    <row r="430" spans="1:13" x14ac:dyDescent="0.45">
      <c r="A430" s="3">
        <v>164</v>
      </c>
      <c r="B430" s="3">
        <v>8</v>
      </c>
      <c r="C430" t="s">
        <v>214</v>
      </c>
      <c r="D430" t="s">
        <v>624</v>
      </c>
      <c r="E430" s="4">
        <v>13</v>
      </c>
      <c r="F430" s="4">
        <v>22</v>
      </c>
      <c r="G430">
        <v>1</v>
      </c>
      <c r="H430" s="5">
        <v>2.9861111111111113E-2</v>
      </c>
      <c r="I430" t="s">
        <v>610</v>
      </c>
      <c r="J430" s="4">
        <f t="shared" si="25"/>
        <v>22</v>
      </c>
      <c r="K430" s="11">
        <f t="shared" si="26"/>
        <v>13</v>
      </c>
      <c r="L430" s="4">
        <f t="shared" si="24"/>
        <v>9</v>
      </c>
      <c r="M430" s="6">
        <f t="shared" si="27"/>
        <v>0.40909090909090912</v>
      </c>
    </row>
    <row r="431" spans="1:13" x14ac:dyDescent="0.45">
      <c r="A431" s="3">
        <v>164</v>
      </c>
      <c r="B431" s="3">
        <v>8</v>
      </c>
      <c r="C431" t="s">
        <v>84</v>
      </c>
      <c r="D431" t="s">
        <v>617</v>
      </c>
      <c r="E431" s="4">
        <v>22</v>
      </c>
      <c r="F431" s="4">
        <v>36</v>
      </c>
      <c r="G431">
        <v>1</v>
      </c>
      <c r="H431" s="5">
        <v>4.8611111111111112E-3</v>
      </c>
      <c r="I431" t="s">
        <v>609</v>
      </c>
      <c r="J431" s="4">
        <f t="shared" si="25"/>
        <v>36</v>
      </c>
      <c r="K431" s="11">
        <f t="shared" si="26"/>
        <v>22</v>
      </c>
      <c r="L431" s="4">
        <f t="shared" si="24"/>
        <v>14</v>
      </c>
      <c r="M431" s="6">
        <f t="shared" si="27"/>
        <v>0.3888888888888889</v>
      </c>
    </row>
    <row r="432" spans="1:13" x14ac:dyDescent="0.45">
      <c r="A432" s="3">
        <v>164</v>
      </c>
      <c r="B432" s="3">
        <v>8</v>
      </c>
      <c r="C432" t="s">
        <v>258</v>
      </c>
      <c r="D432" t="s">
        <v>623</v>
      </c>
      <c r="E432" s="4">
        <v>19</v>
      </c>
      <c r="F432" s="4">
        <v>32</v>
      </c>
      <c r="G432">
        <v>2</v>
      </c>
      <c r="H432" s="5">
        <v>1.3888888888888888E-2</v>
      </c>
      <c r="I432" t="s">
        <v>609</v>
      </c>
      <c r="J432" s="4">
        <f t="shared" si="25"/>
        <v>64</v>
      </c>
      <c r="K432" s="11">
        <f t="shared" si="26"/>
        <v>38</v>
      </c>
      <c r="L432" s="4">
        <f t="shared" si="24"/>
        <v>26</v>
      </c>
      <c r="M432" s="6">
        <f t="shared" si="27"/>
        <v>0.40625</v>
      </c>
    </row>
    <row r="433" spans="1:13" x14ac:dyDescent="0.45">
      <c r="A433" s="3">
        <v>164</v>
      </c>
      <c r="B433" s="3">
        <v>8</v>
      </c>
      <c r="C433" t="s">
        <v>169</v>
      </c>
      <c r="D433" t="s">
        <v>612</v>
      </c>
      <c r="E433" s="4">
        <v>14</v>
      </c>
      <c r="F433" s="4">
        <v>24</v>
      </c>
      <c r="G433">
        <v>2</v>
      </c>
      <c r="H433" s="5">
        <v>2.4305555555555556E-2</v>
      </c>
      <c r="I433" t="s">
        <v>609</v>
      </c>
      <c r="J433" s="4">
        <f t="shared" si="25"/>
        <v>48</v>
      </c>
      <c r="K433" s="11">
        <f t="shared" si="26"/>
        <v>28</v>
      </c>
      <c r="L433" s="4">
        <f t="shared" si="24"/>
        <v>20</v>
      </c>
      <c r="M433" s="6">
        <f t="shared" si="27"/>
        <v>0.41666666666666669</v>
      </c>
    </row>
    <row r="434" spans="1:13" x14ac:dyDescent="0.45">
      <c r="A434" s="3">
        <v>165</v>
      </c>
      <c r="B434" s="3">
        <v>10</v>
      </c>
      <c r="C434" t="s">
        <v>169</v>
      </c>
      <c r="D434" t="s">
        <v>612</v>
      </c>
      <c r="E434" s="4">
        <v>14</v>
      </c>
      <c r="F434" s="4">
        <v>24</v>
      </c>
      <c r="G434">
        <v>2</v>
      </c>
      <c r="H434" s="5">
        <v>1.0416666666666666E-2</v>
      </c>
      <c r="I434" t="s">
        <v>610</v>
      </c>
      <c r="J434" s="4">
        <f t="shared" si="25"/>
        <v>48</v>
      </c>
      <c r="K434" s="11">
        <f t="shared" si="26"/>
        <v>28</v>
      </c>
      <c r="L434" s="4">
        <f t="shared" si="24"/>
        <v>20</v>
      </c>
      <c r="M434" s="6">
        <f t="shared" si="27"/>
        <v>0.41666666666666669</v>
      </c>
    </row>
    <row r="435" spans="1:13" x14ac:dyDescent="0.45">
      <c r="A435" s="3">
        <v>165</v>
      </c>
      <c r="B435" s="3">
        <v>10</v>
      </c>
      <c r="C435" t="s">
        <v>81</v>
      </c>
      <c r="D435" t="s">
        <v>628</v>
      </c>
      <c r="E435" s="4">
        <v>13</v>
      </c>
      <c r="F435" s="4">
        <v>21</v>
      </c>
      <c r="G435">
        <v>2</v>
      </c>
      <c r="H435" s="5">
        <v>2.8472222222222222E-2</v>
      </c>
      <c r="I435" t="s">
        <v>609</v>
      </c>
      <c r="J435" s="4">
        <f t="shared" si="25"/>
        <v>42</v>
      </c>
      <c r="K435" s="11">
        <f t="shared" si="26"/>
        <v>26</v>
      </c>
      <c r="L435" s="4">
        <f t="shared" si="24"/>
        <v>16</v>
      </c>
      <c r="M435" s="6">
        <f t="shared" si="27"/>
        <v>0.38095238095238093</v>
      </c>
    </row>
    <row r="436" spans="1:13" x14ac:dyDescent="0.45">
      <c r="A436" s="3">
        <v>166</v>
      </c>
      <c r="B436" s="3">
        <v>12</v>
      </c>
      <c r="C436" t="s">
        <v>211</v>
      </c>
      <c r="D436" t="s">
        <v>627</v>
      </c>
      <c r="E436" s="4">
        <v>14</v>
      </c>
      <c r="F436" s="4">
        <v>23</v>
      </c>
      <c r="G436">
        <v>2</v>
      </c>
      <c r="H436" s="5">
        <v>1.5277777777777777E-2</v>
      </c>
      <c r="I436" t="s">
        <v>610</v>
      </c>
      <c r="J436" s="4">
        <f t="shared" si="25"/>
        <v>46</v>
      </c>
      <c r="K436" s="11">
        <f t="shared" si="26"/>
        <v>28</v>
      </c>
      <c r="L436" s="4">
        <f t="shared" si="24"/>
        <v>18</v>
      </c>
      <c r="M436" s="6">
        <f t="shared" si="27"/>
        <v>0.39130434782608697</v>
      </c>
    </row>
    <row r="437" spans="1:13" x14ac:dyDescent="0.45">
      <c r="A437" s="3">
        <v>167</v>
      </c>
      <c r="B437" s="3">
        <v>5</v>
      </c>
      <c r="C437" t="s">
        <v>123</v>
      </c>
      <c r="D437" t="s">
        <v>621</v>
      </c>
      <c r="E437" s="4">
        <v>11</v>
      </c>
      <c r="F437" s="4">
        <v>19</v>
      </c>
      <c r="G437">
        <v>1</v>
      </c>
      <c r="H437" s="5">
        <v>2.013888888888889E-2</v>
      </c>
      <c r="I437" t="s">
        <v>609</v>
      </c>
      <c r="J437" s="4">
        <f t="shared" si="25"/>
        <v>19</v>
      </c>
      <c r="K437" s="11">
        <f t="shared" si="26"/>
        <v>11</v>
      </c>
      <c r="L437" s="4">
        <f t="shared" si="24"/>
        <v>8</v>
      </c>
      <c r="M437" s="6">
        <f t="shared" si="27"/>
        <v>0.42105263157894735</v>
      </c>
    </row>
    <row r="438" spans="1:13" x14ac:dyDescent="0.45">
      <c r="A438" s="3">
        <v>167</v>
      </c>
      <c r="B438" s="3">
        <v>5</v>
      </c>
      <c r="C438" t="s">
        <v>66</v>
      </c>
      <c r="D438" t="s">
        <v>625</v>
      </c>
      <c r="E438" s="4">
        <v>20</v>
      </c>
      <c r="F438" s="4">
        <v>34</v>
      </c>
      <c r="G438">
        <v>3</v>
      </c>
      <c r="H438" s="5">
        <v>7.6388888888888886E-3</v>
      </c>
      <c r="I438" t="s">
        <v>609</v>
      </c>
      <c r="J438" s="4">
        <f t="shared" si="25"/>
        <v>102</v>
      </c>
      <c r="K438" s="11">
        <f t="shared" si="26"/>
        <v>60</v>
      </c>
      <c r="L438" s="4">
        <f t="shared" si="24"/>
        <v>42</v>
      </c>
      <c r="M438" s="6">
        <f t="shared" si="27"/>
        <v>0.41176470588235292</v>
      </c>
    </row>
    <row r="439" spans="1:13" x14ac:dyDescent="0.45">
      <c r="A439" s="3">
        <v>167</v>
      </c>
      <c r="B439" s="3">
        <v>5</v>
      </c>
      <c r="C439" t="s">
        <v>127</v>
      </c>
      <c r="D439" t="s">
        <v>614</v>
      </c>
      <c r="E439" s="4">
        <v>19</v>
      </c>
      <c r="F439" s="4">
        <v>31</v>
      </c>
      <c r="G439">
        <v>1</v>
      </c>
      <c r="H439" s="5">
        <v>2.5000000000000001E-2</v>
      </c>
      <c r="I439" t="s">
        <v>610</v>
      </c>
      <c r="J439" s="4">
        <f t="shared" si="25"/>
        <v>31</v>
      </c>
      <c r="K439" s="11">
        <f t="shared" si="26"/>
        <v>19</v>
      </c>
      <c r="L439" s="4">
        <f t="shared" si="24"/>
        <v>12</v>
      </c>
      <c r="M439" s="6">
        <f t="shared" si="27"/>
        <v>0.38709677419354838</v>
      </c>
    </row>
    <row r="440" spans="1:13" x14ac:dyDescent="0.45">
      <c r="A440" s="3">
        <v>168</v>
      </c>
      <c r="B440" s="3">
        <v>17</v>
      </c>
      <c r="C440" t="s">
        <v>214</v>
      </c>
      <c r="D440" t="s">
        <v>624</v>
      </c>
      <c r="E440" s="4">
        <v>13</v>
      </c>
      <c r="F440" s="4">
        <v>22</v>
      </c>
      <c r="G440">
        <v>2</v>
      </c>
      <c r="H440" s="5">
        <v>4.8611111111111112E-3</v>
      </c>
      <c r="I440" t="s">
        <v>610</v>
      </c>
      <c r="J440" s="4">
        <f t="shared" si="25"/>
        <v>44</v>
      </c>
      <c r="K440" s="11">
        <f t="shared" si="26"/>
        <v>26</v>
      </c>
      <c r="L440" s="4">
        <f t="shared" si="24"/>
        <v>18</v>
      </c>
      <c r="M440" s="6">
        <f t="shared" si="27"/>
        <v>0.40909090909090912</v>
      </c>
    </row>
    <row r="441" spans="1:13" x14ac:dyDescent="0.45">
      <c r="A441" s="3">
        <v>169</v>
      </c>
      <c r="B441" s="3">
        <v>19</v>
      </c>
      <c r="C441" t="s">
        <v>81</v>
      </c>
      <c r="D441" t="s">
        <v>628</v>
      </c>
      <c r="E441" s="4">
        <v>13</v>
      </c>
      <c r="F441" s="4">
        <v>21</v>
      </c>
      <c r="G441">
        <v>2</v>
      </c>
      <c r="H441" s="5">
        <v>3.0555555555555555E-2</v>
      </c>
      <c r="I441" t="s">
        <v>610</v>
      </c>
      <c r="J441" s="4">
        <f t="shared" si="25"/>
        <v>42</v>
      </c>
      <c r="K441" s="11">
        <f t="shared" si="26"/>
        <v>26</v>
      </c>
      <c r="L441" s="4">
        <f t="shared" si="24"/>
        <v>16</v>
      </c>
      <c r="M441" s="6">
        <f t="shared" si="27"/>
        <v>0.38095238095238093</v>
      </c>
    </row>
    <row r="442" spans="1:13" x14ac:dyDescent="0.45">
      <c r="A442" s="3">
        <v>169</v>
      </c>
      <c r="B442" s="3">
        <v>19</v>
      </c>
      <c r="C442" t="s">
        <v>66</v>
      </c>
      <c r="D442" t="s">
        <v>625</v>
      </c>
      <c r="E442" s="4">
        <v>20</v>
      </c>
      <c r="F442" s="4">
        <v>34</v>
      </c>
      <c r="G442">
        <v>2</v>
      </c>
      <c r="H442" s="5">
        <v>4.0972222222222222E-2</v>
      </c>
      <c r="I442" t="s">
        <v>610</v>
      </c>
      <c r="J442" s="4">
        <f t="shared" si="25"/>
        <v>68</v>
      </c>
      <c r="K442" s="11">
        <f t="shared" si="26"/>
        <v>40</v>
      </c>
      <c r="L442" s="4">
        <f t="shared" si="24"/>
        <v>28</v>
      </c>
      <c r="M442" s="6">
        <f t="shared" si="27"/>
        <v>0.41176470588235292</v>
      </c>
    </row>
    <row r="443" spans="1:13" x14ac:dyDescent="0.45">
      <c r="A443" s="3">
        <v>169</v>
      </c>
      <c r="B443" s="3">
        <v>19</v>
      </c>
      <c r="C443" t="s">
        <v>214</v>
      </c>
      <c r="D443" t="s">
        <v>624</v>
      </c>
      <c r="E443" s="4">
        <v>13</v>
      </c>
      <c r="F443" s="4">
        <v>22</v>
      </c>
      <c r="G443">
        <v>2</v>
      </c>
      <c r="H443" s="5">
        <v>4.8611111111111112E-3</v>
      </c>
      <c r="I443" t="s">
        <v>609</v>
      </c>
      <c r="J443" s="4">
        <f t="shared" si="25"/>
        <v>44</v>
      </c>
      <c r="K443" s="11">
        <f t="shared" si="26"/>
        <v>26</v>
      </c>
      <c r="L443" s="4">
        <f t="shared" si="24"/>
        <v>18</v>
      </c>
      <c r="M443" s="6">
        <f t="shared" si="27"/>
        <v>0.40909090909090912</v>
      </c>
    </row>
    <row r="444" spans="1:13" x14ac:dyDescent="0.45">
      <c r="A444" s="3">
        <v>170</v>
      </c>
      <c r="B444" s="3">
        <v>12</v>
      </c>
      <c r="C444" t="s">
        <v>157</v>
      </c>
      <c r="D444" t="s">
        <v>626</v>
      </c>
      <c r="E444" s="4">
        <v>12</v>
      </c>
      <c r="F444" s="4">
        <v>20</v>
      </c>
      <c r="G444">
        <v>3</v>
      </c>
      <c r="H444" s="5">
        <v>1.1111111111111112E-2</v>
      </c>
      <c r="I444" t="s">
        <v>609</v>
      </c>
      <c r="J444" s="4">
        <f t="shared" si="25"/>
        <v>60</v>
      </c>
      <c r="K444" s="11">
        <f t="shared" si="26"/>
        <v>36</v>
      </c>
      <c r="L444" s="4">
        <f t="shared" si="24"/>
        <v>24</v>
      </c>
      <c r="M444" s="6">
        <f t="shared" si="27"/>
        <v>0.4</v>
      </c>
    </row>
    <row r="445" spans="1:13" x14ac:dyDescent="0.45">
      <c r="A445" s="3">
        <v>170</v>
      </c>
      <c r="B445" s="3">
        <v>12</v>
      </c>
      <c r="C445" t="s">
        <v>49</v>
      </c>
      <c r="D445" t="s">
        <v>618</v>
      </c>
      <c r="E445" s="4">
        <v>17</v>
      </c>
      <c r="F445" s="4">
        <v>29</v>
      </c>
      <c r="G445">
        <v>3</v>
      </c>
      <c r="H445" s="5">
        <v>1.1111111111111112E-2</v>
      </c>
      <c r="I445" t="s">
        <v>609</v>
      </c>
      <c r="J445" s="4">
        <f t="shared" si="25"/>
        <v>87</v>
      </c>
      <c r="K445" s="11">
        <f t="shared" si="26"/>
        <v>51</v>
      </c>
      <c r="L445" s="4">
        <f t="shared" si="24"/>
        <v>36</v>
      </c>
      <c r="M445" s="6">
        <f t="shared" si="27"/>
        <v>0.41379310344827586</v>
      </c>
    </row>
    <row r="446" spans="1:13" x14ac:dyDescent="0.45">
      <c r="A446" s="3">
        <v>170</v>
      </c>
      <c r="B446" s="3">
        <v>12</v>
      </c>
      <c r="C446" t="s">
        <v>84</v>
      </c>
      <c r="D446" t="s">
        <v>617</v>
      </c>
      <c r="E446" s="4">
        <v>22</v>
      </c>
      <c r="F446" s="4">
        <v>36</v>
      </c>
      <c r="G446">
        <v>1</v>
      </c>
      <c r="H446" s="5">
        <v>2.2916666666666665E-2</v>
      </c>
      <c r="I446" t="s">
        <v>610</v>
      </c>
      <c r="J446" s="4">
        <f t="shared" si="25"/>
        <v>36</v>
      </c>
      <c r="K446" s="11">
        <f t="shared" si="26"/>
        <v>22</v>
      </c>
      <c r="L446" s="4">
        <f t="shared" si="24"/>
        <v>14</v>
      </c>
      <c r="M446" s="6">
        <f t="shared" si="27"/>
        <v>0.3888888888888889</v>
      </c>
    </row>
    <row r="447" spans="1:13" x14ac:dyDescent="0.45">
      <c r="A447" s="3">
        <v>170</v>
      </c>
      <c r="B447" s="3">
        <v>12</v>
      </c>
      <c r="C447" t="s">
        <v>79</v>
      </c>
      <c r="D447" t="s">
        <v>613</v>
      </c>
      <c r="E447" s="4">
        <v>18</v>
      </c>
      <c r="F447" s="4">
        <v>30</v>
      </c>
      <c r="G447">
        <v>2</v>
      </c>
      <c r="H447" s="5">
        <v>5.5555555555555558E-3</v>
      </c>
      <c r="I447" t="s">
        <v>610</v>
      </c>
      <c r="J447" s="4">
        <f t="shared" si="25"/>
        <v>60</v>
      </c>
      <c r="K447" s="11">
        <f t="shared" si="26"/>
        <v>36</v>
      </c>
      <c r="L447" s="4">
        <f t="shared" si="24"/>
        <v>24</v>
      </c>
      <c r="M447" s="6">
        <f t="shared" si="27"/>
        <v>0.4</v>
      </c>
    </row>
    <row r="448" spans="1:13" x14ac:dyDescent="0.45">
      <c r="A448" s="3">
        <v>171</v>
      </c>
      <c r="B448" s="3">
        <v>16</v>
      </c>
      <c r="C448" t="s">
        <v>166</v>
      </c>
      <c r="D448" t="s">
        <v>630</v>
      </c>
      <c r="E448" s="4">
        <v>15</v>
      </c>
      <c r="F448" s="4">
        <v>26</v>
      </c>
      <c r="G448">
        <v>2</v>
      </c>
      <c r="H448" s="5">
        <v>2.013888888888889E-2</v>
      </c>
      <c r="I448" t="s">
        <v>609</v>
      </c>
      <c r="J448" s="4">
        <f t="shared" si="25"/>
        <v>52</v>
      </c>
      <c r="K448" s="11">
        <f t="shared" si="26"/>
        <v>30</v>
      </c>
      <c r="L448" s="4">
        <f t="shared" si="24"/>
        <v>22</v>
      </c>
      <c r="M448" s="6">
        <f t="shared" si="27"/>
        <v>0.42307692307692307</v>
      </c>
    </row>
    <row r="449" spans="1:13" x14ac:dyDescent="0.45">
      <c r="A449" s="3">
        <v>171</v>
      </c>
      <c r="B449" s="3">
        <v>16</v>
      </c>
      <c r="C449" t="s">
        <v>49</v>
      </c>
      <c r="D449" t="s">
        <v>618</v>
      </c>
      <c r="E449" s="4">
        <v>17</v>
      </c>
      <c r="F449" s="4">
        <v>29</v>
      </c>
      <c r="G449">
        <v>3</v>
      </c>
      <c r="H449" s="5">
        <v>1.5277777777777777E-2</v>
      </c>
      <c r="I449" t="s">
        <v>610</v>
      </c>
      <c r="J449" s="4">
        <f t="shared" si="25"/>
        <v>87</v>
      </c>
      <c r="K449" s="11">
        <f t="shared" si="26"/>
        <v>51</v>
      </c>
      <c r="L449" s="4">
        <f t="shared" si="24"/>
        <v>36</v>
      </c>
      <c r="M449" s="6">
        <f t="shared" si="27"/>
        <v>0.41379310344827586</v>
      </c>
    </row>
    <row r="450" spans="1:13" x14ac:dyDescent="0.45">
      <c r="A450" s="3">
        <v>172</v>
      </c>
      <c r="B450" s="3">
        <v>12</v>
      </c>
      <c r="C450" t="s">
        <v>66</v>
      </c>
      <c r="D450" t="s">
        <v>625</v>
      </c>
      <c r="E450" s="4">
        <v>20</v>
      </c>
      <c r="F450" s="4">
        <v>34</v>
      </c>
      <c r="G450">
        <v>2</v>
      </c>
      <c r="H450" s="5">
        <v>1.8749999999999999E-2</v>
      </c>
      <c r="I450" t="s">
        <v>610</v>
      </c>
      <c r="J450" s="4">
        <f t="shared" si="25"/>
        <v>68</v>
      </c>
      <c r="K450" s="11">
        <f t="shared" si="26"/>
        <v>40</v>
      </c>
      <c r="L450" s="4">
        <f t="shared" ref="L450:L513" si="28">J450-(G450*E450)</f>
        <v>28</v>
      </c>
      <c r="M450" s="6">
        <f t="shared" si="27"/>
        <v>0.41176470588235292</v>
      </c>
    </row>
    <row r="451" spans="1:13" x14ac:dyDescent="0.45">
      <c r="A451" s="3">
        <v>173</v>
      </c>
      <c r="B451" s="3">
        <v>11</v>
      </c>
      <c r="C451" t="s">
        <v>117</v>
      </c>
      <c r="D451" t="s">
        <v>615</v>
      </c>
      <c r="E451" s="4">
        <v>16</v>
      </c>
      <c r="F451" s="4">
        <v>27</v>
      </c>
      <c r="G451">
        <v>3</v>
      </c>
      <c r="H451" s="5">
        <v>1.0416666666666666E-2</v>
      </c>
      <c r="I451" t="s">
        <v>610</v>
      </c>
      <c r="J451" s="4">
        <f t="shared" ref="J451:J514" si="29">F451*G451</f>
        <v>81</v>
      </c>
      <c r="K451" s="11">
        <f t="shared" ref="K451:K514" si="30">G451*E451</f>
        <v>48</v>
      </c>
      <c r="L451" s="4">
        <f t="shared" si="28"/>
        <v>33</v>
      </c>
      <c r="M451" s="6">
        <f t="shared" ref="M451:M514" si="31">L451/J451</f>
        <v>0.40740740740740738</v>
      </c>
    </row>
    <row r="452" spans="1:13" x14ac:dyDescent="0.45">
      <c r="A452" s="3">
        <v>173</v>
      </c>
      <c r="B452" s="3">
        <v>11</v>
      </c>
      <c r="C452" t="s">
        <v>258</v>
      </c>
      <c r="D452" t="s">
        <v>623</v>
      </c>
      <c r="E452" s="4">
        <v>19</v>
      </c>
      <c r="F452" s="4">
        <v>32</v>
      </c>
      <c r="G452">
        <v>3</v>
      </c>
      <c r="H452" s="5">
        <v>3.6111111111111108E-2</v>
      </c>
      <c r="I452" t="s">
        <v>610</v>
      </c>
      <c r="J452" s="4">
        <f t="shared" si="29"/>
        <v>96</v>
      </c>
      <c r="K452" s="11">
        <f t="shared" si="30"/>
        <v>57</v>
      </c>
      <c r="L452" s="4">
        <f t="shared" si="28"/>
        <v>39</v>
      </c>
      <c r="M452" s="6">
        <f t="shared" si="31"/>
        <v>0.40625</v>
      </c>
    </row>
    <row r="453" spans="1:13" x14ac:dyDescent="0.45">
      <c r="A453" s="3">
        <v>174</v>
      </c>
      <c r="B453" s="3">
        <v>10</v>
      </c>
      <c r="C453" t="s">
        <v>79</v>
      </c>
      <c r="D453" t="s">
        <v>613</v>
      </c>
      <c r="E453" s="4">
        <v>18</v>
      </c>
      <c r="F453" s="4">
        <v>30</v>
      </c>
      <c r="G453">
        <v>2</v>
      </c>
      <c r="H453" s="5">
        <v>8.3333333333333332E-3</v>
      </c>
      <c r="I453" t="s">
        <v>610</v>
      </c>
      <c r="J453" s="4">
        <f t="shared" si="29"/>
        <v>60</v>
      </c>
      <c r="K453" s="11">
        <f t="shared" si="30"/>
        <v>36</v>
      </c>
      <c r="L453" s="4">
        <f t="shared" si="28"/>
        <v>24</v>
      </c>
      <c r="M453" s="6">
        <f t="shared" si="31"/>
        <v>0.4</v>
      </c>
    </row>
    <row r="454" spans="1:13" x14ac:dyDescent="0.45">
      <c r="A454" s="3">
        <v>175</v>
      </c>
      <c r="B454" s="3">
        <v>14</v>
      </c>
      <c r="C454" t="s">
        <v>258</v>
      </c>
      <c r="D454" t="s">
        <v>623</v>
      </c>
      <c r="E454" s="4">
        <v>19</v>
      </c>
      <c r="F454" s="4">
        <v>32</v>
      </c>
      <c r="G454">
        <v>3</v>
      </c>
      <c r="H454" s="5">
        <v>6.2500000000000003E-3</v>
      </c>
      <c r="I454" t="s">
        <v>610</v>
      </c>
      <c r="J454" s="4">
        <f t="shared" si="29"/>
        <v>96</v>
      </c>
      <c r="K454" s="11">
        <f t="shared" si="30"/>
        <v>57</v>
      </c>
      <c r="L454" s="4">
        <f t="shared" si="28"/>
        <v>39</v>
      </c>
      <c r="M454" s="6">
        <f t="shared" si="31"/>
        <v>0.40625</v>
      </c>
    </row>
    <row r="455" spans="1:13" x14ac:dyDescent="0.45">
      <c r="A455" s="3">
        <v>175</v>
      </c>
      <c r="B455" s="3">
        <v>14</v>
      </c>
      <c r="C455" t="s">
        <v>169</v>
      </c>
      <c r="D455" t="s">
        <v>612</v>
      </c>
      <c r="E455" s="4">
        <v>14</v>
      </c>
      <c r="F455" s="4">
        <v>24</v>
      </c>
      <c r="G455">
        <v>2</v>
      </c>
      <c r="H455" s="5">
        <v>2.6388888888888889E-2</v>
      </c>
      <c r="I455" t="s">
        <v>609</v>
      </c>
      <c r="J455" s="4">
        <f t="shared" si="29"/>
        <v>48</v>
      </c>
      <c r="K455" s="11">
        <f t="shared" si="30"/>
        <v>28</v>
      </c>
      <c r="L455" s="4">
        <f t="shared" si="28"/>
        <v>20</v>
      </c>
      <c r="M455" s="6">
        <f t="shared" si="31"/>
        <v>0.41666666666666669</v>
      </c>
    </row>
    <row r="456" spans="1:13" x14ac:dyDescent="0.45">
      <c r="A456" s="3">
        <v>176</v>
      </c>
      <c r="B456" s="3">
        <v>20</v>
      </c>
      <c r="C456" t="s">
        <v>81</v>
      </c>
      <c r="D456" t="s">
        <v>628</v>
      </c>
      <c r="E456" s="4">
        <v>13</v>
      </c>
      <c r="F456" s="4">
        <v>21</v>
      </c>
      <c r="G456">
        <v>3</v>
      </c>
      <c r="H456" s="5">
        <v>3.3333333333333333E-2</v>
      </c>
      <c r="I456" t="s">
        <v>610</v>
      </c>
      <c r="J456" s="4">
        <f t="shared" si="29"/>
        <v>63</v>
      </c>
      <c r="K456" s="11">
        <f t="shared" si="30"/>
        <v>39</v>
      </c>
      <c r="L456" s="4">
        <f t="shared" si="28"/>
        <v>24</v>
      </c>
      <c r="M456" s="6">
        <f t="shared" si="31"/>
        <v>0.38095238095238093</v>
      </c>
    </row>
    <row r="457" spans="1:13" x14ac:dyDescent="0.45">
      <c r="A457" s="3">
        <v>177</v>
      </c>
      <c r="B457" s="3">
        <v>4</v>
      </c>
      <c r="C457" t="s">
        <v>169</v>
      </c>
      <c r="D457" t="s">
        <v>612</v>
      </c>
      <c r="E457" s="4">
        <v>14</v>
      </c>
      <c r="F457" s="4">
        <v>24</v>
      </c>
      <c r="G457">
        <v>2</v>
      </c>
      <c r="H457" s="5">
        <v>6.9444444444444441E-3</v>
      </c>
      <c r="I457" t="s">
        <v>610</v>
      </c>
      <c r="J457" s="4">
        <f t="shared" si="29"/>
        <v>48</v>
      </c>
      <c r="K457" s="11">
        <f t="shared" si="30"/>
        <v>28</v>
      </c>
      <c r="L457" s="4">
        <f t="shared" si="28"/>
        <v>20</v>
      </c>
      <c r="M457" s="6">
        <f t="shared" si="31"/>
        <v>0.41666666666666669</v>
      </c>
    </row>
    <row r="458" spans="1:13" x14ac:dyDescent="0.45">
      <c r="A458" s="3">
        <v>177</v>
      </c>
      <c r="B458" s="3">
        <v>4</v>
      </c>
      <c r="C458" t="s">
        <v>166</v>
      </c>
      <c r="D458" t="s">
        <v>630</v>
      </c>
      <c r="E458" s="4">
        <v>15</v>
      </c>
      <c r="F458" s="4">
        <v>26</v>
      </c>
      <c r="G458">
        <v>1</v>
      </c>
      <c r="H458" s="5">
        <v>2.7777777777777776E-2</v>
      </c>
      <c r="I458" t="s">
        <v>609</v>
      </c>
      <c r="J458" s="4">
        <f t="shared" si="29"/>
        <v>26</v>
      </c>
      <c r="K458" s="11">
        <f t="shared" si="30"/>
        <v>15</v>
      </c>
      <c r="L458" s="4">
        <f t="shared" si="28"/>
        <v>11</v>
      </c>
      <c r="M458" s="6">
        <f t="shared" si="31"/>
        <v>0.42307692307692307</v>
      </c>
    </row>
    <row r="459" spans="1:13" x14ac:dyDescent="0.45">
      <c r="A459" s="3">
        <v>177</v>
      </c>
      <c r="B459" s="3">
        <v>4</v>
      </c>
      <c r="C459" t="s">
        <v>81</v>
      </c>
      <c r="D459" t="s">
        <v>628</v>
      </c>
      <c r="E459" s="4">
        <v>13</v>
      </c>
      <c r="F459" s="4">
        <v>21</v>
      </c>
      <c r="G459">
        <v>2</v>
      </c>
      <c r="H459" s="5">
        <v>3.125E-2</v>
      </c>
      <c r="I459" t="s">
        <v>610</v>
      </c>
      <c r="J459" s="4">
        <f t="shared" si="29"/>
        <v>42</v>
      </c>
      <c r="K459" s="11">
        <f t="shared" si="30"/>
        <v>26</v>
      </c>
      <c r="L459" s="4">
        <f t="shared" si="28"/>
        <v>16</v>
      </c>
      <c r="M459" s="6">
        <f t="shared" si="31"/>
        <v>0.38095238095238093</v>
      </c>
    </row>
    <row r="460" spans="1:13" x14ac:dyDescent="0.45">
      <c r="A460" s="3">
        <v>177</v>
      </c>
      <c r="B460" s="3">
        <v>4</v>
      </c>
      <c r="C460" t="s">
        <v>123</v>
      </c>
      <c r="D460" t="s">
        <v>621</v>
      </c>
      <c r="E460" s="4">
        <v>11</v>
      </c>
      <c r="F460" s="4">
        <v>19</v>
      </c>
      <c r="G460">
        <v>3</v>
      </c>
      <c r="H460" s="5">
        <v>3.2638888888888891E-2</v>
      </c>
      <c r="I460" t="s">
        <v>609</v>
      </c>
      <c r="J460" s="4">
        <f t="shared" si="29"/>
        <v>57</v>
      </c>
      <c r="K460" s="11">
        <f t="shared" si="30"/>
        <v>33</v>
      </c>
      <c r="L460" s="4">
        <f t="shared" si="28"/>
        <v>24</v>
      </c>
      <c r="M460" s="6">
        <f t="shared" si="31"/>
        <v>0.42105263157894735</v>
      </c>
    </row>
    <row r="461" spans="1:13" x14ac:dyDescent="0.45">
      <c r="A461" s="3">
        <v>178</v>
      </c>
      <c r="B461" s="3">
        <v>11</v>
      </c>
      <c r="C461" t="s">
        <v>79</v>
      </c>
      <c r="D461" t="s">
        <v>613</v>
      </c>
      <c r="E461" s="4">
        <v>18</v>
      </c>
      <c r="F461" s="4">
        <v>30</v>
      </c>
      <c r="G461">
        <v>1</v>
      </c>
      <c r="H461" s="5">
        <v>3.8194444444444448E-2</v>
      </c>
      <c r="I461" t="s">
        <v>610</v>
      </c>
      <c r="J461" s="4">
        <f t="shared" si="29"/>
        <v>30</v>
      </c>
      <c r="K461" s="11">
        <f t="shared" si="30"/>
        <v>18</v>
      </c>
      <c r="L461" s="4">
        <f t="shared" si="28"/>
        <v>12</v>
      </c>
      <c r="M461" s="6">
        <f t="shared" si="31"/>
        <v>0.4</v>
      </c>
    </row>
    <row r="462" spans="1:13" x14ac:dyDescent="0.45">
      <c r="A462" s="3">
        <v>178</v>
      </c>
      <c r="B462" s="3">
        <v>11</v>
      </c>
      <c r="C462" t="s">
        <v>37</v>
      </c>
      <c r="D462" t="s">
        <v>622</v>
      </c>
      <c r="E462" s="4">
        <v>21</v>
      </c>
      <c r="F462" s="4">
        <v>35</v>
      </c>
      <c r="G462">
        <v>1</v>
      </c>
      <c r="H462" s="5">
        <v>1.1111111111111112E-2</v>
      </c>
      <c r="I462" t="s">
        <v>610</v>
      </c>
      <c r="J462" s="4">
        <f t="shared" si="29"/>
        <v>35</v>
      </c>
      <c r="K462" s="11">
        <f t="shared" si="30"/>
        <v>21</v>
      </c>
      <c r="L462" s="4">
        <f t="shared" si="28"/>
        <v>14</v>
      </c>
      <c r="M462" s="6">
        <f t="shared" si="31"/>
        <v>0.4</v>
      </c>
    </row>
    <row r="463" spans="1:13" x14ac:dyDescent="0.45">
      <c r="A463" s="3">
        <v>178</v>
      </c>
      <c r="B463" s="3">
        <v>11</v>
      </c>
      <c r="C463" t="s">
        <v>214</v>
      </c>
      <c r="D463" t="s">
        <v>624</v>
      </c>
      <c r="E463" s="4">
        <v>13</v>
      </c>
      <c r="F463" s="4">
        <v>22</v>
      </c>
      <c r="G463">
        <v>2</v>
      </c>
      <c r="H463" s="5">
        <v>1.3888888888888888E-2</v>
      </c>
      <c r="I463" t="s">
        <v>609</v>
      </c>
      <c r="J463" s="4">
        <f t="shared" si="29"/>
        <v>44</v>
      </c>
      <c r="K463" s="11">
        <f t="shared" si="30"/>
        <v>26</v>
      </c>
      <c r="L463" s="4">
        <f t="shared" si="28"/>
        <v>18</v>
      </c>
      <c r="M463" s="6">
        <f t="shared" si="31"/>
        <v>0.40909090909090912</v>
      </c>
    </row>
    <row r="464" spans="1:13" x14ac:dyDescent="0.45">
      <c r="A464" s="3">
        <v>178</v>
      </c>
      <c r="B464" s="3">
        <v>11</v>
      </c>
      <c r="C464" t="s">
        <v>272</v>
      </c>
      <c r="D464" t="s">
        <v>619</v>
      </c>
      <c r="E464" s="4">
        <v>20</v>
      </c>
      <c r="F464" s="4">
        <v>33</v>
      </c>
      <c r="G464">
        <v>3</v>
      </c>
      <c r="H464" s="5">
        <v>3.8194444444444448E-2</v>
      </c>
      <c r="I464" t="s">
        <v>609</v>
      </c>
      <c r="J464" s="4">
        <f t="shared" si="29"/>
        <v>99</v>
      </c>
      <c r="K464" s="11">
        <f t="shared" si="30"/>
        <v>60</v>
      </c>
      <c r="L464" s="4">
        <f t="shared" si="28"/>
        <v>39</v>
      </c>
      <c r="M464" s="6">
        <f t="shared" si="31"/>
        <v>0.39393939393939392</v>
      </c>
    </row>
    <row r="465" spans="1:13" x14ac:dyDescent="0.45">
      <c r="A465" s="3">
        <v>179</v>
      </c>
      <c r="B465" s="3">
        <v>12</v>
      </c>
      <c r="C465" t="s">
        <v>127</v>
      </c>
      <c r="D465" t="s">
        <v>614</v>
      </c>
      <c r="E465" s="4">
        <v>19</v>
      </c>
      <c r="F465" s="4">
        <v>31</v>
      </c>
      <c r="G465">
        <v>2</v>
      </c>
      <c r="H465" s="5">
        <v>1.8055555555555554E-2</v>
      </c>
      <c r="I465" t="s">
        <v>609</v>
      </c>
      <c r="J465" s="4">
        <f t="shared" si="29"/>
        <v>62</v>
      </c>
      <c r="K465" s="11">
        <f t="shared" si="30"/>
        <v>38</v>
      </c>
      <c r="L465" s="4">
        <f t="shared" si="28"/>
        <v>24</v>
      </c>
      <c r="M465" s="6">
        <f t="shared" si="31"/>
        <v>0.38709677419354838</v>
      </c>
    </row>
    <row r="466" spans="1:13" x14ac:dyDescent="0.45">
      <c r="A466" s="3">
        <v>180</v>
      </c>
      <c r="B466" s="3">
        <v>10</v>
      </c>
      <c r="C466" t="s">
        <v>49</v>
      </c>
      <c r="D466" t="s">
        <v>618</v>
      </c>
      <c r="E466" s="4">
        <v>17</v>
      </c>
      <c r="F466" s="4">
        <v>29</v>
      </c>
      <c r="G466">
        <v>1</v>
      </c>
      <c r="H466" s="5">
        <v>2.4305555555555556E-2</v>
      </c>
      <c r="I466" t="s">
        <v>610</v>
      </c>
      <c r="J466" s="4">
        <f t="shared" si="29"/>
        <v>29</v>
      </c>
      <c r="K466" s="11">
        <f t="shared" si="30"/>
        <v>17</v>
      </c>
      <c r="L466" s="4">
        <f t="shared" si="28"/>
        <v>12</v>
      </c>
      <c r="M466" s="6">
        <f t="shared" si="31"/>
        <v>0.41379310344827586</v>
      </c>
    </row>
    <row r="467" spans="1:13" x14ac:dyDescent="0.45">
      <c r="A467" s="3">
        <v>180</v>
      </c>
      <c r="B467" s="3">
        <v>10</v>
      </c>
      <c r="C467" t="s">
        <v>79</v>
      </c>
      <c r="D467" t="s">
        <v>613</v>
      </c>
      <c r="E467" s="4">
        <v>18</v>
      </c>
      <c r="F467" s="4">
        <v>30</v>
      </c>
      <c r="G467">
        <v>3</v>
      </c>
      <c r="H467" s="5">
        <v>1.3888888888888888E-2</v>
      </c>
      <c r="I467" t="s">
        <v>610</v>
      </c>
      <c r="J467" s="4">
        <f t="shared" si="29"/>
        <v>90</v>
      </c>
      <c r="K467" s="11">
        <f t="shared" si="30"/>
        <v>54</v>
      </c>
      <c r="L467" s="4">
        <f t="shared" si="28"/>
        <v>36</v>
      </c>
      <c r="M467" s="6">
        <f t="shared" si="31"/>
        <v>0.4</v>
      </c>
    </row>
    <row r="468" spans="1:13" x14ac:dyDescent="0.45">
      <c r="A468" s="3">
        <v>180</v>
      </c>
      <c r="B468" s="3">
        <v>10</v>
      </c>
      <c r="C468" t="s">
        <v>157</v>
      </c>
      <c r="D468" t="s">
        <v>626</v>
      </c>
      <c r="E468" s="4">
        <v>12</v>
      </c>
      <c r="F468" s="4">
        <v>20</v>
      </c>
      <c r="G468">
        <v>1</v>
      </c>
      <c r="H468" s="5">
        <v>3.4722222222222224E-2</v>
      </c>
      <c r="I468" t="s">
        <v>609</v>
      </c>
      <c r="J468" s="4">
        <f t="shared" si="29"/>
        <v>20</v>
      </c>
      <c r="K468" s="11">
        <f t="shared" si="30"/>
        <v>12</v>
      </c>
      <c r="L468" s="4">
        <f t="shared" si="28"/>
        <v>8</v>
      </c>
      <c r="M468" s="6">
        <f t="shared" si="31"/>
        <v>0.4</v>
      </c>
    </row>
    <row r="469" spans="1:13" x14ac:dyDescent="0.45">
      <c r="A469" s="3">
        <v>180</v>
      </c>
      <c r="B469" s="3">
        <v>10</v>
      </c>
      <c r="C469" t="s">
        <v>117</v>
      </c>
      <c r="D469" t="s">
        <v>615</v>
      </c>
      <c r="E469" s="4">
        <v>16</v>
      </c>
      <c r="F469" s="4">
        <v>27</v>
      </c>
      <c r="G469">
        <v>1</v>
      </c>
      <c r="H469" s="5">
        <v>3.888888888888889E-2</v>
      </c>
      <c r="I469" t="s">
        <v>609</v>
      </c>
      <c r="J469" s="4">
        <f t="shared" si="29"/>
        <v>27</v>
      </c>
      <c r="K469" s="11">
        <f t="shared" si="30"/>
        <v>16</v>
      </c>
      <c r="L469" s="4">
        <f t="shared" si="28"/>
        <v>11</v>
      </c>
      <c r="M469" s="6">
        <f t="shared" si="31"/>
        <v>0.40740740740740738</v>
      </c>
    </row>
    <row r="470" spans="1:13" x14ac:dyDescent="0.45">
      <c r="A470" s="3">
        <v>181</v>
      </c>
      <c r="B470" s="3">
        <v>15</v>
      </c>
      <c r="C470" t="s">
        <v>117</v>
      </c>
      <c r="D470" t="s">
        <v>615</v>
      </c>
      <c r="E470" s="4">
        <v>16</v>
      </c>
      <c r="F470" s="4">
        <v>27</v>
      </c>
      <c r="G470">
        <v>1</v>
      </c>
      <c r="H470" s="5">
        <v>3.8194444444444448E-2</v>
      </c>
      <c r="I470" t="s">
        <v>610</v>
      </c>
      <c r="J470" s="4">
        <f t="shared" si="29"/>
        <v>27</v>
      </c>
      <c r="K470" s="11">
        <f t="shared" si="30"/>
        <v>16</v>
      </c>
      <c r="L470" s="4">
        <f t="shared" si="28"/>
        <v>11</v>
      </c>
      <c r="M470" s="6">
        <f t="shared" si="31"/>
        <v>0.40740740740740738</v>
      </c>
    </row>
    <row r="471" spans="1:13" x14ac:dyDescent="0.45">
      <c r="A471" s="3">
        <v>182</v>
      </c>
      <c r="B471" s="3">
        <v>18</v>
      </c>
      <c r="C471" t="s">
        <v>123</v>
      </c>
      <c r="D471" t="s">
        <v>621</v>
      </c>
      <c r="E471" s="4">
        <v>11</v>
      </c>
      <c r="F471" s="4">
        <v>19</v>
      </c>
      <c r="G471">
        <v>2</v>
      </c>
      <c r="H471" s="5">
        <v>7.6388888888888886E-3</v>
      </c>
      <c r="I471" t="s">
        <v>610</v>
      </c>
      <c r="J471" s="4">
        <f t="shared" si="29"/>
        <v>38</v>
      </c>
      <c r="K471" s="11">
        <f t="shared" si="30"/>
        <v>22</v>
      </c>
      <c r="L471" s="4">
        <f t="shared" si="28"/>
        <v>16</v>
      </c>
      <c r="M471" s="6">
        <f t="shared" si="31"/>
        <v>0.42105263157894735</v>
      </c>
    </row>
    <row r="472" spans="1:13" x14ac:dyDescent="0.45">
      <c r="A472" s="3">
        <v>183</v>
      </c>
      <c r="B472" s="3">
        <v>18</v>
      </c>
      <c r="C472" t="s">
        <v>258</v>
      </c>
      <c r="D472" t="s">
        <v>623</v>
      </c>
      <c r="E472" s="4">
        <v>19</v>
      </c>
      <c r="F472" s="4">
        <v>32</v>
      </c>
      <c r="G472">
        <v>2</v>
      </c>
      <c r="H472" s="5">
        <v>3.6111111111111108E-2</v>
      </c>
      <c r="I472" t="s">
        <v>609</v>
      </c>
      <c r="J472" s="4">
        <f t="shared" si="29"/>
        <v>64</v>
      </c>
      <c r="K472" s="11">
        <f t="shared" si="30"/>
        <v>38</v>
      </c>
      <c r="L472" s="4">
        <f t="shared" si="28"/>
        <v>26</v>
      </c>
      <c r="M472" s="6">
        <f t="shared" si="31"/>
        <v>0.40625</v>
      </c>
    </row>
    <row r="473" spans="1:13" x14ac:dyDescent="0.45">
      <c r="A473" s="3">
        <v>183</v>
      </c>
      <c r="B473" s="3">
        <v>18</v>
      </c>
      <c r="C473" t="s">
        <v>166</v>
      </c>
      <c r="D473" t="s">
        <v>630</v>
      </c>
      <c r="E473" s="4">
        <v>15</v>
      </c>
      <c r="F473" s="4">
        <v>26</v>
      </c>
      <c r="G473">
        <v>1</v>
      </c>
      <c r="H473" s="5">
        <v>6.9444444444444441E-3</v>
      </c>
      <c r="I473" t="s">
        <v>609</v>
      </c>
      <c r="J473" s="4">
        <f t="shared" si="29"/>
        <v>26</v>
      </c>
      <c r="K473" s="11">
        <f t="shared" si="30"/>
        <v>15</v>
      </c>
      <c r="L473" s="4">
        <f t="shared" si="28"/>
        <v>11</v>
      </c>
      <c r="M473" s="6">
        <f t="shared" si="31"/>
        <v>0.42307692307692307</v>
      </c>
    </row>
    <row r="474" spans="1:13" x14ac:dyDescent="0.45">
      <c r="A474" s="3">
        <v>183</v>
      </c>
      <c r="B474" s="3">
        <v>18</v>
      </c>
      <c r="C474" t="s">
        <v>157</v>
      </c>
      <c r="D474" t="s">
        <v>626</v>
      </c>
      <c r="E474" s="4">
        <v>12</v>
      </c>
      <c r="F474" s="4">
        <v>20</v>
      </c>
      <c r="G474">
        <v>3</v>
      </c>
      <c r="H474" s="5">
        <v>4.027777777777778E-2</v>
      </c>
      <c r="I474" t="s">
        <v>609</v>
      </c>
      <c r="J474" s="4">
        <f t="shared" si="29"/>
        <v>60</v>
      </c>
      <c r="K474" s="11">
        <f t="shared" si="30"/>
        <v>36</v>
      </c>
      <c r="L474" s="4">
        <f t="shared" si="28"/>
        <v>24</v>
      </c>
      <c r="M474" s="6">
        <f t="shared" si="31"/>
        <v>0.4</v>
      </c>
    </row>
    <row r="475" spans="1:13" x14ac:dyDescent="0.45">
      <c r="A475" s="3">
        <v>183</v>
      </c>
      <c r="B475" s="3">
        <v>18</v>
      </c>
      <c r="C475" t="s">
        <v>37</v>
      </c>
      <c r="D475" t="s">
        <v>622</v>
      </c>
      <c r="E475" s="4">
        <v>21</v>
      </c>
      <c r="F475" s="4">
        <v>35</v>
      </c>
      <c r="G475">
        <v>3</v>
      </c>
      <c r="H475" s="5">
        <v>3.1944444444444442E-2</v>
      </c>
      <c r="I475" t="s">
        <v>609</v>
      </c>
      <c r="J475" s="4">
        <f t="shared" si="29"/>
        <v>105</v>
      </c>
      <c r="K475" s="11">
        <f t="shared" si="30"/>
        <v>63</v>
      </c>
      <c r="L475" s="4">
        <f t="shared" si="28"/>
        <v>42</v>
      </c>
      <c r="M475" s="6">
        <f t="shared" si="31"/>
        <v>0.4</v>
      </c>
    </row>
    <row r="476" spans="1:13" x14ac:dyDescent="0.45">
      <c r="A476" s="3">
        <v>184</v>
      </c>
      <c r="B476" s="3">
        <v>4</v>
      </c>
      <c r="C476" t="s">
        <v>53</v>
      </c>
      <c r="D476" t="s">
        <v>620</v>
      </c>
      <c r="E476" s="4">
        <v>16</v>
      </c>
      <c r="F476" s="4">
        <v>28</v>
      </c>
      <c r="G476">
        <v>3</v>
      </c>
      <c r="H476" s="5">
        <v>4.1666666666666666E-3</v>
      </c>
      <c r="I476" t="s">
        <v>610</v>
      </c>
      <c r="J476" s="4">
        <f t="shared" si="29"/>
        <v>84</v>
      </c>
      <c r="K476" s="11">
        <f t="shared" si="30"/>
        <v>48</v>
      </c>
      <c r="L476" s="4">
        <f t="shared" si="28"/>
        <v>36</v>
      </c>
      <c r="M476" s="6">
        <f t="shared" si="31"/>
        <v>0.42857142857142855</v>
      </c>
    </row>
    <row r="477" spans="1:13" x14ac:dyDescent="0.45">
      <c r="A477" s="3">
        <v>184</v>
      </c>
      <c r="B477" s="3">
        <v>4</v>
      </c>
      <c r="C477" t="s">
        <v>117</v>
      </c>
      <c r="D477" t="s">
        <v>615</v>
      </c>
      <c r="E477" s="4">
        <v>16</v>
      </c>
      <c r="F477" s="4">
        <v>27</v>
      </c>
      <c r="G477">
        <v>3</v>
      </c>
      <c r="H477" s="5">
        <v>6.9444444444444441E-3</v>
      </c>
      <c r="I477" t="s">
        <v>609</v>
      </c>
      <c r="J477" s="4">
        <f t="shared" si="29"/>
        <v>81</v>
      </c>
      <c r="K477" s="11">
        <f t="shared" si="30"/>
        <v>48</v>
      </c>
      <c r="L477" s="4">
        <f t="shared" si="28"/>
        <v>33</v>
      </c>
      <c r="M477" s="6">
        <f t="shared" si="31"/>
        <v>0.40740740740740738</v>
      </c>
    </row>
    <row r="478" spans="1:13" x14ac:dyDescent="0.45">
      <c r="A478" s="3">
        <v>184</v>
      </c>
      <c r="B478" s="3">
        <v>4</v>
      </c>
      <c r="C478" t="s">
        <v>157</v>
      </c>
      <c r="D478" t="s">
        <v>626</v>
      </c>
      <c r="E478" s="4">
        <v>12</v>
      </c>
      <c r="F478" s="4">
        <v>20</v>
      </c>
      <c r="G478">
        <v>2</v>
      </c>
      <c r="H478" s="5">
        <v>9.0277777777777769E-3</v>
      </c>
      <c r="I478" t="s">
        <v>610</v>
      </c>
      <c r="J478" s="4">
        <f t="shared" si="29"/>
        <v>40</v>
      </c>
      <c r="K478" s="11">
        <f t="shared" si="30"/>
        <v>24</v>
      </c>
      <c r="L478" s="4">
        <f t="shared" si="28"/>
        <v>16</v>
      </c>
      <c r="M478" s="6">
        <f t="shared" si="31"/>
        <v>0.4</v>
      </c>
    </row>
    <row r="479" spans="1:13" x14ac:dyDescent="0.45">
      <c r="A479" s="3">
        <v>185</v>
      </c>
      <c r="B479" s="3">
        <v>16</v>
      </c>
      <c r="C479" t="s">
        <v>81</v>
      </c>
      <c r="D479" t="s">
        <v>628</v>
      </c>
      <c r="E479" s="4">
        <v>13</v>
      </c>
      <c r="F479" s="4">
        <v>21</v>
      </c>
      <c r="G479">
        <v>3</v>
      </c>
      <c r="H479" s="5">
        <v>2.361111111111111E-2</v>
      </c>
      <c r="I479" t="s">
        <v>609</v>
      </c>
      <c r="J479" s="4">
        <f t="shared" si="29"/>
        <v>63</v>
      </c>
      <c r="K479" s="11">
        <f t="shared" si="30"/>
        <v>39</v>
      </c>
      <c r="L479" s="4">
        <f t="shared" si="28"/>
        <v>24</v>
      </c>
      <c r="M479" s="6">
        <f t="shared" si="31"/>
        <v>0.38095238095238093</v>
      </c>
    </row>
    <row r="480" spans="1:13" x14ac:dyDescent="0.45">
      <c r="A480" s="3">
        <v>185</v>
      </c>
      <c r="B480" s="3">
        <v>16</v>
      </c>
      <c r="C480" t="s">
        <v>53</v>
      </c>
      <c r="D480" t="s">
        <v>620</v>
      </c>
      <c r="E480" s="4">
        <v>16</v>
      </c>
      <c r="F480" s="4">
        <v>28</v>
      </c>
      <c r="G480">
        <v>1</v>
      </c>
      <c r="H480" s="5">
        <v>4.1666666666666666E-3</v>
      </c>
      <c r="I480" t="s">
        <v>610</v>
      </c>
      <c r="J480" s="4">
        <f t="shared" si="29"/>
        <v>28</v>
      </c>
      <c r="K480" s="11">
        <f t="shared" si="30"/>
        <v>16</v>
      </c>
      <c r="L480" s="4">
        <f t="shared" si="28"/>
        <v>12</v>
      </c>
      <c r="M480" s="6">
        <f t="shared" si="31"/>
        <v>0.42857142857142855</v>
      </c>
    </row>
    <row r="481" spans="1:13" x14ac:dyDescent="0.45">
      <c r="A481" s="3">
        <v>186</v>
      </c>
      <c r="B481" s="3">
        <v>13</v>
      </c>
      <c r="C481" t="s">
        <v>117</v>
      </c>
      <c r="D481" t="s">
        <v>615</v>
      </c>
      <c r="E481" s="4">
        <v>16</v>
      </c>
      <c r="F481" s="4">
        <v>27</v>
      </c>
      <c r="G481">
        <v>3</v>
      </c>
      <c r="H481" s="5">
        <v>1.1111111111111112E-2</v>
      </c>
      <c r="I481" t="s">
        <v>609</v>
      </c>
      <c r="J481" s="4">
        <f t="shared" si="29"/>
        <v>81</v>
      </c>
      <c r="K481" s="11">
        <f t="shared" si="30"/>
        <v>48</v>
      </c>
      <c r="L481" s="4">
        <f t="shared" si="28"/>
        <v>33</v>
      </c>
      <c r="M481" s="6">
        <f t="shared" si="31"/>
        <v>0.40740740740740738</v>
      </c>
    </row>
    <row r="482" spans="1:13" x14ac:dyDescent="0.45">
      <c r="A482" s="3">
        <v>186</v>
      </c>
      <c r="B482" s="3">
        <v>13</v>
      </c>
      <c r="C482" t="s">
        <v>258</v>
      </c>
      <c r="D482" t="s">
        <v>623</v>
      </c>
      <c r="E482" s="4">
        <v>19</v>
      </c>
      <c r="F482" s="4">
        <v>32</v>
      </c>
      <c r="G482">
        <v>3</v>
      </c>
      <c r="H482" s="5">
        <v>1.5972222222222221E-2</v>
      </c>
      <c r="I482" t="s">
        <v>610</v>
      </c>
      <c r="J482" s="4">
        <f t="shared" si="29"/>
        <v>96</v>
      </c>
      <c r="K482" s="11">
        <f t="shared" si="30"/>
        <v>57</v>
      </c>
      <c r="L482" s="4">
        <f t="shared" si="28"/>
        <v>39</v>
      </c>
      <c r="M482" s="6">
        <f t="shared" si="31"/>
        <v>0.40625</v>
      </c>
    </row>
    <row r="483" spans="1:13" x14ac:dyDescent="0.45">
      <c r="A483" s="3">
        <v>186</v>
      </c>
      <c r="B483" s="3">
        <v>13</v>
      </c>
      <c r="C483" t="s">
        <v>127</v>
      </c>
      <c r="D483" t="s">
        <v>614</v>
      </c>
      <c r="E483" s="4">
        <v>19</v>
      </c>
      <c r="F483" s="4">
        <v>31</v>
      </c>
      <c r="G483">
        <v>3</v>
      </c>
      <c r="H483" s="5">
        <v>3.7499999999999999E-2</v>
      </c>
      <c r="I483" t="s">
        <v>609</v>
      </c>
      <c r="J483" s="4">
        <f t="shared" si="29"/>
        <v>93</v>
      </c>
      <c r="K483" s="11">
        <f t="shared" si="30"/>
        <v>57</v>
      </c>
      <c r="L483" s="4">
        <f t="shared" si="28"/>
        <v>36</v>
      </c>
      <c r="M483" s="6">
        <f t="shared" si="31"/>
        <v>0.38709677419354838</v>
      </c>
    </row>
    <row r="484" spans="1:13" x14ac:dyDescent="0.45">
      <c r="A484" s="3">
        <v>187</v>
      </c>
      <c r="B484" s="3">
        <v>5</v>
      </c>
      <c r="C484" t="s">
        <v>66</v>
      </c>
      <c r="D484" t="s">
        <v>625</v>
      </c>
      <c r="E484" s="4">
        <v>20</v>
      </c>
      <c r="F484" s="4">
        <v>34</v>
      </c>
      <c r="G484">
        <v>2</v>
      </c>
      <c r="H484" s="5">
        <v>1.9444444444444445E-2</v>
      </c>
      <c r="I484" t="s">
        <v>610</v>
      </c>
      <c r="J484" s="4">
        <f t="shared" si="29"/>
        <v>68</v>
      </c>
      <c r="K484" s="11">
        <f t="shared" si="30"/>
        <v>40</v>
      </c>
      <c r="L484" s="4">
        <f t="shared" si="28"/>
        <v>28</v>
      </c>
      <c r="M484" s="6">
        <f t="shared" si="31"/>
        <v>0.41176470588235292</v>
      </c>
    </row>
    <row r="485" spans="1:13" x14ac:dyDescent="0.45">
      <c r="A485" s="3">
        <v>187</v>
      </c>
      <c r="B485" s="3">
        <v>5</v>
      </c>
      <c r="C485" t="s">
        <v>166</v>
      </c>
      <c r="D485" t="s">
        <v>630</v>
      </c>
      <c r="E485" s="4">
        <v>15</v>
      </c>
      <c r="F485" s="4">
        <v>26</v>
      </c>
      <c r="G485">
        <v>1</v>
      </c>
      <c r="H485" s="5">
        <v>3.5416666666666666E-2</v>
      </c>
      <c r="I485" t="s">
        <v>609</v>
      </c>
      <c r="J485" s="4">
        <f t="shared" si="29"/>
        <v>26</v>
      </c>
      <c r="K485" s="11">
        <f t="shared" si="30"/>
        <v>15</v>
      </c>
      <c r="L485" s="4">
        <f t="shared" si="28"/>
        <v>11</v>
      </c>
      <c r="M485" s="6">
        <f t="shared" si="31"/>
        <v>0.42307692307692307</v>
      </c>
    </row>
    <row r="486" spans="1:13" x14ac:dyDescent="0.45">
      <c r="A486" s="3">
        <v>187</v>
      </c>
      <c r="B486" s="3">
        <v>5</v>
      </c>
      <c r="C486" t="s">
        <v>49</v>
      </c>
      <c r="D486" t="s">
        <v>618</v>
      </c>
      <c r="E486" s="4">
        <v>17</v>
      </c>
      <c r="F486" s="4">
        <v>29</v>
      </c>
      <c r="G486">
        <v>3</v>
      </c>
      <c r="H486" s="5">
        <v>7.6388888888888886E-3</v>
      </c>
      <c r="I486" t="s">
        <v>609</v>
      </c>
      <c r="J486" s="4">
        <f t="shared" si="29"/>
        <v>87</v>
      </c>
      <c r="K486" s="11">
        <f t="shared" si="30"/>
        <v>51</v>
      </c>
      <c r="L486" s="4">
        <f t="shared" si="28"/>
        <v>36</v>
      </c>
      <c r="M486" s="6">
        <f t="shared" si="31"/>
        <v>0.41379310344827586</v>
      </c>
    </row>
    <row r="487" spans="1:13" x14ac:dyDescent="0.45">
      <c r="A487" s="3">
        <v>187</v>
      </c>
      <c r="B487" s="3">
        <v>5</v>
      </c>
      <c r="C487" t="s">
        <v>117</v>
      </c>
      <c r="D487" t="s">
        <v>615</v>
      </c>
      <c r="E487" s="4">
        <v>16</v>
      </c>
      <c r="F487" s="4">
        <v>27</v>
      </c>
      <c r="G487">
        <v>1</v>
      </c>
      <c r="H487" s="5">
        <v>2.5000000000000001E-2</v>
      </c>
      <c r="I487" t="s">
        <v>610</v>
      </c>
      <c r="J487" s="4">
        <f t="shared" si="29"/>
        <v>27</v>
      </c>
      <c r="K487" s="11">
        <f t="shared" si="30"/>
        <v>16</v>
      </c>
      <c r="L487" s="4">
        <f t="shared" si="28"/>
        <v>11</v>
      </c>
      <c r="M487" s="6">
        <f t="shared" si="31"/>
        <v>0.40740740740740738</v>
      </c>
    </row>
    <row r="488" spans="1:13" x14ac:dyDescent="0.45">
      <c r="A488" s="3">
        <v>188</v>
      </c>
      <c r="B488" s="3">
        <v>20</v>
      </c>
      <c r="C488" t="s">
        <v>127</v>
      </c>
      <c r="D488" t="s">
        <v>614</v>
      </c>
      <c r="E488" s="4">
        <v>19</v>
      </c>
      <c r="F488" s="4">
        <v>31</v>
      </c>
      <c r="G488">
        <v>1</v>
      </c>
      <c r="H488" s="5">
        <v>4.027777777777778E-2</v>
      </c>
      <c r="I488" t="s">
        <v>609</v>
      </c>
      <c r="J488" s="4">
        <f t="shared" si="29"/>
        <v>31</v>
      </c>
      <c r="K488" s="11">
        <f t="shared" si="30"/>
        <v>19</v>
      </c>
      <c r="L488" s="4">
        <f t="shared" si="28"/>
        <v>12</v>
      </c>
      <c r="M488" s="6">
        <f t="shared" si="31"/>
        <v>0.38709677419354838</v>
      </c>
    </row>
    <row r="489" spans="1:13" x14ac:dyDescent="0.45">
      <c r="A489" s="3">
        <v>188</v>
      </c>
      <c r="B489" s="3">
        <v>20</v>
      </c>
      <c r="C489" t="s">
        <v>166</v>
      </c>
      <c r="D489" t="s">
        <v>630</v>
      </c>
      <c r="E489" s="4">
        <v>15</v>
      </c>
      <c r="F489" s="4">
        <v>26</v>
      </c>
      <c r="G489">
        <v>2</v>
      </c>
      <c r="H489" s="5">
        <v>3.2638888888888891E-2</v>
      </c>
      <c r="I489" t="s">
        <v>609</v>
      </c>
      <c r="J489" s="4">
        <f t="shared" si="29"/>
        <v>52</v>
      </c>
      <c r="K489" s="11">
        <f t="shared" si="30"/>
        <v>30</v>
      </c>
      <c r="L489" s="4">
        <f t="shared" si="28"/>
        <v>22</v>
      </c>
      <c r="M489" s="6">
        <f t="shared" si="31"/>
        <v>0.42307692307692307</v>
      </c>
    </row>
    <row r="490" spans="1:13" x14ac:dyDescent="0.45">
      <c r="A490" s="3">
        <v>189</v>
      </c>
      <c r="B490" s="3">
        <v>11</v>
      </c>
      <c r="C490" t="s">
        <v>66</v>
      </c>
      <c r="D490" t="s">
        <v>625</v>
      </c>
      <c r="E490" s="4">
        <v>20</v>
      </c>
      <c r="F490" s="4">
        <v>34</v>
      </c>
      <c r="G490">
        <v>2</v>
      </c>
      <c r="H490" s="5">
        <v>2.9166666666666667E-2</v>
      </c>
      <c r="I490" t="s">
        <v>610</v>
      </c>
      <c r="J490" s="4">
        <f t="shared" si="29"/>
        <v>68</v>
      </c>
      <c r="K490" s="11">
        <f t="shared" si="30"/>
        <v>40</v>
      </c>
      <c r="L490" s="4">
        <f t="shared" si="28"/>
        <v>28</v>
      </c>
      <c r="M490" s="6">
        <f t="shared" si="31"/>
        <v>0.41176470588235292</v>
      </c>
    </row>
    <row r="491" spans="1:13" x14ac:dyDescent="0.45">
      <c r="A491" s="3">
        <v>189</v>
      </c>
      <c r="B491" s="3">
        <v>11</v>
      </c>
      <c r="C491" t="s">
        <v>166</v>
      </c>
      <c r="D491" t="s">
        <v>630</v>
      </c>
      <c r="E491" s="4">
        <v>15</v>
      </c>
      <c r="F491" s="4">
        <v>26</v>
      </c>
      <c r="G491">
        <v>2</v>
      </c>
      <c r="H491" s="5">
        <v>1.5277777777777777E-2</v>
      </c>
      <c r="I491" t="s">
        <v>610</v>
      </c>
      <c r="J491" s="4">
        <f t="shared" si="29"/>
        <v>52</v>
      </c>
      <c r="K491" s="11">
        <f t="shared" si="30"/>
        <v>30</v>
      </c>
      <c r="L491" s="4">
        <f t="shared" si="28"/>
        <v>22</v>
      </c>
      <c r="M491" s="6">
        <f t="shared" si="31"/>
        <v>0.42307692307692307</v>
      </c>
    </row>
    <row r="492" spans="1:13" x14ac:dyDescent="0.45">
      <c r="A492" s="3">
        <v>189</v>
      </c>
      <c r="B492" s="3">
        <v>11</v>
      </c>
      <c r="C492" t="s">
        <v>169</v>
      </c>
      <c r="D492" t="s">
        <v>612</v>
      </c>
      <c r="E492" s="4">
        <v>14</v>
      </c>
      <c r="F492" s="4">
        <v>24</v>
      </c>
      <c r="G492">
        <v>3</v>
      </c>
      <c r="H492" s="5">
        <v>3.6805555555555557E-2</v>
      </c>
      <c r="I492" t="s">
        <v>610</v>
      </c>
      <c r="J492" s="4">
        <f t="shared" si="29"/>
        <v>72</v>
      </c>
      <c r="K492" s="11">
        <f t="shared" si="30"/>
        <v>42</v>
      </c>
      <c r="L492" s="4">
        <f t="shared" si="28"/>
        <v>30</v>
      </c>
      <c r="M492" s="6">
        <f t="shared" si="31"/>
        <v>0.41666666666666669</v>
      </c>
    </row>
    <row r="493" spans="1:13" x14ac:dyDescent="0.45">
      <c r="A493" s="3">
        <v>190</v>
      </c>
      <c r="B493" s="3">
        <v>5</v>
      </c>
      <c r="C493" t="s">
        <v>90</v>
      </c>
      <c r="D493" t="s">
        <v>629</v>
      </c>
      <c r="E493" s="4">
        <v>10</v>
      </c>
      <c r="F493" s="4">
        <v>18</v>
      </c>
      <c r="G493">
        <v>1</v>
      </c>
      <c r="H493" s="5">
        <v>2.7083333333333334E-2</v>
      </c>
      <c r="I493" t="s">
        <v>609</v>
      </c>
      <c r="J493" s="4">
        <f t="shared" si="29"/>
        <v>18</v>
      </c>
      <c r="K493" s="11">
        <f t="shared" si="30"/>
        <v>10</v>
      </c>
      <c r="L493" s="4">
        <f t="shared" si="28"/>
        <v>8</v>
      </c>
      <c r="M493" s="6">
        <f t="shared" si="31"/>
        <v>0.44444444444444442</v>
      </c>
    </row>
    <row r="494" spans="1:13" x14ac:dyDescent="0.45">
      <c r="A494" s="3">
        <v>190</v>
      </c>
      <c r="B494" s="3">
        <v>5</v>
      </c>
      <c r="C494" t="s">
        <v>59</v>
      </c>
      <c r="D494" t="s">
        <v>616</v>
      </c>
      <c r="E494" s="4">
        <v>25</v>
      </c>
      <c r="F494" s="4">
        <v>40</v>
      </c>
      <c r="G494">
        <v>2</v>
      </c>
      <c r="H494" s="5">
        <v>3.125E-2</v>
      </c>
      <c r="I494" t="s">
        <v>609</v>
      </c>
      <c r="J494" s="4">
        <f t="shared" si="29"/>
        <v>80</v>
      </c>
      <c r="K494" s="11">
        <f t="shared" si="30"/>
        <v>50</v>
      </c>
      <c r="L494" s="4">
        <f t="shared" si="28"/>
        <v>30</v>
      </c>
      <c r="M494" s="6">
        <f t="shared" si="31"/>
        <v>0.375</v>
      </c>
    </row>
    <row r="495" spans="1:13" x14ac:dyDescent="0.45">
      <c r="A495" s="3">
        <v>190</v>
      </c>
      <c r="B495" s="3">
        <v>5</v>
      </c>
      <c r="C495" t="s">
        <v>37</v>
      </c>
      <c r="D495" t="s">
        <v>622</v>
      </c>
      <c r="E495" s="4">
        <v>21</v>
      </c>
      <c r="F495" s="4">
        <v>35</v>
      </c>
      <c r="G495">
        <v>1</v>
      </c>
      <c r="H495" s="5">
        <v>7.6388888888888886E-3</v>
      </c>
      <c r="I495" t="s">
        <v>610</v>
      </c>
      <c r="J495" s="4">
        <f t="shared" si="29"/>
        <v>35</v>
      </c>
      <c r="K495" s="11">
        <f t="shared" si="30"/>
        <v>21</v>
      </c>
      <c r="L495" s="4">
        <f t="shared" si="28"/>
        <v>14</v>
      </c>
      <c r="M495" s="6">
        <f t="shared" si="31"/>
        <v>0.4</v>
      </c>
    </row>
    <row r="496" spans="1:13" x14ac:dyDescent="0.45">
      <c r="A496" s="3">
        <v>190</v>
      </c>
      <c r="B496" s="3">
        <v>5</v>
      </c>
      <c r="C496" t="s">
        <v>211</v>
      </c>
      <c r="D496" t="s">
        <v>627</v>
      </c>
      <c r="E496" s="4">
        <v>14</v>
      </c>
      <c r="F496" s="4">
        <v>23</v>
      </c>
      <c r="G496">
        <v>3</v>
      </c>
      <c r="H496" s="5">
        <v>4.8611111111111112E-3</v>
      </c>
      <c r="I496" t="s">
        <v>610</v>
      </c>
      <c r="J496" s="4">
        <f t="shared" si="29"/>
        <v>69</v>
      </c>
      <c r="K496" s="11">
        <f t="shared" si="30"/>
        <v>42</v>
      </c>
      <c r="L496" s="4">
        <f t="shared" si="28"/>
        <v>27</v>
      </c>
      <c r="M496" s="6">
        <f t="shared" si="31"/>
        <v>0.39130434782608697</v>
      </c>
    </row>
    <row r="497" spans="1:13" x14ac:dyDescent="0.45">
      <c r="A497" s="3">
        <v>191</v>
      </c>
      <c r="B497" s="3">
        <v>12</v>
      </c>
      <c r="C497" t="s">
        <v>133</v>
      </c>
      <c r="D497" t="s">
        <v>631</v>
      </c>
      <c r="E497" s="4">
        <v>15</v>
      </c>
      <c r="F497" s="4">
        <v>25</v>
      </c>
      <c r="G497">
        <v>3</v>
      </c>
      <c r="H497" s="5">
        <v>2.2222222222222223E-2</v>
      </c>
      <c r="I497" t="s">
        <v>610</v>
      </c>
      <c r="J497" s="4">
        <f t="shared" si="29"/>
        <v>75</v>
      </c>
      <c r="K497" s="11">
        <f t="shared" si="30"/>
        <v>45</v>
      </c>
      <c r="L497" s="4">
        <f t="shared" si="28"/>
        <v>30</v>
      </c>
      <c r="M497" s="6">
        <f t="shared" si="31"/>
        <v>0.4</v>
      </c>
    </row>
    <row r="498" spans="1:13" x14ac:dyDescent="0.45">
      <c r="A498" s="3">
        <v>191</v>
      </c>
      <c r="B498" s="3">
        <v>12</v>
      </c>
      <c r="C498" t="s">
        <v>49</v>
      </c>
      <c r="D498" t="s">
        <v>618</v>
      </c>
      <c r="E498" s="4">
        <v>17</v>
      </c>
      <c r="F498" s="4">
        <v>29</v>
      </c>
      <c r="G498">
        <v>3</v>
      </c>
      <c r="H498" s="5">
        <v>3.8194444444444448E-2</v>
      </c>
      <c r="I498" t="s">
        <v>609</v>
      </c>
      <c r="J498" s="4">
        <f t="shared" si="29"/>
        <v>87</v>
      </c>
      <c r="K498" s="11">
        <f t="shared" si="30"/>
        <v>51</v>
      </c>
      <c r="L498" s="4">
        <f t="shared" si="28"/>
        <v>36</v>
      </c>
      <c r="M498" s="6">
        <f t="shared" si="31"/>
        <v>0.41379310344827586</v>
      </c>
    </row>
    <row r="499" spans="1:13" x14ac:dyDescent="0.45">
      <c r="A499" s="3">
        <v>192</v>
      </c>
      <c r="B499" s="3">
        <v>17</v>
      </c>
      <c r="C499" t="s">
        <v>133</v>
      </c>
      <c r="D499" t="s">
        <v>631</v>
      </c>
      <c r="E499" s="4">
        <v>15</v>
      </c>
      <c r="F499" s="4">
        <v>25</v>
      </c>
      <c r="G499">
        <v>3</v>
      </c>
      <c r="H499" s="5">
        <v>1.8055555555555554E-2</v>
      </c>
      <c r="I499" t="s">
        <v>609</v>
      </c>
      <c r="J499" s="4">
        <f t="shared" si="29"/>
        <v>75</v>
      </c>
      <c r="K499" s="11">
        <f t="shared" si="30"/>
        <v>45</v>
      </c>
      <c r="L499" s="4">
        <f t="shared" si="28"/>
        <v>30</v>
      </c>
      <c r="M499" s="6">
        <f t="shared" si="31"/>
        <v>0.4</v>
      </c>
    </row>
    <row r="500" spans="1:13" x14ac:dyDescent="0.45">
      <c r="A500" s="3">
        <v>193</v>
      </c>
      <c r="B500" s="3">
        <v>3</v>
      </c>
      <c r="C500" t="s">
        <v>166</v>
      </c>
      <c r="D500" t="s">
        <v>630</v>
      </c>
      <c r="E500" s="4">
        <v>15</v>
      </c>
      <c r="F500" s="4">
        <v>26</v>
      </c>
      <c r="G500">
        <v>2</v>
      </c>
      <c r="H500" s="5">
        <v>3.9583333333333331E-2</v>
      </c>
      <c r="I500" t="s">
        <v>610</v>
      </c>
      <c r="J500" s="4">
        <f t="shared" si="29"/>
        <v>52</v>
      </c>
      <c r="K500" s="11">
        <f t="shared" si="30"/>
        <v>30</v>
      </c>
      <c r="L500" s="4">
        <f t="shared" si="28"/>
        <v>22</v>
      </c>
      <c r="M500" s="6">
        <f t="shared" si="31"/>
        <v>0.42307692307692307</v>
      </c>
    </row>
    <row r="501" spans="1:13" x14ac:dyDescent="0.45">
      <c r="A501" s="3">
        <v>193</v>
      </c>
      <c r="B501" s="3">
        <v>3</v>
      </c>
      <c r="C501" t="s">
        <v>84</v>
      </c>
      <c r="D501" t="s">
        <v>617</v>
      </c>
      <c r="E501" s="4">
        <v>22</v>
      </c>
      <c r="F501" s="4">
        <v>36</v>
      </c>
      <c r="G501">
        <v>2</v>
      </c>
      <c r="H501" s="5">
        <v>4.0972222222222222E-2</v>
      </c>
      <c r="I501" t="s">
        <v>609</v>
      </c>
      <c r="J501" s="4">
        <f t="shared" si="29"/>
        <v>72</v>
      </c>
      <c r="K501" s="11">
        <f t="shared" si="30"/>
        <v>44</v>
      </c>
      <c r="L501" s="4">
        <f t="shared" si="28"/>
        <v>28</v>
      </c>
      <c r="M501" s="6">
        <f t="shared" si="31"/>
        <v>0.3888888888888889</v>
      </c>
    </row>
    <row r="502" spans="1:13" x14ac:dyDescent="0.45">
      <c r="A502" s="3">
        <v>193</v>
      </c>
      <c r="B502" s="3">
        <v>3</v>
      </c>
      <c r="C502" t="s">
        <v>117</v>
      </c>
      <c r="D502" t="s">
        <v>615</v>
      </c>
      <c r="E502" s="4">
        <v>16</v>
      </c>
      <c r="F502" s="4">
        <v>27</v>
      </c>
      <c r="G502">
        <v>1</v>
      </c>
      <c r="H502" s="5">
        <v>2.1527777777777778E-2</v>
      </c>
      <c r="I502" t="s">
        <v>610</v>
      </c>
      <c r="J502" s="4">
        <f t="shared" si="29"/>
        <v>27</v>
      </c>
      <c r="K502" s="11">
        <f t="shared" si="30"/>
        <v>16</v>
      </c>
      <c r="L502" s="4">
        <f t="shared" si="28"/>
        <v>11</v>
      </c>
      <c r="M502" s="6">
        <f t="shared" si="31"/>
        <v>0.40740740740740738</v>
      </c>
    </row>
    <row r="503" spans="1:13" x14ac:dyDescent="0.45">
      <c r="A503" s="3">
        <v>193</v>
      </c>
      <c r="B503" s="3">
        <v>3</v>
      </c>
      <c r="C503" t="s">
        <v>211</v>
      </c>
      <c r="D503" t="s">
        <v>627</v>
      </c>
      <c r="E503" s="4">
        <v>14</v>
      </c>
      <c r="F503" s="4">
        <v>23</v>
      </c>
      <c r="G503">
        <v>3</v>
      </c>
      <c r="H503" s="5">
        <v>1.6666666666666666E-2</v>
      </c>
      <c r="I503" t="s">
        <v>609</v>
      </c>
      <c r="J503" s="4">
        <f t="shared" si="29"/>
        <v>69</v>
      </c>
      <c r="K503" s="11">
        <f t="shared" si="30"/>
        <v>42</v>
      </c>
      <c r="L503" s="4">
        <f t="shared" si="28"/>
        <v>27</v>
      </c>
      <c r="M503" s="6">
        <f t="shared" si="31"/>
        <v>0.39130434782608697</v>
      </c>
    </row>
    <row r="504" spans="1:13" x14ac:dyDescent="0.45">
      <c r="A504" s="3">
        <v>194</v>
      </c>
      <c r="B504" s="3">
        <v>3</v>
      </c>
      <c r="C504" t="s">
        <v>272</v>
      </c>
      <c r="D504" t="s">
        <v>619</v>
      </c>
      <c r="E504" s="4">
        <v>20</v>
      </c>
      <c r="F504" s="4">
        <v>33</v>
      </c>
      <c r="G504">
        <v>2</v>
      </c>
      <c r="H504" s="5">
        <v>1.2500000000000001E-2</v>
      </c>
      <c r="I504" t="s">
        <v>609</v>
      </c>
      <c r="J504" s="4">
        <f t="shared" si="29"/>
        <v>66</v>
      </c>
      <c r="K504" s="11">
        <f t="shared" si="30"/>
        <v>40</v>
      </c>
      <c r="L504" s="4">
        <f t="shared" si="28"/>
        <v>26</v>
      </c>
      <c r="M504" s="6">
        <f t="shared" si="31"/>
        <v>0.39393939393939392</v>
      </c>
    </row>
    <row r="505" spans="1:13" x14ac:dyDescent="0.45">
      <c r="A505" s="3">
        <v>194</v>
      </c>
      <c r="B505" s="3">
        <v>3</v>
      </c>
      <c r="C505" t="s">
        <v>79</v>
      </c>
      <c r="D505" t="s">
        <v>613</v>
      </c>
      <c r="E505" s="4">
        <v>18</v>
      </c>
      <c r="F505" s="4">
        <v>30</v>
      </c>
      <c r="G505">
        <v>1</v>
      </c>
      <c r="H505" s="5">
        <v>3.4722222222222224E-2</v>
      </c>
      <c r="I505" t="s">
        <v>609</v>
      </c>
      <c r="J505" s="4">
        <f t="shared" si="29"/>
        <v>30</v>
      </c>
      <c r="K505" s="11">
        <f t="shared" si="30"/>
        <v>18</v>
      </c>
      <c r="L505" s="4">
        <f t="shared" si="28"/>
        <v>12</v>
      </c>
      <c r="M505" s="6">
        <f t="shared" si="31"/>
        <v>0.4</v>
      </c>
    </row>
    <row r="506" spans="1:13" x14ac:dyDescent="0.45">
      <c r="A506" s="3">
        <v>195</v>
      </c>
      <c r="B506" s="3">
        <v>2</v>
      </c>
      <c r="C506" t="s">
        <v>133</v>
      </c>
      <c r="D506" t="s">
        <v>631</v>
      </c>
      <c r="E506" s="4">
        <v>15</v>
      </c>
      <c r="F506" s="4">
        <v>25</v>
      </c>
      <c r="G506">
        <v>2</v>
      </c>
      <c r="H506" s="5">
        <v>3.5416666666666666E-2</v>
      </c>
      <c r="I506" t="s">
        <v>609</v>
      </c>
      <c r="J506" s="4">
        <f t="shared" si="29"/>
        <v>50</v>
      </c>
      <c r="K506" s="11">
        <f t="shared" si="30"/>
        <v>30</v>
      </c>
      <c r="L506" s="4">
        <f t="shared" si="28"/>
        <v>20</v>
      </c>
      <c r="M506" s="6">
        <f t="shared" si="31"/>
        <v>0.4</v>
      </c>
    </row>
    <row r="507" spans="1:13" x14ac:dyDescent="0.45">
      <c r="A507" s="3">
        <v>196</v>
      </c>
      <c r="B507" s="3">
        <v>4</v>
      </c>
      <c r="C507" t="s">
        <v>157</v>
      </c>
      <c r="D507" t="s">
        <v>626</v>
      </c>
      <c r="E507" s="4">
        <v>12</v>
      </c>
      <c r="F507" s="4">
        <v>20</v>
      </c>
      <c r="G507">
        <v>3</v>
      </c>
      <c r="H507" s="5">
        <v>2.361111111111111E-2</v>
      </c>
      <c r="I507" t="s">
        <v>610</v>
      </c>
      <c r="J507" s="4">
        <f t="shared" si="29"/>
        <v>60</v>
      </c>
      <c r="K507" s="11">
        <f t="shared" si="30"/>
        <v>36</v>
      </c>
      <c r="L507" s="4">
        <f t="shared" si="28"/>
        <v>24</v>
      </c>
      <c r="M507" s="6">
        <f t="shared" si="31"/>
        <v>0.4</v>
      </c>
    </row>
    <row r="508" spans="1:13" x14ac:dyDescent="0.45">
      <c r="A508" s="3">
        <v>196</v>
      </c>
      <c r="B508" s="3">
        <v>4</v>
      </c>
      <c r="C508" t="s">
        <v>211</v>
      </c>
      <c r="D508" t="s">
        <v>627</v>
      </c>
      <c r="E508" s="4">
        <v>14</v>
      </c>
      <c r="F508" s="4">
        <v>23</v>
      </c>
      <c r="G508">
        <v>2</v>
      </c>
      <c r="H508" s="5">
        <v>3.5416666666666666E-2</v>
      </c>
      <c r="I508" t="s">
        <v>609</v>
      </c>
      <c r="J508" s="4">
        <f t="shared" si="29"/>
        <v>46</v>
      </c>
      <c r="K508" s="11">
        <f t="shared" si="30"/>
        <v>28</v>
      </c>
      <c r="L508" s="4">
        <f t="shared" si="28"/>
        <v>18</v>
      </c>
      <c r="M508" s="6">
        <f t="shared" si="31"/>
        <v>0.39130434782608697</v>
      </c>
    </row>
    <row r="509" spans="1:13" x14ac:dyDescent="0.45">
      <c r="A509" s="3">
        <v>196</v>
      </c>
      <c r="B509" s="3">
        <v>4</v>
      </c>
      <c r="C509" t="s">
        <v>49</v>
      </c>
      <c r="D509" t="s">
        <v>618</v>
      </c>
      <c r="E509" s="4">
        <v>17</v>
      </c>
      <c r="F509" s="4">
        <v>29</v>
      </c>
      <c r="G509">
        <v>1</v>
      </c>
      <c r="H509" s="5">
        <v>3.2638888888888891E-2</v>
      </c>
      <c r="I509" t="s">
        <v>610</v>
      </c>
      <c r="J509" s="4">
        <f t="shared" si="29"/>
        <v>29</v>
      </c>
      <c r="K509" s="11">
        <f t="shared" si="30"/>
        <v>17</v>
      </c>
      <c r="L509" s="4">
        <f t="shared" si="28"/>
        <v>12</v>
      </c>
      <c r="M509" s="6">
        <f t="shared" si="31"/>
        <v>0.41379310344827586</v>
      </c>
    </row>
    <row r="510" spans="1:13" x14ac:dyDescent="0.45">
      <c r="A510" s="3">
        <v>196</v>
      </c>
      <c r="B510" s="3">
        <v>4</v>
      </c>
      <c r="C510" t="s">
        <v>53</v>
      </c>
      <c r="D510" t="s">
        <v>620</v>
      </c>
      <c r="E510" s="4">
        <v>16</v>
      </c>
      <c r="F510" s="4">
        <v>28</v>
      </c>
      <c r="G510">
        <v>2</v>
      </c>
      <c r="H510" s="5">
        <v>3.0555555555555555E-2</v>
      </c>
      <c r="I510" t="s">
        <v>610</v>
      </c>
      <c r="J510" s="4">
        <f t="shared" si="29"/>
        <v>56</v>
      </c>
      <c r="K510" s="11">
        <f t="shared" si="30"/>
        <v>32</v>
      </c>
      <c r="L510" s="4">
        <f t="shared" si="28"/>
        <v>24</v>
      </c>
      <c r="M510" s="6">
        <f t="shared" si="31"/>
        <v>0.42857142857142855</v>
      </c>
    </row>
    <row r="511" spans="1:13" x14ac:dyDescent="0.45">
      <c r="A511" s="3">
        <v>197</v>
      </c>
      <c r="B511" s="3">
        <v>5</v>
      </c>
      <c r="C511" t="s">
        <v>66</v>
      </c>
      <c r="D511" t="s">
        <v>625</v>
      </c>
      <c r="E511" s="4">
        <v>20</v>
      </c>
      <c r="F511" s="4">
        <v>34</v>
      </c>
      <c r="G511">
        <v>3</v>
      </c>
      <c r="H511" s="5">
        <v>1.5277777777777777E-2</v>
      </c>
      <c r="I511" t="s">
        <v>609</v>
      </c>
      <c r="J511" s="4">
        <f t="shared" si="29"/>
        <v>102</v>
      </c>
      <c r="K511" s="11">
        <f t="shared" si="30"/>
        <v>60</v>
      </c>
      <c r="L511" s="4">
        <f t="shared" si="28"/>
        <v>42</v>
      </c>
      <c r="M511" s="6">
        <f t="shared" si="31"/>
        <v>0.41176470588235292</v>
      </c>
    </row>
    <row r="512" spans="1:13" x14ac:dyDescent="0.45">
      <c r="A512" s="3">
        <v>197</v>
      </c>
      <c r="B512" s="3">
        <v>5</v>
      </c>
      <c r="C512" t="s">
        <v>117</v>
      </c>
      <c r="D512" t="s">
        <v>615</v>
      </c>
      <c r="E512" s="4">
        <v>16</v>
      </c>
      <c r="F512" s="4">
        <v>27</v>
      </c>
      <c r="G512">
        <v>1</v>
      </c>
      <c r="H512" s="5">
        <v>3.4722222222222224E-2</v>
      </c>
      <c r="I512" t="s">
        <v>609</v>
      </c>
      <c r="J512" s="4">
        <f t="shared" si="29"/>
        <v>27</v>
      </c>
      <c r="K512" s="11">
        <f t="shared" si="30"/>
        <v>16</v>
      </c>
      <c r="L512" s="4">
        <f t="shared" si="28"/>
        <v>11</v>
      </c>
      <c r="M512" s="6">
        <f t="shared" si="31"/>
        <v>0.40740740740740738</v>
      </c>
    </row>
    <row r="513" spans="1:13" x14ac:dyDescent="0.45">
      <c r="A513" s="3">
        <v>198</v>
      </c>
      <c r="B513" s="3">
        <v>9</v>
      </c>
      <c r="C513" t="s">
        <v>117</v>
      </c>
      <c r="D513" t="s">
        <v>615</v>
      </c>
      <c r="E513" s="4">
        <v>16</v>
      </c>
      <c r="F513" s="4">
        <v>27</v>
      </c>
      <c r="G513">
        <v>2</v>
      </c>
      <c r="H513" s="5">
        <v>2.2916666666666665E-2</v>
      </c>
      <c r="I513" t="s">
        <v>609</v>
      </c>
      <c r="J513" s="4">
        <f t="shared" si="29"/>
        <v>54</v>
      </c>
      <c r="K513" s="11">
        <f t="shared" si="30"/>
        <v>32</v>
      </c>
      <c r="L513" s="4">
        <f t="shared" si="28"/>
        <v>22</v>
      </c>
      <c r="M513" s="6">
        <f t="shared" si="31"/>
        <v>0.40740740740740738</v>
      </c>
    </row>
    <row r="514" spans="1:13" x14ac:dyDescent="0.45">
      <c r="A514" s="3">
        <v>199</v>
      </c>
      <c r="B514" s="3">
        <v>11</v>
      </c>
      <c r="C514" t="s">
        <v>49</v>
      </c>
      <c r="D514" t="s">
        <v>618</v>
      </c>
      <c r="E514" s="4">
        <v>17</v>
      </c>
      <c r="F514" s="4">
        <v>29</v>
      </c>
      <c r="G514">
        <v>3</v>
      </c>
      <c r="H514" s="5">
        <v>2.1527777777777778E-2</v>
      </c>
      <c r="I514" t="s">
        <v>609</v>
      </c>
      <c r="J514" s="4">
        <f t="shared" si="29"/>
        <v>87</v>
      </c>
      <c r="K514" s="11">
        <f t="shared" si="30"/>
        <v>51</v>
      </c>
      <c r="L514" s="4">
        <f t="shared" ref="L514:L577" si="32">J514-(G514*E514)</f>
        <v>36</v>
      </c>
      <c r="M514" s="6">
        <f t="shared" si="31"/>
        <v>0.41379310344827586</v>
      </c>
    </row>
    <row r="515" spans="1:13" x14ac:dyDescent="0.45">
      <c r="A515" s="3">
        <v>199</v>
      </c>
      <c r="B515" s="3">
        <v>11</v>
      </c>
      <c r="C515" t="s">
        <v>37</v>
      </c>
      <c r="D515" t="s">
        <v>622</v>
      </c>
      <c r="E515" s="4">
        <v>21</v>
      </c>
      <c r="F515" s="4">
        <v>35</v>
      </c>
      <c r="G515">
        <v>3</v>
      </c>
      <c r="H515" s="5">
        <v>2.8472222222222222E-2</v>
      </c>
      <c r="I515" t="s">
        <v>610</v>
      </c>
      <c r="J515" s="4">
        <f t="shared" ref="J515:J578" si="33">F515*G515</f>
        <v>105</v>
      </c>
      <c r="K515" s="11">
        <f t="shared" ref="K515:K578" si="34">G515*E515</f>
        <v>63</v>
      </c>
      <c r="L515" s="4">
        <f t="shared" si="32"/>
        <v>42</v>
      </c>
      <c r="M515" s="6">
        <f t="shared" ref="M515:M578" si="35">L515/J515</f>
        <v>0.4</v>
      </c>
    </row>
    <row r="516" spans="1:13" x14ac:dyDescent="0.45">
      <c r="A516" s="3">
        <v>199</v>
      </c>
      <c r="B516" s="3">
        <v>11</v>
      </c>
      <c r="C516" t="s">
        <v>81</v>
      </c>
      <c r="D516" t="s">
        <v>628</v>
      </c>
      <c r="E516" s="4">
        <v>13</v>
      </c>
      <c r="F516" s="4">
        <v>21</v>
      </c>
      <c r="G516">
        <v>2</v>
      </c>
      <c r="H516" s="5">
        <v>1.2500000000000001E-2</v>
      </c>
      <c r="I516" t="s">
        <v>610</v>
      </c>
      <c r="J516" s="4">
        <f t="shared" si="33"/>
        <v>42</v>
      </c>
      <c r="K516" s="11">
        <f t="shared" si="34"/>
        <v>26</v>
      </c>
      <c r="L516" s="4">
        <f t="shared" si="32"/>
        <v>16</v>
      </c>
      <c r="M516" s="6">
        <f t="shared" si="35"/>
        <v>0.38095238095238093</v>
      </c>
    </row>
    <row r="517" spans="1:13" x14ac:dyDescent="0.45">
      <c r="A517" s="3">
        <v>199</v>
      </c>
      <c r="B517" s="3">
        <v>11</v>
      </c>
      <c r="C517" t="s">
        <v>117</v>
      </c>
      <c r="D517" t="s">
        <v>615</v>
      </c>
      <c r="E517" s="4">
        <v>16</v>
      </c>
      <c r="F517" s="4">
        <v>27</v>
      </c>
      <c r="G517">
        <v>1</v>
      </c>
      <c r="H517" s="5">
        <v>3.6111111111111108E-2</v>
      </c>
      <c r="I517" t="s">
        <v>610</v>
      </c>
      <c r="J517" s="4">
        <f t="shared" si="33"/>
        <v>27</v>
      </c>
      <c r="K517" s="11">
        <f t="shared" si="34"/>
        <v>16</v>
      </c>
      <c r="L517" s="4">
        <f t="shared" si="32"/>
        <v>11</v>
      </c>
      <c r="M517" s="6">
        <f t="shared" si="35"/>
        <v>0.40740740740740738</v>
      </c>
    </row>
    <row r="518" spans="1:13" x14ac:dyDescent="0.45">
      <c r="A518" s="3">
        <v>200</v>
      </c>
      <c r="B518" s="3">
        <v>11</v>
      </c>
      <c r="C518" t="s">
        <v>123</v>
      </c>
      <c r="D518" t="s">
        <v>621</v>
      </c>
      <c r="E518" s="4">
        <v>11</v>
      </c>
      <c r="F518" s="4">
        <v>19</v>
      </c>
      <c r="G518">
        <v>2</v>
      </c>
      <c r="H518" s="5">
        <v>2.7083333333333334E-2</v>
      </c>
      <c r="I518" t="s">
        <v>609</v>
      </c>
      <c r="J518" s="4">
        <f t="shared" si="33"/>
        <v>38</v>
      </c>
      <c r="K518" s="11">
        <f t="shared" si="34"/>
        <v>22</v>
      </c>
      <c r="L518" s="4">
        <f t="shared" si="32"/>
        <v>16</v>
      </c>
      <c r="M518" s="6">
        <f t="shared" si="35"/>
        <v>0.42105263157894735</v>
      </c>
    </row>
    <row r="519" spans="1:13" x14ac:dyDescent="0.45">
      <c r="A519" s="3">
        <v>200</v>
      </c>
      <c r="B519" s="3">
        <v>11</v>
      </c>
      <c r="C519" t="s">
        <v>133</v>
      </c>
      <c r="D519" t="s">
        <v>631</v>
      </c>
      <c r="E519" s="4">
        <v>15</v>
      </c>
      <c r="F519" s="4">
        <v>25</v>
      </c>
      <c r="G519">
        <v>2</v>
      </c>
      <c r="H519" s="5">
        <v>1.9444444444444445E-2</v>
      </c>
      <c r="I519" t="s">
        <v>610</v>
      </c>
      <c r="J519" s="4">
        <f t="shared" si="33"/>
        <v>50</v>
      </c>
      <c r="K519" s="11">
        <f t="shared" si="34"/>
        <v>30</v>
      </c>
      <c r="L519" s="4">
        <f t="shared" si="32"/>
        <v>20</v>
      </c>
      <c r="M519" s="6">
        <f t="shared" si="35"/>
        <v>0.4</v>
      </c>
    </row>
    <row r="520" spans="1:13" x14ac:dyDescent="0.45">
      <c r="A520" s="3">
        <v>201</v>
      </c>
      <c r="B520" s="3">
        <v>3</v>
      </c>
      <c r="C520" t="s">
        <v>169</v>
      </c>
      <c r="D520" t="s">
        <v>612</v>
      </c>
      <c r="E520" s="4">
        <v>14</v>
      </c>
      <c r="F520" s="4">
        <v>24</v>
      </c>
      <c r="G520">
        <v>3</v>
      </c>
      <c r="H520" s="5">
        <v>4.027777777777778E-2</v>
      </c>
      <c r="I520" t="s">
        <v>610</v>
      </c>
      <c r="J520" s="4">
        <f t="shared" si="33"/>
        <v>72</v>
      </c>
      <c r="K520" s="11">
        <f t="shared" si="34"/>
        <v>42</v>
      </c>
      <c r="L520" s="4">
        <f t="shared" si="32"/>
        <v>30</v>
      </c>
      <c r="M520" s="6">
        <f t="shared" si="35"/>
        <v>0.41666666666666669</v>
      </c>
    </row>
    <row r="521" spans="1:13" x14ac:dyDescent="0.45">
      <c r="A521" s="3">
        <v>202</v>
      </c>
      <c r="B521" s="3">
        <v>16</v>
      </c>
      <c r="C521" t="s">
        <v>84</v>
      </c>
      <c r="D521" t="s">
        <v>617</v>
      </c>
      <c r="E521" s="4">
        <v>22</v>
      </c>
      <c r="F521" s="4">
        <v>36</v>
      </c>
      <c r="G521">
        <v>2</v>
      </c>
      <c r="H521" s="5">
        <v>3.1944444444444442E-2</v>
      </c>
      <c r="I521" t="s">
        <v>610</v>
      </c>
      <c r="J521" s="4">
        <f t="shared" si="33"/>
        <v>72</v>
      </c>
      <c r="K521" s="11">
        <f t="shared" si="34"/>
        <v>44</v>
      </c>
      <c r="L521" s="4">
        <f t="shared" si="32"/>
        <v>28</v>
      </c>
      <c r="M521" s="6">
        <f t="shared" si="35"/>
        <v>0.3888888888888889</v>
      </c>
    </row>
    <row r="522" spans="1:13" x14ac:dyDescent="0.45">
      <c r="A522" s="3">
        <v>202</v>
      </c>
      <c r="B522" s="3">
        <v>16</v>
      </c>
      <c r="C522" t="s">
        <v>59</v>
      </c>
      <c r="D522" t="s">
        <v>616</v>
      </c>
      <c r="E522" s="4">
        <v>25</v>
      </c>
      <c r="F522" s="4">
        <v>40</v>
      </c>
      <c r="G522">
        <v>2</v>
      </c>
      <c r="H522" s="5">
        <v>3.2638888888888891E-2</v>
      </c>
      <c r="I522" t="s">
        <v>609</v>
      </c>
      <c r="J522" s="4">
        <f t="shared" si="33"/>
        <v>80</v>
      </c>
      <c r="K522" s="11">
        <f t="shared" si="34"/>
        <v>50</v>
      </c>
      <c r="L522" s="4">
        <f t="shared" si="32"/>
        <v>30</v>
      </c>
      <c r="M522" s="6">
        <f t="shared" si="35"/>
        <v>0.375</v>
      </c>
    </row>
    <row r="523" spans="1:13" x14ac:dyDescent="0.45">
      <c r="A523" s="3">
        <v>202</v>
      </c>
      <c r="B523" s="3">
        <v>16</v>
      </c>
      <c r="C523" t="s">
        <v>169</v>
      </c>
      <c r="D523" t="s">
        <v>612</v>
      </c>
      <c r="E523" s="4">
        <v>14</v>
      </c>
      <c r="F523" s="4">
        <v>24</v>
      </c>
      <c r="G523">
        <v>1</v>
      </c>
      <c r="H523" s="5">
        <v>3.472222222222222E-3</v>
      </c>
      <c r="I523" t="s">
        <v>609</v>
      </c>
      <c r="J523" s="4">
        <f t="shared" si="33"/>
        <v>24</v>
      </c>
      <c r="K523" s="11">
        <f t="shared" si="34"/>
        <v>14</v>
      </c>
      <c r="L523" s="4">
        <f t="shared" si="32"/>
        <v>10</v>
      </c>
      <c r="M523" s="6">
        <f t="shared" si="35"/>
        <v>0.41666666666666669</v>
      </c>
    </row>
    <row r="524" spans="1:13" x14ac:dyDescent="0.45">
      <c r="A524" s="3">
        <v>202</v>
      </c>
      <c r="B524" s="3">
        <v>16</v>
      </c>
      <c r="C524" t="s">
        <v>79</v>
      </c>
      <c r="D524" t="s">
        <v>613</v>
      </c>
      <c r="E524" s="4">
        <v>18</v>
      </c>
      <c r="F524" s="4">
        <v>30</v>
      </c>
      <c r="G524">
        <v>1</v>
      </c>
      <c r="H524" s="5">
        <v>4.027777777777778E-2</v>
      </c>
      <c r="I524" t="s">
        <v>609</v>
      </c>
      <c r="J524" s="4">
        <f t="shared" si="33"/>
        <v>30</v>
      </c>
      <c r="K524" s="11">
        <f t="shared" si="34"/>
        <v>18</v>
      </c>
      <c r="L524" s="4">
        <f t="shared" si="32"/>
        <v>12</v>
      </c>
      <c r="M524" s="6">
        <f t="shared" si="35"/>
        <v>0.4</v>
      </c>
    </row>
    <row r="525" spans="1:13" x14ac:dyDescent="0.45">
      <c r="A525" s="3">
        <v>203</v>
      </c>
      <c r="B525" s="3">
        <v>5</v>
      </c>
      <c r="C525" t="s">
        <v>127</v>
      </c>
      <c r="D525" t="s">
        <v>614</v>
      </c>
      <c r="E525" s="4">
        <v>19</v>
      </c>
      <c r="F525" s="4">
        <v>31</v>
      </c>
      <c r="G525">
        <v>3</v>
      </c>
      <c r="H525" s="5">
        <v>3.5416666666666666E-2</v>
      </c>
      <c r="I525" t="s">
        <v>609</v>
      </c>
      <c r="J525" s="4">
        <f t="shared" si="33"/>
        <v>93</v>
      </c>
      <c r="K525" s="11">
        <f t="shared" si="34"/>
        <v>57</v>
      </c>
      <c r="L525" s="4">
        <f t="shared" si="32"/>
        <v>36</v>
      </c>
      <c r="M525" s="6">
        <f t="shared" si="35"/>
        <v>0.38709677419354838</v>
      </c>
    </row>
    <row r="526" spans="1:13" x14ac:dyDescent="0.45">
      <c r="A526" s="3">
        <v>203</v>
      </c>
      <c r="B526" s="3">
        <v>5</v>
      </c>
      <c r="C526" t="s">
        <v>81</v>
      </c>
      <c r="D526" t="s">
        <v>628</v>
      </c>
      <c r="E526" s="4">
        <v>13</v>
      </c>
      <c r="F526" s="4">
        <v>21</v>
      </c>
      <c r="G526">
        <v>3</v>
      </c>
      <c r="H526" s="5">
        <v>2.361111111111111E-2</v>
      </c>
      <c r="I526" t="s">
        <v>610</v>
      </c>
      <c r="J526" s="4">
        <f t="shared" si="33"/>
        <v>63</v>
      </c>
      <c r="K526" s="11">
        <f t="shared" si="34"/>
        <v>39</v>
      </c>
      <c r="L526" s="4">
        <f t="shared" si="32"/>
        <v>24</v>
      </c>
      <c r="M526" s="6">
        <f t="shared" si="35"/>
        <v>0.38095238095238093</v>
      </c>
    </row>
    <row r="527" spans="1:13" x14ac:dyDescent="0.45">
      <c r="A527" s="3">
        <v>204</v>
      </c>
      <c r="B527" s="3">
        <v>16</v>
      </c>
      <c r="C527" t="s">
        <v>169</v>
      </c>
      <c r="D527" t="s">
        <v>612</v>
      </c>
      <c r="E527" s="4">
        <v>14</v>
      </c>
      <c r="F527" s="4">
        <v>24</v>
      </c>
      <c r="G527">
        <v>2</v>
      </c>
      <c r="H527" s="5">
        <v>1.4583333333333334E-2</v>
      </c>
      <c r="I527" t="s">
        <v>609</v>
      </c>
      <c r="J527" s="4">
        <f t="shared" si="33"/>
        <v>48</v>
      </c>
      <c r="K527" s="11">
        <f t="shared" si="34"/>
        <v>28</v>
      </c>
      <c r="L527" s="4">
        <f t="shared" si="32"/>
        <v>20</v>
      </c>
      <c r="M527" s="6">
        <f t="shared" si="35"/>
        <v>0.41666666666666669</v>
      </c>
    </row>
    <row r="528" spans="1:13" x14ac:dyDescent="0.45">
      <c r="A528" s="3">
        <v>205</v>
      </c>
      <c r="B528" s="3">
        <v>14</v>
      </c>
      <c r="C528" t="s">
        <v>258</v>
      </c>
      <c r="D528" t="s">
        <v>623</v>
      </c>
      <c r="E528" s="4">
        <v>19</v>
      </c>
      <c r="F528" s="4">
        <v>32</v>
      </c>
      <c r="G528">
        <v>1</v>
      </c>
      <c r="H528" s="5">
        <v>2.361111111111111E-2</v>
      </c>
      <c r="I528" t="s">
        <v>609</v>
      </c>
      <c r="J528" s="4">
        <f t="shared" si="33"/>
        <v>32</v>
      </c>
      <c r="K528" s="11">
        <f t="shared" si="34"/>
        <v>19</v>
      </c>
      <c r="L528" s="4">
        <f t="shared" si="32"/>
        <v>13</v>
      </c>
      <c r="M528" s="6">
        <f t="shared" si="35"/>
        <v>0.40625</v>
      </c>
    </row>
    <row r="529" spans="1:13" x14ac:dyDescent="0.45">
      <c r="A529" s="3">
        <v>205</v>
      </c>
      <c r="B529" s="3">
        <v>14</v>
      </c>
      <c r="C529" t="s">
        <v>49</v>
      </c>
      <c r="D529" t="s">
        <v>618</v>
      </c>
      <c r="E529" s="4">
        <v>17</v>
      </c>
      <c r="F529" s="4">
        <v>29</v>
      </c>
      <c r="G529">
        <v>1</v>
      </c>
      <c r="H529" s="5">
        <v>3.6111111111111108E-2</v>
      </c>
      <c r="I529" t="s">
        <v>610</v>
      </c>
      <c r="J529" s="4">
        <f t="shared" si="33"/>
        <v>29</v>
      </c>
      <c r="K529" s="11">
        <f t="shared" si="34"/>
        <v>17</v>
      </c>
      <c r="L529" s="4">
        <f t="shared" si="32"/>
        <v>12</v>
      </c>
      <c r="M529" s="6">
        <f t="shared" si="35"/>
        <v>0.41379310344827586</v>
      </c>
    </row>
    <row r="530" spans="1:13" x14ac:dyDescent="0.45">
      <c r="A530" s="3">
        <v>206</v>
      </c>
      <c r="B530" s="3">
        <v>4</v>
      </c>
      <c r="C530" t="s">
        <v>79</v>
      </c>
      <c r="D530" t="s">
        <v>613</v>
      </c>
      <c r="E530" s="4">
        <v>18</v>
      </c>
      <c r="F530" s="4">
        <v>30</v>
      </c>
      <c r="G530">
        <v>1</v>
      </c>
      <c r="H530" s="5">
        <v>4.027777777777778E-2</v>
      </c>
      <c r="I530" t="s">
        <v>610</v>
      </c>
      <c r="J530" s="4">
        <f t="shared" si="33"/>
        <v>30</v>
      </c>
      <c r="K530" s="11">
        <f t="shared" si="34"/>
        <v>18</v>
      </c>
      <c r="L530" s="4">
        <f t="shared" si="32"/>
        <v>12</v>
      </c>
      <c r="M530" s="6">
        <f t="shared" si="35"/>
        <v>0.4</v>
      </c>
    </row>
    <row r="531" spans="1:13" x14ac:dyDescent="0.45">
      <c r="A531" s="3">
        <v>207</v>
      </c>
      <c r="B531" s="3">
        <v>20</v>
      </c>
      <c r="C531" t="s">
        <v>166</v>
      </c>
      <c r="D531" t="s">
        <v>630</v>
      </c>
      <c r="E531" s="4">
        <v>15</v>
      </c>
      <c r="F531" s="4">
        <v>26</v>
      </c>
      <c r="G531">
        <v>2</v>
      </c>
      <c r="H531" s="5">
        <v>2.5694444444444443E-2</v>
      </c>
      <c r="I531" t="s">
        <v>609</v>
      </c>
      <c r="J531" s="4">
        <f t="shared" si="33"/>
        <v>52</v>
      </c>
      <c r="K531" s="11">
        <f t="shared" si="34"/>
        <v>30</v>
      </c>
      <c r="L531" s="4">
        <f t="shared" si="32"/>
        <v>22</v>
      </c>
      <c r="M531" s="6">
        <f t="shared" si="35"/>
        <v>0.42307692307692307</v>
      </c>
    </row>
    <row r="532" spans="1:13" x14ac:dyDescent="0.45">
      <c r="A532" s="3">
        <v>207</v>
      </c>
      <c r="B532" s="3">
        <v>20</v>
      </c>
      <c r="C532" t="s">
        <v>37</v>
      </c>
      <c r="D532" t="s">
        <v>622</v>
      </c>
      <c r="E532" s="4">
        <v>21</v>
      </c>
      <c r="F532" s="4">
        <v>35</v>
      </c>
      <c r="G532">
        <v>1</v>
      </c>
      <c r="H532" s="5">
        <v>3.8194444444444448E-2</v>
      </c>
      <c r="I532" t="s">
        <v>610</v>
      </c>
      <c r="J532" s="4">
        <f t="shared" si="33"/>
        <v>35</v>
      </c>
      <c r="K532" s="11">
        <f t="shared" si="34"/>
        <v>21</v>
      </c>
      <c r="L532" s="4">
        <f t="shared" si="32"/>
        <v>14</v>
      </c>
      <c r="M532" s="6">
        <f t="shared" si="35"/>
        <v>0.4</v>
      </c>
    </row>
    <row r="533" spans="1:13" x14ac:dyDescent="0.45">
      <c r="A533" s="3">
        <v>207</v>
      </c>
      <c r="B533" s="3">
        <v>20</v>
      </c>
      <c r="C533" t="s">
        <v>127</v>
      </c>
      <c r="D533" t="s">
        <v>614</v>
      </c>
      <c r="E533" s="4">
        <v>19</v>
      </c>
      <c r="F533" s="4">
        <v>31</v>
      </c>
      <c r="G533">
        <v>3</v>
      </c>
      <c r="H533" s="5">
        <v>1.3194444444444444E-2</v>
      </c>
      <c r="I533" t="s">
        <v>610</v>
      </c>
      <c r="J533" s="4">
        <f t="shared" si="33"/>
        <v>93</v>
      </c>
      <c r="K533" s="11">
        <f t="shared" si="34"/>
        <v>57</v>
      </c>
      <c r="L533" s="4">
        <f t="shared" si="32"/>
        <v>36</v>
      </c>
      <c r="M533" s="6">
        <f t="shared" si="35"/>
        <v>0.38709677419354838</v>
      </c>
    </row>
    <row r="534" spans="1:13" x14ac:dyDescent="0.45">
      <c r="A534" s="3">
        <v>208</v>
      </c>
      <c r="B534" s="3">
        <v>16</v>
      </c>
      <c r="C534" t="s">
        <v>258</v>
      </c>
      <c r="D534" t="s">
        <v>623</v>
      </c>
      <c r="E534" s="4">
        <v>19</v>
      </c>
      <c r="F534" s="4">
        <v>32</v>
      </c>
      <c r="G534">
        <v>1</v>
      </c>
      <c r="H534" s="5">
        <v>1.2500000000000001E-2</v>
      </c>
      <c r="I534" t="s">
        <v>610</v>
      </c>
      <c r="J534" s="4">
        <f t="shared" si="33"/>
        <v>32</v>
      </c>
      <c r="K534" s="11">
        <f t="shared" si="34"/>
        <v>19</v>
      </c>
      <c r="L534" s="4">
        <f t="shared" si="32"/>
        <v>13</v>
      </c>
      <c r="M534" s="6">
        <f t="shared" si="35"/>
        <v>0.40625</v>
      </c>
    </row>
    <row r="535" spans="1:13" x14ac:dyDescent="0.45">
      <c r="A535" s="3">
        <v>208</v>
      </c>
      <c r="B535" s="3">
        <v>16</v>
      </c>
      <c r="C535" t="s">
        <v>84</v>
      </c>
      <c r="D535" t="s">
        <v>617</v>
      </c>
      <c r="E535" s="4">
        <v>22</v>
      </c>
      <c r="F535" s="4">
        <v>36</v>
      </c>
      <c r="G535">
        <v>3</v>
      </c>
      <c r="H535" s="5">
        <v>2.013888888888889E-2</v>
      </c>
      <c r="I535" t="s">
        <v>610</v>
      </c>
      <c r="J535" s="4">
        <f t="shared" si="33"/>
        <v>108</v>
      </c>
      <c r="K535" s="11">
        <f t="shared" si="34"/>
        <v>66</v>
      </c>
      <c r="L535" s="4">
        <f t="shared" si="32"/>
        <v>42</v>
      </c>
      <c r="M535" s="6">
        <f t="shared" si="35"/>
        <v>0.3888888888888889</v>
      </c>
    </row>
    <row r="536" spans="1:13" x14ac:dyDescent="0.45">
      <c r="A536" s="3">
        <v>208</v>
      </c>
      <c r="B536" s="3">
        <v>16</v>
      </c>
      <c r="C536" t="s">
        <v>157</v>
      </c>
      <c r="D536" t="s">
        <v>626</v>
      </c>
      <c r="E536" s="4">
        <v>12</v>
      </c>
      <c r="F536" s="4">
        <v>20</v>
      </c>
      <c r="G536">
        <v>2</v>
      </c>
      <c r="H536" s="5">
        <v>3.6805555555555557E-2</v>
      </c>
      <c r="I536" t="s">
        <v>609</v>
      </c>
      <c r="J536" s="4">
        <f t="shared" si="33"/>
        <v>40</v>
      </c>
      <c r="K536" s="11">
        <f t="shared" si="34"/>
        <v>24</v>
      </c>
      <c r="L536" s="4">
        <f t="shared" si="32"/>
        <v>16</v>
      </c>
      <c r="M536" s="6">
        <f t="shared" si="35"/>
        <v>0.4</v>
      </c>
    </row>
    <row r="537" spans="1:13" x14ac:dyDescent="0.45">
      <c r="A537" s="3">
        <v>209</v>
      </c>
      <c r="B537" s="3">
        <v>9</v>
      </c>
      <c r="C537" t="s">
        <v>211</v>
      </c>
      <c r="D537" t="s">
        <v>627</v>
      </c>
      <c r="E537" s="4">
        <v>14</v>
      </c>
      <c r="F537" s="4">
        <v>23</v>
      </c>
      <c r="G537">
        <v>3</v>
      </c>
      <c r="H537" s="5">
        <v>2.4305555555555556E-2</v>
      </c>
      <c r="I537" t="s">
        <v>610</v>
      </c>
      <c r="J537" s="4">
        <f t="shared" si="33"/>
        <v>69</v>
      </c>
      <c r="K537" s="11">
        <f t="shared" si="34"/>
        <v>42</v>
      </c>
      <c r="L537" s="4">
        <f t="shared" si="32"/>
        <v>27</v>
      </c>
      <c r="M537" s="6">
        <f t="shared" si="35"/>
        <v>0.39130434782608697</v>
      </c>
    </row>
    <row r="538" spans="1:13" x14ac:dyDescent="0.45">
      <c r="A538" s="3">
        <v>209</v>
      </c>
      <c r="B538" s="3">
        <v>9</v>
      </c>
      <c r="C538" t="s">
        <v>66</v>
      </c>
      <c r="D538" t="s">
        <v>625</v>
      </c>
      <c r="E538" s="4">
        <v>20</v>
      </c>
      <c r="F538" s="4">
        <v>34</v>
      </c>
      <c r="G538">
        <v>2</v>
      </c>
      <c r="H538" s="5">
        <v>2.7777777777777776E-2</v>
      </c>
      <c r="I538" t="s">
        <v>610</v>
      </c>
      <c r="J538" s="4">
        <f t="shared" si="33"/>
        <v>68</v>
      </c>
      <c r="K538" s="11">
        <f t="shared" si="34"/>
        <v>40</v>
      </c>
      <c r="L538" s="4">
        <f t="shared" si="32"/>
        <v>28</v>
      </c>
      <c r="M538" s="6">
        <f t="shared" si="35"/>
        <v>0.41176470588235292</v>
      </c>
    </row>
    <row r="539" spans="1:13" x14ac:dyDescent="0.45">
      <c r="A539" s="3">
        <v>209</v>
      </c>
      <c r="B539" s="3">
        <v>9</v>
      </c>
      <c r="C539" t="s">
        <v>133</v>
      </c>
      <c r="D539" t="s">
        <v>631</v>
      </c>
      <c r="E539" s="4">
        <v>15</v>
      </c>
      <c r="F539" s="4">
        <v>25</v>
      </c>
      <c r="G539">
        <v>1</v>
      </c>
      <c r="H539" s="5">
        <v>2.9166666666666667E-2</v>
      </c>
      <c r="I539" t="s">
        <v>609</v>
      </c>
      <c r="J539" s="4">
        <f t="shared" si="33"/>
        <v>25</v>
      </c>
      <c r="K539" s="11">
        <f t="shared" si="34"/>
        <v>15</v>
      </c>
      <c r="L539" s="4">
        <f t="shared" si="32"/>
        <v>10</v>
      </c>
      <c r="M539" s="6">
        <f t="shared" si="35"/>
        <v>0.4</v>
      </c>
    </row>
    <row r="540" spans="1:13" x14ac:dyDescent="0.45">
      <c r="A540" s="3">
        <v>209</v>
      </c>
      <c r="B540" s="3">
        <v>9</v>
      </c>
      <c r="C540" t="s">
        <v>166</v>
      </c>
      <c r="D540" t="s">
        <v>630</v>
      </c>
      <c r="E540" s="4">
        <v>15</v>
      </c>
      <c r="F540" s="4">
        <v>26</v>
      </c>
      <c r="G540">
        <v>2</v>
      </c>
      <c r="H540" s="5">
        <v>3.7499999999999999E-2</v>
      </c>
      <c r="I540" t="s">
        <v>609</v>
      </c>
      <c r="J540" s="4">
        <f t="shared" si="33"/>
        <v>52</v>
      </c>
      <c r="K540" s="11">
        <f t="shared" si="34"/>
        <v>30</v>
      </c>
      <c r="L540" s="4">
        <f t="shared" si="32"/>
        <v>22</v>
      </c>
      <c r="M540" s="6">
        <f t="shared" si="35"/>
        <v>0.42307692307692307</v>
      </c>
    </row>
    <row r="541" spans="1:13" x14ac:dyDescent="0.45">
      <c r="A541" s="3">
        <v>210</v>
      </c>
      <c r="B541" s="3">
        <v>10</v>
      </c>
      <c r="C541" t="s">
        <v>81</v>
      </c>
      <c r="D541" t="s">
        <v>628</v>
      </c>
      <c r="E541" s="4">
        <v>13</v>
      </c>
      <c r="F541" s="4">
        <v>21</v>
      </c>
      <c r="G541">
        <v>1</v>
      </c>
      <c r="H541" s="5">
        <v>1.9444444444444445E-2</v>
      </c>
      <c r="I541" t="s">
        <v>610</v>
      </c>
      <c r="J541" s="4">
        <f t="shared" si="33"/>
        <v>21</v>
      </c>
      <c r="K541" s="11">
        <f t="shared" si="34"/>
        <v>13</v>
      </c>
      <c r="L541" s="4">
        <f t="shared" si="32"/>
        <v>8</v>
      </c>
      <c r="M541" s="6">
        <f t="shared" si="35"/>
        <v>0.38095238095238093</v>
      </c>
    </row>
    <row r="542" spans="1:13" x14ac:dyDescent="0.45">
      <c r="A542" s="3">
        <v>210</v>
      </c>
      <c r="B542" s="3">
        <v>10</v>
      </c>
      <c r="C542" t="s">
        <v>79</v>
      </c>
      <c r="D542" t="s">
        <v>613</v>
      </c>
      <c r="E542" s="4">
        <v>18</v>
      </c>
      <c r="F542" s="4">
        <v>30</v>
      </c>
      <c r="G542">
        <v>1</v>
      </c>
      <c r="H542" s="5">
        <v>3.4722222222222224E-2</v>
      </c>
      <c r="I542" t="s">
        <v>609</v>
      </c>
      <c r="J542" s="4">
        <f t="shared" si="33"/>
        <v>30</v>
      </c>
      <c r="K542" s="11">
        <f t="shared" si="34"/>
        <v>18</v>
      </c>
      <c r="L542" s="4">
        <f t="shared" si="32"/>
        <v>12</v>
      </c>
      <c r="M542" s="6">
        <f t="shared" si="35"/>
        <v>0.4</v>
      </c>
    </row>
    <row r="543" spans="1:13" x14ac:dyDescent="0.45">
      <c r="A543" s="3">
        <v>210</v>
      </c>
      <c r="B543" s="3">
        <v>10</v>
      </c>
      <c r="C543" t="s">
        <v>169</v>
      </c>
      <c r="D543" t="s">
        <v>612</v>
      </c>
      <c r="E543" s="4">
        <v>14</v>
      </c>
      <c r="F543" s="4">
        <v>24</v>
      </c>
      <c r="G543">
        <v>1</v>
      </c>
      <c r="H543" s="5">
        <v>2.361111111111111E-2</v>
      </c>
      <c r="I543" t="s">
        <v>609</v>
      </c>
      <c r="J543" s="4">
        <f t="shared" si="33"/>
        <v>24</v>
      </c>
      <c r="K543" s="11">
        <f t="shared" si="34"/>
        <v>14</v>
      </c>
      <c r="L543" s="4">
        <f t="shared" si="32"/>
        <v>10</v>
      </c>
      <c r="M543" s="6">
        <f t="shared" si="35"/>
        <v>0.41666666666666669</v>
      </c>
    </row>
    <row r="544" spans="1:13" x14ac:dyDescent="0.45">
      <c r="A544" s="3">
        <v>210</v>
      </c>
      <c r="B544" s="3">
        <v>10</v>
      </c>
      <c r="C544" t="s">
        <v>59</v>
      </c>
      <c r="D544" t="s">
        <v>616</v>
      </c>
      <c r="E544" s="4">
        <v>25</v>
      </c>
      <c r="F544" s="4">
        <v>40</v>
      </c>
      <c r="G544">
        <v>3</v>
      </c>
      <c r="H544" s="5">
        <v>3.1944444444444442E-2</v>
      </c>
      <c r="I544" t="s">
        <v>609</v>
      </c>
      <c r="J544" s="4">
        <f t="shared" si="33"/>
        <v>120</v>
      </c>
      <c r="K544" s="11">
        <f t="shared" si="34"/>
        <v>75</v>
      </c>
      <c r="L544" s="4">
        <f t="shared" si="32"/>
        <v>45</v>
      </c>
      <c r="M544" s="6">
        <f t="shared" si="35"/>
        <v>0.375</v>
      </c>
    </row>
    <row r="545" spans="1:13" x14ac:dyDescent="0.45">
      <c r="A545" s="3">
        <v>211</v>
      </c>
      <c r="B545" s="3">
        <v>1</v>
      </c>
      <c r="C545" t="s">
        <v>81</v>
      </c>
      <c r="D545" t="s">
        <v>628</v>
      </c>
      <c r="E545" s="4">
        <v>13</v>
      </c>
      <c r="F545" s="4">
        <v>21</v>
      </c>
      <c r="G545">
        <v>3</v>
      </c>
      <c r="H545" s="5">
        <v>3.7499999999999999E-2</v>
      </c>
      <c r="I545" t="s">
        <v>610</v>
      </c>
      <c r="J545" s="4">
        <f t="shared" si="33"/>
        <v>63</v>
      </c>
      <c r="K545" s="11">
        <f t="shared" si="34"/>
        <v>39</v>
      </c>
      <c r="L545" s="4">
        <f t="shared" si="32"/>
        <v>24</v>
      </c>
      <c r="M545" s="6">
        <f t="shared" si="35"/>
        <v>0.38095238095238093</v>
      </c>
    </row>
    <row r="546" spans="1:13" x14ac:dyDescent="0.45">
      <c r="A546" s="3">
        <v>211</v>
      </c>
      <c r="B546" s="3">
        <v>1</v>
      </c>
      <c r="C546" t="s">
        <v>90</v>
      </c>
      <c r="D546" t="s">
        <v>629</v>
      </c>
      <c r="E546" s="4">
        <v>10</v>
      </c>
      <c r="F546" s="4">
        <v>18</v>
      </c>
      <c r="G546">
        <v>2</v>
      </c>
      <c r="H546" s="5">
        <v>3.125E-2</v>
      </c>
      <c r="I546" t="s">
        <v>609</v>
      </c>
      <c r="J546" s="4">
        <f t="shared" si="33"/>
        <v>36</v>
      </c>
      <c r="K546" s="11">
        <f t="shared" si="34"/>
        <v>20</v>
      </c>
      <c r="L546" s="4">
        <f t="shared" si="32"/>
        <v>16</v>
      </c>
      <c r="M546" s="6">
        <f t="shared" si="35"/>
        <v>0.44444444444444442</v>
      </c>
    </row>
    <row r="547" spans="1:13" x14ac:dyDescent="0.45">
      <c r="A547" s="3">
        <v>211</v>
      </c>
      <c r="B547" s="3">
        <v>1</v>
      </c>
      <c r="C547" t="s">
        <v>133</v>
      </c>
      <c r="D547" t="s">
        <v>631</v>
      </c>
      <c r="E547" s="4">
        <v>15</v>
      </c>
      <c r="F547" s="4">
        <v>25</v>
      </c>
      <c r="G547">
        <v>2</v>
      </c>
      <c r="H547" s="5">
        <v>6.2500000000000003E-3</v>
      </c>
      <c r="I547" t="s">
        <v>609</v>
      </c>
      <c r="J547" s="4">
        <f t="shared" si="33"/>
        <v>50</v>
      </c>
      <c r="K547" s="11">
        <f t="shared" si="34"/>
        <v>30</v>
      </c>
      <c r="L547" s="4">
        <f t="shared" si="32"/>
        <v>20</v>
      </c>
      <c r="M547" s="6">
        <f t="shared" si="35"/>
        <v>0.4</v>
      </c>
    </row>
    <row r="548" spans="1:13" x14ac:dyDescent="0.45">
      <c r="A548" s="3">
        <v>211</v>
      </c>
      <c r="B548" s="3">
        <v>1</v>
      </c>
      <c r="C548" t="s">
        <v>157</v>
      </c>
      <c r="D548" t="s">
        <v>626</v>
      </c>
      <c r="E548" s="4">
        <v>12</v>
      </c>
      <c r="F548" s="4">
        <v>20</v>
      </c>
      <c r="G548">
        <v>1</v>
      </c>
      <c r="H548" s="5">
        <v>1.8749999999999999E-2</v>
      </c>
      <c r="I548" t="s">
        <v>609</v>
      </c>
      <c r="J548" s="4">
        <f t="shared" si="33"/>
        <v>20</v>
      </c>
      <c r="K548" s="11">
        <f t="shared" si="34"/>
        <v>12</v>
      </c>
      <c r="L548" s="4">
        <f t="shared" si="32"/>
        <v>8</v>
      </c>
      <c r="M548" s="6">
        <f t="shared" si="35"/>
        <v>0.4</v>
      </c>
    </row>
    <row r="549" spans="1:13" x14ac:dyDescent="0.45">
      <c r="A549" s="3">
        <v>212</v>
      </c>
      <c r="B549" s="3">
        <v>14</v>
      </c>
      <c r="C549" t="s">
        <v>79</v>
      </c>
      <c r="D549" t="s">
        <v>613</v>
      </c>
      <c r="E549" s="4">
        <v>18</v>
      </c>
      <c r="F549" s="4">
        <v>30</v>
      </c>
      <c r="G549">
        <v>3</v>
      </c>
      <c r="H549" s="5">
        <v>2.4305555555555556E-2</v>
      </c>
      <c r="I549" t="s">
        <v>610</v>
      </c>
      <c r="J549" s="4">
        <f t="shared" si="33"/>
        <v>90</v>
      </c>
      <c r="K549" s="11">
        <f t="shared" si="34"/>
        <v>54</v>
      </c>
      <c r="L549" s="4">
        <f t="shared" si="32"/>
        <v>36</v>
      </c>
      <c r="M549" s="6">
        <f t="shared" si="35"/>
        <v>0.4</v>
      </c>
    </row>
    <row r="550" spans="1:13" x14ac:dyDescent="0.45">
      <c r="A550" s="3">
        <v>212</v>
      </c>
      <c r="B550" s="3">
        <v>14</v>
      </c>
      <c r="C550" t="s">
        <v>166</v>
      </c>
      <c r="D550" t="s">
        <v>630</v>
      </c>
      <c r="E550" s="4">
        <v>15</v>
      </c>
      <c r="F550" s="4">
        <v>26</v>
      </c>
      <c r="G550">
        <v>3</v>
      </c>
      <c r="H550" s="5">
        <v>2.9861111111111113E-2</v>
      </c>
      <c r="I550" t="s">
        <v>610</v>
      </c>
      <c r="J550" s="4">
        <f t="shared" si="33"/>
        <v>78</v>
      </c>
      <c r="K550" s="11">
        <f t="shared" si="34"/>
        <v>45</v>
      </c>
      <c r="L550" s="4">
        <f t="shared" si="32"/>
        <v>33</v>
      </c>
      <c r="M550" s="6">
        <f t="shared" si="35"/>
        <v>0.42307692307692307</v>
      </c>
    </row>
    <row r="551" spans="1:13" x14ac:dyDescent="0.45">
      <c r="A551" s="3">
        <v>212</v>
      </c>
      <c r="B551" s="3">
        <v>14</v>
      </c>
      <c r="C551" t="s">
        <v>81</v>
      </c>
      <c r="D551" t="s">
        <v>628</v>
      </c>
      <c r="E551" s="4">
        <v>13</v>
      </c>
      <c r="F551" s="4">
        <v>21</v>
      </c>
      <c r="G551">
        <v>1</v>
      </c>
      <c r="H551" s="5">
        <v>2.1527777777777778E-2</v>
      </c>
      <c r="I551" t="s">
        <v>610</v>
      </c>
      <c r="J551" s="4">
        <f t="shared" si="33"/>
        <v>21</v>
      </c>
      <c r="K551" s="11">
        <f t="shared" si="34"/>
        <v>13</v>
      </c>
      <c r="L551" s="4">
        <f t="shared" si="32"/>
        <v>8</v>
      </c>
      <c r="M551" s="6">
        <f t="shared" si="35"/>
        <v>0.38095238095238093</v>
      </c>
    </row>
    <row r="552" spans="1:13" x14ac:dyDescent="0.45">
      <c r="A552" s="3">
        <v>212</v>
      </c>
      <c r="B552" s="3">
        <v>14</v>
      </c>
      <c r="C552" t="s">
        <v>53</v>
      </c>
      <c r="D552" t="s">
        <v>620</v>
      </c>
      <c r="E552" s="4">
        <v>16</v>
      </c>
      <c r="F552" s="4">
        <v>28</v>
      </c>
      <c r="G552">
        <v>2</v>
      </c>
      <c r="H552" s="5">
        <v>3.8194444444444448E-2</v>
      </c>
      <c r="I552" t="s">
        <v>610</v>
      </c>
      <c r="J552" s="4">
        <f t="shared" si="33"/>
        <v>56</v>
      </c>
      <c r="K552" s="11">
        <f t="shared" si="34"/>
        <v>32</v>
      </c>
      <c r="L552" s="4">
        <f t="shared" si="32"/>
        <v>24</v>
      </c>
      <c r="M552" s="6">
        <f t="shared" si="35"/>
        <v>0.42857142857142855</v>
      </c>
    </row>
    <row r="553" spans="1:13" x14ac:dyDescent="0.45">
      <c r="A553" s="3">
        <v>213</v>
      </c>
      <c r="B553" s="3">
        <v>13</v>
      </c>
      <c r="C553" t="s">
        <v>117</v>
      </c>
      <c r="D553" t="s">
        <v>615</v>
      </c>
      <c r="E553" s="4">
        <v>16</v>
      </c>
      <c r="F553" s="4">
        <v>27</v>
      </c>
      <c r="G553">
        <v>1</v>
      </c>
      <c r="H553" s="5">
        <v>3.6805555555555557E-2</v>
      </c>
      <c r="I553" t="s">
        <v>609</v>
      </c>
      <c r="J553" s="4">
        <f t="shared" si="33"/>
        <v>27</v>
      </c>
      <c r="K553" s="11">
        <f t="shared" si="34"/>
        <v>16</v>
      </c>
      <c r="L553" s="4">
        <f t="shared" si="32"/>
        <v>11</v>
      </c>
      <c r="M553" s="6">
        <f t="shared" si="35"/>
        <v>0.40740740740740738</v>
      </c>
    </row>
    <row r="554" spans="1:13" x14ac:dyDescent="0.45">
      <c r="A554" s="3">
        <v>213</v>
      </c>
      <c r="B554" s="3">
        <v>13</v>
      </c>
      <c r="C554" t="s">
        <v>79</v>
      </c>
      <c r="D554" t="s">
        <v>613</v>
      </c>
      <c r="E554" s="4">
        <v>18</v>
      </c>
      <c r="F554" s="4">
        <v>30</v>
      </c>
      <c r="G554">
        <v>2</v>
      </c>
      <c r="H554" s="5">
        <v>3.2638888888888891E-2</v>
      </c>
      <c r="I554" t="s">
        <v>610</v>
      </c>
      <c r="J554" s="4">
        <f t="shared" si="33"/>
        <v>60</v>
      </c>
      <c r="K554" s="11">
        <f t="shared" si="34"/>
        <v>36</v>
      </c>
      <c r="L554" s="4">
        <f t="shared" si="32"/>
        <v>24</v>
      </c>
      <c r="M554" s="6">
        <f t="shared" si="35"/>
        <v>0.4</v>
      </c>
    </row>
    <row r="555" spans="1:13" x14ac:dyDescent="0.45">
      <c r="A555" s="3">
        <v>214</v>
      </c>
      <c r="B555" s="3">
        <v>2</v>
      </c>
      <c r="C555" t="s">
        <v>66</v>
      </c>
      <c r="D555" t="s">
        <v>625</v>
      </c>
      <c r="E555" s="4">
        <v>20</v>
      </c>
      <c r="F555" s="4">
        <v>34</v>
      </c>
      <c r="G555">
        <v>2</v>
      </c>
      <c r="H555" s="5">
        <v>9.7222222222222224E-3</v>
      </c>
      <c r="I555" t="s">
        <v>609</v>
      </c>
      <c r="J555" s="4">
        <f t="shared" si="33"/>
        <v>68</v>
      </c>
      <c r="K555" s="11">
        <f t="shared" si="34"/>
        <v>40</v>
      </c>
      <c r="L555" s="4">
        <f t="shared" si="32"/>
        <v>28</v>
      </c>
      <c r="M555" s="6">
        <f t="shared" si="35"/>
        <v>0.41176470588235292</v>
      </c>
    </row>
    <row r="556" spans="1:13" x14ac:dyDescent="0.45">
      <c r="A556" s="3">
        <v>214</v>
      </c>
      <c r="B556" s="3">
        <v>2</v>
      </c>
      <c r="C556" t="s">
        <v>59</v>
      </c>
      <c r="D556" t="s">
        <v>616</v>
      </c>
      <c r="E556" s="4">
        <v>25</v>
      </c>
      <c r="F556" s="4">
        <v>40</v>
      </c>
      <c r="G556">
        <v>3</v>
      </c>
      <c r="H556" s="5">
        <v>8.3333333333333332E-3</v>
      </c>
      <c r="I556" t="s">
        <v>610</v>
      </c>
      <c r="J556" s="4">
        <f t="shared" si="33"/>
        <v>120</v>
      </c>
      <c r="K556" s="11">
        <f t="shared" si="34"/>
        <v>75</v>
      </c>
      <c r="L556" s="4">
        <f t="shared" si="32"/>
        <v>45</v>
      </c>
      <c r="M556" s="6">
        <f t="shared" si="35"/>
        <v>0.375</v>
      </c>
    </row>
    <row r="557" spans="1:13" x14ac:dyDescent="0.45">
      <c r="A557" s="3">
        <v>214</v>
      </c>
      <c r="B557" s="3">
        <v>2</v>
      </c>
      <c r="C557" t="s">
        <v>157</v>
      </c>
      <c r="D557" t="s">
        <v>626</v>
      </c>
      <c r="E557" s="4">
        <v>12</v>
      </c>
      <c r="F557" s="4">
        <v>20</v>
      </c>
      <c r="G557">
        <v>2</v>
      </c>
      <c r="H557" s="5">
        <v>8.3333333333333332E-3</v>
      </c>
      <c r="I557" t="s">
        <v>610</v>
      </c>
      <c r="J557" s="4">
        <f t="shared" si="33"/>
        <v>40</v>
      </c>
      <c r="K557" s="11">
        <f t="shared" si="34"/>
        <v>24</v>
      </c>
      <c r="L557" s="4">
        <f t="shared" si="32"/>
        <v>16</v>
      </c>
      <c r="M557" s="6">
        <f t="shared" si="35"/>
        <v>0.4</v>
      </c>
    </row>
    <row r="558" spans="1:13" x14ac:dyDescent="0.45">
      <c r="A558" s="3">
        <v>215</v>
      </c>
      <c r="B558" s="3">
        <v>6</v>
      </c>
      <c r="C558" t="s">
        <v>66</v>
      </c>
      <c r="D558" t="s">
        <v>625</v>
      </c>
      <c r="E558" s="4">
        <v>20</v>
      </c>
      <c r="F558" s="4">
        <v>34</v>
      </c>
      <c r="G558">
        <v>2</v>
      </c>
      <c r="H558" s="5">
        <v>8.3333333333333332E-3</v>
      </c>
      <c r="I558" t="s">
        <v>609</v>
      </c>
      <c r="J558" s="4">
        <f t="shared" si="33"/>
        <v>68</v>
      </c>
      <c r="K558" s="11">
        <f t="shared" si="34"/>
        <v>40</v>
      </c>
      <c r="L558" s="4">
        <f t="shared" si="32"/>
        <v>28</v>
      </c>
      <c r="M558" s="6">
        <f t="shared" si="35"/>
        <v>0.41176470588235292</v>
      </c>
    </row>
    <row r="559" spans="1:13" x14ac:dyDescent="0.45">
      <c r="A559" s="3">
        <v>215</v>
      </c>
      <c r="B559" s="3">
        <v>6</v>
      </c>
      <c r="C559" t="s">
        <v>79</v>
      </c>
      <c r="D559" t="s">
        <v>613</v>
      </c>
      <c r="E559" s="4">
        <v>18</v>
      </c>
      <c r="F559" s="4">
        <v>30</v>
      </c>
      <c r="G559">
        <v>3</v>
      </c>
      <c r="H559" s="5">
        <v>2.361111111111111E-2</v>
      </c>
      <c r="I559" t="s">
        <v>609</v>
      </c>
      <c r="J559" s="4">
        <f t="shared" si="33"/>
        <v>90</v>
      </c>
      <c r="K559" s="11">
        <f t="shared" si="34"/>
        <v>54</v>
      </c>
      <c r="L559" s="4">
        <f t="shared" si="32"/>
        <v>36</v>
      </c>
      <c r="M559" s="6">
        <f t="shared" si="35"/>
        <v>0.4</v>
      </c>
    </row>
    <row r="560" spans="1:13" x14ac:dyDescent="0.45">
      <c r="A560" s="3">
        <v>216</v>
      </c>
      <c r="B560" s="3">
        <v>17</v>
      </c>
      <c r="C560" t="s">
        <v>133</v>
      </c>
      <c r="D560" t="s">
        <v>631</v>
      </c>
      <c r="E560" s="4">
        <v>15</v>
      </c>
      <c r="F560" s="4">
        <v>25</v>
      </c>
      <c r="G560">
        <v>1</v>
      </c>
      <c r="H560" s="5">
        <v>2.9166666666666667E-2</v>
      </c>
      <c r="I560" t="s">
        <v>609</v>
      </c>
      <c r="J560" s="4">
        <f t="shared" si="33"/>
        <v>25</v>
      </c>
      <c r="K560" s="11">
        <f t="shared" si="34"/>
        <v>15</v>
      </c>
      <c r="L560" s="4">
        <f t="shared" si="32"/>
        <v>10</v>
      </c>
      <c r="M560" s="6">
        <f t="shared" si="35"/>
        <v>0.4</v>
      </c>
    </row>
    <row r="561" spans="1:13" x14ac:dyDescent="0.45">
      <c r="A561" s="3">
        <v>216</v>
      </c>
      <c r="B561" s="3">
        <v>17</v>
      </c>
      <c r="C561" t="s">
        <v>81</v>
      </c>
      <c r="D561" t="s">
        <v>628</v>
      </c>
      <c r="E561" s="4">
        <v>13</v>
      </c>
      <c r="F561" s="4">
        <v>21</v>
      </c>
      <c r="G561">
        <v>3</v>
      </c>
      <c r="H561" s="5">
        <v>2.5000000000000001E-2</v>
      </c>
      <c r="I561" t="s">
        <v>609</v>
      </c>
      <c r="J561" s="4">
        <f t="shared" si="33"/>
        <v>63</v>
      </c>
      <c r="K561" s="11">
        <f t="shared" si="34"/>
        <v>39</v>
      </c>
      <c r="L561" s="4">
        <f t="shared" si="32"/>
        <v>24</v>
      </c>
      <c r="M561" s="6">
        <f t="shared" si="35"/>
        <v>0.38095238095238093</v>
      </c>
    </row>
    <row r="562" spans="1:13" x14ac:dyDescent="0.45">
      <c r="A562" s="3">
        <v>216</v>
      </c>
      <c r="B562" s="3">
        <v>17</v>
      </c>
      <c r="C562" t="s">
        <v>117</v>
      </c>
      <c r="D562" t="s">
        <v>615</v>
      </c>
      <c r="E562" s="4">
        <v>16</v>
      </c>
      <c r="F562" s="4">
        <v>27</v>
      </c>
      <c r="G562">
        <v>2</v>
      </c>
      <c r="H562" s="5">
        <v>2.9166666666666667E-2</v>
      </c>
      <c r="I562" t="s">
        <v>609</v>
      </c>
      <c r="J562" s="4">
        <f t="shared" si="33"/>
        <v>54</v>
      </c>
      <c r="K562" s="11">
        <f t="shared" si="34"/>
        <v>32</v>
      </c>
      <c r="L562" s="4">
        <f t="shared" si="32"/>
        <v>22</v>
      </c>
      <c r="M562" s="6">
        <f t="shared" si="35"/>
        <v>0.40740740740740738</v>
      </c>
    </row>
    <row r="563" spans="1:13" x14ac:dyDescent="0.45">
      <c r="A563" s="3">
        <v>217</v>
      </c>
      <c r="B563" s="3">
        <v>1</v>
      </c>
      <c r="C563" t="s">
        <v>258</v>
      </c>
      <c r="D563" t="s">
        <v>623</v>
      </c>
      <c r="E563" s="4">
        <v>19</v>
      </c>
      <c r="F563" s="4">
        <v>32</v>
      </c>
      <c r="G563">
        <v>3</v>
      </c>
      <c r="H563" s="5">
        <v>9.0277777777777769E-3</v>
      </c>
      <c r="I563" t="s">
        <v>610</v>
      </c>
      <c r="J563" s="4">
        <f t="shared" si="33"/>
        <v>96</v>
      </c>
      <c r="K563" s="11">
        <f t="shared" si="34"/>
        <v>57</v>
      </c>
      <c r="L563" s="4">
        <f t="shared" si="32"/>
        <v>39</v>
      </c>
      <c r="M563" s="6">
        <f t="shared" si="35"/>
        <v>0.40625</v>
      </c>
    </row>
    <row r="564" spans="1:13" x14ac:dyDescent="0.45">
      <c r="A564" s="3">
        <v>218</v>
      </c>
      <c r="B564" s="3">
        <v>13</v>
      </c>
      <c r="C564" t="s">
        <v>123</v>
      </c>
      <c r="D564" t="s">
        <v>621</v>
      </c>
      <c r="E564" s="4">
        <v>11</v>
      </c>
      <c r="F564" s="4">
        <v>19</v>
      </c>
      <c r="G564">
        <v>3</v>
      </c>
      <c r="H564" s="5">
        <v>1.6666666666666666E-2</v>
      </c>
      <c r="I564" t="s">
        <v>610</v>
      </c>
      <c r="J564" s="4">
        <f t="shared" si="33"/>
        <v>57</v>
      </c>
      <c r="K564" s="11">
        <f t="shared" si="34"/>
        <v>33</v>
      </c>
      <c r="L564" s="4">
        <f t="shared" si="32"/>
        <v>24</v>
      </c>
      <c r="M564" s="6">
        <f t="shared" si="35"/>
        <v>0.42105263157894735</v>
      </c>
    </row>
    <row r="565" spans="1:13" x14ac:dyDescent="0.45">
      <c r="A565" s="3">
        <v>218</v>
      </c>
      <c r="B565" s="3">
        <v>13</v>
      </c>
      <c r="C565" t="s">
        <v>117</v>
      </c>
      <c r="D565" t="s">
        <v>615</v>
      </c>
      <c r="E565" s="4">
        <v>16</v>
      </c>
      <c r="F565" s="4">
        <v>27</v>
      </c>
      <c r="G565">
        <v>3</v>
      </c>
      <c r="H565" s="5">
        <v>1.1111111111111112E-2</v>
      </c>
      <c r="I565" t="s">
        <v>609</v>
      </c>
      <c r="J565" s="4">
        <f t="shared" si="33"/>
        <v>81</v>
      </c>
      <c r="K565" s="11">
        <f t="shared" si="34"/>
        <v>48</v>
      </c>
      <c r="L565" s="4">
        <f t="shared" si="32"/>
        <v>33</v>
      </c>
      <c r="M565" s="6">
        <f t="shared" si="35"/>
        <v>0.40740740740740738</v>
      </c>
    </row>
    <row r="566" spans="1:13" x14ac:dyDescent="0.45">
      <c r="A566" s="3">
        <v>218</v>
      </c>
      <c r="B566" s="3">
        <v>13</v>
      </c>
      <c r="C566" t="s">
        <v>211</v>
      </c>
      <c r="D566" t="s">
        <v>627</v>
      </c>
      <c r="E566" s="4">
        <v>14</v>
      </c>
      <c r="F566" s="4">
        <v>23</v>
      </c>
      <c r="G566">
        <v>2</v>
      </c>
      <c r="H566" s="5">
        <v>4.1666666666666666E-3</v>
      </c>
      <c r="I566" t="s">
        <v>609</v>
      </c>
      <c r="J566" s="4">
        <f t="shared" si="33"/>
        <v>46</v>
      </c>
      <c r="K566" s="11">
        <f t="shared" si="34"/>
        <v>28</v>
      </c>
      <c r="L566" s="4">
        <f t="shared" si="32"/>
        <v>18</v>
      </c>
      <c r="M566" s="6">
        <f t="shared" si="35"/>
        <v>0.39130434782608697</v>
      </c>
    </row>
    <row r="567" spans="1:13" x14ac:dyDescent="0.45">
      <c r="A567" s="3">
        <v>219</v>
      </c>
      <c r="B567" s="3">
        <v>1</v>
      </c>
      <c r="C567" t="s">
        <v>211</v>
      </c>
      <c r="D567" t="s">
        <v>627</v>
      </c>
      <c r="E567" s="4">
        <v>14</v>
      </c>
      <c r="F567" s="4">
        <v>23</v>
      </c>
      <c r="G567">
        <v>2</v>
      </c>
      <c r="H567" s="5">
        <v>8.3333333333333332E-3</v>
      </c>
      <c r="I567" t="s">
        <v>609</v>
      </c>
      <c r="J567" s="4">
        <f t="shared" si="33"/>
        <v>46</v>
      </c>
      <c r="K567" s="11">
        <f t="shared" si="34"/>
        <v>28</v>
      </c>
      <c r="L567" s="4">
        <f t="shared" si="32"/>
        <v>18</v>
      </c>
      <c r="M567" s="6">
        <f t="shared" si="35"/>
        <v>0.39130434782608697</v>
      </c>
    </row>
    <row r="568" spans="1:13" x14ac:dyDescent="0.45">
      <c r="A568" s="3">
        <v>219</v>
      </c>
      <c r="B568" s="3">
        <v>1</v>
      </c>
      <c r="C568" t="s">
        <v>127</v>
      </c>
      <c r="D568" t="s">
        <v>614</v>
      </c>
      <c r="E568" s="4">
        <v>19</v>
      </c>
      <c r="F568" s="4">
        <v>31</v>
      </c>
      <c r="G568">
        <v>3</v>
      </c>
      <c r="H568" s="5">
        <v>7.6388888888888886E-3</v>
      </c>
      <c r="I568" t="s">
        <v>610</v>
      </c>
      <c r="J568" s="4">
        <f t="shared" si="33"/>
        <v>93</v>
      </c>
      <c r="K568" s="11">
        <f t="shared" si="34"/>
        <v>57</v>
      </c>
      <c r="L568" s="4">
        <f t="shared" si="32"/>
        <v>36</v>
      </c>
      <c r="M568" s="6">
        <f t="shared" si="35"/>
        <v>0.38709677419354838</v>
      </c>
    </row>
    <row r="569" spans="1:13" x14ac:dyDescent="0.45">
      <c r="A569" s="3">
        <v>220</v>
      </c>
      <c r="B569" s="3">
        <v>15</v>
      </c>
      <c r="C569" t="s">
        <v>169</v>
      </c>
      <c r="D569" t="s">
        <v>612</v>
      </c>
      <c r="E569" s="4">
        <v>14</v>
      </c>
      <c r="F569" s="4">
        <v>24</v>
      </c>
      <c r="G569">
        <v>1</v>
      </c>
      <c r="H569" s="5">
        <v>9.0277777777777769E-3</v>
      </c>
      <c r="I569" t="s">
        <v>609</v>
      </c>
      <c r="J569" s="4">
        <f t="shared" si="33"/>
        <v>24</v>
      </c>
      <c r="K569" s="11">
        <f t="shared" si="34"/>
        <v>14</v>
      </c>
      <c r="L569" s="4">
        <f t="shared" si="32"/>
        <v>10</v>
      </c>
      <c r="M569" s="6">
        <f t="shared" si="35"/>
        <v>0.41666666666666669</v>
      </c>
    </row>
    <row r="570" spans="1:13" x14ac:dyDescent="0.45">
      <c r="A570" s="3">
        <v>221</v>
      </c>
      <c r="B570" s="3">
        <v>16</v>
      </c>
      <c r="C570" t="s">
        <v>258</v>
      </c>
      <c r="D570" t="s">
        <v>623</v>
      </c>
      <c r="E570" s="4">
        <v>19</v>
      </c>
      <c r="F570" s="4">
        <v>32</v>
      </c>
      <c r="G570">
        <v>3</v>
      </c>
      <c r="H570" s="5">
        <v>2.013888888888889E-2</v>
      </c>
      <c r="I570" t="s">
        <v>609</v>
      </c>
      <c r="J570" s="4">
        <f t="shared" si="33"/>
        <v>96</v>
      </c>
      <c r="K570" s="11">
        <f t="shared" si="34"/>
        <v>57</v>
      </c>
      <c r="L570" s="4">
        <f t="shared" si="32"/>
        <v>39</v>
      </c>
      <c r="M570" s="6">
        <f t="shared" si="35"/>
        <v>0.40625</v>
      </c>
    </row>
    <row r="571" spans="1:13" x14ac:dyDescent="0.45">
      <c r="A571" s="3">
        <v>221</v>
      </c>
      <c r="B571" s="3">
        <v>16</v>
      </c>
      <c r="C571" t="s">
        <v>66</v>
      </c>
      <c r="D571" t="s">
        <v>625</v>
      </c>
      <c r="E571" s="4">
        <v>20</v>
      </c>
      <c r="F571" s="4">
        <v>34</v>
      </c>
      <c r="G571">
        <v>2</v>
      </c>
      <c r="H571" s="5">
        <v>3.7499999999999999E-2</v>
      </c>
      <c r="I571" t="s">
        <v>610</v>
      </c>
      <c r="J571" s="4">
        <f t="shared" si="33"/>
        <v>68</v>
      </c>
      <c r="K571" s="11">
        <f t="shared" si="34"/>
        <v>40</v>
      </c>
      <c r="L571" s="4">
        <f t="shared" si="32"/>
        <v>28</v>
      </c>
      <c r="M571" s="6">
        <f t="shared" si="35"/>
        <v>0.41176470588235292</v>
      </c>
    </row>
    <row r="572" spans="1:13" x14ac:dyDescent="0.45">
      <c r="A572" s="3">
        <v>221</v>
      </c>
      <c r="B572" s="3">
        <v>16</v>
      </c>
      <c r="C572" t="s">
        <v>49</v>
      </c>
      <c r="D572" t="s">
        <v>618</v>
      </c>
      <c r="E572" s="4">
        <v>17</v>
      </c>
      <c r="F572" s="4">
        <v>29</v>
      </c>
      <c r="G572">
        <v>1</v>
      </c>
      <c r="H572" s="5">
        <v>1.7361111111111112E-2</v>
      </c>
      <c r="I572" t="s">
        <v>609</v>
      </c>
      <c r="J572" s="4">
        <f t="shared" si="33"/>
        <v>29</v>
      </c>
      <c r="K572" s="11">
        <f t="shared" si="34"/>
        <v>17</v>
      </c>
      <c r="L572" s="4">
        <f t="shared" si="32"/>
        <v>12</v>
      </c>
      <c r="M572" s="6">
        <f t="shared" si="35"/>
        <v>0.41379310344827586</v>
      </c>
    </row>
    <row r="573" spans="1:13" x14ac:dyDescent="0.45">
      <c r="A573" s="3">
        <v>222</v>
      </c>
      <c r="B573" s="3">
        <v>3</v>
      </c>
      <c r="C573" t="s">
        <v>211</v>
      </c>
      <c r="D573" t="s">
        <v>627</v>
      </c>
      <c r="E573" s="4">
        <v>14</v>
      </c>
      <c r="F573" s="4">
        <v>23</v>
      </c>
      <c r="G573">
        <v>3</v>
      </c>
      <c r="H573" s="5">
        <v>2.013888888888889E-2</v>
      </c>
      <c r="I573" t="s">
        <v>609</v>
      </c>
      <c r="J573" s="4">
        <f t="shared" si="33"/>
        <v>69</v>
      </c>
      <c r="K573" s="11">
        <f t="shared" si="34"/>
        <v>42</v>
      </c>
      <c r="L573" s="4">
        <f t="shared" si="32"/>
        <v>27</v>
      </c>
      <c r="M573" s="6">
        <f t="shared" si="35"/>
        <v>0.39130434782608697</v>
      </c>
    </row>
    <row r="574" spans="1:13" x14ac:dyDescent="0.45">
      <c r="A574" s="3">
        <v>222</v>
      </c>
      <c r="B574" s="3">
        <v>3</v>
      </c>
      <c r="C574" t="s">
        <v>53</v>
      </c>
      <c r="D574" t="s">
        <v>620</v>
      </c>
      <c r="E574" s="4">
        <v>16</v>
      </c>
      <c r="F574" s="4">
        <v>28</v>
      </c>
      <c r="G574">
        <v>1</v>
      </c>
      <c r="H574" s="5">
        <v>3.888888888888889E-2</v>
      </c>
      <c r="I574" t="s">
        <v>609</v>
      </c>
      <c r="J574" s="4">
        <f t="shared" si="33"/>
        <v>28</v>
      </c>
      <c r="K574" s="11">
        <f t="shared" si="34"/>
        <v>16</v>
      </c>
      <c r="L574" s="4">
        <f t="shared" si="32"/>
        <v>12</v>
      </c>
      <c r="M574" s="6">
        <f t="shared" si="35"/>
        <v>0.42857142857142855</v>
      </c>
    </row>
    <row r="575" spans="1:13" x14ac:dyDescent="0.45">
      <c r="A575" s="3">
        <v>223</v>
      </c>
      <c r="B575" s="3">
        <v>19</v>
      </c>
      <c r="C575" t="s">
        <v>258</v>
      </c>
      <c r="D575" t="s">
        <v>623</v>
      </c>
      <c r="E575" s="4">
        <v>19</v>
      </c>
      <c r="F575" s="4">
        <v>32</v>
      </c>
      <c r="G575">
        <v>1</v>
      </c>
      <c r="H575" s="5">
        <v>3.6805555555555557E-2</v>
      </c>
      <c r="I575" t="s">
        <v>609</v>
      </c>
      <c r="J575" s="4">
        <f t="shared" si="33"/>
        <v>32</v>
      </c>
      <c r="K575" s="11">
        <f t="shared" si="34"/>
        <v>19</v>
      </c>
      <c r="L575" s="4">
        <f t="shared" si="32"/>
        <v>13</v>
      </c>
      <c r="M575" s="6">
        <f t="shared" si="35"/>
        <v>0.40625</v>
      </c>
    </row>
    <row r="576" spans="1:13" x14ac:dyDescent="0.45">
      <c r="A576" s="3">
        <v>224</v>
      </c>
      <c r="B576" s="3">
        <v>7</v>
      </c>
      <c r="C576" t="s">
        <v>166</v>
      </c>
      <c r="D576" t="s">
        <v>630</v>
      </c>
      <c r="E576" s="4">
        <v>15</v>
      </c>
      <c r="F576" s="4">
        <v>26</v>
      </c>
      <c r="G576">
        <v>2</v>
      </c>
      <c r="H576" s="5">
        <v>1.3888888888888888E-2</v>
      </c>
      <c r="I576" t="s">
        <v>609</v>
      </c>
      <c r="J576" s="4">
        <f t="shared" si="33"/>
        <v>52</v>
      </c>
      <c r="K576" s="11">
        <f t="shared" si="34"/>
        <v>30</v>
      </c>
      <c r="L576" s="4">
        <f t="shared" si="32"/>
        <v>22</v>
      </c>
      <c r="M576" s="6">
        <f t="shared" si="35"/>
        <v>0.42307692307692307</v>
      </c>
    </row>
    <row r="577" spans="1:13" x14ac:dyDescent="0.45">
      <c r="A577" s="3">
        <v>225</v>
      </c>
      <c r="B577" s="3">
        <v>19</v>
      </c>
      <c r="C577" t="s">
        <v>272</v>
      </c>
      <c r="D577" t="s">
        <v>619</v>
      </c>
      <c r="E577" s="4">
        <v>20</v>
      </c>
      <c r="F577" s="4">
        <v>33</v>
      </c>
      <c r="G577">
        <v>3</v>
      </c>
      <c r="H577" s="5">
        <v>3.888888888888889E-2</v>
      </c>
      <c r="I577" t="s">
        <v>610</v>
      </c>
      <c r="J577" s="4">
        <f t="shared" si="33"/>
        <v>99</v>
      </c>
      <c r="K577" s="11">
        <f t="shared" si="34"/>
        <v>60</v>
      </c>
      <c r="L577" s="4">
        <f t="shared" si="32"/>
        <v>39</v>
      </c>
      <c r="M577" s="6">
        <f t="shared" si="35"/>
        <v>0.39393939393939392</v>
      </c>
    </row>
    <row r="578" spans="1:13" x14ac:dyDescent="0.45">
      <c r="A578" s="3">
        <v>225</v>
      </c>
      <c r="B578" s="3">
        <v>19</v>
      </c>
      <c r="C578" t="s">
        <v>211</v>
      </c>
      <c r="D578" t="s">
        <v>627</v>
      </c>
      <c r="E578" s="4">
        <v>14</v>
      </c>
      <c r="F578" s="4">
        <v>23</v>
      </c>
      <c r="G578">
        <v>3</v>
      </c>
      <c r="H578" s="5">
        <v>2.6388888888888889E-2</v>
      </c>
      <c r="I578" t="s">
        <v>610</v>
      </c>
      <c r="J578" s="4">
        <f t="shared" si="33"/>
        <v>69</v>
      </c>
      <c r="K578" s="11">
        <f t="shared" si="34"/>
        <v>42</v>
      </c>
      <c r="L578" s="4">
        <f t="shared" ref="L578:L641" si="36">J578-(G578*E578)</f>
        <v>27</v>
      </c>
      <c r="M578" s="6">
        <f t="shared" si="35"/>
        <v>0.39130434782608697</v>
      </c>
    </row>
    <row r="579" spans="1:13" x14ac:dyDescent="0.45">
      <c r="A579" s="3">
        <v>226</v>
      </c>
      <c r="B579" s="3">
        <v>7</v>
      </c>
      <c r="C579" t="s">
        <v>157</v>
      </c>
      <c r="D579" t="s">
        <v>626</v>
      </c>
      <c r="E579" s="4">
        <v>12</v>
      </c>
      <c r="F579" s="4">
        <v>20</v>
      </c>
      <c r="G579">
        <v>2</v>
      </c>
      <c r="H579" s="5">
        <v>4.8611111111111112E-3</v>
      </c>
      <c r="I579" t="s">
        <v>609</v>
      </c>
      <c r="J579" s="4">
        <f t="shared" ref="J579:J642" si="37">F579*G579</f>
        <v>40</v>
      </c>
      <c r="K579" s="11">
        <f t="shared" ref="K579:K642" si="38">G579*E579</f>
        <v>24</v>
      </c>
      <c r="L579" s="4">
        <f t="shared" si="36"/>
        <v>16</v>
      </c>
      <c r="M579" s="6">
        <f t="shared" ref="M579:M642" si="39">L579/J579</f>
        <v>0.4</v>
      </c>
    </row>
    <row r="580" spans="1:13" x14ac:dyDescent="0.45">
      <c r="A580" s="3">
        <v>226</v>
      </c>
      <c r="B580" s="3">
        <v>7</v>
      </c>
      <c r="C580" t="s">
        <v>81</v>
      </c>
      <c r="D580" t="s">
        <v>628</v>
      </c>
      <c r="E580" s="4">
        <v>13</v>
      </c>
      <c r="F580" s="4">
        <v>21</v>
      </c>
      <c r="G580">
        <v>1</v>
      </c>
      <c r="H580" s="5">
        <v>2.013888888888889E-2</v>
      </c>
      <c r="I580" t="s">
        <v>610</v>
      </c>
      <c r="J580" s="4">
        <f t="shared" si="37"/>
        <v>21</v>
      </c>
      <c r="K580" s="11">
        <f t="shared" si="38"/>
        <v>13</v>
      </c>
      <c r="L580" s="4">
        <f t="shared" si="36"/>
        <v>8</v>
      </c>
      <c r="M580" s="6">
        <f t="shared" si="39"/>
        <v>0.38095238095238093</v>
      </c>
    </row>
    <row r="581" spans="1:13" x14ac:dyDescent="0.45">
      <c r="A581" s="3">
        <v>226</v>
      </c>
      <c r="B581" s="3">
        <v>7</v>
      </c>
      <c r="C581" t="s">
        <v>117</v>
      </c>
      <c r="D581" t="s">
        <v>615</v>
      </c>
      <c r="E581" s="4">
        <v>16</v>
      </c>
      <c r="F581" s="4">
        <v>27</v>
      </c>
      <c r="G581">
        <v>3</v>
      </c>
      <c r="H581" s="5">
        <v>3.888888888888889E-2</v>
      </c>
      <c r="I581" t="s">
        <v>609</v>
      </c>
      <c r="J581" s="4">
        <f t="shared" si="37"/>
        <v>81</v>
      </c>
      <c r="K581" s="11">
        <f t="shared" si="38"/>
        <v>48</v>
      </c>
      <c r="L581" s="4">
        <f t="shared" si="36"/>
        <v>33</v>
      </c>
      <c r="M581" s="6">
        <f t="shared" si="39"/>
        <v>0.40740740740740738</v>
      </c>
    </row>
    <row r="582" spans="1:13" x14ac:dyDescent="0.45">
      <c r="A582" s="3">
        <v>226</v>
      </c>
      <c r="B582" s="3">
        <v>7</v>
      </c>
      <c r="C582" t="s">
        <v>49</v>
      </c>
      <c r="D582" t="s">
        <v>618</v>
      </c>
      <c r="E582" s="4">
        <v>17</v>
      </c>
      <c r="F582" s="4">
        <v>29</v>
      </c>
      <c r="G582">
        <v>1</v>
      </c>
      <c r="H582" s="5">
        <v>3.7499999999999999E-2</v>
      </c>
      <c r="I582" t="s">
        <v>610</v>
      </c>
      <c r="J582" s="4">
        <f t="shared" si="37"/>
        <v>29</v>
      </c>
      <c r="K582" s="11">
        <f t="shared" si="38"/>
        <v>17</v>
      </c>
      <c r="L582" s="4">
        <f t="shared" si="36"/>
        <v>12</v>
      </c>
      <c r="M582" s="6">
        <f t="shared" si="39"/>
        <v>0.41379310344827586</v>
      </c>
    </row>
    <row r="583" spans="1:13" x14ac:dyDescent="0.45">
      <c r="A583" s="3">
        <v>227</v>
      </c>
      <c r="B583" s="3">
        <v>17</v>
      </c>
      <c r="C583" t="s">
        <v>169</v>
      </c>
      <c r="D583" t="s">
        <v>612</v>
      </c>
      <c r="E583" s="4">
        <v>14</v>
      </c>
      <c r="F583" s="4">
        <v>24</v>
      </c>
      <c r="G583">
        <v>1</v>
      </c>
      <c r="H583" s="5">
        <v>4.027777777777778E-2</v>
      </c>
      <c r="I583" t="s">
        <v>609</v>
      </c>
      <c r="J583" s="4">
        <f t="shared" si="37"/>
        <v>24</v>
      </c>
      <c r="K583" s="11">
        <f t="shared" si="38"/>
        <v>14</v>
      </c>
      <c r="L583" s="4">
        <f t="shared" si="36"/>
        <v>10</v>
      </c>
      <c r="M583" s="6">
        <f t="shared" si="39"/>
        <v>0.41666666666666669</v>
      </c>
    </row>
    <row r="584" spans="1:13" x14ac:dyDescent="0.45">
      <c r="A584" s="3">
        <v>227</v>
      </c>
      <c r="B584" s="3">
        <v>17</v>
      </c>
      <c r="C584" t="s">
        <v>127</v>
      </c>
      <c r="D584" t="s">
        <v>614</v>
      </c>
      <c r="E584" s="4">
        <v>19</v>
      </c>
      <c r="F584" s="4">
        <v>31</v>
      </c>
      <c r="G584">
        <v>3</v>
      </c>
      <c r="H584" s="5">
        <v>1.0416666666666666E-2</v>
      </c>
      <c r="I584" t="s">
        <v>610</v>
      </c>
      <c r="J584" s="4">
        <f t="shared" si="37"/>
        <v>93</v>
      </c>
      <c r="K584" s="11">
        <f t="shared" si="38"/>
        <v>57</v>
      </c>
      <c r="L584" s="4">
        <f t="shared" si="36"/>
        <v>36</v>
      </c>
      <c r="M584" s="6">
        <f t="shared" si="39"/>
        <v>0.38709677419354838</v>
      </c>
    </row>
    <row r="585" spans="1:13" x14ac:dyDescent="0.45">
      <c r="A585" s="3">
        <v>227</v>
      </c>
      <c r="B585" s="3">
        <v>17</v>
      </c>
      <c r="C585" t="s">
        <v>53</v>
      </c>
      <c r="D585" t="s">
        <v>620</v>
      </c>
      <c r="E585" s="4">
        <v>16</v>
      </c>
      <c r="F585" s="4">
        <v>28</v>
      </c>
      <c r="G585">
        <v>1</v>
      </c>
      <c r="H585" s="5">
        <v>9.0277777777777769E-3</v>
      </c>
      <c r="I585" t="s">
        <v>609</v>
      </c>
      <c r="J585" s="4">
        <f t="shared" si="37"/>
        <v>28</v>
      </c>
      <c r="K585" s="11">
        <f t="shared" si="38"/>
        <v>16</v>
      </c>
      <c r="L585" s="4">
        <f t="shared" si="36"/>
        <v>12</v>
      </c>
      <c r="M585" s="6">
        <f t="shared" si="39"/>
        <v>0.42857142857142855</v>
      </c>
    </row>
    <row r="586" spans="1:13" x14ac:dyDescent="0.45">
      <c r="A586" s="3">
        <v>227</v>
      </c>
      <c r="B586" s="3">
        <v>17</v>
      </c>
      <c r="C586" t="s">
        <v>272</v>
      </c>
      <c r="D586" t="s">
        <v>619</v>
      </c>
      <c r="E586" s="4">
        <v>20</v>
      </c>
      <c r="F586" s="4">
        <v>33</v>
      </c>
      <c r="G586">
        <v>2</v>
      </c>
      <c r="H586" s="5">
        <v>2.2916666666666665E-2</v>
      </c>
      <c r="I586" t="s">
        <v>609</v>
      </c>
      <c r="J586" s="4">
        <f t="shared" si="37"/>
        <v>66</v>
      </c>
      <c r="K586" s="11">
        <f t="shared" si="38"/>
        <v>40</v>
      </c>
      <c r="L586" s="4">
        <f t="shared" si="36"/>
        <v>26</v>
      </c>
      <c r="M586" s="6">
        <f t="shared" si="39"/>
        <v>0.39393939393939392</v>
      </c>
    </row>
    <row r="587" spans="1:13" x14ac:dyDescent="0.45">
      <c r="A587" s="3">
        <v>228</v>
      </c>
      <c r="B587" s="3">
        <v>16</v>
      </c>
      <c r="C587" t="s">
        <v>211</v>
      </c>
      <c r="D587" t="s">
        <v>627</v>
      </c>
      <c r="E587" s="4">
        <v>14</v>
      </c>
      <c r="F587" s="4">
        <v>23</v>
      </c>
      <c r="G587">
        <v>3</v>
      </c>
      <c r="H587" s="5">
        <v>2.4305555555555556E-2</v>
      </c>
      <c r="I587" t="s">
        <v>609</v>
      </c>
      <c r="J587" s="4">
        <f t="shared" si="37"/>
        <v>69</v>
      </c>
      <c r="K587" s="11">
        <f t="shared" si="38"/>
        <v>42</v>
      </c>
      <c r="L587" s="4">
        <f t="shared" si="36"/>
        <v>27</v>
      </c>
      <c r="M587" s="6">
        <f t="shared" si="39"/>
        <v>0.39130434782608697</v>
      </c>
    </row>
    <row r="588" spans="1:13" x14ac:dyDescent="0.45">
      <c r="A588" s="3">
        <v>229</v>
      </c>
      <c r="B588" s="3">
        <v>14</v>
      </c>
      <c r="C588" t="s">
        <v>133</v>
      </c>
      <c r="D588" t="s">
        <v>631</v>
      </c>
      <c r="E588" s="4">
        <v>15</v>
      </c>
      <c r="F588" s="4">
        <v>25</v>
      </c>
      <c r="G588">
        <v>1</v>
      </c>
      <c r="H588" s="5">
        <v>1.9444444444444445E-2</v>
      </c>
      <c r="I588" t="s">
        <v>610</v>
      </c>
      <c r="J588" s="4">
        <f t="shared" si="37"/>
        <v>25</v>
      </c>
      <c r="K588" s="11">
        <f t="shared" si="38"/>
        <v>15</v>
      </c>
      <c r="L588" s="4">
        <f t="shared" si="36"/>
        <v>10</v>
      </c>
      <c r="M588" s="6">
        <f t="shared" si="39"/>
        <v>0.4</v>
      </c>
    </row>
    <row r="589" spans="1:13" x14ac:dyDescent="0.45">
      <c r="A589" s="3">
        <v>229</v>
      </c>
      <c r="B589" s="3">
        <v>14</v>
      </c>
      <c r="C589" t="s">
        <v>37</v>
      </c>
      <c r="D589" t="s">
        <v>622</v>
      </c>
      <c r="E589" s="4">
        <v>21</v>
      </c>
      <c r="F589" s="4">
        <v>35</v>
      </c>
      <c r="G589">
        <v>1</v>
      </c>
      <c r="H589" s="5">
        <v>2.9861111111111113E-2</v>
      </c>
      <c r="I589" t="s">
        <v>609</v>
      </c>
      <c r="J589" s="4">
        <f t="shared" si="37"/>
        <v>35</v>
      </c>
      <c r="K589" s="11">
        <f t="shared" si="38"/>
        <v>21</v>
      </c>
      <c r="L589" s="4">
        <f t="shared" si="36"/>
        <v>14</v>
      </c>
      <c r="M589" s="6">
        <f t="shared" si="39"/>
        <v>0.4</v>
      </c>
    </row>
    <row r="590" spans="1:13" x14ac:dyDescent="0.45">
      <c r="A590" s="3">
        <v>229</v>
      </c>
      <c r="B590" s="3">
        <v>14</v>
      </c>
      <c r="C590" t="s">
        <v>84</v>
      </c>
      <c r="D590" t="s">
        <v>617</v>
      </c>
      <c r="E590" s="4">
        <v>22</v>
      </c>
      <c r="F590" s="4">
        <v>36</v>
      </c>
      <c r="G590">
        <v>1</v>
      </c>
      <c r="H590" s="5">
        <v>1.3194444444444444E-2</v>
      </c>
      <c r="I590" t="s">
        <v>610</v>
      </c>
      <c r="J590" s="4">
        <f t="shared" si="37"/>
        <v>36</v>
      </c>
      <c r="K590" s="11">
        <f t="shared" si="38"/>
        <v>22</v>
      </c>
      <c r="L590" s="4">
        <f t="shared" si="36"/>
        <v>14</v>
      </c>
      <c r="M590" s="6">
        <f t="shared" si="39"/>
        <v>0.3888888888888889</v>
      </c>
    </row>
    <row r="591" spans="1:13" x14ac:dyDescent="0.45">
      <c r="A591" s="3">
        <v>229</v>
      </c>
      <c r="B591" s="3">
        <v>14</v>
      </c>
      <c r="C591" t="s">
        <v>53</v>
      </c>
      <c r="D591" t="s">
        <v>620</v>
      </c>
      <c r="E591" s="4">
        <v>16</v>
      </c>
      <c r="F591" s="4">
        <v>28</v>
      </c>
      <c r="G591">
        <v>1</v>
      </c>
      <c r="H591" s="5">
        <v>1.8749999999999999E-2</v>
      </c>
      <c r="I591" t="s">
        <v>610</v>
      </c>
      <c r="J591" s="4">
        <f t="shared" si="37"/>
        <v>28</v>
      </c>
      <c r="K591" s="11">
        <f t="shared" si="38"/>
        <v>16</v>
      </c>
      <c r="L591" s="4">
        <f t="shared" si="36"/>
        <v>12</v>
      </c>
      <c r="M591" s="6">
        <f t="shared" si="39"/>
        <v>0.42857142857142855</v>
      </c>
    </row>
    <row r="592" spans="1:13" x14ac:dyDescent="0.45">
      <c r="A592" s="3">
        <v>230</v>
      </c>
      <c r="B592" s="3">
        <v>5</v>
      </c>
      <c r="C592" t="s">
        <v>258</v>
      </c>
      <c r="D592" t="s">
        <v>623</v>
      </c>
      <c r="E592" s="4">
        <v>19</v>
      </c>
      <c r="F592" s="4">
        <v>32</v>
      </c>
      <c r="G592">
        <v>3</v>
      </c>
      <c r="H592" s="5">
        <v>6.9444444444444441E-3</v>
      </c>
      <c r="I592" t="s">
        <v>610</v>
      </c>
      <c r="J592" s="4">
        <f t="shared" si="37"/>
        <v>96</v>
      </c>
      <c r="K592" s="11">
        <f t="shared" si="38"/>
        <v>57</v>
      </c>
      <c r="L592" s="4">
        <f t="shared" si="36"/>
        <v>39</v>
      </c>
      <c r="M592" s="6">
        <f t="shared" si="39"/>
        <v>0.40625</v>
      </c>
    </row>
    <row r="593" spans="1:13" x14ac:dyDescent="0.45">
      <c r="A593" s="3">
        <v>230</v>
      </c>
      <c r="B593" s="3">
        <v>5</v>
      </c>
      <c r="C593" t="s">
        <v>53</v>
      </c>
      <c r="D593" t="s">
        <v>620</v>
      </c>
      <c r="E593" s="4">
        <v>16</v>
      </c>
      <c r="F593" s="4">
        <v>28</v>
      </c>
      <c r="G593">
        <v>2</v>
      </c>
      <c r="H593" s="5">
        <v>1.6666666666666666E-2</v>
      </c>
      <c r="I593" t="s">
        <v>610</v>
      </c>
      <c r="J593" s="4">
        <f t="shared" si="37"/>
        <v>56</v>
      </c>
      <c r="K593" s="11">
        <f t="shared" si="38"/>
        <v>32</v>
      </c>
      <c r="L593" s="4">
        <f t="shared" si="36"/>
        <v>24</v>
      </c>
      <c r="M593" s="6">
        <f t="shared" si="39"/>
        <v>0.42857142857142855</v>
      </c>
    </row>
    <row r="594" spans="1:13" x14ac:dyDescent="0.45">
      <c r="A594" s="3">
        <v>230</v>
      </c>
      <c r="B594" s="3">
        <v>5</v>
      </c>
      <c r="C594" t="s">
        <v>127</v>
      </c>
      <c r="D594" t="s">
        <v>614</v>
      </c>
      <c r="E594" s="4">
        <v>19</v>
      </c>
      <c r="F594" s="4">
        <v>31</v>
      </c>
      <c r="G594">
        <v>2</v>
      </c>
      <c r="H594" s="5">
        <v>3.9583333333333331E-2</v>
      </c>
      <c r="I594" t="s">
        <v>610</v>
      </c>
      <c r="J594" s="4">
        <f t="shared" si="37"/>
        <v>62</v>
      </c>
      <c r="K594" s="11">
        <f t="shared" si="38"/>
        <v>38</v>
      </c>
      <c r="L594" s="4">
        <f t="shared" si="36"/>
        <v>24</v>
      </c>
      <c r="M594" s="6">
        <f t="shared" si="39"/>
        <v>0.38709677419354838</v>
      </c>
    </row>
    <row r="595" spans="1:13" x14ac:dyDescent="0.45">
      <c r="A595" s="3">
        <v>231</v>
      </c>
      <c r="B595" s="3">
        <v>8</v>
      </c>
      <c r="C595" t="s">
        <v>81</v>
      </c>
      <c r="D595" t="s">
        <v>628</v>
      </c>
      <c r="E595" s="4">
        <v>13</v>
      </c>
      <c r="F595" s="4">
        <v>21</v>
      </c>
      <c r="G595">
        <v>2</v>
      </c>
      <c r="H595" s="5">
        <v>2.013888888888889E-2</v>
      </c>
      <c r="I595" t="s">
        <v>610</v>
      </c>
      <c r="J595" s="4">
        <f t="shared" si="37"/>
        <v>42</v>
      </c>
      <c r="K595" s="11">
        <f t="shared" si="38"/>
        <v>26</v>
      </c>
      <c r="L595" s="4">
        <f t="shared" si="36"/>
        <v>16</v>
      </c>
      <c r="M595" s="6">
        <f t="shared" si="39"/>
        <v>0.38095238095238093</v>
      </c>
    </row>
    <row r="596" spans="1:13" x14ac:dyDescent="0.45">
      <c r="A596" s="3">
        <v>231</v>
      </c>
      <c r="B596" s="3">
        <v>8</v>
      </c>
      <c r="C596" t="s">
        <v>66</v>
      </c>
      <c r="D596" t="s">
        <v>625</v>
      </c>
      <c r="E596" s="4">
        <v>20</v>
      </c>
      <c r="F596" s="4">
        <v>34</v>
      </c>
      <c r="G596">
        <v>3</v>
      </c>
      <c r="H596" s="5">
        <v>1.1805555555555555E-2</v>
      </c>
      <c r="I596" t="s">
        <v>610</v>
      </c>
      <c r="J596" s="4">
        <f t="shared" si="37"/>
        <v>102</v>
      </c>
      <c r="K596" s="11">
        <f t="shared" si="38"/>
        <v>60</v>
      </c>
      <c r="L596" s="4">
        <f t="shared" si="36"/>
        <v>42</v>
      </c>
      <c r="M596" s="6">
        <f t="shared" si="39"/>
        <v>0.41176470588235292</v>
      </c>
    </row>
    <row r="597" spans="1:13" x14ac:dyDescent="0.45">
      <c r="A597" s="3">
        <v>231</v>
      </c>
      <c r="B597" s="3">
        <v>8</v>
      </c>
      <c r="C597" t="s">
        <v>127</v>
      </c>
      <c r="D597" t="s">
        <v>614</v>
      </c>
      <c r="E597" s="4">
        <v>19</v>
      </c>
      <c r="F597" s="4">
        <v>31</v>
      </c>
      <c r="G597">
        <v>1</v>
      </c>
      <c r="H597" s="5">
        <v>3.6805555555555557E-2</v>
      </c>
      <c r="I597" t="s">
        <v>610</v>
      </c>
      <c r="J597" s="4">
        <f t="shared" si="37"/>
        <v>31</v>
      </c>
      <c r="K597" s="11">
        <f t="shared" si="38"/>
        <v>19</v>
      </c>
      <c r="L597" s="4">
        <f t="shared" si="36"/>
        <v>12</v>
      </c>
      <c r="M597" s="6">
        <f t="shared" si="39"/>
        <v>0.38709677419354838</v>
      </c>
    </row>
    <row r="598" spans="1:13" x14ac:dyDescent="0.45">
      <c r="A598" s="3">
        <v>231</v>
      </c>
      <c r="B598" s="3">
        <v>8</v>
      </c>
      <c r="C598" t="s">
        <v>272</v>
      </c>
      <c r="D598" t="s">
        <v>619</v>
      </c>
      <c r="E598" s="4">
        <v>20</v>
      </c>
      <c r="F598" s="4">
        <v>33</v>
      </c>
      <c r="G598">
        <v>1</v>
      </c>
      <c r="H598" s="5">
        <v>3.5416666666666666E-2</v>
      </c>
      <c r="I598" t="s">
        <v>609</v>
      </c>
      <c r="J598" s="4">
        <f t="shared" si="37"/>
        <v>33</v>
      </c>
      <c r="K598" s="11">
        <f t="shared" si="38"/>
        <v>20</v>
      </c>
      <c r="L598" s="4">
        <f t="shared" si="36"/>
        <v>13</v>
      </c>
      <c r="M598" s="6">
        <f t="shared" si="39"/>
        <v>0.39393939393939392</v>
      </c>
    </row>
    <row r="599" spans="1:13" x14ac:dyDescent="0.45">
      <c r="A599" s="3">
        <v>232</v>
      </c>
      <c r="B599" s="3">
        <v>2</v>
      </c>
      <c r="C599" t="s">
        <v>169</v>
      </c>
      <c r="D599" t="s">
        <v>612</v>
      </c>
      <c r="E599" s="4">
        <v>14</v>
      </c>
      <c r="F599" s="4">
        <v>24</v>
      </c>
      <c r="G599">
        <v>1</v>
      </c>
      <c r="H599" s="5">
        <v>3.4722222222222224E-2</v>
      </c>
      <c r="I599" t="s">
        <v>610</v>
      </c>
      <c r="J599" s="4">
        <f t="shared" si="37"/>
        <v>24</v>
      </c>
      <c r="K599" s="11">
        <f t="shared" si="38"/>
        <v>14</v>
      </c>
      <c r="L599" s="4">
        <f t="shared" si="36"/>
        <v>10</v>
      </c>
      <c r="M599" s="6">
        <f t="shared" si="39"/>
        <v>0.41666666666666669</v>
      </c>
    </row>
    <row r="600" spans="1:13" x14ac:dyDescent="0.45">
      <c r="A600" s="3">
        <v>232</v>
      </c>
      <c r="B600" s="3">
        <v>2</v>
      </c>
      <c r="C600" t="s">
        <v>117</v>
      </c>
      <c r="D600" t="s">
        <v>615</v>
      </c>
      <c r="E600" s="4">
        <v>16</v>
      </c>
      <c r="F600" s="4">
        <v>27</v>
      </c>
      <c r="G600">
        <v>2</v>
      </c>
      <c r="H600" s="5">
        <v>2.0833333333333332E-2</v>
      </c>
      <c r="I600" t="s">
        <v>610</v>
      </c>
      <c r="J600" s="4">
        <f t="shared" si="37"/>
        <v>54</v>
      </c>
      <c r="K600" s="11">
        <f t="shared" si="38"/>
        <v>32</v>
      </c>
      <c r="L600" s="4">
        <f t="shared" si="36"/>
        <v>22</v>
      </c>
      <c r="M600" s="6">
        <f t="shared" si="39"/>
        <v>0.40740740740740738</v>
      </c>
    </row>
    <row r="601" spans="1:13" x14ac:dyDescent="0.45">
      <c r="A601" s="3">
        <v>232</v>
      </c>
      <c r="B601" s="3">
        <v>2</v>
      </c>
      <c r="C601" t="s">
        <v>79</v>
      </c>
      <c r="D601" t="s">
        <v>613</v>
      </c>
      <c r="E601" s="4">
        <v>18</v>
      </c>
      <c r="F601" s="4">
        <v>30</v>
      </c>
      <c r="G601">
        <v>2</v>
      </c>
      <c r="H601" s="5">
        <v>2.7777777777777776E-2</v>
      </c>
      <c r="I601" t="s">
        <v>610</v>
      </c>
      <c r="J601" s="4">
        <f t="shared" si="37"/>
        <v>60</v>
      </c>
      <c r="K601" s="11">
        <f t="shared" si="38"/>
        <v>36</v>
      </c>
      <c r="L601" s="4">
        <f t="shared" si="36"/>
        <v>24</v>
      </c>
      <c r="M601" s="6">
        <f t="shared" si="39"/>
        <v>0.4</v>
      </c>
    </row>
    <row r="602" spans="1:13" x14ac:dyDescent="0.45">
      <c r="A602" s="3">
        <v>232</v>
      </c>
      <c r="B602" s="3">
        <v>2</v>
      </c>
      <c r="C602" t="s">
        <v>166</v>
      </c>
      <c r="D602" t="s">
        <v>630</v>
      </c>
      <c r="E602" s="4">
        <v>15</v>
      </c>
      <c r="F602" s="4">
        <v>26</v>
      </c>
      <c r="G602">
        <v>2</v>
      </c>
      <c r="H602" s="5">
        <v>1.3194444444444444E-2</v>
      </c>
      <c r="I602" t="s">
        <v>609</v>
      </c>
      <c r="J602" s="4">
        <f t="shared" si="37"/>
        <v>52</v>
      </c>
      <c r="K602" s="11">
        <f t="shared" si="38"/>
        <v>30</v>
      </c>
      <c r="L602" s="4">
        <f t="shared" si="36"/>
        <v>22</v>
      </c>
      <c r="M602" s="6">
        <f t="shared" si="39"/>
        <v>0.42307692307692307</v>
      </c>
    </row>
    <row r="603" spans="1:13" x14ac:dyDescent="0.45">
      <c r="A603" s="3">
        <v>233</v>
      </c>
      <c r="B603" s="3">
        <v>8</v>
      </c>
      <c r="C603" t="s">
        <v>123</v>
      </c>
      <c r="D603" t="s">
        <v>621</v>
      </c>
      <c r="E603" s="4">
        <v>11</v>
      </c>
      <c r="F603" s="4">
        <v>19</v>
      </c>
      <c r="G603">
        <v>2</v>
      </c>
      <c r="H603" s="5">
        <v>2.1527777777777778E-2</v>
      </c>
      <c r="I603" t="s">
        <v>610</v>
      </c>
      <c r="J603" s="4">
        <f t="shared" si="37"/>
        <v>38</v>
      </c>
      <c r="K603" s="11">
        <f t="shared" si="38"/>
        <v>22</v>
      </c>
      <c r="L603" s="4">
        <f t="shared" si="36"/>
        <v>16</v>
      </c>
      <c r="M603" s="6">
        <f t="shared" si="39"/>
        <v>0.42105263157894735</v>
      </c>
    </row>
    <row r="604" spans="1:13" x14ac:dyDescent="0.45">
      <c r="A604" s="3">
        <v>234</v>
      </c>
      <c r="B604" s="3">
        <v>17</v>
      </c>
      <c r="C604" t="s">
        <v>79</v>
      </c>
      <c r="D604" t="s">
        <v>613</v>
      </c>
      <c r="E604" s="4">
        <v>18</v>
      </c>
      <c r="F604" s="4">
        <v>30</v>
      </c>
      <c r="G604">
        <v>2</v>
      </c>
      <c r="H604" s="5">
        <v>2.8472222222222222E-2</v>
      </c>
      <c r="I604" t="s">
        <v>610</v>
      </c>
      <c r="J604" s="4">
        <f t="shared" si="37"/>
        <v>60</v>
      </c>
      <c r="K604" s="11">
        <f t="shared" si="38"/>
        <v>36</v>
      </c>
      <c r="L604" s="4">
        <f t="shared" si="36"/>
        <v>24</v>
      </c>
      <c r="M604" s="6">
        <f t="shared" si="39"/>
        <v>0.4</v>
      </c>
    </row>
    <row r="605" spans="1:13" x14ac:dyDescent="0.45">
      <c r="A605" s="3">
        <v>234</v>
      </c>
      <c r="B605" s="3">
        <v>17</v>
      </c>
      <c r="C605" t="s">
        <v>169</v>
      </c>
      <c r="D605" t="s">
        <v>612</v>
      </c>
      <c r="E605" s="4">
        <v>14</v>
      </c>
      <c r="F605" s="4">
        <v>24</v>
      </c>
      <c r="G605">
        <v>3</v>
      </c>
      <c r="H605" s="5">
        <v>2.4305555555555556E-2</v>
      </c>
      <c r="I605" t="s">
        <v>609</v>
      </c>
      <c r="J605" s="4">
        <f t="shared" si="37"/>
        <v>72</v>
      </c>
      <c r="K605" s="11">
        <f t="shared" si="38"/>
        <v>42</v>
      </c>
      <c r="L605" s="4">
        <f t="shared" si="36"/>
        <v>30</v>
      </c>
      <c r="M605" s="6">
        <f t="shared" si="39"/>
        <v>0.41666666666666669</v>
      </c>
    </row>
    <row r="606" spans="1:13" x14ac:dyDescent="0.45">
      <c r="A606" s="3">
        <v>234</v>
      </c>
      <c r="B606" s="3">
        <v>17</v>
      </c>
      <c r="C606" t="s">
        <v>127</v>
      </c>
      <c r="D606" t="s">
        <v>614</v>
      </c>
      <c r="E606" s="4">
        <v>19</v>
      </c>
      <c r="F606" s="4">
        <v>31</v>
      </c>
      <c r="G606">
        <v>3</v>
      </c>
      <c r="H606" s="5">
        <v>1.5972222222222221E-2</v>
      </c>
      <c r="I606" t="s">
        <v>610</v>
      </c>
      <c r="J606" s="4">
        <f t="shared" si="37"/>
        <v>93</v>
      </c>
      <c r="K606" s="11">
        <f t="shared" si="38"/>
        <v>57</v>
      </c>
      <c r="L606" s="4">
        <f t="shared" si="36"/>
        <v>36</v>
      </c>
      <c r="M606" s="6">
        <f t="shared" si="39"/>
        <v>0.38709677419354838</v>
      </c>
    </row>
    <row r="607" spans="1:13" x14ac:dyDescent="0.45">
      <c r="A607" s="3">
        <v>235</v>
      </c>
      <c r="B607" s="3">
        <v>13</v>
      </c>
      <c r="C607" t="s">
        <v>272</v>
      </c>
      <c r="D607" t="s">
        <v>619</v>
      </c>
      <c r="E607" s="4">
        <v>20</v>
      </c>
      <c r="F607" s="4">
        <v>33</v>
      </c>
      <c r="G607">
        <v>1</v>
      </c>
      <c r="H607" s="5">
        <v>1.7361111111111112E-2</v>
      </c>
      <c r="I607" t="s">
        <v>609</v>
      </c>
      <c r="J607" s="4">
        <f t="shared" si="37"/>
        <v>33</v>
      </c>
      <c r="K607" s="11">
        <f t="shared" si="38"/>
        <v>20</v>
      </c>
      <c r="L607" s="4">
        <f t="shared" si="36"/>
        <v>13</v>
      </c>
      <c r="M607" s="6">
        <f t="shared" si="39"/>
        <v>0.39393939393939392</v>
      </c>
    </row>
    <row r="608" spans="1:13" x14ac:dyDescent="0.45">
      <c r="A608" s="3">
        <v>236</v>
      </c>
      <c r="B608" s="3">
        <v>12</v>
      </c>
      <c r="C608" t="s">
        <v>272</v>
      </c>
      <c r="D608" t="s">
        <v>619</v>
      </c>
      <c r="E608" s="4">
        <v>20</v>
      </c>
      <c r="F608" s="4">
        <v>33</v>
      </c>
      <c r="G608">
        <v>3</v>
      </c>
      <c r="H608" s="5">
        <v>1.4583333333333334E-2</v>
      </c>
      <c r="I608" t="s">
        <v>609</v>
      </c>
      <c r="J608" s="4">
        <f t="shared" si="37"/>
        <v>99</v>
      </c>
      <c r="K608" s="11">
        <f t="shared" si="38"/>
        <v>60</v>
      </c>
      <c r="L608" s="4">
        <f t="shared" si="36"/>
        <v>39</v>
      </c>
      <c r="M608" s="6">
        <f t="shared" si="39"/>
        <v>0.39393939393939392</v>
      </c>
    </row>
    <row r="609" spans="1:13" x14ac:dyDescent="0.45">
      <c r="A609" s="3">
        <v>236</v>
      </c>
      <c r="B609" s="3">
        <v>12</v>
      </c>
      <c r="C609" t="s">
        <v>214</v>
      </c>
      <c r="D609" t="s">
        <v>624</v>
      </c>
      <c r="E609" s="4">
        <v>13</v>
      </c>
      <c r="F609" s="4">
        <v>22</v>
      </c>
      <c r="G609">
        <v>1</v>
      </c>
      <c r="H609" s="5">
        <v>4.8611111111111112E-3</v>
      </c>
      <c r="I609" t="s">
        <v>609</v>
      </c>
      <c r="J609" s="4">
        <f t="shared" si="37"/>
        <v>22</v>
      </c>
      <c r="K609" s="11">
        <f t="shared" si="38"/>
        <v>13</v>
      </c>
      <c r="L609" s="4">
        <f t="shared" si="36"/>
        <v>9</v>
      </c>
      <c r="M609" s="6">
        <f t="shared" si="39"/>
        <v>0.40909090909090912</v>
      </c>
    </row>
    <row r="610" spans="1:13" x14ac:dyDescent="0.45">
      <c r="A610" s="3">
        <v>236</v>
      </c>
      <c r="B610" s="3">
        <v>12</v>
      </c>
      <c r="C610" t="s">
        <v>37</v>
      </c>
      <c r="D610" t="s">
        <v>622</v>
      </c>
      <c r="E610" s="4">
        <v>21</v>
      </c>
      <c r="F610" s="4">
        <v>35</v>
      </c>
      <c r="G610">
        <v>2</v>
      </c>
      <c r="H610" s="5">
        <v>2.9861111111111113E-2</v>
      </c>
      <c r="I610" t="s">
        <v>610</v>
      </c>
      <c r="J610" s="4">
        <f t="shared" si="37"/>
        <v>70</v>
      </c>
      <c r="K610" s="11">
        <f t="shared" si="38"/>
        <v>42</v>
      </c>
      <c r="L610" s="4">
        <f t="shared" si="36"/>
        <v>28</v>
      </c>
      <c r="M610" s="6">
        <f t="shared" si="39"/>
        <v>0.4</v>
      </c>
    </row>
    <row r="611" spans="1:13" x14ac:dyDescent="0.45">
      <c r="A611" s="3">
        <v>236</v>
      </c>
      <c r="B611" s="3">
        <v>12</v>
      </c>
      <c r="C611" t="s">
        <v>258</v>
      </c>
      <c r="D611" t="s">
        <v>623</v>
      </c>
      <c r="E611" s="4">
        <v>19</v>
      </c>
      <c r="F611" s="4">
        <v>32</v>
      </c>
      <c r="G611">
        <v>2</v>
      </c>
      <c r="H611" s="5">
        <v>2.0833333333333332E-2</v>
      </c>
      <c r="I611" t="s">
        <v>609</v>
      </c>
      <c r="J611" s="4">
        <f t="shared" si="37"/>
        <v>64</v>
      </c>
      <c r="K611" s="11">
        <f t="shared" si="38"/>
        <v>38</v>
      </c>
      <c r="L611" s="4">
        <f t="shared" si="36"/>
        <v>26</v>
      </c>
      <c r="M611" s="6">
        <f t="shared" si="39"/>
        <v>0.40625</v>
      </c>
    </row>
    <row r="612" spans="1:13" x14ac:dyDescent="0.45">
      <c r="A612" s="3">
        <v>237</v>
      </c>
      <c r="B612" s="3">
        <v>4</v>
      </c>
      <c r="C612" t="s">
        <v>211</v>
      </c>
      <c r="D612" t="s">
        <v>627</v>
      </c>
      <c r="E612" s="4">
        <v>14</v>
      </c>
      <c r="F612" s="4">
        <v>23</v>
      </c>
      <c r="G612">
        <v>2</v>
      </c>
      <c r="H612" s="5">
        <v>8.3333333333333332E-3</v>
      </c>
      <c r="I612" t="s">
        <v>609</v>
      </c>
      <c r="J612" s="4">
        <f t="shared" si="37"/>
        <v>46</v>
      </c>
      <c r="K612" s="11">
        <f t="shared" si="38"/>
        <v>28</v>
      </c>
      <c r="L612" s="4">
        <f t="shared" si="36"/>
        <v>18</v>
      </c>
      <c r="M612" s="6">
        <f t="shared" si="39"/>
        <v>0.39130434782608697</v>
      </c>
    </row>
    <row r="613" spans="1:13" x14ac:dyDescent="0.45">
      <c r="A613" s="3">
        <v>237</v>
      </c>
      <c r="B613" s="3">
        <v>4</v>
      </c>
      <c r="C613" t="s">
        <v>79</v>
      </c>
      <c r="D613" t="s">
        <v>613</v>
      </c>
      <c r="E613" s="4">
        <v>18</v>
      </c>
      <c r="F613" s="4">
        <v>30</v>
      </c>
      <c r="G613">
        <v>2</v>
      </c>
      <c r="H613" s="5">
        <v>1.7361111111111112E-2</v>
      </c>
      <c r="I613" t="s">
        <v>610</v>
      </c>
      <c r="J613" s="4">
        <f t="shared" si="37"/>
        <v>60</v>
      </c>
      <c r="K613" s="11">
        <f t="shared" si="38"/>
        <v>36</v>
      </c>
      <c r="L613" s="4">
        <f t="shared" si="36"/>
        <v>24</v>
      </c>
      <c r="M613" s="6">
        <f t="shared" si="39"/>
        <v>0.4</v>
      </c>
    </row>
    <row r="614" spans="1:13" x14ac:dyDescent="0.45">
      <c r="A614" s="3">
        <v>238</v>
      </c>
      <c r="B614" s="3">
        <v>13</v>
      </c>
      <c r="C614" t="s">
        <v>84</v>
      </c>
      <c r="D614" t="s">
        <v>617</v>
      </c>
      <c r="E614" s="4">
        <v>22</v>
      </c>
      <c r="F614" s="4">
        <v>36</v>
      </c>
      <c r="G614">
        <v>2</v>
      </c>
      <c r="H614" s="5">
        <v>3.125E-2</v>
      </c>
      <c r="I614" t="s">
        <v>610</v>
      </c>
      <c r="J614" s="4">
        <f t="shared" si="37"/>
        <v>72</v>
      </c>
      <c r="K614" s="11">
        <f t="shared" si="38"/>
        <v>44</v>
      </c>
      <c r="L614" s="4">
        <f t="shared" si="36"/>
        <v>28</v>
      </c>
      <c r="M614" s="6">
        <f t="shared" si="39"/>
        <v>0.3888888888888889</v>
      </c>
    </row>
    <row r="615" spans="1:13" x14ac:dyDescent="0.45">
      <c r="A615" s="3">
        <v>239</v>
      </c>
      <c r="B615" s="3">
        <v>12</v>
      </c>
      <c r="C615" t="s">
        <v>166</v>
      </c>
      <c r="D615" t="s">
        <v>630</v>
      </c>
      <c r="E615" s="4">
        <v>15</v>
      </c>
      <c r="F615" s="4">
        <v>26</v>
      </c>
      <c r="G615">
        <v>1</v>
      </c>
      <c r="H615" s="5">
        <v>2.5000000000000001E-2</v>
      </c>
      <c r="I615" t="s">
        <v>609</v>
      </c>
      <c r="J615" s="4">
        <f t="shared" si="37"/>
        <v>26</v>
      </c>
      <c r="K615" s="11">
        <f t="shared" si="38"/>
        <v>15</v>
      </c>
      <c r="L615" s="4">
        <f t="shared" si="36"/>
        <v>11</v>
      </c>
      <c r="M615" s="6">
        <f t="shared" si="39"/>
        <v>0.42307692307692307</v>
      </c>
    </row>
    <row r="616" spans="1:13" x14ac:dyDescent="0.45">
      <c r="A616" s="3">
        <v>239</v>
      </c>
      <c r="B616" s="3">
        <v>12</v>
      </c>
      <c r="C616" t="s">
        <v>169</v>
      </c>
      <c r="D616" t="s">
        <v>612</v>
      </c>
      <c r="E616" s="4">
        <v>14</v>
      </c>
      <c r="F616" s="4">
        <v>24</v>
      </c>
      <c r="G616">
        <v>2</v>
      </c>
      <c r="H616" s="5">
        <v>2.5694444444444443E-2</v>
      </c>
      <c r="I616" t="s">
        <v>609</v>
      </c>
      <c r="J616" s="4">
        <f t="shared" si="37"/>
        <v>48</v>
      </c>
      <c r="K616" s="11">
        <f t="shared" si="38"/>
        <v>28</v>
      </c>
      <c r="L616" s="4">
        <f t="shared" si="36"/>
        <v>20</v>
      </c>
      <c r="M616" s="6">
        <f t="shared" si="39"/>
        <v>0.41666666666666669</v>
      </c>
    </row>
    <row r="617" spans="1:13" x14ac:dyDescent="0.45">
      <c r="A617" s="3">
        <v>240</v>
      </c>
      <c r="B617" s="3">
        <v>9</v>
      </c>
      <c r="C617" t="s">
        <v>127</v>
      </c>
      <c r="D617" t="s">
        <v>614</v>
      </c>
      <c r="E617" s="4">
        <v>19</v>
      </c>
      <c r="F617" s="4">
        <v>31</v>
      </c>
      <c r="G617">
        <v>3</v>
      </c>
      <c r="H617" s="5">
        <v>2.2222222222222223E-2</v>
      </c>
      <c r="I617" t="s">
        <v>610</v>
      </c>
      <c r="J617" s="4">
        <f t="shared" si="37"/>
        <v>93</v>
      </c>
      <c r="K617" s="11">
        <f t="shared" si="38"/>
        <v>57</v>
      </c>
      <c r="L617" s="4">
        <f t="shared" si="36"/>
        <v>36</v>
      </c>
      <c r="M617" s="6">
        <f t="shared" si="39"/>
        <v>0.38709677419354838</v>
      </c>
    </row>
    <row r="618" spans="1:13" x14ac:dyDescent="0.45">
      <c r="A618" s="3">
        <v>240</v>
      </c>
      <c r="B618" s="3">
        <v>9</v>
      </c>
      <c r="C618" t="s">
        <v>211</v>
      </c>
      <c r="D618" t="s">
        <v>627</v>
      </c>
      <c r="E618" s="4">
        <v>14</v>
      </c>
      <c r="F618" s="4">
        <v>23</v>
      </c>
      <c r="G618">
        <v>3</v>
      </c>
      <c r="H618" s="5">
        <v>2.2222222222222223E-2</v>
      </c>
      <c r="I618" t="s">
        <v>610</v>
      </c>
      <c r="J618" s="4">
        <f t="shared" si="37"/>
        <v>69</v>
      </c>
      <c r="K618" s="11">
        <f t="shared" si="38"/>
        <v>42</v>
      </c>
      <c r="L618" s="4">
        <f t="shared" si="36"/>
        <v>27</v>
      </c>
      <c r="M618" s="6">
        <f t="shared" si="39"/>
        <v>0.39130434782608697</v>
      </c>
    </row>
    <row r="619" spans="1:13" x14ac:dyDescent="0.45">
      <c r="A619" s="3">
        <v>240</v>
      </c>
      <c r="B619" s="3">
        <v>9</v>
      </c>
      <c r="C619" t="s">
        <v>90</v>
      </c>
      <c r="D619" t="s">
        <v>629</v>
      </c>
      <c r="E619" s="4">
        <v>10</v>
      </c>
      <c r="F619" s="4">
        <v>18</v>
      </c>
      <c r="G619">
        <v>2</v>
      </c>
      <c r="H619" s="5">
        <v>3.1944444444444442E-2</v>
      </c>
      <c r="I619" t="s">
        <v>609</v>
      </c>
      <c r="J619" s="4">
        <f t="shared" si="37"/>
        <v>36</v>
      </c>
      <c r="K619" s="11">
        <f t="shared" si="38"/>
        <v>20</v>
      </c>
      <c r="L619" s="4">
        <f t="shared" si="36"/>
        <v>16</v>
      </c>
      <c r="M619" s="6">
        <f t="shared" si="39"/>
        <v>0.44444444444444442</v>
      </c>
    </row>
    <row r="620" spans="1:13" x14ac:dyDescent="0.45">
      <c r="A620" s="3">
        <v>240</v>
      </c>
      <c r="B620" s="3">
        <v>9</v>
      </c>
      <c r="C620" t="s">
        <v>258</v>
      </c>
      <c r="D620" t="s">
        <v>623</v>
      </c>
      <c r="E620" s="4">
        <v>19</v>
      </c>
      <c r="F620" s="4">
        <v>32</v>
      </c>
      <c r="G620">
        <v>3</v>
      </c>
      <c r="H620" s="5">
        <v>1.3194444444444444E-2</v>
      </c>
      <c r="I620" t="s">
        <v>609</v>
      </c>
      <c r="J620" s="4">
        <f t="shared" si="37"/>
        <v>96</v>
      </c>
      <c r="K620" s="11">
        <f t="shared" si="38"/>
        <v>57</v>
      </c>
      <c r="L620" s="4">
        <f t="shared" si="36"/>
        <v>39</v>
      </c>
      <c r="M620" s="6">
        <f t="shared" si="39"/>
        <v>0.40625</v>
      </c>
    </row>
    <row r="621" spans="1:13" x14ac:dyDescent="0.45">
      <c r="A621" s="3">
        <v>241</v>
      </c>
      <c r="B621" s="3">
        <v>12</v>
      </c>
      <c r="C621" t="s">
        <v>90</v>
      </c>
      <c r="D621" t="s">
        <v>629</v>
      </c>
      <c r="E621" s="4">
        <v>10</v>
      </c>
      <c r="F621" s="4">
        <v>18</v>
      </c>
      <c r="G621">
        <v>1</v>
      </c>
      <c r="H621" s="5">
        <v>7.6388888888888886E-3</v>
      </c>
      <c r="I621" t="s">
        <v>610</v>
      </c>
      <c r="J621" s="4">
        <f t="shared" si="37"/>
        <v>18</v>
      </c>
      <c r="K621" s="11">
        <f t="shared" si="38"/>
        <v>10</v>
      </c>
      <c r="L621" s="4">
        <f t="shared" si="36"/>
        <v>8</v>
      </c>
      <c r="M621" s="6">
        <f t="shared" si="39"/>
        <v>0.44444444444444442</v>
      </c>
    </row>
    <row r="622" spans="1:13" x14ac:dyDescent="0.45">
      <c r="A622" s="3">
        <v>242</v>
      </c>
      <c r="B622" s="3">
        <v>12</v>
      </c>
      <c r="C622" t="s">
        <v>166</v>
      </c>
      <c r="D622" t="s">
        <v>630</v>
      </c>
      <c r="E622" s="4">
        <v>15</v>
      </c>
      <c r="F622" s="4">
        <v>26</v>
      </c>
      <c r="G622">
        <v>1</v>
      </c>
      <c r="H622" s="5">
        <v>3.7499999999999999E-2</v>
      </c>
      <c r="I622" t="s">
        <v>609</v>
      </c>
      <c r="J622" s="4">
        <f t="shared" si="37"/>
        <v>26</v>
      </c>
      <c r="K622" s="11">
        <f t="shared" si="38"/>
        <v>15</v>
      </c>
      <c r="L622" s="4">
        <f t="shared" si="36"/>
        <v>11</v>
      </c>
      <c r="M622" s="6">
        <f t="shared" si="39"/>
        <v>0.42307692307692307</v>
      </c>
    </row>
    <row r="623" spans="1:13" x14ac:dyDescent="0.45">
      <c r="A623" s="3">
        <v>242</v>
      </c>
      <c r="B623" s="3">
        <v>12</v>
      </c>
      <c r="C623" t="s">
        <v>133</v>
      </c>
      <c r="D623" t="s">
        <v>631</v>
      </c>
      <c r="E623" s="4">
        <v>15</v>
      </c>
      <c r="F623" s="4">
        <v>25</v>
      </c>
      <c r="G623">
        <v>3</v>
      </c>
      <c r="H623" s="5">
        <v>2.7777777777777776E-2</v>
      </c>
      <c r="I623" t="s">
        <v>610</v>
      </c>
      <c r="J623" s="4">
        <f t="shared" si="37"/>
        <v>75</v>
      </c>
      <c r="K623" s="11">
        <f t="shared" si="38"/>
        <v>45</v>
      </c>
      <c r="L623" s="4">
        <f t="shared" si="36"/>
        <v>30</v>
      </c>
      <c r="M623" s="6">
        <f t="shared" si="39"/>
        <v>0.4</v>
      </c>
    </row>
    <row r="624" spans="1:13" x14ac:dyDescent="0.45">
      <c r="A624" s="3">
        <v>242</v>
      </c>
      <c r="B624" s="3">
        <v>12</v>
      </c>
      <c r="C624" t="s">
        <v>272</v>
      </c>
      <c r="D624" t="s">
        <v>619</v>
      </c>
      <c r="E624" s="4">
        <v>20</v>
      </c>
      <c r="F624" s="4">
        <v>33</v>
      </c>
      <c r="G624">
        <v>1</v>
      </c>
      <c r="H624" s="5">
        <v>3.472222222222222E-3</v>
      </c>
      <c r="I624" t="s">
        <v>609</v>
      </c>
      <c r="J624" s="4">
        <f t="shared" si="37"/>
        <v>33</v>
      </c>
      <c r="K624" s="11">
        <f t="shared" si="38"/>
        <v>20</v>
      </c>
      <c r="L624" s="4">
        <f t="shared" si="36"/>
        <v>13</v>
      </c>
      <c r="M624" s="6">
        <f t="shared" si="39"/>
        <v>0.39393939393939392</v>
      </c>
    </row>
    <row r="625" spans="1:13" x14ac:dyDescent="0.45">
      <c r="A625" s="3">
        <v>243</v>
      </c>
      <c r="B625" s="3">
        <v>4</v>
      </c>
      <c r="C625" t="s">
        <v>59</v>
      </c>
      <c r="D625" t="s">
        <v>616</v>
      </c>
      <c r="E625" s="4">
        <v>25</v>
      </c>
      <c r="F625" s="4">
        <v>40</v>
      </c>
      <c r="G625">
        <v>3</v>
      </c>
      <c r="H625" s="5">
        <v>1.5277777777777777E-2</v>
      </c>
      <c r="I625" t="s">
        <v>610</v>
      </c>
      <c r="J625" s="4">
        <f t="shared" si="37"/>
        <v>120</v>
      </c>
      <c r="K625" s="11">
        <f t="shared" si="38"/>
        <v>75</v>
      </c>
      <c r="L625" s="4">
        <f t="shared" si="36"/>
        <v>45</v>
      </c>
      <c r="M625" s="6">
        <f t="shared" si="39"/>
        <v>0.375</v>
      </c>
    </row>
    <row r="626" spans="1:13" x14ac:dyDescent="0.45">
      <c r="A626" s="3">
        <v>244</v>
      </c>
      <c r="B626" s="3">
        <v>17</v>
      </c>
      <c r="C626" t="s">
        <v>59</v>
      </c>
      <c r="D626" t="s">
        <v>616</v>
      </c>
      <c r="E626" s="4">
        <v>25</v>
      </c>
      <c r="F626" s="4">
        <v>40</v>
      </c>
      <c r="G626">
        <v>3</v>
      </c>
      <c r="H626" s="5">
        <v>2.0833333333333332E-2</v>
      </c>
      <c r="I626" t="s">
        <v>609</v>
      </c>
      <c r="J626" s="4">
        <f t="shared" si="37"/>
        <v>120</v>
      </c>
      <c r="K626" s="11">
        <f t="shared" si="38"/>
        <v>75</v>
      </c>
      <c r="L626" s="4">
        <f t="shared" si="36"/>
        <v>45</v>
      </c>
      <c r="M626" s="6">
        <f t="shared" si="39"/>
        <v>0.375</v>
      </c>
    </row>
    <row r="627" spans="1:13" x14ac:dyDescent="0.45">
      <c r="A627" s="3">
        <v>244</v>
      </c>
      <c r="B627" s="3">
        <v>17</v>
      </c>
      <c r="C627" t="s">
        <v>123</v>
      </c>
      <c r="D627" t="s">
        <v>621</v>
      </c>
      <c r="E627" s="4">
        <v>11</v>
      </c>
      <c r="F627" s="4">
        <v>19</v>
      </c>
      <c r="G627">
        <v>2</v>
      </c>
      <c r="H627" s="5">
        <v>4.0972222222222222E-2</v>
      </c>
      <c r="I627" t="s">
        <v>609</v>
      </c>
      <c r="J627" s="4">
        <f t="shared" si="37"/>
        <v>38</v>
      </c>
      <c r="K627" s="11">
        <f t="shared" si="38"/>
        <v>22</v>
      </c>
      <c r="L627" s="4">
        <f t="shared" si="36"/>
        <v>16</v>
      </c>
      <c r="M627" s="6">
        <f t="shared" si="39"/>
        <v>0.42105263157894735</v>
      </c>
    </row>
    <row r="628" spans="1:13" x14ac:dyDescent="0.45">
      <c r="A628" s="3">
        <v>245</v>
      </c>
      <c r="B628" s="3">
        <v>11</v>
      </c>
      <c r="C628" t="s">
        <v>90</v>
      </c>
      <c r="D628" t="s">
        <v>629</v>
      </c>
      <c r="E628" s="4">
        <v>10</v>
      </c>
      <c r="F628" s="4">
        <v>18</v>
      </c>
      <c r="G628">
        <v>3</v>
      </c>
      <c r="H628" s="5">
        <v>3.125E-2</v>
      </c>
      <c r="I628" t="s">
        <v>610</v>
      </c>
      <c r="J628" s="4">
        <f t="shared" si="37"/>
        <v>54</v>
      </c>
      <c r="K628" s="11">
        <f t="shared" si="38"/>
        <v>30</v>
      </c>
      <c r="L628" s="4">
        <f t="shared" si="36"/>
        <v>24</v>
      </c>
      <c r="M628" s="6">
        <f t="shared" si="39"/>
        <v>0.44444444444444442</v>
      </c>
    </row>
    <row r="629" spans="1:13" x14ac:dyDescent="0.45">
      <c r="A629" s="3">
        <v>245</v>
      </c>
      <c r="B629" s="3">
        <v>11</v>
      </c>
      <c r="C629" t="s">
        <v>127</v>
      </c>
      <c r="D629" t="s">
        <v>614</v>
      </c>
      <c r="E629" s="4">
        <v>19</v>
      </c>
      <c r="F629" s="4">
        <v>31</v>
      </c>
      <c r="G629">
        <v>1</v>
      </c>
      <c r="H629" s="5">
        <v>1.5972222222222221E-2</v>
      </c>
      <c r="I629" t="s">
        <v>609</v>
      </c>
      <c r="J629" s="4">
        <f t="shared" si="37"/>
        <v>31</v>
      </c>
      <c r="K629" s="11">
        <f t="shared" si="38"/>
        <v>19</v>
      </c>
      <c r="L629" s="4">
        <f t="shared" si="36"/>
        <v>12</v>
      </c>
      <c r="M629" s="6">
        <f t="shared" si="39"/>
        <v>0.38709677419354838</v>
      </c>
    </row>
    <row r="630" spans="1:13" x14ac:dyDescent="0.45">
      <c r="A630" s="3">
        <v>245</v>
      </c>
      <c r="B630" s="3">
        <v>11</v>
      </c>
      <c r="C630" t="s">
        <v>59</v>
      </c>
      <c r="D630" t="s">
        <v>616</v>
      </c>
      <c r="E630" s="4">
        <v>25</v>
      </c>
      <c r="F630" s="4">
        <v>40</v>
      </c>
      <c r="G630">
        <v>2</v>
      </c>
      <c r="H630" s="5">
        <v>1.5972222222222221E-2</v>
      </c>
      <c r="I630" t="s">
        <v>609</v>
      </c>
      <c r="J630" s="4">
        <f t="shared" si="37"/>
        <v>80</v>
      </c>
      <c r="K630" s="11">
        <f t="shared" si="38"/>
        <v>50</v>
      </c>
      <c r="L630" s="4">
        <f t="shared" si="36"/>
        <v>30</v>
      </c>
      <c r="M630" s="6">
        <f t="shared" si="39"/>
        <v>0.375</v>
      </c>
    </row>
    <row r="631" spans="1:13" x14ac:dyDescent="0.45">
      <c r="A631" s="3">
        <v>245</v>
      </c>
      <c r="B631" s="3">
        <v>11</v>
      </c>
      <c r="C631" t="s">
        <v>84</v>
      </c>
      <c r="D631" t="s">
        <v>617</v>
      </c>
      <c r="E631" s="4">
        <v>22</v>
      </c>
      <c r="F631" s="4">
        <v>36</v>
      </c>
      <c r="G631">
        <v>3</v>
      </c>
      <c r="H631" s="5">
        <v>1.7361111111111112E-2</v>
      </c>
      <c r="I631" t="s">
        <v>610</v>
      </c>
      <c r="J631" s="4">
        <f t="shared" si="37"/>
        <v>108</v>
      </c>
      <c r="K631" s="11">
        <f t="shared" si="38"/>
        <v>66</v>
      </c>
      <c r="L631" s="4">
        <f t="shared" si="36"/>
        <v>42</v>
      </c>
      <c r="M631" s="6">
        <f t="shared" si="39"/>
        <v>0.3888888888888889</v>
      </c>
    </row>
    <row r="632" spans="1:13" x14ac:dyDescent="0.45">
      <c r="A632" s="3">
        <v>246</v>
      </c>
      <c r="B632" s="3">
        <v>2</v>
      </c>
      <c r="C632" t="s">
        <v>117</v>
      </c>
      <c r="D632" t="s">
        <v>615</v>
      </c>
      <c r="E632" s="4">
        <v>16</v>
      </c>
      <c r="F632" s="4">
        <v>27</v>
      </c>
      <c r="G632">
        <v>3</v>
      </c>
      <c r="H632" s="5">
        <v>2.5000000000000001E-2</v>
      </c>
      <c r="I632" t="s">
        <v>610</v>
      </c>
      <c r="J632" s="4">
        <f t="shared" si="37"/>
        <v>81</v>
      </c>
      <c r="K632" s="11">
        <f t="shared" si="38"/>
        <v>48</v>
      </c>
      <c r="L632" s="4">
        <f t="shared" si="36"/>
        <v>33</v>
      </c>
      <c r="M632" s="6">
        <f t="shared" si="39"/>
        <v>0.40740740740740738</v>
      </c>
    </row>
    <row r="633" spans="1:13" x14ac:dyDescent="0.45">
      <c r="A633" s="3">
        <v>246</v>
      </c>
      <c r="B633" s="3">
        <v>2</v>
      </c>
      <c r="C633" t="s">
        <v>169</v>
      </c>
      <c r="D633" t="s">
        <v>612</v>
      </c>
      <c r="E633" s="4">
        <v>14</v>
      </c>
      <c r="F633" s="4">
        <v>24</v>
      </c>
      <c r="G633">
        <v>2</v>
      </c>
      <c r="H633" s="5">
        <v>6.9444444444444441E-3</v>
      </c>
      <c r="I633" t="s">
        <v>609</v>
      </c>
      <c r="J633" s="4">
        <f t="shared" si="37"/>
        <v>48</v>
      </c>
      <c r="K633" s="11">
        <f t="shared" si="38"/>
        <v>28</v>
      </c>
      <c r="L633" s="4">
        <f t="shared" si="36"/>
        <v>20</v>
      </c>
      <c r="M633" s="6">
        <f t="shared" si="39"/>
        <v>0.41666666666666669</v>
      </c>
    </row>
    <row r="634" spans="1:13" x14ac:dyDescent="0.45">
      <c r="A634" s="3">
        <v>246</v>
      </c>
      <c r="B634" s="3">
        <v>2</v>
      </c>
      <c r="C634" t="s">
        <v>37</v>
      </c>
      <c r="D634" t="s">
        <v>622</v>
      </c>
      <c r="E634" s="4">
        <v>21</v>
      </c>
      <c r="F634" s="4">
        <v>35</v>
      </c>
      <c r="G634">
        <v>3</v>
      </c>
      <c r="H634" s="5">
        <v>3.3333333333333333E-2</v>
      </c>
      <c r="I634" t="s">
        <v>609</v>
      </c>
      <c r="J634" s="4">
        <f t="shared" si="37"/>
        <v>105</v>
      </c>
      <c r="K634" s="11">
        <f t="shared" si="38"/>
        <v>63</v>
      </c>
      <c r="L634" s="4">
        <f t="shared" si="36"/>
        <v>42</v>
      </c>
      <c r="M634" s="6">
        <f t="shared" si="39"/>
        <v>0.4</v>
      </c>
    </row>
    <row r="635" spans="1:13" x14ac:dyDescent="0.45">
      <c r="A635" s="3">
        <v>246</v>
      </c>
      <c r="B635" s="3">
        <v>2</v>
      </c>
      <c r="C635" t="s">
        <v>127</v>
      </c>
      <c r="D635" t="s">
        <v>614</v>
      </c>
      <c r="E635" s="4">
        <v>19</v>
      </c>
      <c r="F635" s="4">
        <v>31</v>
      </c>
      <c r="G635">
        <v>3</v>
      </c>
      <c r="H635" s="5">
        <v>3.6111111111111108E-2</v>
      </c>
      <c r="I635" t="s">
        <v>609</v>
      </c>
      <c r="J635" s="4">
        <f t="shared" si="37"/>
        <v>93</v>
      </c>
      <c r="K635" s="11">
        <f t="shared" si="38"/>
        <v>57</v>
      </c>
      <c r="L635" s="4">
        <f t="shared" si="36"/>
        <v>36</v>
      </c>
      <c r="M635" s="6">
        <f t="shared" si="39"/>
        <v>0.38709677419354838</v>
      </c>
    </row>
    <row r="636" spans="1:13" x14ac:dyDescent="0.45">
      <c r="A636" s="3">
        <v>247</v>
      </c>
      <c r="B636" s="3">
        <v>11</v>
      </c>
      <c r="C636" t="s">
        <v>272</v>
      </c>
      <c r="D636" t="s">
        <v>619</v>
      </c>
      <c r="E636" s="4">
        <v>20</v>
      </c>
      <c r="F636" s="4">
        <v>33</v>
      </c>
      <c r="G636">
        <v>2</v>
      </c>
      <c r="H636" s="5">
        <v>4.0972222222222222E-2</v>
      </c>
      <c r="I636" t="s">
        <v>610</v>
      </c>
      <c r="J636" s="4">
        <f t="shared" si="37"/>
        <v>66</v>
      </c>
      <c r="K636" s="11">
        <f t="shared" si="38"/>
        <v>40</v>
      </c>
      <c r="L636" s="4">
        <f t="shared" si="36"/>
        <v>26</v>
      </c>
      <c r="M636" s="6">
        <f t="shared" si="39"/>
        <v>0.39393939393939392</v>
      </c>
    </row>
    <row r="637" spans="1:13" x14ac:dyDescent="0.45">
      <c r="A637" s="3">
        <v>248</v>
      </c>
      <c r="B637" s="3">
        <v>12</v>
      </c>
      <c r="C637" t="s">
        <v>66</v>
      </c>
      <c r="D637" t="s">
        <v>625</v>
      </c>
      <c r="E637" s="4">
        <v>20</v>
      </c>
      <c r="F637" s="4">
        <v>34</v>
      </c>
      <c r="G637">
        <v>1</v>
      </c>
      <c r="H637" s="5">
        <v>2.2222222222222223E-2</v>
      </c>
      <c r="I637" t="s">
        <v>610</v>
      </c>
      <c r="J637" s="4">
        <f t="shared" si="37"/>
        <v>34</v>
      </c>
      <c r="K637" s="11">
        <f t="shared" si="38"/>
        <v>20</v>
      </c>
      <c r="L637" s="4">
        <f t="shared" si="36"/>
        <v>14</v>
      </c>
      <c r="M637" s="6">
        <f t="shared" si="39"/>
        <v>0.41176470588235292</v>
      </c>
    </row>
    <row r="638" spans="1:13" x14ac:dyDescent="0.45">
      <c r="A638" s="3">
        <v>248</v>
      </c>
      <c r="B638" s="3">
        <v>12</v>
      </c>
      <c r="C638" t="s">
        <v>49</v>
      </c>
      <c r="D638" t="s">
        <v>618</v>
      </c>
      <c r="E638" s="4">
        <v>17</v>
      </c>
      <c r="F638" s="4">
        <v>29</v>
      </c>
      <c r="G638">
        <v>3</v>
      </c>
      <c r="H638" s="5">
        <v>3.5416666666666666E-2</v>
      </c>
      <c r="I638" t="s">
        <v>610</v>
      </c>
      <c r="J638" s="4">
        <f t="shared" si="37"/>
        <v>87</v>
      </c>
      <c r="K638" s="11">
        <f t="shared" si="38"/>
        <v>51</v>
      </c>
      <c r="L638" s="4">
        <f t="shared" si="36"/>
        <v>36</v>
      </c>
      <c r="M638" s="6">
        <f t="shared" si="39"/>
        <v>0.41379310344827586</v>
      </c>
    </row>
    <row r="639" spans="1:13" x14ac:dyDescent="0.45">
      <c r="A639" s="3">
        <v>248</v>
      </c>
      <c r="B639" s="3">
        <v>12</v>
      </c>
      <c r="C639" t="s">
        <v>117</v>
      </c>
      <c r="D639" t="s">
        <v>615</v>
      </c>
      <c r="E639" s="4">
        <v>16</v>
      </c>
      <c r="F639" s="4">
        <v>27</v>
      </c>
      <c r="G639">
        <v>2</v>
      </c>
      <c r="H639" s="5">
        <v>4.1666666666666666E-3</v>
      </c>
      <c r="I639" t="s">
        <v>610</v>
      </c>
      <c r="J639" s="4">
        <f t="shared" si="37"/>
        <v>54</v>
      </c>
      <c r="K639" s="11">
        <f t="shared" si="38"/>
        <v>32</v>
      </c>
      <c r="L639" s="4">
        <f t="shared" si="36"/>
        <v>22</v>
      </c>
      <c r="M639" s="6">
        <f t="shared" si="39"/>
        <v>0.40740740740740738</v>
      </c>
    </row>
    <row r="640" spans="1:13" x14ac:dyDescent="0.45">
      <c r="A640" s="3">
        <v>248</v>
      </c>
      <c r="B640" s="3">
        <v>12</v>
      </c>
      <c r="C640" t="s">
        <v>133</v>
      </c>
      <c r="D640" t="s">
        <v>631</v>
      </c>
      <c r="E640" s="4">
        <v>15</v>
      </c>
      <c r="F640" s="4">
        <v>25</v>
      </c>
      <c r="G640">
        <v>2</v>
      </c>
      <c r="H640" s="5">
        <v>2.1527777777777778E-2</v>
      </c>
      <c r="I640" t="s">
        <v>609</v>
      </c>
      <c r="J640" s="4">
        <f t="shared" si="37"/>
        <v>50</v>
      </c>
      <c r="K640" s="11">
        <f t="shared" si="38"/>
        <v>30</v>
      </c>
      <c r="L640" s="4">
        <f t="shared" si="36"/>
        <v>20</v>
      </c>
      <c r="M640" s="6">
        <f t="shared" si="39"/>
        <v>0.4</v>
      </c>
    </row>
    <row r="641" spans="1:13" x14ac:dyDescent="0.45">
      <c r="A641" s="3">
        <v>249</v>
      </c>
      <c r="B641" s="3">
        <v>8</v>
      </c>
      <c r="C641" t="s">
        <v>214</v>
      </c>
      <c r="D641" t="s">
        <v>624</v>
      </c>
      <c r="E641" s="4">
        <v>13</v>
      </c>
      <c r="F641" s="4">
        <v>22</v>
      </c>
      <c r="G641">
        <v>2</v>
      </c>
      <c r="H641" s="5">
        <v>3.5416666666666666E-2</v>
      </c>
      <c r="I641" t="s">
        <v>610</v>
      </c>
      <c r="J641" s="4">
        <f t="shared" si="37"/>
        <v>44</v>
      </c>
      <c r="K641" s="11">
        <f t="shared" si="38"/>
        <v>26</v>
      </c>
      <c r="L641" s="4">
        <f t="shared" si="36"/>
        <v>18</v>
      </c>
      <c r="M641" s="6">
        <f t="shared" si="39"/>
        <v>0.40909090909090912</v>
      </c>
    </row>
    <row r="642" spans="1:13" x14ac:dyDescent="0.45">
      <c r="A642" s="3">
        <v>249</v>
      </c>
      <c r="B642" s="3">
        <v>8</v>
      </c>
      <c r="C642" t="s">
        <v>90</v>
      </c>
      <c r="D642" t="s">
        <v>629</v>
      </c>
      <c r="E642" s="4">
        <v>10</v>
      </c>
      <c r="F642" s="4">
        <v>18</v>
      </c>
      <c r="G642">
        <v>2</v>
      </c>
      <c r="H642" s="5">
        <v>4.027777777777778E-2</v>
      </c>
      <c r="I642" t="s">
        <v>609</v>
      </c>
      <c r="J642" s="4">
        <f t="shared" si="37"/>
        <v>36</v>
      </c>
      <c r="K642" s="11">
        <f t="shared" si="38"/>
        <v>20</v>
      </c>
      <c r="L642" s="4">
        <f t="shared" ref="L642:L705" si="40">J642-(G642*E642)</f>
        <v>16</v>
      </c>
      <c r="M642" s="6">
        <f t="shared" si="39"/>
        <v>0.44444444444444442</v>
      </c>
    </row>
    <row r="643" spans="1:13" x14ac:dyDescent="0.45">
      <c r="A643" s="3">
        <v>250</v>
      </c>
      <c r="B643" s="3">
        <v>8</v>
      </c>
      <c r="C643" t="s">
        <v>157</v>
      </c>
      <c r="D643" t="s">
        <v>626</v>
      </c>
      <c r="E643" s="4">
        <v>12</v>
      </c>
      <c r="F643" s="4">
        <v>20</v>
      </c>
      <c r="G643">
        <v>1</v>
      </c>
      <c r="H643" s="5">
        <v>2.013888888888889E-2</v>
      </c>
      <c r="I643" t="s">
        <v>610</v>
      </c>
      <c r="J643" s="4">
        <f t="shared" ref="J643:J706" si="41">F643*G643</f>
        <v>20</v>
      </c>
      <c r="K643" s="11">
        <f t="shared" ref="K643:K706" si="42">G643*E643</f>
        <v>12</v>
      </c>
      <c r="L643" s="4">
        <f t="shared" si="40"/>
        <v>8</v>
      </c>
      <c r="M643" s="6">
        <f t="shared" ref="M643:M706" si="43">L643/J643</f>
        <v>0.4</v>
      </c>
    </row>
    <row r="644" spans="1:13" x14ac:dyDescent="0.45">
      <c r="A644" s="3">
        <v>251</v>
      </c>
      <c r="B644" s="3">
        <v>12</v>
      </c>
      <c r="C644" t="s">
        <v>166</v>
      </c>
      <c r="D644" t="s">
        <v>630</v>
      </c>
      <c r="E644" s="4">
        <v>15</v>
      </c>
      <c r="F644" s="4">
        <v>26</v>
      </c>
      <c r="G644">
        <v>1</v>
      </c>
      <c r="H644" s="5">
        <v>1.7361111111111112E-2</v>
      </c>
      <c r="I644" t="s">
        <v>610</v>
      </c>
      <c r="J644" s="4">
        <f t="shared" si="41"/>
        <v>26</v>
      </c>
      <c r="K644" s="11">
        <f t="shared" si="42"/>
        <v>15</v>
      </c>
      <c r="L644" s="4">
        <f t="shared" si="40"/>
        <v>11</v>
      </c>
      <c r="M644" s="6">
        <f t="shared" si="43"/>
        <v>0.42307692307692307</v>
      </c>
    </row>
    <row r="645" spans="1:13" x14ac:dyDescent="0.45">
      <c r="A645" s="3">
        <v>251</v>
      </c>
      <c r="B645" s="3">
        <v>12</v>
      </c>
      <c r="C645" t="s">
        <v>214</v>
      </c>
      <c r="D645" t="s">
        <v>624</v>
      </c>
      <c r="E645" s="4">
        <v>13</v>
      </c>
      <c r="F645" s="4">
        <v>22</v>
      </c>
      <c r="G645">
        <v>1</v>
      </c>
      <c r="H645" s="5">
        <v>2.361111111111111E-2</v>
      </c>
      <c r="I645" t="s">
        <v>609</v>
      </c>
      <c r="J645" s="4">
        <f t="shared" si="41"/>
        <v>22</v>
      </c>
      <c r="K645" s="11">
        <f t="shared" si="42"/>
        <v>13</v>
      </c>
      <c r="L645" s="4">
        <f t="shared" si="40"/>
        <v>9</v>
      </c>
      <c r="M645" s="6">
        <f t="shared" si="43"/>
        <v>0.40909090909090912</v>
      </c>
    </row>
    <row r="646" spans="1:13" x14ac:dyDescent="0.45">
      <c r="A646" s="3">
        <v>251</v>
      </c>
      <c r="B646" s="3">
        <v>12</v>
      </c>
      <c r="C646" t="s">
        <v>211</v>
      </c>
      <c r="D646" t="s">
        <v>627</v>
      </c>
      <c r="E646" s="4">
        <v>14</v>
      </c>
      <c r="F646" s="4">
        <v>23</v>
      </c>
      <c r="G646">
        <v>1</v>
      </c>
      <c r="H646" s="5">
        <v>1.5972222222222221E-2</v>
      </c>
      <c r="I646" t="s">
        <v>610</v>
      </c>
      <c r="J646" s="4">
        <f t="shared" si="41"/>
        <v>23</v>
      </c>
      <c r="K646" s="11">
        <f t="shared" si="42"/>
        <v>14</v>
      </c>
      <c r="L646" s="4">
        <f t="shared" si="40"/>
        <v>9</v>
      </c>
      <c r="M646" s="6">
        <f t="shared" si="43"/>
        <v>0.39130434782608697</v>
      </c>
    </row>
    <row r="647" spans="1:13" x14ac:dyDescent="0.45">
      <c r="A647" s="3">
        <v>251</v>
      </c>
      <c r="B647" s="3">
        <v>12</v>
      </c>
      <c r="C647" t="s">
        <v>123</v>
      </c>
      <c r="D647" t="s">
        <v>621</v>
      </c>
      <c r="E647" s="4">
        <v>11</v>
      </c>
      <c r="F647" s="4">
        <v>19</v>
      </c>
      <c r="G647">
        <v>2</v>
      </c>
      <c r="H647" s="5">
        <v>2.7777777777777776E-2</v>
      </c>
      <c r="I647" t="s">
        <v>610</v>
      </c>
      <c r="J647" s="4">
        <f t="shared" si="41"/>
        <v>38</v>
      </c>
      <c r="K647" s="11">
        <f t="shared" si="42"/>
        <v>22</v>
      </c>
      <c r="L647" s="4">
        <f t="shared" si="40"/>
        <v>16</v>
      </c>
      <c r="M647" s="6">
        <f t="shared" si="43"/>
        <v>0.42105263157894735</v>
      </c>
    </row>
    <row r="648" spans="1:13" x14ac:dyDescent="0.45">
      <c r="A648" s="3">
        <v>252</v>
      </c>
      <c r="B648" s="3">
        <v>4</v>
      </c>
      <c r="C648" t="s">
        <v>133</v>
      </c>
      <c r="D648" t="s">
        <v>631</v>
      </c>
      <c r="E648" s="4">
        <v>15</v>
      </c>
      <c r="F648" s="4">
        <v>25</v>
      </c>
      <c r="G648">
        <v>2</v>
      </c>
      <c r="H648" s="5">
        <v>3.6805555555555557E-2</v>
      </c>
      <c r="I648" t="s">
        <v>610</v>
      </c>
      <c r="J648" s="4">
        <f t="shared" si="41"/>
        <v>50</v>
      </c>
      <c r="K648" s="11">
        <f t="shared" si="42"/>
        <v>30</v>
      </c>
      <c r="L648" s="4">
        <f t="shared" si="40"/>
        <v>20</v>
      </c>
      <c r="M648" s="6">
        <f t="shared" si="43"/>
        <v>0.4</v>
      </c>
    </row>
    <row r="649" spans="1:13" x14ac:dyDescent="0.45">
      <c r="A649" s="3">
        <v>252</v>
      </c>
      <c r="B649" s="3">
        <v>4</v>
      </c>
      <c r="C649" t="s">
        <v>166</v>
      </c>
      <c r="D649" t="s">
        <v>630</v>
      </c>
      <c r="E649" s="4">
        <v>15</v>
      </c>
      <c r="F649" s="4">
        <v>26</v>
      </c>
      <c r="G649">
        <v>2</v>
      </c>
      <c r="H649" s="5">
        <v>2.1527777777777778E-2</v>
      </c>
      <c r="I649" t="s">
        <v>609</v>
      </c>
      <c r="J649" s="4">
        <f t="shared" si="41"/>
        <v>52</v>
      </c>
      <c r="K649" s="11">
        <f t="shared" si="42"/>
        <v>30</v>
      </c>
      <c r="L649" s="4">
        <f t="shared" si="40"/>
        <v>22</v>
      </c>
      <c r="M649" s="6">
        <f t="shared" si="43"/>
        <v>0.42307692307692307</v>
      </c>
    </row>
    <row r="650" spans="1:13" x14ac:dyDescent="0.45">
      <c r="A650" s="3">
        <v>253</v>
      </c>
      <c r="B650" s="3">
        <v>8</v>
      </c>
      <c r="C650" t="s">
        <v>133</v>
      </c>
      <c r="D650" t="s">
        <v>631</v>
      </c>
      <c r="E650" s="4">
        <v>15</v>
      </c>
      <c r="F650" s="4">
        <v>25</v>
      </c>
      <c r="G650">
        <v>1</v>
      </c>
      <c r="H650" s="5">
        <v>1.2500000000000001E-2</v>
      </c>
      <c r="I650" t="s">
        <v>609</v>
      </c>
      <c r="J650" s="4">
        <f t="shared" si="41"/>
        <v>25</v>
      </c>
      <c r="K650" s="11">
        <f t="shared" si="42"/>
        <v>15</v>
      </c>
      <c r="L650" s="4">
        <f t="shared" si="40"/>
        <v>10</v>
      </c>
      <c r="M650" s="6">
        <f t="shared" si="43"/>
        <v>0.4</v>
      </c>
    </row>
    <row r="651" spans="1:13" x14ac:dyDescent="0.45">
      <c r="A651" s="3">
        <v>253</v>
      </c>
      <c r="B651" s="3">
        <v>8</v>
      </c>
      <c r="C651" t="s">
        <v>81</v>
      </c>
      <c r="D651" t="s">
        <v>628</v>
      </c>
      <c r="E651" s="4">
        <v>13</v>
      </c>
      <c r="F651" s="4">
        <v>21</v>
      </c>
      <c r="G651">
        <v>2</v>
      </c>
      <c r="H651" s="5">
        <v>5.5555555555555558E-3</v>
      </c>
      <c r="I651" t="s">
        <v>609</v>
      </c>
      <c r="J651" s="4">
        <f t="shared" si="41"/>
        <v>42</v>
      </c>
      <c r="K651" s="11">
        <f t="shared" si="42"/>
        <v>26</v>
      </c>
      <c r="L651" s="4">
        <f t="shared" si="40"/>
        <v>16</v>
      </c>
      <c r="M651" s="6">
        <f t="shared" si="43"/>
        <v>0.38095238095238093</v>
      </c>
    </row>
    <row r="652" spans="1:13" x14ac:dyDescent="0.45">
      <c r="A652" s="3">
        <v>253</v>
      </c>
      <c r="B652" s="3">
        <v>8</v>
      </c>
      <c r="C652" t="s">
        <v>49</v>
      </c>
      <c r="D652" t="s">
        <v>618</v>
      </c>
      <c r="E652" s="4">
        <v>17</v>
      </c>
      <c r="F652" s="4">
        <v>29</v>
      </c>
      <c r="G652">
        <v>3</v>
      </c>
      <c r="H652" s="5">
        <v>2.013888888888889E-2</v>
      </c>
      <c r="I652" t="s">
        <v>610</v>
      </c>
      <c r="J652" s="4">
        <f t="shared" si="41"/>
        <v>87</v>
      </c>
      <c r="K652" s="11">
        <f t="shared" si="42"/>
        <v>51</v>
      </c>
      <c r="L652" s="4">
        <f t="shared" si="40"/>
        <v>36</v>
      </c>
      <c r="M652" s="6">
        <f t="shared" si="43"/>
        <v>0.41379310344827586</v>
      </c>
    </row>
    <row r="653" spans="1:13" x14ac:dyDescent="0.45">
      <c r="A653" s="3">
        <v>254</v>
      </c>
      <c r="B653" s="3">
        <v>10</v>
      </c>
      <c r="C653" t="s">
        <v>127</v>
      </c>
      <c r="D653" t="s">
        <v>614</v>
      </c>
      <c r="E653" s="4">
        <v>19</v>
      </c>
      <c r="F653" s="4">
        <v>31</v>
      </c>
      <c r="G653">
        <v>3</v>
      </c>
      <c r="H653" s="5">
        <v>2.2916666666666665E-2</v>
      </c>
      <c r="I653" t="s">
        <v>609</v>
      </c>
      <c r="J653" s="4">
        <f t="shared" si="41"/>
        <v>93</v>
      </c>
      <c r="K653" s="11">
        <f t="shared" si="42"/>
        <v>57</v>
      </c>
      <c r="L653" s="4">
        <f t="shared" si="40"/>
        <v>36</v>
      </c>
      <c r="M653" s="6">
        <f t="shared" si="43"/>
        <v>0.38709677419354838</v>
      </c>
    </row>
    <row r="654" spans="1:13" x14ac:dyDescent="0.45">
      <c r="A654" s="3">
        <v>254</v>
      </c>
      <c r="B654" s="3">
        <v>10</v>
      </c>
      <c r="C654" t="s">
        <v>166</v>
      </c>
      <c r="D654" t="s">
        <v>630</v>
      </c>
      <c r="E654" s="4">
        <v>15</v>
      </c>
      <c r="F654" s="4">
        <v>26</v>
      </c>
      <c r="G654">
        <v>2</v>
      </c>
      <c r="H654" s="5">
        <v>6.9444444444444441E-3</v>
      </c>
      <c r="I654" t="s">
        <v>610</v>
      </c>
      <c r="J654" s="4">
        <f t="shared" si="41"/>
        <v>52</v>
      </c>
      <c r="K654" s="11">
        <f t="shared" si="42"/>
        <v>30</v>
      </c>
      <c r="L654" s="4">
        <f t="shared" si="40"/>
        <v>22</v>
      </c>
      <c r="M654" s="6">
        <f t="shared" si="43"/>
        <v>0.42307692307692307</v>
      </c>
    </row>
    <row r="655" spans="1:13" x14ac:dyDescent="0.45">
      <c r="A655" s="3">
        <v>254</v>
      </c>
      <c r="B655" s="3">
        <v>10</v>
      </c>
      <c r="C655" t="s">
        <v>66</v>
      </c>
      <c r="D655" t="s">
        <v>625</v>
      </c>
      <c r="E655" s="4">
        <v>20</v>
      </c>
      <c r="F655" s="4">
        <v>34</v>
      </c>
      <c r="G655">
        <v>2</v>
      </c>
      <c r="H655" s="5">
        <v>3.888888888888889E-2</v>
      </c>
      <c r="I655" t="s">
        <v>609</v>
      </c>
      <c r="J655" s="4">
        <f t="shared" si="41"/>
        <v>68</v>
      </c>
      <c r="K655" s="11">
        <f t="shared" si="42"/>
        <v>40</v>
      </c>
      <c r="L655" s="4">
        <f t="shared" si="40"/>
        <v>28</v>
      </c>
      <c r="M655" s="6">
        <f t="shared" si="43"/>
        <v>0.41176470588235292</v>
      </c>
    </row>
    <row r="656" spans="1:13" x14ac:dyDescent="0.45">
      <c r="A656" s="3">
        <v>254</v>
      </c>
      <c r="B656" s="3">
        <v>10</v>
      </c>
      <c r="C656" t="s">
        <v>53</v>
      </c>
      <c r="D656" t="s">
        <v>620</v>
      </c>
      <c r="E656" s="4">
        <v>16</v>
      </c>
      <c r="F656" s="4">
        <v>28</v>
      </c>
      <c r="G656">
        <v>3</v>
      </c>
      <c r="H656" s="5">
        <v>2.9166666666666667E-2</v>
      </c>
      <c r="I656" t="s">
        <v>610</v>
      </c>
      <c r="J656" s="4">
        <f t="shared" si="41"/>
        <v>84</v>
      </c>
      <c r="K656" s="11">
        <f t="shared" si="42"/>
        <v>48</v>
      </c>
      <c r="L656" s="4">
        <f t="shared" si="40"/>
        <v>36</v>
      </c>
      <c r="M656" s="6">
        <f t="shared" si="43"/>
        <v>0.42857142857142855</v>
      </c>
    </row>
    <row r="657" spans="1:13" x14ac:dyDescent="0.45">
      <c r="A657" s="3">
        <v>255</v>
      </c>
      <c r="B657" s="3">
        <v>8</v>
      </c>
      <c r="C657" t="s">
        <v>133</v>
      </c>
      <c r="D657" t="s">
        <v>631</v>
      </c>
      <c r="E657" s="4">
        <v>15</v>
      </c>
      <c r="F657" s="4">
        <v>25</v>
      </c>
      <c r="G657">
        <v>1</v>
      </c>
      <c r="H657" s="5">
        <v>2.5694444444444443E-2</v>
      </c>
      <c r="I657" t="s">
        <v>609</v>
      </c>
      <c r="J657" s="4">
        <f t="shared" si="41"/>
        <v>25</v>
      </c>
      <c r="K657" s="11">
        <f t="shared" si="42"/>
        <v>15</v>
      </c>
      <c r="L657" s="4">
        <f t="shared" si="40"/>
        <v>10</v>
      </c>
      <c r="M657" s="6">
        <f t="shared" si="43"/>
        <v>0.4</v>
      </c>
    </row>
    <row r="658" spans="1:13" x14ac:dyDescent="0.45">
      <c r="A658" s="3">
        <v>256</v>
      </c>
      <c r="B658" s="3">
        <v>5</v>
      </c>
      <c r="C658" t="s">
        <v>81</v>
      </c>
      <c r="D658" t="s">
        <v>628</v>
      </c>
      <c r="E658" s="4">
        <v>13</v>
      </c>
      <c r="F658" s="4">
        <v>21</v>
      </c>
      <c r="G658">
        <v>1</v>
      </c>
      <c r="H658" s="5">
        <v>1.1111111111111112E-2</v>
      </c>
      <c r="I658" t="s">
        <v>609</v>
      </c>
      <c r="J658" s="4">
        <f t="shared" si="41"/>
        <v>21</v>
      </c>
      <c r="K658" s="11">
        <f t="shared" si="42"/>
        <v>13</v>
      </c>
      <c r="L658" s="4">
        <f t="shared" si="40"/>
        <v>8</v>
      </c>
      <c r="M658" s="6">
        <f t="shared" si="43"/>
        <v>0.38095238095238093</v>
      </c>
    </row>
    <row r="659" spans="1:13" x14ac:dyDescent="0.45">
      <c r="A659" s="3">
        <v>257</v>
      </c>
      <c r="B659" s="3">
        <v>12</v>
      </c>
      <c r="C659" t="s">
        <v>211</v>
      </c>
      <c r="D659" t="s">
        <v>627</v>
      </c>
      <c r="E659" s="4">
        <v>14</v>
      </c>
      <c r="F659" s="4">
        <v>23</v>
      </c>
      <c r="G659">
        <v>2</v>
      </c>
      <c r="H659" s="5">
        <v>1.9444444444444445E-2</v>
      </c>
      <c r="I659" t="s">
        <v>610</v>
      </c>
      <c r="J659" s="4">
        <f t="shared" si="41"/>
        <v>46</v>
      </c>
      <c r="K659" s="11">
        <f t="shared" si="42"/>
        <v>28</v>
      </c>
      <c r="L659" s="4">
        <f t="shared" si="40"/>
        <v>18</v>
      </c>
      <c r="M659" s="6">
        <f t="shared" si="43"/>
        <v>0.39130434782608697</v>
      </c>
    </row>
    <row r="660" spans="1:13" x14ac:dyDescent="0.45">
      <c r="A660" s="3">
        <v>258</v>
      </c>
      <c r="B660" s="3">
        <v>12</v>
      </c>
      <c r="C660" t="s">
        <v>133</v>
      </c>
      <c r="D660" t="s">
        <v>631</v>
      </c>
      <c r="E660" s="4">
        <v>15</v>
      </c>
      <c r="F660" s="4">
        <v>25</v>
      </c>
      <c r="G660">
        <v>1</v>
      </c>
      <c r="H660" s="5">
        <v>4.0972222222222222E-2</v>
      </c>
      <c r="I660" t="s">
        <v>609</v>
      </c>
      <c r="J660" s="4">
        <f t="shared" si="41"/>
        <v>25</v>
      </c>
      <c r="K660" s="11">
        <f t="shared" si="42"/>
        <v>15</v>
      </c>
      <c r="L660" s="4">
        <f t="shared" si="40"/>
        <v>10</v>
      </c>
      <c r="M660" s="6">
        <f t="shared" si="43"/>
        <v>0.4</v>
      </c>
    </row>
    <row r="661" spans="1:13" x14ac:dyDescent="0.45">
      <c r="A661" s="3">
        <v>258</v>
      </c>
      <c r="B661" s="3">
        <v>12</v>
      </c>
      <c r="C661" t="s">
        <v>157</v>
      </c>
      <c r="D661" t="s">
        <v>626</v>
      </c>
      <c r="E661" s="4">
        <v>12</v>
      </c>
      <c r="F661" s="4">
        <v>20</v>
      </c>
      <c r="G661">
        <v>1</v>
      </c>
      <c r="H661" s="5">
        <v>2.1527777777777778E-2</v>
      </c>
      <c r="I661" t="s">
        <v>609</v>
      </c>
      <c r="J661" s="4">
        <f t="shared" si="41"/>
        <v>20</v>
      </c>
      <c r="K661" s="11">
        <f t="shared" si="42"/>
        <v>12</v>
      </c>
      <c r="L661" s="4">
        <f t="shared" si="40"/>
        <v>8</v>
      </c>
      <c r="M661" s="6">
        <f t="shared" si="43"/>
        <v>0.4</v>
      </c>
    </row>
    <row r="662" spans="1:13" x14ac:dyDescent="0.45">
      <c r="A662" s="3">
        <v>258</v>
      </c>
      <c r="B662" s="3">
        <v>12</v>
      </c>
      <c r="C662" t="s">
        <v>258</v>
      </c>
      <c r="D662" t="s">
        <v>623</v>
      </c>
      <c r="E662" s="4">
        <v>19</v>
      </c>
      <c r="F662" s="4">
        <v>32</v>
      </c>
      <c r="G662">
        <v>1</v>
      </c>
      <c r="H662" s="5">
        <v>3.472222222222222E-3</v>
      </c>
      <c r="I662" t="s">
        <v>609</v>
      </c>
      <c r="J662" s="4">
        <f t="shared" si="41"/>
        <v>32</v>
      </c>
      <c r="K662" s="11">
        <f t="shared" si="42"/>
        <v>19</v>
      </c>
      <c r="L662" s="4">
        <f t="shared" si="40"/>
        <v>13</v>
      </c>
      <c r="M662" s="6">
        <f t="shared" si="43"/>
        <v>0.40625</v>
      </c>
    </row>
    <row r="663" spans="1:13" x14ac:dyDescent="0.45">
      <c r="A663" s="3">
        <v>258</v>
      </c>
      <c r="B663" s="3">
        <v>12</v>
      </c>
      <c r="C663" t="s">
        <v>59</v>
      </c>
      <c r="D663" t="s">
        <v>616</v>
      </c>
      <c r="E663" s="4">
        <v>25</v>
      </c>
      <c r="F663" s="4">
        <v>40</v>
      </c>
      <c r="G663">
        <v>1</v>
      </c>
      <c r="H663" s="5">
        <v>6.9444444444444441E-3</v>
      </c>
      <c r="I663" t="s">
        <v>609</v>
      </c>
      <c r="J663" s="4">
        <f t="shared" si="41"/>
        <v>40</v>
      </c>
      <c r="K663" s="11">
        <f t="shared" si="42"/>
        <v>25</v>
      </c>
      <c r="L663" s="4">
        <f t="shared" si="40"/>
        <v>15</v>
      </c>
      <c r="M663" s="6">
        <f t="shared" si="43"/>
        <v>0.375</v>
      </c>
    </row>
    <row r="664" spans="1:13" x14ac:dyDescent="0.45">
      <c r="A664" s="3">
        <v>259</v>
      </c>
      <c r="B664" s="3">
        <v>10</v>
      </c>
      <c r="C664" t="s">
        <v>117</v>
      </c>
      <c r="D664" t="s">
        <v>615</v>
      </c>
      <c r="E664" s="4">
        <v>16</v>
      </c>
      <c r="F664" s="4">
        <v>27</v>
      </c>
      <c r="G664">
        <v>3</v>
      </c>
      <c r="H664" s="5">
        <v>7.6388888888888886E-3</v>
      </c>
      <c r="I664" t="s">
        <v>610</v>
      </c>
      <c r="J664" s="4">
        <f t="shared" si="41"/>
        <v>81</v>
      </c>
      <c r="K664" s="11">
        <f t="shared" si="42"/>
        <v>48</v>
      </c>
      <c r="L664" s="4">
        <f t="shared" si="40"/>
        <v>33</v>
      </c>
      <c r="M664" s="6">
        <f t="shared" si="43"/>
        <v>0.40740740740740738</v>
      </c>
    </row>
    <row r="665" spans="1:13" x14ac:dyDescent="0.45">
      <c r="A665" s="3">
        <v>260</v>
      </c>
      <c r="B665" s="3">
        <v>20</v>
      </c>
      <c r="C665" t="s">
        <v>211</v>
      </c>
      <c r="D665" t="s">
        <v>627</v>
      </c>
      <c r="E665" s="4">
        <v>14</v>
      </c>
      <c r="F665" s="4">
        <v>23</v>
      </c>
      <c r="G665">
        <v>3</v>
      </c>
      <c r="H665" s="5">
        <v>3.4027777777777775E-2</v>
      </c>
      <c r="I665" t="s">
        <v>610</v>
      </c>
      <c r="J665" s="4">
        <f t="shared" si="41"/>
        <v>69</v>
      </c>
      <c r="K665" s="11">
        <f t="shared" si="42"/>
        <v>42</v>
      </c>
      <c r="L665" s="4">
        <f t="shared" si="40"/>
        <v>27</v>
      </c>
      <c r="M665" s="6">
        <f t="shared" si="43"/>
        <v>0.39130434782608697</v>
      </c>
    </row>
    <row r="666" spans="1:13" x14ac:dyDescent="0.45">
      <c r="A666" s="3">
        <v>261</v>
      </c>
      <c r="B666" s="3">
        <v>8</v>
      </c>
      <c r="C666" t="s">
        <v>258</v>
      </c>
      <c r="D666" t="s">
        <v>623</v>
      </c>
      <c r="E666" s="4">
        <v>19</v>
      </c>
      <c r="F666" s="4">
        <v>32</v>
      </c>
      <c r="G666">
        <v>3</v>
      </c>
      <c r="H666" s="5">
        <v>1.3194444444444444E-2</v>
      </c>
      <c r="I666" t="s">
        <v>610</v>
      </c>
      <c r="J666" s="4">
        <f t="shared" si="41"/>
        <v>96</v>
      </c>
      <c r="K666" s="11">
        <f t="shared" si="42"/>
        <v>57</v>
      </c>
      <c r="L666" s="4">
        <f t="shared" si="40"/>
        <v>39</v>
      </c>
      <c r="M666" s="6">
        <f t="shared" si="43"/>
        <v>0.40625</v>
      </c>
    </row>
    <row r="667" spans="1:13" x14ac:dyDescent="0.45">
      <c r="A667" s="3">
        <v>261</v>
      </c>
      <c r="B667" s="3">
        <v>8</v>
      </c>
      <c r="C667" t="s">
        <v>49</v>
      </c>
      <c r="D667" t="s">
        <v>618</v>
      </c>
      <c r="E667" s="4">
        <v>17</v>
      </c>
      <c r="F667" s="4">
        <v>29</v>
      </c>
      <c r="G667">
        <v>2</v>
      </c>
      <c r="H667" s="5">
        <v>2.5000000000000001E-2</v>
      </c>
      <c r="I667" t="s">
        <v>610</v>
      </c>
      <c r="J667" s="4">
        <f t="shared" si="41"/>
        <v>58</v>
      </c>
      <c r="K667" s="11">
        <f t="shared" si="42"/>
        <v>34</v>
      </c>
      <c r="L667" s="4">
        <f t="shared" si="40"/>
        <v>24</v>
      </c>
      <c r="M667" s="6">
        <f t="shared" si="43"/>
        <v>0.41379310344827586</v>
      </c>
    </row>
    <row r="668" spans="1:13" x14ac:dyDescent="0.45">
      <c r="A668" s="3">
        <v>262</v>
      </c>
      <c r="B668" s="3">
        <v>18</v>
      </c>
      <c r="C668" t="s">
        <v>214</v>
      </c>
      <c r="D668" t="s">
        <v>624</v>
      </c>
      <c r="E668" s="4">
        <v>13</v>
      </c>
      <c r="F668" s="4">
        <v>22</v>
      </c>
      <c r="G668">
        <v>1</v>
      </c>
      <c r="H668" s="5">
        <v>1.9444444444444445E-2</v>
      </c>
      <c r="I668" t="s">
        <v>610</v>
      </c>
      <c r="J668" s="4">
        <f t="shared" si="41"/>
        <v>22</v>
      </c>
      <c r="K668" s="11">
        <f t="shared" si="42"/>
        <v>13</v>
      </c>
      <c r="L668" s="4">
        <f t="shared" si="40"/>
        <v>9</v>
      </c>
      <c r="M668" s="6">
        <f t="shared" si="43"/>
        <v>0.40909090909090912</v>
      </c>
    </row>
    <row r="669" spans="1:13" x14ac:dyDescent="0.45">
      <c r="A669" s="3">
        <v>262</v>
      </c>
      <c r="B669" s="3">
        <v>18</v>
      </c>
      <c r="C669" t="s">
        <v>127</v>
      </c>
      <c r="D669" t="s">
        <v>614</v>
      </c>
      <c r="E669" s="4">
        <v>19</v>
      </c>
      <c r="F669" s="4">
        <v>31</v>
      </c>
      <c r="G669">
        <v>3</v>
      </c>
      <c r="H669" s="5">
        <v>1.3888888888888888E-2</v>
      </c>
      <c r="I669" t="s">
        <v>610</v>
      </c>
      <c r="J669" s="4">
        <f t="shared" si="41"/>
        <v>93</v>
      </c>
      <c r="K669" s="11">
        <f t="shared" si="42"/>
        <v>57</v>
      </c>
      <c r="L669" s="4">
        <f t="shared" si="40"/>
        <v>36</v>
      </c>
      <c r="M669" s="6">
        <f t="shared" si="43"/>
        <v>0.38709677419354838</v>
      </c>
    </row>
    <row r="670" spans="1:13" x14ac:dyDescent="0.45">
      <c r="A670" s="3">
        <v>263</v>
      </c>
      <c r="B670" s="3">
        <v>5</v>
      </c>
      <c r="C670" t="s">
        <v>258</v>
      </c>
      <c r="D670" t="s">
        <v>623</v>
      </c>
      <c r="E670" s="4">
        <v>19</v>
      </c>
      <c r="F670" s="4">
        <v>32</v>
      </c>
      <c r="G670">
        <v>1</v>
      </c>
      <c r="H670" s="5">
        <v>2.5694444444444443E-2</v>
      </c>
      <c r="I670" t="s">
        <v>610</v>
      </c>
      <c r="J670" s="4">
        <f t="shared" si="41"/>
        <v>32</v>
      </c>
      <c r="K670" s="11">
        <f t="shared" si="42"/>
        <v>19</v>
      </c>
      <c r="L670" s="4">
        <f t="shared" si="40"/>
        <v>13</v>
      </c>
      <c r="M670" s="6">
        <f t="shared" si="43"/>
        <v>0.40625</v>
      </c>
    </row>
    <row r="671" spans="1:13" x14ac:dyDescent="0.45">
      <c r="A671" s="3">
        <v>263</v>
      </c>
      <c r="B671" s="3">
        <v>5</v>
      </c>
      <c r="C671" t="s">
        <v>37</v>
      </c>
      <c r="D671" t="s">
        <v>622</v>
      </c>
      <c r="E671" s="4">
        <v>21</v>
      </c>
      <c r="F671" s="4">
        <v>35</v>
      </c>
      <c r="G671">
        <v>1</v>
      </c>
      <c r="H671" s="5">
        <v>2.0833333333333332E-2</v>
      </c>
      <c r="I671" t="s">
        <v>610</v>
      </c>
      <c r="J671" s="4">
        <f t="shared" si="41"/>
        <v>35</v>
      </c>
      <c r="K671" s="11">
        <f t="shared" si="42"/>
        <v>21</v>
      </c>
      <c r="L671" s="4">
        <f t="shared" si="40"/>
        <v>14</v>
      </c>
      <c r="M671" s="6">
        <f t="shared" si="43"/>
        <v>0.4</v>
      </c>
    </row>
    <row r="672" spans="1:13" x14ac:dyDescent="0.45">
      <c r="A672" s="3">
        <v>263</v>
      </c>
      <c r="B672" s="3">
        <v>5</v>
      </c>
      <c r="C672" t="s">
        <v>79</v>
      </c>
      <c r="D672" t="s">
        <v>613</v>
      </c>
      <c r="E672" s="4">
        <v>18</v>
      </c>
      <c r="F672" s="4">
        <v>30</v>
      </c>
      <c r="G672">
        <v>1</v>
      </c>
      <c r="H672" s="5">
        <v>2.9166666666666667E-2</v>
      </c>
      <c r="I672" t="s">
        <v>609</v>
      </c>
      <c r="J672" s="4">
        <f t="shared" si="41"/>
        <v>30</v>
      </c>
      <c r="K672" s="11">
        <f t="shared" si="42"/>
        <v>18</v>
      </c>
      <c r="L672" s="4">
        <f t="shared" si="40"/>
        <v>12</v>
      </c>
      <c r="M672" s="6">
        <f t="shared" si="43"/>
        <v>0.4</v>
      </c>
    </row>
    <row r="673" spans="1:13" x14ac:dyDescent="0.45">
      <c r="A673" s="3">
        <v>263</v>
      </c>
      <c r="B673" s="3">
        <v>5</v>
      </c>
      <c r="C673" t="s">
        <v>169</v>
      </c>
      <c r="D673" t="s">
        <v>612</v>
      </c>
      <c r="E673" s="4">
        <v>14</v>
      </c>
      <c r="F673" s="4">
        <v>24</v>
      </c>
      <c r="G673">
        <v>1</v>
      </c>
      <c r="H673" s="5">
        <v>2.7777777777777776E-2</v>
      </c>
      <c r="I673" t="s">
        <v>610</v>
      </c>
      <c r="J673" s="4">
        <f t="shared" si="41"/>
        <v>24</v>
      </c>
      <c r="K673" s="11">
        <f t="shared" si="42"/>
        <v>14</v>
      </c>
      <c r="L673" s="4">
        <f t="shared" si="40"/>
        <v>10</v>
      </c>
      <c r="M673" s="6">
        <f t="shared" si="43"/>
        <v>0.41666666666666669</v>
      </c>
    </row>
    <row r="674" spans="1:13" x14ac:dyDescent="0.45">
      <c r="A674" s="3">
        <v>264</v>
      </c>
      <c r="B674" s="3">
        <v>2</v>
      </c>
      <c r="C674" t="s">
        <v>37</v>
      </c>
      <c r="D674" t="s">
        <v>622</v>
      </c>
      <c r="E674" s="4">
        <v>21</v>
      </c>
      <c r="F674" s="4">
        <v>35</v>
      </c>
      <c r="G674">
        <v>2</v>
      </c>
      <c r="H674" s="5">
        <v>2.7083333333333334E-2</v>
      </c>
      <c r="I674" t="s">
        <v>610</v>
      </c>
      <c r="J674" s="4">
        <f t="shared" si="41"/>
        <v>70</v>
      </c>
      <c r="K674" s="11">
        <f t="shared" si="42"/>
        <v>42</v>
      </c>
      <c r="L674" s="4">
        <f t="shared" si="40"/>
        <v>28</v>
      </c>
      <c r="M674" s="6">
        <f t="shared" si="43"/>
        <v>0.4</v>
      </c>
    </row>
    <row r="675" spans="1:13" x14ac:dyDescent="0.45">
      <c r="A675" s="3">
        <v>264</v>
      </c>
      <c r="B675" s="3">
        <v>2</v>
      </c>
      <c r="C675" t="s">
        <v>258</v>
      </c>
      <c r="D675" t="s">
        <v>623</v>
      </c>
      <c r="E675" s="4">
        <v>19</v>
      </c>
      <c r="F675" s="4">
        <v>32</v>
      </c>
      <c r="G675">
        <v>1</v>
      </c>
      <c r="H675" s="5">
        <v>1.8749999999999999E-2</v>
      </c>
      <c r="I675" t="s">
        <v>610</v>
      </c>
      <c r="J675" s="4">
        <f t="shared" si="41"/>
        <v>32</v>
      </c>
      <c r="K675" s="11">
        <f t="shared" si="42"/>
        <v>19</v>
      </c>
      <c r="L675" s="4">
        <f t="shared" si="40"/>
        <v>13</v>
      </c>
      <c r="M675" s="6">
        <f t="shared" si="43"/>
        <v>0.40625</v>
      </c>
    </row>
    <row r="676" spans="1:13" x14ac:dyDescent="0.45">
      <c r="A676" s="3">
        <v>264</v>
      </c>
      <c r="B676" s="3">
        <v>2</v>
      </c>
      <c r="C676" t="s">
        <v>79</v>
      </c>
      <c r="D676" t="s">
        <v>613</v>
      </c>
      <c r="E676" s="4">
        <v>18</v>
      </c>
      <c r="F676" s="4">
        <v>30</v>
      </c>
      <c r="G676">
        <v>1</v>
      </c>
      <c r="H676" s="5">
        <v>2.5694444444444443E-2</v>
      </c>
      <c r="I676" t="s">
        <v>609</v>
      </c>
      <c r="J676" s="4">
        <f t="shared" si="41"/>
        <v>30</v>
      </c>
      <c r="K676" s="11">
        <f t="shared" si="42"/>
        <v>18</v>
      </c>
      <c r="L676" s="4">
        <f t="shared" si="40"/>
        <v>12</v>
      </c>
      <c r="M676" s="6">
        <f t="shared" si="43"/>
        <v>0.4</v>
      </c>
    </row>
    <row r="677" spans="1:13" x14ac:dyDescent="0.45">
      <c r="A677" s="3">
        <v>264</v>
      </c>
      <c r="B677" s="3">
        <v>2</v>
      </c>
      <c r="C677" t="s">
        <v>133</v>
      </c>
      <c r="D677" t="s">
        <v>631</v>
      </c>
      <c r="E677" s="4">
        <v>15</v>
      </c>
      <c r="F677" s="4">
        <v>25</v>
      </c>
      <c r="G677">
        <v>2</v>
      </c>
      <c r="H677" s="5">
        <v>9.7222222222222224E-3</v>
      </c>
      <c r="I677" t="s">
        <v>609</v>
      </c>
      <c r="J677" s="4">
        <f t="shared" si="41"/>
        <v>50</v>
      </c>
      <c r="K677" s="11">
        <f t="shared" si="42"/>
        <v>30</v>
      </c>
      <c r="L677" s="4">
        <f t="shared" si="40"/>
        <v>20</v>
      </c>
      <c r="M677" s="6">
        <f t="shared" si="43"/>
        <v>0.4</v>
      </c>
    </row>
    <row r="678" spans="1:13" x14ac:dyDescent="0.45">
      <c r="A678" s="3">
        <v>265</v>
      </c>
      <c r="B678" s="3">
        <v>6</v>
      </c>
      <c r="C678" t="s">
        <v>211</v>
      </c>
      <c r="D678" t="s">
        <v>627</v>
      </c>
      <c r="E678" s="4">
        <v>14</v>
      </c>
      <c r="F678" s="4">
        <v>23</v>
      </c>
      <c r="G678">
        <v>1</v>
      </c>
      <c r="H678" s="5">
        <v>8.3333333333333332E-3</v>
      </c>
      <c r="I678" t="s">
        <v>609</v>
      </c>
      <c r="J678" s="4">
        <f t="shared" si="41"/>
        <v>23</v>
      </c>
      <c r="K678" s="11">
        <f t="shared" si="42"/>
        <v>14</v>
      </c>
      <c r="L678" s="4">
        <f t="shared" si="40"/>
        <v>9</v>
      </c>
      <c r="M678" s="6">
        <f t="shared" si="43"/>
        <v>0.39130434782608697</v>
      </c>
    </row>
    <row r="679" spans="1:13" x14ac:dyDescent="0.45">
      <c r="A679" s="3">
        <v>265</v>
      </c>
      <c r="B679" s="3">
        <v>6</v>
      </c>
      <c r="C679" t="s">
        <v>127</v>
      </c>
      <c r="D679" t="s">
        <v>614</v>
      </c>
      <c r="E679" s="4">
        <v>19</v>
      </c>
      <c r="F679" s="4">
        <v>31</v>
      </c>
      <c r="G679">
        <v>1</v>
      </c>
      <c r="H679" s="5">
        <v>1.1805555555555555E-2</v>
      </c>
      <c r="I679" t="s">
        <v>610</v>
      </c>
      <c r="J679" s="4">
        <f t="shared" si="41"/>
        <v>31</v>
      </c>
      <c r="K679" s="11">
        <f t="shared" si="42"/>
        <v>19</v>
      </c>
      <c r="L679" s="4">
        <f t="shared" si="40"/>
        <v>12</v>
      </c>
      <c r="M679" s="6">
        <f t="shared" si="43"/>
        <v>0.38709677419354838</v>
      </c>
    </row>
    <row r="680" spans="1:13" x14ac:dyDescent="0.45">
      <c r="A680" s="3">
        <v>265</v>
      </c>
      <c r="B680" s="3">
        <v>6</v>
      </c>
      <c r="C680" t="s">
        <v>117</v>
      </c>
      <c r="D680" t="s">
        <v>615</v>
      </c>
      <c r="E680" s="4">
        <v>16</v>
      </c>
      <c r="F680" s="4">
        <v>27</v>
      </c>
      <c r="G680">
        <v>1</v>
      </c>
      <c r="H680" s="5">
        <v>3.888888888888889E-2</v>
      </c>
      <c r="I680" t="s">
        <v>609</v>
      </c>
      <c r="J680" s="4">
        <f t="shared" si="41"/>
        <v>27</v>
      </c>
      <c r="K680" s="11">
        <f t="shared" si="42"/>
        <v>16</v>
      </c>
      <c r="L680" s="4">
        <f t="shared" si="40"/>
        <v>11</v>
      </c>
      <c r="M680" s="6">
        <f t="shared" si="43"/>
        <v>0.40740740740740738</v>
      </c>
    </row>
    <row r="681" spans="1:13" x14ac:dyDescent="0.45">
      <c r="A681" s="3">
        <v>265</v>
      </c>
      <c r="B681" s="3">
        <v>6</v>
      </c>
      <c r="C681" t="s">
        <v>79</v>
      </c>
      <c r="D681" t="s">
        <v>613</v>
      </c>
      <c r="E681" s="4">
        <v>18</v>
      </c>
      <c r="F681" s="4">
        <v>30</v>
      </c>
      <c r="G681">
        <v>3</v>
      </c>
      <c r="H681" s="5">
        <v>3.4722222222222224E-2</v>
      </c>
      <c r="I681" t="s">
        <v>610</v>
      </c>
      <c r="J681" s="4">
        <f t="shared" si="41"/>
        <v>90</v>
      </c>
      <c r="K681" s="11">
        <f t="shared" si="42"/>
        <v>54</v>
      </c>
      <c r="L681" s="4">
        <f t="shared" si="40"/>
        <v>36</v>
      </c>
      <c r="M681" s="6">
        <f t="shared" si="43"/>
        <v>0.4</v>
      </c>
    </row>
    <row r="682" spans="1:13" x14ac:dyDescent="0.45">
      <c r="A682" s="3">
        <v>266</v>
      </c>
      <c r="B682" s="3">
        <v>4</v>
      </c>
      <c r="C682" t="s">
        <v>169</v>
      </c>
      <c r="D682" t="s">
        <v>612</v>
      </c>
      <c r="E682" s="4">
        <v>14</v>
      </c>
      <c r="F682" s="4">
        <v>24</v>
      </c>
      <c r="G682">
        <v>1</v>
      </c>
      <c r="H682" s="5">
        <v>3.6805555555555557E-2</v>
      </c>
      <c r="I682" t="s">
        <v>609</v>
      </c>
      <c r="J682" s="4">
        <f t="shared" si="41"/>
        <v>24</v>
      </c>
      <c r="K682" s="11">
        <f t="shared" si="42"/>
        <v>14</v>
      </c>
      <c r="L682" s="4">
        <f t="shared" si="40"/>
        <v>10</v>
      </c>
      <c r="M682" s="6">
        <f t="shared" si="43"/>
        <v>0.41666666666666669</v>
      </c>
    </row>
    <row r="683" spans="1:13" x14ac:dyDescent="0.45">
      <c r="A683" s="3">
        <v>266</v>
      </c>
      <c r="B683" s="3">
        <v>4</v>
      </c>
      <c r="C683" t="s">
        <v>133</v>
      </c>
      <c r="D683" t="s">
        <v>631</v>
      </c>
      <c r="E683" s="4">
        <v>15</v>
      </c>
      <c r="F683" s="4">
        <v>25</v>
      </c>
      <c r="G683">
        <v>3</v>
      </c>
      <c r="H683" s="5">
        <v>3.6805555555555557E-2</v>
      </c>
      <c r="I683" t="s">
        <v>609</v>
      </c>
      <c r="J683" s="4">
        <f t="shared" si="41"/>
        <v>75</v>
      </c>
      <c r="K683" s="11">
        <f t="shared" si="42"/>
        <v>45</v>
      </c>
      <c r="L683" s="4">
        <f t="shared" si="40"/>
        <v>30</v>
      </c>
      <c r="M683" s="6">
        <f t="shared" si="43"/>
        <v>0.4</v>
      </c>
    </row>
    <row r="684" spans="1:13" x14ac:dyDescent="0.45">
      <c r="A684" s="3">
        <v>267</v>
      </c>
      <c r="B684" s="3">
        <v>7</v>
      </c>
      <c r="C684" t="s">
        <v>258</v>
      </c>
      <c r="D684" t="s">
        <v>623</v>
      </c>
      <c r="E684" s="4">
        <v>19</v>
      </c>
      <c r="F684" s="4">
        <v>32</v>
      </c>
      <c r="G684">
        <v>1</v>
      </c>
      <c r="H684" s="5">
        <v>3.125E-2</v>
      </c>
      <c r="I684" t="s">
        <v>610</v>
      </c>
      <c r="J684" s="4">
        <f t="shared" si="41"/>
        <v>32</v>
      </c>
      <c r="K684" s="11">
        <f t="shared" si="42"/>
        <v>19</v>
      </c>
      <c r="L684" s="4">
        <f t="shared" si="40"/>
        <v>13</v>
      </c>
      <c r="M684" s="6">
        <f t="shared" si="43"/>
        <v>0.40625</v>
      </c>
    </row>
    <row r="685" spans="1:13" x14ac:dyDescent="0.45">
      <c r="A685" s="3">
        <v>267</v>
      </c>
      <c r="B685" s="3">
        <v>7</v>
      </c>
      <c r="C685" t="s">
        <v>53</v>
      </c>
      <c r="D685" t="s">
        <v>620</v>
      </c>
      <c r="E685" s="4">
        <v>16</v>
      </c>
      <c r="F685" s="4">
        <v>28</v>
      </c>
      <c r="G685">
        <v>2</v>
      </c>
      <c r="H685" s="5">
        <v>1.5972222222222221E-2</v>
      </c>
      <c r="I685" t="s">
        <v>609</v>
      </c>
      <c r="J685" s="4">
        <f t="shared" si="41"/>
        <v>56</v>
      </c>
      <c r="K685" s="11">
        <f t="shared" si="42"/>
        <v>32</v>
      </c>
      <c r="L685" s="4">
        <f t="shared" si="40"/>
        <v>24</v>
      </c>
      <c r="M685" s="6">
        <f t="shared" si="43"/>
        <v>0.42857142857142855</v>
      </c>
    </row>
    <row r="686" spans="1:13" x14ac:dyDescent="0.45">
      <c r="A686" s="3">
        <v>267</v>
      </c>
      <c r="B686" s="3">
        <v>7</v>
      </c>
      <c r="C686" t="s">
        <v>79</v>
      </c>
      <c r="D686" t="s">
        <v>613</v>
      </c>
      <c r="E686" s="4">
        <v>18</v>
      </c>
      <c r="F686" s="4">
        <v>30</v>
      </c>
      <c r="G686">
        <v>1</v>
      </c>
      <c r="H686" s="5">
        <v>1.9444444444444445E-2</v>
      </c>
      <c r="I686" t="s">
        <v>610</v>
      </c>
      <c r="J686" s="4">
        <f t="shared" si="41"/>
        <v>30</v>
      </c>
      <c r="K686" s="11">
        <f t="shared" si="42"/>
        <v>18</v>
      </c>
      <c r="L686" s="4">
        <f t="shared" si="40"/>
        <v>12</v>
      </c>
      <c r="M686" s="6">
        <f t="shared" si="43"/>
        <v>0.4</v>
      </c>
    </row>
    <row r="687" spans="1:13" x14ac:dyDescent="0.45">
      <c r="A687" s="3">
        <v>268</v>
      </c>
      <c r="B687" s="3">
        <v>14</v>
      </c>
      <c r="C687" t="s">
        <v>169</v>
      </c>
      <c r="D687" t="s">
        <v>612</v>
      </c>
      <c r="E687" s="4">
        <v>14</v>
      </c>
      <c r="F687" s="4">
        <v>24</v>
      </c>
      <c r="G687">
        <v>1</v>
      </c>
      <c r="H687" s="5">
        <v>2.7083333333333334E-2</v>
      </c>
      <c r="I687" t="s">
        <v>610</v>
      </c>
      <c r="J687" s="4">
        <f t="shared" si="41"/>
        <v>24</v>
      </c>
      <c r="K687" s="11">
        <f t="shared" si="42"/>
        <v>14</v>
      </c>
      <c r="L687" s="4">
        <f t="shared" si="40"/>
        <v>10</v>
      </c>
      <c r="M687" s="6">
        <f t="shared" si="43"/>
        <v>0.41666666666666669</v>
      </c>
    </row>
    <row r="688" spans="1:13" x14ac:dyDescent="0.45">
      <c r="A688" s="3">
        <v>268</v>
      </c>
      <c r="B688" s="3">
        <v>14</v>
      </c>
      <c r="C688" t="s">
        <v>214</v>
      </c>
      <c r="D688" t="s">
        <v>624</v>
      </c>
      <c r="E688" s="4">
        <v>13</v>
      </c>
      <c r="F688" s="4">
        <v>22</v>
      </c>
      <c r="G688">
        <v>2</v>
      </c>
      <c r="H688" s="5">
        <v>3.0555555555555555E-2</v>
      </c>
      <c r="I688" t="s">
        <v>610</v>
      </c>
      <c r="J688" s="4">
        <f t="shared" si="41"/>
        <v>44</v>
      </c>
      <c r="K688" s="11">
        <f t="shared" si="42"/>
        <v>26</v>
      </c>
      <c r="L688" s="4">
        <f t="shared" si="40"/>
        <v>18</v>
      </c>
      <c r="M688" s="6">
        <f t="shared" si="43"/>
        <v>0.40909090909090912</v>
      </c>
    </row>
    <row r="689" spans="1:13" x14ac:dyDescent="0.45">
      <c r="A689" s="3">
        <v>269</v>
      </c>
      <c r="B689" s="3">
        <v>11</v>
      </c>
      <c r="C689" t="s">
        <v>84</v>
      </c>
      <c r="D689" t="s">
        <v>617</v>
      </c>
      <c r="E689" s="4">
        <v>22</v>
      </c>
      <c r="F689" s="4">
        <v>36</v>
      </c>
      <c r="G689">
        <v>3</v>
      </c>
      <c r="H689" s="5">
        <v>9.0277777777777769E-3</v>
      </c>
      <c r="I689" t="s">
        <v>609</v>
      </c>
      <c r="J689" s="4">
        <f t="shared" si="41"/>
        <v>108</v>
      </c>
      <c r="K689" s="11">
        <f t="shared" si="42"/>
        <v>66</v>
      </c>
      <c r="L689" s="4">
        <f t="shared" si="40"/>
        <v>42</v>
      </c>
      <c r="M689" s="6">
        <f t="shared" si="43"/>
        <v>0.3888888888888889</v>
      </c>
    </row>
    <row r="690" spans="1:13" x14ac:dyDescent="0.45">
      <c r="A690" s="3">
        <v>269</v>
      </c>
      <c r="B690" s="3">
        <v>11</v>
      </c>
      <c r="C690" t="s">
        <v>59</v>
      </c>
      <c r="D690" t="s">
        <v>616</v>
      </c>
      <c r="E690" s="4">
        <v>25</v>
      </c>
      <c r="F690" s="4">
        <v>40</v>
      </c>
      <c r="G690">
        <v>1</v>
      </c>
      <c r="H690" s="5">
        <v>4.027777777777778E-2</v>
      </c>
      <c r="I690" t="s">
        <v>610</v>
      </c>
      <c r="J690" s="4">
        <f t="shared" si="41"/>
        <v>40</v>
      </c>
      <c r="K690" s="11">
        <f t="shared" si="42"/>
        <v>25</v>
      </c>
      <c r="L690" s="4">
        <f t="shared" si="40"/>
        <v>15</v>
      </c>
      <c r="M690" s="6">
        <f t="shared" si="43"/>
        <v>0.375</v>
      </c>
    </row>
    <row r="691" spans="1:13" x14ac:dyDescent="0.45">
      <c r="A691" s="3">
        <v>269</v>
      </c>
      <c r="B691" s="3">
        <v>11</v>
      </c>
      <c r="C691" t="s">
        <v>66</v>
      </c>
      <c r="D691" t="s">
        <v>625</v>
      </c>
      <c r="E691" s="4">
        <v>20</v>
      </c>
      <c r="F691" s="4">
        <v>34</v>
      </c>
      <c r="G691">
        <v>3</v>
      </c>
      <c r="H691" s="5">
        <v>2.0833333333333332E-2</v>
      </c>
      <c r="I691" t="s">
        <v>610</v>
      </c>
      <c r="J691" s="4">
        <f t="shared" si="41"/>
        <v>102</v>
      </c>
      <c r="K691" s="11">
        <f t="shared" si="42"/>
        <v>60</v>
      </c>
      <c r="L691" s="4">
        <f t="shared" si="40"/>
        <v>42</v>
      </c>
      <c r="M691" s="6">
        <f t="shared" si="43"/>
        <v>0.41176470588235292</v>
      </c>
    </row>
    <row r="692" spans="1:13" x14ac:dyDescent="0.45">
      <c r="A692" s="3">
        <v>270</v>
      </c>
      <c r="B692" s="3">
        <v>10</v>
      </c>
      <c r="C692" t="s">
        <v>66</v>
      </c>
      <c r="D692" t="s">
        <v>625</v>
      </c>
      <c r="E692" s="4">
        <v>20</v>
      </c>
      <c r="F692" s="4">
        <v>34</v>
      </c>
      <c r="G692">
        <v>3</v>
      </c>
      <c r="H692" s="5">
        <v>1.8055555555555554E-2</v>
      </c>
      <c r="I692" t="s">
        <v>609</v>
      </c>
      <c r="J692" s="4">
        <f t="shared" si="41"/>
        <v>102</v>
      </c>
      <c r="K692" s="11">
        <f t="shared" si="42"/>
        <v>60</v>
      </c>
      <c r="L692" s="4">
        <f t="shared" si="40"/>
        <v>42</v>
      </c>
      <c r="M692" s="6">
        <f t="shared" si="43"/>
        <v>0.41176470588235292</v>
      </c>
    </row>
    <row r="693" spans="1:13" x14ac:dyDescent="0.45">
      <c r="A693" s="3">
        <v>271</v>
      </c>
      <c r="B693" s="3">
        <v>3</v>
      </c>
      <c r="C693" t="s">
        <v>214</v>
      </c>
      <c r="D693" t="s">
        <v>624</v>
      </c>
      <c r="E693" s="4">
        <v>13</v>
      </c>
      <c r="F693" s="4">
        <v>22</v>
      </c>
      <c r="G693">
        <v>2</v>
      </c>
      <c r="H693" s="5">
        <v>3.8194444444444448E-2</v>
      </c>
      <c r="I693" t="s">
        <v>610</v>
      </c>
      <c r="J693" s="4">
        <f t="shared" si="41"/>
        <v>44</v>
      </c>
      <c r="K693" s="11">
        <f t="shared" si="42"/>
        <v>26</v>
      </c>
      <c r="L693" s="4">
        <f t="shared" si="40"/>
        <v>18</v>
      </c>
      <c r="M693" s="6">
        <f t="shared" si="43"/>
        <v>0.40909090909090912</v>
      </c>
    </row>
    <row r="694" spans="1:13" x14ac:dyDescent="0.45">
      <c r="A694" s="3">
        <v>272</v>
      </c>
      <c r="B694" s="3">
        <v>7</v>
      </c>
      <c r="C694" t="s">
        <v>169</v>
      </c>
      <c r="D694" t="s">
        <v>612</v>
      </c>
      <c r="E694" s="4">
        <v>14</v>
      </c>
      <c r="F694" s="4">
        <v>24</v>
      </c>
      <c r="G694">
        <v>2</v>
      </c>
      <c r="H694" s="5">
        <v>2.5000000000000001E-2</v>
      </c>
      <c r="I694" t="s">
        <v>609</v>
      </c>
      <c r="J694" s="4">
        <f t="shared" si="41"/>
        <v>48</v>
      </c>
      <c r="K694" s="11">
        <f t="shared" si="42"/>
        <v>28</v>
      </c>
      <c r="L694" s="4">
        <f t="shared" si="40"/>
        <v>20</v>
      </c>
      <c r="M694" s="6">
        <f t="shared" si="43"/>
        <v>0.41666666666666669</v>
      </c>
    </row>
    <row r="695" spans="1:13" x14ac:dyDescent="0.45">
      <c r="A695" s="3">
        <v>272</v>
      </c>
      <c r="B695" s="3">
        <v>7</v>
      </c>
      <c r="C695" t="s">
        <v>37</v>
      </c>
      <c r="D695" t="s">
        <v>622</v>
      </c>
      <c r="E695" s="4">
        <v>21</v>
      </c>
      <c r="F695" s="4">
        <v>35</v>
      </c>
      <c r="G695">
        <v>1</v>
      </c>
      <c r="H695" s="5">
        <v>3.2638888888888891E-2</v>
      </c>
      <c r="I695" t="s">
        <v>610</v>
      </c>
      <c r="J695" s="4">
        <f t="shared" si="41"/>
        <v>35</v>
      </c>
      <c r="K695" s="11">
        <f t="shared" si="42"/>
        <v>21</v>
      </c>
      <c r="L695" s="4">
        <f t="shared" si="40"/>
        <v>14</v>
      </c>
      <c r="M695" s="6">
        <f t="shared" si="43"/>
        <v>0.4</v>
      </c>
    </row>
    <row r="696" spans="1:13" x14ac:dyDescent="0.45">
      <c r="A696" s="3">
        <v>273</v>
      </c>
      <c r="B696" s="3">
        <v>20</v>
      </c>
      <c r="C696" t="s">
        <v>258</v>
      </c>
      <c r="D696" t="s">
        <v>623</v>
      </c>
      <c r="E696" s="4">
        <v>19</v>
      </c>
      <c r="F696" s="4">
        <v>32</v>
      </c>
      <c r="G696">
        <v>1</v>
      </c>
      <c r="H696" s="5">
        <v>1.5277777777777777E-2</v>
      </c>
      <c r="I696" t="s">
        <v>610</v>
      </c>
      <c r="J696" s="4">
        <f t="shared" si="41"/>
        <v>32</v>
      </c>
      <c r="K696" s="11">
        <f t="shared" si="42"/>
        <v>19</v>
      </c>
      <c r="L696" s="4">
        <f t="shared" si="40"/>
        <v>13</v>
      </c>
      <c r="M696" s="6">
        <f t="shared" si="43"/>
        <v>0.40625</v>
      </c>
    </row>
    <row r="697" spans="1:13" x14ac:dyDescent="0.45">
      <c r="A697" s="3">
        <v>273</v>
      </c>
      <c r="B697" s="3">
        <v>20</v>
      </c>
      <c r="C697" t="s">
        <v>214</v>
      </c>
      <c r="D697" t="s">
        <v>624</v>
      </c>
      <c r="E697" s="4">
        <v>13</v>
      </c>
      <c r="F697" s="4">
        <v>22</v>
      </c>
      <c r="G697">
        <v>3</v>
      </c>
      <c r="H697" s="5">
        <v>2.7777777777777776E-2</v>
      </c>
      <c r="I697" t="s">
        <v>609</v>
      </c>
      <c r="J697" s="4">
        <f t="shared" si="41"/>
        <v>66</v>
      </c>
      <c r="K697" s="11">
        <f t="shared" si="42"/>
        <v>39</v>
      </c>
      <c r="L697" s="4">
        <f t="shared" si="40"/>
        <v>27</v>
      </c>
      <c r="M697" s="6">
        <f t="shared" si="43"/>
        <v>0.40909090909090912</v>
      </c>
    </row>
    <row r="698" spans="1:13" x14ac:dyDescent="0.45">
      <c r="A698" s="3">
        <v>273</v>
      </c>
      <c r="B698" s="3">
        <v>20</v>
      </c>
      <c r="C698" t="s">
        <v>133</v>
      </c>
      <c r="D698" t="s">
        <v>631</v>
      </c>
      <c r="E698" s="4">
        <v>15</v>
      </c>
      <c r="F698" s="4">
        <v>25</v>
      </c>
      <c r="G698">
        <v>1</v>
      </c>
      <c r="H698" s="5">
        <v>3.472222222222222E-3</v>
      </c>
      <c r="I698" t="s">
        <v>610</v>
      </c>
      <c r="J698" s="4">
        <f t="shared" si="41"/>
        <v>25</v>
      </c>
      <c r="K698" s="11">
        <f t="shared" si="42"/>
        <v>15</v>
      </c>
      <c r="L698" s="4">
        <f t="shared" si="40"/>
        <v>10</v>
      </c>
      <c r="M698" s="6">
        <f t="shared" si="43"/>
        <v>0.4</v>
      </c>
    </row>
    <row r="699" spans="1:13" x14ac:dyDescent="0.45">
      <c r="A699" s="3">
        <v>274</v>
      </c>
      <c r="B699" s="3">
        <v>7</v>
      </c>
      <c r="C699" t="s">
        <v>166</v>
      </c>
      <c r="D699" t="s">
        <v>630</v>
      </c>
      <c r="E699" s="4">
        <v>15</v>
      </c>
      <c r="F699" s="4">
        <v>26</v>
      </c>
      <c r="G699">
        <v>3</v>
      </c>
      <c r="H699" s="5">
        <v>2.2916666666666665E-2</v>
      </c>
      <c r="I699" t="s">
        <v>609</v>
      </c>
      <c r="J699" s="4">
        <f t="shared" si="41"/>
        <v>78</v>
      </c>
      <c r="K699" s="11">
        <f t="shared" si="42"/>
        <v>45</v>
      </c>
      <c r="L699" s="4">
        <f t="shared" si="40"/>
        <v>33</v>
      </c>
      <c r="M699" s="6">
        <f t="shared" si="43"/>
        <v>0.42307692307692307</v>
      </c>
    </row>
    <row r="700" spans="1:13" x14ac:dyDescent="0.45">
      <c r="A700" s="3">
        <v>274</v>
      </c>
      <c r="B700" s="3">
        <v>7</v>
      </c>
      <c r="C700" t="s">
        <v>123</v>
      </c>
      <c r="D700" t="s">
        <v>621</v>
      </c>
      <c r="E700" s="4">
        <v>11</v>
      </c>
      <c r="F700" s="4">
        <v>19</v>
      </c>
      <c r="G700">
        <v>2</v>
      </c>
      <c r="H700" s="5">
        <v>2.9166666666666667E-2</v>
      </c>
      <c r="I700" t="s">
        <v>610</v>
      </c>
      <c r="J700" s="4">
        <f t="shared" si="41"/>
        <v>38</v>
      </c>
      <c r="K700" s="11">
        <f t="shared" si="42"/>
        <v>22</v>
      </c>
      <c r="L700" s="4">
        <f t="shared" si="40"/>
        <v>16</v>
      </c>
      <c r="M700" s="6">
        <f t="shared" si="43"/>
        <v>0.42105263157894735</v>
      </c>
    </row>
    <row r="701" spans="1:13" x14ac:dyDescent="0.45">
      <c r="A701" s="3">
        <v>275</v>
      </c>
      <c r="B701" s="3">
        <v>5</v>
      </c>
      <c r="C701" t="s">
        <v>272</v>
      </c>
      <c r="D701" t="s">
        <v>619</v>
      </c>
      <c r="E701" s="4">
        <v>20</v>
      </c>
      <c r="F701" s="4">
        <v>33</v>
      </c>
      <c r="G701">
        <v>1</v>
      </c>
      <c r="H701" s="5">
        <v>2.2222222222222223E-2</v>
      </c>
      <c r="I701" t="s">
        <v>610</v>
      </c>
      <c r="J701" s="4">
        <f t="shared" si="41"/>
        <v>33</v>
      </c>
      <c r="K701" s="11">
        <f t="shared" si="42"/>
        <v>20</v>
      </c>
      <c r="L701" s="4">
        <f t="shared" si="40"/>
        <v>13</v>
      </c>
      <c r="M701" s="6">
        <f t="shared" si="43"/>
        <v>0.39393939393939392</v>
      </c>
    </row>
    <row r="702" spans="1:13" x14ac:dyDescent="0.45">
      <c r="A702" s="3">
        <v>275</v>
      </c>
      <c r="B702" s="3">
        <v>5</v>
      </c>
      <c r="C702" t="s">
        <v>127</v>
      </c>
      <c r="D702" t="s">
        <v>614</v>
      </c>
      <c r="E702" s="4">
        <v>19</v>
      </c>
      <c r="F702" s="4">
        <v>31</v>
      </c>
      <c r="G702">
        <v>2</v>
      </c>
      <c r="H702" s="5">
        <v>2.2222222222222223E-2</v>
      </c>
      <c r="I702" t="s">
        <v>609</v>
      </c>
      <c r="J702" s="4">
        <f t="shared" si="41"/>
        <v>62</v>
      </c>
      <c r="K702" s="11">
        <f t="shared" si="42"/>
        <v>38</v>
      </c>
      <c r="L702" s="4">
        <f t="shared" si="40"/>
        <v>24</v>
      </c>
      <c r="M702" s="6">
        <f t="shared" si="43"/>
        <v>0.38709677419354838</v>
      </c>
    </row>
    <row r="703" spans="1:13" x14ac:dyDescent="0.45">
      <c r="A703" s="3">
        <v>275</v>
      </c>
      <c r="B703" s="3">
        <v>5</v>
      </c>
      <c r="C703" t="s">
        <v>166</v>
      </c>
      <c r="D703" t="s">
        <v>630</v>
      </c>
      <c r="E703" s="4">
        <v>15</v>
      </c>
      <c r="F703" s="4">
        <v>26</v>
      </c>
      <c r="G703">
        <v>1</v>
      </c>
      <c r="H703" s="5">
        <v>4.027777777777778E-2</v>
      </c>
      <c r="I703" t="s">
        <v>609</v>
      </c>
      <c r="J703" s="4">
        <f t="shared" si="41"/>
        <v>26</v>
      </c>
      <c r="K703" s="11">
        <f t="shared" si="42"/>
        <v>15</v>
      </c>
      <c r="L703" s="4">
        <f t="shared" si="40"/>
        <v>11</v>
      </c>
      <c r="M703" s="6">
        <f t="shared" si="43"/>
        <v>0.42307692307692307</v>
      </c>
    </row>
    <row r="704" spans="1:13" x14ac:dyDescent="0.45">
      <c r="A704" s="3">
        <v>276</v>
      </c>
      <c r="B704" s="3">
        <v>15</v>
      </c>
      <c r="C704" t="s">
        <v>214</v>
      </c>
      <c r="D704" t="s">
        <v>624</v>
      </c>
      <c r="E704" s="4">
        <v>13</v>
      </c>
      <c r="F704" s="4">
        <v>22</v>
      </c>
      <c r="G704">
        <v>2</v>
      </c>
      <c r="H704" s="5">
        <v>3.4027777777777775E-2</v>
      </c>
      <c r="I704" t="s">
        <v>609</v>
      </c>
      <c r="J704" s="4">
        <f t="shared" si="41"/>
        <v>44</v>
      </c>
      <c r="K704" s="11">
        <f t="shared" si="42"/>
        <v>26</v>
      </c>
      <c r="L704" s="4">
        <f t="shared" si="40"/>
        <v>18</v>
      </c>
      <c r="M704" s="6">
        <f t="shared" si="43"/>
        <v>0.40909090909090912</v>
      </c>
    </row>
    <row r="705" spans="1:13" x14ac:dyDescent="0.45">
      <c r="A705" s="3">
        <v>276</v>
      </c>
      <c r="B705" s="3">
        <v>15</v>
      </c>
      <c r="C705" t="s">
        <v>166</v>
      </c>
      <c r="D705" t="s">
        <v>630</v>
      </c>
      <c r="E705" s="4">
        <v>15</v>
      </c>
      <c r="F705" s="4">
        <v>26</v>
      </c>
      <c r="G705">
        <v>1</v>
      </c>
      <c r="H705" s="5">
        <v>2.5000000000000001E-2</v>
      </c>
      <c r="I705" t="s">
        <v>610</v>
      </c>
      <c r="J705" s="4">
        <f t="shared" si="41"/>
        <v>26</v>
      </c>
      <c r="K705" s="11">
        <f t="shared" si="42"/>
        <v>15</v>
      </c>
      <c r="L705" s="4">
        <f t="shared" si="40"/>
        <v>11</v>
      </c>
      <c r="M705" s="6">
        <f t="shared" si="43"/>
        <v>0.42307692307692307</v>
      </c>
    </row>
    <row r="706" spans="1:13" x14ac:dyDescent="0.45">
      <c r="A706" s="3">
        <v>277</v>
      </c>
      <c r="B706" s="3">
        <v>4</v>
      </c>
      <c r="C706" t="s">
        <v>127</v>
      </c>
      <c r="D706" t="s">
        <v>614</v>
      </c>
      <c r="E706" s="4">
        <v>19</v>
      </c>
      <c r="F706" s="4">
        <v>31</v>
      </c>
      <c r="G706">
        <v>3</v>
      </c>
      <c r="H706" s="5">
        <v>2.013888888888889E-2</v>
      </c>
      <c r="I706" t="s">
        <v>609</v>
      </c>
      <c r="J706" s="4">
        <f t="shared" si="41"/>
        <v>93</v>
      </c>
      <c r="K706" s="11">
        <f t="shared" si="42"/>
        <v>57</v>
      </c>
      <c r="L706" s="4">
        <f t="shared" ref="L706:L769" si="44">J706-(G706*E706)</f>
        <v>36</v>
      </c>
      <c r="M706" s="6">
        <f t="shared" si="43"/>
        <v>0.38709677419354838</v>
      </c>
    </row>
    <row r="707" spans="1:13" x14ac:dyDescent="0.45">
      <c r="A707" s="3">
        <v>278</v>
      </c>
      <c r="B707" s="3">
        <v>5</v>
      </c>
      <c r="C707" t="s">
        <v>127</v>
      </c>
      <c r="D707" t="s">
        <v>614</v>
      </c>
      <c r="E707" s="4">
        <v>19</v>
      </c>
      <c r="F707" s="4">
        <v>31</v>
      </c>
      <c r="G707">
        <v>3</v>
      </c>
      <c r="H707" s="5">
        <v>2.2916666666666665E-2</v>
      </c>
      <c r="I707" t="s">
        <v>609</v>
      </c>
      <c r="J707" s="4">
        <f t="shared" ref="J707:J770" si="45">F707*G707</f>
        <v>93</v>
      </c>
      <c r="K707" s="11">
        <f t="shared" ref="K707:K770" si="46">G707*E707</f>
        <v>57</v>
      </c>
      <c r="L707" s="4">
        <f t="shared" si="44"/>
        <v>36</v>
      </c>
      <c r="M707" s="6">
        <f t="shared" ref="M707:M769" si="47">L707/J707</f>
        <v>0.38709677419354838</v>
      </c>
    </row>
    <row r="708" spans="1:13" x14ac:dyDescent="0.45">
      <c r="A708" s="3">
        <v>278</v>
      </c>
      <c r="B708" s="3">
        <v>5</v>
      </c>
      <c r="C708" t="s">
        <v>169</v>
      </c>
      <c r="D708" t="s">
        <v>612</v>
      </c>
      <c r="E708" s="4">
        <v>14</v>
      </c>
      <c r="F708" s="4">
        <v>24</v>
      </c>
      <c r="G708">
        <v>2</v>
      </c>
      <c r="H708" s="5">
        <v>1.9444444444444445E-2</v>
      </c>
      <c r="I708" t="s">
        <v>610</v>
      </c>
      <c r="J708" s="4">
        <f t="shared" si="45"/>
        <v>48</v>
      </c>
      <c r="K708" s="11">
        <f t="shared" si="46"/>
        <v>28</v>
      </c>
      <c r="L708" s="4">
        <f t="shared" si="44"/>
        <v>20</v>
      </c>
      <c r="M708" s="6">
        <f t="shared" si="47"/>
        <v>0.41666666666666669</v>
      </c>
    </row>
    <row r="709" spans="1:13" x14ac:dyDescent="0.45">
      <c r="A709" s="3">
        <v>279</v>
      </c>
      <c r="B709" s="3">
        <v>11</v>
      </c>
      <c r="C709" t="s">
        <v>59</v>
      </c>
      <c r="D709" t="s">
        <v>616</v>
      </c>
      <c r="E709" s="4">
        <v>25</v>
      </c>
      <c r="F709" s="4">
        <v>40</v>
      </c>
      <c r="G709">
        <v>3</v>
      </c>
      <c r="H709" s="5">
        <v>3.3333333333333333E-2</v>
      </c>
      <c r="I709" t="s">
        <v>610</v>
      </c>
      <c r="J709" s="4">
        <f t="shared" si="45"/>
        <v>120</v>
      </c>
      <c r="K709" s="11">
        <f t="shared" si="46"/>
        <v>75</v>
      </c>
      <c r="L709" s="4">
        <f t="shared" si="44"/>
        <v>45</v>
      </c>
      <c r="M709" s="6">
        <f t="shared" si="47"/>
        <v>0.375</v>
      </c>
    </row>
    <row r="710" spans="1:13" x14ac:dyDescent="0.45">
      <c r="A710" s="3">
        <v>279</v>
      </c>
      <c r="B710" s="3">
        <v>11</v>
      </c>
      <c r="C710" t="s">
        <v>37</v>
      </c>
      <c r="D710" t="s">
        <v>622</v>
      </c>
      <c r="E710" s="4">
        <v>21</v>
      </c>
      <c r="F710" s="4">
        <v>35</v>
      </c>
      <c r="G710">
        <v>1</v>
      </c>
      <c r="H710" s="5">
        <v>1.9444444444444445E-2</v>
      </c>
      <c r="I710" t="s">
        <v>609</v>
      </c>
      <c r="J710" s="4">
        <f t="shared" si="45"/>
        <v>35</v>
      </c>
      <c r="K710" s="11">
        <f t="shared" si="46"/>
        <v>21</v>
      </c>
      <c r="L710" s="4">
        <f t="shared" si="44"/>
        <v>14</v>
      </c>
      <c r="M710" s="6">
        <f t="shared" si="47"/>
        <v>0.4</v>
      </c>
    </row>
    <row r="711" spans="1:13" x14ac:dyDescent="0.45">
      <c r="A711" s="3">
        <v>279</v>
      </c>
      <c r="B711" s="3">
        <v>11</v>
      </c>
      <c r="C711" t="s">
        <v>90</v>
      </c>
      <c r="D711" t="s">
        <v>629</v>
      </c>
      <c r="E711" s="4">
        <v>10</v>
      </c>
      <c r="F711" s="4">
        <v>18</v>
      </c>
      <c r="G711">
        <v>1</v>
      </c>
      <c r="H711" s="5">
        <v>4.027777777777778E-2</v>
      </c>
      <c r="I711" t="s">
        <v>609</v>
      </c>
      <c r="J711" s="4">
        <f t="shared" si="45"/>
        <v>18</v>
      </c>
      <c r="K711" s="11">
        <f t="shared" si="46"/>
        <v>10</v>
      </c>
      <c r="L711" s="4">
        <f t="shared" si="44"/>
        <v>8</v>
      </c>
      <c r="M711" s="6">
        <f t="shared" si="47"/>
        <v>0.44444444444444442</v>
      </c>
    </row>
    <row r="712" spans="1:13" x14ac:dyDescent="0.45">
      <c r="A712" s="3">
        <v>279</v>
      </c>
      <c r="B712" s="3">
        <v>11</v>
      </c>
      <c r="C712" t="s">
        <v>53</v>
      </c>
      <c r="D712" t="s">
        <v>620</v>
      </c>
      <c r="E712" s="4">
        <v>16</v>
      </c>
      <c r="F712" s="4">
        <v>28</v>
      </c>
      <c r="G712">
        <v>1</v>
      </c>
      <c r="H712" s="5">
        <v>5.5555555555555558E-3</v>
      </c>
      <c r="I712" t="s">
        <v>609</v>
      </c>
      <c r="J712" s="4">
        <f t="shared" si="45"/>
        <v>28</v>
      </c>
      <c r="K712" s="11">
        <f t="shared" si="46"/>
        <v>16</v>
      </c>
      <c r="L712" s="4">
        <f t="shared" si="44"/>
        <v>12</v>
      </c>
      <c r="M712" s="6">
        <f t="shared" si="47"/>
        <v>0.42857142857142855</v>
      </c>
    </row>
    <row r="713" spans="1:13" x14ac:dyDescent="0.45">
      <c r="A713" s="3">
        <v>280</v>
      </c>
      <c r="B713" s="3">
        <v>14</v>
      </c>
      <c r="C713" t="s">
        <v>169</v>
      </c>
      <c r="D713" t="s">
        <v>612</v>
      </c>
      <c r="E713" s="4">
        <v>14</v>
      </c>
      <c r="F713" s="4">
        <v>24</v>
      </c>
      <c r="G713">
        <v>2</v>
      </c>
      <c r="H713" s="5">
        <v>3.6111111111111108E-2</v>
      </c>
      <c r="I713" t="s">
        <v>609</v>
      </c>
      <c r="J713" s="4">
        <f t="shared" si="45"/>
        <v>48</v>
      </c>
      <c r="K713" s="11">
        <f t="shared" si="46"/>
        <v>28</v>
      </c>
      <c r="L713" s="4">
        <f t="shared" si="44"/>
        <v>20</v>
      </c>
      <c r="M713" s="6">
        <f t="shared" si="47"/>
        <v>0.41666666666666669</v>
      </c>
    </row>
    <row r="714" spans="1:13" x14ac:dyDescent="0.45">
      <c r="A714" s="3">
        <v>280</v>
      </c>
      <c r="B714" s="3">
        <v>14</v>
      </c>
      <c r="C714" t="s">
        <v>211</v>
      </c>
      <c r="D714" t="s">
        <v>627</v>
      </c>
      <c r="E714" s="4">
        <v>14</v>
      </c>
      <c r="F714" s="4">
        <v>23</v>
      </c>
      <c r="G714">
        <v>3</v>
      </c>
      <c r="H714" s="5">
        <v>2.361111111111111E-2</v>
      </c>
      <c r="I714" t="s">
        <v>609</v>
      </c>
      <c r="J714" s="4">
        <f t="shared" si="45"/>
        <v>69</v>
      </c>
      <c r="K714" s="11">
        <f t="shared" si="46"/>
        <v>42</v>
      </c>
      <c r="L714" s="4">
        <f t="shared" si="44"/>
        <v>27</v>
      </c>
      <c r="M714" s="6">
        <f t="shared" si="47"/>
        <v>0.39130434782608697</v>
      </c>
    </row>
    <row r="715" spans="1:13" x14ac:dyDescent="0.45">
      <c r="A715" s="3">
        <v>281</v>
      </c>
      <c r="B715" s="3">
        <v>18</v>
      </c>
      <c r="C715" t="s">
        <v>272</v>
      </c>
      <c r="D715" t="s">
        <v>619</v>
      </c>
      <c r="E715" s="4">
        <v>20</v>
      </c>
      <c r="F715" s="4">
        <v>33</v>
      </c>
      <c r="G715">
        <v>2</v>
      </c>
      <c r="H715" s="5">
        <v>6.2500000000000003E-3</v>
      </c>
      <c r="I715" t="s">
        <v>610</v>
      </c>
      <c r="J715" s="4">
        <f t="shared" si="45"/>
        <v>66</v>
      </c>
      <c r="K715" s="11">
        <f t="shared" si="46"/>
        <v>40</v>
      </c>
      <c r="L715" s="4">
        <f t="shared" si="44"/>
        <v>26</v>
      </c>
      <c r="M715" s="6">
        <f t="shared" si="47"/>
        <v>0.39393939393939392</v>
      </c>
    </row>
    <row r="716" spans="1:13" x14ac:dyDescent="0.45">
      <c r="A716" s="3">
        <v>282</v>
      </c>
      <c r="B716" s="3">
        <v>6</v>
      </c>
      <c r="C716" t="s">
        <v>90</v>
      </c>
      <c r="D716" t="s">
        <v>629</v>
      </c>
      <c r="E716" s="4">
        <v>10</v>
      </c>
      <c r="F716" s="4">
        <v>18</v>
      </c>
      <c r="G716">
        <v>3</v>
      </c>
      <c r="H716" s="5">
        <v>3.9583333333333331E-2</v>
      </c>
      <c r="I716" t="s">
        <v>610</v>
      </c>
      <c r="J716" s="4">
        <f t="shared" si="45"/>
        <v>54</v>
      </c>
      <c r="K716" s="11">
        <f t="shared" si="46"/>
        <v>30</v>
      </c>
      <c r="L716" s="4">
        <f t="shared" si="44"/>
        <v>24</v>
      </c>
      <c r="M716" s="6">
        <f t="shared" si="47"/>
        <v>0.44444444444444442</v>
      </c>
    </row>
    <row r="717" spans="1:13" x14ac:dyDescent="0.45">
      <c r="A717" s="3">
        <v>282</v>
      </c>
      <c r="B717" s="3">
        <v>6</v>
      </c>
      <c r="C717" t="s">
        <v>157</v>
      </c>
      <c r="D717" t="s">
        <v>626</v>
      </c>
      <c r="E717" s="4">
        <v>12</v>
      </c>
      <c r="F717" s="4">
        <v>20</v>
      </c>
      <c r="G717">
        <v>1</v>
      </c>
      <c r="H717" s="5">
        <v>3.9583333333333331E-2</v>
      </c>
      <c r="I717" t="s">
        <v>610</v>
      </c>
      <c r="J717" s="4">
        <f t="shared" si="45"/>
        <v>20</v>
      </c>
      <c r="K717" s="11">
        <f t="shared" si="46"/>
        <v>12</v>
      </c>
      <c r="L717" s="4">
        <f t="shared" si="44"/>
        <v>8</v>
      </c>
      <c r="M717" s="6">
        <f t="shared" si="47"/>
        <v>0.4</v>
      </c>
    </row>
    <row r="718" spans="1:13" x14ac:dyDescent="0.45">
      <c r="A718" s="3">
        <v>283</v>
      </c>
      <c r="B718" s="3">
        <v>19</v>
      </c>
      <c r="C718" t="s">
        <v>166</v>
      </c>
      <c r="D718" t="s">
        <v>630</v>
      </c>
      <c r="E718" s="4">
        <v>15</v>
      </c>
      <c r="F718" s="4">
        <v>26</v>
      </c>
      <c r="G718">
        <v>3</v>
      </c>
      <c r="H718" s="5">
        <v>4.1666666666666666E-3</v>
      </c>
      <c r="I718" t="s">
        <v>609</v>
      </c>
      <c r="J718" s="4">
        <f t="shared" si="45"/>
        <v>78</v>
      </c>
      <c r="K718" s="11">
        <f t="shared" si="46"/>
        <v>45</v>
      </c>
      <c r="L718" s="4">
        <f t="shared" si="44"/>
        <v>33</v>
      </c>
      <c r="M718" s="6">
        <f t="shared" si="47"/>
        <v>0.42307692307692307</v>
      </c>
    </row>
    <row r="719" spans="1:13" x14ac:dyDescent="0.45">
      <c r="A719" s="3">
        <v>284</v>
      </c>
      <c r="B719" s="3">
        <v>11</v>
      </c>
      <c r="C719" t="s">
        <v>157</v>
      </c>
      <c r="D719" t="s">
        <v>626</v>
      </c>
      <c r="E719" s="4">
        <v>12</v>
      </c>
      <c r="F719" s="4">
        <v>20</v>
      </c>
      <c r="G719">
        <v>3</v>
      </c>
      <c r="H719" s="5">
        <v>3.125E-2</v>
      </c>
      <c r="I719" t="s">
        <v>609</v>
      </c>
      <c r="J719" s="4">
        <f t="shared" si="45"/>
        <v>60</v>
      </c>
      <c r="K719" s="11">
        <f t="shared" si="46"/>
        <v>36</v>
      </c>
      <c r="L719" s="4">
        <f t="shared" si="44"/>
        <v>24</v>
      </c>
      <c r="M719" s="6">
        <f t="shared" si="47"/>
        <v>0.4</v>
      </c>
    </row>
    <row r="720" spans="1:13" x14ac:dyDescent="0.45">
      <c r="A720" s="3">
        <v>284</v>
      </c>
      <c r="B720" s="3">
        <v>11</v>
      </c>
      <c r="C720" t="s">
        <v>117</v>
      </c>
      <c r="D720" t="s">
        <v>615</v>
      </c>
      <c r="E720" s="4">
        <v>16</v>
      </c>
      <c r="F720" s="4">
        <v>27</v>
      </c>
      <c r="G720">
        <v>1</v>
      </c>
      <c r="H720" s="5">
        <v>4.0972222222222222E-2</v>
      </c>
      <c r="I720" t="s">
        <v>609</v>
      </c>
      <c r="J720" s="4">
        <f t="shared" si="45"/>
        <v>27</v>
      </c>
      <c r="K720" s="11">
        <f t="shared" si="46"/>
        <v>16</v>
      </c>
      <c r="L720" s="4">
        <f t="shared" si="44"/>
        <v>11</v>
      </c>
      <c r="M720" s="6">
        <f t="shared" si="47"/>
        <v>0.40740740740740738</v>
      </c>
    </row>
    <row r="721" spans="1:13" x14ac:dyDescent="0.45">
      <c r="A721" s="3">
        <v>284</v>
      </c>
      <c r="B721" s="3">
        <v>11</v>
      </c>
      <c r="C721" t="s">
        <v>123</v>
      </c>
      <c r="D721" t="s">
        <v>621</v>
      </c>
      <c r="E721" s="4">
        <v>11</v>
      </c>
      <c r="F721" s="4">
        <v>19</v>
      </c>
      <c r="G721">
        <v>2</v>
      </c>
      <c r="H721" s="5">
        <v>2.8472222222222222E-2</v>
      </c>
      <c r="I721" t="s">
        <v>609</v>
      </c>
      <c r="J721" s="4">
        <f t="shared" si="45"/>
        <v>38</v>
      </c>
      <c r="K721" s="11">
        <f t="shared" si="46"/>
        <v>22</v>
      </c>
      <c r="L721" s="4">
        <f t="shared" si="44"/>
        <v>16</v>
      </c>
      <c r="M721" s="6">
        <f t="shared" si="47"/>
        <v>0.42105263157894735</v>
      </c>
    </row>
    <row r="722" spans="1:13" x14ac:dyDescent="0.45">
      <c r="A722" s="3">
        <v>284</v>
      </c>
      <c r="B722" s="3">
        <v>11</v>
      </c>
      <c r="C722" t="s">
        <v>272</v>
      </c>
      <c r="D722" t="s">
        <v>619</v>
      </c>
      <c r="E722" s="4">
        <v>20</v>
      </c>
      <c r="F722" s="4">
        <v>33</v>
      </c>
      <c r="G722">
        <v>1</v>
      </c>
      <c r="H722" s="5">
        <v>3.4722222222222224E-2</v>
      </c>
      <c r="I722" t="s">
        <v>610</v>
      </c>
      <c r="J722" s="4">
        <f t="shared" si="45"/>
        <v>33</v>
      </c>
      <c r="K722" s="11">
        <f t="shared" si="46"/>
        <v>20</v>
      </c>
      <c r="L722" s="4">
        <f t="shared" si="44"/>
        <v>13</v>
      </c>
      <c r="M722" s="6">
        <f t="shared" si="47"/>
        <v>0.39393939393939392</v>
      </c>
    </row>
    <row r="723" spans="1:13" x14ac:dyDescent="0.45">
      <c r="A723" s="3">
        <v>285</v>
      </c>
      <c r="B723" s="3">
        <v>18</v>
      </c>
      <c r="C723" t="s">
        <v>81</v>
      </c>
      <c r="D723" t="s">
        <v>628</v>
      </c>
      <c r="E723" s="4">
        <v>13</v>
      </c>
      <c r="F723" s="4">
        <v>21</v>
      </c>
      <c r="G723">
        <v>2</v>
      </c>
      <c r="H723" s="5">
        <v>8.3333333333333332E-3</v>
      </c>
      <c r="I723" t="s">
        <v>610</v>
      </c>
      <c r="J723" s="4">
        <f t="shared" si="45"/>
        <v>42</v>
      </c>
      <c r="K723" s="11">
        <f t="shared" si="46"/>
        <v>26</v>
      </c>
      <c r="L723" s="4">
        <f t="shared" si="44"/>
        <v>16</v>
      </c>
      <c r="M723" s="6">
        <f t="shared" si="47"/>
        <v>0.38095238095238093</v>
      </c>
    </row>
    <row r="724" spans="1:13" x14ac:dyDescent="0.45">
      <c r="A724" s="3">
        <v>286</v>
      </c>
      <c r="B724" s="3">
        <v>15</v>
      </c>
      <c r="C724" t="s">
        <v>66</v>
      </c>
      <c r="D724" t="s">
        <v>625</v>
      </c>
      <c r="E724" s="4">
        <v>20</v>
      </c>
      <c r="F724" s="4">
        <v>34</v>
      </c>
      <c r="G724">
        <v>2</v>
      </c>
      <c r="H724" s="5">
        <v>1.7361111111111112E-2</v>
      </c>
      <c r="I724" t="s">
        <v>609</v>
      </c>
      <c r="J724" s="4">
        <f t="shared" si="45"/>
        <v>68</v>
      </c>
      <c r="K724" s="11">
        <f t="shared" si="46"/>
        <v>40</v>
      </c>
      <c r="L724" s="4">
        <f t="shared" si="44"/>
        <v>28</v>
      </c>
      <c r="M724" s="6">
        <f t="shared" si="47"/>
        <v>0.41176470588235292</v>
      </c>
    </row>
    <row r="725" spans="1:13" x14ac:dyDescent="0.45">
      <c r="A725" s="3">
        <v>287</v>
      </c>
      <c r="B725" s="3">
        <v>20</v>
      </c>
      <c r="C725" t="s">
        <v>258</v>
      </c>
      <c r="D725" t="s">
        <v>623</v>
      </c>
      <c r="E725" s="4">
        <v>19</v>
      </c>
      <c r="F725" s="4">
        <v>32</v>
      </c>
      <c r="G725">
        <v>3</v>
      </c>
      <c r="H725" s="5">
        <v>3.1944444444444442E-2</v>
      </c>
      <c r="I725" t="s">
        <v>609</v>
      </c>
      <c r="J725" s="4">
        <f t="shared" si="45"/>
        <v>96</v>
      </c>
      <c r="K725" s="11">
        <f t="shared" si="46"/>
        <v>57</v>
      </c>
      <c r="L725" s="4">
        <f t="shared" si="44"/>
        <v>39</v>
      </c>
      <c r="M725" s="6">
        <f t="shared" si="47"/>
        <v>0.40625</v>
      </c>
    </row>
    <row r="726" spans="1:13" x14ac:dyDescent="0.45">
      <c r="A726" s="3">
        <v>287</v>
      </c>
      <c r="B726" s="3">
        <v>20</v>
      </c>
      <c r="C726" t="s">
        <v>211</v>
      </c>
      <c r="D726" t="s">
        <v>627</v>
      </c>
      <c r="E726" s="4">
        <v>14</v>
      </c>
      <c r="F726" s="4">
        <v>23</v>
      </c>
      <c r="G726">
        <v>2</v>
      </c>
      <c r="H726" s="5">
        <v>4.027777777777778E-2</v>
      </c>
      <c r="I726" t="s">
        <v>609</v>
      </c>
      <c r="J726" s="4">
        <f t="shared" si="45"/>
        <v>46</v>
      </c>
      <c r="K726" s="11">
        <f t="shared" si="46"/>
        <v>28</v>
      </c>
      <c r="L726" s="4">
        <f t="shared" si="44"/>
        <v>18</v>
      </c>
      <c r="M726" s="6">
        <f t="shared" si="47"/>
        <v>0.39130434782608697</v>
      </c>
    </row>
    <row r="727" spans="1:13" x14ac:dyDescent="0.45">
      <c r="A727" s="3">
        <v>287</v>
      </c>
      <c r="B727" s="3">
        <v>20</v>
      </c>
      <c r="C727" t="s">
        <v>79</v>
      </c>
      <c r="D727" t="s">
        <v>613</v>
      </c>
      <c r="E727" s="4">
        <v>18</v>
      </c>
      <c r="F727" s="4">
        <v>30</v>
      </c>
      <c r="G727">
        <v>2</v>
      </c>
      <c r="H727" s="5">
        <v>1.1805555555555555E-2</v>
      </c>
      <c r="I727" t="s">
        <v>610</v>
      </c>
      <c r="J727" s="4">
        <f t="shared" si="45"/>
        <v>60</v>
      </c>
      <c r="K727" s="11">
        <f t="shared" si="46"/>
        <v>36</v>
      </c>
      <c r="L727" s="4">
        <f t="shared" si="44"/>
        <v>24</v>
      </c>
      <c r="M727" s="6">
        <f t="shared" si="47"/>
        <v>0.4</v>
      </c>
    </row>
    <row r="728" spans="1:13" x14ac:dyDescent="0.45">
      <c r="A728" s="3">
        <v>288</v>
      </c>
      <c r="B728" s="3">
        <v>15</v>
      </c>
      <c r="C728" t="s">
        <v>169</v>
      </c>
      <c r="D728" t="s">
        <v>612</v>
      </c>
      <c r="E728" s="4">
        <v>14</v>
      </c>
      <c r="F728" s="4">
        <v>24</v>
      </c>
      <c r="G728">
        <v>2</v>
      </c>
      <c r="H728" s="5">
        <v>4.1666666666666666E-3</v>
      </c>
      <c r="I728" t="s">
        <v>610</v>
      </c>
      <c r="J728" s="4">
        <f t="shared" si="45"/>
        <v>48</v>
      </c>
      <c r="K728" s="11">
        <f t="shared" si="46"/>
        <v>28</v>
      </c>
      <c r="L728" s="4">
        <f t="shared" si="44"/>
        <v>20</v>
      </c>
      <c r="M728" s="6">
        <f t="shared" si="47"/>
        <v>0.41666666666666669</v>
      </c>
    </row>
    <row r="729" spans="1:13" x14ac:dyDescent="0.45">
      <c r="A729" s="3">
        <v>288</v>
      </c>
      <c r="B729" s="3">
        <v>15</v>
      </c>
      <c r="C729" t="s">
        <v>123</v>
      </c>
      <c r="D729" t="s">
        <v>621</v>
      </c>
      <c r="E729" s="4">
        <v>11</v>
      </c>
      <c r="F729" s="4">
        <v>19</v>
      </c>
      <c r="G729">
        <v>2</v>
      </c>
      <c r="H729" s="5">
        <v>2.2222222222222223E-2</v>
      </c>
      <c r="I729" t="s">
        <v>609</v>
      </c>
      <c r="J729" s="4">
        <f t="shared" si="45"/>
        <v>38</v>
      </c>
      <c r="K729" s="11">
        <f t="shared" si="46"/>
        <v>22</v>
      </c>
      <c r="L729" s="4">
        <f t="shared" si="44"/>
        <v>16</v>
      </c>
      <c r="M729" s="6">
        <f t="shared" si="47"/>
        <v>0.42105263157894735</v>
      </c>
    </row>
    <row r="730" spans="1:13" x14ac:dyDescent="0.45">
      <c r="A730" s="3">
        <v>289</v>
      </c>
      <c r="B730" s="3">
        <v>15</v>
      </c>
      <c r="C730" t="s">
        <v>157</v>
      </c>
      <c r="D730" t="s">
        <v>626</v>
      </c>
      <c r="E730" s="4">
        <v>12</v>
      </c>
      <c r="F730" s="4">
        <v>20</v>
      </c>
      <c r="G730">
        <v>3</v>
      </c>
      <c r="H730" s="5">
        <v>1.3888888888888888E-2</v>
      </c>
      <c r="I730" t="s">
        <v>609</v>
      </c>
      <c r="J730" s="4">
        <f t="shared" si="45"/>
        <v>60</v>
      </c>
      <c r="K730" s="11">
        <f t="shared" si="46"/>
        <v>36</v>
      </c>
      <c r="L730" s="4">
        <f t="shared" si="44"/>
        <v>24</v>
      </c>
      <c r="M730" s="6">
        <f t="shared" si="47"/>
        <v>0.4</v>
      </c>
    </row>
    <row r="731" spans="1:13" x14ac:dyDescent="0.45">
      <c r="A731" s="3">
        <v>289</v>
      </c>
      <c r="B731" s="3">
        <v>15</v>
      </c>
      <c r="C731" t="s">
        <v>166</v>
      </c>
      <c r="D731" t="s">
        <v>630</v>
      </c>
      <c r="E731" s="4">
        <v>15</v>
      </c>
      <c r="F731" s="4">
        <v>26</v>
      </c>
      <c r="G731">
        <v>3</v>
      </c>
      <c r="H731" s="5">
        <v>3.3333333333333333E-2</v>
      </c>
      <c r="I731" t="s">
        <v>610</v>
      </c>
      <c r="J731" s="4">
        <f t="shared" si="45"/>
        <v>78</v>
      </c>
      <c r="K731" s="11">
        <f t="shared" si="46"/>
        <v>45</v>
      </c>
      <c r="L731" s="4">
        <f t="shared" si="44"/>
        <v>33</v>
      </c>
      <c r="M731" s="6">
        <f t="shared" si="47"/>
        <v>0.42307692307692307</v>
      </c>
    </row>
    <row r="732" spans="1:13" x14ac:dyDescent="0.45">
      <c r="A732" s="3">
        <v>290</v>
      </c>
      <c r="B732" s="3">
        <v>19</v>
      </c>
      <c r="C732" t="s">
        <v>59</v>
      </c>
      <c r="D732" t="s">
        <v>616</v>
      </c>
      <c r="E732" s="4">
        <v>25</v>
      </c>
      <c r="F732" s="4">
        <v>40</v>
      </c>
      <c r="G732">
        <v>1</v>
      </c>
      <c r="H732" s="5">
        <v>3.9583333333333331E-2</v>
      </c>
      <c r="I732" t="s">
        <v>609</v>
      </c>
      <c r="J732" s="4">
        <f t="shared" si="45"/>
        <v>40</v>
      </c>
      <c r="K732" s="11">
        <f t="shared" si="46"/>
        <v>25</v>
      </c>
      <c r="L732" s="4">
        <f t="shared" si="44"/>
        <v>15</v>
      </c>
      <c r="M732" s="6">
        <f t="shared" si="47"/>
        <v>0.375</v>
      </c>
    </row>
    <row r="733" spans="1:13" x14ac:dyDescent="0.45">
      <c r="A733" s="3">
        <v>291</v>
      </c>
      <c r="B733" s="3">
        <v>2</v>
      </c>
      <c r="C733" t="s">
        <v>66</v>
      </c>
      <c r="D733" t="s">
        <v>625</v>
      </c>
      <c r="E733" s="4">
        <v>20</v>
      </c>
      <c r="F733" s="4">
        <v>34</v>
      </c>
      <c r="G733">
        <v>2</v>
      </c>
      <c r="H733" s="5">
        <v>1.9444444444444445E-2</v>
      </c>
      <c r="I733" t="s">
        <v>610</v>
      </c>
      <c r="J733" s="4">
        <f t="shared" si="45"/>
        <v>68</v>
      </c>
      <c r="K733" s="11">
        <f t="shared" si="46"/>
        <v>40</v>
      </c>
      <c r="L733" s="4">
        <f t="shared" si="44"/>
        <v>28</v>
      </c>
      <c r="M733" s="6">
        <f t="shared" si="47"/>
        <v>0.41176470588235292</v>
      </c>
    </row>
    <row r="734" spans="1:13" x14ac:dyDescent="0.45">
      <c r="A734" s="3">
        <v>291</v>
      </c>
      <c r="B734" s="3">
        <v>2</v>
      </c>
      <c r="C734" t="s">
        <v>133</v>
      </c>
      <c r="D734" t="s">
        <v>631</v>
      </c>
      <c r="E734" s="4">
        <v>15</v>
      </c>
      <c r="F734" s="4">
        <v>25</v>
      </c>
      <c r="G734">
        <v>1</v>
      </c>
      <c r="H734" s="5">
        <v>2.8472222222222222E-2</v>
      </c>
      <c r="I734" t="s">
        <v>609</v>
      </c>
      <c r="J734" s="4">
        <f t="shared" si="45"/>
        <v>25</v>
      </c>
      <c r="K734" s="11">
        <f t="shared" si="46"/>
        <v>15</v>
      </c>
      <c r="L734" s="4">
        <f t="shared" si="44"/>
        <v>10</v>
      </c>
      <c r="M734" s="6">
        <f t="shared" si="47"/>
        <v>0.4</v>
      </c>
    </row>
    <row r="735" spans="1:13" x14ac:dyDescent="0.45">
      <c r="A735" s="3">
        <v>291</v>
      </c>
      <c r="B735" s="3">
        <v>2</v>
      </c>
      <c r="C735" t="s">
        <v>37</v>
      </c>
      <c r="D735" t="s">
        <v>622</v>
      </c>
      <c r="E735" s="4">
        <v>21</v>
      </c>
      <c r="F735" s="4">
        <v>35</v>
      </c>
      <c r="G735">
        <v>3</v>
      </c>
      <c r="H735" s="5">
        <v>8.3333333333333332E-3</v>
      </c>
      <c r="I735" t="s">
        <v>610</v>
      </c>
      <c r="J735" s="4">
        <f t="shared" si="45"/>
        <v>105</v>
      </c>
      <c r="K735" s="11">
        <f t="shared" si="46"/>
        <v>63</v>
      </c>
      <c r="L735" s="4">
        <f t="shared" si="44"/>
        <v>42</v>
      </c>
      <c r="M735" s="6">
        <f t="shared" si="47"/>
        <v>0.4</v>
      </c>
    </row>
    <row r="736" spans="1:13" x14ac:dyDescent="0.45">
      <c r="A736" s="3">
        <v>291</v>
      </c>
      <c r="B736" s="3">
        <v>2</v>
      </c>
      <c r="C736" t="s">
        <v>127</v>
      </c>
      <c r="D736" t="s">
        <v>614</v>
      </c>
      <c r="E736" s="4">
        <v>19</v>
      </c>
      <c r="F736" s="4">
        <v>31</v>
      </c>
      <c r="G736">
        <v>2</v>
      </c>
      <c r="H736" s="5">
        <v>9.7222222222222224E-3</v>
      </c>
      <c r="I736" t="s">
        <v>609</v>
      </c>
      <c r="J736" s="4">
        <f t="shared" si="45"/>
        <v>62</v>
      </c>
      <c r="K736" s="11">
        <f t="shared" si="46"/>
        <v>38</v>
      </c>
      <c r="L736" s="4">
        <f t="shared" si="44"/>
        <v>24</v>
      </c>
      <c r="M736" s="6">
        <f t="shared" si="47"/>
        <v>0.38709677419354838</v>
      </c>
    </row>
    <row r="737" spans="1:13" x14ac:dyDescent="0.45">
      <c r="A737" s="3">
        <v>292</v>
      </c>
      <c r="B737" s="3">
        <v>10</v>
      </c>
      <c r="C737" t="s">
        <v>53</v>
      </c>
      <c r="D737" t="s">
        <v>620</v>
      </c>
      <c r="E737" s="4">
        <v>16</v>
      </c>
      <c r="F737" s="4">
        <v>28</v>
      </c>
      <c r="G737">
        <v>3</v>
      </c>
      <c r="H737" s="5">
        <v>1.5972222222222221E-2</v>
      </c>
      <c r="I737" t="s">
        <v>610</v>
      </c>
      <c r="J737" s="4">
        <f t="shared" si="45"/>
        <v>84</v>
      </c>
      <c r="K737" s="11">
        <f t="shared" si="46"/>
        <v>48</v>
      </c>
      <c r="L737" s="4">
        <f t="shared" si="44"/>
        <v>36</v>
      </c>
      <c r="M737" s="6">
        <f t="shared" si="47"/>
        <v>0.42857142857142855</v>
      </c>
    </row>
    <row r="738" spans="1:13" x14ac:dyDescent="0.45">
      <c r="A738" s="3">
        <v>293</v>
      </c>
      <c r="B738" s="3">
        <v>16</v>
      </c>
      <c r="C738" t="s">
        <v>53</v>
      </c>
      <c r="D738" t="s">
        <v>620</v>
      </c>
      <c r="E738" s="4">
        <v>16</v>
      </c>
      <c r="F738" s="4">
        <v>28</v>
      </c>
      <c r="G738">
        <v>3</v>
      </c>
      <c r="H738" s="5">
        <v>3.0555555555555555E-2</v>
      </c>
      <c r="I738" t="s">
        <v>609</v>
      </c>
      <c r="J738" s="4">
        <f t="shared" si="45"/>
        <v>84</v>
      </c>
      <c r="K738" s="11">
        <f t="shared" si="46"/>
        <v>48</v>
      </c>
      <c r="L738" s="4">
        <f t="shared" si="44"/>
        <v>36</v>
      </c>
      <c r="M738" s="6">
        <f t="shared" si="47"/>
        <v>0.42857142857142855</v>
      </c>
    </row>
    <row r="739" spans="1:13" x14ac:dyDescent="0.45">
      <c r="A739" s="3">
        <v>293</v>
      </c>
      <c r="B739" s="3">
        <v>16</v>
      </c>
      <c r="C739" t="s">
        <v>79</v>
      </c>
      <c r="D739" t="s">
        <v>613</v>
      </c>
      <c r="E739" s="4">
        <v>18</v>
      </c>
      <c r="F739" s="4">
        <v>30</v>
      </c>
      <c r="G739">
        <v>2</v>
      </c>
      <c r="H739" s="5">
        <v>2.013888888888889E-2</v>
      </c>
      <c r="I739" t="s">
        <v>609</v>
      </c>
      <c r="J739" s="4">
        <f t="shared" si="45"/>
        <v>60</v>
      </c>
      <c r="K739" s="11">
        <f t="shared" si="46"/>
        <v>36</v>
      </c>
      <c r="L739" s="4">
        <f t="shared" si="44"/>
        <v>24</v>
      </c>
      <c r="M739" s="6">
        <f t="shared" si="47"/>
        <v>0.4</v>
      </c>
    </row>
    <row r="740" spans="1:13" x14ac:dyDescent="0.45">
      <c r="A740" s="3">
        <v>293</v>
      </c>
      <c r="B740" s="3">
        <v>16</v>
      </c>
      <c r="C740" t="s">
        <v>84</v>
      </c>
      <c r="D740" t="s">
        <v>617</v>
      </c>
      <c r="E740" s="4">
        <v>22</v>
      </c>
      <c r="F740" s="4">
        <v>36</v>
      </c>
      <c r="G740">
        <v>2</v>
      </c>
      <c r="H740" s="5">
        <v>3.2638888888888891E-2</v>
      </c>
      <c r="I740" t="s">
        <v>609</v>
      </c>
      <c r="J740" s="4">
        <f t="shared" si="45"/>
        <v>72</v>
      </c>
      <c r="K740" s="11">
        <f t="shared" si="46"/>
        <v>44</v>
      </c>
      <c r="L740" s="4">
        <f t="shared" si="44"/>
        <v>28</v>
      </c>
      <c r="M740" s="6">
        <f t="shared" si="47"/>
        <v>0.3888888888888889</v>
      </c>
    </row>
    <row r="741" spans="1:13" x14ac:dyDescent="0.45">
      <c r="A741" s="3">
        <v>294</v>
      </c>
      <c r="B741" s="3">
        <v>17</v>
      </c>
      <c r="C741" t="s">
        <v>127</v>
      </c>
      <c r="D741" t="s">
        <v>614</v>
      </c>
      <c r="E741" s="4">
        <v>19</v>
      </c>
      <c r="F741" s="4">
        <v>31</v>
      </c>
      <c r="G741">
        <v>2</v>
      </c>
      <c r="H741" s="5">
        <v>2.1527777777777778E-2</v>
      </c>
      <c r="I741" t="s">
        <v>610</v>
      </c>
      <c r="J741" s="4">
        <f t="shared" si="45"/>
        <v>62</v>
      </c>
      <c r="K741" s="11">
        <f t="shared" si="46"/>
        <v>38</v>
      </c>
      <c r="L741" s="4">
        <f t="shared" si="44"/>
        <v>24</v>
      </c>
      <c r="M741" s="6">
        <f t="shared" si="47"/>
        <v>0.38709677419354838</v>
      </c>
    </row>
    <row r="742" spans="1:13" x14ac:dyDescent="0.45">
      <c r="A742" s="3">
        <v>294</v>
      </c>
      <c r="B742" s="3">
        <v>17</v>
      </c>
      <c r="C742" t="s">
        <v>84</v>
      </c>
      <c r="D742" t="s">
        <v>617</v>
      </c>
      <c r="E742" s="4">
        <v>22</v>
      </c>
      <c r="F742" s="4">
        <v>36</v>
      </c>
      <c r="G742">
        <v>3</v>
      </c>
      <c r="H742" s="5">
        <v>9.0277777777777769E-3</v>
      </c>
      <c r="I742" t="s">
        <v>609</v>
      </c>
      <c r="J742" s="4">
        <f t="shared" si="45"/>
        <v>108</v>
      </c>
      <c r="K742" s="11">
        <f t="shared" si="46"/>
        <v>66</v>
      </c>
      <c r="L742" s="4">
        <f t="shared" si="44"/>
        <v>42</v>
      </c>
      <c r="M742" s="6">
        <f t="shared" si="47"/>
        <v>0.3888888888888889</v>
      </c>
    </row>
    <row r="743" spans="1:13" x14ac:dyDescent="0.45">
      <c r="A743" s="3">
        <v>294</v>
      </c>
      <c r="B743" s="3">
        <v>17</v>
      </c>
      <c r="C743" t="s">
        <v>90</v>
      </c>
      <c r="D743" t="s">
        <v>629</v>
      </c>
      <c r="E743" s="4">
        <v>10</v>
      </c>
      <c r="F743" s="4">
        <v>18</v>
      </c>
      <c r="G743">
        <v>3</v>
      </c>
      <c r="H743" s="5">
        <v>2.2916666666666665E-2</v>
      </c>
      <c r="I743" t="s">
        <v>609</v>
      </c>
      <c r="J743" s="4">
        <f t="shared" si="45"/>
        <v>54</v>
      </c>
      <c r="K743" s="11">
        <f t="shared" si="46"/>
        <v>30</v>
      </c>
      <c r="L743" s="4">
        <f t="shared" si="44"/>
        <v>24</v>
      </c>
      <c r="M743" s="6">
        <f t="shared" si="47"/>
        <v>0.44444444444444442</v>
      </c>
    </row>
    <row r="744" spans="1:13" x14ac:dyDescent="0.45">
      <c r="A744" s="3">
        <v>294</v>
      </c>
      <c r="B744" s="3">
        <v>17</v>
      </c>
      <c r="C744" t="s">
        <v>66</v>
      </c>
      <c r="D744" t="s">
        <v>625</v>
      </c>
      <c r="E744" s="4">
        <v>20</v>
      </c>
      <c r="F744" s="4">
        <v>34</v>
      </c>
      <c r="G744">
        <v>3</v>
      </c>
      <c r="H744" s="5">
        <v>6.2500000000000003E-3</v>
      </c>
      <c r="I744" t="s">
        <v>610</v>
      </c>
      <c r="J744" s="4">
        <f t="shared" si="45"/>
        <v>102</v>
      </c>
      <c r="K744" s="11">
        <f t="shared" si="46"/>
        <v>60</v>
      </c>
      <c r="L744" s="4">
        <f t="shared" si="44"/>
        <v>42</v>
      </c>
      <c r="M744" s="6">
        <f t="shared" si="47"/>
        <v>0.41176470588235292</v>
      </c>
    </row>
    <row r="745" spans="1:13" x14ac:dyDescent="0.45">
      <c r="A745" s="3">
        <v>295</v>
      </c>
      <c r="B745" s="3">
        <v>3</v>
      </c>
      <c r="C745" t="s">
        <v>258</v>
      </c>
      <c r="D745" t="s">
        <v>623</v>
      </c>
      <c r="E745" s="4">
        <v>19</v>
      </c>
      <c r="F745" s="4">
        <v>32</v>
      </c>
      <c r="G745">
        <v>1</v>
      </c>
      <c r="H745" s="5">
        <v>3.0555555555555555E-2</v>
      </c>
      <c r="I745" t="s">
        <v>610</v>
      </c>
      <c r="J745" s="4">
        <f t="shared" si="45"/>
        <v>32</v>
      </c>
      <c r="K745" s="11">
        <f t="shared" si="46"/>
        <v>19</v>
      </c>
      <c r="L745" s="4">
        <f t="shared" si="44"/>
        <v>13</v>
      </c>
      <c r="M745" s="6">
        <f t="shared" si="47"/>
        <v>0.40625</v>
      </c>
    </row>
    <row r="746" spans="1:13" x14ac:dyDescent="0.45">
      <c r="A746" s="3">
        <v>295</v>
      </c>
      <c r="B746" s="3">
        <v>3</v>
      </c>
      <c r="C746" t="s">
        <v>79</v>
      </c>
      <c r="D746" t="s">
        <v>613</v>
      </c>
      <c r="E746" s="4">
        <v>18</v>
      </c>
      <c r="F746" s="4">
        <v>30</v>
      </c>
      <c r="G746">
        <v>3</v>
      </c>
      <c r="H746" s="5">
        <v>2.4305555555555556E-2</v>
      </c>
      <c r="I746" t="s">
        <v>609</v>
      </c>
      <c r="J746" s="4">
        <f t="shared" si="45"/>
        <v>90</v>
      </c>
      <c r="K746" s="11">
        <f t="shared" si="46"/>
        <v>54</v>
      </c>
      <c r="L746" s="4">
        <f t="shared" si="44"/>
        <v>36</v>
      </c>
      <c r="M746" s="6">
        <f t="shared" si="47"/>
        <v>0.4</v>
      </c>
    </row>
    <row r="747" spans="1:13" x14ac:dyDescent="0.45">
      <c r="A747" s="3">
        <v>295</v>
      </c>
      <c r="B747" s="3">
        <v>3</v>
      </c>
      <c r="C747" t="s">
        <v>127</v>
      </c>
      <c r="D747" t="s">
        <v>614</v>
      </c>
      <c r="E747" s="4">
        <v>19</v>
      </c>
      <c r="F747" s="4">
        <v>31</v>
      </c>
      <c r="G747">
        <v>2</v>
      </c>
      <c r="H747" s="5">
        <v>2.7083333333333334E-2</v>
      </c>
      <c r="I747" t="s">
        <v>610</v>
      </c>
      <c r="J747" s="4">
        <f t="shared" si="45"/>
        <v>62</v>
      </c>
      <c r="K747" s="11">
        <f t="shared" si="46"/>
        <v>38</v>
      </c>
      <c r="L747" s="4">
        <f t="shared" si="44"/>
        <v>24</v>
      </c>
      <c r="M747" s="6">
        <f t="shared" si="47"/>
        <v>0.38709677419354838</v>
      </c>
    </row>
    <row r="748" spans="1:13" x14ac:dyDescent="0.45">
      <c r="A748" s="3">
        <v>295</v>
      </c>
      <c r="B748" s="3">
        <v>3</v>
      </c>
      <c r="C748" t="s">
        <v>81</v>
      </c>
      <c r="D748" t="s">
        <v>628</v>
      </c>
      <c r="E748" s="4">
        <v>13</v>
      </c>
      <c r="F748" s="4">
        <v>21</v>
      </c>
      <c r="G748">
        <v>3</v>
      </c>
      <c r="H748" s="5">
        <v>4.0972222222222222E-2</v>
      </c>
      <c r="I748" t="s">
        <v>609</v>
      </c>
      <c r="J748" s="4">
        <f t="shared" si="45"/>
        <v>63</v>
      </c>
      <c r="K748" s="11">
        <f t="shared" si="46"/>
        <v>39</v>
      </c>
      <c r="L748" s="4">
        <f t="shared" si="44"/>
        <v>24</v>
      </c>
      <c r="M748" s="6">
        <f t="shared" si="47"/>
        <v>0.38095238095238093</v>
      </c>
    </row>
    <row r="749" spans="1:13" x14ac:dyDescent="0.45">
      <c r="A749" s="3">
        <v>296</v>
      </c>
      <c r="B749" s="3">
        <v>14</v>
      </c>
      <c r="C749" t="s">
        <v>211</v>
      </c>
      <c r="D749" t="s">
        <v>627</v>
      </c>
      <c r="E749" s="4">
        <v>14</v>
      </c>
      <c r="F749" s="4">
        <v>23</v>
      </c>
      <c r="G749">
        <v>1</v>
      </c>
      <c r="H749" s="5">
        <v>1.3888888888888888E-2</v>
      </c>
      <c r="I749" t="s">
        <v>609</v>
      </c>
      <c r="J749" s="4">
        <f t="shared" si="45"/>
        <v>23</v>
      </c>
      <c r="K749" s="11">
        <f t="shared" si="46"/>
        <v>14</v>
      </c>
      <c r="L749" s="4">
        <f t="shared" si="44"/>
        <v>9</v>
      </c>
      <c r="M749" s="6">
        <f t="shared" si="47"/>
        <v>0.39130434782608697</v>
      </c>
    </row>
    <row r="750" spans="1:13" x14ac:dyDescent="0.45">
      <c r="A750" s="3">
        <v>296</v>
      </c>
      <c r="B750" s="3">
        <v>14</v>
      </c>
      <c r="C750" t="s">
        <v>84</v>
      </c>
      <c r="D750" t="s">
        <v>617</v>
      </c>
      <c r="E750" s="4">
        <v>22</v>
      </c>
      <c r="F750" s="4">
        <v>36</v>
      </c>
      <c r="G750">
        <v>1</v>
      </c>
      <c r="H750" s="5">
        <v>1.8055555555555554E-2</v>
      </c>
      <c r="I750" t="s">
        <v>610</v>
      </c>
      <c r="J750" s="4">
        <f t="shared" si="45"/>
        <v>36</v>
      </c>
      <c r="K750" s="11">
        <f t="shared" si="46"/>
        <v>22</v>
      </c>
      <c r="L750" s="4">
        <f t="shared" si="44"/>
        <v>14</v>
      </c>
      <c r="M750" s="6">
        <f t="shared" si="47"/>
        <v>0.3888888888888889</v>
      </c>
    </row>
    <row r="751" spans="1:13" x14ac:dyDescent="0.45">
      <c r="A751" s="3">
        <v>297</v>
      </c>
      <c r="B751" s="3">
        <v>4</v>
      </c>
      <c r="C751" t="s">
        <v>49</v>
      </c>
      <c r="D751" t="s">
        <v>618</v>
      </c>
      <c r="E751" s="4">
        <v>17</v>
      </c>
      <c r="F751" s="4">
        <v>29</v>
      </c>
      <c r="G751">
        <v>2</v>
      </c>
      <c r="H751" s="5">
        <v>4.0972222222222222E-2</v>
      </c>
      <c r="I751" t="s">
        <v>610</v>
      </c>
      <c r="J751" s="4">
        <f t="shared" si="45"/>
        <v>58</v>
      </c>
      <c r="K751" s="11">
        <f t="shared" si="46"/>
        <v>34</v>
      </c>
      <c r="L751" s="4">
        <f t="shared" si="44"/>
        <v>24</v>
      </c>
      <c r="M751" s="6">
        <f t="shared" si="47"/>
        <v>0.41379310344827586</v>
      </c>
    </row>
    <row r="752" spans="1:13" x14ac:dyDescent="0.45">
      <c r="A752" s="3">
        <v>297</v>
      </c>
      <c r="B752" s="3">
        <v>4</v>
      </c>
      <c r="C752" t="s">
        <v>90</v>
      </c>
      <c r="D752" t="s">
        <v>629</v>
      </c>
      <c r="E752" s="4">
        <v>10</v>
      </c>
      <c r="F752" s="4">
        <v>18</v>
      </c>
      <c r="G752">
        <v>3</v>
      </c>
      <c r="H752" s="5">
        <v>9.0277777777777769E-3</v>
      </c>
      <c r="I752" t="s">
        <v>610</v>
      </c>
      <c r="J752" s="4">
        <f t="shared" si="45"/>
        <v>54</v>
      </c>
      <c r="K752" s="11">
        <f t="shared" si="46"/>
        <v>30</v>
      </c>
      <c r="L752" s="4">
        <f t="shared" si="44"/>
        <v>24</v>
      </c>
      <c r="M752" s="6">
        <f t="shared" si="47"/>
        <v>0.44444444444444442</v>
      </c>
    </row>
    <row r="753" spans="1:13" x14ac:dyDescent="0.45">
      <c r="A753" s="3">
        <v>297</v>
      </c>
      <c r="B753" s="3">
        <v>4</v>
      </c>
      <c r="C753" t="s">
        <v>81</v>
      </c>
      <c r="D753" t="s">
        <v>628</v>
      </c>
      <c r="E753" s="4">
        <v>13</v>
      </c>
      <c r="F753" s="4">
        <v>21</v>
      </c>
      <c r="G753">
        <v>3</v>
      </c>
      <c r="H753" s="5">
        <v>2.7777777777777776E-2</v>
      </c>
      <c r="I753" t="s">
        <v>610</v>
      </c>
      <c r="J753" s="4">
        <f t="shared" si="45"/>
        <v>63</v>
      </c>
      <c r="K753" s="11">
        <f t="shared" si="46"/>
        <v>39</v>
      </c>
      <c r="L753" s="4">
        <f t="shared" si="44"/>
        <v>24</v>
      </c>
      <c r="M753" s="6">
        <f t="shared" si="47"/>
        <v>0.38095238095238093</v>
      </c>
    </row>
    <row r="754" spans="1:13" x14ac:dyDescent="0.45">
      <c r="A754" s="3">
        <v>298</v>
      </c>
      <c r="B754" s="3">
        <v>11</v>
      </c>
      <c r="C754" t="s">
        <v>117</v>
      </c>
      <c r="D754" t="s">
        <v>615</v>
      </c>
      <c r="E754" s="4">
        <v>16</v>
      </c>
      <c r="F754" s="4">
        <v>27</v>
      </c>
      <c r="G754">
        <v>3</v>
      </c>
      <c r="H754" s="5">
        <v>3.1944444444444442E-2</v>
      </c>
      <c r="I754" t="s">
        <v>609</v>
      </c>
      <c r="J754" s="4">
        <f t="shared" si="45"/>
        <v>81</v>
      </c>
      <c r="K754" s="11">
        <f t="shared" si="46"/>
        <v>48</v>
      </c>
      <c r="L754" s="4">
        <f t="shared" si="44"/>
        <v>33</v>
      </c>
      <c r="M754" s="6">
        <f t="shared" si="47"/>
        <v>0.40740740740740738</v>
      </c>
    </row>
    <row r="755" spans="1:13" x14ac:dyDescent="0.45">
      <c r="A755" s="3">
        <v>298</v>
      </c>
      <c r="B755" s="3">
        <v>11</v>
      </c>
      <c r="C755" t="s">
        <v>84</v>
      </c>
      <c r="D755" t="s">
        <v>617</v>
      </c>
      <c r="E755" s="4">
        <v>22</v>
      </c>
      <c r="F755" s="4">
        <v>36</v>
      </c>
      <c r="G755">
        <v>3</v>
      </c>
      <c r="H755" s="5">
        <v>3.4027777777777775E-2</v>
      </c>
      <c r="I755" t="s">
        <v>609</v>
      </c>
      <c r="J755" s="4">
        <f t="shared" si="45"/>
        <v>108</v>
      </c>
      <c r="K755" s="11">
        <f t="shared" si="46"/>
        <v>66</v>
      </c>
      <c r="L755" s="4">
        <f t="shared" si="44"/>
        <v>42</v>
      </c>
      <c r="M755" s="6">
        <f t="shared" si="47"/>
        <v>0.3888888888888889</v>
      </c>
    </row>
    <row r="756" spans="1:13" x14ac:dyDescent="0.45">
      <c r="A756" s="3">
        <v>298</v>
      </c>
      <c r="B756" s="3">
        <v>11</v>
      </c>
      <c r="C756" t="s">
        <v>214</v>
      </c>
      <c r="D756" t="s">
        <v>624</v>
      </c>
      <c r="E756" s="4">
        <v>13</v>
      </c>
      <c r="F756" s="4">
        <v>22</v>
      </c>
      <c r="G756">
        <v>3</v>
      </c>
      <c r="H756" s="5">
        <v>3.1944444444444442E-2</v>
      </c>
      <c r="I756" t="s">
        <v>610</v>
      </c>
      <c r="J756" s="4">
        <f t="shared" si="45"/>
        <v>66</v>
      </c>
      <c r="K756" s="11">
        <f t="shared" si="46"/>
        <v>39</v>
      </c>
      <c r="L756" s="4">
        <f t="shared" si="44"/>
        <v>27</v>
      </c>
      <c r="M756" s="6">
        <f t="shared" si="47"/>
        <v>0.40909090909090912</v>
      </c>
    </row>
    <row r="757" spans="1:13" x14ac:dyDescent="0.45">
      <c r="A757" s="3">
        <v>299</v>
      </c>
      <c r="B757" s="3">
        <v>6</v>
      </c>
      <c r="C757" t="s">
        <v>157</v>
      </c>
      <c r="D757" t="s">
        <v>626</v>
      </c>
      <c r="E757" s="4">
        <v>12</v>
      </c>
      <c r="F757" s="4">
        <v>20</v>
      </c>
      <c r="G757">
        <v>1</v>
      </c>
      <c r="H757" s="5">
        <v>1.1805555555555555E-2</v>
      </c>
      <c r="I757" t="s">
        <v>609</v>
      </c>
      <c r="J757" s="4">
        <f t="shared" si="45"/>
        <v>20</v>
      </c>
      <c r="K757" s="11">
        <f t="shared" si="46"/>
        <v>12</v>
      </c>
      <c r="L757" s="4">
        <f t="shared" si="44"/>
        <v>8</v>
      </c>
      <c r="M757" s="6">
        <f t="shared" si="47"/>
        <v>0.4</v>
      </c>
    </row>
    <row r="758" spans="1:13" x14ac:dyDescent="0.45">
      <c r="A758" s="3">
        <v>299</v>
      </c>
      <c r="B758" s="3">
        <v>6</v>
      </c>
      <c r="C758" t="s">
        <v>84</v>
      </c>
      <c r="D758" t="s">
        <v>617</v>
      </c>
      <c r="E758" s="4">
        <v>22</v>
      </c>
      <c r="F758" s="4">
        <v>36</v>
      </c>
      <c r="G758">
        <v>2</v>
      </c>
      <c r="H758" s="5">
        <v>3.8194444444444448E-2</v>
      </c>
      <c r="I758" t="s">
        <v>609</v>
      </c>
      <c r="J758" s="4">
        <f t="shared" si="45"/>
        <v>72</v>
      </c>
      <c r="K758" s="11">
        <f t="shared" si="46"/>
        <v>44</v>
      </c>
      <c r="L758" s="4">
        <f t="shared" si="44"/>
        <v>28</v>
      </c>
      <c r="M758" s="6">
        <f t="shared" si="47"/>
        <v>0.3888888888888889</v>
      </c>
    </row>
    <row r="759" spans="1:13" x14ac:dyDescent="0.45">
      <c r="A759" s="3">
        <v>299</v>
      </c>
      <c r="B759" s="3">
        <v>6</v>
      </c>
      <c r="C759" t="s">
        <v>169</v>
      </c>
      <c r="D759" t="s">
        <v>612</v>
      </c>
      <c r="E759" s="4">
        <v>14</v>
      </c>
      <c r="F759" s="4">
        <v>24</v>
      </c>
      <c r="G759">
        <v>3</v>
      </c>
      <c r="H759" s="5">
        <v>1.0416666666666666E-2</v>
      </c>
      <c r="I759" t="s">
        <v>610</v>
      </c>
      <c r="J759" s="4">
        <f t="shared" si="45"/>
        <v>72</v>
      </c>
      <c r="K759" s="11">
        <f t="shared" si="46"/>
        <v>42</v>
      </c>
      <c r="L759" s="4">
        <f t="shared" si="44"/>
        <v>30</v>
      </c>
      <c r="M759" s="6">
        <f t="shared" si="47"/>
        <v>0.41666666666666669</v>
      </c>
    </row>
    <row r="760" spans="1:13" x14ac:dyDescent="0.45">
      <c r="A760" s="3">
        <v>299</v>
      </c>
      <c r="B760" s="3">
        <v>6</v>
      </c>
      <c r="C760" t="s">
        <v>90</v>
      </c>
      <c r="D760" t="s">
        <v>629</v>
      </c>
      <c r="E760" s="4">
        <v>10</v>
      </c>
      <c r="F760" s="4">
        <v>18</v>
      </c>
      <c r="G760">
        <v>1</v>
      </c>
      <c r="H760" s="5">
        <v>1.8055555555555554E-2</v>
      </c>
      <c r="I760" t="s">
        <v>609</v>
      </c>
      <c r="J760" s="4">
        <f t="shared" si="45"/>
        <v>18</v>
      </c>
      <c r="K760" s="11">
        <f t="shared" si="46"/>
        <v>10</v>
      </c>
      <c r="L760" s="4">
        <f t="shared" si="44"/>
        <v>8</v>
      </c>
      <c r="M760" s="6">
        <f t="shared" si="47"/>
        <v>0.44444444444444442</v>
      </c>
    </row>
    <row r="761" spans="1:13" x14ac:dyDescent="0.45">
      <c r="A761" s="3">
        <v>300</v>
      </c>
      <c r="B761" s="3">
        <v>18</v>
      </c>
      <c r="C761" t="s">
        <v>59</v>
      </c>
      <c r="D761" t="s">
        <v>616</v>
      </c>
      <c r="E761" s="4">
        <v>25</v>
      </c>
      <c r="F761" s="4">
        <v>40</v>
      </c>
      <c r="G761">
        <v>3</v>
      </c>
      <c r="H761" s="5">
        <v>3.7499999999999999E-2</v>
      </c>
      <c r="I761" t="s">
        <v>610</v>
      </c>
      <c r="J761" s="4">
        <f t="shared" si="45"/>
        <v>120</v>
      </c>
      <c r="K761" s="11">
        <f t="shared" si="46"/>
        <v>75</v>
      </c>
      <c r="L761" s="4">
        <f t="shared" si="44"/>
        <v>45</v>
      </c>
      <c r="M761" s="6">
        <f t="shared" si="47"/>
        <v>0.375</v>
      </c>
    </row>
    <row r="762" spans="1:13" x14ac:dyDescent="0.45">
      <c r="A762" s="3">
        <v>300</v>
      </c>
      <c r="B762" s="3">
        <v>18</v>
      </c>
      <c r="C762" t="s">
        <v>90</v>
      </c>
      <c r="D762" t="s">
        <v>629</v>
      </c>
      <c r="E762" s="4">
        <v>10</v>
      </c>
      <c r="F762" s="4">
        <v>18</v>
      </c>
      <c r="G762">
        <v>3</v>
      </c>
      <c r="H762" s="5">
        <v>9.7222222222222224E-3</v>
      </c>
      <c r="I762" t="s">
        <v>609</v>
      </c>
      <c r="J762" s="4">
        <f t="shared" si="45"/>
        <v>54</v>
      </c>
      <c r="K762" s="11">
        <f t="shared" si="46"/>
        <v>30</v>
      </c>
      <c r="L762" s="4">
        <f t="shared" si="44"/>
        <v>24</v>
      </c>
      <c r="M762" s="6">
        <f t="shared" si="47"/>
        <v>0.44444444444444442</v>
      </c>
    </row>
    <row r="763" spans="1:13" x14ac:dyDescent="0.45">
      <c r="A763" s="3">
        <v>300</v>
      </c>
      <c r="B763" s="3">
        <v>18</v>
      </c>
      <c r="C763" t="s">
        <v>166</v>
      </c>
      <c r="D763" t="s">
        <v>630</v>
      </c>
      <c r="E763" s="4">
        <v>15</v>
      </c>
      <c r="F763" s="4">
        <v>26</v>
      </c>
      <c r="G763">
        <v>1</v>
      </c>
      <c r="H763" s="5">
        <v>1.5277777777777777E-2</v>
      </c>
      <c r="I763" t="s">
        <v>610</v>
      </c>
      <c r="J763" s="4">
        <f t="shared" si="45"/>
        <v>26</v>
      </c>
      <c r="K763" s="11">
        <f t="shared" si="46"/>
        <v>15</v>
      </c>
      <c r="L763" s="4">
        <f t="shared" si="44"/>
        <v>11</v>
      </c>
      <c r="M763" s="6">
        <f t="shared" si="47"/>
        <v>0.42307692307692307</v>
      </c>
    </row>
    <row r="764" spans="1:13" x14ac:dyDescent="0.45">
      <c r="A764" s="3">
        <v>300</v>
      </c>
      <c r="B764" s="3">
        <v>18</v>
      </c>
      <c r="C764" t="s">
        <v>79</v>
      </c>
      <c r="D764" t="s">
        <v>613</v>
      </c>
      <c r="E764" s="4">
        <v>18</v>
      </c>
      <c r="F764" s="4">
        <v>30</v>
      </c>
      <c r="G764">
        <v>3</v>
      </c>
      <c r="H764" s="5">
        <v>1.9444444444444445E-2</v>
      </c>
      <c r="I764" t="s">
        <v>609</v>
      </c>
      <c r="J764" s="4">
        <f t="shared" si="45"/>
        <v>90</v>
      </c>
      <c r="K764" s="11">
        <f t="shared" si="46"/>
        <v>54</v>
      </c>
      <c r="L764" s="4">
        <f t="shared" si="44"/>
        <v>36</v>
      </c>
      <c r="M764" s="6">
        <f t="shared" si="47"/>
        <v>0.4</v>
      </c>
    </row>
    <row r="765" spans="1:13" x14ac:dyDescent="0.45">
      <c r="A765" s="3">
        <v>301</v>
      </c>
      <c r="B765" s="3">
        <v>8</v>
      </c>
      <c r="C765" t="s">
        <v>127</v>
      </c>
      <c r="D765" t="s">
        <v>614</v>
      </c>
      <c r="E765" s="4">
        <v>19</v>
      </c>
      <c r="F765" s="4">
        <v>31</v>
      </c>
      <c r="G765">
        <v>3</v>
      </c>
      <c r="H765" s="5">
        <v>1.5972222222222221E-2</v>
      </c>
      <c r="I765" t="s">
        <v>610</v>
      </c>
      <c r="J765" s="4">
        <f t="shared" si="45"/>
        <v>93</v>
      </c>
      <c r="K765" s="11">
        <f t="shared" si="46"/>
        <v>57</v>
      </c>
      <c r="L765" s="4">
        <f t="shared" si="44"/>
        <v>36</v>
      </c>
      <c r="M765" s="6">
        <f t="shared" si="47"/>
        <v>0.38709677419354838</v>
      </c>
    </row>
    <row r="766" spans="1:13" x14ac:dyDescent="0.45">
      <c r="A766" s="3">
        <v>301</v>
      </c>
      <c r="B766" s="3">
        <v>8</v>
      </c>
      <c r="C766" t="s">
        <v>166</v>
      </c>
      <c r="D766" t="s">
        <v>630</v>
      </c>
      <c r="E766" s="4">
        <v>15</v>
      </c>
      <c r="F766" s="4">
        <v>26</v>
      </c>
      <c r="G766">
        <v>2</v>
      </c>
      <c r="H766" s="5">
        <v>3.9583333333333331E-2</v>
      </c>
      <c r="I766" t="s">
        <v>610</v>
      </c>
      <c r="J766" s="4">
        <f t="shared" si="45"/>
        <v>52</v>
      </c>
      <c r="K766" s="11">
        <f t="shared" si="46"/>
        <v>30</v>
      </c>
      <c r="L766" s="4">
        <f t="shared" si="44"/>
        <v>22</v>
      </c>
      <c r="M766" s="6">
        <f t="shared" si="47"/>
        <v>0.42307692307692307</v>
      </c>
    </row>
    <row r="767" spans="1:13" x14ac:dyDescent="0.45">
      <c r="A767" s="3">
        <v>301</v>
      </c>
      <c r="B767" s="3">
        <v>8</v>
      </c>
      <c r="C767" t="s">
        <v>49</v>
      </c>
      <c r="D767" t="s">
        <v>618</v>
      </c>
      <c r="E767" s="4">
        <v>17</v>
      </c>
      <c r="F767" s="4">
        <v>29</v>
      </c>
      <c r="G767">
        <v>2</v>
      </c>
      <c r="H767" s="5">
        <v>3.4027777777777775E-2</v>
      </c>
      <c r="I767" t="s">
        <v>609</v>
      </c>
      <c r="J767" s="4">
        <f t="shared" si="45"/>
        <v>58</v>
      </c>
      <c r="K767" s="11">
        <f t="shared" si="46"/>
        <v>34</v>
      </c>
      <c r="L767" s="4">
        <f t="shared" si="44"/>
        <v>24</v>
      </c>
      <c r="M767" s="6">
        <f t="shared" si="47"/>
        <v>0.41379310344827586</v>
      </c>
    </row>
    <row r="768" spans="1:13" x14ac:dyDescent="0.45">
      <c r="A768" s="3">
        <v>301</v>
      </c>
      <c r="B768" s="3">
        <v>8</v>
      </c>
      <c r="C768" t="s">
        <v>157</v>
      </c>
      <c r="D768" t="s">
        <v>626</v>
      </c>
      <c r="E768" s="4">
        <v>12</v>
      </c>
      <c r="F768" s="4">
        <v>20</v>
      </c>
      <c r="G768">
        <v>1</v>
      </c>
      <c r="H768" s="5">
        <v>3.7499999999999999E-2</v>
      </c>
      <c r="I768" t="s">
        <v>609</v>
      </c>
      <c r="J768" s="4">
        <f t="shared" si="45"/>
        <v>20</v>
      </c>
      <c r="K768" s="11">
        <f t="shared" si="46"/>
        <v>12</v>
      </c>
      <c r="L768" s="4">
        <f t="shared" si="44"/>
        <v>8</v>
      </c>
      <c r="M768" s="6">
        <f t="shared" si="47"/>
        <v>0.4</v>
      </c>
    </row>
    <row r="769" spans="1:13" x14ac:dyDescent="0.45">
      <c r="A769" s="3">
        <v>302</v>
      </c>
      <c r="B769" s="3">
        <v>5</v>
      </c>
      <c r="C769" t="s">
        <v>258</v>
      </c>
      <c r="D769" t="s">
        <v>623</v>
      </c>
      <c r="E769" s="4">
        <v>19</v>
      </c>
      <c r="F769" s="4">
        <v>32</v>
      </c>
      <c r="G769">
        <v>3</v>
      </c>
      <c r="H769" s="5">
        <v>1.0416666666666666E-2</v>
      </c>
      <c r="I769" t="s">
        <v>609</v>
      </c>
      <c r="J769" s="4">
        <f t="shared" si="45"/>
        <v>96</v>
      </c>
      <c r="K769" s="11">
        <f t="shared" si="46"/>
        <v>57</v>
      </c>
      <c r="L769" s="4">
        <f t="shared" si="44"/>
        <v>39</v>
      </c>
      <c r="M769" s="6">
        <f t="shared" si="47"/>
        <v>0.40625</v>
      </c>
    </row>
    <row r="770" spans="1:13" x14ac:dyDescent="0.45">
      <c r="A770" s="3">
        <v>303</v>
      </c>
      <c r="B770" s="3">
        <v>14</v>
      </c>
      <c r="C770" t="s">
        <v>157</v>
      </c>
      <c r="D770" t="s">
        <v>626</v>
      </c>
      <c r="E770" s="4">
        <v>12</v>
      </c>
      <c r="F770" s="4">
        <v>20</v>
      </c>
      <c r="G770">
        <v>2</v>
      </c>
      <c r="H770" s="5">
        <v>9.0277777777777769E-3</v>
      </c>
      <c r="I770" t="s">
        <v>609</v>
      </c>
      <c r="J770" s="4">
        <f t="shared" si="45"/>
        <v>40</v>
      </c>
      <c r="K770" s="11">
        <f t="shared" si="46"/>
        <v>24</v>
      </c>
      <c r="L770" s="4">
        <f t="shared" ref="L770:L833" si="48">J770-(G770*E770)</f>
        <v>16</v>
      </c>
      <c r="M770" s="6">
        <f>L770/J770</f>
        <v>0.4</v>
      </c>
    </row>
    <row r="771" spans="1:13" x14ac:dyDescent="0.45">
      <c r="A771" s="3">
        <v>303</v>
      </c>
      <c r="B771" s="3">
        <v>14</v>
      </c>
      <c r="C771" t="s">
        <v>59</v>
      </c>
      <c r="D771" t="s">
        <v>616</v>
      </c>
      <c r="E771" s="4">
        <v>25</v>
      </c>
      <c r="F771" s="4">
        <v>40</v>
      </c>
      <c r="G771">
        <v>3</v>
      </c>
      <c r="H771" s="5">
        <v>1.1111111111111112E-2</v>
      </c>
      <c r="I771" t="s">
        <v>609</v>
      </c>
      <c r="J771" s="4">
        <f t="shared" ref="J771:J834" si="49">F771*G771</f>
        <v>120</v>
      </c>
      <c r="K771" s="11">
        <f t="shared" ref="K771:K834" si="50">G771*E771</f>
        <v>75</v>
      </c>
      <c r="L771" s="4">
        <f t="shared" si="48"/>
        <v>45</v>
      </c>
      <c r="M771" s="6">
        <f t="shared" ref="M771:M834" si="51">L771/J771</f>
        <v>0.375</v>
      </c>
    </row>
    <row r="772" spans="1:13" x14ac:dyDescent="0.45">
      <c r="A772" s="3">
        <v>303</v>
      </c>
      <c r="B772" s="3">
        <v>14</v>
      </c>
      <c r="C772" t="s">
        <v>166</v>
      </c>
      <c r="D772" t="s">
        <v>630</v>
      </c>
      <c r="E772" s="4">
        <v>15</v>
      </c>
      <c r="F772" s="4">
        <v>26</v>
      </c>
      <c r="G772">
        <v>1</v>
      </c>
      <c r="H772" s="5">
        <v>3.888888888888889E-2</v>
      </c>
      <c r="I772" t="s">
        <v>610</v>
      </c>
      <c r="J772" s="4">
        <f t="shared" si="49"/>
        <v>26</v>
      </c>
      <c r="K772" s="11">
        <f t="shared" si="50"/>
        <v>15</v>
      </c>
      <c r="L772" s="4">
        <f t="shared" si="48"/>
        <v>11</v>
      </c>
      <c r="M772" s="6">
        <f t="shared" si="51"/>
        <v>0.42307692307692307</v>
      </c>
    </row>
    <row r="773" spans="1:13" x14ac:dyDescent="0.45">
      <c r="A773" s="3">
        <v>303</v>
      </c>
      <c r="B773" s="3">
        <v>14</v>
      </c>
      <c r="C773" t="s">
        <v>169</v>
      </c>
      <c r="D773" t="s">
        <v>612</v>
      </c>
      <c r="E773" s="4">
        <v>14</v>
      </c>
      <c r="F773" s="4">
        <v>24</v>
      </c>
      <c r="G773">
        <v>1</v>
      </c>
      <c r="H773" s="5">
        <v>4.8611111111111112E-3</v>
      </c>
      <c r="I773" t="s">
        <v>609</v>
      </c>
      <c r="J773" s="4">
        <f t="shared" si="49"/>
        <v>24</v>
      </c>
      <c r="K773" s="11">
        <f t="shared" si="50"/>
        <v>14</v>
      </c>
      <c r="L773" s="4">
        <f t="shared" si="48"/>
        <v>10</v>
      </c>
      <c r="M773" s="6">
        <f t="shared" si="51"/>
        <v>0.41666666666666669</v>
      </c>
    </row>
    <row r="774" spans="1:13" x14ac:dyDescent="0.45">
      <c r="A774" s="3">
        <v>304</v>
      </c>
      <c r="B774" s="3">
        <v>6</v>
      </c>
      <c r="C774" t="s">
        <v>258</v>
      </c>
      <c r="D774" t="s">
        <v>623</v>
      </c>
      <c r="E774" s="4">
        <v>19</v>
      </c>
      <c r="F774" s="4">
        <v>32</v>
      </c>
      <c r="G774">
        <v>2</v>
      </c>
      <c r="H774" s="5">
        <v>6.2500000000000003E-3</v>
      </c>
      <c r="I774" t="s">
        <v>609</v>
      </c>
      <c r="J774" s="4">
        <f t="shared" si="49"/>
        <v>64</v>
      </c>
      <c r="K774" s="11">
        <f t="shared" si="50"/>
        <v>38</v>
      </c>
      <c r="L774" s="4">
        <f t="shared" si="48"/>
        <v>26</v>
      </c>
      <c r="M774" s="6">
        <f t="shared" si="51"/>
        <v>0.40625</v>
      </c>
    </row>
    <row r="775" spans="1:13" x14ac:dyDescent="0.45">
      <c r="A775" s="3">
        <v>304</v>
      </c>
      <c r="B775" s="3">
        <v>6</v>
      </c>
      <c r="C775" t="s">
        <v>81</v>
      </c>
      <c r="D775" t="s">
        <v>628</v>
      </c>
      <c r="E775" s="4">
        <v>13</v>
      </c>
      <c r="F775" s="4">
        <v>21</v>
      </c>
      <c r="G775">
        <v>2</v>
      </c>
      <c r="H775" s="5">
        <v>4.8611111111111112E-3</v>
      </c>
      <c r="I775" t="s">
        <v>610</v>
      </c>
      <c r="J775" s="4">
        <f t="shared" si="49"/>
        <v>42</v>
      </c>
      <c r="K775" s="11">
        <f t="shared" si="50"/>
        <v>26</v>
      </c>
      <c r="L775" s="4">
        <f t="shared" si="48"/>
        <v>16</v>
      </c>
      <c r="M775" s="6">
        <f t="shared" si="51"/>
        <v>0.38095238095238093</v>
      </c>
    </row>
    <row r="776" spans="1:13" x14ac:dyDescent="0.45">
      <c r="A776" s="3">
        <v>304</v>
      </c>
      <c r="B776" s="3">
        <v>6</v>
      </c>
      <c r="C776" t="s">
        <v>59</v>
      </c>
      <c r="D776" t="s">
        <v>616</v>
      </c>
      <c r="E776" s="4">
        <v>25</v>
      </c>
      <c r="F776" s="4">
        <v>40</v>
      </c>
      <c r="G776">
        <v>2</v>
      </c>
      <c r="H776" s="5">
        <v>3.3333333333333333E-2</v>
      </c>
      <c r="I776" t="s">
        <v>609</v>
      </c>
      <c r="J776" s="4">
        <f t="shared" si="49"/>
        <v>80</v>
      </c>
      <c r="K776" s="11">
        <f t="shared" si="50"/>
        <v>50</v>
      </c>
      <c r="L776" s="4">
        <f t="shared" si="48"/>
        <v>30</v>
      </c>
      <c r="M776" s="6">
        <f t="shared" si="51"/>
        <v>0.375</v>
      </c>
    </row>
    <row r="777" spans="1:13" x14ac:dyDescent="0.45">
      <c r="A777" s="3">
        <v>304</v>
      </c>
      <c r="B777" s="3">
        <v>6</v>
      </c>
      <c r="C777" t="s">
        <v>127</v>
      </c>
      <c r="D777" t="s">
        <v>614</v>
      </c>
      <c r="E777" s="4">
        <v>19</v>
      </c>
      <c r="F777" s="4">
        <v>31</v>
      </c>
      <c r="G777">
        <v>3</v>
      </c>
      <c r="H777" s="5">
        <v>1.4583333333333334E-2</v>
      </c>
      <c r="I777" t="s">
        <v>609</v>
      </c>
      <c r="J777" s="4">
        <f t="shared" si="49"/>
        <v>93</v>
      </c>
      <c r="K777" s="11">
        <f t="shared" si="50"/>
        <v>57</v>
      </c>
      <c r="L777" s="4">
        <f t="shared" si="48"/>
        <v>36</v>
      </c>
      <c r="M777" s="6">
        <f t="shared" si="51"/>
        <v>0.38709677419354838</v>
      </c>
    </row>
    <row r="778" spans="1:13" x14ac:dyDescent="0.45">
      <c r="A778" s="3">
        <v>305</v>
      </c>
      <c r="B778" s="3">
        <v>1</v>
      </c>
      <c r="C778" t="s">
        <v>37</v>
      </c>
      <c r="D778" t="s">
        <v>622</v>
      </c>
      <c r="E778" s="4">
        <v>21</v>
      </c>
      <c r="F778" s="4">
        <v>35</v>
      </c>
      <c r="G778">
        <v>3</v>
      </c>
      <c r="H778" s="5">
        <v>1.1805555555555555E-2</v>
      </c>
      <c r="I778" t="s">
        <v>609</v>
      </c>
      <c r="J778" s="4">
        <f t="shared" si="49"/>
        <v>105</v>
      </c>
      <c r="K778" s="11">
        <f t="shared" si="50"/>
        <v>63</v>
      </c>
      <c r="L778" s="4">
        <f t="shared" si="48"/>
        <v>42</v>
      </c>
      <c r="M778" s="6">
        <f t="shared" si="51"/>
        <v>0.4</v>
      </c>
    </row>
    <row r="779" spans="1:13" x14ac:dyDescent="0.45">
      <c r="A779" s="3">
        <v>305</v>
      </c>
      <c r="B779" s="3">
        <v>1</v>
      </c>
      <c r="C779" t="s">
        <v>211</v>
      </c>
      <c r="D779" t="s">
        <v>627</v>
      </c>
      <c r="E779" s="4">
        <v>14</v>
      </c>
      <c r="F779" s="4">
        <v>23</v>
      </c>
      <c r="G779">
        <v>1</v>
      </c>
      <c r="H779" s="5">
        <v>3.3333333333333333E-2</v>
      </c>
      <c r="I779" t="s">
        <v>609</v>
      </c>
      <c r="J779" s="4">
        <f t="shared" si="49"/>
        <v>23</v>
      </c>
      <c r="K779" s="11">
        <f t="shared" si="50"/>
        <v>14</v>
      </c>
      <c r="L779" s="4">
        <f t="shared" si="48"/>
        <v>9</v>
      </c>
      <c r="M779" s="6">
        <f t="shared" si="51"/>
        <v>0.39130434782608697</v>
      </c>
    </row>
    <row r="780" spans="1:13" x14ac:dyDescent="0.45">
      <c r="A780" s="3">
        <v>306</v>
      </c>
      <c r="B780" s="3">
        <v>7</v>
      </c>
      <c r="C780" t="s">
        <v>258</v>
      </c>
      <c r="D780" t="s">
        <v>623</v>
      </c>
      <c r="E780" s="4">
        <v>19</v>
      </c>
      <c r="F780" s="4">
        <v>32</v>
      </c>
      <c r="G780">
        <v>1</v>
      </c>
      <c r="H780" s="5">
        <v>1.4583333333333334E-2</v>
      </c>
      <c r="I780" t="s">
        <v>610</v>
      </c>
      <c r="J780" s="4">
        <f t="shared" si="49"/>
        <v>32</v>
      </c>
      <c r="K780" s="11">
        <f t="shared" si="50"/>
        <v>19</v>
      </c>
      <c r="L780" s="4">
        <f t="shared" si="48"/>
        <v>13</v>
      </c>
      <c r="M780" s="6">
        <f t="shared" si="51"/>
        <v>0.40625</v>
      </c>
    </row>
    <row r="781" spans="1:13" x14ac:dyDescent="0.45">
      <c r="A781" s="3">
        <v>307</v>
      </c>
      <c r="B781" s="3">
        <v>20</v>
      </c>
      <c r="C781" t="s">
        <v>81</v>
      </c>
      <c r="D781" t="s">
        <v>628</v>
      </c>
      <c r="E781" s="4">
        <v>13</v>
      </c>
      <c r="F781" s="4">
        <v>21</v>
      </c>
      <c r="G781">
        <v>3</v>
      </c>
      <c r="H781" s="5">
        <v>2.7083333333333334E-2</v>
      </c>
      <c r="I781" t="s">
        <v>610</v>
      </c>
      <c r="J781" s="4">
        <f t="shared" si="49"/>
        <v>63</v>
      </c>
      <c r="K781" s="11">
        <f t="shared" si="50"/>
        <v>39</v>
      </c>
      <c r="L781" s="4">
        <f t="shared" si="48"/>
        <v>24</v>
      </c>
      <c r="M781" s="6">
        <f t="shared" si="51"/>
        <v>0.38095238095238093</v>
      </c>
    </row>
    <row r="782" spans="1:13" x14ac:dyDescent="0.45">
      <c r="A782" s="3">
        <v>308</v>
      </c>
      <c r="B782" s="3">
        <v>14</v>
      </c>
      <c r="C782" t="s">
        <v>66</v>
      </c>
      <c r="D782" t="s">
        <v>625</v>
      </c>
      <c r="E782" s="4">
        <v>20</v>
      </c>
      <c r="F782" s="4">
        <v>34</v>
      </c>
      <c r="G782">
        <v>1</v>
      </c>
      <c r="H782" s="5">
        <v>3.0555555555555555E-2</v>
      </c>
      <c r="I782" t="s">
        <v>610</v>
      </c>
      <c r="J782" s="4">
        <f t="shared" si="49"/>
        <v>34</v>
      </c>
      <c r="K782" s="11">
        <f t="shared" si="50"/>
        <v>20</v>
      </c>
      <c r="L782" s="4">
        <f t="shared" si="48"/>
        <v>14</v>
      </c>
      <c r="M782" s="6">
        <f t="shared" si="51"/>
        <v>0.41176470588235292</v>
      </c>
    </row>
    <row r="783" spans="1:13" x14ac:dyDescent="0.45">
      <c r="A783" s="3">
        <v>308</v>
      </c>
      <c r="B783" s="3">
        <v>14</v>
      </c>
      <c r="C783" t="s">
        <v>37</v>
      </c>
      <c r="D783" t="s">
        <v>622</v>
      </c>
      <c r="E783" s="4">
        <v>21</v>
      </c>
      <c r="F783" s="4">
        <v>35</v>
      </c>
      <c r="G783">
        <v>2</v>
      </c>
      <c r="H783" s="5">
        <v>2.8472222222222222E-2</v>
      </c>
      <c r="I783" t="s">
        <v>609</v>
      </c>
      <c r="J783" s="4">
        <f t="shared" si="49"/>
        <v>70</v>
      </c>
      <c r="K783" s="11">
        <f t="shared" si="50"/>
        <v>42</v>
      </c>
      <c r="L783" s="4">
        <f t="shared" si="48"/>
        <v>28</v>
      </c>
      <c r="M783" s="6">
        <f t="shared" si="51"/>
        <v>0.4</v>
      </c>
    </row>
    <row r="784" spans="1:13" x14ac:dyDescent="0.45">
      <c r="A784" s="3">
        <v>308</v>
      </c>
      <c r="B784" s="3">
        <v>14</v>
      </c>
      <c r="C784" t="s">
        <v>127</v>
      </c>
      <c r="D784" t="s">
        <v>614</v>
      </c>
      <c r="E784" s="4">
        <v>19</v>
      </c>
      <c r="F784" s="4">
        <v>31</v>
      </c>
      <c r="G784">
        <v>2</v>
      </c>
      <c r="H784" s="5">
        <v>2.9166666666666667E-2</v>
      </c>
      <c r="I784" t="s">
        <v>609</v>
      </c>
      <c r="J784" s="4">
        <f t="shared" si="49"/>
        <v>62</v>
      </c>
      <c r="K784" s="11">
        <f t="shared" si="50"/>
        <v>38</v>
      </c>
      <c r="L784" s="4">
        <f t="shared" si="48"/>
        <v>24</v>
      </c>
      <c r="M784" s="6">
        <f t="shared" si="51"/>
        <v>0.38709677419354838</v>
      </c>
    </row>
    <row r="785" spans="1:13" x14ac:dyDescent="0.45">
      <c r="A785" s="3">
        <v>308</v>
      </c>
      <c r="B785" s="3">
        <v>14</v>
      </c>
      <c r="C785" t="s">
        <v>53</v>
      </c>
      <c r="D785" t="s">
        <v>620</v>
      </c>
      <c r="E785" s="4">
        <v>16</v>
      </c>
      <c r="F785" s="4">
        <v>28</v>
      </c>
      <c r="G785">
        <v>2</v>
      </c>
      <c r="H785" s="5">
        <v>4.0972222222222222E-2</v>
      </c>
      <c r="I785" t="s">
        <v>609</v>
      </c>
      <c r="J785" s="4">
        <f t="shared" si="49"/>
        <v>56</v>
      </c>
      <c r="K785" s="11">
        <f t="shared" si="50"/>
        <v>32</v>
      </c>
      <c r="L785" s="4">
        <f t="shared" si="48"/>
        <v>24</v>
      </c>
      <c r="M785" s="6">
        <f t="shared" si="51"/>
        <v>0.42857142857142855</v>
      </c>
    </row>
    <row r="786" spans="1:13" x14ac:dyDescent="0.45">
      <c r="A786" s="3">
        <v>309</v>
      </c>
      <c r="B786" s="3">
        <v>9</v>
      </c>
      <c r="C786" t="s">
        <v>59</v>
      </c>
      <c r="D786" t="s">
        <v>616</v>
      </c>
      <c r="E786" s="4">
        <v>25</v>
      </c>
      <c r="F786" s="4">
        <v>40</v>
      </c>
      <c r="G786">
        <v>1</v>
      </c>
      <c r="H786" s="5">
        <v>2.013888888888889E-2</v>
      </c>
      <c r="I786" t="s">
        <v>609</v>
      </c>
      <c r="J786" s="4">
        <f t="shared" si="49"/>
        <v>40</v>
      </c>
      <c r="K786" s="11">
        <f t="shared" si="50"/>
        <v>25</v>
      </c>
      <c r="L786" s="4">
        <f t="shared" si="48"/>
        <v>15</v>
      </c>
      <c r="M786" s="6">
        <f t="shared" si="51"/>
        <v>0.375</v>
      </c>
    </row>
    <row r="787" spans="1:13" x14ac:dyDescent="0.45">
      <c r="A787" s="3">
        <v>309</v>
      </c>
      <c r="B787" s="3">
        <v>9</v>
      </c>
      <c r="C787" t="s">
        <v>127</v>
      </c>
      <c r="D787" t="s">
        <v>614</v>
      </c>
      <c r="E787" s="4">
        <v>19</v>
      </c>
      <c r="F787" s="4">
        <v>31</v>
      </c>
      <c r="G787">
        <v>2</v>
      </c>
      <c r="H787" s="5">
        <v>2.9861111111111113E-2</v>
      </c>
      <c r="I787" t="s">
        <v>610</v>
      </c>
      <c r="J787" s="4">
        <f t="shared" si="49"/>
        <v>62</v>
      </c>
      <c r="K787" s="11">
        <f t="shared" si="50"/>
        <v>38</v>
      </c>
      <c r="L787" s="4">
        <f t="shared" si="48"/>
        <v>24</v>
      </c>
      <c r="M787" s="6">
        <f t="shared" si="51"/>
        <v>0.38709677419354838</v>
      </c>
    </row>
    <row r="788" spans="1:13" x14ac:dyDescent="0.45">
      <c r="A788" s="3">
        <v>309</v>
      </c>
      <c r="B788" s="3">
        <v>9</v>
      </c>
      <c r="C788" t="s">
        <v>37</v>
      </c>
      <c r="D788" t="s">
        <v>622</v>
      </c>
      <c r="E788" s="4">
        <v>21</v>
      </c>
      <c r="F788" s="4">
        <v>35</v>
      </c>
      <c r="G788">
        <v>2</v>
      </c>
      <c r="H788" s="5">
        <v>3.5416666666666666E-2</v>
      </c>
      <c r="I788" t="s">
        <v>610</v>
      </c>
      <c r="J788" s="4">
        <f t="shared" si="49"/>
        <v>70</v>
      </c>
      <c r="K788" s="11">
        <f t="shared" si="50"/>
        <v>42</v>
      </c>
      <c r="L788" s="4">
        <f t="shared" si="48"/>
        <v>28</v>
      </c>
      <c r="M788" s="6">
        <f t="shared" si="51"/>
        <v>0.4</v>
      </c>
    </row>
    <row r="789" spans="1:13" x14ac:dyDescent="0.45">
      <c r="A789" s="3">
        <v>310</v>
      </c>
      <c r="B789" s="3">
        <v>17</v>
      </c>
      <c r="C789" t="s">
        <v>166</v>
      </c>
      <c r="D789" t="s">
        <v>630</v>
      </c>
      <c r="E789" s="4">
        <v>15</v>
      </c>
      <c r="F789" s="4">
        <v>26</v>
      </c>
      <c r="G789">
        <v>3</v>
      </c>
      <c r="H789" s="5">
        <v>2.9861111111111113E-2</v>
      </c>
      <c r="I789" t="s">
        <v>609</v>
      </c>
      <c r="J789" s="4">
        <f t="shared" si="49"/>
        <v>78</v>
      </c>
      <c r="K789" s="11">
        <f t="shared" si="50"/>
        <v>45</v>
      </c>
      <c r="L789" s="4">
        <f t="shared" si="48"/>
        <v>33</v>
      </c>
      <c r="M789" s="6">
        <f t="shared" si="51"/>
        <v>0.42307692307692307</v>
      </c>
    </row>
    <row r="790" spans="1:13" x14ac:dyDescent="0.45">
      <c r="A790" s="3">
        <v>310</v>
      </c>
      <c r="B790" s="3">
        <v>17</v>
      </c>
      <c r="C790" t="s">
        <v>79</v>
      </c>
      <c r="D790" t="s">
        <v>613</v>
      </c>
      <c r="E790" s="4">
        <v>18</v>
      </c>
      <c r="F790" s="4">
        <v>30</v>
      </c>
      <c r="G790">
        <v>2</v>
      </c>
      <c r="H790" s="5">
        <v>3.7499999999999999E-2</v>
      </c>
      <c r="I790" t="s">
        <v>610</v>
      </c>
      <c r="J790" s="4">
        <f t="shared" si="49"/>
        <v>60</v>
      </c>
      <c r="K790" s="11">
        <f t="shared" si="50"/>
        <v>36</v>
      </c>
      <c r="L790" s="4">
        <f t="shared" si="48"/>
        <v>24</v>
      </c>
      <c r="M790" s="6">
        <f t="shared" si="51"/>
        <v>0.4</v>
      </c>
    </row>
    <row r="791" spans="1:13" x14ac:dyDescent="0.45">
      <c r="A791" s="3">
        <v>311</v>
      </c>
      <c r="B791" s="3">
        <v>6</v>
      </c>
      <c r="C791" t="s">
        <v>169</v>
      </c>
      <c r="D791" t="s">
        <v>612</v>
      </c>
      <c r="E791" s="4">
        <v>14</v>
      </c>
      <c r="F791" s="4">
        <v>24</v>
      </c>
      <c r="G791">
        <v>1</v>
      </c>
      <c r="H791" s="5">
        <v>3.1944444444444442E-2</v>
      </c>
      <c r="I791" t="s">
        <v>610</v>
      </c>
      <c r="J791" s="4">
        <f t="shared" si="49"/>
        <v>24</v>
      </c>
      <c r="K791" s="11">
        <f t="shared" si="50"/>
        <v>14</v>
      </c>
      <c r="L791" s="4">
        <f t="shared" si="48"/>
        <v>10</v>
      </c>
      <c r="M791" s="6">
        <f t="shared" si="51"/>
        <v>0.41666666666666669</v>
      </c>
    </row>
    <row r="792" spans="1:13" x14ac:dyDescent="0.45">
      <c r="A792" s="3">
        <v>311</v>
      </c>
      <c r="B792" s="3">
        <v>6</v>
      </c>
      <c r="C792" t="s">
        <v>49</v>
      </c>
      <c r="D792" t="s">
        <v>618</v>
      </c>
      <c r="E792" s="4">
        <v>17</v>
      </c>
      <c r="F792" s="4">
        <v>29</v>
      </c>
      <c r="G792">
        <v>1</v>
      </c>
      <c r="H792" s="5">
        <v>1.9444444444444445E-2</v>
      </c>
      <c r="I792" t="s">
        <v>610</v>
      </c>
      <c r="J792" s="4">
        <f t="shared" si="49"/>
        <v>29</v>
      </c>
      <c r="K792" s="11">
        <f t="shared" si="50"/>
        <v>17</v>
      </c>
      <c r="L792" s="4">
        <f t="shared" si="48"/>
        <v>12</v>
      </c>
      <c r="M792" s="6">
        <f t="shared" si="51"/>
        <v>0.41379310344827586</v>
      </c>
    </row>
    <row r="793" spans="1:13" x14ac:dyDescent="0.45">
      <c r="A793" s="3">
        <v>312</v>
      </c>
      <c r="B793" s="3">
        <v>2</v>
      </c>
      <c r="C793" t="s">
        <v>258</v>
      </c>
      <c r="D793" t="s">
        <v>623</v>
      </c>
      <c r="E793" s="4">
        <v>19</v>
      </c>
      <c r="F793" s="4">
        <v>32</v>
      </c>
      <c r="G793">
        <v>2</v>
      </c>
      <c r="H793" s="5">
        <v>3.125E-2</v>
      </c>
      <c r="I793" t="s">
        <v>610</v>
      </c>
      <c r="J793" s="4">
        <f t="shared" si="49"/>
        <v>64</v>
      </c>
      <c r="K793" s="11">
        <f t="shared" si="50"/>
        <v>38</v>
      </c>
      <c r="L793" s="4">
        <f t="shared" si="48"/>
        <v>26</v>
      </c>
      <c r="M793" s="6">
        <f t="shared" si="51"/>
        <v>0.40625</v>
      </c>
    </row>
    <row r="794" spans="1:13" x14ac:dyDescent="0.45">
      <c r="A794" s="3">
        <v>312</v>
      </c>
      <c r="B794" s="3">
        <v>2</v>
      </c>
      <c r="C794" t="s">
        <v>37</v>
      </c>
      <c r="D794" t="s">
        <v>622</v>
      </c>
      <c r="E794" s="4">
        <v>21</v>
      </c>
      <c r="F794" s="4">
        <v>35</v>
      </c>
      <c r="G794">
        <v>2</v>
      </c>
      <c r="H794" s="5">
        <v>6.9444444444444441E-3</v>
      </c>
      <c r="I794" t="s">
        <v>610</v>
      </c>
      <c r="J794" s="4">
        <f t="shared" si="49"/>
        <v>70</v>
      </c>
      <c r="K794" s="11">
        <f t="shared" si="50"/>
        <v>42</v>
      </c>
      <c r="L794" s="4">
        <f t="shared" si="48"/>
        <v>28</v>
      </c>
      <c r="M794" s="6">
        <f t="shared" si="51"/>
        <v>0.4</v>
      </c>
    </row>
    <row r="795" spans="1:13" x14ac:dyDescent="0.45">
      <c r="A795" s="3">
        <v>313</v>
      </c>
      <c r="B795" s="3">
        <v>10</v>
      </c>
      <c r="C795" t="s">
        <v>123</v>
      </c>
      <c r="D795" t="s">
        <v>621</v>
      </c>
      <c r="E795" s="4">
        <v>11</v>
      </c>
      <c r="F795" s="4">
        <v>19</v>
      </c>
      <c r="G795">
        <v>2</v>
      </c>
      <c r="H795" s="5">
        <v>1.8749999999999999E-2</v>
      </c>
      <c r="I795" t="s">
        <v>610</v>
      </c>
      <c r="J795" s="4">
        <f t="shared" si="49"/>
        <v>38</v>
      </c>
      <c r="K795" s="11">
        <f t="shared" si="50"/>
        <v>22</v>
      </c>
      <c r="L795" s="4">
        <f t="shared" si="48"/>
        <v>16</v>
      </c>
      <c r="M795" s="6">
        <f t="shared" si="51"/>
        <v>0.42105263157894735</v>
      </c>
    </row>
    <row r="796" spans="1:13" x14ac:dyDescent="0.45">
      <c r="A796" s="3">
        <v>313</v>
      </c>
      <c r="B796" s="3">
        <v>10</v>
      </c>
      <c r="C796" t="s">
        <v>127</v>
      </c>
      <c r="D796" t="s">
        <v>614</v>
      </c>
      <c r="E796" s="4">
        <v>19</v>
      </c>
      <c r="F796" s="4">
        <v>31</v>
      </c>
      <c r="G796">
        <v>2</v>
      </c>
      <c r="H796" s="5">
        <v>2.6388888888888889E-2</v>
      </c>
      <c r="I796" t="s">
        <v>609</v>
      </c>
      <c r="J796" s="4">
        <f t="shared" si="49"/>
        <v>62</v>
      </c>
      <c r="K796" s="11">
        <f t="shared" si="50"/>
        <v>38</v>
      </c>
      <c r="L796" s="4">
        <f t="shared" si="48"/>
        <v>24</v>
      </c>
      <c r="M796" s="6">
        <f t="shared" si="51"/>
        <v>0.38709677419354838</v>
      </c>
    </row>
    <row r="797" spans="1:13" x14ac:dyDescent="0.45">
      <c r="A797" s="3">
        <v>313</v>
      </c>
      <c r="B797" s="3">
        <v>10</v>
      </c>
      <c r="C797" t="s">
        <v>84</v>
      </c>
      <c r="D797" t="s">
        <v>617</v>
      </c>
      <c r="E797" s="4">
        <v>22</v>
      </c>
      <c r="F797" s="4">
        <v>36</v>
      </c>
      <c r="G797">
        <v>3</v>
      </c>
      <c r="H797" s="5">
        <v>1.8055555555555554E-2</v>
      </c>
      <c r="I797" t="s">
        <v>609</v>
      </c>
      <c r="J797" s="4">
        <f t="shared" si="49"/>
        <v>108</v>
      </c>
      <c r="K797" s="11">
        <f t="shared" si="50"/>
        <v>66</v>
      </c>
      <c r="L797" s="4">
        <f t="shared" si="48"/>
        <v>42</v>
      </c>
      <c r="M797" s="6">
        <f t="shared" si="51"/>
        <v>0.3888888888888889</v>
      </c>
    </row>
    <row r="798" spans="1:13" x14ac:dyDescent="0.45">
      <c r="A798" s="3">
        <v>313</v>
      </c>
      <c r="B798" s="3">
        <v>10</v>
      </c>
      <c r="C798" t="s">
        <v>169</v>
      </c>
      <c r="D798" t="s">
        <v>612</v>
      </c>
      <c r="E798" s="4">
        <v>14</v>
      </c>
      <c r="F798" s="4">
        <v>24</v>
      </c>
      <c r="G798">
        <v>1</v>
      </c>
      <c r="H798" s="5">
        <v>1.0416666666666666E-2</v>
      </c>
      <c r="I798" t="s">
        <v>610</v>
      </c>
      <c r="J798" s="4">
        <f t="shared" si="49"/>
        <v>24</v>
      </c>
      <c r="K798" s="11">
        <f t="shared" si="50"/>
        <v>14</v>
      </c>
      <c r="L798" s="4">
        <f t="shared" si="48"/>
        <v>10</v>
      </c>
      <c r="M798" s="6">
        <f t="shared" si="51"/>
        <v>0.41666666666666669</v>
      </c>
    </row>
    <row r="799" spans="1:13" x14ac:dyDescent="0.45">
      <c r="A799" s="3">
        <v>314</v>
      </c>
      <c r="B799" s="3">
        <v>20</v>
      </c>
      <c r="C799" t="s">
        <v>117</v>
      </c>
      <c r="D799" t="s">
        <v>615</v>
      </c>
      <c r="E799" s="4">
        <v>16</v>
      </c>
      <c r="F799" s="4">
        <v>27</v>
      </c>
      <c r="G799">
        <v>1</v>
      </c>
      <c r="H799" s="5">
        <v>3.472222222222222E-3</v>
      </c>
      <c r="I799" t="s">
        <v>609</v>
      </c>
      <c r="J799" s="4">
        <f t="shared" si="49"/>
        <v>27</v>
      </c>
      <c r="K799" s="11">
        <f t="shared" si="50"/>
        <v>16</v>
      </c>
      <c r="L799" s="4">
        <f t="shared" si="48"/>
        <v>11</v>
      </c>
      <c r="M799" s="6">
        <f t="shared" si="51"/>
        <v>0.40740740740740738</v>
      </c>
    </row>
    <row r="800" spans="1:13" x14ac:dyDescent="0.45">
      <c r="A800" s="3">
        <v>315</v>
      </c>
      <c r="B800" s="3">
        <v>14</v>
      </c>
      <c r="C800" t="s">
        <v>133</v>
      </c>
      <c r="D800" t="s">
        <v>631</v>
      </c>
      <c r="E800" s="4">
        <v>15</v>
      </c>
      <c r="F800" s="4">
        <v>25</v>
      </c>
      <c r="G800">
        <v>1</v>
      </c>
      <c r="H800" s="5">
        <v>1.1111111111111112E-2</v>
      </c>
      <c r="I800" t="s">
        <v>610</v>
      </c>
      <c r="J800" s="4">
        <f t="shared" si="49"/>
        <v>25</v>
      </c>
      <c r="K800" s="11">
        <f t="shared" si="50"/>
        <v>15</v>
      </c>
      <c r="L800" s="4">
        <f t="shared" si="48"/>
        <v>10</v>
      </c>
      <c r="M800" s="6">
        <f t="shared" si="51"/>
        <v>0.4</v>
      </c>
    </row>
    <row r="801" spans="1:13" x14ac:dyDescent="0.45">
      <c r="A801" s="3">
        <v>315</v>
      </c>
      <c r="B801" s="3">
        <v>14</v>
      </c>
      <c r="C801" t="s">
        <v>53</v>
      </c>
      <c r="D801" t="s">
        <v>620</v>
      </c>
      <c r="E801" s="4">
        <v>16</v>
      </c>
      <c r="F801" s="4">
        <v>28</v>
      </c>
      <c r="G801">
        <v>1</v>
      </c>
      <c r="H801" s="5">
        <v>4.8611111111111112E-3</v>
      </c>
      <c r="I801" t="s">
        <v>610</v>
      </c>
      <c r="J801" s="4">
        <f t="shared" si="49"/>
        <v>28</v>
      </c>
      <c r="K801" s="11">
        <f t="shared" si="50"/>
        <v>16</v>
      </c>
      <c r="L801" s="4">
        <f t="shared" si="48"/>
        <v>12</v>
      </c>
      <c r="M801" s="6">
        <f t="shared" si="51"/>
        <v>0.42857142857142855</v>
      </c>
    </row>
    <row r="802" spans="1:13" x14ac:dyDescent="0.45">
      <c r="A802" s="3">
        <v>315</v>
      </c>
      <c r="B802" s="3">
        <v>14</v>
      </c>
      <c r="C802" t="s">
        <v>49</v>
      </c>
      <c r="D802" t="s">
        <v>618</v>
      </c>
      <c r="E802" s="4">
        <v>17</v>
      </c>
      <c r="F802" s="4">
        <v>29</v>
      </c>
      <c r="G802">
        <v>3</v>
      </c>
      <c r="H802" s="5">
        <v>3.6111111111111108E-2</v>
      </c>
      <c r="I802" t="s">
        <v>610</v>
      </c>
      <c r="J802" s="4">
        <f t="shared" si="49"/>
        <v>87</v>
      </c>
      <c r="K802" s="11">
        <f t="shared" si="50"/>
        <v>51</v>
      </c>
      <c r="L802" s="4">
        <f t="shared" si="48"/>
        <v>36</v>
      </c>
      <c r="M802" s="6">
        <f t="shared" si="51"/>
        <v>0.41379310344827586</v>
      </c>
    </row>
    <row r="803" spans="1:13" x14ac:dyDescent="0.45">
      <c r="A803" s="3">
        <v>315</v>
      </c>
      <c r="B803" s="3">
        <v>14</v>
      </c>
      <c r="C803" t="s">
        <v>81</v>
      </c>
      <c r="D803" t="s">
        <v>628</v>
      </c>
      <c r="E803" s="4">
        <v>13</v>
      </c>
      <c r="F803" s="4">
        <v>21</v>
      </c>
      <c r="G803">
        <v>1</v>
      </c>
      <c r="H803" s="5">
        <v>3.5416666666666666E-2</v>
      </c>
      <c r="I803" t="s">
        <v>610</v>
      </c>
      <c r="J803" s="4">
        <f t="shared" si="49"/>
        <v>21</v>
      </c>
      <c r="K803" s="11">
        <f t="shared" si="50"/>
        <v>13</v>
      </c>
      <c r="L803" s="4">
        <f t="shared" si="48"/>
        <v>8</v>
      </c>
      <c r="M803" s="6">
        <f t="shared" si="51"/>
        <v>0.38095238095238093</v>
      </c>
    </row>
    <row r="804" spans="1:13" x14ac:dyDescent="0.45">
      <c r="A804" s="3">
        <v>316</v>
      </c>
      <c r="B804" s="3">
        <v>2</v>
      </c>
      <c r="C804" t="s">
        <v>90</v>
      </c>
      <c r="D804" t="s">
        <v>629</v>
      </c>
      <c r="E804" s="4">
        <v>10</v>
      </c>
      <c r="F804" s="4">
        <v>18</v>
      </c>
      <c r="G804">
        <v>1</v>
      </c>
      <c r="H804" s="5">
        <v>2.0833333333333332E-2</v>
      </c>
      <c r="I804" t="s">
        <v>609</v>
      </c>
      <c r="J804" s="4">
        <f t="shared" si="49"/>
        <v>18</v>
      </c>
      <c r="K804" s="11">
        <f t="shared" si="50"/>
        <v>10</v>
      </c>
      <c r="L804" s="4">
        <f t="shared" si="48"/>
        <v>8</v>
      </c>
      <c r="M804" s="6">
        <f t="shared" si="51"/>
        <v>0.44444444444444442</v>
      </c>
    </row>
    <row r="805" spans="1:13" x14ac:dyDescent="0.45">
      <c r="A805" s="3">
        <v>316</v>
      </c>
      <c r="B805" s="3">
        <v>2</v>
      </c>
      <c r="C805" t="s">
        <v>81</v>
      </c>
      <c r="D805" t="s">
        <v>628</v>
      </c>
      <c r="E805" s="4">
        <v>13</v>
      </c>
      <c r="F805" s="4">
        <v>21</v>
      </c>
      <c r="G805">
        <v>1</v>
      </c>
      <c r="H805" s="5">
        <v>1.5972222222222221E-2</v>
      </c>
      <c r="I805" t="s">
        <v>609</v>
      </c>
      <c r="J805" s="4">
        <f t="shared" si="49"/>
        <v>21</v>
      </c>
      <c r="K805" s="11">
        <f t="shared" si="50"/>
        <v>13</v>
      </c>
      <c r="L805" s="4">
        <f t="shared" si="48"/>
        <v>8</v>
      </c>
      <c r="M805" s="6">
        <f t="shared" si="51"/>
        <v>0.38095238095238093</v>
      </c>
    </row>
    <row r="806" spans="1:13" x14ac:dyDescent="0.45">
      <c r="A806" s="3">
        <v>316</v>
      </c>
      <c r="B806" s="3">
        <v>2</v>
      </c>
      <c r="C806" t="s">
        <v>117</v>
      </c>
      <c r="D806" t="s">
        <v>615</v>
      </c>
      <c r="E806" s="4">
        <v>16</v>
      </c>
      <c r="F806" s="4">
        <v>27</v>
      </c>
      <c r="G806">
        <v>3</v>
      </c>
      <c r="H806" s="5">
        <v>3.6805555555555557E-2</v>
      </c>
      <c r="I806" t="s">
        <v>610</v>
      </c>
      <c r="J806" s="4">
        <f t="shared" si="49"/>
        <v>81</v>
      </c>
      <c r="K806" s="11">
        <f t="shared" si="50"/>
        <v>48</v>
      </c>
      <c r="L806" s="4">
        <f t="shared" si="48"/>
        <v>33</v>
      </c>
      <c r="M806" s="6">
        <f t="shared" si="51"/>
        <v>0.40740740740740738</v>
      </c>
    </row>
    <row r="807" spans="1:13" x14ac:dyDescent="0.45">
      <c r="A807" s="3">
        <v>316</v>
      </c>
      <c r="B807" s="3">
        <v>2</v>
      </c>
      <c r="C807" t="s">
        <v>59</v>
      </c>
      <c r="D807" t="s">
        <v>616</v>
      </c>
      <c r="E807" s="4">
        <v>25</v>
      </c>
      <c r="F807" s="4">
        <v>40</v>
      </c>
      <c r="G807">
        <v>1</v>
      </c>
      <c r="H807" s="5">
        <v>3.6111111111111108E-2</v>
      </c>
      <c r="I807" t="s">
        <v>610</v>
      </c>
      <c r="J807" s="4">
        <f t="shared" si="49"/>
        <v>40</v>
      </c>
      <c r="K807" s="11">
        <f t="shared" si="50"/>
        <v>25</v>
      </c>
      <c r="L807" s="4">
        <f t="shared" si="48"/>
        <v>15</v>
      </c>
      <c r="M807" s="6">
        <f t="shared" si="51"/>
        <v>0.375</v>
      </c>
    </row>
    <row r="808" spans="1:13" x14ac:dyDescent="0.45">
      <c r="A808" s="3">
        <v>317</v>
      </c>
      <c r="B808" s="3">
        <v>17</v>
      </c>
      <c r="C808" t="s">
        <v>214</v>
      </c>
      <c r="D808" t="s">
        <v>624</v>
      </c>
      <c r="E808" s="4">
        <v>13</v>
      </c>
      <c r="F808" s="4">
        <v>22</v>
      </c>
      <c r="G808">
        <v>2</v>
      </c>
      <c r="H808" s="5">
        <v>1.3888888888888888E-2</v>
      </c>
      <c r="I808" t="s">
        <v>610</v>
      </c>
      <c r="J808" s="4">
        <f t="shared" si="49"/>
        <v>44</v>
      </c>
      <c r="K808" s="11">
        <f t="shared" si="50"/>
        <v>26</v>
      </c>
      <c r="L808" s="4">
        <f t="shared" si="48"/>
        <v>18</v>
      </c>
      <c r="M808" s="6">
        <f t="shared" si="51"/>
        <v>0.40909090909090912</v>
      </c>
    </row>
    <row r="809" spans="1:13" x14ac:dyDescent="0.45">
      <c r="A809" s="3">
        <v>317</v>
      </c>
      <c r="B809" s="3">
        <v>17</v>
      </c>
      <c r="C809" t="s">
        <v>66</v>
      </c>
      <c r="D809" t="s">
        <v>625</v>
      </c>
      <c r="E809" s="4">
        <v>20</v>
      </c>
      <c r="F809" s="4">
        <v>34</v>
      </c>
      <c r="G809">
        <v>3</v>
      </c>
      <c r="H809" s="5">
        <v>2.5694444444444443E-2</v>
      </c>
      <c r="I809" t="s">
        <v>610</v>
      </c>
      <c r="J809" s="4">
        <f t="shared" si="49"/>
        <v>102</v>
      </c>
      <c r="K809" s="11">
        <f t="shared" si="50"/>
        <v>60</v>
      </c>
      <c r="L809" s="4">
        <f t="shared" si="48"/>
        <v>42</v>
      </c>
      <c r="M809" s="6">
        <f t="shared" si="51"/>
        <v>0.41176470588235292</v>
      </c>
    </row>
    <row r="810" spans="1:13" x14ac:dyDescent="0.45">
      <c r="A810" s="3">
        <v>317</v>
      </c>
      <c r="B810" s="3">
        <v>17</v>
      </c>
      <c r="C810" t="s">
        <v>258</v>
      </c>
      <c r="D810" t="s">
        <v>623</v>
      </c>
      <c r="E810" s="4">
        <v>19</v>
      </c>
      <c r="F810" s="4">
        <v>32</v>
      </c>
      <c r="G810">
        <v>1</v>
      </c>
      <c r="H810" s="5">
        <v>2.1527777777777778E-2</v>
      </c>
      <c r="I810" t="s">
        <v>610</v>
      </c>
      <c r="J810" s="4">
        <f t="shared" si="49"/>
        <v>32</v>
      </c>
      <c r="K810" s="11">
        <f t="shared" si="50"/>
        <v>19</v>
      </c>
      <c r="L810" s="4">
        <f t="shared" si="48"/>
        <v>13</v>
      </c>
      <c r="M810" s="6">
        <f t="shared" si="51"/>
        <v>0.40625</v>
      </c>
    </row>
    <row r="811" spans="1:13" x14ac:dyDescent="0.45">
      <c r="A811" s="3">
        <v>318</v>
      </c>
      <c r="B811" s="3">
        <v>13</v>
      </c>
      <c r="C811" t="s">
        <v>49</v>
      </c>
      <c r="D811" t="s">
        <v>618</v>
      </c>
      <c r="E811" s="4">
        <v>17</v>
      </c>
      <c r="F811" s="4">
        <v>29</v>
      </c>
      <c r="G811">
        <v>1</v>
      </c>
      <c r="H811" s="5">
        <v>2.7083333333333334E-2</v>
      </c>
      <c r="I811" t="s">
        <v>610</v>
      </c>
      <c r="J811" s="4">
        <f t="shared" si="49"/>
        <v>29</v>
      </c>
      <c r="K811" s="11">
        <f t="shared" si="50"/>
        <v>17</v>
      </c>
      <c r="L811" s="4">
        <f t="shared" si="48"/>
        <v>12</v>
      </c>
      <c r="M811" s="6">
        <f t="shared" si="51"/>
        <v>0.41379310344827586</v>
      </c>
    </row>
    <row r="812" spans="1:13" x14ac:dyDescent="0.45">
      <c r="A812" s="3">
        <v>319</v>
      </c>
      <c r="B812" s="3">
        <v>1</v>
      </c>
      <c r="C812" t="s">
        <v>258</v>
      </c>
      <c r="D812" t="s">
        <v>623</v>
      </c>
      <c r="E812" s="4">
        <v>19</v>
      </c>
      <c r="F812" s="4">
        <v>32</v>
      </c>
      <c r="G812">
        <v>3</v>
      </c>
      <c r="H812" s="5">
        <v>1.1111111111111112E-2</v>
      </c>
      <c r="I812" t="s">
        <v>610</v>
      </c>
      <c r="J812" s="4">
        <f t="shared" si="49"/>
        <v>96</v>
      </c>
      <c r="K812" s="11">
        <f t="shared" si="50"/>
        <v>57</v>
      </c>
      <c r="L812" s="4">
        <f t="shared" si="48"/>
        <v>39</v>
      </c>
      <c r="M812" s="6">
        <f t="shared" si="51"/>
        <v>0.40625</v>
      </c>
    </row>
    <row r="813" spans="1:13" x14ac:dyDescent="0.45">
      <c r="A813" s="3">
        <v>319</v>
      </c>
      <c r="B813" s="3">
        <v>1</v>
      </c>
      <c r="C813" t="s">
        <v>37</v>
      </c>
      <c r="D813" t="s">
        <v>622</v>
      </c>
      <c r="E813" s="4">
        <v>21</v>
      </c>
      <c r="F813" s="4">
        <v>35</v>
      </c>
      <c r="G813">
        <v>2</v>
      </c>
      <c r="H813" s="5">
        <v>1.1805555555555555E-2</v>
      </c>
      <c r="I813" t="s">
        <v>609</v>
      </c>
      <c r="J813" s="4">
        <f t="shared" si="49"/>
        <v>70</v>
      </c>
      <c r="K813" s="11">
        <f t="shared" si="50"/>
        <v>42</v>
      </c>
      <c r="L813" s="4">
        <f t="shared" si="48"/>
        <v>28</v>
      </c>
      <c r="M813" s="6">
        <f t="shared" si="51"/>
        <v>0.4</v>
      </c>
    </row>
    <row r="814" spans="1:13" x14ac:dyDescent="0.45">
      <c r="A814" s="3">
        <v>319</v>
      </c>
      <c r="B814" s="3">
        <v>1</v>
      </c>
      <c r="C814" t="s">
        <v>59</v>
      </c>
      <c r="D814" t="s">
        <v>616</v>
      </c>
      <c r="E814" s="4">
        <v>25</v>
      </c>
      <c r="F814" s="4">
        <v>40</v>
      </c>
      <c r="G814">
        <v>1</v>
      </c>
      <c r="H814" s="5">
        <v>2.6388888888888889E-2</v>
      </c>
      <c r="I814" t="s">
        <v>610</v>
      </c>
      <c r="J814" s="4">
        <f t="shared" si="49"/>
        <v>40</v>
      </c>
      <c r="K814" s="11">
        <f t="shared" si="50"/>
        <v>25</v>
      </c>
      <c r="L814" s="4">
        <f t="shared" si="48"/>
        <v>15</v>
      </c>
      <c r="M814" s="6">
        <f t="shared" si="51"/>
        <v>0.375</v>
      </c>
    </row>
    <row r="815" spans="1:13" x14ac:dyDescent="0.45">
      <c r="A815" s="3">
        <v>319</v>
      </c>
      <c r="B815" s="3">
        <v>1</v>
      </c>
      <c r="C815" t="s">
        <v>127</v>
      </c>
      <c r="D815" t="s">
        <v>614</v>
      </c>
      <c r="E815" s="4">
        <v>19</v>
      </c>
      <c r="F815" s="4">
        <v>31</v>
      </c>
      <c r="G815">
        <v>2</v>
      </c>
      <c r="H815" s="5">
        <v>3.8194444444444448E-2</v>
      </c>
      <c r="I815" t="s">
        <v>610</v>
      </c>
      <c r="J815" s="4">
        <f t="shared" si="49"/>
        <v>62</v>
      </c>
      <c r="K815" s="11">
        <f t="shared" si="50"/>
        <v>38</v>
      </c>
      <c r="L815" s="4">
        <f t="shared" si="48"/>
        <v>24</v>
      </c>
      <c r="M815" s="6">
        <f t="shared" si="51"/>
        <v>0.38709677419354838</v>
      </c>
    </row>
    <row r="816" spans="1:13" x14ac:dyDescent="0.45">
      <c r="A816" s="3">
        <v>320</v>
      </c>
      <c r="B816" s="3">
        <v>9</v>
      </c>
      <c r="C816" t="s">
        <v>81</v>
      </c>
      <c r="D816" t="s">
        <v>628</v>
      </c>
      <c r="E816" s="4">
        <v>13</v>
      </c>
      <c r="F816" s="4">
        <v>21</v>
      </c>
      <c r="G816">
        <v>2</v>
      </c>
      <c r="H816" s="5">
        <v>3.0555555555555555E-2</v>
      </c>
      <c r="I816" t="s">
        <v>610</v>
      </c>
      <c r="J816" s="4">
        <f t="shared" si="49"/>
        <v>42</v>
      </c>
      <c r="K816" s="11">
        <f t="shared" si="50"/>
        <v>26</v>
      </c>
      <c r="L816" s="4">
        <f t="shared" si="48"/>
        <v>16</v>
      </c>
      <c r="M816" s="6">
        <f t="shared" si="51"/>
        <v>0.38095238095238093</v>
      </c>
    </row>
    <row r="817" spans="1:13" x14ac:dyDescent="0.45">
      <c r="A817" s="3">
        <v>320</v>
      </c>
      <c r="B817" s="3">
        <v>9</v>
      </c>
      <c r="C817" t="s">
        <v>214</v>
      </c>
      <c r="D817" t="s">
        <v>624</v>
      </c>
      <c r="E817" s="4">
        <v>13</v>
      </c>
      <c r="F817" s="4">
        <v>22</v>
      </c>
      <c r="G817">
        <v>1</v>
      </c>
      <c r="H817" s="5">
        <v>3.0555555555555555E-2</v>
      </c>
      <c r="I817" t="s">
        <v>610</v>
      </c>
      <c r="J817" s="4">
        <f t="shared" si="49"/>
        <v>22</v>
      </c>
      <c r="K817" s="11">
        <f t="shared" si="50"/>
        <v>13</v>
      </c>
      <c r="L817" s="4">
        <f t="shared" si="48"/>
        <v>9</v>
      </c>
      <c r="M817" s="6">
        <f t="shared" si="51"/>
        <v>0.40909090909090912</v>
      </c>
    </row>
    <row r="818" spans="1:13" x14ac:dyDescent="0.45">
      <c r="A818" s="3">
        <v>320</v>
      </c>
      <c r="B818" s="3">
        <v>9</v>
      </c>
      <c r="C818" t="s">
        <v>66</v>
      </c>
      <c r="D818" t="s">
        <v>625</v>
      </c>
      <c r="E818" s="4">
        <v>20</v>
      </c>
      <c r="F818" s="4">
        <v>34</v>
      </c>
      <c r="G818">
        <v>1</v>
      </c>
      <c r="H818" s="5">
        <v>2.9166666666666667E-2</v>
      </c>
      <c r="I818" t="s">
        <v>609</v>
      </c>
      <c r="J818" s="4">
        <f t="shared" si="49"/>
        <v>34</v>
      </c>
      <c r="K818" s="11">
        <f t="shared" si="50"/>
        <v>20</v>
      </c>
      <c r="L818" s="4">
        <f t="shared" si="48"/>
        <v>14</v>
      </c>
      <c r="M818" s="6">
        <f t="shared" si="51"/>
        <v>0.41176470588235292</v>
      </c>
    </row>
    <row r="819" spans="1:13" x14ac:dyDescent="0.45">
      <c r="A819" s="3">
        <v>321</v>
      </c>
      <c r="B819" s="3">
        <v>18</v>
      </c>
      <c r="C819" t="s">
        <v>53</v>
      </c>
      <c r="D819" t="s">
        <v>620</v>
      </c>
      <c r="E819" s="4">
        <v>16</v>
      </c>
      <c r="F819" s="4">
        <v>28</v>
      </c>
      <c r="G819">
        <v>1</v>
      </c>
      <c r="H819" s="5">
        <v>2.361111111111111E-2</v>
      </c>
      <c r="I819" t="s">
        <v>610</v>
      </c>
      <c r="J819" s="4">
        <f t="shared" si="49"/>
        <v>28</v>
      </c>
      <c r="K819" s="11">
        <f t="shared" si="50"/>
        <v>16</v>
      </c>
      <c r="L819" s="4">
        <f t="shared" si="48"/>
        <v>12</v>
      </c>
      <c r="M819" s="6">
        <f t="shared" si="51"/>
        <v>0.42857142857142855</v>
      </c>
    </row>
    <row r="820" spans="1:13" x14ac:dyDescent="0.45">
      <c r="A820" s="3">
        <v>321</v>
      </c>
      <c r="B820" s="3">
        <v>18</v>
      </c>
      <c r="C820" t="s">
        <v>214</v>
      </c>
      <c r="D820" t="s">
        <v>624</v>
      </c>
      <c r="E820" s="4">
        <v>13</v>
      </c>
      <c r="F820" s="4">
        <v>22</v>
      </c>
      <c r="G820">
        <v>2</v>
      </c>
      <c r="H820" s="5">
        <v>1.5277777777777777E-2</v>
      </c>
      <c r="I820" t="s">
        <v>610</v>
      </c>
      <c r="J820" s="4">
        <f t="shared" si="49"/>
        <v>44</v>
      </c>
      <c r="K820" s="11">
        <f t="shared" si="50"/>
        <v>26</v>
      </c>
      <c r="L820" s="4">
        <f t="shared" si="48"/>
        <v>18</v>
      </c>
      <c r="M820" s="6">
        <f t="shared" si="51"/>
        <v>0.40909090909090912</v>
      </c>
    </row>
    <row r="821" spans="1:13" x14ac:dyDescent="0.45">
      <c r="A821" s="3">
        <v>321</v>
      </c>
      <c r="B821" s="3">
        <v>18</v>
      </c>
      <c r="C821" t="s">
        <v>211</v>
      </c>
      <c r="D821" t="s">
        <v>627</v>
      </c>
      <c r="E821" s="4">
        <v>14</v>
      </c>
      <c r="F821" s="4">
        <v>23</v>
      </c>
      <c r="G821">
        <v>3</v>
      </c>
      <c r="H821" s="5">
        <v>2.7083333333333334E-2</v>
      </c>
      <c r="I821" t="s">
        <v>609</v>
      </c>
      <c r="J821" s="4">
        <f t="shared" si="49"/>
        <v>69</v>
      </c>
      <c r="K821" s="11">
        <f t="shared" si="50"/>
        <v>42</v>
      </c>
      <c r="L821" s="4">
        <f t="shared" si="48"/>
        <v>27</v>
      </c>
      <c r="M821" s="6">
        <f t="shared" si="51"/>
        <v>0.39130434782608697</v>
      </c>
    </row>
    <row r="822" spans="1:13" x14ac:dyDescent="0.45">
      <c r="A822" s="3">
        <v>322</v>
      </c>
      <c r="B822" s="3">
        <v>12</v>
      </c>
      <c r="C822" t="s">
        <v>258</v>
      </c>
      <c r="D822" t="s">
        <v>623</v>
      </c>
      <c r="E822" s="4">
        <v>19</v>
      </c>
      <c r="F822" s="4">
        <v>32</v>
      </c>
      <c r="G822">
        <v>2</v>
      </c>
      <c r="H822" s="5">
        <v>5.5555555555555558E-3</v>
      </c>
      <c r="I822" t="s">
        <v>609</v>
      </c>
      <c r="J822" s="4">
        <f t="shared" si="49"/>
        <v>64</v>
      </c>
      <c r="K822" s="11">
        <f t="shared" si="50"/>
        <v>38</v>
      </c>
      <c r="L822" s="4">
        <f t="shared" si="48"/>
        <v>26</v>
      </c>
      <c r="M822" s="6">
        <f t="shared" si="51"/>
        <v>0.40625</v>
      </c>
    </row>
    <row r="823" spans="1:13" x14ac:dyDescent="0.45">
      <c r="A823" s="3">
        <v>322</v>
      </c>
      <c r="B823" s="3">
        <v>12</v>
      </c>
      <c r="C823" t="s">
        <v>81</v>
      </c>
      <c r="D823" t="s">
        <v>628</v>
      </c>
      <c r="E823" s="4">
        <v>13</v>
      </c>
      <c r="F823" s="4">
        <v>21</v>
      </c>
      <c r="G823">
        <v>1</v>
      </c>
      <c r="H823" s="5">
        <v>3.6111111111111108E-2</v>
      </c>
      <c r="I823" t="s">
        <v>610</v>
      </c>
      <c r="J823" s="4">
        <f t="shared" si="49"/>
        <v>21</v>
      </c>
      <c r="K823" s="11">
        <f t="shared" si="50"/>
        <v>13</v>
      </c>
      <c r="L823" s="4">
        <f t="shared" si="48"/>
        <v>8</v>
      </c>
      <c r="M823" s="6">
        <f t="shared" si="51"/>
        <v>0.38095238095238093</v>
      </c>
    </row>
    <row r="824" spans="1:13" x14ac:dyDescent="0.45">
      <c r="A824" s="3">
        <v>323</v>
      </c>
      <c r="B824" s="3">
        <v>8</v>
      </c>
      <c r="C824" t="s">
        <v>214</v>
      </c>
      <c r="D824" t="s">
        <v>624</v>
      </c>
      <c r="E824" s="4">
        <v>13</v>
      </c>
      <c r="F824" s="4">
        <v>22</v>
      </c>
      <c r="G824">
        <v>3</v>
      </c>
      <c r="H824" s="5">
        <v>2.5694444444444443E-2</v>
      </c>
      <c r="I824" t="s">
        <v>610</v>
      </c>
      <c r="J824" s="4">
        <f t="shared" si="49"/>
        <v>66</v>
      </c>
      <c r="K824" s="11">
        <f t="shared" si="50"/>
        <v>39</v>
      </c>
      <c r="L824" s="4">
        <f t="shared" si="48"/>
        <v>27</v>
      </c>
      <c r="M824" s="6">
        <f t="shared" si="51"/>
        <v>0.40909090909090912</v>
      </c>
    </row>
    <row r="825" spans="1:13" x14ac:dyDescent="0.45">
      <c r="A825" s="3">
        <v>323</v>
      </c>
      <c r="B825" s="3">
        <v>8</v>
      </c>
      <c r="C825" t="s">
        <v>49</v>
      </c>
      <c r="D825" t="s">
        <v>618</v>
      </c>
      <c r="E825" s="4">
        <v>17</v>
      </c>
      <c r="F825" s="4">
        <v>29</v>
      </c>
      <c r="G825">
        <v>2</v>
      </c>
      <c r="H825" s="5">
        <v>2.2916666666666665E-2</v>
      </c>
      <c r="I825" t="s">
        <v>609</v>
      </c>
      <c r="J825" s="4">
        <f t="shared" si="49"/>
        <v>58</v>
      </c>
      <c r="K825" s="11">
        <f t="shared" si="50"/>
        <v>34</v>
      </c>
      <c r="L825" s="4">
        <f t="shared" si="48"/>
        <v>24</v>
      </c>
      <c r="M825" s="6">
        <f t="shared" si="51"/>
        <v>0.41379310344827586</v>
      </c>
    </row>
    <row r="826" spans="1:13" x14ac:dyDescent="0.45">
      <c r="A826" s="3">
        <v>323</v>
      </c>
      <c r="B826" s="3">
        <v>8</v>
      </c>
      <c r="C826" t="s">
        <v>169</v>
      </c>
      <c r="D826" t="s">
        <v>612</v>
      </c>
      <c r="E826" s="4">
        <v>14</v>
      </c>
      <c r="F826" s="4">
        <v>24</v>
      </c>
      <c r="G826">
        <v>2</v>
      </c>
      <c r="H826" s="5">
        <v>2.0833333333333332E-2</v>
      </c>
      <c r="I826" t="s">
        <v>609</v>
      </c>
      <c r="J826" s="4">
        <f t="shared" si="49"/>
        <v>48</v>
      </c>
      <c r="K826" s="11">
        <f t="shared" si="50"/>
        <v>28</v>
      </c>
      <c r="L826" s="4">
        <f t="shared" si="48"/>
        <v>20</v>
      </c>
      <c r="M826" s="6">
        <f t="shared" si="51"/>
        <v>0.41666666666666669</v>
      </c>
    </row>
    <row r="827" spans="1:13" x14ac:dyDescent="0.45">
      <c r="A827" s="3">
        <v>323</v>
      </c>
      <c r="B827" s="3">
        <v>8</v>
      </c>
      <c r="C827" t="s">
        <v>90</v>
      </c>
      <c r="D827" t="s">
        <v>629</v>
      </c>
      <c r="E827" s="4">
        <v>10</v>
      </c>
      <c r="F827" s="4">
        <v>18</v>
      </c>
      <c r="G827">
        <v>2</v>
      </c>
      <c r="H827" s="5">
        <v>1.5277777777777777E-2</v>
      </c>
      <c r="I827" t="s">
        <v>610</v>
      </c>
      <c r="J827" s="4">
        <f t="shared" si="49"/>
        <v>36</v>
      </c>
      <c r="K827" s="11">
        <f t="shared" si="50"/>
        <v>20</v>
      </c>
      <c r="L827" s="4">
        <f t="shared" si="48"/>
        <v>16</v>
      </c>
      <c r="M827" s="6">
        <f t="shared" si="51"/>
        <v>0.44444444444444442</v>
      </c>
    </row>
    <row r="828" spans="1:13" x14ac:dyDescent="0.45">
      <c r="A828" s="3">
        <v>324</v>
      </c>
      <c r="B828" s="3">
        <v>9</v>
      </c>
      <c r="C828" t="s">
        <v>79</v>
      </c>
      <c r="D828" t="s">
        <v>613</v>
      </c>
      <c r="E828" s="4">
        <v>18</v>
      </c>
      <c r="F828" s="4">
        <v>30</v>
      </c>
      <c r="G828">
        <v>1</v>
      </c>
      <c r="H828" s="5">
        <v>1.0416666666666666E-2</v>
      </c>
      <c r="I828" t="s">
        <v>610</v>
      </c>
      <c r="J828" s="4">
        <f t="shared" si="49"/>
        <v>30</v>
      </c>
      <c r="K828" s="11">
        <f t="shared" si="50"/>
        <v>18</v>
      </c>
      <c r="L828" s="4">
        <f t="shared" si="48"/>
        <v>12</v>
      </c>
      <c r="M828" s="6">
        <f t="shared" si="51"/>
        <v>0.4</v>
      </c>
    </row>
    <row r="829" spans="1:13" x14ac:dyDescent="0.45">
      <c r="A829" s="3">
        <v>324</v>
      </c>
      <c r="B829" s="3">
        <v>9</v>
      </c>
      <c r="C829" t="s">
        <v>117</v>
      </c>
      <c r="D829" t="s">
        <v>615</v>
      </c>
      <c r="E829" s="4">
        <v>16</v>
      </c>
      <c r="F829" s="4">
        <v>27</v>
      </c>
      <c r="G829">
        <v>3</v>
      </c>
      <c r="H829" s="5">
        <v>4.027777777777778E-2</v>
      </c>
      <c r="I829" t="s">
        <v>609</v>
      </c>
      <c r="J829" s="4">
        <f t="shared" si="49"/>
        <v>81</v>
      </c>
      <c r="K829" s="11">
        <f t="shared" si="50"/>
        <v>48</v>
      </c>
      <c r="L829" s="4">
        <f t="shared" si="48"/>
        <v>33</v>
      </c>
      <c r="M829" s="6">
        <f t="shared" si="51"/>
        <v>0.40740740740740738</v>
      </c>
    </row>
    <row r="830" spans="1:13" x14ac:dyDescent="0.45">
      <c r="A830" s="3">
        <v>324</v>
      </c>
      <c r="B830" s="3">
        <v>9</v>
      </c>
      <c r="C830" t="s">
        <v>166</v>
      </c>
      <c r="D830" t="s">
        <v>630</v>
      </c>
      <c r="E830" s="4">
        <v>15</v>
      </c>
      <c r="F830" s="4">
        <v>26</v>
      </c>
      <c r="G830">
        <v>1</v>
      </c>
      <c r="H830" s="5">
        <v>1.1805555555555555E-2</v>
      </c>
      <c r="I830" t="s">
        <v>609</v>
      </c>
      <c r="J830" s="4">
        <f t="shared" si="49"/>
        <v>26</v>
      </c>
      <c r="K830" s="11">
        <f t="shared" si="50"/>
        <v>15</v>
      </c>
      <c r="L830" s="4">
        <f t="shared" si="48"/>
        <v>11</v>
      </c>
      <c r="M830" s="6">
        <f t="shared" si="51"/>
        <v>0.42307692307692307</v>
      </c>
    </row>
    <row r="831" spans="1:13" x14ac:dyDescent="0.45">
      <c r="A831" s="3">
        <v>325</v>
      </c>
      <c r="B831" s="3">
        <v>18</v>
      </c>
      <c r="C831" t="s">
        <v>81</v>
      </c>
      <c r="D831" t="s">
        <v>628</v>
      </c>
      <c r="E831" s="4">
        <v>13</v>
      </c>
      <c r="F831" s="4">
        <v>21</v>
      </c>
      <c r="G831">
        <v>1</v>
      </c>
      <c r="H831" s="5">
        <v>1.8055555555555554E-2</v>
      </c>
      <c r="I831" t="s">
        <v>610</v>
      </c>
      <c r="J831" s="4">
        <f t="shared" si="49"/>
        <v>21</v>
      </c>
      <c r="K831" s="11">
        <f t="shared" si="50"/>
        <v>13</v>
      </c>
      <c r="L831" s="4">
        <f t="shared" si="48"/>
        <v>8</v>
      </c>
      <c r="M831" s="6">
        <f t="shared" si="51"/>
        <v>0.38095238095238093</v>
      </c>
    </row>
    <row r="832" spans="1:13" x14ac:dyDescent="0.45">
      <c r="A832" s="3">
        <v>325</v>
      </c>
      <c r="B832" s="3">
        <v>18</v>
      </c>
      <c r="C832" t="s">
        <v>127</v>
      </c>
      <c r="D832" t="s">
        <v>614</v>
      </c>
      <c r="E832" s="4">
        <v>19</v>
      </c>
      <c r="F832" s="4">
        <v>31</v>
      </c>
      <c r="G832">
        <v>1</v>
      </c>
      <c r="H832" s="5">
        <v>3.472222222222222E-3</v>
      </c>
      <c r="I832" t="s">
        <v>610</v>
      </c>
      <c r="J832" s="4">
        <f t="shared" si="49"/>
        <v>31</v>
      </c>
      <c r="K832" s="11">
        <f t="shared" si="50"/>
        <v>19</v>
      </c>
      <c r="L832" s="4">
        <f t="shared" si="48"/>
        <v>12</v>
      </c>
      <c r="M832" s="6">
        <f t="shared" si="51"/>
        <v>0.38709677419354838</v>
      </c>
    </row>
    <row r="833" spans="1:13" x14ac:dyDescent="0.45">
      <c r="A833" s="3">
        <v>325</v>
      </c>
      <c r="B833" s="3">
        <v>18</v>
      </c>
      <c r="C833" t="s">
        <v>37</v>
      </c>
      <c r="D833" t="s">
        <v>622</v>
      </c>
      <c r="E833" s="4">
        <v>21</v>
      </c>
      <c r="F833" s="4">
        <v>35</v>
      </c>
      <c r="G833">
        <v>2</v>
      </c>
      <c r="H833" s="5">
        <v>9.0277777777777769E-3</v>
      </c>
      <c r="I833" t="s">
        <v>610</v>
      </c>
      <c r="J833" s="4">
        <f t="shared" si="49"/>
        <v>70</v>
      </c>
      <c r="K833" s="11">
        <f t="shared" si="50"/>
        <v>42</v>
      </c>
      <c r="L833" s="4">
        <f t="shared" si="48"/>
        <v>28</v>
      </c>
      <c r="M833" s="6">
        <f t="shared" si="51"/>
        <v>0.4</v>
      </c>
    </row>
    <row r="834" spans="1:13" x14ac:dyDescent="0.45">
      <c r="A834" s="3">
        <v>325</v>
      </c>
      <c r="B834" s="3">
        <v>18</v>
      </c>
      <c r="C834" t="s">
        <v>258</v>
      </c>
      <c r="D834" t="s">
        <v>623</v>
      </c>
      <c r="E834" s="4">
        <v>19</v>
      </c>
      <c r="F834" s="4">
        <v>32</v>
      </c>
      <c r="G834">
        <v>1</v>
      </c>
      <c r="H834" s="5">
        <v>1.8749999999999999E-2</v>
      </c>
      <c r="I834" t="s">
        <v>609</v>
      </c>
      <c r="J834" s="4">
        <f t="shared" si="49"/>
        <v>32</v>
      </c>
      <c r="K834" s="11">
        <f t="shared" si="50"/>
        <v>19</v>
      </c>
      <c r="L834" s="4">
        <f t="shared" ref="L834:L897" si="52">J834-(G834*E834)</f>
        <v>13</v>
      </c>
      <c r="M834" s="6">
        <f t="shared" si="51"/>
        <v>0.40625</v>
      </c>
    </row>
    <row r="835" spans="1:13" x14ac:dyDescent="0.45">
      <c r="A835" s="3">
        <v>326</v>
      </c>
      <c r="B835" s="3">
        <v>14</v>
      </c>
      <c r="C835" t="s">
        <v>37</v>
      </c>
      <c r="D835" t="s">
        <v>622</v>
      </c>
      <c r="E835" s="4">
        <v>21</v>
      </c>
      <c r="F835" s="4">
        <v>35</v>
      </c>
      <c r="G835">
        <v>1</v>
      </c>
      <c r="H835" s="5">
        <v>9.7222222222222224E-3</v>
      </c>
      <c r="I835" t="s">
        <v>609</v>
      </c>
      <c r="J835" s="4">
        <f t="shared" ref="J835:J898" si="53">F835*G835</f>
        <v>35</v>
      </c>
      <c r="K835" s="11">
        <f t="shared" ref="K835:K898" si="54">G835*E835</f>
        <v>21</v>
      </c>
      <c r="L835" s="4">
        <f t="shared" si="52"/>
        <v>14</v>
      </c>
      <c r="M835" s="6">
        <f t="shared" ref="M835:M898" si="55">L835/J835</f>
        <v>0.4</v>
      </c>
    </row>
    <row r="836" spans="1:13" x14ac:dyDescent="0.45">
      <c r="A836" s="3">
        <v>326</v>
      </c>
      <c r="B836" s="3">
        <v>14</v>
      </c>
      <c r="C836" t="s">
        <v>90</v>
      </c>
      <c r="D836" t="s">
        <v>629</v>
      </c>
      <c r="E836" s="4">
        <v>10</v>
      </c>
      <c r="F836" s="4">
        <v>18</v>
      </c>
      <c r="G836">
        <v>1</v>
      </c>
      <c r="H836" s="5">
        <v>1.9444444444444445E-2</v>
      </c>
      <c r="I836" t="s">
        <v>609</v>
      </c>
      <c r="J836" s="4">
        <f t="shared" si="53"/>
        <v>18</v>
      </c>
      <c r="K836" s="11">
        <f t="shared" si="54"/>
        <v>10</v>
      </c>
      <c r="L836" s="4">
        <f t="shared" si="52"/>
        <v>8</v>
      </c>
      <c r="M836" s="6">
        <f t="shared" si="55"/>
        <v>0.44444444444444442</v>
      </c>
    </row>
    <row r="837" spans="1:13" x14ac:dyDescent="0.45">
      <c r="A837" s="3">
        <v>326</v>
      </c>
      <c r="B837" s="3">
        <v>14</v>
      </c>
      <c r="C837" t="s">
        <v>53</v>
      </c>
      <c r="D837" t="s">
        <v>620</v>
      </c>
      <c r="E837" s="4">
        <v>16</v>
      </c>
      <c r="F837" s="4">
        <v>28</v>
      </c>
      <c r="G837">
        <v>1</v>
      </c>
      <c r="H837" s="5">
        <v>3.4027777777777775E-2</v>
      </c>
      <c r="I837" t="s">
        <v>609</v>
      </c>
      <c r="J837" s="4">
        <f t="shared" si="53"/>
        <v>28</v>
      </c>
      <c r="K837" s="11">
        <f t="shared" si="54"/>
        <v>16</v>
      </c>
      <c r="L837" s="4">
        <f t="shared" si="52"/>
        <v>12</v>
      </c>
      <c r="M837" s="6">
        <f t="shared" si="55"/>
        <v>0.42857142857142855</v>
      </c>
    </row>
    <row r="838" spans="1:13" x14ac:dyDescent="0.45">
      <c r="A838" s="3">
        <v>327</v>
      </c>
      <c r="B838" s="3">
        <v>12</v>
      </c>
      <c r="C838" t="s">
        <v>66</v>
      </c>
      <c r="D838" t="s">
        <v>625</v>
      </c>
      <c r="E838" s="4">
        <v>20</v>
      </c>
      <c r="F838" s="4">
        <v>34</v>
      </c>
      <c r="G838">
        <v>3</v>
      </c>
      <c r="H838" s="5">
        <v>2.2916666666666665E-2</v>
      </c>
      <c r="I838" t="s">
        <v>609</v>
      </c>
      <c r="J838" s="4">
        <f t="shared" si="53"/>
        <v>102</v>
      </c>
      <c r="K838" s="11">
        <f t="shared" si="54"/>
        <v>60</v>
      </c>
      <c r="L838" s="4">
        <f t="shared" si="52"/>
        <v>42</v>
      </c>
      <c r="M838" s="6">
        <f t="shared" si="55"/>
        <v>0.41176470588235292</v>
      </c>
    </row>
    <row r="839" spans="1:13" x14ac:dyDescent="0.45">
      <c r="A839" s="3">
        <v>327</v>
      </c>
      <c r="B839" s="3">
        <v>12</v>
      </c>
      <c r="C839" t="s">
        <v>90</v>
      </c>
      <c r="D839" t="s">
        <v>629</v>
      </c>
      <c r="E839" s="4">
        <v>10</v>
      </c>
      <c r="F839" s="4">
        <v>18</v>
      </c>
      <c r="G839">
        <v>1</v>
      </c>
      <c r="H839" s="5">
        <v>4.8611111111111112E-3</v>
      </c>
      <c r="I839" t="s">
        <v>610</v>
      </c>
      <c r="J839" s="4">
        <f t="shared" si="53"/>
        <v>18</v>
      </c>
      <c r="K839" s="11">
        <f t="shared" si="54"/>
        <v>10</v>
      </c>
      <c r="L839" s="4">
        <f t="shared" si="52"/>
        <v>8</v>
      </c>
      <c r="M839" s="6">
        <f t="shared" si="55"/>
        <v>0.44444444444444442</v>
      </c>
    </row>
    <row r="840" spans="1:13" x14ac:dyDescent="0.45">
      <c r="A840" s="3">
        <v>327</v>
      </c>
      <c r="B840" s="3">
        <v>12</v>
      </c>
      <c r="C840" t="s">
        <v>117</v>
      </c>
      <c r="D840" t="s">
        <v>615</v>
      </c>
      <c r="E840" s="4">
        <v>16</v>
      </c>
      <c r="F840" s="4">
        <v>27</v>
      </c>
      <c r="G840">
        <v>1</v>
      </c>
      <c r="H840" s="5">
        <v>2.361111111111111E-2</v>
      </c>
      <c r="I840" t="s">
        <v>609</v>
      </c>
      <c r="J840" s="4">
        <f t="shared" si="53"/>
        <v>27</v>
      </c>
      <c r="K840" s="11">
        <f t="shared" si="54"/>
        <v>16</v>
      </c>
      <c r="L840" s="4">
        <f t="shared" si="52"/>
        <v>11</v>
      </c>
      <c r="M840" s="6">
        <f t="shared" si="55"/>
        <v>0.40740740740740738</v>
      </c>
    </row>
    <row r="841" spans="1:13" x14ac:dyDescent="0.45">
      <c r="A841" s="3">
        <v>328</v>
      </c>
      <c r="B841" s="3">
        <v>4</v>
      </c>
      <c r="C841" t="s">
        <v>37</v>
      </c>
      <c r="D841" t="s">
        <v>622</v>
      </c>
      <c r="E841" s="4">
        <v>21</v>
      </c>
      <c r="F841" s="4">
        <v>35</v>
      </c>
      <c r="G841">
        <v>1</v>
      </c>
      <c r="H841" s="5">
        <v>1.4583333333333334E-2</v>
      </c>
      <c r="I841" t="s">
        <v>609</v>
      </c>
      <c r="J841" s="4">
        <f t="shared" si="53"/>
        <v>35</v>
      </c>
      <c r="K841" s="11">
        <f t="shared" si="54"/>
        <v>21</v>
      </c>
      <c r="L841" s="4">
        <f t="shared" si="52"/>
        <v>14</v>
      </c>
      <c r="M841" s="6">
        <f t="shared" si="55"/>
        <v>0.4</v>
      </c>
    </row>
    <row r="842" spans="1:13" x14ac:dyDescent="0.45">
      <c r="A842" s="3">
        <v>329</v>
      </c>
      <c r="B842" s="3">
        <v>13</v>
      </c>
      <c r="C842" t="s">
        <v>81</v>
      </c>
      <c r="D842" t="s">
        <v>628</v>
      </c>
      <c r="E842" s="4">
        <v>13</v>
      </c>
      <c r="F842" s="4">
        <v>21</v>
      </c>
      <c r="G842">
        <v>2</v>
      </c>
      <c r="H842" s="5">
        <v>3.888888888888889E-2</v>
      </c>
      <c r="I842" t="s">
        <v>609</v>
      </c>
      <c r="J842" s="4">
        <f t="shared" si="53"/>
        <v>42</v>
      </c>
      <c r="K842" s="11">
        <f t="shared" si="54"/>
        <v>26</v>
      </c>
      <c r="L842" s="4">
        <f t="shared" si="52"/>
        <v>16</v>
      </c>
      <c r="M842" s="6">
        <f t="shared" si="55"/>
        <v>0.38095238095238093</v>
      </c>
    </row>
    <row r="843" spans="1:13" x14ac:dyDescent="0.45">
      <c r="A843" s="3">
        <v>329</v>
      </c>
      <c r="B843" s="3">
        <v>13</v>
      </c>
      <c r="C843" t="s">
        <v>59</v>
      </c>
      <c r="D843" t="s">
        <v>616</v>
      </c>
      <c r="E843" s="4">
        <v>25</v>
      </c>
      <c r="F843" s="4">
        <v>40</v>
      </c>
      <c r="G843">
        <v>2</v>
      </c>
      <c r="H843" s="5">
        <v>1.1805555555555555E-2</v>
      </c>
      <c r="I843" t="s">
        <v>609</v>
      </c>
      <c r="J843" s="4">
        <f t="shared" si="53"/>
        <v>80</v>
      </c>
      <c r="K843" s="11">
        <f t="shared" si="54"/>
        <v>50</v>
      </c>
      <c r="L843" s="4">
        <f t="shared" si="52"/>
        <v>30</v>
      </c>
      <c r="M843" s="6">
        <f t="shared" si="55"/>
        <v>0.375</v>
      </c>
    </row>
    <row r="844" spans="1:13" x14ac:dyDescent="0.45">
      <c r="A844" s="3">
        <v>329</v>
      </c>
      <c r="B844" s="3">
        <v>13</v>
      </c>
      <c r="C844" t="s">
        <v>127</v>
      </c>
      <c r="D844" t="s">
        <v>614</v>
      </c>
      <c r="E844" s="4">
        <v>19</v>
      </c>
      <c r="F844" s="4">
        <v>31</v>
      </c>
      <c r="G844">
        <v>2</v>
      </c>
      <c r="H844" s="5">
        <v>4.027777777777778E-2</v>
      </c>
      <c r="I844" t="s">
        <v>609</v>
      </c>
      <c r="J844" s="4">
        <f t="shared" si="53"/>
        <v>62</v>
      </c>
      <c r="K844" s="11">
        <f t="shared" si="54"/>
        <v>38</v>
      </c>
      <c r="L844" s="4">
        <f t="shared" si="52"/>
        <v>24</v>
      </c>
      <c r="M844" s="6">
        <f t="shared" si="55"/>
        <v>0.38709677419354838</v>
      </c>
    </row>
    <row r="845" spans="1:13" x14ac:dyDescent="0.45">
      <c r="A845" s="3">
        <v>329</v>
      </c>
      <c r="B845" s="3">
        <v>13</v>
      </c>
      <c r="C845" t="s">
        <v>211</v>
      </c>
      <c r="D845" t="s">
        <v>627</v>
      </c>
      <c r="E845" s="4">
        <v>14</v>
      </c>
      <c r="F845" s="4">
        <v>23</v>
      </c>
      <c r="G845">
        <v>1</v>
      </c>
      <c r="H845" s="5">
        <v>5.5555555555555558E-3</v>
      </c>
      <c r="I845" t="s">
        <v>609</v>
      </c>
      <c r="J845" s="4">
        <f t="shared" si="53"/>
        <v>23</v>
      </c>
      <c r="K845" s="11">
        <f t="shared" si="54"/>
        <v>14</v>
      </c>
      <c r="L845" s="4">
        <f t="shared" si="52"/>
        <v>9</v>
      </c>
      <c r="M845" s="6">
        <f t="shared" si="55"/>
        <v>0.39130434782608697</v>
      </c>
    </row>
    <row r="846" spans="1:13" x14ac:dyDescent="0.45">
      <c r="A846" s="3">
        <v>330</v>
      </c>
      <c r="B846" s="3">
        <v>10</v>
      </c>
      <c r="C846" t="s">
        <v>133</v>
      </c>
      <c r="D846" t="s">
        <v>631</v>
      </c>
      <c r="E846" s="4">
        <v>15</v>
      </c>
      <c r="F846" s="4">
        <v>25</v>
      </c>
      <c r="G846">
        <v>2</v>
      </c>
      <c r="H846" s="5">
        <v>1.7361111111111112E-2</v>
      </c>
      <c r="I846" t="s">
        <v>610</v>
      </c>
      <c r="J846" s="4">
        <f t="shared" si="53"/>
        <v>50</v>
      </c>
      <c r="K846" s="11">
        <f t="shared" si="54"/>
        <v>30</v>
      </c>
      <c r="L846" s="4">
        <f t="shared" si="52"/>
        <v>20</v>
      </c>
      <c r="M846" s="6">
        <f t="shared" si="55"/>
        <v>0.4</v>
      </c>
    </row>
    <row r="847" spans="1:13" x14ac:dyDescent="0.45">
      <c r="A847" s="3">
        <v>330</v>
      </c>
      <c r="B847" s="3">
        <v>10</v>
      </c>
      <c r="C847" t="s">
        <v>53</v>
      </c>
      <c r="D847" t="s">
        <v>620</v>
      </c>
      <c r="E847" s="4">
        <v>16</v>
      </c>
      <c r="F847" s="4">
        <v>28</v>
      </c>
      <c r="G847">
        <v>2</v>
      </c>
      <c r="H847" s="5">
        <v>2.9861111111111113E-2</v>
      </c>
      <c r="I847" t="s">
        <v>609</v>
      </c>
      <c r="J847" s="4">
        <f t="shared" si="53"/>
        <v>56</v>
      </c>
      <c r="K847" s="11">
        <f t="shared" si="54"/>
        <v>32</v>
      </c>
      <c r="L847" s="4">
        <f t="shared" si="52"/>
        <v>24</v>
      </c>
      <c r="M847" s="6">
        <f t="shared" si="55"/>
        <v>0.42857142857142855</v>
      </c>
    </row>
    <row r="848" spans="1:13" x14ac:dyDescent="0.45">
      <c r="A848" s="3">
        <v>330</v>
      </c>
      <c r="B848" s="3">
        <v>10</v>
      </c>
      <c r="C848" t="s">
        <v>211</v>
      </c>
      <c r="D848" t="s">
        <v>627</v>
      </c>
      <c r="E848" s="4">
        <v>14</v>
      </c>
      <c r="F848" s="4">
        <v>23</v>
      </c>
      <c r="G848">
        <v>3</v>
      </c>
      <c r="H848" s="5">
        <v>1.4583333333333334E-2</v>
      </c>
      <c r="I848" t="s">
        <v>609</v>
      </c>
      <c r="J848" s="4">
        <f t="shared" si="53"/>
        <v>69</v>
      </c>
      <c r="K848" s="11">
        <f t="shared" si="54"/>
        <v>42</v>
      </c>
      <c r="L848" s="4">
        <f t="shared" si="52"/>
        <v>27</v>
      </c>
      <c r="M848" s="6">
        <f t="shared" si="55"/>
        <v>0.39130434782608697</v>
      </c>
    </row>
    <row r="849" spans="1:13" x14ac:dyDescent="0.45">
      <c r="A849" s="3">
        <v>330</v>
      </c>
      <c r="B849" s="3">
        <v>10</v>
      </c>
      <c r="C849" t="s">
        <v>81</v>
      </c>
      <c r="D849" t="s">
        <v>628</v>
      </c>
      <c r="E849" s="4">
        <v>13</v>
      </c>
      <c r="F849" s="4">
        <v>21</v>
      </c>
      <c r="G849">
        <v>2</v>
      </c>
      <c r="H849" s="5">
        <v>3.5416666666666666E-2</v>
      </c>
      <c r="I849" t="s">
        <v>610</v>
      </c>
      <c r="J849" s="4">
        <f t="shared" si="53"/>
        <v>42</v>
      </c>
      <c r="K849" s="11">
        <f t="shared" si="54"/>
        <v>26</v>
      </c>
      <c r="L849" s="4">
        <f t="shared" si="52"/>
        <v>16</v>
      </c>
      <c r="M849" s="6">
        <f t="shared" si="55"/>
        <v>0.38095238095238093</v>
      </c>
    </row>
    <row r="850" spans="1:13" x14ac:dyDescent="0.45">
      <c r="A850" s="3">
        <v>331</v>
      </c>
      <c r="B850" s="3">
        <v>20</v>
      </c>
      <c r="C850" t="s">
        <v>123</v>
      </c>
      <c r="D850" t="s">
        <v>621</v>
      </c>
      <c r="E850" s="4">
        <v>11</v>
      </c>
      <c r="F850" s="4">
        <v>19</v>
      </c>
      <c r="G850">
        <v>1</v>
      </c>
      <c r="H850" s="5">
        <v>3.472222222222222E-3</v>
      </c>
      <c r="I850" t="s">
        <v>609</v>
      </c>
      <c r="J850" s="4">
        <f t="shared" si="53"/>
        <v>19</v>
      </c>
      <c r="K850" s="11">
        <f t="shared" si="54"/>
        <v>11</v>
      </c>
      <c r="L850" s="4">
        <f t="shared" si="52"/>
        <v>8</v>
      </c>
      <c r="M850" s="6">
        <f t="shared" si="55"/>
        <v>0.42105263157894735</v>
      </c>
    </row>
    <row r="851" spans="1:13" x14ac:dyDescent="0.45">
      <c r="A851" s="3">
        <v>331</v>
      </c>
      <c r="B851" s="3">
        <v>20</v>
      </c>
      <c r="C851" t="s">
        <v>37</v>
      </c>
      <c r="D851" t="s">
        <v>622</v>
      </c>
      <c r="E851" s="4">
        <v>21</v>
      </c>
      <c r="F851" s="4">
        <v>35</v>
      </c>
      <c r="G851">
        <v>3</v>
      </c>
      <c r="H851" s="5">
        <v>1.8055555555555554E-2</v>
      </c>
      <c r="I851" t="s">
        <v>610</v>
      </c>
      <c r="J851" s="4">
        <f t="shared" si="53"/>
        <v>105</v>
      </c>
      <c r="K851" s="11">
        <f t="shared" si="54"/>
        <v>63</v>
      </c>
      <c r="L851" s="4">
        <f t="shared" si="52"/>
        <v>42</v>
      </c>
      <c r="M851" s="6">
        <f t="shared" si="55"/>
        <v>0.4</v>
      </c>
    </row>
    <row r="852" spans="1:13" x14ac:dyDescent="0.45">
      <c r="A852" s="3">
        <v>331</v>
      </c>
      <c r="B852" s="3">
        <v>20</v>
      </c>
      <c r="C852" t="s">
        <v>169</v>
      </c>
      <c r="D852" t="s">
        <v>612</v>
      </c>
      <c r="E852" s="4">
        <v>14</v>
      </c>
      <c r="F852" s="4">
        <v>24</v>
      </c>
      <c r="G852">
        <v>1</v>
      </c>
      <c r="H852" s="5">
        <v>3.8194444444444448E-2</v>
      </c>
      <c r="I852" t="s">
        <v>609</v>
      </c>
      <c r="J852" s="4">
        <f t="shared" si="53"/>
        <v>24</v>
      </c>
      <c r="K852" s="11">
        <f t="shared" si="54"/>
        <v>14</v>
      </c>
      <c r="L852" s="4">
        <f t="shared" si="52"/>
        <v>10</v>
      </c>
      <c r="M852" s="6">
        <f t="shared" si="55"/>
        <v>0.41666666666666669</v>
      </c>
    </row>
    <row r="853" spans="1:13" x14ac:dyDescent="0.45">
      <c r="A853" s="3">
        <v>331</v>
      </c>
      <c r="B853" s="3">
        <v>20</v>
      </c>
      <c r="C853" t="s">
        <v>133</v>
      </c>
      <c r="D853" t="s">
        <v>631</v>
      </c>
      <c r="E853" s="4">
        <v>15</v>
      </c>
      <c r="F853" s="4">
        <v>25</v>
      </c>
      <c r="G853">
        <v>1</v>
      </c>
      <c r="H853" s="5">
        <v>2.4305555555555556E-2</v>
      </c>
      <c r="I853" t="s">
        <v>609</v>
      </c>
      <c r="J853" s="4">
        <f t="shared" si="53"/>
        <v>25</v>
      </c>
      <c r="K853" s="11">
        <f t="shared" si="54"/>
        <v>15</v>
      </c>
      <c r="L853" s="4">
        <f t="shared" si="52"/>
        <v>10</v>
      </c>
      <c r="M853" s="6">
        <f t="shared" si="55"/>
        <v>0.4</v>
      </c>
    </row>
    <row r="854" spans="1:13" x14ac:dyDescent="0.45">
      <c r="A854" s="3">
        <v>332</v>
      </c>
      <c r="B854" s="3">
        <v>6</v>
      </c>
      <c r="C854" t="s">
        <v>59</v>
      </c>
      <c r="D854" t="s">
        <v>616</v>
      </c>
      <c r="E854" s="4">
        <v>25</v>
      </c>
      <c r="F854" s="4">
        <v>40</v>
      </c>
      <c r="G854">
        <v>3</v>
      </c>
      <c r="H854" s="5">
        <v>1.1805555555555555E-2</v>
      </c>
      <c r="I854" t="s">
        <v>609</v>
      </c>
      <c r="J854" s="4">
        <f t="shared" si="53"/>
        <v>120</v>
      </c>
      <c r="K854" s="11">
        <f t="shared" si="54"/>
        <v>75</v>
      </c>
      <c r="L854" s="4">
        <f t="shared" si="52"/>
        <v>45</v>
      </c>
      <c r="M854" s="6">
        <f t="shared" si="55"/>
        <v>0.375</v>
      </c>
    </row>
    <row r="855" spans="1:13" x14ac:dyDescent="0.45">
      <c r="A855" s="3">
        <v>333</v>
      </c>
      <c r="B855" s="3">
        <v>6</v>
      </c>
      <c r="C855" t="s">
        <v>84</v>
      </c>
      <c r="D855" t="s">
        <v>617</v>
      </c>
      <c r="E855" s="4">
        <v>22</v>
      </c>
      <c r="F855" s="4">
        <v>36</v>
      </c>
      <c r="G855">
        <v>1</v>
      </c>
      <c r="H855" s="5">
        <v>2.6388888888888889E-2</v>
      </c>
      <c r="I855" t="s">
        <v>610</v>
      </c>
      <c r="J855" s="4">
        <f t="shared" si="53"/>
        <v>36</v>
      </c>
      <c r="K855" s="11">
        <f t="shared" si="54"/>
        <v>22</v>
      </c>
      <c r="L855" s="4">
        <f t="shared" si="52"/>
        <v>14</v>
      </c>
      <c r="M855" s="6">
        <f t="shared" si="55"/>
        <v>0.3888888888888889</v>
      </c>
    </row>
    <row r="856" spans="1:13" x14ac:dyDescent="0.45">
      <c r="A856" s="3">
        <v>333</v>
      </c>
      <c r="B856" s="3">
        <v>6</v>
      </c>
      <c r="C856" t="s">
        <v>90</v>
      </c>
      <c r="D856" t="s">
        <v>629</v>
      </c>
      <c r="E856" s="4">
        <v>10</v>
      </c>
      <c r="F856" s="4">
        <v>18</v>
      </c>
      <c r="G856">
        <v>2</v>
      </c>
      <c r="H856" s="5">
        <v>1.5972222222222221E-2</v>
      </c>
      <c r="I856" t="s">
        <v>610</v>
      </c>
      <c r="J856" s="4">
        <f t="shared" si="53"/>
        <v>36</v>
      </c>
      <c r="K856" s="11">
        <f t="shared" si="54"/>
        <v>20</v>
      </c>
      <c r="L856" s="4">
        <f t="shared" si="52"/>
        <v>16</v>
      </c>
      <c r="M856" s="6">
        <f t="shared" si="55"/>
        <v>0.44444444444444442</v>
      </c>
    </row>
    <row r="857" spans="1:13" x14ac:dyDescent="0.45">
      <c r="A857" s="3">
        <v>334</v>
      </c>
      <c r="B857" s="3">
        <v>12</v>
      </c>
      <c r="C857" t="s">
        <v>81</v>
      </c>
      <c r="D857" t="s">
        <v>628</v>
      </c>
      <c r="E857" s="4">
        <v>13</v>
      </c>
      <c r="F857" s="4">
        <v>21</v>
      </c>
      <c r="G857">
        <v>2</v>
      </c>
      <c r="H857" s="5">
        <v>2.5000000000000001E-2</v>
      </c>
      <c r="I857" t="s">
        <v>610</v>
      </c>
      <c r="J857" s="4">
        <f t="shared" si="53"/>
        <v>42</v>
      </c>
      <c r="K857" s="11">
        <f t="shared" si="54"/>
        <v>26</v>
      </c>
      <c r="L857" s="4">
        <f t="shared" si="52"/>
        <v>16</v>
      </c>
      <c r="M857" s="6">
        <f t="shared" si="55"/>
        <v>0.38095238095238093</v>
      </c>
    </row>
    <row r="858" spans="1:13" x14ac:dyDescent="0.45">
      <c r="A858" s="3">
        <v>334</v>
      </c>
      <c r="B858" s="3">
        <v>12</v>
      </c>
      <c r="C858" t="s">
        <v>211</v>
      </c>
      <c r="D858" t="s">
        <v>627</v>
      </c>
      <c r="E858" s="4">
        <v>14</v>
      </c>
      <c r="F858" s="4">
        <v>23</v>
      </c>
      <c r="G858">
        <v>1</v>
      </c>
      <c r="H858" s="5">
        <v>4.027777777777778E-2</v>
      </c>
      <c r="I858" t="s">
        <v>609</v>
      </c>
      <c r="J858" s="4">
        <f t="shared" si="53"/>
        <v>23</v>
      </c>
      <c r="K858" s="11">
        <f t="shared" si="54"/>
        <v>14</v>
      </c>
      <c r="L858" s="4">
        <f t="shared" si="52"/>
        <v>9</v>
      </c>
      <c r="M858" s="6">
        <f t="shared" si="55"/>
        <v>0.39130434782608697</v>
      </c>
    </row>
    <row r="859" spans="1:13" x14ac:dyDescent="0.45">
      <c r="A859" s="3">
        <v>334</v>
      </c>
      <c r="B859" s="3">
        <v>12</v>
      </c>
      <c r="C859" t="s">
        <v>169</v>
      </c>
      <c r="D859" t="s">
        <v>612</v>
      </c>
      <c r="E859" s="4">
        <v>14</v>
      </c>
      <c r="F859" s="4">
        <v>24</v>
      </c>
      <c r="G859">
        <v>2</v>
      </c>
      <c r="H859" s="5">
        <v>2.1527777777777778E-2</v>
      </c>
      <c r="I859" t="s">
        <v>609</v>
      </c>
      <c r="J859" s="4">
        <f t="shared" si="53"/>
        <v>48</v>
      </c>
      <c r="K859" s="11">
        <f t="shared" si="54"/>
        <v>28</v>
      </c>
      <c r="L859" s="4">
        <f t="shared" si="52"/>
        <v>20</v>
      </c>
      <c r="M859" s="6">
        <f t="shared" si="55"/>
        <v>0.41666666666666669</v>
      </c>
    </row>
    <row r="860" spans="1:13" x14ac:dyDescent="0.45">
      <c r="A860" s="3">
        <v>334</v>
      </c>
      <c r="B860" s="3">
        <v>12</v>
      </c>
      <c r="C860" t="s">
        <v>79</v>
      </c>
      <c r="D860" t="s">
        <v>613</v>
      </c>
      <c r="E860" s="4">
        <v>18</v>
      </c>
      <c r="F860" s="4">
        <v>30</v>
      </c>
      <c r="G860">
        <v>2</v>
      </c>
      <c r="H860" s="5">
        <v>2.1527777777777778E-2</v>
      </c>
      <c r="I860" t="s">
        <v>609</v>
      </c>
      <c r="J860" s="4">
        <f t="shared" si="53"/>
        <v>60</v>
      </c>
      <c r="K860" s="11">
        <f t="shared" si="54"/>
        <v>36</v>
      </c>
      <c r="L860" s="4">
        <f t="shared" si="52"/>
        <v>24</v>
      </c>
      <c r="M860" s="6">
        <f t="shared" si="55"/>
        <v>0.4</v>
      </c>
    </row>
    <row r="861" spans="1:13" x14ac:dyDescent="0.45">
      <c r="A861" s="3">
        <v>335</v>
      </c>
      <c r="B861" s="3">
        <v>14</v>
      </c>
      <c r="C861" t="s">
        <v>79</v>
      </c>
      <c r="D861" t="s">
        <v>613</v>
      </c>
      <c r="E861" s="4">
        <v>18</v>
      </c>
      <c r="F861" s="4">
        <v>30</v>
      </c>
      <c r="G861">
        <v>1</v>
      </c>
      <c r="H861" s="5">
        <v>2.2916666666666665E-2</v>
      </c>
      <c r="I861" t="s">
        <v>610</v>
      </c>
      <c r="J861" s="4">
        <f t="shared" si="53"/>
        <v>30</v>
      </c>
      <c r="K861" s="11">
        <f t="shared" si="54"/>
        <v>18</v>
      </c>
      <c r="L861" s="4">
        <f t="shared" si="52"/>
        <v>12</v>
      </c>
      <c r="M861" s="6">
        <f t="shared" si="55"/>
        <v>0.4</v>
      </c>
    </row>
    <row r="862" spans="1:13" x14ac:dyDescent="0.45">
      <c r="A862" s="3">
        <v>335</v>
      </c>
      <c r="B862" s="3">
        <v>14</v>
      </c>
      <c r="C862" t="s">
        <v>53</v>
      </c>
      <c r="D862" t="s">
        <v>620</v>
      </c>
      <c r="E862" s="4">
        <v>16</v>
      </c>
      <c r="F862" s="4">
        <v>28</v>
      </c>
      <c r="G862">
        <v>3</v>
      </c>
      <c r="H862" s="5">
        <v>2.5000000000000001E-2</v>
      </c>
      <c r="I862" t="s">
        <v>610</v>
      </c>
      <c r="J862" s="4">
        <f t="shared" si="53"/>
        <v>84</v>
      </c>
      <c r="K862" s="11">
        <f t="shared" si="54"/>
        <v>48</v>
      </c>
      <c r="L862" s="4">
        <f t="shared" si="52"/>
        <v>36</v>
      </c>
      <c r="M862" s="6">
        <f t="shared" si="55"/>
        <v>0.42857142857142855</v>
      </c>
    </row>
    <row r="863" spans="1:13" x14ac:dyDescent="0.45">
      <c r="A863" s="3">
        <v>336</v>
      </c>
      <c r="B863" s="3">
        <v>4</v>
      </c>
      <c r="C863" t="s">
        <v>81</v>
      </c>
      <c r="D863" t="s">
        <v>628</v>
      </c>
      <c r="E863" s="4">
        <v>13</v>
      </c>
      <c r="F863" s="4">
        <v>21</v>
      </c>
      <c r="G863">
        <v>2</v>
      </c>
      <c r="H863" s="5">
        <v>8.3333333333333332E-3</v>
      </c>
      <c r="I863" t="s">
        <v>610</v>
      </c>
      <c r="J863" s="4">
        <f t="shared" si="53"/>
        <v>42</v>
      </c>
      <c r="K863" s="11">
        <f t="shared" si="54"/>
        <v>26</v>
      </c>
      <c r="L863" s="4">
        <f t="shared" si="52"/>
        <v>16</v>
      </c>
      <c r="M863" s="6">
        <f t="shared" si="55"/>
        <v>0.38095238095238093</v>
      </c>
    </row>
    <row r="864" spans="1:13" x14ac:dyDescent="0.45">
      <c r="A864" s="3">
        <v>336</v>
      </c>
      <c r="B864" s="3">
        <v>4</v>
      </c>
      <c r="C864" t="s">
        <v>123</v>
      </c>
      <c r="D864" t="s">
        <v>621</v>
      </c>
      <c r="E864" s="4">
        <v>11</v>
      </c>
      <c r="F864" s="4">
        <v>19</v>
      </c>
      <c r="G864">
        <v>2</v>
      </c>
      <c r="H864" s="5">
        <v>2.2916666666666665E-2</v>
      </c>
      <c r="I864" t="s">
        <v>610</v>
      </c>
      <c r="J864" s="4">
        <f t="shared" si="53"/>
        <v>38</v>
      </c>
      <c r="K864" s="11">
        <f t="shared" si="54"/>
        <v>22</v>
      </c>
      <c r="L864" s="4">
        <f t="shared" si="52"/>
        <v>16</v>
      </c>
      <c r="M864" s="6">
        <f t="shared" si="55"/>
        <v>0.42105263157894735</v>
      </c>
    </row>
    <row r="865" spans="1:13" x14ac:dyDescent="0.45">
      <c r="A865" s="3">
        <v>336</v>
      </c>
      <c r="B865" s="3">
        <v>4</v>
      </c>
      <c r="C865" t="s">
        <v>166</v>
      </c>
      <c r="D865" t="s">
        <v>630</v>
      </c>
      <c r="E865" s="4">
        <v>15</v>
      </c>
      <c r="F865" s="4">
        <v>26</v>
      </c>
      <c r="G865">
        <v>3</v>
      </c>
      <c r="H865" s="5">
        <v>1.3888888888888888E-2</v>
      </c>
      <c r="I865" t="s">
        <v>610</v>
      </c>
      <c r="J865" s="4">
        <f t="shared" si="53"/>
        <v>78</v>
      </c>
      <c r="K865" s="11">
        <f t="shared" si="54"/>
        <v>45</v>
      </c>
      <c r="L865" s="4">
        <f t="shared" si="52"/>
        <v>33</v>
      </c>
      <c r="M865" s="6">
        <f t="shared" si="55"/>
        <v>0.42307692307692307</v>
      </c>
    </row>
    <row r="866" spans="1:13" x14ac:dyDescent="0.45">
      <c r="A866" s="3">
        <v>337</v>
      </c>
      <c r="B866" s="3">
        <v>11</v>
      </c>
      <c r="C866" t="s">
        <v>169</v>
      </c>
      <c r="D866" t="s">
        <v>612</v>
      </c>
      <c r="E866" s="4">
        <v>14</v>
      </c>
      <c r="F866" s="4">
        <v>24</v>
      </c>
      <c r="G866">
        <v>3</v>
      </c>
      <c r="H866" s="5">
        <v>3.6805555555555557E-2</v>
      </c>
      <c r="I866" t="s">
        <v>609</v>
      </c>
      <c r="J866" s="4">
        <f t="shared" si="53"/>
        <v>72</v>
      </c>
      <c r="K866" s="11">
        <f t="shared" si="54"/>
        <v>42</v>
      </c>
      <c r="L866" s="4">
        <f t="shared" si="52"/>
        <v>30</v>
      </c>
      <c r="M866" s="6">
        <f t="shared" si="55"/>
        <v>0.41666666666666669</v>
      </c>
    </row>
    <row r="867" spans="1:13" x14ac:dyDescent="0.45">
      <c r="A867" s="3">
        <v>337</v>
      </c>
      <c r="B867" s="3">
        <v>11</v>
      </c>
      <c r="C867" t="s">
        <v>53</v>
      </c>
      <c r="D867" t="s">
        <v>620</v>
      </c>
      <c r="E867" s="4">
        <v>16</v>
      </c>
      <c r="F867" s="4">
        <v>28</v>
      </c>
      <c r="G867">
        <v>1</v>
      </c>
      <c r="H867" s="5">
        <v>3.472222222222222E-3</v>
      </c>
      <c r="I867" t="s">
        <v>610</v>
      </c>
      <c r="J867" s="4">
        <f t="shared" si="53"/>
        <v>28</v>
      </c>
      <c r="K867" s="11">
        <f t="shared" si="54"/>
        <v>16</v>
      </c>
      <c r="L867" s="4">
        <f t="shared" si="52"/>
        <v>12</v>
      </c>
      <c r="M867" s="6">
        <f t="shared" si="55"/>
        <v>0.42857142857142855</v>
      </c>
    </row>
    <row r="868" spans="1:13" x14ac:dyDescent="0.45">
      <c r="A868" s="3">
        <v>338</v>
      </c>
      <c r="B868" s="3">
        <v>18</v>
      </c>
      <c r="C868" t="s">
        <v>66</v>
      </c>
      <c r="D868" t="s">
        <v>625</v>
      </c>
      <c r="E868" s="4">
        <v>20</v>
      </c>
      <c r="F868" s="4">
        <v>34</v>
      </c>
      <c r="G868">
        <v>3</v>
      </c>
      <c r="H868" s="5">
        <v>3.0555555555555555E-2</v>
      </c>
      <c r="I868" t="s">
        <v>609</v>
      </c>
      <c r="J868" s="4">
        <f t="shared" si="53"/>
        <v>102</v>
      </c>
      <c r="K868" s="11">
        <f t="shared" si="54"/>
        <v>60</v>
      </c>
      <c r="L868" s="4">
        <f t="shared" si="52"/>
        <v>42</v>
      </c>
      <c r="M868" s="6">
        <f t="shared" si="55"/>
        <v>0.41176470588235292</v>
      </c>
    </row>
    <row r="869" spans="1:13" x14ac:dyDescent="0.45">
      <c r="A869" s="3">
        <v>338</v>
      </c>
      <c r="B869" s="3">
        <v>18</v>
      </c>
      <c r="C869" t="s">
        <v>81</v>
      </c>
      <c r="D869" t="s">
        <v>628</v>
      </c>
      <c r="E869" s="4">
        <v>13</v>
      </c>
      <c r="F869" s="4">
        <v>21</v>
      </c>
      <c r="G869">
        <v>1</v>
      </c>
      <c r="H869" s="5">
        <v>6.9444444444444441E-3</v>
      </c>
      <c r="I869" t="s">
        <v>610</v>
      </c>
      <c r="J869" s="4">
        <f t="shared" si="53"/>
        <v>21</v>
      </c>
      <c r="K869" s="11">
        <f t="shared" si="54"/>
        <v>13</v>
      </c>
      <c r="L869" s="4">
        <f t="shared" si="52"/>
        <v>8</v>
      </c>
      <c r="M869" s="6">
        <f t="shared" si="55"/>
        <v>0.38095238095238093</v>
      </c>
    </row>
    <row r="870" spans="1:13" x14ac:dyDescent="0.45">
      <c r="A870" s="3">
        <v>338</v>
      </c>
      <c r="B870" s="3">
        <v>18</v>
      </c>
      <c r="C870" t="s">
        <v>258</v>
      </c>
      <c r="D870" t="s">
        <v>623</v>
      </c>
      <c r="E870" s="4">
        <v>19</v>
      </c>
      <c r="F870" s="4">
        <v>32</v>
      </c>
      <c r="G870">
        <v>3</v>
      </c>
      <c r="H870" s="5">
        <v>2.0833333333333332E-2</v>
      </c>
      <c r="I870" t="s">
        <v>610</v>
      </c>
      <c r="J870" s="4">
        <f t="shared" si="53"/>
        <v>96</v>
      </c>
      <c r="K870" s="11">
        <f t="shared" si="54"/>
        <v>57</v>
      </c>
      <c r="L870" s="4">
        <f t="shared" si="52"/>
        <v>39</v>
      </c>
      <c r="M870" s="6">
        <f t="shared" si="55"/>
        <v>0.40625</v>
      </c>
    </row>
    <row r="871" spans="1:13" x14ac:dyDescent="0.45">
      <c r="A871" s="3">
        <v>338</v>
      </c>
      <c r="B871" s="3">
        <v>18</v>
      </c>
      <c r="C871" t="s">
        <v>157</v>
      </c>
      <c r="D871" t="s">
        <v>626</v>
      </c>
      <c r="E871" s="4">
        <v>12</v>
      </c>
      <c r="F871" s="4">
        <v>20</v>
      </c>
      <c r="G871">
        <v>3</v>
      </c>
      <c r="H871" s="5">
        <v>4.0972222222222222E-2</v>
      </c>
      <c r="I871" t="s">
        <v>609</v>
      </c>
      <c r="J871" s="4">
        <f t="shared" si="53"/>
        <v>60</v>
      </c>
      <c r="K871" s="11">
        <f t="shared" si="54"/>
        <v>36</v>
      </c>
      <c r="L871" s="4">
        <f t="shared" si="52"/>
        <v>24</v>
      </c>
      <c r="M871" s="6">
        <f t="shared" si="55"/>
        <v>0.4</v>
      </c>
    </row>
    <row r="872" spans="1:13" x14ac:dyDescent="0.45">
      <c r="A872" s="3">
        <v>339</v>
      </c>
      <c r="B872" s="3">
        <v>13</v>
      </c>
      <c r="C872" t="s">
        <v>49</v>
      </c>
      <c r="D872" t="s">
        <v>618</v>
      </c>
      <c r="E872" s="4">
        <v>17</v>
      </c>
      <c r="F872" s="4">
        <v>29</v>
      </c>
      <c r="G872">
        <v>2</v>
      </c>
      <c r="H872" s="5">
        <v>4.1666666666666666E-3</v>
      </c>
      <c r="I872" t="s">
        <v>610</v>
      </c>
      <c r="J872" s="4">
        <f t="shared" si="53"/>
        <v>58</v>
      </c>
      <c r="K872" s="11">
        <f t="shared" si="54"/>
        <v>34</v>
      </c>
      <c r="L872" s="4">
        <f t="shared" si="52"/>
        <v>24</v>
      </c>
      <c r="M872" s="6">
        <f t="shared" si="55"/>
        <v>0.41379310344827586</v>
      </c>
    </row>
    <row r="873" spans="1:13" x14ac:dyDescent="0.45">
      <c r="A873" s="3">
        <v>339</v>
      </c>
      <c r="B873" s="3">
        <v>13</v>
      </c>
      <c r="C873" t="s">
        <v>211</v>
      </c>
      <c r="D873" t="s">
        <v>627</v>
      </c>
      <c r="E873" s="4">
        <v>14</v>
      </c>
      <c r="F873" s="4">
        <v>23</v>
      </c>
      <c r="G873">
        <v>2</v>
      </c>
      <c r="H873" s="5">
        <v>2.7777777777777776E-2</v>
      </c>
      <c r="I873" t="s">
        <v>609</v>
      </c>
      <c r="J873" s="4">
        <f t="shared" si="53"/>
        <v>46</v>
      </c>
      <c r="K873" s="11">
        <f t="shared" si="54"/>
        <v>28</v>
      </c>
      <c r="L873" s="4">
        <f t="shared" si="52"/>
        <v>18</v>
      </c>
      <c r="M873" s="6">
        <f t="shared" si="55"/>
        <v>0.39130434782608697</v>
      </c>
    </row>
    <row r="874" spans="1:13" x14ac:dyDescent="0.45">
      <c r="A874" s="3">
        <v>340</v>
      </c>
      <c r="B874" s="3">
        <v>15</v>
      </c>
      <c r="C874" t="s">
        <v>59</v>
      </c>
      <c r="D874" t="s">
        <v>616</v>
      </c>
      <c r="E874" s="4">
        <v>25</v>
      </c>
      <c r="F874" s="4">
        <v>40</v>
      </c>
      <c r="G874">
        <v>2</v>
      </c>
      <c r="H874" s="5">
        <v>2.4305555555555556E-2</v>
      </c>
      <c r="I874" t="s">
        <v>610</v>
      </c>
      <c r="J874" s="4">
        <f t="shared" si="53"/>
        <v>80</v>
      </c>
      <c r="K874" s="11">
        <f t="shared" si="54"/>
        <v>50</v>
      </c>
      <c r="L874" s="4">
        <f t="shared" si="52"/>
        <v>30</v>
      </c>
      <c r="M874" s="6">
        <f t="shared" si="55"/>
        <v>0.375</v>
      </c>
    </row>
    <row r="875" spans="1:13" x14ac:dyDescent="0.45">
      <c r="A875" s="3">
        <v>340</v>
      </c>
      <c r="B875" s="3">
        <v>15</v>
      </c>
      <c r="C875" t="s">
        <v>53</v>
      </c>
      <c r="D875" t="s">
        <v>620</v>
      </c>
      <c r="E875" s="4">
        <v>16</v>
      </c>
      <c r="F875" s="4">
        <v>28</v>
      </c>
      <c r="G875">
        <v>3</v>
      </c>
      <c r="H875" s="5">
        <v>3.888888888888889E-2</v>
      </c>
      <c r="I875" t="s">
        <v>609</v>
      </c>
      <c r="J875" s="4">
        <f t="shared" si="53"/>
        <v>84</v>
      </c>
      <c r="K875" s="11">
        <f t="shared" si="54"/>
        <v>48</v>
      </c>
      <c r="L875" s="4">
        <f t="shared" si="52"/>
        <v>36</v>
      </c>
      <c r="M875" s="6">
        <f t="shared" si="55"/>
        <v>0.42857142857142855</v>
      </c>
    </row>
    <row r="876" spans="1:13" x14ac:dyDescent="0.45">
      <c r="A876" s="3">
        <v>341</v>
      </c>
      <c r="B876" s="3">
        <v>14</v>
      </c>
      <c r="C876" t="s">
        <v>53</v>
      </c>
      <c r="D876" t="s">
        <v>620</v>
      </c>
      <c r="E876" s="4">
        <v>16</v>
      </c>
      <c r="F876" s="4">
        <v>28</v>
      </c>
      <c r="G876">
        <v>1</v>
      </c>
      <c r="H876" s="5">
        <v>3.1944444444444442E-2</v>
      </c>
      <c r="I876" t="s">
        <v>609</v>
      </c>
      <c r="J876" s="4">
        <f t="shared" si="53"/>
        <v>28</v>
      </c>
      <c r="K876" s="11">
        <f t="shared" si="54"/>
        <v>16</v>
      </c>
      <c r="L876" s="4">
        <f t="shared" si="52"/>
        <v>12</v>
      </c>
      <c r="M876" s="6">
        <f t="shared" si="55"/>
        <v>0.42857142857142855</v>
      </c>
    </row>
    <row r="877" spans="1:13" x14ac:dyDescent="0.45">
      <c r="A877" s="3">
        <v>341</v>
      </c>
      <c r="B877" s="3">
        <v>14</v>
      </c>
      <c r="C877" t="s">
        <v>214</v>
      </c>
      <c r="D877" t="s">
        <v>624</v>
      </c>
      <c r="E877" s="4">
        <v>13</v>
      </c>
      <c r="F877" s="4">
        <v>22</v>
      </c>
      <c r="G877">
        <v>2</v>
      </c>
      <c r="H877" s="5">
        <v>2.361111111111111E-2</v>
      </c>
      <c r="I877" t="s">
        <v>610</v>
      </c>
      <c r="J877" s="4">
        <f t="shared" si="53"/>
        <v>44</v>
      </c>
      <c r="K877" s="11">
        <f t="shared" si="54"/>
        <v>26</v>
      </c>
      <c r="L877" s="4">
        <f t="shared" si="52"/>
        <v>18</v>
      </c>
      <c r="M877" s="6">
        <f t="shared" si="55"/>
        <v>0.40909090909090912</v>
      </c>
    </row>
    <row r="878" spans="1:13" x14ac:dyDescent="0.45">
      <c r="A878" s="3">
        <v>341</v>
      </c>
      <c r="B878" s="3">
        <v>14</v>
      </c>
      <c r="C878" t="s">
        <v>37</v>
      </c>
      <c r="D878" t="s">
        <v>622</v>
      </c>
      <c r="E878" s="4">
        <v>21</v>
      </c>
      <c r="F878" s="4">
        <v>35</v>
      </c>
      <c r="G878">
        <v>3</v>
      </c>
      <c r="H878" s="5">
        <v>5.5555555555555558E-3</v>
      </c>
      <c r="I878" t="s">
        <v>610</v>
      </c>
      <c r="J878" s="4">
        <f t="shared" si="53"/>
        <v>105</v>
      </c>
      <c r="K878" s="11">
        <f t="shared" si="54"/>
        <v>63</v>
      </c>
      <c r="L878" s="4">
        <f t="shared" si="52"/>
        <v>42</v>
      </c>
      <c r="M878" s="6">
        <f t="shared" si="55"/>
        <v>0.4</v>
      </c>
    </row>
    <row r="879" spans="1:13" x14ac:dyDescent="0.45">
      <c r="A879" s="3">
        <v>342</v>
      </c>
      <c r="B879" s="3">
        <v>19</v>
      </c>
      <c r="C879" t="s">
        <v>211</v>
      </c>
      <c r="D879" t="s">
        <v>627</v>
      </c>
      <c r="E879" s="4">
        <v>14</v>
      </c>
      <c r="F879" s="4">
        <v>23</v>
      </c>
      <c r="G879">
        <v>2</v>
      </c>
      <c r="H879" s="5">
        <v>1.5972222222222221E-2</v>
      </c>
      <c r="I879" t="s">
        <v>610</v>
      </c>
      <c r="J879" s="4">
        <f t="shared" si="53"/>
        <v>46</v>
      </c>
      <c r="K879" s="11">
        <f t="shared" si="54"/>
        <v>28</v>
      </c>
      <c r="L879" s="4">
        <f t="shared" si="52"/>
        <v>18</v>
      </c>
      <c r="M879" s="6">
        <f t="shared" si="55"/>
        <v>0.39130434782608697</v>
      </c>
    </row>
    <row r="880" spans="1:13" x14ac:dyDescent="0.45">
      <c r="A880" s="3">
        <v>342</v>
      </c>
      <c r="B880" s="3">
        <v>19</v>
      </c>
      <c r="C880" t="s">
        <v>53</v>
      </c>
      <c r="D880" t="s">
        <v>620</v>
      </c>
      <c r="E880" s="4">
        <v>16</v>
      </c>
      <c r="F880" s="4">
        <v>28</v>
      </c>
      <c r="G880">
        <v>2</v>
      </c>
      <c r="H880" s="5">
        <v>2.1527777777777778E-2</v>
      </c>
      <c r="I880" t="s">
        <v>610</v>
      </c>
      <c r="J880" s="4">
        <f t="shared" si="53"/>
        <v>56</v>
      </c>
      <c r="K880" s="11">
        <f t="shared" si="54"/>
        <v>32</v>
      </c>
      <c r="L880" s="4">
        <f t="shared" si="52"/>
        <v>24</v>
      </c>
      <c r="M880" s="6">
        <f t="shared" si="55"/>
        <v>0.42857142857142855</v>
      </c>
    </row>
    <row r="881" spans="1:13" x14ac:dyDescent="0.45">
      <c r="A881" s="3">
        <v>343</v>
      </c>
      <c r="B881" s="3">
        <v>12</v>
      </c>
      <c r="C881" t="s">
        <v>66</v>
      </c>
      <c r="D881" t="s">
        <v>625</v>
      </c>
      <c r="E881" s="4">
        <v>20</v>
      </c>
      <c r="F881" s="4">
        <v>34</v>
      </c>
      <c r="G881">
        <v>2</v>
      </c>
      <c r="H881" s="5">
        <v>4.027777777777778E-2</v>
      </c>
      <c r="I881" t="s">
        <v>610</v>
      </c>
      <c r="J881" s="4">
        <f t="shared" si="53"/>
        <v>68</v>
      </c>
      <c r="K881" s="11">
        <f t="shared" si="54"/>
        <v>40</v>
      </c>
      <c r="L881" s="4">
        <f t="shared" si="52"/>
        <v>28</v>
      </c>
      <c r="M881" s="6">
        <f t="shared" si="55"/>
        <v>0.41176470588235292</v>
      </c>
    </row>
    <row r="882" spans="1:13" x14ac:dyDescent="0.45">
      <c r="A882" s="3">
        <v>343</v>
      </c>
      <c r="B882" s="3">
        <v>12</v>
      </c>
      <c r="C882" t="s">
        <v>211</v>
      </c>
      <c r="D882" t="s">
        <v>627</v>
      </c>
      <c r="E882" s="4">
        <v>14</v>
      </c>
      <c r="F882" s="4">
        <v>23</v>
      </c>
      <c r="G882">
        <v>3</v>
      </c>
      <c r="H882" s="5">
        <v>2.9861111111111113E-2</v>
      </c>
      <c r="I882" t="s">
        <v>609</v>
      </c>
      <c r="J882" s="4">
        <f t="shared" si="53"/>
        <v>69</v>
      </c>
      <c r="K882" s="11">
        <f t="shared" si="54"/>
        <v>42</v>
      </c>
      <c r="L882" s="4">
        <f t="shared" si="52"/>
        <v>27</v>
      </c>
      <c r="M882" s="6">
        <f t="shared" si="55"/>
        <v>0.39130434782608697</v>
      </c>
    </row>
    <row r="883" spans="1:13" x14ac:dyDescent="0.45">
      <c r="A883" s="3">
        <v>344</v>
      </c>
      <c r="B883" s="3">
        <v>15</v>
      </c>
      <c r="C883" t="s">
        <v>37</v>
      </c>
      <c r="D883" t="s">
        <v>622</v>
      </c>
      <c r="E883" s="4">
        <v>21</v>
      </c>
      <c r="F883" s="4">
        <v>35</v>
      </c>
      <c r="G883">
        <v>1</v>
      </c>
      <c r="H883" s="5">
        <v>7.6388888888888886E-3</v>
      </c>
      <c r="I883" t="s">
        <v>610</v>
      </c>
      <c r="J883" s="4">
        <f t="shared" si="53"/>
        <v>35</v>
      </c>
      <c r="K883" s="11">
        <f t="shared" si="54"/>
        <v>21</v>
      </c>
      <c r="L883" s="4">
        <f t="shared" si="52"/>
        <v>14</v>
      </c>
      <c r="M883" s="6">
        <f t="shared" si="55"/>
        <v>0.4</v>
      </c>
    </row>
    <row r="884" spans="1:13" x14ac:dyDescent="0.45">
      <c r="A884" s="3">
        <v>344</v>
      </c>
      <c r="B884" s="3">
        <v>15</v>
      </c>
      <c r="C884" t="s">
        <v>127</v>
      </c>
      <c r="D884" t="s">
        <v>614</v>
      </c>
      <c r="E884" s="4">
        <v>19</v>
      </c>
      <c r="F884" s="4">
        <v>31</v>
      </c>
      <c r="G884">
        <v>2</v>
      </c>
      <c r="H884" s="5">
        <v>1.9444444444444445E-2</v>
      </c>
      <c r="I884" t="s">
        <v>610</v>
      </c>
      <c r="J884" s="4">
        <f t="shared" si="53"/>
        <v>62</v>
      </c>
      <c r="K884" s="11">
        <f t="shared" si="54"/>
        <v>38</v>
      </c>
      <c r="L884" s="4">
        <f t="shared" si="52"/>
        <v>24</v>
      </c>
      <c r="M884" s="6">
        <f t="shared" si="55"/>
        <v>0.38709677419354838</v>
      </c>
    </row>
    <row r="885" spans="1:13" x14ac:dyDescent="0.45">
      <c r="A885" s="3">
        <v>344</v>
      </c>
      <c r="B885" s="3">
        <v>15</v>
      </c>
      <c r="C885" t="s">
        <v>258</v>
      </c>
      <c r="D885" t="s">
        <v>623</v>
      </c>
      <c r="E885" s="4">
        <v>19</v>
      </c>
      <c r="F885" s="4">
        <v>32</v>
      </c>
      <c r="G885">
        <v>2</v>
      </c>
      <c r="H885" s="5">
        <v>1.3194444444444444E-2</v>
      </c>
      <c r="I885" t="s">
        <v>610</v>
      </c>
      <c r="J885" s="4">
        <f t="shared" si="53"/>
        <v>64</v>
      </c>
      <c r="K885" s="11">
        <f t="shared" si="54"/>
        <v>38</v>
      </c>
      <c r="L885" s="4">
        <f t="shared" si="52"/>
        <v>26</v>
      </c>
      <c r="M885" s="6">
        <f t="shared" si="55"/>
        <v>0.40625</v>
      </c>
    </row>
    <row r="886" spans="1:13" x14ac:dyDescent="0.45">
      <c r="A886" s="3">
        <v>344</v>
      </c>
      <c r="B886" s="3">
        <v>15</v>
      </c>
      <c r="C886" t="s">
        <v>214</v>
      </c>
      <c r="D886" t="s">
        <v>624</v>
      </c>
      <c r="E886" s="4">
        <v>13</v>
      </c>
      <c r="F886" s="4">
        <v>22</v>
      </c>
      <c r="G886">
        <v>1</v>
      </c>
      <c r="H886" s="5">
        <v>1.9444444444444445E-2</v>
      </c>
      <c r="I886" t="s">
        <v>609</v>
      </c>
      <c r="J886" s="4">
        <f t="shared" si="53"/>
        <v>22</v>
      </c>
      <c r="K886" s="11">
        <f t="shared" si="54"/>
        <v>13</v>
      </c>
      <c r="L886" s="4">
        <f t="shared" si="52"/>
        <v>9</v>
      </c>
      <c r="M886" s="6">
        <f t="shared" si="55"/>
        <v>0.40909090909090912</v>
      </c>
    </row>
    <row r="887" spans="1:13" x14ac:dyDescent="0.45">
      <c r="A887" s="3">
        <v>345</v>
      </c>
      <c r="B887" s="3">
        <v>16</v>
      </c>
      <c r="C887" t="s">
        <v>123</v>
      </c>
      <c r="D887" t="s">
        <v>621</v>
      </c>
      <c r="E887" s="4">
        <v>11</v>
      </c>
      <c r="F887" s="4">
        <v>19</v>
      </c>
      <c r="G887">
        <v>2</v>
      </c>
      <c r="H887" s="5">
        <v>1.2500000000000001E-2</v>
      </c>
      <c r="I887" t="s">
        <v>609</v>
      </c>
      <c r="J887" s="4">
        <f t="shared" si="53"/>
        <v>38</v>
      </c>
      <c r="K887" s="11">
        <f t="shared" si="54"/>
        <v>22</v>
      </c>
      <c r="L887" s="4">
        <f t="shared" si="52"/>
        <v>16</v>
      </c>
      <c r="M887" s="6">
        <f t="shared" si="55"/>
        <v>0.42105263157894735</v>
      </c>
    </row>
    <row r="888" spans="1:13" x14ac:dyDescent="0.45">
      <c r="A888" s="3">
        <v>346</v>
      </c>
      <c r="B888" s="3">
        <v>1</v>
      </c>
      <c r="C888" t="s">
        <v>84</v>
      </c>
      <c r="D888" t="s">
        <v>617</v>
      </c>
      <c r="E888" s="4">
        <v>22</v>
      </c>
      <c r="F888" s="4">
        <v>36</v>
      </c>
      <c r="G888">
        <v>2</v>
      </c>
      <c r="H888" s="5">
        <v>1.5277777777777777E-2</v>
      </c>
      <c r="I888" t="s">
        <v>610</v>
      </c>
      <c r="J888" s="4">
        <f t="shared" si="53"/>
        <v>72</v>
      </c>
      <c r="K888" s="11">
        <f t="shared" si="54"/>
        <v>44</v>
      </c>
      <c r="L888" s="4">
        <f t="shared" si="52"/>
        <v>28</v>
      </c>
      <c r="M888" s="6">
        <f t="shared" si="55"/>
        <v>0.3888888888888889</v>
      </c>
    </row>
    <row r="889" spans="1:13" x14ac:dyDescent="0.45">
      <c r="A889" s="3">
        <v>347</v>
      </c>
      <c r="B889" s="3">
        <v>7</v>
      </c>
      <c r="C889" t="s">
        <v>37</v>
      </c>
      <c r="D889" t="s">
        <v>622</v>
      </c>
      <c r="E889" s="4">
        <v>21</v>
      </c>
      <c r="F889" s="4">
        <v>35</v>
      </c>
      <c r="G889">
        <v>2</v>
      </c>
      <c r="H889" s="5">
        <v>3.0555555555555555E-2</v>
      </c>
      <c r="I889" t="s">
        <v>609</v>
      </c>
      <c r="J889" s="4">
        <f t="shared" si="53"/>
        <v>70</v>
      </c>
      <c r="K889" s="11">
        <f t="shared" si="54"/>
        <v>42</v>
      </c>
      <c r="L889" s="4">
        <f t="shared" si="52"/>
        <v>28</v>
      </c>
      <c r="M889" s="6">
        <f t="shared" si="55"/>
        <v>0.4</v>
      </c>
    </row>
    <row r="890" spans="1:13" x14ac:dyDescent="0.45">
      <c r="A890" s="3">
        <v>348</v>
      </c>
      <c r="B890" s="3">
        <v>16</v>
      </c>
      <c r="C890" t="s">
        <v>166</v>
      </c>
      <c r="D890" t="s">
        <v>630</v>
      </c>
      <c r="E890" s="4">
        <v>15</v>
      </c>
      <c r="F890" s="4">
        <v>26</v>
      </c>
      <c r="G890">
        <v>1</v>
      </c>
      <c r="H890" s="5">
        <v>2.1527777777777778E-2</v>
      </c>
      <c r="I890" t="s">
        <v>610</v>
      </c>
      <c r="J890" s="4">
        <f t="shared" si="53"/>
        <v>26</v>
      </c>
      <c r="K890" s="11">
        <f t="shared" si="54"/>
        <v>15</v>
      </c>
      <c r="L890" s="4">
        <f t="shared" si="52"/>
        <v>11</v>
      </c>
      <c r="M890" s="6">
        <f t="shared" si="55"/>
        <v>0.42307692307692307</v>
      </c>
    </row>
    <row r="891" spans="1:13" x14ac:dyDescent="0.45">
      <c r="A891" s="3">
        <v>348</v>
      </c>
      <c r="B891" s="3">
        <v>16</v>
      </c>
      <c r="C891" t="s">
        <v>157</v>
      </c>
      <c r="D891" t="s">
        <v>626</v>
      </c>
      <c r="E891" s="4">
        <v>12</v>
      </c>
      <c r="F891" s="4">
        <v>20</v>
      </c>
      <c r="G891">
        <v>3</v>
      </c>
      <c r="H891" s="5">
        <v>3.9583333333333331E-2</v>
      </c>
      <c r="I891" t="s">
        <v>609</v>
      </c>
      <c r="J891" s="4">
        <f t="shared" si="53"/>
        <v>60</v>
      </c>
      <c r="K891" s="11">
        <f t="shared" si="54"/>
        <v>36</v>
      </c>
      <c r="L891" s="4">
        <f t="shared" si="52"/>
        <v>24</v>
      </c>
      <c r="M891" s="6">
        <f t="shared" si="55"/>
        <v>0.4</v>
      </c>
    </row>
    <row r="892" spans="1:13" x14ac:dyDescent="0.45">
      <c r="A892" s="3">
        <v>349</v>
      </c>
      <c r="B892" s="3">
        <v>13</v>
      </c>
      <c r="C892" t="s">
        <v>79</v>
      </c>
      <c r="D892" t="s">
        <v>613</v>
      </c>
      <c r="E892" s="4">
        <v>18</v>
      </c>
      <c r="F892" s="4">
        <v>30</v>
      </c>
      <c r="G892">
        <v>2</v>
      </c>
      <c r="H892" s="5">
        <v>1.7361111111111112E-2</v>
      </c>
      <c r="I892" t="s">
        <v>610</v>
      </c>
      <c r="J892" s="4">
        <f t="shared" si="53"/>
        <v>60</v>
      </c>
      <c r="K892" s="11">
        <f t="shared" si="54"/>
        <v>36</v>
      </c>
      <c r="L892" s="4">
        <f t="shared" si="52"/>
        <v>24</v>
      </c>
      <c r="M892" s="6">
        <f t="shared" si="55"/>
        <v>0.4</v>
      </c>
    </row>
    <row r="893" spans="1:13" x14ac:dyDescent="0.45">
      <c r="A893" s="3">
        <v>349</v>
      </c>
      <c r="B893" s="3">
        <v>13</v>
      </c>
      <c r="C893" t="s">
        <v>123</v>
      </c>
      <c r="D893" t="s">
        <v>621</v>
      </c>
      <c r="E893" s="4">
        <v>11</v>
      </c>
      <c r="F893" s="4">
        <v>19</v>
      </c>
      <c r="G893">
        <v>3</v>
      </c>
      <c r="H893" s="5">
        <v>4.8611111111111112E-3</v>
      </c>
      <c r="I893" t="s">
        <v>609</v>
      </c>
      <c r="J893" s="4">
        <f t="shared" si="53"/>
        <v>57</v>
      </c>
      <c r="K893" s="11">
        <f t="shared" si="54"/>
        <v>33</v>
      </c>
      <c r="L893" s="4">
        <f t="shared" si="52"/>
        <v>24</v>
      </c>
      <c r="M893" s="6">
        <f t="shared" si="55"/>
        <v>0.42105263157894735</v>
      </c>
    </row>
    <row r="894" spans="1:13" x14ac:dyDescent="0.45">
      <c r="A894" s="3">
        <v>349</v>
      </c>
      <c r="B894" s="3">
        <v>13</v>
      </c>
      <c r="C894" t="s">
        <v>37</v>
      </c>
      <c r="D894" t="s">
        <v>622</v>
      </c>
      <c r="E894" s="4">
        <v>21</v>
      </c>
      <c r="F894" s="4">
        <v>35</v>
      </c>
      <c r="G894">
        <v>1</v>
      </c>
      <c r="H894" s="5">
        <v>3.6805555555555557E-2</v>
      </c>
      <c r="I894" t="s">
        <v>609</v>
      </c>
      <c r="J894" s="4">
        <f t="shared" si="53"/>
        <v>35</v>
      </c>
      <c r="K894" s="11">
        <f t="shared" si="54"/>
        <v>21</v>
      </c>
      <c r="L894" s="4">
        <f t="shared" si="52"/>
        <v>14</v>
      </c>
      <c r="M894" s="6">
        <f t="shared" si="55"/>
        <v>0.4</v>
      </c>
    </row>
    <row r="895" spans="1:13" x14ac:dyDescent="0.45">
      <c r="A895" s="3">
        <v>350</v>
      </c>
      <c r="B895" s="3">
        <v>2</v>
      </c>
      <c r="C895" t="s">
        <v>127</v>
      </c>
      <c r="D895" t="s">
        <v>614</v>
      </c>
      <c r="E895" s="4">
        <v>19</v>
      </c>
      <c r="F895" s="4">
        <v>31</v>
      </c>
      <c r="G895">
        <v>2</v>
      </c>
      <c r="H895" s="5">
        <v>3.6111111111111108E-2</v>
      </c>
      <c r="I895" t="s">
        <v>610</v>
      </c>
      <c r="J895" s="4">
        <f t="shared" si="53"/>
        <v>62</v>
      </c>
      <c r="K895" s="11">
        <f t="shared" si="54"/>
        <v>38</v>
      </c>
      <c r="L895" s="4">
        <f t="shared" si="52"/>
        <v>24</v>
      </c>
      <c r="M895" s="6">
        <f t="shared" si="55"/>
        <v>0.38709677419354838</v>
      </c>
    </row>
    <row r="896" spans="1:13" x14ac:dyDescent="0.45">
      <c r="A896" s="3">
        <v>350</v>
      </c>
      <c r="B896" s="3">
        <v>2</v>
      </c>
      <c r="C896" t="s">
        <v>117</v>
      </c>
      <c r="D896" t="s">
        <v>615</v>
      </c>
      <c r="E896" s="4">
        <v>16</v>
      </c>
      <c r="F896" s="4">
        <v>27</v>
      </c>
      <c r="G896">
        <v>3</v>
      </c>
      <c r="H896" s="5">
        <v>3.9583333333333331E-2</v>
      </c>
      <c r="I896" t="s">
        <v>610</v>
      </c>
      <c r="J896" s="4">
        <f t="shared" si="53"/>
        <v>81</v>
      </c>
      <c r="K896" s="11">
        <f t="shared" si="54"/>
        <v>48</v>
      </c>
      <c r="L896" s="4">
        <f t="shared" si="52"/>
        <v>33</v>
      </c>
      <c r="M896" s="6">
        <f t="shared" si="55"/>
        <v>0.40740740740740738</v>
      </c>
    </row>
    <row r="897" spans="1:13" x14ac:dyDescent="0.45">
      <c r="A897" s="3">
        <v>351</v>
      </c>
      <c r="B897" s="3">
        <v>1</v>
      </c>
      <c r="C897" t="s">
        <v>258</v>
      </c>
      <c r="D897" t="s">
        <v>623</v>
      </c>
      <c r="E897" s="4">
        <v>19</v>
      </c>
      <c r="F897" s="4">
        <v>32</v>
      </c>
      <c r="G897">
        <v>3</v>
      </c>
      <c r="H897" s="5">
        <v>1.2500000000000001E-2</v>
      </c>
      <c r="I897" t="s">
        <v>610</v>
      </c>
      <c r="J897" s="4">
        <f t="shared" si="53"/>
        <v>96</v>
      </c>
      <c r="K897" s="11">
        <f t="shared" si="54"/>
        <v>57</v>
      </c>
      <c r="L897" s="4">
        <f t="shared" si="52"/>
        <v>39</v>
      </c>
      <c r="M897" s="6">
        <f t="shared" si="55"/>
        <v>0.40625</v>
      </c>
    </row>
    <row r="898" spans="1:13" x14ac:dyDescent="0.45">
      <c r="A898" s="3">
        <v>351</v>
      </c>
      <c r="B898" s="3">
        <v>1</v>
      </c>
      <c r="C898" t="s">
        <v>37</v>
      </c>
      <c r="D898" t="s">
        <v>622</v>
      </c>
      <c r="E898" s="4">
        <v>21</v>
      </c>
      <c r="F898" s="4">
        <v>35</v>
      </c>
      <c r="G898">
        <v>3</v>
      </c>
      <c r="H898" s="5">
        <v>4.8611111111111112E-3</v>
      </c>
      <c r="I898" t="s">
        <v>610</v>
      </c>
      <c r="J898" s="4">
        <f t="shared" si="53"/>
        <v>105</v>
      </c>
      <c r="K898" s="11">
        <f t="shared" si="54"/>
        <v>63</v>
      </c>
      <c r="L898" s="4">
        <f t="shared" ref="L898:L961" si="56">J898-(G898*E898)</f>
        <v>42</v>
      </c>
      <c r="M898" s="6">
        <f t="shared" si="55"/>
        <v>0.4</v>
      </c>
    </row>
    <row r="899" spans="1:13" x14ac:dyDescent="0.45">
      <c r="A899" s="3">
        <v>352</v>
      </c>
      <c r="B899" s="3">
        <v>1</v>
      </c>
      <c r="C899" t="s">
        <v>272</v>
      </c>
      <c r="D899" t="s">
        <v>619</v>
      </c>
      <c r="E899" s="4">
        <v>20</v>
      </c>
      <c r="F899" s="4">
        <v>33</v>
      </c>
      <c r="G899">
        <v>3</v>
      </c>
      <c r="H899" s="5">
        <v>4.8611111111111112E-3</v>
      </c>
      <c r="I899" t="s">
        <v>610</v>
      </c>
      <c r="J899" s="4">
        <f t="shared" ref="J899:J962" si="57">F899*G899</f>
        <v>99</v>
      </c>
      <c r="K899" s="11">
        <f t="shared" ref="K899:K962" si="58">G899*E899</f>
        <v>60</v>
      </c>
      <c r="L899" s="4">
        <f t="shared" si="56"/>
        <v>39</v>
      </c>
      <c r="M899" s="6">
        <f t="shared" ref="M899:M962" si="59">L899/J899</f>
        <v>0.39393939393939392</v>
      </c>
    </row>
    <row r="900" spans="1:13" x14ac:dyDescent="0.45">
      <c r="A900" s="3">
        <v>353</v>
      </c>
      <c r="B900" s="3">
        <v>7</v>
      </c>
      <c r="C900" t="s">
        <v>214</v>
      </c>
      <c r="D900" t="s">
        <v>624</v>
      </c>
      <c r="E900" s="4">
        <v>13</v>
      </c>
      <c r="F900" s="4">
        <v>22</v>
      </c>
      <c r="G900">
        <v>2</v>
      </c>
      <c r="H900" s="5">
        <v>3.4722222222222224E-2</v>
      </c>
      <c r="I900" t="s">
        <v>610</v>
      </c>
      <c r="J900" s="4">
        <f t="shared" si="57"/>
        <v>44</v>
      </c>
      <c r="K900" s="11">
        <f t="shared" si="58"/>
        <v>26</v>
      </c>
      <c r="L900" s="4">
        <f t="shared" si="56"/>
        <v>18</v>
      </c>
      <c r="M900" s="6">
        <f t="shared" si="59"/>
        <v>0.40909090909090912</v>
      </c>
    </row>
    <row r="901" spans="1:13" x14ac:dyDescent="0.45">
      <c r="A901" s="3">
        <v>353</v>
      </c>
      <c r="B901" s="3">
        <v>7</v>
      </c>
      <c r="C901" t="s">
        <v>79</v>
      </c>
      <c r="D901" t="s">
        <v>613</v>
      </c>
      <c r="E901" s="4">
        <v>18</v>
      </c>
      <c r="F901" s="4">
        <v>30</v>
      </c>
      <c r="G901">
        <v>1</v>
      </c>
      <c r="H901" s="5">
        <v>1.1111111111111112E-2</v>
      </c>
      <c r="I901" t="s">
        <v>609</v>
      </c>
      <c r="J901" s="4">
        <f t="shared" si="57"/>
        <v>30</v>
      </c>
      <c r="K901" s="11">
        <f t="shared" si="58"/>
        <v>18</v>
      </c>
      <c r="L901" s="4">
        <f t="shared" si="56"/>
        <v>12</v>
      </c>
      <c r="M901" s="6">
        <f t="shared" si="59"/>
        <v>0.4</v>
      </c>
    </row>
    <row r="902" spans="1:13" x14ac:dyDescent="0.45">
      <c r="A902" s="3">
        <v>353</v>
      </c>
      <c r="B902" s="3">
        <v>7</v>
      </c>
      <c r="C902" t="s">
        <v>37</v>
      </c>
      <c r="D902" t="s">
        <v>622</v>
      </c>
      <c r="E902" s="4">
        <v>21</v>
      </c>
      <c r="F902" s="4">
        <v>35</v>
      </c>
      <c r="G902">
        <v>2</v>
      </c>
      <c r="H902" s="5">
        <v>2.5694444444444443E-2</v>
      </c>
      <c r="I902" t="s">
        <v>609</v>
      </c>
      <c r="J902" s="4">
        <f t="shared" si="57"/>
        <v>70</v>
      </c>
      <c r="K902" s="11">
        <f t="shared" si="58"/>
        <v>42</v>
      </c>
      <c r="L902" s="4">
        <f t="shared" si="56"/>
        <v>28</v>
      </c>
      <c r="M902" s="6">
        <f t="shared" si="59"/>
        <v>0.4</v>
      </c>
    </row>
    <row r="903" spans="1:13" x14ac:dyDescent="0.45">
      <c r="A903" s="3">
        <v>353</v>
      </c>
      <c r="B903" s="3">
        <v>7</v>
      </c>
      <c r="C903" t="s">
        <v>66</v>
      </c>
      <c r="D903" t="s">
        <v>625</v>
      </c>
      <c r="E903" s="4">
        <v>20</v>
      </c>
      <c r="F903" s="4">
        <v>34</v>
      </c>
      <c r="G903">
        <v>2</v>
      </c>
      <c r="H903" s="5">
        <v>1.7361111111111112E-2</v>
      </c>
      <c r="I903" t="s">
        <v>610</v>
      </c>
      <c r="J903" s="4">
        <f t="shared" si="57"/>
        <v>68</v>
      </c>
      <c r="K903" s="11">
        <f t="shared" si="58"/>
        <v>40</v>
      </c>
      <c r="L903" s="4">
        <f t="shared" si="56"/>
        <v>28</v>
      </c>
      <c r="M903" s="6">
        <f t="shared" si="59"/>
        <v>0.41176470588235292</v>
      </c>
    </row>
    <row r="904" spans="1:13" x14ac:dyDescent="0.45">
      <c r="A904" s="3">
        <v>354</v>
      </c>
      <c r="B904" s="3">
        <v>12</v>
      </c>
      <c r="C904" t="s">
        <v>123</v>
      </c>
      <c r="D904" t="s">
        <v>621</v>
      </c>
      <c r="E904" s="4">
        <v>11</v>
      </c>
      <c r="F904" s="4">
        <v>19</v>
      </c>
      <c r="G904">
        <v>3</v>
      </c>
      <c r="H904" s="5">
        <v>2.2222222222222223E-2</v>
      </c>
      <c r="I904" t="s">
        <v>610</v>
      </c>
      <c r="J904" s="4">
        <f t="shared" si="57"/>
        <v>57</v>
      </c>
      <c r="K904" s="11">
        <f t="shared" si="58"/>
        <v>33</v>
      </c>
      <c r="L904" s="4">
        <f t="shared" si="56"/>
        <v>24</v>
      </c>
      <c r="M904" s="6">
        <f t="shared" si="59"/>
        <v>0.42105263157894735</v>
      </c>
    </row>
    <row r="905" spans="1:13" x14ac:dyDescent="0.45">
      <c r="A905" s="3">
        <v>354</v>
      </c>
      <c r="B905" s="3">
        <v>12</v>
      </c>
      <c r="C905" t="s">
        <v>258</v>
      </c>
      <c r="D905" t="s">
        <v>623</v>
      </c>
      <c r="E905" s="4">
        <v>19</v>
      </c>
      <c r="F905" s="4">
        <v>32</v>
      </c>
      <c r="G905">
        <v>2</v>
      </c>
      <c r="H905" s="5">
        <v>3.4027777777777775E-2</v>
      </c>
      <c r="I905" t="s">
        <v>610</v>
      </c>
      <c r="J905" s="4">
        <f t="shared" si="57"/>
        <v>64</v>
      </c>
      <c r="K905" s="11">
        <f t="shared" si="58"/>
        <v>38</v>
      </c>
      <c r="L905" s="4">
        <f t="shared" si="56"/>
        <v>26</v>
      </c>
      <c r="M905" s="6">
        <f t="shared" si="59"/>
        <v>0.40625</v>
      </c>
    </row>
    <row r="906" spans="1:13" x14ac:dyDescent="0.45">
      <c r="A906" s="3">
        <v>354</v>
      </c>
      <c r="B906" s="3">
        <v>12</v>
      </c>
      <c r="C906" t="s">
        <v>90</v>
      </c>
      <c r="D906" t="s">
        <v>629</v>
      </c>
      <c r="E906" s="4">
        <v>10</v>
      </c>
      <c r="F906" s="4">
        <v>18</v>
      </c>
      <c r="G906">
        <v>2</v>
      </c>
      <c r="H906" s="5">
        <v>4.8611111111111112E-3</v>
      </c>
      <c r="I906" t="s">
        <v>610</v>
      </c>
      <c r="J906" s="4">
        <f t="shared" si="57"/>
        <v>36</v>
      </c>
      <c r="K906" s="11">
        <f t="shared" si="58"/>
        <v>20</v>
      </c>
      <c r="L906" s="4">
        <f t="shared" si="56"/>
        <v>16</v>
      </c>
      <c r="M906" s="6">
        <f t="shared" si="59"/>
        <v>0.44444444444444442</v>
      </c>
    </row>
    <row r="907" spans="1:13" x14ac:dyDescent="0.45">
      <c r="A907" s="3">
        <v>354</v>
      </c>
      <c r="B907" s="3">
        <v>12</v>
      </c>
      <c r="C907" t="s">
        <v>169</v>
      </c>
      <c r="D907" t="s">
        <v>612</v>
      </c>
      <c r="E907" s="4">
        <v>14</v>
      </c>
      <c r="F907" s="4">
        <v>24</v>
      </c>
      <c r="G907">
        <v>1</v>
      </c>
      <c r="H907" s="5">
        <v>3.4027777777777775E-2</v>
      </c>
      <c r="I907" t="s">
        <v>610</v>
      </c>
      <c r="J907" s="4">
        <f t="shared" si="57"/>
        <v>24</v>
      </c>
      <c r="K907" s="11">
        <f t="shared" si="58"/>
        <v>14</v>
      </c>
      <c r="L907" s="4">
        <f t="shared" si="56"/>
        <v>10</v>
      </c>
      <c r="M907" s="6">
        <f t="shared" si="59"/>
        <v>0.41666666666666669</v>
      </c>
    </row>
    <row r="908" spans="1:13" x14ac:dyDescent="0.45">
      <c r="A908" s="3">
        <v>355</v>
      </c>
      <c r="B908" s="3">
        <v>4</v>
      </c>
      <c r="C908" t="s">
        <v>166</v>
      </c>
      <c r="D908" t="s">
        <v>630</v>
      </c>
      <c r="E908" s="4">
        <v>15</v>
      </c>
      <c r="F908" s="4">
        <v>26</v>
      </c>
      <c r="G908">
        <v>1</v>
      </c>
      <c r="H908" s="5">
        <v>4.8611111111111112E-3</v>
      </c>
      <c r="I908" t="s">
        <v>610</v>
      </c>
      <c r="J908" s="4">
        <f t="shared" si="57"/>
        <v>26</v>
      </c>
      <c r="K908" s="11">
        <f t="shared" si="58"/>
        <v>15</v>
      </c>
      <c r="L908" s="4">
        <f t="shared" si="56"/>
        <v>11</v>
      </c>
      <c r="M908" s="6">
        <f t="shared" si="59"/>
        <v>0.42307692307692307</v>
      </c>
    </row>
    <row r="909" spans="1:13" x14ac:dyDescent="0.45">
      <c r="A909" s="3">
        <v>356</v>
      </c>
      <c r="B909" s="3">
        <v>1</v>
      </c>
      <c r="C909" t="s">
        <v>90</v>
      </c>
      <c r="D909" t="s">
        <v>629</v>
      </c>
      <c r="E909" s="4">
        <v>10</v>
      </c>
      <c r="F909" s="4">
        <v>18</v>
      </c>
      <c r="G909">
        <v>2</v>
      </c>
      <c r="H909" s="5">
        <v>4.8611111111111112E-3</v>
      </c>
      <c r="I909" t="s">
        <v>609</v>
      </c>
      <c r="J909" s="4">
        <f t="shared" si="57"/>
        <v>36</v>
      </c>
      <c r="K909" s="11">
        <f t="shared" si="58"/>
        <v>20</v>
      </c>
      <c r="L909" s="4">
        <f t="shared" si="56"/>
        <v>16</v>
      </c>
      <c r="M909" s="6">
        <f t="shared" si="59"/>
        <v>0.44444444444444442</v>
      </c>
    </row>
    <row r="910" spans="1:13" x14ac:dyDescent="0.45">
      <c r="A910" s="3">
        <v>357</v>
      </c>
      <c r="B910" s="3">
        <v>17</v>
      </c>
      <c r="C910" t="s">
        <v>133</v>
      </c>
      <c r="D910" t="s">
        <v>631</v>
      </c>
      <c r="E910" s="4">
        <v>15</v>
      </c>
      <c r="F910" s="4">
        <v>25</v>
      </c>
      <c r="G910">
        <v>1</v>
      </c>
      <c r="H910" s="5">
        <v>8.3333333333333332E-3</v>
      </c>
      <c r="I910" t="s">
        <v>609</v>
      </c>
      <c r="J910" s="4">
        <f t="shared" si="57"/>
        <v>25</v>
      </c>
      <c r="K910" s="11">
        <f t="shared" si="58"/>
        <v>15</v>
      </c>
      <c r="L910" s="4">
        <f t="shared" si="56"/>
        <v>10</v>
      </c>
      <c r="M910" s="6">
        <f t="shared" si="59"/>
        <v>0.4</v>
      </c>
    </row>
    <row r="911" spans="1:13" x14ac:dyDescent="0.45">
      <c r="A911" s="3">
        <v>357</v>
      </c>
      <c r="B911" s="3">
        <v>17</v>
      </c>
      <c r="C911" t="s">
        <v>157</v>
      </c>
      <c r="D911" t="s">
        <v>626</v>
      </c>
      <c r="E911" s="4">
        <v>12</v>
      </c>
      <c r="F911" s="4">
        <v>20</v>
      </c>
      <c r="G911">
        <v>2</v>
      </c>
      <c r="H911" s="5">
        <v>3.472222222222222E-3</v>
      </c>
      <c r="I911" t="s">
        <v>610</v>
      </c>
      <c r="J911" s="4">
        <f t="shared" si="57"/>
        <v>40</v>
      </c>
      <c r="K911" s="11">
        <f t="shared" si="58"/>
        <v>24</v>
      </c>
      <c r="L911" s="4">
        <f t="shared" si="56"/>
        <v>16</v>
      </c>
      <c r="M911" s="6">
        <f t="shared" si="59"/>
        <v>0.4</v>
      </c>
    </row>
    <row r="912" spans="1:13" x14ac:dyDescent="0.45">
      <c r="A912" s="3">
        <v>357</v>
      </c>
      <c r="B912" s="3">
        <v>17</v>
      </c>
      <c r="C912" t="s">
        <v>117</v>
      </c>
      <c r="D912" t="s">
        <v>615</v>
      </c>
      <c r="E912" s="4">
        <v>16</v>
      </c>
      <c r="F912" s="4">
        <v>27</v>
      </c>
      <c r="G912">
        <v>3</v>
      </c>
      <c r="H912" s="5">
        <v>2.1527777777777778E-2</v>
      </c>
      <c r="I912" t="s">
        <v>610</v>
      </c>
      <c r="J912" s="4">
        <f t="shared" si="57"/>
        <v>81</v>
      </c>
      <c r="K912" s="11">
        <f t="shared" si="58"/>
        <v>48</v>
      </c>
      <c r="L912" s="4">
        <f t="shared" si="56"/>
        <v>33</v>
      </c>
      <c r="M912" s="6">
        <f t="shared" si="59"/>
        <v>0.40740740740740738</v>
      </c>
    </row>
    <row r="913" spans="1:13" x14ac:dyDescent="0.45">
      <c r="A913" s="3">
        <v>357</v>
      </c>
      <c r="B913" s="3">
        <v>17</v>
      </c>
      <c r="C913" t="s">
        <v>214</v>
      </c>
      <c r="D913" t="s">
        <v>624</v>
      </c>
      <c r="E913" s="4">
        <v>13</v>
      </c>
      <c r="F913" s="4">
        <v>22</v>
      </c>
      <c r="G913">
        <v>1</v>
      </c>
      <c r="H913" s="5">
        <v>3.3333333333333333E-2</v>
      </c>
      <c r="I913" t="s">
        <v>609</v>
      </c>
      <c r="J913" s="4">
        <f t="shared" si="57"/>
        <v>22</v>
      </c>
      <c r="K913" s="11">
        <f t="shared" si="58"/>
        <v>13</v>
      </c>
      <c r="L913" s="4">
        <f t="shared" si="56"/>
        <v>9</v>
      </c>
      <c r="M913" s="6">
        <f t="shared" si="59"/>
        <v>0.40909090909090912</v>
      </c>
    </row>
    <row r="914" spans="1:13" x14ac:dyDescent="0.45">
      <c r="A914" s="3">
        <v>358</v>
      </c>
      <c r="B914" s="3">
        <v>13</v>
      </c>
      <c r="C914" t="s">
        <v>166</v>
      </c>
      <c r="D914" t="s">
        <v>630</v>
      </c>
      <c r="E914" s="4">
        <v>15</v>
      </c>
      <c r="F914" s="4">
        <v>26</v>
      </c>
      <c r="G914">
        <v>2</v>
      </c>
      <c r="H914" s="5">
        <v>3.4722222222222224E-2</v>
      </c>
      <c r="I914" t="s">
        <v>609</v>
      </c>
      <c r="J914" s="4">
        <f t="shared" si="57"/>
        <v>52</v>
      </c>
      <c r="K914" s="11">
        <f t="shared" si="58"/>
        <v>30</v>
      </c>
      <c r="L914" s="4">
        <f t="shared" si="56"/>
        <v>22</v>
      </c>
      <c r="M914" s="6">
        <f t="shared" si="59"/>
        <v>0.42307692307692307</v>
      </c>
    </row>
    <row r="915" spans="1:13" x14ac:dyDescent="0.45">
      <c r="A915" s="3">
        <v>358</v>
      </c>
      <c r="B915" s="3">
        <v>13</v>
      </c>
      <c r="C915" t="s">
        <v>90</v>
      </c>
      <c r="D915" t="s">
        <v>629</v>
      </c>
      <c r="E915" s="4">
        <v>10</v>
      </c>
      <c r="F915" s="4">
        <v>18</v>
      </c>
      <c r="G915">
        <v>3</v>
      </c>
      <c r="H915" s="5">
        <v>3.4722222222222224E-2</v>
      </c>
      <c r="I915" t="s">
        <v>610</v>
      </c>
      <c r="J915" s="4">
        <f t="shared" si="57"/>
        <v>54</v>
      </c>
      <c r="K915" s="11">
        <f t="shared" si="58"/>
        <v>30</v>
      </c>
      <c r="L915" s="4">
        <f t="shared" si="56"/>
        <v>24</v>
      </c>
      <c r="M915" s="6">
        <f t="shared" si="59"/>
        <v>0.44444444444444442</v>
      </c>
    </row>
    <row r="916" spans="1:13" x14ac:dyDescent="0.45">
      <c r="A916" s="3">
        <v>358</v>
      </c>
      <c r="B916" s="3">
        <v>13</v>
      </c>
      <c r="C916" t="s">
        <v>157</v>
      </c>
      <c r="D916" t="s">
        <v>626</v>
      </c>
      <c r="E916" s="4">
        <v>12</v>
      </c>
      <c r="F916" s="4">
        <v>20</v>
      </c>
      <c r="G916">
        <v>3</v>
      </c>
      <c r="H916" s="5">
        <v>3.6111111111111108E-2</v>
      </c>
      <c r="I916" t="s">
        <v>609</v>
      </c>
      <c r="J916" s="4">
        <f t="shared" si="57"/>
        <v>60</v>
      </c>
      <c r="K916" s="11">
        <f t="shared" si="58"/>
        <v>36</v>
      </c>
      <c r="L916" s="4">
        <f t="shared" si="56"/>
        <v>24</v>
      </c>
      <c r="M916" s="6">
        <f t="shared" si="59"/>
        <v>0.4</v>
      </c>
    </row>
    <row r="917" spans="1:13" x14ac:dyDescent="0.45">
      <c r="A917" s="3">
        <v>359</v>
      </c>
      <c r="B917" s="3">
        <v>11</v>
      </c>
      <c r="C917" t="s">
        <v>214</v>
      </c>
      <c r="D917" t="s">
        <v>624</v>
      </c>
      <c r="E917" s="4">
        <v>13</v>
      </c>
      <c r="F917" s="4">
        <v>22</v>
      </c>
      <c r="G917">
        <v>1</v>
      </c>
      <c r="H917" s="5">
        <v>1.8055555555555554E-2</v>
      </c>
      <c r="I917" t="s">
        <v>610</v>
      </c>
      <c r="J917" s="4">
        <f t="shared" si="57"/>
        <v>22</v>
      </c>
      <c r="K917" s="11">
        <f t="shared" si="58"/>
        <v>13</v>
      </c>
      <c r="L917" s="4">
        <f t="shared" si="56"/>
        <v>9</v>
      </c>
      <c r="M917" s="6">
        <f t="shared" si="59"/>
        <v>0.40909090909090912</v>
      </c>
    </row>
    <row r="918" spans="1:13" x14ac:dyDescent="0.45">
      <c r="A918" s="3">
        <v>359</v>
      </c>
      <c r="B918" s="3">
        <v>11</v>
      </c>
      <c r="C918" t="s">
        <v>53</v>
      </c>
      <c r="D918" t="s">
        <v>620</v>
      </c>
      <c r="E918" s="4">
        <v>16</v>
      </c>
      <c r="F918" s="4">
        <v>28</v>
      </c>
      <c r="G918">
        <v>3</v>
      </c>
      <c r="H918" s="5">
        <v>3.9583333333333331E-2</v>
      </c>
      <c r="I918" t="s">
        <v>610</v>
      </c>
      <c r="J918" s="4">
        <f t="shared" si="57"/>
        <v>84</v>
      </c>
      <c r="K918" s="11">
        <f t="shared" si="58"/>
        <v>48</v>
      </c>
      <c r="L918" s="4">
        <f t="shared" si="56"/>
        <v>36</v>
      </c>
      <c r="M918" s="6">
        <f t="shared" si="59"/>
        <v>0.42857142857142855</v>
      </c>
    </row>
    <row r="919" spans="1:13" x14ac:dyDescent="0.45">
      <c r="A919" s="3">
        <v>359</v>
      </c>
      <c r="B919" s="3">
        <v>11</v>
      </c>
      <c r="C919" t="s">
        <v>49</v>
      </c>
      <c r="D919" t="s">
        <v>618</v>
      </c>
      <c r="E919" s="4">
        <v>17</v>
      </c>
      <c r="F919" s="4">
        <v>29</v>
      </c>
      <c r="G919">
        <v>2</v>
      </c>
      <c r="H919" s="5">
        <v>8.3333333333333332E-3</v>
      </c>
      <c r="I919" t="s">
        <v>610</v>
      </c>
      <c r="J919" s="4">
        <f t="shared" si="57"/>
        <v>58</v>
      </c>
      <c r="K919" s="11">
        <f t="shared" si="58"/>
        <v>34</v>
      </c>
      <c r="L919" s="4">
        <f t="shared" si="56"/>
        <v>24</v>
      </c>
      <c r="M919" s="6">
        <f t="shared" si="59"/>
        <v>0.41379310344827586</v>
      </c>
    </row>
    <row r="920" spans="1:13" x14ac:dyDescent="0.45">
      <c r="A920" s="3">
        <v>359</v>
      </c>
      <c r="B920" s="3">
        <v>11</v>
      </c>
      <c r="C920" t="s">
        <v>166</v>
      </c>
      <c r="D920" t="s">
        <v>630</v>
      </c>
      <c r="E920" s="4">
        <v>15</v>
      </c>
      <c r="F920" s="4">
        <v>26</v>
      </c>
      <c r="G920">
        <v>1</v>
      </c>
      <c r="H920" s="5">
        <v>3.4722222222222224E-2</v>
      </c>
      <c r="I920" t="s">
        <v>610</v>
      </c>
      <c r="J920" s="4">
        <f t="shared" si="57"/>
        <v>26</v>
      </c>
      <c r="K920" s="11">
        <f t="shared" si="58"/>
        <v>15</v>
      </c>
      <c r="L920" s="4">
        <f t="shared" si="56"/>
        <v>11</v>
      </c>
      <c r="M920" s="6">
        <f t="shared" si="59"/>
        <v>0.42307692307692307</v>
      </c>
    </row>
    <row r="921" spans="1:13" x14ac:dyDescent="0.45">
      <c r="A921" s="3">
        <v>360</v>
      </c>
      <c r="B921" s="3">
        <v>16</v>
      </c>
      <c r="C921" t="s">
        <v>81</v>
      </c>
      <c r="D921" t="s">
        <v>628</v>
      </c>
      <c r="E921" s="4">
        <v>13</v>
      </c>
      <c r="F921" s="4">
        <v>21</v>
      </c>
      <c r="G921">
        <v>1</v>
      </c>
      <c r="H921" s="5">
        <v>2.9166666666666667E-2</v>
      </c>
      <c r="I921" t="s">
        <v>609</v>
      </c>
      <c r="J921" s="4">
        <f t="shared" si="57"/>
        <v>21</v>
      </c>
      <c r="K921" s="11">
        <f t="shared" si="58"/>
        <v>13</v>
      </c>
      <c r="L921" s="4">
        <f t="shared" si="56"/>
        <v>8</v>
      </c>
      <c r="M921" s="6">
        <f t="shared" si="59"/>
        <v>0.38095238095238093</v>
      </c>
    </row>
    <row r="922" spans="1:13" x14ac:dyDescent="0.45">
      <c r="A922" s="3">
        <v>360</v>
      </c>
      <c r="B922" s="3">
        <v>16</v>
      </c>
      <c r="C922" t="s">
        <v>79</v>
      </c>
      <c r="D922" t="s">
        <v>613</v>
      </c>
      <c r="E922" s="4">
        <v>18</v>
      </c>
      <c r="F922" s="4">
        <v>30</v>
      </c>
      <c r="G922">
        <v>3</v>
      </c>
      <c r="H922" s="5">
        <v>2.5000000000000001E-2</v>
      </c>
      <c r="I922" t="s">
        <v>610</v>
      </c>
      <c r="J922" s="4">
        <f t="shared" si="57"/>
        <v>90</v>
      </c>
      <c r="K922" s="11">
        <f t="shared" si="58"/>
        <v>54</v>
      </c>
      <c r="L922" s="4">
        <f t="shared" si="56"/>
        <v>36</v>
      </c>
      <c r="M922" s="6">
        <f t="shared" si="59"/>
        <v>0.4</v>
      </c>
    </row>
    <row r="923" spans="1:13" x14ac:dyDescent="0.45">
      <c r="A923" s="3">
        <v>360</v>
      </c>
      <c r="B923" s="3">
        <v>16</v>
      </c>
      <c r="C923" t="s">
        <v>166</v>
      </c>
      <c r="D923" t="s">
        <v>630</v>
      </c>
      <c r="E923" s="4">
        <v>15</v>
      </c>
      <c r="F923" s="4">
        <v>26</v>
      </c>
      <c r="G923">
        <v>1</v>
      </c>
      <c r="H923" s="5">
        <v>3.5416666666666666E-2</v>
      </c>
      <c r="I923" t="s">
        <v>610</v>
      </c>
      <c r="J923" s="4">
        <f t="shared" si="57"/>
        <v>26</v>
      </c>
      <c r="K923" s="11">
        <f t="shared" si="58"/>
        <v>15</v>
      </c>
      <c r="L923" s="4">
        <f t="shared" si="56"/>
        <v>11</v>
      </c>
      <c r="M923" s="6">
        <f t="shared" si="59"/>
        <v>0.42307692307692307</v>
      </c>
    </row>
    <row r="924" spans="1:13" x14ac:dyDescent="0.45">
      <c r="A924" s="3">
        <v>360</v>
      </c>
      <c r="B924" s="3">
        <v>16</v>
      </c>
      <c r="C924" t="s">
        <v>258</v>
      </c>
      <c r="D924" t="s">
        <v>623</v>
      </c>
      <c r="E924" s="4">
        <v>19</v>
      </c>
      <c r="F924" s="4">
        <v>32</v>
      </c>
      <c r="G924">
        <v>3</v>
      </c>
      <c r="H924" s="5">
        <v>2.0833333333333332E-2</v>
      </c>
      <c r="I924" t="s">
        <v>610</v>
      </c>
      <c r="J924" s="4">
        <f t="shared" si="57"/>
        <v>96</v>
      </c>
      <c r="K924" s="11">
        <f t="shared" si="58"/>
        <v>57</v>
      </c>
      <c r="L924" s="4">
        <f t="shared" si="56"/>
        <v>39</v>
      </c>
      <c r="M924" s="6">
        <f t="shared" si="59"/>
        <v>0.40625</v>
      </c>
    </row>
    <row r="925" spans="1:13" x14ac:dyDescent="0.45">
      <c r="A925" s="3">
        <v>361</v>
      </c>
      <c r="B925" s="3">
        <v>16</v>
      </c>
      <c r="C925" t="s">
        <v>49</v>
      </c>
      <c r="D925" t="s">
        <v>618</v>
      </c>
      <c r="E925" s="4">
        <v>17</v>
      </c>
      <c r="F925" s="4">
        <v>29</v>
      </c>
      <c r="G925">
        <v>1</v>
      </c>
      <c r="H925" s="5">
        <v>4.027777777777778E-2</v>
      </c>
      <c r="I925" t="s">
        <v>609</v>
      </c>
      <c r="J925" s="4">
        <f t="shared" si="57"/>
        <v>29</v>
      </c>
      <c r="K925" s="11">
        <f t="shared" si="58"/>
        <v>17</v>
      </c>
      <c r="L925" s="4">
        <f t="shared" si="56"/>
        <v>12</v>
      </c>
      <c r="M925" s="6">
        <f t="shared" si="59"/>
        <v>0.41379310344827586</v>
      </c>
    </row>
    <row r="926" spans="1:13" x14ac:dyDescent="0.45">
      <c r="A926" s="3">
        <v>361</v>
      </c>
      <c r="B926" s="3">
        <v>16</v>
      </c>
      <c r="C926" t="s">
        <v>169</v>
      </c>
      <c r="D926" t="s">
        <v>612</v>
      </c>
      <c r="E926" s="4">
        <v>14</v>
      </c>
      <c r="F926" s="4">
        <v>24</v>
      </c>
      <c r="G926">
        <v>3</v>
      </c>
      <c r="H926" s="5">
        <v>3.7499999999999999E-2</v>
      </c>
      <c r="I926" t="s">
        <v>610</v>
      </c>
      <c r="J926" s="4">
        <f t="shared" si="57"/>
        <v>72</v>
      </c>
      <c r="K926" s="11">
        <f t="shared" si="58"/>
        <v>42</v>
      </c>
      <c r="L926" s="4">
        <f t="shared" si="56"/>
        <v>30</v>
      </c>
      <c r="M926" s="6">
        <f t="shared" si="59"/>
        <v>0.41666666666666669</v>
      </c>
    </row>
    <row r="927" spans="1:13" x14ac:dyDescent="0.45">
      <c r="A927" s="3">
        <v>362</v>
      </c>
      <c r="B927" s="3">
        <v>15</v>
      </c>
      <c r="C927" t="s">
        <v>157</v>
      </c>
      <c r="D927" t="s">
        <v>626</v>
      </c>
      <c r="E927" s="4">
        <v>12</v>
      </c>
      <c r="F927" s="4">
        <v>20</v>
      </c>
      <c r="G927">
        <v>1</v>
      </c>
      <c r="H927" s="5">
        <v>2.8472222222222222E-2</v>
      </c>
      <c r="I927" t="s">
        <v>609</v>
      </c>
      <c r="J927" s="4">
        <f t="shared" si="57"/>
        <v>20</v>
      </c>
      <c r="K927" s="11">
        <f t="shared" si="58"/>
        <v>12</v>
      </c>
      <c r="L927" s="4">
        <f t="shared" si="56"/>
        <v>8</v>
      </c>
      <c r="M927" s="6">
        <f t="shared" si="59"/>
        <v>0.4</v>
      </c>
    </row>
    <row r="928" spans="1:13" x14ac:dyDescent="0.45">
      <c r="A928" s="3">
        <v>362</v>
      </c>
      <c r="B928" s="3">
        <v>15</v>
      </c>
      <c r="C928" t="s">
        <v>169</v>
      </c>
      <c r="D928" t="s">
        <v>612</v>
      </c>
      <c r="E928" s="4">
        <v>14</v>
      </c>
      <c r="F928" s="4">
        <v>24</v>
      </c>
      <c r="G928">
        <v>1</v>
      </c>
      <c r="H928" s="5">
        <v>4.027777777777778E-2</v>
      </c>
      <c r="I928" t="s">
        <v>609</v>
      </c>
      <c r="J928" s="4">
        <f t="shared" si="57"/>
        <v>24</v>
      </c>
      <c r="K928" s="11">
        <f t="shared" si="58"/>
        <v>14</v>
      </c>
      <c r="L928" s="4">
        <f t="shared" si="56"/>
        <v>10</v>
      </c>
      <c r="M928" s="6">
        <f t="shared" si="59"/>
        <v>0.41666666666666669</v>
      </c>
    </row>
    <row r="929" spans="1:13" x14ac:dyDescent="0.45">
      <c r="A929" s="3">
        <v>362</v>
      </c>
      <c r="B929" s="3">
        <v>15</v>
      </c>
      <c r="C929" t="s">
        <v>90</v>
      </c>
      <c r="D929" t="s">
        <v>629</v>
      </c>
      <c r="E929" s="4">
        <v>10</v>
      </c>
      <c r="F929" s="4">
        <v>18</v>
      </c>
      <c r="G929">
        <v>1</v>
      </c>
      <c r="H929" s="5">
        <v>1.6666666666666666E-2</v>
      </c>
      <c r="I929" t="s">
        <v>609</v>
      </c>
      <c r="J929" s="4">
        <f t="shared" si="57"/>
        <v>18</v>
      </c>
      <c r="K929" s="11">
        <f t="shared" si="58"/>
        <v>10</v>
      </c>
      <c r="L929" s="4">
        <f t="shared" si="56"/>
        <v>8</v>
      </c>
      <c r="M929" s="6">
        <f t="shared" si="59"/>
        <v>0.44444444444444442</v>
      </c>
    </row>
    <row r="930" spans="1:13" x14ac:dyDescent="0.45">
      <c r="A930" s="3">
        <v>363</v>
      </c>
      <c r="B930" s="3">
        <v>5</v>
      </c>
      <c r="C930" t="s">
        <v>79</v>
      </c>
      <c r="D930" t="s">
        <v>613</v>
      </c>
      <c r="E930" s="4">
        <v>18</v>
      </c>
      <c r="F930" s="4">
        <v>30</v>
      </c>
      <c r="G930">
        <v>1</v>
      </c>
      <c r="H930" s="5">
        <v>3.3333333333333333E-2</v>
      </c>
      <c r="I930" t="s">
        <v>609</v>
      </c>
      <c r="J930" s="4">
        <f t="shared" si="57"/>
        <v>30</v>
      </c>
      <c r="K930" s="11">
        <f t="shared" si="58"/>
        <v>18</v>
      </c>
      <c r="L930" s="4">
        <f t="shared" si="56"/>
        <v>12</v>
      </c>
      <c r="M930" s="6">
        <f t="shared" si="59"/>
        <v>0.4</v>
      </c>
    </row>
    <row r="931" spans="1:13" x14ac:dyDescent="0.45">
      <c r="A931" s="3">
        <v>363</v>
      </c>
      <c r="B931" s="3">
        <v>5</v>
      </c>
      <c r="C931" t="s">
        <v>169</v>
      </c>
      <c r="D931" t="s">
        <v>612</v>
      </c>
      <c r="E931" s="4">
        <v>14</v>
      </c>
      <c r="F931" s="4">
        <v>24</v>
      </c>
      <c r="G931">
        <v>3</v>
      </c>
      <c r="H931" s="5">
        <v>2.8472222222222222E-2</v>
      </c>
      <c r="I931" t="s">
        <v>610</v>
      </c>
      <c r="J931" s="4">
        <f t="shared" si="57"/>
        <v>72</v>
      </c>
      <c r="K931" s="11">
        <f t="shared" si="58"/>
        <v>42</v>
      </c>
      <c r="L931" s="4">
        <f t="shared" si="56"/>
        <v>30</v>
      </c>
      <c r="M931" s="6">
        <f t="shared" si="59"/>
        <v>0.41666666666666669</v>
      </c>
    </row>
    <row r="932" spans="1:13" x14ac:dyDescent="0.45">
      <c r="A932" s="3">
        <v>363</v>
      </c>
      <c r="B932" s="3">
        <v>5</v>
      </c>
      <c r="C932" t="s">
        <v>84</v>
      </c>
      <c r="D932" t="s">
        <v>617</v>
      </c>
      <c r="E932" s="4">
        <v>22</v>
      </c>
      <c r="F932" s="4">
        <v>36</v>
      </c>
      <c r="G932">
        <v>2</v>
      </c>
      <c r="H932" s="5">
        <v>2.9166666666666667E-2</v>
      </c>
      <c r="I932" t="s">
        <v>609</v>
      </c>
      <c r="J932" s="4">
        <f t="shared" si="57"/>
        <v>72</v>
      </c>
      <c r="K932" s="11">
        <f t="shared" si="58"/>
        <v>44</v>
      </c>
      <c r="L932" s="4">
        <f t="shared" si="56"/>
        <v>28</v>
      </c>
      <c r="M932" s="6">
        <f t="shared" si="59"/>
        <v>0.3888888888888889</v>
      </c>
    </row>
    <row r="933" spans="1:13" x14ac:dyDescent="0.45">
      <c r="A933" s="3">
        <v>363</v>
      </c>
      <c r="B933" s="3">
        <v>5</v>
      </c>
      <c r="C933" t="s">
        <v>272</v>
      </c>
      <c r="D933" t="s">
        <v>619</v>
      </c>
      <c r="E933" s="4">
        <v>20</v>
      </c>
      <c r="F933" s="4">
        <v>33</v>
      </c>
      <c r="G933">
        <v>2</v>
      </c>
      <c r="H933" s="5">
        <v>1.2500000000000001E-2</v>
      </c>
      <c r="I933" t="s">
        <v>609</v>
      </c>
      <c r="J933" s="4">
        <f t="shared" si="57"/>
        <v>66</v>
      </c>
      <c r="K933" s="11">
        <f t="shared" si="58"/>
        <v>40</v>
      </c>
      <c r="L933" s="4">
        <f t="shared" si="56"/>
        <v>26</v>
      </c>
      <c r="M933" s="6">
        <f t="shared" si="59"/>
        <v>0.39393939393939392</v>
      </c>
    </row>
    <row r="934" spans="1:13" x14ac:dyDescent="0.45">
      <c r="A934" s="3">
        <v>364</v>
      </c>
      <c r="B934" s="3">
        <v>15</v>
      </c>
      <c r="C934" t="s">
        <v>53</v>
      </c>
      <c r="D934" t="s">
        <v>620</v>
      </c>
      <c r="E934" s="4">
        <v>16</v>
      </c>
      <c r="F934" s="4">
        <v>28</v>
      </c>
      <c r="G934">
        <v>2</v>
      </c>
      <c r="H934" s="5">
        <v>3.6111111111111108E-2</v>
      </c>
      <c r="I934" t="s">
        <v>609</v>
      </c>
      <c r="J934" s="4">
        <f t="shared" si="57"/>
        <v>56</v>
      </c>
      <c r="K934" s="11">
        <f t="shared" si="58"/>
        <v>32</v>
      </c>
      <c r="L934" s="4">
        <f t="shared" si="56"/>
        <v>24</v>
      </c>
      <c r="M934" s="6">
        <f t="shared" si="59"/>
        <v>0.42857142857142855</v>
      </c>
    </row>
    <row r="935" spans="1:13" x14ac:dyDescent="0.45">
      <c r="A935" s="3">
        <v>364</v>
      </c>
      <c r="B935" s="3">
        <v>15</v>
      </c>
      <c r="C935" t="s">
        <v>214</v>
      </c>
      <c r="D935" t="s">
        <v>624</v>
      </c>
      <c r="E935" s="4">
        <v>13</v>
      </c>
      <c r="F935" s="4">
        <v>22</v>
      </c>
      <c r="G935">
        <v>1</v>
      </c>
      <c r="H935" s="5">
        <v>1.3888888888888888E-2</v>
      </c>
      <c r="I935" t="s">
        <v>609</v>
      </c>
      <c r="J935" s="4">
        <f t="shared" si="57"/>
        <v>22</v>
      </c>
      <c r="K935" s="11">
        <f t="shared" si="58"/>
        <v>13</v>
      </c>
      <c r="L935" s="4">
        <f t="shared" si="56"/>
        <v>9</v>
      </c>
      <c r="M935" s="6">
        <f t="shared" si="59"/>
        <v>0.40909090909090912</v>
      </c>
    </row>
    <row r="936" spans="1:13" x14ac:dyDescent="0.45">
      <c r="A936" s="3">
        <v>364</v>
      </c>
      <c r="B936" s="3">
        <v>15</v>
      </c>
      <c r="C936" t="s">
        <v>133</v>
      </c>
      <c r="D936" t="s">
        <v>631</v>
      </c>
      <c r="E936" s="4">
        <v>15</v>
      </c>
      <c r="F936" s="4">
        <v>25</v>
      </c>
      <c r="G936">
        <v>2</v>
      </c>
      <c r="H936" s="5">
        <v>9.7222222222222224E-3</v>
      </c>
      <c r="I936" t="s">
        <v>609</v>
      </c>
      <c r="J936" s="4">
        <f t="shared" si="57"/>
        <v>50</v>
      </c>
      <c r="K936" s="11">
        <f t="shared" si="58"/>
        <v>30</v>
      </c>
      <c r="L936" s="4">
        <f t="shared" si="56"/>
        <v>20</v>
      </c>
      <c r="M936" s="6">
        <f t="shared" si="59"/>
        <v>0.4</v>
      </c>
    </row>
    <row r="937" spans="1:13" x14ac:dyDescent="0.45">
      <c r="A937" s="3">
        <v>364</v>
      </c>
      <c r="B937" s="3">
        <v>15</v>
      </c>
      <c r="C937" t="s">
        <v>49</v>
      </c>
      <c r="D937" t="s">
        <v>618</v>
      </c>
      <c r="E937" s="4">
        <v>17</v>
      </c>
      <c r="F937" s="4">
        <v>29</v>
      </c>
      <c r="G937">
        <v>1</v>
      </c>
      <c r="H937" s="5">
        <v>1.8055555555555554E-2</v>
      </c>
      <c r="I937" t="s">
        <v>609</v>
      </c>
      <c r="J937" s="4">
        <f t="shared" si="57"/>
        <v>29</v>
      </c>
      <c r="K937" s="11">
        <f t="shared" si="58"/>
        <v>17</v>
      </c>
      <c r="L937" s="4">
        <f t="shared" si="56"/>
        <v>12</v>
      </c>
      <c r="M937" s="6">
        <f t="shared" si="59"/>
        <v>0.41379310344827586</v>
      </c>
    </row>
    <row r="938" spans="1:13" x14ac:dyDescent="0.45">
      <c r="A938" s="3">
        <v>365</v>
      </c>
      <c r="B938" s="3">
        <v>4</v>
      </c>
      <c r="C938" t="s">
        <v>84</v>
      </c>
      <c r="D938" t="s">
        <v>617</v>
      </c>
      <c r="E938" s="4">
        <v>22</v>
      </c>
      <c r="F938" s="4">
        <v>36</v>
      </c>
      <c r="G938">
        <v>3</v>
      </c>
      <c r="H938" s="5">
        <v>1.7361111111111112E-2</v>
      </c>
      <c r="I938" t="s">
        <v>610</v>
      </c>
      <c r="J938" s="4">
        <f t="shared" si="57"/>
        <v>108</v>
      </c>
      <c r="K938" s="11">
        <f t="shared" si="58"/>
        <v>66</v>
      </c>
      <c r="L938" s="4">
        <f t="shared" si="56"/>
        <v>42</v>
      </c>
      <c r="M938" s="6">
        <f t="shared" si="59"/>
        <v>0.3888888888888889</v>
      </c>
    </row>
    <row r="939" spans="1:13" x14ac:dyDescent="0.45">
      <c r="A939" s="3">
        <v>366</v>
      </c>
      <c r="B939" s="3">
        <v>17</v>
      </c>
      <c r="C939" t="s">
        <v>117</v>
      </c>
      <c r="D939" t="s">
        <v>615</v>
      </c>
      <c r="E939" s="4">
        <v>16</v>
      </c>
      <c r="F939" s="4">
        <v>27</v>
      </c>
      <c r="G939">
        <v>2</v>
      </c>
      <c r="H939" s="5">
        <v>2.0833333333333332E-2</v>
      </c>
      <c r="I939" t="s">
        <v>609</v>
      </c>
      <c r="J939" s="4">
        <f t="shared" si="57"/>
        <v>54</v>
      </c>
      <c r="K939" s="11">
        <f t="shared" si="58"/>
        <v>32</v>
      </c>
      <c r="L939" s="4">
        <f t="shared" si="56"/>
        <v>22</v>
      </c>
      <c r="M939" s="6">
        <f t="shared" si="59"/>
        <v>0.40740740740740738</v>
      </c>
    </row>
    <row r="940" spans="1:13" x14ac:dyDescent="0.45">
      <c r="A940" s="3">
        <v>366</v>
      </c>
      <c r="B940" s="3">
        <v>17</v>
      </c>
      <c r="C940" t="s">
        <v>37</v>
      </c>
      <c r="D940" t="s">
        <v>622</v>
      </c>
      <c r="E940" s="4">
        <v>21</v>
      </c>
      <c r="F940" s="4">
        <v>35</v>
      </c>
      <c r="G940">
        <v>3</v>
      </c>
      <c r="H940" s="5">
        <v>3.5416666666666666E-2</v>
      </c>
      <c r="I940" t="s">
        <v>610</v>
      </c>
      <c r="J940" s="4">
        <f t="shared" si="57"/>
        <v>105</v>
      </c>
      <c r="K940" s="11">
        <f t="shared" si="58"/>
        <v>63</v>
      </c>
      <c r="L940" s="4">
        <f t="shared" si="56"/>
        <v>42</v>
      </c>
      <c r="M940" s="6">
        <f t="shared" si="59"/>
        <v>0.4</v>
      </c>
    </row>
    <row r="941" spans="1:13" x14ac:dyDescent="0.45">
      <c r="A941" s="3">
        <v>366</v>
      </c>
      <c r="B941" s="3">
        <v>17</v>
      </c>
      <c r="C941" t="s">
        <v>59</v>
      </c>
      <c r="D941" t="s">
        <v>616</v>
      </c>
      <c r="E941" s="4">
        <v>25</v>
      </c>
      <c r="F941" s="4">
        <v>40</v>
      </c>
      <c r="G941">
        <v>2</v>
      </c>
      <c r="H941" s="5">
        <v>6.2500000000000003E-3</v>
      </c>
      <c r="I941" t="s">
        <v>609</v>
      </c>
      <c r="J941" s="4">
        <f t="shared" si="57"/>
        <v>80</v>
      </c>
      <c r="K941" s="11">
        <f t="shared" si="58"/>
        <v>50</v>
      </c>
      <c r="L941" s="4">
        <f t="shared" si="56"/>
        <v>30</v>
      </c>
      <c r="M941" s="6">
        <f t="shared" si="59"/>
        <v>0.375</v>
      </c>
    </row>
    <row r="942" spans="1:13" x14ac:dyDescent="0.45">
      <c r="A942" s="3">
        <v>367</v>
      </c>
      <c r="B942" s="3">
        <v>12</v>
      </c>
      <c r="C942" t="s">
        <v>166</v>
      </c>
      <c r="D942" t="s">
        <v>630</v>
      </c>
      <c r="E942" s="4">
        <v>15</v>
      </c>
      <c r="F942" s="4">
        <v>26</v>
      </c>
      <c r="G942">
        <v>2</v>
      </c>
      <c r="H942" s="5">
        <v>2.361111111111111E-2</v>
      </c>
      <c r="I942" t="s">
        <v>610</v>
      </c>
      <c r="J942" s="4">
        <f t="shared" si="57"/>
        <v>52</v>
      </c>
      <c r="K942" s="11">
        <f t="shared" si="58"/>
        <v>30</v>
      </c>
      <c r="L942" s="4">
        <f t="shared" si="56"/>
        <v>22</v>
      </c>
      <c r="M942" s="6">
        <f t="shared" si="59"/>
        <v>0.42307692307692307</v>
      </c>
    </row>
    <row r="943" spans="1:13" x14ac:dyDescent="0.45">
      <c r="A943" s="3">
        <v>367</v>
      </c>
      <c r="B943" s="3">
        <v>12</v>
      </c>
      <c r="C943" t="s">
        <v>49</v>
      </c>
      <c r="D943" t="s">
        <v>618</v>
      </c>
      <c r="E943" s="4">
        <v>17</v>
      </c>
      <c r="F943" s="4">
        <v>29</v>
      </c>
      <c r="G943">
        <v>1</v>
      </c>
      <c r="H943" s="5">
        <v>1.8055555555555554E-2</v>
      </c>
      <c r="I943" t="s">
        <v>610</v>
      </c>
      <c r="J943" s="4">
        <f t="shared" si="57"/>
        <v>29</v>
      </c>
      <c r="K943" s="11">
        <f t="shared" si="58"/>
        <v>17</v>
      </c>
      <c r="L943" s="4">
        <f t="shared" si="56"/>
        <v>12</v>
      </c>
      <c r="M943" s="6">
        <f t="shared" si="59"/>
        <v>0.41379310344827586</v>
      </c>
    </row>
    <row r="944" spans="1:13" x14ac:dyDescent="0.45">
      <c r="A944" s="3">
        <v>367</v>
      </c>
      <c r="B944" s="3">
        <v>12</v>
      </c>
      <c r="C944" t="s">
        <v>157</v>
      </c>
      <c r="D944" t="s">
        <v>626</v>
      </c>
      <c r="E944" s="4">
        <v>12</v>
      </c>
      <c r="F944" s="4">
        <v>20</v>
      </c>
      <c r="G944">
        <v>1</v>
      </c>
      <c r="H944" s="5">
        <v>9.0277777777777769E-3</v>
      </c>
      <c r="I944" t="s">
        <v>610</v>
      </c>
      <c r="J944" s="4">
        <f t="shared" si="57"/>
        <v>20</v>
      </c>
      <c r="K944" s="11">
        <f t="shared" si="58"/>
        <v>12</v>
      </c>
      <c r="L944" s="4">
        <f t="shared" si="56"/>
        <v>8</v>
      </c>
      <c r="M944" s="6">
        <f t="shared" si="59"/>
        <v>0.4</v>
      </c>
    </row>
    <row r="945" spans="1:13" x14ac:dyDescent="0.45">
      <c r="A945" s="3">
        <v>368</v>
      </c>
      <c r="B945" s="3">
        <v>13</v>
      </c>
      <c r="C945" t="s">
        <v>272</v>
      </c>
      <c r="D945" t="s">
        <v>619</v>
      </c>
      <c r="E945" s="4">
        <v>20</v>
      </c>
      <c r="F945" s="4">
        <v>33</v>
      </c>
      <c r="G945">
        <v>3</v>
      </c>
      <c r="H945" s="5">
        <v>3.125E-2</v>
      </c>
      <c r="I945" t="s">
        <v>609</v>
      </c>
      <c r="J945" s="4">
        <f t="shared" si="57"/>
        <v>99</v>
      </c>
      <c r="K945" s="11">
        <f t="shared" si="58"/>
        <v>60</v>
      </c>
      <c r="L945" s="4">
        <f t="shared" si="56"/>
        <v>39</v>
      </c>
      <c r="M945" s="6">
        <f t="shared" si="59"/>
        <v>0.39393939393939392</v>
      </c>
    </row>
    <row r="946" spans="1:13" x14ac:dyDescent="0.45">
      <c r="A946" s="3">
        <v>368</v>
      </c>
      <c r="B946" s="3">
        <v>13</v>
      </c>
      <c r="C946" t="s">
        <v>169</v>
      </c>
      <c r="D946" t="s">
        <v>612</v>
      </c>
      <c r="E946" s="4">
        <v>14</v>
      </c>
      <c r="F946" s="4">
        <v>24</v>
      </c>
      <c r="G946">
        <v>1</v>
      </c>
      <c r="H946" s="5">
        <v>2.7777777777777776E-2</v>
      </c>
      <c r="I946" t="s">
        <v>610</v>
      </c>
      <c r="J946" s="4">
        <f t="shared" si="57"/>
        <v>24</v>
      </c>
      <c r="K946" s="11">
        <f t="shared" si="58"/>
        <v>14</v>
      </c>
      <c r="L946" s="4">
        <f t="shared" si="56"/>
        <v>10</v>
      </c>
      <c r="M946" s="6">
        <f t="shared" si="59"/>
        <v>0.41666666666666669</v>
      </c>
    </row>
    <row r="947" spans="1:13" x14ac:dyDescent="0.45">
      <c r="A947" s="3">
        <v>369</v>
      </c>
      <c r="B947" s="3">
        <v>20</v>
      </c>
      <c r="C947" t="s">
        <v>127</v>
      </c>
      <c r="D947" t="s">
        <v>614</v>
      </c>
      <c r="E947" s="4">
        <v>19</v>
      </c>
      <c r="F947" s="4">
        <v>31</v>
      </c>
      <c r="G947">
        <v>2</v>
      </c>
      <c r="H947" s="5">
        <v>4.8611111111111112E-3</v>
      </c>
      <c r="I947" t="s">
        <v>610</v>
      </c>
      <c r="J947" s="4">
        <f t="shared" si="57"/>
        <v>62</v>
      </c>
      <c r="K947" s="11">
        <f t="shared" si="58"/>
        <v>38</v>
      </c>
      <c r="L947" s="4">
        <f t="shared" si="56"/>
        <v>24</v>
      </c>
      <c r="M947" s="6">
        <f t="shared" si="59"/>
        <v>0.38709677419354838</v>
      </c>
    </row>
    <row r="948" spans="1:13" x14ac:dyDescent="0.45">
      <c r="A948" s="3">
        <v>369</v>
      </c>
      <c r="B948" s="3">
        <v>20</v>
      </c>
      <c r="C948" t="s">
        <v>211</v>
      </c>
      <c r="D948" t="s">
        <v>627</v>
      </c>
      <c r="E948" s="4">
        <v>14</v>
      </c>
      <c r="F948" s="4">
        <v>23</v>
      </c>
      <c r="G948">
        <v>2</v>
      </c>
      <c r="H948" s="5">
        <v>4.8611111111111112E-3</v>
      </c>
      <c r="I948" t="s">
        <v>610</v>
      </c>
      <c r="J948" s="4">
        <f t="shared" si="57"/>
        <v>46</v>
      </c>
      <c r="K948" s="11">
        <f t="shared" si="58"/>
        <v>28</v>
      </c>
      <c r="L948" s="4">
        <f t="shared" si="56"/>
        <v>18</v>
      </c>
      <c r="M948" s="6">
        <f t="shared" si="59"/>
        <v>0.39130434782608697</v>
      </c>
    </row>
    <row r="949" spans="1:13" x14ac:dyDescent="0.45">
      <c r="A949" s="3">
        <v>369</v>
      </c>
      <c r="B949" s="3">
        <v>20</v>
      </c>
      <c r="C949" t="s">
        <v>53</v>
      </c>
      <c r="D949" t="s">
        <v>620</v>
      </c>
      <c r="E949" s="4">
        <v>16</v>
      </c>
      <c r="F949" s="4">
        <v>28</v>
      </c>
      <c r="G949">
        <v>2</v>
      </c>
      <c r="H949" s="5">
        <v>5.5555555555555558E-3</v>
      </c>
      <c r="I949" t="s">
        <v>610</v>
      </c>
      <c r="J949" s="4">
        <f t="shared" si="57"/>
        <v>56</v>
      </c>
      <c r="K949" s="11">
        <f t="shared" si="58"/>
        <v>32</v>
      </c>
      <c r="L949" s="4">
        <f t="shared" si="56"/>
        <v>24</v>
      </c>
      <c r="M949" s="6">
        <f t="shared" si="59"/>
        <v>0.42857142857142855</v>
      </c>
    </row>
    <row r="950" spans="1:13" x14ac:dyDescent="0.45">
      <c r="A950" s="3">
        <v>369</v>
      </c>
      <c r="B950" s="3">
        <v>20</v>
      </c>
      <c r="C950" t="s">
        <v>166</v>
      </c>
      <c r="D950" t="s">
        <v>630</v>
      </c>
      <c r="E950" s="4">
        <v>15</v>
      </c>
      <c r="F950" s="4">
        <v>26</v>
      </c>
      <c r="G950">
        <v>3</v>
      </c>
      <c r="H950" s="5">
        <v>1.3888888888888888E-2</v>
      </c>
      <c r="I950" t="s">
        <v>610</v>
      </c>
      <c r="J950" s="4">
        <f t="shared" si="57"/>
        <v>78</v>
      </c>
      <c r="K950" s="11">
        <f t="shared" si="58"/>
        <v>45</v>
      </c>
      <c r="L950" s="4">
        <f t="shared" si="56"/>
        <v>33</v>
      </c>
      <c r="M950" s="6">
        <f t="shared" si="59"/>
        <v>0.42307692307692307</v>
      </c>
    </row>
    <row r="951" spans="1:13" x14ac:dyDescent="0.45">
      <c r="A951" s="3">
        <v>370</v>
      </c>
      <c r="B951" s="3">
        <v>13</v>
      </c>
      <c r="C951" t="s">
        <v>84</v>
      </c>
      <c r="D951" t="s">
        <v>617</v>
      </c>
      <c r="E951" s="4">
        <v>22</v>
      </c>
      <c r="F951" s="4">
        <v>36</v>
      </c>
      <c r="G951">
        <v>2</v>
      </c>
      <c r="H951" s="5">
        <v>2.2916666666666665E-2</v>
      </c>
      <c r="I951" t="s">
        <v>610</v>
      </c>
      <c r="J951" s="4">
        <f t="shared" si="57"/>
        <v>72</v>
      </c>
      <c r="K951" s="11">
        <f t="shared" si="58"/>
        <v>44</v>
      </c>
      <c r="L951" s="4">
        <f t="shared" si="56"/>
        <v>28</v>
      </c>
      <c r="M951" s="6">
        <f t="shared" si="59"/>
        <v>0.3888888888888889</v>
      </c>
    </row>
    <row r="952" spans="1:13" x14ac:dyDescent="0.45">
      <c r="A952" s="3">
        <v>371</v>
      </c>
      <c r="B952" s="3">
        <v>4</v>
      </c>
      <c r="C952" t="s">
        <v>127</v>
      </c>
      <c r="D952" t="s">
        <v>614</v>
      </c>
      <c r="E952" s="4">
        <v>19</v>
      </c>
      <c r="F952" s="4">
        <v>31</v>
      </c>
      <c r="G952">
        <v>2</v>
      </c>
      <c r="H952" s="5">
        <v>7.6388888888888886E-3</v>
      </c>
      <c r="I952" t="s">
        <v>610</v>
      </c>
      <c r="J952" s="4">
        <f t="shared" si="57"/>
        <v>62</v>
      </c>
      <c r="K952" s="11">
        <f t="shared" si="58"/>
        <v>38</v>
      </c>
      <c r="L952" s="4">
        <f t="shared" si="56"/>
        <v>24</v>
      </c>
      <c r="M952" s="6">
        <f t="shared" si="59"/>
        <v>0.38709677419354838</v>
      </c>
    </row>
    <row r="953" spans="1:13" x14ac:dyDescent="0.45">
      <c r="A953" s="3">
        <v>371</v>
      </c>
      <c r="B953" s="3">
        <v>4</v>
      </c>
      <c r="C953" t="s">
        <v>84</v>
      </c>
      <c r="D953" t="s">
        <v>617</v>
      </c>
      <c r="E953" s="4">
        <v>22</v>
      </c>
      <c r="F953" s="4">
        <v>36</v>
      </c>
      <c r="G953">
        <v>1</v>
      </c>
      <c r="H953" s="5">
        <v>9.0277777777777769E-3</v>
      </c>
      <c r="I953" t="s">
        <v>609</v>
      </c>
      <c r="J953" s="4">
        <f t="shared" si="57"/>
        <v>36</v>
      </c>
      <c r="K953" s="11">
        <f t="shared" si="58"/>
        <v>22</v>
      </c>
      <c r="L953" s="4">
        <f t="shared" si="56"/>
        <v>14</v>
      </c>
      <c r="M953" s="6">
        <f t="shared" si="59"/>
        <v>0.3888888888888889</v>
      </c>
    </row>
    <row r="954" spans="1:13" x14ac:dyDescent="0.45">
      <c r="A954" s="3">
        <v>371</v>
      </c>
      <c r="B954" s="3">
        <v>4</v>
      </c>
      <c r="C954" t="s">
        <v>53</v>
      </c>
      <c r="D954" t="s">
        <v>620</v>
      </c>
      <c r="E954" s="4">
        <v>16</v>
      </c>
      <c r="F954" s="4">
        <v>28</v>
      </c>
      <c r="G954">
        <v>2</v>
      </c>
      <c r="H954" s="5">
        <v>7.6388888888888886E-3</v>
      </c>
      <c r="I954" t="s">
        <v>609</v>
      </c>
      <c r="J954" s="4">
        <f t="shared" si="57"/>
        <v>56</v>
      </c>
      <c r="K954" s="11">
        <f t="shared" si="58"/>
        <v>32</v>
      </c>
      <c r="L954" s="4">
        <f t="shared" si="56"/>
        <v>24</v>
      </c>
      <c r="M954" s="6">
        <f t="shared" si="59"/>
        <v>0.42857142857142855</v>
      </c>
    </row>
    <row r="955" spans="1:13" x14ac:dyDescent="0.45">
      <c r="A955" s="3">
        <v>371</v>
      </c>
      <c r="B955" s="3">
        <v>4</v>
      </c>
      <c r="C955" t="s">
        <v>211</v>
      </c>
      <c r="D955" t="s">
        <v>627</v>
      </c>
      <c r="E955" s="4">
        <v>14</v>
      </c>
      <c r="F955" s="4">
        <v>23</v>
      </c>
      <c r="G955">
        <v>2</v>
      </c>
      <c r="H955" s="5">
        <v>9.7222222222222224E-3</v>
      </c>
      <c r="I955" t="s">
        <v>610</v>
      </c>
      <c r="J955" s="4">
        <f t="shared" si="57"/>
        <v>46</v>
      </c>
      <c r="K955" s="11">
        <f t="shared" si="58"/>
        <v>28</v>
      </c>
      <c r="L955" s="4">
        <f t="shared" si="56"/>
        <v>18</v>
      </c>
      <c r="M955" s="6">
        <f t="shared" si="59"/>
        <v>0.39130434782608697</v>
      </c>
    </row>
    <row r="956" spans="1:13" x14ac:dyDescent="0.45">
      <c r="A956" s="3">
        <v>372</v>
      </c>
      <c r="B956" s="3">
        <v>14</v>
      </c>
      <c r="C956" t="s">
        <v>90</v>
      </c>
      <c r="D956" t="s">
        <v>629</v>
      </c>
      <c r="E956" s="4">
        <v>10</v>
      </c>
      <c r="F956" s="4">
        <v>18</v>
      </c>
      <c r="G956">
        <v>2</v>
      </c>
      <c r="H956" s="5">
        <v>1.5277777777777777E-2</v>
      </c>
      <c r="I956" t="s">
        <v>609</v>
      </c>
      <c r="J956" s="4">
        <f t="shared" si="57"/>
        <v>36</v>
      </c>
      <c r="K956" s="11">
        <f t="shared" si="58"/>
        <v>20</v>
      </c>
      <c r="L956" s="4">
        <f t="shared" si="56"/>
        <v>16</v>
      </c>
      <c r="M956" s="6">
        <f t="shared" si="59"/>
        <v>0.44444444444444442</v>
      </c>
    </row>
    <row r="957" spans="1:13" x14ac:dyDescent="0.45">
      <c r="A957" s="3">
        <v>373</v>
      </c>
      <c r="B957" s="3">
        <v>19</v>
      </c>
      <c r="C957" t="s">
        <v>81</v>
      </c>
      <c r="D957" t="s">
        <v>628</v>
      </c>
      <c r="E957" s="4">
        <v>13</v>
      </c>
      <c r="F957" s="4">
        <v>21</v>
      </c>
      <c r="G957">
        <v>1</v>
      </c>
      <c r="H957" s="5">
        <v>2.8472222222222222E-2</v>
      </c>
      <c r="I957" t="s">
        <v>610</v>
      </c>
      <c r="J957" s="4">
        <f t="shared" si="57"/>
        <v>21</v>
      </c>
      <c r="K957" s="11">
        <f t="shared" si="58"/>
        <v>13</v>
      </c>
      <c r="L957" s="4">
        <f t="shared" si="56"/>
        <v>8</v>
      </c>
      <c r="M957" s="6">
        <f t="shared" si="59"/>
        <v>0.38095238095238093</v>
      </c>
    </row>
    <row r="958" spans="1:13" x14ac:dyDescent="0.45">
      <c r="A958" s="3">
        <v>373</v>
      </c>
      <c r="B958" s="3">
        <v>19</v>
      </c>
      <c r="C958" t="s">
        <v>37</v>
      </c>
      <c r="D958" t="s">
        <v>622</v>
      </c>
      <c r="E958" s="4">
        <v>21</v>
      </c>
      <c r="F958" s="4">
        <v>35</v>
      </c>
      <c r="G958">
        <v>1</v>
      </c>
      <c r="H958" s="5">
        <v>3.4027777777777775E-2</v>
      </c>
      <c r="I958" t="s">
        <v>609</v>
      </c>
      <c r="J958" s="4">
        <f t="shared" si="57"/>
        <v>35</v>
      </c>
      <c r="K958" s="11">
        <f t="shared" si="58"/>
        <v>21</v>
      </c>
      <c r="L958" s="4">
        <f t="shared" si="56"/>
        <v>14</v>
      </c>
      <c r="M958" s="6">
        <f t="shared" si="59"/>
        <v>0.4</v>
      </c>
    </row>
    <row r="959" spans="1:13" x14ac:dyDescent="0.45">
      <c r="A959" s="3">
        <v>373</v>
      </c>
      <c r="B959" s="3">
        <v>19</v>
      </c>
      <c r="C959" t="s">
        <v>214</v>
      </c>
      <c r="D959" t="s">
        <v>624</v>
      </c>
      <c r="E959" s="4">
        <v>13</v>
      </c>
      <c r="F959" s="4">
        <v>22</v>
      </c>
      <c r="G959">
        <v>2</v>
      </c>
      <c r="H959" s="5">
        <v>1.1805555555555555E-2</v>
      </c>
      <c r="I959" t="s">
        <v>610</v>
      </c>
      <c r="J959" s="4">
        <f t="shared" si="57"/>
        <v>44</v>
      </c>
      <c r="K959" s="11">
        <f t="shared" si="58"/>
        <v>26</v>
      </c>
      <c r="L959" s="4">
        <f t="shared" si="56"/>
        <v>18</v>
      </c>
      <c r="M959" s="6">
        <f t="shared" si="59"/>
        <v>0.40909090909090912</v>
      </c>
    </row>
    <row r="960" spans="1:13" x14ac:dyDescent="0.45">
      <c r="A960" s="3">
        <v>373</v>
      </c>
      <c r="B960" s="3">
        <v>19</v>
      </c>
      <c r="C960" t="s">
        <v>157</v>
      </c>
      <c r="D960" t="s">
        <v>626</v>
      </c>
      <c r="E960" s="4">
        <v>12</v>
      </c>
      <c r="F960" s="4">
        <v>20</v>
      </c>
      <c r="G960">
        <v>3</v>
      </c>
      <c r="H960" s="5">
        <v>6.2500000000000003E-3</v>
      </c>
      <c r="I960" t="s">
        <v>610</v>
      </c>
      <c r="J960" s="4">
        <f t="shared" si="57"/>
        <v>60</v>
      </c>
      <c r="K960" s="11">
        <f t="shared" si="58"/>
        <v>36</v>
      </c>
      <c r="L960" s="4">
        <f t="shared" si="56"/>
        <v>24</v>
      </c>
      <c r="M960" s="6">
        <f t="shared" si="59"/>
        <v>0.4</v>
      </c>
    </row>
    <row r="961" spans="1:13" x14ac:dyDescent="0.45">
      <c r="A961" s="3">
        <v>374</v>
      </c>
      <c r="B961" s="3">
        <v>18</v>
      </c>
      <c r="C961" t="s">
        <v>37</v>
      </c>
      <c r="D961" t="s">
        <v>622</v>
      </c>
      <c r="E961" s="4">
        <v>21</v>
      </c>
      <c r="F961" s="4">
        <v>35</v>
      </c>
      <c r="G961">
        <v>1</v>
      </c>
      <c r="H961" s="5">
        <v>6.2500000000000003E-3</v>
      </c>
      <c r="I961" t="s">
        <v>610</v>
      </c>
      <c r="J961" s="4">
        <f t="shared" si="57"/>
        <v>35</v>
      </c>
      <c r="K961" s="11">
        <f t="shared" si="58"/>
        <v>21</v>
      </c>
      <c r="L961" s="4">
        <f t="shared" si="56"/>
        <v>14</v>
      </c>
      <c r="M961" s="6">
        <f t="shared" si="59"/>
        <v>0.4</v>
      </c>
    </row>
    <row r="962" spans="1:13" x14ac:dyDescent="0.45">
      <c r="A962" s="3">
        <v>375</v>
      </c>
      <c r="B962" s="3">
        <v>18</v>
      </c>
      <c r="C962" t="s">
        <v>127</v>
      </c>
      <c r="D962" t="s">
        <v>614</v>
      </c>
      <c r="E962" s="4">
        <v>19</v>
      </c>
      <c r="F962" s="4">
        <v>31</v>
      </c>
      <c r="G962">
        <v>3</v>
      </c>
      <c r="H962" s="5">
        <v>1.8749999999999999E-2</v>
      </c>
      <c r="I962" t="s">
        <v>609</v>
      </c>
      <c r="J962" s="4">
        <f t="shared" si="57"/>
        <v>93</v>
      </c>
      <c r="K962" s="11">
        <f t="shared" si="58"/>
        <v>57</v>
      </c>
      <c r="L962" s="4">
        <f t="shared" ref="L962:L1025" si="60">J962-(G962*E962)</f>
        <v>36</v>
      </c>
      <c r="M962" s="6">
        <f t="shared" si="59"/>
        <v>0.38709677419354838</v>
      </c>
    </row>
    <row r="963" spans="1:13" x14ac:dyDescent="0.45">
      <c r="A963" s="3">
        <v>376</v>
      </c>
      <c r="B963" s="3">
        <v>16</v>
      </c>
      <c r="C963" t="s">
        <v>211</v>
      </c>
      <c r="D963" t="s">
        <v>627</v>
      </c>
      <c r="E963" s="4">
        <v>14</v>
      </c>
      <c r="F963" s="4">
        <v>23</v>
      </c>
      <c r="G963">
        <v>2</v>
      </c>
      <c r="H963" s="5">
        <v>3.472222222222222E-3</v>
      </c>
      <c r="I963" t="s">
        <v>610</v>
      </c>
      <c r="J963" s="4">
        <f t="shared" ref="J963:J1026" si="61">F963*G963</f>
        <v>46</v>
      </c>
      <c r="K963" s="11">
        <f t="shared" ref="K963:K1026" si="62">G963*E963</f>
        <v>28</v>
      </c>
      <c r="L963" s="4">
        <f t="shared" si="60"/>
        <v>18</v>
      </c>
      <c r="M963" s="6">
        <f t="shared" ref="M963:M1026" si="63">L963/J963</f>
        <v>0.39130434782608697</v>
      </c>
    </row>
    <row r="964" spans="1:13" x14ac:dyDescent="0.45">
      <c r="A964" s="3">
        <v>377</v>
      </c>
      <c r="B964" s="3">
        <v>5</v>
      </c>
      <c r="C964" t="s">
        <v>66</v>
      </c>
      <c r="D964" t="s">
        <v>625</v>
      </c>
      <c r="E964" s="4">
        <v>20</v>
      </c>
      <c r="F964" s="4">
        <v>34</v>
      </c>
      <c r="G964">
        <v>2</v>
      </c>
      <c r="H964" s="5">
        <v>9.0277777777777769E-3</v>
      </c>
      <c r="I964" t="s">
        <v>609</v>
      </c>
      <c r="J964" s="4">
        <f t="shared" si="61"/>
        <v>68</v>
      </c>
      <c r="K964" s="11">
        <f t="shared" si="62"/>
        <v>40</v>
      </c>
      <c r="L964" s="4">
        <f t="shared" si="60"/>
        <v>28</v>
      </c>
      <c r="M964" s="6">
        <f t="shared" si="63"/>
        <v>0.41176470588235292</v>
      </c>
    </row>
    <row r="965" spans="1:13" x14ac:dyDescent="0.45">
      <c r="A965" s="3">
        <v>377</v>
      </c>
      <c r="B965" s="3">
        <v>5</v>
      </c>
      <c r="C965" t="s">
        <v>258</v>
      </c>
      <c r="D965" t="s">
        <v>623</v>
      </c>
      <c r="E965" s="4">
        <v>19</v>
      </c>
      <c r="F965" s="4">
        <v>32</v>
      </c>
      <c r="G965">
        <v>1</v>
      </c>
      <c r="H965" s="5">
        <v>2.2916666666666665E-2</v>
      </c>
      <c r="I965" t="s">
        <v>609</v>
      </c>
      <c r="J965" s="4">
        <f t="shared" si="61"/>
        <v>32</v>
      </c>
      <c r="K965" s="11">
        <f t="shared" si="62"/>
        <v>19</v>
      </c>
      <c r="L965" s="4">
        <f t="shared" si="60"/>
        <v>13</v>
      </c>
      <c r="M965" s="6">
        <f t="shared" si="63"/>
        <v>0.40625</v>
      </c>
    </row>
    <row r="966" spans="1:13" x14ac:dyDescent="0.45">
      <c r="A966" s="3">
        <v>378</v>
      </c>
      <c r="B966" s="3">
        <v>3</v>
      </c>
      <c r="C966" t="s">
        <v>79</v>
      </c>
      <c r="D966" t="s">
        <v>613</v>
      </c>
      <c r="E966" s="4">
        <v>18</v>
      </c>
      <c r="F966" s="4">
        <v>30</v>
      </c>
      <c r="G966">
        <v>1</v>
      </c>
      <c r="H966" s="5">
        <v>9.7222222222222224E-3</v>
      </c>
      <c r="I966" t="s">
        <v>610</v>
      </c>
      <c r="J966" s="4">
        <f t="shared" si="61"/>
        <v>30</v>
      </c>
      <c r="K966" s="11">
        <f t="shared" si="62"/>
        <v>18</v>
      </c>
      <c r="L966" s="4">
        <f t="shared" si="60"/>
        <v>12</v>
      </c>
      <c r="M966" s="6">
        <f t="shared" si="63"/>
        <v>0.4</v>
      </c>
    </row>
    <row r="967" spans="1:13" x14ac:dyDescent="0.45">
      <c r="A967" s="3">
        <v>378</v>
      </c>
      <c r="B967" s="3">
        <v>3</v>
      </c>
      <c r="C967" t="s">
        <v>123</v>
      </c>
      <c r="D967" t="s">
        <v>621</v>
      </c>
      <c r="E967" s="4">
        <v>11</v>
      </c>
      <c r="F967" s="4">
        <v>19</v>
      </c>
      <c r="G967">
        <v>1</v>
      </c>
      <c r="H967" s="5">
        <v>4.8611111111111112E-3</v>
      </c>
      <c r="I967" t="s">
        <v>610</v>
      </c>
      <c r="J967" s="4">
        <f t="shared" si="61"/>
        <v>19</v>
      </c>
      <c r="K967" s="11">
        <f t="shared" si="62"/>
        <v>11</v>
      </c>
      <c r="L967" s="4">
        <f t="shared" si="60"/>
        <v>8</v>
      </c>
      <c r="M967" s="6">
        <f t="shared" si="63"/>
        <v>0.42105263157894735</v>
      </c>
    </row>
    <row r="968" spans="1:13" x14ac:dyDescent="0.45">
      <c r="A968" s="3">
        <v>379</v>
      </c>
      <c r="B968" s="3">
        <v>4</v>
      </c>
      <c r="C968" t="s">
        <v>37</v>
      </c>
      <c r="D968" t="s">
        <v>622</v>
      </c>
      <c r="E968" s="4">
        <v>21</v>
      </c>
      <c r="F968" s="4">
        <v>35</v>
      </c>
      <c r="G968">
        <v>2</v>
      </c>
      <c r="H968" s="5">
        <v>4.1666666666666666E-3</v>
      </c>
      <c r="I968" t="s">
        <v>609</v>
      </c>
      <c r="J968" s="4">
        <f t="shared" si="61"/>
        <v>70</v>
      </c>
      <c r="K968" s="11">
        <f t="shared" si="62"/>
        <v>42</v>
      </c>
      <c r="L968" s="4">
        <f t="shared" si="60"/>
        <v>28</v>
      </c>
      <c r="M968" s="6">
        <f t="shared" si="63"/>
        <v>0.4</v>
      </c>
    </row>
    <row r="969" spans="1:13" x14ac:dyDescent="0.45">
      <c r="A969" s="3">
        <v>380</v>
      </c>
      <c r="B969" s="3">
        <v>5</v>
      </c>
      <c r="C969" t="s">
        <v>272</v>
      </c>
      <c r="D969" t="s">
        <v>619</v>
      </c>
      <c r="E969" s="4">
        <v>20</v>
      </c>
      <c r="F969" s="4">
        <v>33</v>
      </c>
      <c r="G969">
        <v>3</v>
      </c>
      <c r="H969" s="5">
        <v>4.027777777777778E-2</v>
      </c>
      <c r="I969" t="s">
        <v>609</v>
      </c>
      <c r="J969" s="4">
        <f t="shared" si="61"/>
        <v>99</v>
      </c>
      <c r="K969" s="11">
        <f t="shared" si="62"/>
        <v>60</v>
      </c>
      <c r="L969" s="4">
        <f t="shared" si="60"/>
        <v>39</v>
      </c>
      <c r="M969" s="6">
        <f t="shared" si="63"/>
        <v>0.39393939393939392</v>
      </c>
    </row>
    <row r="970" spans="1:13" x14ac:dyDescent="0.45">
      <c r="A970" s="3">
        <v>380</v>
      </c>
      <c r="B970" s="3">
        <v>5</v>
      </c>
      <c r="C970" t="s">
        <v>123</v>
      </c>
      <c r="D970" t="s">
        <v>621</v>
      </c>
      <c r="E970" s="4">
        <v>11</v>
      </c>
      <c r="F970" s="4">
        <v>19</v>
      </c>
      <c r="G970">
        <v>2</v>
      </c>
      <c r="H970" s="5">
        <v>2.4305555555555556E-2</v>
      </c>
      <c r="I970" t="s">
        <v>609</v>
      </c>
      <c r="J970" s="4">
        <f t="shared" si="61"/>
        <v>38</v>
      </c>
      <c r="K970" s="11">
        <f t="shared" si="62"/>
        <v>22</v>
      </c>
      <c r="L970" s="4">
        <f t="shared" si="60"/>
        <v>16</v>
      </c>
      <c r="M970" s="6">
        <f t="shared" si="63"/>
        <v>0.42105263157894735</v>
      </c>
    </row>
    <row r="971" spans="1:13" x14ac:dyDescent="0.45">
      <c r="A971" s="3">
        <v>381</v>
      </c>
      <c r="B971" s="3">
        <v>4</v>
      </c>
      <c r="C971" t="s">
        <v>166</v>
      </c>
      <c r="D971" t="s">
        <v>630</v>
      </c>
      <c r="E971" s="4">
        <v>15</v>
      </c>
      <c r="F971" s="4">
        <v>26</v>
      </c>
      <c r="G971">
        <v>3</v>
      </c>
      <c r="H971" s="5">
        <v>2.4305555555555556E-2</v>
      </c>
      <c r="I971" t="s">
        <v>609</v>
      </c>
      <c r="J971" s="4">
        <f t="shared" si="61"/>
        <v>78</v>
      </c>
      <c r="K971" s="11">
        <f t="shared" si="62"/>
        <v>45</v>
      </c>
      <c r="L971" s="4">
        <f t="shared" si="60"/>
        <v>33</v>
      </c>
      <c r="M971" s="6">
        <f t="shared" si="63"/>
        <v>0.42307692307692307</v>
      </c>
    </row>
    <row r="972" spans="1:13" x14ac:dyDescent="0.45">
      <c r="A972" s="3">
        <v>381</v>
      </c>
      <c r="B972" s="3">
        <v>4</v>
      </c>
      <c r="C972" t="s">
        <v>272</v>
      </c>
      <c r="D972" t="s">
        <v>619</v>
      </c>
      <c r="E972" s="4">
        <v>20</v>
      </c>
      <c r="F972" s="4">
        <v>33</v>
      </c>
      <c r="G972">
        <v>2</v>
      </c>
      <c r="H972" s="5">
        <v>8.3333333333333332E-3</v>
      </c>
      <c r="I972" t="s">
        <v>609</v>
      </c>
      <c r="J972" s="4">
        <f t="shared" si="61"/>
        <v>66</v>
      </c>
      <c r="K972" s="11">
        <f t="shared" si="62"/>
        <v>40</v>
      </c>
      <c r="L972" s="4">
        <f t="shared" si="60"/>
        <v>26</v>
      </c>
      <c r="M972" s="6">
        <f t="shared" si="63"/>
        <v>0.39393939393939392</v>
      </c>
    </row>
    <row r="973" spans="1:13" x14ac:dyDescent="0.45">
      <c r="A973" s="3">
        <v>382</v>
      </c>
      <c r="B973" s="3">
        <v>20</v>
      </c>
      <c r="C973" t="s">
        <v>49</v>
      </c>
      <c r="D973" t="s">
        <v>618</v>
      </c>
      <c r="E973" s="4">
        <v>17</v>
      </c>
      <c r="F973" s="4">
        <v>29</v>
      </c>
      <c r="G973">
        <v>3</v>
      </c>
      <c r="H973" s="5">
        <v>3.7499999999999999E-2</v>
      </c>
      <c r="I973" t="s">
        <v>610</v>
      </c>
      <c r="J973" s="4">
        <f t="shared" si="61"/>
        <v>87</v>
      </c>
      <c r="K973" s="11">
        <f t="shared" si="62"/>
        <v>51</v>
      </c>
      <c r="L973" s="4">
        <f t="shared" si="60"/>
        <v>36</v>
      </c>
      <c r="M973" s="6">
        <f t="shared" si="63"/>
        <v>0.41379310344827586</v>
      </c>
    </row>
    <row r="974" spans="1:13" x14ac:dyDescent="0.45">
      <c r="A974" s="3">
        <v>383</v>
      </c>
      <c r="B974" s="3">
        <v>6</v>
      </c>
      <c r="C974" t="s">
        <v>84</v>
      </c>
      <c r="D974" t="s">
        <v>617</v>
      </c>
      <c r="E974" s="4">
        <v>22</v>
      </c>
      <c r="F974" s="4">
        <v>36</v>
      </c>
      <c r="G974">
        <v>3</v>
      </c>
      <c r="H974" s="5">
        <v>6.2500000000000003E-3</v>
      </c>
      <c r="I974" t="s">
        <v>610</v>
      </c>
      <c r="J974" s="4">
        <f t="shared" si="61"/>
        <v>108</v>
      </c>
      <c r="K974" s="11">
        <f t="shared" si="62"/>
        <v>66</v>
      </c>
      <c r="L974" s="4">
        <f t="shared" si="60"/>
        <v>42</v>
      </c>
      <c r="M974" s="6">
        <f t="shared" si="63"/>
        <v>0.3888888888888889</v>
      </c>
    </row>
    <row r="975" spans="1:13" x14ac:dyDescent="0.45">
      <c r="A975" s="3">
        <v>384</v>
      </c>
      <c r="B975" s="3">
        <v>1</v>
      </c>
      <c r="C975" t="s">
        <v>90</v>
      </c>
      <c r="D975" t="s">
        <v>629</v>
      </c>
      <c r="E975" s="4">
        <v>10</v>
      </c>
      <c r="F975" s="4">
        <v>18</v>
      </c>
      <c r="G975">
        <v>2</v>
      </c>
      <c r="H975" s="5">
        <v>1.8055555555555554E-2</v>
      </c>
      <c r="I975" t="s">
        <v>609</v>
      </c>
      <c r="J975" s="4">
        <f t="shared" si="61"/>
        <v>36</v>
      </c>
      <c r="K975" s="11">
        <f t="shared" si="62"/>
        <v>20</v>
      </c>
      <c r="L975" s="4">
        <f t="shared" si="60"/>
        <v>16</v>
      </c>
      <c r="M975" s="6">
        <f t="shared" si="63"/>
        <v>0.44444444444444442</v>
      </c>
    </row>
    <row r="976" spans="1:13" x14ac:dyDescent="0.45">
      <c r="A976" s="3">
        <v>384</v>
      </c>
      <c r="B976" s="3">
        <v>1</v>
      </c>
      <c r="C976" t="s">
        <v>123</v>
      </c>
      <c r="D976" t="s">
        <v>621</v>
      </c>
      <c r="E976" s="4">
        <v>11</v>
      </c>
      <c r="F976" s="4">
        <v>19</v>
      </c>
      <c r="G976">
        <v>3</v>
      </c>
      <c r="H976" s="5">
        <v>2.4305555555555556E-2</v>
      </c>
      <c r="I976" t="s">
        <v>610</v>
      </c>
      <c r="J976" s="4">
        <f t="shared" si="61"/>
        <v>57</v>
      </c>
      <c r="K976" s="11">
        <f t="shared" si="62"/>
        <v>33</v>
      </c>
      <c r="L976" s="4">
        <f t="shared" si="60"/>
        <v>24</v>
      </c>
      <c r="M976" s="6">
        <f t="shared" si="63"/>
        <v>0.42105263157894735</v>
      </c>
    </row>
    <row r="977" spans="1:13" x14ac:dyDescent="0.45">
      <c r="A977" s="3">
        <v>384</v>
      </c>
      <c r="B977" s="3">
        <v>1</v>
      </c>
      <c r="C977" t="s">
        <v>117</v>
      </c>
      <c r="D977" t="s">
        <v>615</v>
      </c>
      <c r="E977" s="4">
        <v>16</v>
      </c>
      <c r="F977" s="4">
        <v>27</v>
      </c>
      <c r="G977">
        <v>1</v>
      </c>
      <c r="H977" s="5">
        <v>3.4027777777777775E-2</v>
      </c>
      <c r="I977" t="s">
        <v>610</v>
      </c>
      <c r="J977" s="4">
        <f t="shared" si="61"/>
        <v>27</v>
      </c>
      <c r="K977" s="11">
        <f t="shared" si="62"/>
        <v>16</v>
      </c>
      <c r="L977" s="4">
        <f t="shared" si="60"/>
        <v>11</v>
      </c>
      <c r="M977" s="6">
        <f t="shared" si="63"/>
        <v>0.40740740740740738</v>
      </c>
    </row>
    <row r="978" spans="1:13" x14ac:dyDescent="0.45">
      <c r="A978" s="3">
        <v>385</v>
      </c>
      <c r="B978" s="3">
        <v>6</v>
      </c>
      <c r="C978" t="s">
        <v>79</v>
      </c>
      <c r="D978" t="s">
        <v>613</v>
      </c>
      <c r="E978" s="4">
        <v>18</v>
      </c>
      <c r="F978" s="4">
        <v>30</v>
      </c>
      <c r="G978">
        <v>2</v>
      </c>
      <c r="H978" s="5">
        <v>1.5277777777777777E-2</v>
      </c>
      <c r="I978" t="s">
        <v>609</v>
      </c>
      <c r="J978" s="4">
        <f t="shared" si="61"/>
        <v>60</v>
      </c>
      <c r="K978" s="11">
        <f t="shared" si="62"/>
        <v>36</v>
      </c>
      <c r="L978" s="4">
        <f t="shared" si="60"/>
        <v>24</v>
      </c>
      <c r="M978" s="6">
        <f t="shared" si="63"/>
        <v>0.4</v>
      </c>
    </row>
    <row r="979" spans="1:13" x14ac:dyDescent="0.45">
      <c r="A979" s="3">
        <v>386</v>
      </c>
      <c r="B979" s="3">
        <v>5</v>
      </c>
      <c r="C979" t="s">
        <v>272</v>
      </c>
      <c r="D979" t="s">
        <v>619</v>
      </c>
      <c r="E979" s="4">
        <v>20</v>
      </c>
      <c r="F979" s="4">
        <v>33</v>
      </c>
      <c r="G979">
        <v>3</v>
      </c>
      <c r="H979" s="5">
        <v>2.7777777777777776E-2</v>
      </c>
      <c r="I979" t="s">
        <v>610</v>
      </c>
      <c r="J979" s="4">
        <f t="shared" si="61"/>
        <v>99</v>
      </c>
      <c r="K979" s="11">
        <f t="shared" si="62"/>
        <v>60</v>
      </c>
      <c r="L979" s="4">
        <f t="shared" si="60"/>
        <v>39</v>
      </c>
      <c r="M979" s="6">
        <f t="shared" si="63"/>
        <v>0.39393939393939392</v>
      </c>
    </row>
    <row r="980" spans="1:13" x14ac:dyDescent="0.45">
      <c r="A980" s="3">
        <v>387</v>
      </c>
      <c r="B980" s="3">
        <v>6</v>
      </c>
      <c r="C980" t="s">
        <v>127</v>
      </c>
      <c r="D980" t="s">
        <v>614</v>
      </c>
      <c r="E980" s="4">
        <v>19</v>
      </c>
      <c r="F980" s="4">
        <v>31</v>
      </c>
      <c r="G980">
        <v>3</v>
      </c>
      <c r="H980" s="5">
        <v>1.2500000000000001E-2</v>
      </c>
      <c r="I980" t="s">
        <v>610</v>
      </c>
      <c r="J980" s="4">
        <f t="shared" si="61"/>
        <v>93</v>
      </c>
      <c r="K980" s="11">
        <f t="shared" si="62"/>
        <v>57</v>
      </c>
      <c r="L980" s="4">
        <f t="shared" si="60"/>
        <v>36</v>
      </c>
      <c r="M980" s="6">
        <f t="shared" si="63"/>
        <v>0.38709677419354838</v>
      </c>
    </row>
    <row r="981" spans="1:13" x14ac:dyDescent="0.45">
      <c r="A981" s="3">
        <v>388</v>
      </c>
      <c r="B981" s="3">
        <v>18</v>
      </c>
      <c r="C981" t="s">
        <v>127</v>
      </c>
      <c r="D981" t="s">
        <v>614</v>
      </c>
      <c r="E981" s="4">
        <v>19</v>
      </c>
      <c r="F981" s="4">
        <v>31</v>
      </c>
      <c r="G981">
        <v>2</v>
      </c>
      <c r="H981" s="5">
        <v>3.6111111111111108E-2</v>
      </c>
      <c r="I981" t="s">
        <v>610</v>
      </c>
      <c r="J981" s="4">
        <f t="shared" si="61"/>
        <v>62</v>
      </c>
      <c r="K981" s="11">
        <f t="shared" si="62"/>
        <v>38</v>
      </c>
      <c r="L981" s="4">
        <f t="shared" si="60"/>
        <v>24</v>
      </c>
      <c r="M981" s="6">
        <f t="shared" si="63"/>
        <v>0.38709677419354838</v>
      </c>
    </row>
    <row r="982" spans="1:13" x14ac:dyDescent="0.45">
      <c r="A982" s="3">
        <v>388</v>
      </c>
      <c r="B982" s="3">
        <v>18</v>
      </c>
      <c r="C982" t="s">
        <v>84</v>
      </c>
      <c r="D982" t="s">
        <v>617</v>
      </c>
      <c r="E982" s="4">
        <v>22</v>
      </c>
      <c r="F982" s="4">
        <v>36</v>
      </c>
      <c r="G982">
        <v>2</v>
      </c>
      <c r="H982" s="5">
        <v>2.5694444444444443E-2</v>
      </c>
      <c r="I982" t="s">
        <v>609</v>
      </c>
      <c r="J982" s="4">
        <f t="shared" si="61"/>
        <v>72</v>
      </c>
      <c r="K982" s="11">
        <f t="shared" si="62"/>
        <v>44</v>
      </c>
      <c r="L982" s="4">
        <f t="shared" si="60"/>
        <v>28</v>
      </c>
      <c r="M982" s="6">
        <f t="shared" si="63"/>
        <v>0.3888888888888889</v>
      </c>
    </row>
    <row r="983" spans="1:13" x14ac:dyDescent="0.45">
      <c r="A983" s="3">
        <v>388</v>
      </c>
      <c r="B983" s="3">
        <v>18</v>
      </c>
      <c r="C983" t="s">
        <v>49</v>
      </c>
      <c r="D983" t="s">
        <v>618</v>
      </c>
      <c r="E983" s="4">
        <v>17</v>
      </c>
      <c r="F983" s="4">
        <v>29</v>
      </c>
      <c r="G983">
        <v>2</v>
      </c>
      <c r="H983" s="5">
        <v>2.1527777777777778E-2</v>
      </c>
      <c r="I983" t="s">
        <v>610</v>
      </c>
      <c r="J983" s="4">
        <f t="shared" si="61"/>
        <v>58</v>
      </c>
      <c r="K983" s="11">
        <f t="shared" si="62"/>
        <v>34</v>
      </c>
      <c r="L983" s="4">
        <f t="shared" si="60"/>
        <v>24</v>
      </c>
      <c r="M983" s="6">
        <f t="shared" si="63"/>
        <v>0.41379310344827586</v>
      </c>
    </row>
    <row r="984" spans="1:13" x14ac:dyDescent="0.45">
      <c r="A984" s="3">
        <v>388</v>
      </c>
      <c r="B984" s="3">
        <v>18</v>
      </c>
      <c r="C984" t="s">
        <v>272</v>
      </c>
      <c r="D984" t="s">
        <v>619</v>
      </c>
      <c r="E984" s="4">
        <v>20</v>
      </c>
      <c r="F984" s="4">
        <v>33</v>
      </c>
      <c r="G984">
        <v>3</v>
      </c>
      <c r="H984" s="5">
        <v>3.5416666666666666E-2</v>
      </c>
      <c r="I984" t="s">
        <v>610</v>
      </c>
      <c r="J984" s="4">
        <f t="shared" si="61"/>
        <v>99</v>
      </c>
      <c r="K984" s="11">
        <f t="shared" si="62"/>
        <v>60</v>
      </c>
      <c r="L984" s="4">
        <f t="shared" si="60"/>
        <v>39</v>
      </c>
      <c r="M984" s="6">
        <f t="shared" si="63"/>
        <v>0.39393939393939392</v>
      </c>
    </row>
    <row r="985" spans="1:13" x14ac:dyDescent="0.45">
      <c r="A985" s="3">
        <v>389</v>
      </c>
      <c r="B985" s="3">
        <v>19</v>
      </c>
      <c r="C985" t="s">
        <v>272</v>
      </c>
      <c r="D985" t="s">
        <v>619</v>
      </c>
      <c r="E985" s="4">
        <v>20</v>
      </c>
      <c r="F985" s="4">
        <v>33</v>
      </c>
      <c r="G985">
        <v>1</v>
      </c>
      <c r="H985" s="5">
        <v>1.6666666666666666E-2</v>
      </c>
      <c r="I985" t="s">
        <v>609</v>
      </c>
      <c r="J985" s="4">
        <f t="shared" si="61"/>
        <v>33</v>
      </c>
      <c r="K985" s="11">
        <f t="shared" si="62"/>
        <v>20</v>
      </c>
      <c r="L985" s="4">
        <f t="shared" si="60"/>
        <v>13</v>
      </c>
      <c r="M985" s="6">
        <f t="shared" si="63"/>
        <v>0.39393939393939392</v>
      </c>
    </row>
    <row r="986" spans="1:13" x14ac:dyDescent="0.45">
      <c r="A986" s="3">
        <v>390</v>
      </c>
      <c r="B986" s="3">
        <v>9</v>
      </c>
      <c r="C986" t="s">
        <v>214</v>
      </c>
      <c r="D986" t="s">
        <v>624</v>
      </c>
      <c r="E986" s="4">
        <v>13</v>
      </c>
      <c r="F986" s="4">
        <v>22</v>
      </c>
      <c r="G986">
        <v>2</v>
      </c>
      <c r="H986" s="5">
        <v>3.6111111111111108E-2</v>
      </c>
      <c r="I986" t="s">
        <v>610</v>
      </c>
      <c r="J986" s="4">
        <f t="shared" si="61"/>
        <v>44</v>
      </c>
      <c r="K986" s="11">
        <f t="shared" si="62"/>
        <v>26</v>
      </c>
      <c r="L986" s="4">
        <f t="shared" si="60"/>
        <v>18</v>
      </c>
      <c r="M986" s="6">
        <f t="shared" si="63"/>
        <v>0.40909090909090912</v>
      </c>
    </row>
    <row r="987" spans="1:13" x14ac:dyDescent="0.45">
      <c r="A987" s="3">
        <v>390</v>
      </c>
      <c r="B987" s="3">
        <v>9</v>
      </c>
      <c r="C987" t="s">
        <v>166</v>
      </c>
      <c r="D987" t="s">
        <v>630</v>
      </c>
      <c r="E987" s="4">
        <v>15</v>
      </c>
      <c r="F987" s="4">
        <v>26</v>
      </c>
      <c r="G987">
        <v>3</v>
      </c>
      <c r="H987" s="5">
        <v>9.0277777777777769E-3</v>
      </c>
      <c r="I987" t="s">
        <v>610</v>
      </c>
      <c r="J987" s="4">
        <f t="shared" si="61"/>
        <v>78</v>
      </c>
      <c r="K987" s="11">
        <f t="shared" si="62"/>
        <v>45</v>
      </c>
      <c r="L987" s="4">
        <f t="shared" si="60"/>
        <v>33</v>
      </c>
      <c r="M987" s="6">
        <f t="shared" si="63"/>
        <v>0.42307692307692307</v>
      </c>
    </row>
    <row r="988" spans="1:13" x14ac:dyDescent="0.45">
      <c r="A988" s="3">
        <v>390</v>
      </c>
      <c r="B988" s="3">
        <v>9</v>
      </c>
      <c r="C988" t="s">
        <v>81</v>
      </c>
      <c r="D988" t="s">
        <v>628</v>
      </c>
      <c r="E988" s="4">
        <v>13</v>
      </c>
      <c r="F988" s="4">
        <v>21</v>
      </c>
      <c r="G988">
        <v>1</v>
      </c>
      <c r="H988" s="5">
        <v>1.9444444444444445E-2</v>
      </c>
      <c r="I988" t="s">
        <v>610</v>
      </c>
      <c r="J988" s="4">
        <f t="shared" si="61"/>
        <v>21</v>
      </c>
      <c r="K988" s="11">
        <f t="shared" si="62"/>
        <v>13</v>
      </c>
      <c r="L988" s="4">
        <f t="shared" si="60"/>
        <v>8</v>
      </c>
      <c r="M988" s="6">
        <f t="shared" si="63"/>
        <v>0.38095238095238093</v>
      </c>
    </row>
    <row r="989" spans="1:13" x14ac:dyDescent="0.45">
      <c r="A989" s="3">
        <v>391</v>
      </c>
      <c r="B989" s="3">
        <v>15</v>
      </c>
      <c r="C989" t="s">
        <v>214</v>
      </c>
      <c r="D989" t="s">
        <v>624</v>
      </c>
      <c r="E989" s="4">
        <v>13</v>
      </c>
      <c r="F989" s="4">
        <v>22</v>
      </c>
      <c r="G989">
        <v>1</v>
      </c>
      <c r="H989" s="5">
        <v>2.4305555555555556E-2</v>
      </c>
      <c r="I989" t="s">
        <v>609</v>
      </c>
      <c r="J989" s="4">
        <f t="shared" si="61"/>
        <v>22</v>
      </c>
      <c r="K989" s="11">
        <f t="shared" si="62"/>
        <v>13</v>
      </c>
      <c r="L989" s="4">
        <f t="shared" si="60"/>
        <v>9</v>
      </c>
      <c r="M989" s="6">
        <f t="shared" si="63"/>
        <v>0.40909090909090912</v>
      </c>
    </row>
    <row r="990" spans="1:13" x14ac:dyDescent="0.45">
      <c r="A990" s="3">
        <v>392</v>
      </c>
      <c r="B990" s="3">
        <v>14</v>
      </c>
      <c r="C990" t="s">
        <v>258</v>
      </c>
      <c r="D990" t="s">
        <v>623</v>
      </c>
      <c r="E990" s="4">
        <v>19</v>
      </c>
      <c r="F990" s="4">
        <v>32</v>
      </c>
      <c r="G990">
        <v>3</v>
      </c>
      <c r="H990" s="5">
        <v>1.1805555555555555E-2</v>
      </c>
      <c r="I990" t="s">
        <v>609</v>
      </c>
      <c r="J990" s="4">
        <f t="shared" si="61"/>
        <v>96</v>
      </c>
      <c r="K990" s="11">
        <f t="shared" si="62"/>
        <v>57</v>
      </c>
      <c r="L990" s="4">
        <f t="shared" si="60"/>
        <v>39</v>
      </c>
      <c r="M990" s="6">
        <f t="shared" si="63"/>
        <v>0.40625</v>
      </c>
    </row>
    <row r="991" spans="1:13" x14ac:dyDescent="0.45">
      <c r="A991" s="3">
        <v>392</v>
      </c>
      <c r="B991" s="3">
        <v>14</v>
      </c>
      <c r="C991" t="s">
        <v>169</v>
      </c>
      <c r="D991" t="s">
        <v>612</v>
      </c>
      <c r="E991" s="4">
        <v>14</v>
      </c>
      <c r="F991" s="4">
        <v>24</v>
      </c>
      <c r="G991">
        <v>1</v>
      </c>
      <c r="H991" s="5">
        <v>2.5694444444444443E-2</v>
      </c>
      <c r="I991" t="s">
        <v>610</v>
      </c>
      <c r="J991" s="4">
        <f t="shared" si="61"/>
        <v>24</v>
      </c>
      <c r="K991" s="11">
        <f t="shared" si="62"/>
        <v>14</v>
      </c>
      <c r="L991" s="4">
        <f t="shared" si="60"/>
        <v>10</v>
      </c>
      <c r="M991" s="6">
        <f t="shared" si="63"/>
        <v>0.41666666666666669</v>
      </c>
    </row>
    <row r="992" spans="1:13" x14ac:dyDescent="0.45">
      <c r="A992" s="3">
        <v>393</v>
      </c>
      <c r="B992" s="3">
        <v>13</v>
      </c>
      <c r="C992" t="s">
        <v>123</v>
      </c>
      <c r="D992" t="s">
        <v>621</v>
      </c>
      <c r="E992" s="4">
        <v>11</v>
      </c>
      <c r="F992" s="4">
        <v>19</v>
      </c>
      <c r="G992">
        <v>2</v>
      </c>
      <c r="H992" s="5">
        <v>2.7777777777777776E-2</v>
      </c>
      <c r="I992" t="s">
        <v>609</v>
      </c>
      <c r="J992" s="4">
        <f t="shared" si="61"/>
        <v>38</v>
      </c>
      <c r="K992" s="11">
        <f t="shared" si="62"/>
        <v>22</v>
      </c>
      <c r="L992" s="4">
        <f t="shared" si="60"/>
        <v>16</v>
      </c>
      <c r="M992" s="6">
        <f t="shared" si="63"/>
        <v>0.42105263157894735</v>
      </c>
    </row>
    <row r="993" spans="1:13" x14ac:dyDescent="0.45">
      <c r="A993" s="3">
        <v>393</v>
      </c>
      <c r="B993" s="3">
        <v>13</v>
      </c>
      <c r="C993" t="s">
        <v>37</v>
      </c>
      <c r="D993" t="s">
        <v>622</v>
      </c>
      <c r="E993" s="4">
        <v>21</v>
      </c>
      <c r="F993" s="4">
        <v>35</v>
      </c>
      <c r="G993">
        <v>3</v>
      </c>
      <c r="H993" s="5">
        <v>1.5972222222222221E-2</v>
      </c>
      <c r="I993" t="s">
        <v>609</v>
      </c>
      <c r="J993" s="4">
        <f t="shared" si="61"/>
        <v>105</v>
      </c>
      <c r="K993" s="11">
        <f t="shared" si="62"/>
        <v>63</v>
      </c>
      <c r="L993" s="4">
        <f t="shared" si="60"/>
        <v>42</v>
      </c>
      <c r="M993" s="6">
        <f t="shared" si="63"/>
        <v>0.4</v>
      </c>
    </row>
    <row r="994" spans="1:13" x14ac:dyDescent="0.45">
      <c r="A994" s="3">
        <v>393</v>
      </c>
      <c r="B994" s="3">
        <v>13</v>
      </c>
      <c r="C994" t="s">
        <v>81</v>
      </c>
      <c r="D994" t="s">
        <v>628</v>
      </c>
      <c r="E994" s="4">
        <v>13</v>
      </c>
      <c r="F994" s="4">
        <v>21</v>
      </c>
      <c r="G994">
        <v>1</v>
      </c>
      <c r="H994" s="5">
        <v>1.3888888888888888E-2</v>
      </c>
      <c r="I994" t="s">
        <v>610</v>
      </c>
      <c r="J994" s="4">
        <f t="shared" si="61"/>
        <v>21</v>
      </c>
      <c r="K994" s="11">
        <f t="shared" si="62"/>
        <v>13</v>
      </c>
      <c r="L994" s="4">
        <f t="shared" si="60"/>
        <v>8</v>
      </c>
      <c r="M994" s="6">
        <f t="shared" si="63"/>
        <v>0.38095238095238093</v>
      </c>
    </row>
    <row r="995" spans="1:13" x14ac:dyDescent="0.45">
      <c r="A995" s="3">
        <v>393</v>
      </c>
      <c r="B995" s="3">
        <v>13</v>
      </c>
      <c r="C995" t="s">
        <v>214</v>
      </c>
      <c r="D995" t="s">
        <v>624</v>
      </c>
      <c r="E995" s="4">
        <v>13</v>
      </c>
      <c r="F995" s="4">
        <v>22</v>
      </c>
      <c r="G995">
        <v>2</v>
      </c>
      <c r="H995" s="5">
        <v>1.8055555555555554E-2</v>
      </c>
      <c r="I995" t="s">
        <v>610</v>
      </c>
      <c r="J995" s="4">
        <f t="shared" si="61"/>
        <v>44</v>
      </c>
      <c r="K995" s="11">
        <f t="shared" si="62"/>
        <v>26</v>
      </c>
      <c r="L995" s="4">
        <f t="shared" si="60"/>
        <v>18</v>
      </c>
      <c r="M995" s="6">
        <f t="shared" si="63"/>
        <v>0.40909090909090912</v>
      </c>
    </row>
    <row r="996" spans="1:13" x14ac:dyDescent="0.45">
      <c r="A996" s="3">
        <v>394</v>
      </c>
      <c r="B996" s="3">
        <v>17</v>
      </c>
      <c r="C996" t="s">
        <v>169</v>
      </c>
      <c r="D996" t="s">
        <v>612</v>
      </c>
      <c r="E996" s="4">
        <v>14</v>
      </c>
      <c r="F996" s="4">
        <v>24</v>
      </c>
      <c r="G996">
        <v>2</v>
      </c>
      <c r="H996" s="5">
        <v>3.472222222222222E-3</v>
      </c>
      <c r="I996" t="s">
        <v>609</v>
      </c>
      <c r="J996" s="4">
        <f t="shared" si="61"/>
        <v>48</v>
      </c>
      <c r="K996" s="11">
        <f t="shared" si="62"/>
        <v>28</v>
      </c>
      <c r="L996" s="4">
        <f t="shared" si="60"/>
        <v>20</v>
      </c>
      <c r="M996" s="6">
        <f t="shared" si="63"/>
        <v>0.41666666666666669</v>
      </c>
    </row>
    <row r="997" spans="1:13" x14ac:dyDescent="0.45">
      <c r="A997" s="3">
        <v>394</v>
      </c>
      <c r="B997" s="3">
        <v>17</v>
      </c>
      <c r="C997" t="s">
        <v>49</v>
      </c>
      <c r="D997" t="s">
        <v>618</v>
      </c>
      <c r="E997" s="4">
        <v>17</v>
      </c>
      <c r="F997" s="4">
        <v>29</v>
      </c>
      <c r="G997">
        <v>1</v>
      </c>
      <c r="H997" s="5">
        <v>2.9166666666666667E-2</v>
      </c>
      <c r="I997" t="s">
        <v>610</v>
      </c>
      <c r="J997" s="4">
        <f t="shared" si="61"/>
        <v>29</v>
      </c>
      <c r="K997" s="11">
        <f t="shared" si="62"/>
        <v>17</v>
      </c>
      <c r="L997" s="4">
        <f t="shared" si="60"/>
        <v>12</v>
      </c>
      <c r="M997" s="6">
        <f t="shared" si="63"/>
        <v>0.41379310344827586</v>
      </c>
    </row>
    <row r="998" spans="1:13" x14ac:dyDescent="0.45">
      <c r="A998" s="3">
        <v>395</v>
      </c>
      <c r="B998" s="3">
        <v>2</v>
      </c>
      <c r="C998" t="s">
        <v>123</v>
      </c>
      <c r="D998" t="s">
        <v>621</v>
      </c>
      <c r="E998" s="4">
        <v>11</v>
      </c>
      <c r="F998" s="4">
        <v>19</v>
      </c>
      <c r="G998">
        <v>2</v>
      </c>
      <c r="H998" s="5">
        <v>5.5555555555555558E-3</v>
      </c>
      <c r="I998" t="s">
        <v>609</v>
      </c>
      <c r="J998" s="4">
        <f t="shared" si="61"/>
        <v>38</v>
      </c>
      <c r="K998" s="11">
        <f t="shared" si="62"/>
        <v>22</v>
      </c>
      <c r="L998" s="4">
        <f t="shared" si="60"/>
        <v>16</v>
      </c>
      <c r="M998" s="6">
        <f t="shared" si="63"/>
        <v>0.42105263157894735</v>
      </c>
    </row>
    <row r="999" spans="1:13" x14ac:dyDescent="0.45">
      <c r="A999" s="3">
        <v>396</v>
      </c>
      <c r="B999" s="3">
        <v>11</v>
      </c>
      <c r="C999" t="s">
        <v>157</v>
      </c>
      <c r="D999" t="s">
        <v>626</v>
      </c>
      <c r="E999" s="4">
        <v>12</v>
      </c>
      <c r="F999" s="4">
        <v>20</v>
      </c>
      <c r="G999">
        <v>1</v>
      </c>
      <c r="H999" s="5">
        <v>2.1527777777777778E-2</v>
      </c>
      <c r="I999" t="s">
        <v>610</v>
      </c>
      <c r="J999" s="4">
        <f t="shared" si="61"/>
        <v>20</v>
      </c>
      <c r="K999" s="11">
        <f t="shared" si="62"/>
        <v>12</v>
      </c>
      <c r="L999" s="4">
        <f t="shared" si="60"/>
        <v>8</v>
      </c>
      <c r="M999" s="6">
        <f t="shared" si="63"/>
        <v>0.4</v>
      </c>
    </row>
    <row r="1000" spans="1:13" x14ac:dyDescent="0.45">
      <c r="A1000" s="3">
        <v>396</v>
      </c>
      <c r="B1000" s="3">
        <v>11</v>
      </c>
      <c r="C1000" t="s">
        <v>81</v>
      </c>
      <c r="D1000" t="s">
        <v>628</v>
      </c>
      <c r="E1000" s="4">
        <v>13</v>
      </c>
      <c r="F1000" s="4">
        <v>21</v>
      </c>
      <c r="G1000">
        <v>3</v>
      </c>
      <c r="H1000" s="5">
        <v>1.8055555555555554E-2</v>
      </c>
      <c r="I1000" t="s">
        <v>610</v>
      </c>
      <c r="J1000" s="4">
        <f t="shared" si="61"/>
        <v>63</v>
      </c>
      <c r="K1000" s="11">
        <f t="shared" si="62"/>
        <v>39</v>
      </c>
      <c r="L1000" s="4">
        <f t="shared" si="60"/>
        <v>24</v>
      </c>
      <c r="M1000" s="6">
        <f t="shared" si="63"/>
        <v>0.38095238095238093</v>
      </c>
    </row>
    <row r="1001" spans="1:13" x14ac:dyDescent="0.45">
      <c r="A1001" s="3">
        <v>397</v>
      </c>
      <c r="B1001" s="3">
        <v>4</v>
      </c>
      <c r="C1001" t="s">
        <v>117</v>
      </c>
      <c r="D1001" t="s">
        <v>615</v>
      </c>
      <c r="E1001" s="4">
        <v>16</v>
      </c>
      <c r="F1001" s="4">
        <v>27</v>
      </c>
      <c r="G1001">
        <v>2</v>
      </c>
      <c r="H1001" s="5">
        <v>6.9444444444444441E-3</v>
      </c>
      <c r="I1001" t="s">
        <v>610</v>
      </c>
      <c r="J1001" s="4">
        <f t="shared" si="61"/>
        <v>54</v>
      </c>
      <c r="K1001" s="11">
        <f t="shared" si="62"/>
        <v>32</v>
      </c>
      <c r="L1001" s="4">
        <f t="shared" si="60"/>
        <v>22</v>
      </c>
      <c r="M1001" s="6">
        <f t="shared" si="63"/>
        <v>0.40740740740740738</v>
      </c>
    </row>
    <row r="1002" spans="1:13" x14ac:dyDescent="0.45">
      <c r="A1002" s="3">
        <v>397</v>
      </c>
      <c r="B1002" s="3">
        <v>4</v>
      </c>
      <c r="C1002" t="s">
        <v>127</v>
      </c>
      <c r="D1002" t="s">
        <v>614</v>
      </c>
      <c r="E1002" s="4">
        <v>19</v>
      </c>
      <c r="F1002" s="4">
        <v>31</v>
      </c>
      <c r="G1002">
        <v>3</v>
      </c>
      <c r="H1002" s="5">
        <v>4.0972222222222222E-2</v>
      </c>
      <c r="I1002" t="s">
        <v>610</v>
      </c>
      <c r="J1002" s="4">
        <f t="shared" si="61"/>
        <v>93</v>
      </c>
      <c r="K1002" s="11">
        <f t="shared" si="62"/>
        <v>57</v>
      </c>
      <c r="L1002" s="4">
        <f t="shared" si="60"/>
        <v>36</v>
      </c>
      <c r="M1002" s="6">
        <f t="shared" si="63"/>
        <v>0.38709677419354838</v>
      </c>
    </row>
    <row r="1003" spans="1:13" x14ac:dyDescent="0.45">
      <c r="A1003" s="3">
        <v>398</v>
      </c>
      <c r="B1003" s="3">
        <v>9</v>
      </c>
      <c r="C1003" t="s">
        <v>53</v>
      </c>
      <c r="D1003" t="s">
        <v>620</v>
      </c>
      <c r="E1003" s="4">
        <v>16</v>
      </c>
      <c r="F1003" s="4">
        <v>28</v>
      </c>
      <c r="G1003">
        <v>2</v>
      </c>
      <c r="H1003" s="5">
        <v>3.4722222222222224E-2</v>
      </c>
      <c r="I1003" t="s">
        <v>609</v>
      </c>
      <c r="J1003" s="4">
        <f t="shared" si="61"/>
        <v>56</v>
      </c>
      <c r="K1003" s="11">
        <f t="shared" si="62"/>
        <v>32</v>
      </c>
      <c r="L1003" s="4">
        <f t="shared" si="60"/>
        <v>24</v>
      </c>
      <c r="M1003" s="6">
        <f t="shared" si="63"/>
        <v>0.42857142857142855</v>
      </c>
    </row>
    <row r="1004" spans="1:13" x14ac:dyDescent="0.45">
      <c r="A1004" s="3">
        <v>398</v>
      </c>
      <c r="B1004" s="3">
        <v>9</v>
      </c>
      <c r="C1004" t="s">
        <v>272</v>
      </c>
      <c r="D1004" t="s">
        <v>619</v>
      </c>
      <c r="E1004" s="4">
        <v>20</v>
      </c>
      <c r="F1004" s="4">
        <v>33</v>
      </c>
      <c r="G1004">
        <v>2</v>
      </c>
      <c r="H1004" s="5">
        <v>1.4583333333333334E-2</v>
      </c>
      <c r="I1004" t="s">
        <v>610</v>
      </c>
      <c r="J1004" s="4">
        <f t="shared" si="61"/>
        <v>66</v>
      </c>
      <c r="K1004" s="11">
        <f t="shared" si="62"/>
        <v>40</v>
      </c>
      <c r="L1004" s="4">
        <f t="shared" si="60"/>
        <v>26</v>
      </c>
      <c r="M1004" s="6">
        <f t="shared" si="63"/>
        <v>0.39393939393939392</v>
      </c>
    </row>
    <row r="1005" spans="1:13" x14ac:dyDescent="0.45">
      <c r="A1005" s="3">
        <v>399</v>
      </c>
      <c r="B1005" s="3">
        <v>7</v>
      </c>
      <c r="C1005" t="s">
        <v>272</v>
      </c>
      <c r="D1005" t="s">
        <v>619</v>
      </c>
      <c r="E1005" s="4">
        <v>20</v>
      </c>
      <c r="F1005" s="4">
        <v>33</v>
      </c>
      <c r="G1005">
        <v>3</v>
      </c>
      <c r="H1005" s="5">
        <v>3.125E-2</v>
      </c>
      <c r="I1005" t="s">
        <v>609</v>
      </c>
      <c r="J1005" s="4">
        <f t="shared" si="61"/>
        <v>99</v>
      </c>
      <c r="K1005" s="11">
        <f t="shared" si="62"/>
        <v>60</v>
      </c>
      <c r="L1005" s="4">
        <f t="shared" si="60"/>
        <v>39</v>
      </c>
      <c r="M1005" s="6">
        <f t="shared" si="63"/>
        <v>0.39393939393939392</v>
      </c>
    </row>
    <row r="1006" spans="1:13" x14ac:dyDescent="0.45">
      <c r="A1006" s="3">
        <v>399</v>
      </c>
      <c r="B1006" s="3">
        <v>7</v>
      </c>
      <c r="C1006" t="s">
        <v>84</v>
      </c>
      <c r="D1006" t="s">
        <v>617</v>
      </c>
      <c r="E1006" s="4">
        <v>22</v>
      </c>
      <c r="F1006" s="4">
        <v>36</v>
      </c>
      <c r="G1006">
        <v>3</v>
      </c>
      <c r="H1006" s="5">
        <v>3.1944444444444442E-2</v>
      </c>
      <c r="I1006" t="s">
        <v>610</v>
      </c>
      <c r="J1006" s="4">
        <f t="shared" si="61"/>
        <v>108</v>
      </c>
      <c r="K1006" s="11">
        <f t="shared" si="62"/>
        <v>66</v>
      </c>
      <c r="L1006" s="4">
        <f t="shared" si="60"/>
        <v>42</v>
      </c>
      <c r="M1006" s="6">
        <f t="shared" si="63"/>
        <v>0.3888888888888889</v>
      </c>
    </row>
    <row r="1007" spans="1:13" x14ac:dyDescent="0.45">
      <c r="A1007" s="3">
        <v>400</v>
      </c>
      <c r="B1007" s="3">
        <v>9</v>
      </c>
      <c r="C1007" t="s">
        <v>59</v>
      </c>
      <c r="D1007" t="s">
        <v>616</v>
      </c>
      <c r="E1007" s="4">
        <v>25</v>
      </c>
      <c r="F1007" s="4">
        <v>40</v>
      </c>
      <c r="G1007">
        <v>2</v>
      </c>
      <c r="H1007" s="5">
        <v>1.9444444444444445E-2</v>
      </c>
      <c r="I1007" t="s">
        <v>609</v>
      </c>
      <c r="J1007" s="4">
        <f t="shared" si="61"/>
        <v>80</v>
      </c>
      <c r="K1007" s="11">
        <f t="shared" si="62"/>
        <v>50</v>
      </c>
      <c r="L1007" s="4">
        <f t="shared" si="60"/>
        <v>30</v>
      </c>
      <c r="M1007" s="6">
        <f t="shared" si="63"/>
        <v>0.375</v>
      </c>
    </row>
    <row r="1008" spans="1:13" x14ac:dyDescent="0.45">
      <c r="A1008" s="3">
        <v>400</v>
      </c>
      <c r="B1008" s="3">
        <v>9</v>
      </c>
      <c r="C1008" t="s">
        <v>53</v>
      </c>
      <c r="D1008" t="s">
        <v>620</v>
      </c>
      <c r="E1008" s="4">
        <v>16</v>
      </c>
      <c r="F1008" s="4">
        <v>28</v>
      </c>
      <c r="G1008">
        <v>2</v>
      </c>
      <c r="H1008" s="5">
        <v>9.0277777777777769E-3</v>
      </c>
      <c r="I1008" t="s">
        <v>609</v>
      </c>
      <c r="J1008" s="4">
        <f t="shared" si="61"/>
        <v>56</v>
      </c>
      <c r="K1008" s="11">
        <f t="shared" si="62"/>
        <v>32</v>
      </c>
      <c r="L1008" s="4">
        <f t="shared" si="60"/>
        <v>24</v>
      </c>
      <c r="M1008" s="6">
        <f t="shared" si="63"/>
        <v>0.42857142857142855</v>
      </c>
    </row>
    <row r="1009" spans="1:13" x14ac:dyDescent="0.45">
      <c r="A1009" s="3">
        <v>400</v>
      </c>
      <c r="B1009" s="3">
        <v>9</v>
      </c>
      <c r="C1009" t="s">
        <v>127</v>
      </c>
      <c r="D1009" t="s">
        <v>614</v>
      </c>
      <c r="E1009" s="4">
        <v>19</v>
      </c>
      <c r="F1009" s="4">
        <v>31</v>
      </c>
      <c r="G1009">
        <v>2</v>
      </c>
      <c r="H1009" s="5">
        <v>2.6388888888888889E-2</v>
      </c>
      <c r="I1009" t="s">
        <v>610</v>
      </c>
      <c r="J1009" s="4">
        <f t="shared" si="61"/>
        <v>62</v>
      </c>
      <c r="K1009" s="11">
        <f t="shared" si="62"/>
        <v>38</v>
      </c>
      <c r="L1009" s="4">
        <f t="shared" si="60"/>
        <v>24</v>
      </c>
      <c r="M1009" s="6">
        <f t="shared" si="63"/>
        <v>0.38709677419354838</v>
      </c>
    </row>
    <row r="1010" spans="1:13" x14ac:dyDescent="0.45">
      <c r="A1010" s="3">
        <v>401</v>
      </c>
      <c r="B1010" s="3">
        <v>16</v>
      </c>
      <c r="C1010" t="s">
        <v>81</v>
      </c>
      <c r="D1010" t="s">
        <v>628</v>
      </c>
      <c r="E1010" s="4">
        <v>13</v>
      </c>
      <c r="F1010" s="4">
        <v>21</v>
      </c>
      <c r="G1010">
        <v>2</v>
      </c>
      <c r="H1010" s="5">
        <v>1.3888888888888888E-2</v>
      </c>
      <c r="I1010" t="s">
        <v>609</v>
      </c>
      <c r="J1010" s="4">
        <f t="shared" si="61"/>
        <v>42</v>
      </c>
      <c r="K1010" s="11">
        <f t="shared" si="62"/>
        <v>26</v>
      </c>
      <c r="L1010" s="4">
        <f t="shared" si="60"/>
        <v>16</v>
      </c>
      <c r="M1010" s="6">
        <f t="shared" si="63"/>
        <v>0.38095238095238093</v>
      </c>
    </row>
    <row r="1011" spans="1:13" x14ac:dyDescent="0.45">
      <c r="A1011" s="3">
        <v>402</v>
      </c>
      <c r="B1011" s="3">
        <v>18</v>
      </c>
      <c r="C1011" t="s">
        <v>133</v>
      </c>
      <c r="D1011" t="s">
        <v>631</v>
      </c>
      <c r="E1011" s="4">
        <v>15</v>
      </c>
      <c r="F1011" s="4">
        <v>25</v>
      </c>
      <c r="G1011">
        <v>2</v>
      </c>
      <c r="H1011" s="5">
        <v>1.1111111111111112E-2</v>
      </c>
      <c r="I1011" t="s">
        <v>610</v>
      </c>
      <c r="J1011" s="4">
        <f t="shared" si="61"/>
        <v>50</v>
      </c>
      <c r="K1011" s="11">
        <f t="shared" si="62"/>
        <v>30</v>
      </c>
      <c r="L1011" s="4">
        <f t="shared" si="60"/>
        <v>20</v>
      </c>
      <c r="M1011" s="6">
        <f t="shared" si="63"/>
        <v>0.4</v>
      </c>
    </row>
    <row r="1012" spans="1:13" x14ac:dyDescent="0.45">
      <c r="A1012" s="3">
        <v>402</v>
      </c>
      <c r="B1012" s="3">
        <v>18</v>
      </c>
      <c r="C1012" t="s">
        <v>123</v>
      </c>
      <c r="D1012" t="s">
        <v>621</v>
      </c>
      <c r="E1012" s="4">
        <v>11</v>
      </c>
      <c r="F1012" s="4">
        <v>19</v>
      </c>
      <c r="G1012">
        <v>3</v>
      </c>
      <c r="H1012" s="5">
        <v>2.013888888888889E-2</v>
      </c>
      <c r="I1012" t="s">
        <v>610</v>
      </c>
      <c r="J1012" s="4">
        <f t="shared" si="61"/>
        <v>57</v>
      </c>
      <c r="K1012" s="11">
        <f t="shared" si="62"/>
        <v>33</v>
      </c>
      <c r="L1012" s="4">
        <f t="shared" si="60"/>
        <v>24</v>
      </c>
      <c r="M1012" s="6">
        <f t="shared" si="63"/>
        <v>0.42105263157894735</v>
      </c>
    </row>
    <row r="1013" spans="1:13" x14ac:dyDescent="0.45">
      <c r="A1013" s="3">
        <v>402</v>
      </c>
      <c r="B1013" s="3">
        <v>18</v>
      </c>
      <c r="C1013" t="s">
        <v>214</v>
      </c>
      <c r="D1013" t="s">
        <v>624</v>
      </c>
      <c r="E1013" s="4">
        <v>13</v>
      </c>
      <c r="F1013" s="4">
        <v>22</v>
      </c>
      <c r="G1013">
        <v>2</v>
      </c>
      <c r="H1013" s="5">
        <v>1.4583333333333334E-2</v>
      </c>
      <c r="I1013" t="s">
        <v>609</v>
      </c>
      <c r="J1013" s="4">
        <f t="shared" si="61"/>
        <v>44</v>
      </c>
      <c r="K1013" s="11">
        <f t="shared" si="62"/>
        <v>26</v>
      </c>
      <c r="L1013" s="4">
        <f t="shared" si="60"/>
        <v>18</v>
      </c>
      <c r="M1013" s="6">
        <f t="shared" si="63"/>
        <v>0.40909090909090912</v>
      </c>
    </row>
    <row r="1014" spans="1:13" x14ac:dyDescent="0.45">
      <c r="A1014" s="3">
        <v>403</v>
      </c>
      <c r="B1014" s="3">
        <v>14</v>
      </c>
      <c r="C1014" t="s">
        <v>214</v>
      </c>
      <c r="D1014" t="s">
        <v>624</v>
      </c>
      <c r="E1014" s="4">
        <v>13</v>
      </c>
      <c r="F1014" s="4">
        <v>22</v>
      </c>
      <c r="G1014">
        <v>3</v>
      </c>
      <c r="H1014" s="5">
        <v>1.1805555555555555E-2</v>
      </c>
      <c r="I1014" t="s">
        <v>609</v>
      </c>
      <c r="J1014" s="4">
        <f t="shared" si="61"/>
        <v>66</v>
      </c>
      <c r="K1014" s="11">
        <f t="shared" si="62"/>
        <v>39</v>
      </c>
      <c r="L1014" s="4">
        <f t="shared" si="60"/>
        <v>27</v>
      </c>
      <c r="M1014" s="6">
        <f t="shared" si="63"/>
        <v>0.40909090909090912</v>
      </c>
    </row>
    <row r="1015" spans="1:13" x14ac:dyDescent="0.45">
      <c r="A1015" s="3">
        <v>403</v>
      </c>
      <c r="B1015" s="3">
        <v>14</v>
      </c>
      <c r="C1015" t="s">
        <v>90</v>
      </c>
      <c r="D1015" t="s">
        <v>629</v>
      </c>
      <c r="E1015" s="4">
        <v>10</v>
      </c>
      <c r="F1015" s="4">
        <v>18</v>
      </c>
      <c r="G1015">
        <v>2</v>
      </c>
      <c r="H1015" s="5">
        <v>3.472222222222222E-3</v>
      </c>
      <c r="I1015" t="s">
        <v>610</v>
      </c>
      <c r="J1015" s="4">
        <f t="shared" si="61"/>
        <v>36</v>
      </c>
      <c r="K1015" s="11">
        <f t="shared" si="62"/>
        <v>20</v>
      </c>
      <c r="L1015" s="4">
        <f t="shared" si="60"/>
        <v>16</v>
      </c>
      <c r="M1015" s="6">
        <f t="shared" si="63"/>
        <v>0.44444444444444442</v>
      </c>
    </row>
    <row r="1016" spans="1:13" x14ac:dyDescent="0.45">
      <c r="A1016" s="3">
        <v>403</v>
      </c>
      <c r="B1016" s="3">
        <v>14</v>
      </c>
      <c r="C1016" t="s">
        <v>258</v>
      </c>
      <c r="D1016" t="s">
        <v>623</v>
      </c>
      <c r="E1016" s="4">
        <v>19</v>
      </c>
      <c r="F1016" s="4">
        <v>32</v>
      </c>
      <c r="G1016">
        <v>2</v>
      </c>
      <c r="H1016" s="5">
        <v>5.5555555555555558E-3</v>
      </c>
      <c r="I1016" t="s">
        <v>610</v>
      </c>
      <c r="J1016" s="4">
        <f t="shared" si="61"/>
        <v>64</v>
      </c>
      <c r="K1016" s="11">
        <f t="shared" si="62"/>
        <v>38</v>
      </c>
      <c r="L1016" s="4">
        <f t="shared" si="60"/>
        <v>26</v>
      </c>
      <c r="M1016" s="6">
        <f t="shared" si="63"/>
        <v>0.40625</v>
      </c>
    </row>
    <row r="1017" spans="1:13" x14ac:dyDescent="0.45">
      <c r="A1017" s="3">
        <v>403</v>
      </c>
      <c r="B1017" s="3">
        <v>14</v>
      </c>
      <c r="C1017" t="s">
        <v>169</v>
      </c>
      <c r="D1017" t="s">
        <v>612</v>
      </c>
      <c r="E1017" s="4">
        <v>14</v>
      </c>
      <c r="F1017" s="4">
        <v>24</v>
      </c>
      <c r="G1017">
        <v>1</v>
      </c>
      <c r="H1017" s="5">
        <v>3.8194444444444448E-2</v>
      </c>
      <c r="I1017" t="s">
        <v>610</v>
      </c>
      <c r="J1017" s="4">
        <f t="shared" si="61"/>
        <v>24</v>
      </c>
      <c r="K1017" s="11">
        <f t="shared" si="62"/>
        <v>14</v>
      </c>
      <c r="L1017" s="4">
        <f t="shared" si="60"/>
        <v>10</v>
      </c>
      <c r="M1017" s="6">
        <f t="shared" si="63"/>
        <v>0.41666666666666669</v>
      </c>
    </row>
    <row r="1018" spans="1:13" x14ac:dyDescent="0.45">
      <c r="A1018" s="3">
        <v>404</v>
      </c>
      <c r="B1018" s="3">
        <v>17</v>
      </c>
      <c r="C1018" t="s">
        <v>81</v>
      </c>
      <c r="D1018" t="s">
        <v>628</v>
      </c>
      <c r="E1018" s="4">
        <v>13</v>
      </c>
      <c r="F1018" s="4">
        <v>21</v>
      </c>
      <c r="G1018">
        <v>2</v>
      </c>
      <c r="H1018" s="5">
        <v>1.3888888888888888E-2</v>
      </c>
      <c r="I1018" t="s">
        <v>609</v>
      </c>
      <c r="J1018" s="4">
        <f t="shared" si="61"/>
        <v>42</v>
      </c>
      <c r="K1018" s="11">
        <f t="shared" si="62"/>
        <v>26</v>
      </c>
      <c r="L1018" s="4">
        <f t="shared" si="60"/>
        <v>16</v>
      </c>
      <c r="M1018" s="6">
        <f t="shared" si="63"/>
        <v>0.38095238095238093</v>
      </c>
    </row>
    <row r="1019" spans="1:13" x14ac:dyDescent="0.45">
      <c r="A1019" s="3">
        <v>404</v>
      </c>
      <c r="B1019" s="3">
        <v>17</v>
      </c>
      <c r="C1019" t="s">
        <v>157</v>
      </c>
      <c r="D1019" t="s">
        <v>626</v>
      </c>
      <c r="E1019" s="4">
        <v>12</v>
      </c>
      <c r="F1019" s="4">
        <v>20</v>
      </c>
      <c r="G1019">
        <v>1</v>
      </c>
      <c r="H1019" s="5">
        <v>3.6805555555555557E-2</v>
      </c>
      <c r="I1019" t="s">
        <v>610</v>
      </c>
      <c r="J1019" s="4">
        <f t="shared" si="61"/>
        <v>20</v>
      </c>
      <c r="K1019" s="11">
        <f t="shared" si="62"/>
        <v>12</v>
      </c>
      <c r="L1019" s="4">
        <f t="shared" si="60"/>
        <v>8</v>
      </c>
      <c r="M1019" s="6">
        <f t="shared" si="63"/>
        <v>0.4</v>
      </c>
    </row>
    <row r="1020" spans="1:13" x14ac:dyDescent="0.45">
      <c r="A1020" s="3">
        <v>404</v>
      </c>
      <c r="B1020" s="3">
        <v>17</v>
      </c>
      <c r="C1020" t="s">
        <v>59</v>
      </c>
      <c r="D1020" t="s">
        <v>616</v>
      </c>
      <c r="E1020" s="4">
        <v>25</v>
      </c>
      <c r="F1020" s="4">
        <v>40</v>
      </c>
      <c r="G1020">
        <v>3</v>
      </c>
      <c r="H1020" s="5">
        <v>2.013888888888889E-2</v>
      </c>
      <c r="I1020" t="s">
        <v>610</v>
      </c>
      <c r="J1020" s="4">
        <f t="shared" si="61"/>
        <v>120</v>
      </c>
      <c r="K1020" s="11">
        <f t="shared" si="62"/>
        <v>75</v>
      </c>
      <c r="L1020" s="4">
        <f t="shared" si="60"/>
        <v>45</v>
      </c>
      <c r="M1020" s="6">
        <f t="shared" si="63"/>
        <v>0.375</v>
      </c>
    </row>
    <row r="1021" spans="1:13" x14ac:dyDescent="0.45">
      <c r="A1021" s="3">
        <v>405</v>
      </c>
      <c r="B1021" s="3">
        <v>5</v>
      </c>
      <c r="C1021" t="s">
        <v>166</v>
      </c>
      <c r="D1021" t="s">
        <v>630</v>
      </c>
      <c r="E1021" s="4">
        <v>15</v>
      </c>
      <c r="F1021" s="4">
        <v>26</v>
      </c>
      <c r="G1021">
        <v>1</v>
      </c>
      <c r="H1021" s="5">
        <v>2.8472222222222222E-2</v>
      </c>
      <c r="I1021" t="s">
        <v>610</v>
      </c>
      <c r="J1021" s="4">
        <f t="shared" si="61"/>
        <v>26</v>
      </c>
      <c r="K1021" s="11">
        <f t="shared" si="62"/>
        <v>15</v>
      </c>
      <c r="L1021" s="4">
        <f t="shared" si="60"/>
        <v>11</v>
      </c>
      <c r="M1021" s="6">
        <f t="shared" si="63"/>
        <v>0.42307692307692307</v>
      </c>
    </row>
    <row r="1022" spans="1:13" x14ac:dyDescent="0.45">
      <c r="A1022" s="3">
        <v>405</v>
      </c>
      <c r="B1022" s="3">
        <v>5</v>
      </c>
      <c r="C1022" t="s">
        <v>59</v>
      </c>
      <c r="D1022" t="s">
        <v>616</v>
      </c>
      <c r="E1022" s="4">
        <v>25</v>
      </c>
      <c r="F1022" s="4">
        <v>40</v>
      </c>
      <c r="G1022">
        <v>1</v>
      </c>
      <c r="H1022" s="5">
        <v>3.0555555555555555E-2</v>
      </c>
      <c r="I1022" t="s">
        <v>609</v>
      </c>
      <c r="J1022" s="4">
        <f t="shared" si="61"/>
        <v>40</v>
      </c>
      <c r="K1022" s="11">
        <f t="shared" si="62"/>
        <v>25</v>
      </c>
      <c r="L1022" s="4">
        <f t="shared" si="60"/>
        <v>15</v>
      </c>
      <c r="M1022" s="6">
        <f t="shared" si="63"/>
        <v>0.375</v>
      </c>
    </row>
    <row r="1023" spans="1:13" x14ac:dyDescent="0.45">
      <c r="A1023" s="3">
        <v>405</v>
      </c>
      <c r="B1023" s="3">
        <v>5</v>
      </c>
      <c r="C1023" t="s">
        <v>157</v>
      </c>
      <c r="D1023" t="s">
        <v>626</v>
      </c>
      <c r="E1023" s="4">
        <v>12</v>
      </c>
      <c r="F1023" s="4">
        <v>20</v>
      </c>
      <c r="G1023">
        <v>2</v>
      </c>
      <c r="H1023" s="5">
        <v>9.0277777777777769E-3</v>
      </c>
      <c r="I1023" t="s">
        <v>610</v>
      </c>
      <c r="J1023" s="4">
        <f t="shared" si="61"/>
        <v>40</v>
      </c>
      <c r="K1023" s="11">
        <f t="shared" si="62"/>
        <v>24</v>
      </c>
      <c r="L1023" s="4">
        <f t="shared" si="60"/>
        <v>16</v>
      </c>
      <c r="M1023" s="6">
        <f t="shared" si="63"/>
        <v>0.4</v>
      </c>
    </row>
    <row r="1024" spans="1:13" x14ac:dyDescent="0.45">
      <c r="A1024" s="3">
        <v>406</v>
      </c>
      <c r="B1024" s="3">
        <v>14</v>
      </c>
      <c r="C1024" t="s">
        <v>157</v>
      </c>
      <c r="D1024" t="s">
        <v>626</v>
      </c>
      <c r="E1024" s="4">
        <v>12</v>
      </c>
      <c r="F1024" s="4">
        <v>20</v>
      </c>
      <c r="G1024">
        <v>3</v>
      </c>
      <c r="H1024" s="5">
        <v>4.1666666666666666E-3</v>
      </c>
      <c r="I1024" t="s">
        <v>609</v>
      </c>
      <c r="J1024" s="4">
        <f t="shared" si="61"/>
        <v>60</v>
      </c>
      <c r="K1024" s="11">
        <f t="shared" si="62"/>
        <v>36</v>
      </c>
      <c r="L1024" s="4">
        <f t="shared" si="60"/>
        <v>24</v>
      </c>
      <c r="M1024" s="6">
        <f t="shared" si="63"/>
        <v>0.4</v>
      </c>
    </row>
    <row r="1025" spans="1:13" x14ac:dyDescent="0.45">
      <c r="A1025" s="3">
        <v>406</v>
      </c>
      <c r="B1025" s="3">
        <v>14</v>
      </c>
      <c r="C1025" t="s">
        <v>37</v>
      </c>
      <c r="D1025" t="s">
        <v>622</v>
      </c>
      <c r="E1025" s="4">
        <v>21</v>
      </c>
      <c r="F1025" s="4">
        <v>35</v>
      </c>
      <c r="G1025">
        <v>2</v>
      </c>
      <c r="H1025" s="5">
        <v>3.888888888888889E-2</v>
      </c>
      <c r="I1025" t="s">
        <v>609</v>
      </c>
      <c r="J1025" s="4">
        <f t="shared" si="61"/>
        <v>70</v>
      </c>
      <c r="K1025" s="11">
        <f t="shared" si="62"/>
        <v>42</v>
      </c>
      <c r="L1025" s="4">
        <f t="shared" si="60"/>
        <v>28</v>
      </c>
      <c r="M1025" s="6">
        <f t="shared" si="63"/>
        <v>0.4</v>
      </c>
    </row>
    <row r="1026" spans="1:13" x14ac:dyDescent="0.45">
      <c r="A1026" s="3">
        <v>406</v>
      </c>
      <c r="B1026" s="3">
        <v>14</v>
      </c>
      <c r="C1026" t="s">
        <v>133</v>
      </c>
      <c r="D1026" t="s">
        <v>631</v>
      </c>
      <c r="E1026" s="4">
        <v>15</v>
      </c>
      <c r="F1026" s="4">
        <v>25</v>
      </c>
      <c r="G1026">
        <v>1</v>
      </c>
      <c r="H1026" s="5">
        <v>3.8194444444444448E-2</v>
      </c>
      <c r="I1026" t="s">
        <v>610</v>
      </c>
      <c r="J1026" s="4">
        <f t="shared" si="61"/>
        <v>25</v>
      </c>
      <c r="K1026" s="11">
        <f t="shared" si="62"/>
        <v>15</v>
      </c>
      <c r="L1026" s="4">
        <f t="shared" ref="L1026:L1089" si="64">J1026-(G1026*E1026)</f>
        <v>10</v>
      </c>
      <c r="M1026" s="6">
        <f t="shared" si="63"/>
        <v>0.4</v>
      </c>
    </row>
    <row r="1027" spans="1:13" x14ac:dyDescent="0.45">
      <c r="A1027" s="3">
        <v>407</v>
      </c>
      <c r="B1027" s="3">
        <v>4</v>
      </c>
      <c r="C1027" t="s">
        <v>157</v>
      </c>
      <c r="D1027" t="s">
        <v>626</v>
      </c>
      <c r="E1027" s="4">
        <v>12</v>
      </c>
      <c r="F1027" s="4">
        <v>20</v>
      </c>
      <c r="G1027">
        <v>3</v>
      </c>
      <c r="H1027" s="5">
        <v>2.2222222222222223E-2</v>
      </c>
      <c r="I1027" t="s">
        <v>609</v>
      </c>
      <c r="J1027" s="4">
        <f t="shared" ref="J1027:J1090" si="65">F1027*G1027</f>
        <v>60</v>
      </c>
      <c r="K1027" s="11">
        <f t="shared" ref="K1027:K1090" si="66">G1027*E1027</f>
        <v>36</v>
      </c>
      <c r="L1027" s="4">
        <f t="shared" si="64"/>
        <v>24</v>
      </c>
      <c r="M1027" s="6">
        <f t="shared" ref="M1027:M1090" si="67">L1027/J1027</f>
        <v>0.4</v>
      </c>
    </row>
    <row r="1028" spans="1:13" x14ac:dyDescent="0.45">
      <c r="A1028" s="3">
        <v>407</v>
      </c>
      <c r="B1028" s="3">
        <v>4</v>
      </c>
      <c r="C1028" t="s">
        <v>37</v>
      </c>
      <c r="D1028" t="s">
        <v>622</v>
      </c>
      <c r="E1028" s="4">
        <v>21</v>
      </c>
      <c r="F1028" s="4">
        <v>35</v>
      </c>
      <c r="G1028">
        <v>1</v>
      </c>
      <c r="H1028" s="5">
        <v>1.2500000000000001E-2</v>
      </c>
      <c r="I1028" t="s">
        <v>610</v>
      </c>
      <c r="J1028" s="4">
        <f t="shared" si="65"/>
        <v>35</v>
      </c>
      <c r="K1028" s="11">
        <f t="shared" si="66"/>
        <v>21</v>
      </c>
      <c r="L1028" s="4">
        <f t="shared" si="64"/>
        <v>14</v>
      </c>
      <c r="M1028" s="6">
        <f t="shared" si="67"/>
        <v>0.4</v>
      </c>
    </row>
    <row r="1029" spans="1:13" x14ac:dyDescent="0.45">
      <c r="A1029" s="3">
        <v>408</v>
      </c>
      <c r="B1029" s="3">
        <v>17</v>
      </c>
      <c r="C1029" t="s">
        <v>133</v>
      </c>
      <c r="D1029" t="s">
        <v>631</v>
      </c>
      <c r="E1029" s="4">
        <v>15</v>
      </c>
      <c r="F1029" s="4">
        <v>25</v>
      </c>
      <c r="G1029">
        <v>1</v>
      </c>
      <c r="H1029" s="5">
        <v>4.027777777777778E-2</v>
      </c>
      <c r="I1029" t="s">
        <v>610</v>
      </c>
      <c r="J1029" s="4">
        <f t="shared" si="65"/>
        <v>25</v>
      </c>
      <c r="K1029" s="11">
        <f t="shared" si="66"/>
        <v>15</v>
      </c>
      <c r="L1029" s="4">
        <f t="shared" si="64"/>
        <v>10</v>
      </c>
      <c r="M1029" s="6">
        <f t="shared" si="67"/>
        <v>0.4</v>
      </c>
    </row>
    <row r="1030" spans="1:13" x14ac:dyDescent="0.45">
      <c r="A1030" s="3">
        <v>408</v>
      </c>
      <c r="B1030" s="3">
        <v>17</v>
      </c>
      <c r="C1030" t="s">
        <v>169</v>
      </c>
      <c r="D1030" t="s">
        <v>612</v>
      </c>
      <c r="E1030" s="4">
        <v>14</v>
      </c>
      <c r="F1030" s="4">
        <v>24</v>
      </c>
      <c r="G1030">
        <v>3</v>
      </c>
      <c r="H1030" s="5">
        <v>7.6388888888888886E-3</v>
      </c>
      <c r="I1030" t="s">
        <v>609</v>
      </c>
      <c r="J1030" s="4">
        <f t="shared" si="65"/>
        <v>72</v>
      </c>
      <c r="K1030" s="11">
        <f t="shared" si="66"/>
        <v>42</v>
      </c>
      <c r="L1030" s="4">
        <f t="shared" si="64"/>
        <v>30</v>
      </c>
      <c r="M1030" s="6">
        <f t="shared" si="67"/>
        <v>0.41666666666666669</v>
      </c>
    </row>
    <row r="1031" spans="1:13" x14ac:dyDescent="0.45">
      <c r="A1031" s="3">
        <v>408</v>
      </c>
      <c r="B1031" s="3">
        <v>17</v>
      </c>
      <c r="C1031" t="s">
        <v>66</v>
      </c>
      <c r="D1031" t="s">
        <v>625</v>
      </c>
      <c r="E1031" s="4">
        <v>20</v>
      </c>
      <c r="F1031" s="4">
        <v>34</v>
      </c>
      <c r="G1031">
        <v>1</v>
      </c>
      <c r="H1031" s="5">
        <v>2.5694444444444443E-2</v>
      </c>
      <c r="I1031" t="s">
        <v>610</v>
      </c>
      <c r="J1031" s="4">
        <f t="shared" si="65"/>
        <v>34</v>
      </c>
      <c r="K1031" s="11">
        <f t="shared" si="66"/>
        <v>20</v>
      </c>
      <c r="L1031" s="4">
        <f t="shared" si="64"/>
        <v>14</v>
      </c>
      <c r="M1031" s="6">
        <f t="shared" si="67"/>
        <v>0.41176470588235292</v>
      </c>
    </row>
    <row r="1032" spans="1:13" x14ac:dyDescent="0.45">
      <c r="A1032" s="3">
        <v>409</v>
      </c>
      <c r="B1032" s="3">
        <v>15</v>
      </c>
      <c r="C1032" t="s">
        <v>81</v>
      </c>
      <c r="D1032" t="s">
        <v>628</v>
      </c>
      <c r="E1032" s="4">
        <v>13</v>
      </c>
      <c r="F1032" s="4">
        <v>21</v>
      </c>
      <c r="G1032">
        <v>3</v>
      </c>
      <c r="H1032" s="5">
        <v>3.0555555555555555E-2</v>
      </c>
      <c r="I1032" t="s">
        <v>610</v>
      </c>
      <c r="J1032" s="4">
        <f t="shared" si="65"/>
        <v>63</v>
      </c>
      <c r="K1032" s="11">
        <f t="shared" si="66"/>
        <v>39</v>
      </c>
      <c r="L1032" s="4">
        <f t="shared" si="64"/>
        <v>24</v>
      </c>
      <c r="M1032" s="6">
        <f t="shared" si="67"/>
        <v>0.38095238095238093</v>
      </c>
    </row>
    <row r="1033" spans="1:13" x14ac:dyDescent="0.45">
      <c r="A1033" s="3">
        <v>409</v>
      </c>
      <c r="B1033" s="3">
        <v>15</v>
      </c>
      <c r="C1033" t="s">
        <v>59</v>
      </c>
      <c r="D1033" t="s">
        <v>616</v>
      </c>
      <c r="E1033" s="4">
        <v>25</v>
      </c>
      <c r="F1033" s="4">
        <v>40</v>
      </c>
      <c r="G1033">
        <v>1</v>
      </c>
      <c r="H1033" s="5">
        <v>2.9861111111111113E-2</v>
      </c>
      <c r="I1033" t="s">
        <v>609</v>
      </c>
      <c r="J1033" s="4">
        <f t="shared" si="65"/>
        <v>40</v>
      </c>
      <c r="K1033" s="11">
        <f t="shared" si="66"/>
        <v>25</v>
      </c>
      <c r="L1033" s="4">
        <f t="shared" si="64"/>
        <v>15</v>
      </c>
      <c r="M1033" s="6">
        <f t="shared" si="67"/>
        <v>0.375</v>
      </c>
    </row>
    <row r="1034" spans="1:13" x14ac:dyDescent="0.45">
      <c r="A1034" s="3">
        <v>409</v>
      </c>
      <c r="B1034" s="3">
        <v>15</v>
      </c>
      <c r="C1034" t="s">
        <v>53</v>
      </c>
      <c r="D1034" t="s">
        <v>620</v>
      </c>
      <c r="E1034" s="4">
        <v>16</v>
      </c>
      <c r="F1034" s="4">
        <v>28</v>
      </c>
      <c r="G1034">
        <v>1</v>
      </c>
      <c r="H1034" s="5">
        <v>3.2638888888888891E-2</v>
      </c>
      <c r="I1034" t="s">
        <v>609</v>
      </c>
      <c r="J1034" s="4">
        <f t="shared" si="65"/>
        <v>28</v>
      </c>
      <c r="K1034" s="11">
        <f t="shared" si="66"/>
        <v>16</v>
      </c>
      <c r="L1034" s="4">
        <f t="shared" si="64"/>
        <v>12</v>
      </c>
      <c r="M1034" s="6">
        <f t="shared" si="67"/>
        <v>0.42857142857142855</v>
      </c>
    </row>
    <row r="1035" spans="1:13" x14ac:dyDescent="0.45">
      <c r="A1035" s="3">
        <v>409</v>
      </c>
      <c r="B1035" s="3">
        <v>15</v>
      </c>
      <c r="C1035" t="s">
        <v>169</v>
      </c>
      <c r="D1035" t="s">
        <v>612</v>
      </c>
      <c r="E1035" s="4">
        <v>14</v>
      </c>
      <c r="F1035" s="4">
        <v>24</v>
      </c>
      <c r="G1035">
        <v>3</v>
      </c>
      <c r="H1035" s="5">
        <v>2.013888888888889E-2</v>
      </c>
      <c r="I1035" t="s">
        <v>609</v>
      </c>
      <c r="J1035" s="4">
        <f t="shared" si="65"/>
        <v>72</v>
      </c>
      <c r="K1035" s="11">
        <f t="shared" si="66"/>
        <v>42</v>
      </c>
      <c r="L1035" s="4">
        <f t="shared" si="64"/>
        <v>30</v>
      </c>
      <c r="M1035" s="6">
        <f t="shared" si="67"/>
        <v>0.41666666666666669</v>
      </c>
    </row>
    <row r="1036" spans="1:13" x14ac:dyDescent="0.45">
      <c r="A1036" s="3">
        <v>410</v>
      </c>
      <c r="B1036" s="3">
        <v>1</v>
      </c>
      <c r="C1036" t="s">
        <v>157</v>
      </c>
      <c r="D1036" t="s">
        <v>626</v>
      </c>
      <c r="E1036" s="4">
        <v>12</v>
      </c>
      <c r="F1036" s="4">
        <v>20</v>
      </c>
      <c r="G1036">
        <v>1</v>
      </c>
      <c r="H1036" s="5">
        <v>3.4722222222222224E-2</v>
      </c>
      <c r="I1036" t="s">
        <v>610</v>
      </c>
      <c r="J1036" s="4">
        <f t="shared" si="65"/>
        <v>20</v>
      </c>
      <c r="K1036" s="11">
        <f t="shared" si="66"/>
        <v>12</v>
      </c>
      <c r="L1036" s="4">
        <f t="shared" si="64"/>
        <v>8</v>
      </c>
      <c r="M1036" s="6">
        <f t="shared" si="67"/>
        <v>0.4</v>
      </c>
    </row>
    <row r="1037" spans="1:13" x14ac:dyDescent="0.45">
      <c r="A1037" s="3">
        <v>410</v>
      </c>
      <c r="B1037" s="3">
        <v>1</v>
      </c>
      <c r="C1037" t="s">
        <v>84</v>
      </c>
      <c r="D1037" t="s">
        <v>617</v>
      </c>
      <c r="E1037" s="4">
        <v>22</v>
      </c>
      <c r="F1037" s="4">
        <v>36</v>
      </c>
      <c r="G1037">
        <v>1</v>
      </c>
      <c r="H1037" s="5">
        <v>2.8472222222222222E-2</v>
      </c>
      <c r="I1037" t="s">
        <v>609</v>
      </c>
      <c r="J1037" s="4">
        <f t="shared" si="65"/>
        <v>36</v>
      </c>
      <c r="K1037" s="11">
        <f t="shared" si="66"/>
        <v>22</v>
      </c>
      <c r="L1037" s="4">
        <f t="shared" si="64"/>
        <v>14</v>
      </c>
      <c r="M1037" s="6">
        <f t="shared" si="67"/>
        <v>0.3888888888888889</v>
      </c>
    </row>
    <row r="1038" spans="1:13" x14ac:dyDescent="0.45">
      <c r="A1038" s="3">
        <v>411</v>
      </c>
      <c r="B1038" s="3">
        <v>3</v>
      </c>
      <c r="C1038" t="s">
        <v>59</v>
      </c>
      <c r="D1038" t="s">
        <v>616</v>
      </c>
      <c r="E1038" s="4">
        <v>25</v>
      </c>
      <c r="F1038" s="4">
        <v>40</v>
      </c>
      <c r="G1038">
        <v>3</v>
      </c>
      <c r="H1038" s="5">
        <v>2.5000000000000001E-2</v>
      </c>
      <c r="I1038" t="s">
        <v>610</v>
      </c>
      <c r="J1038" s="4">
        <f t="shared" si="65"/>
        <v>120</v>
      </c>
      <c r="K1038" s="11">
        <f t="shared" si="66"/>
        <v>75</v>
      </c>
      <c r="L1038" s="4">
        <f t="shared" si="64"/>
        <v>45</v>
      </c>
      <c r="M1038" s="6">
        <f t="shared" si="67"/>
        <v>0.375</v>
      </c>
    </row>
    <row r="1039" spans="1:13" x14ac:dyDescent="0.45">
      <c r="A1039" s="3">
        <v>411</v>
      </c>
      <c r="B1039" s="3">
        <v>3</v>
      </c>
      <c r="C1039" t="s">
        <v>90</v>
      </c>
      <c r="D1039" t="s">
        <v>629</v>
      </c>
      <c r="E1039" s="4">
        <v>10</v>
      </c>
      <c r="F1039" s="4">
        <v>18</v>
      </c>
      <c r="G1039">
        <v>1</v>
      </c>
      <c r="H1039" s="5">
        <v>2.2916666666666665E-2</v>
      </c>
      <c r="I1039" t="s">
        <v>609</v>
      </c>
      <c r="J1039" s="4">
        <f t="shared" si="65"/>
        <v>18</v>
      </c>
      <c r="K1039" s="11">
        <f t="shared" si="66"/>
        <v>10</v>
      </c>
      <c r="L1039" s="4">
        <f t="shared" si="64"/>
        <v>8</v>
      </c>
      <c r="M1039" s="6">
        <f t="shared" si="67"/>
        <v>0.44444444444444442</v>
      </c>
    </row>
    <row r="1040" spans="1:13" x14ac:dyDescent="0.45">
      <c r="A1040" s="3">
        <v>411</v>
      </c>
      <c r="B1040" s="3">
        <v>3</v>
      </c>
      <c r="C1040" t="s">
        <v>117</v>
      </c>
      <c r="D1040" t="s">
        <v>615</v>
      </c>
      <c r="E1040" s="4">
        <v>16</v>
      </c>
      <c r="F1040" s="4">
        <v>27</v>
      </c>
      <c r="G1040">
        <v>3</v>
      </c>
      <c r="H1040" s="5">
        <v>6.2500000000000003E-3</v>
      </c>
      <c r="I1040" t="s">
        <v>609</v>
      </c>
      <c r="J1040" s="4">
        <f t="shared" si="65"/>
        <v>81</v>
      </c>
      <c r="K1040" s="11">
        <f t="shared" si="66"/>
        <v>48</v>
      </c>
      <c r="L1040" s="4">
        <f t="shared" si="64"/>
        <v>33</v>
      </c>
      <c r="M1040" s="6">
        <f t="shared" si="67"/>
        <v>0.40740740740740738</v>
      </c>
    </row>
    <row r="1041" spans="1:13" x14ac:dyDescent="0.45">
      <c r="A1041" s="3">
        <v>412</v>
      </c>
      <c r="B1041" s="3">
        <v>11</v>
      </c>
      <c r="C1041" t="s">
        <v>127</v>
      </c>
      <c r="D1041" t="s">
        <v>614</v>
      </c>
      <c r="E1041" s="4">
        <v>19</v>
      </c>
      <c r="F1041" s="4">
        <v>31</v>
      </c>
      <c r="G1041">
        <v>3</v>
      </c>
      <c r="H1041" s="5">
        <v>3.9583333333333331E-2</v>
      </c>
      <c r="I1041" t="s">
        <v>610</v>
      </c>
      <c r="J1041" s="4">
        <f t="shared" si="65"/>
        <v>93</v>
      </c>
      <c r="K1041" s="11">
        <f t="shared" si="66"/>
        <v>57</v>
      </c>
      <c r="L1041" s="4">
        <f t="shared" si="64"/>
        <v>36</v>
      </c>
      <c r="M1041" s="6">
        <f t="shared" si="67"/>
        <v>0.38709677419354838</v>
      </c>
    </row>
    <row r="1042" spans="1:13" x14ac:dyDescent="0.45">
      <c r="A1042" s="3">
        <v>413</v>
      </c>
      <c r="B1042" s="3">
        <v>13</v>
      </c>
      <c r="C1042" t="s">
        <v>37</v>
      </c>
      <c r="D1042" t="s">
        <v>622</v>
      </c>
      <c r="E1042" s="4">
        <v>21</v>
      </c>
      <c r="F1042" s="4">
        <v>35</v>
      </c>
      <c r="G1042">
        <v>1</v>
      </c>
      <c r="H1042" s="5">
        <v>8.3333333333333332E-3</v>
      </c>
      <c r="I1042" t="s">
        <v>610</v>
      </c>
      <c r="J1042" s="4">
        <f t="shared" si="65"/>
        <v>35</v>
      </c>
      <c r="K1042" s="11">
        <f t="shared" si="66"/>
        <v>21</v>
      </c>
      <c r="L1042" s="4">
        <f t="shared" si="64"/>
        <v>14</v>
      </c>
      <c r="M1042" s="6">
        <f t="shared" si="67"/>
        <v>0.4</v>
      </c>
    </row>
    <row r="1043" spans="1:13" x14ac:dyDescent="0.45">
      <c r="A1043" s="3">
        <v>414</v>
      </c>
      <c r="B1043" s="3">
        <v>14</v>
      </c>
      <c r="C1043" t="s">
        <v>272</v>
      </c>
      <c r="D1043" t="s">
        <v>619</v>
      </c>
      <c r="E1043" s="4">
        <v>20</v>
      </c>
      <c r="F1043" s="4">
        <v>33</v>
      </c>
      <c r="G1043">
        <v>1</v>
      </c>
      <c r="H1043" s="5">
        <v>2.6388888888888889E-2</v>
      </c>
      <c r="I1043" t="s">
        <v>609</v>
      </c>
      <c r="J1043" s="4">
        <f t="shared" si="65"/>
        <v>33</v>
      </c>
      <c r="K1043" s="11">
        <f t="shared" si="66"/>
        <v>20</v>
      </c>
      <c r="L1043" s="4">
        <f t="shared" si="64"/>
        <v>13</v>
      </c>
      <c r="M1043" s="6">
        <f t="shared" si="67"/>
        <v>0.39393939393939392</v>
      </c>
    </row>
    <row r="1044" spans="1:13" x14ac:dyDescent="0.45">
      <c r="A1044" s="3">
        <v>415</v>
      </c>
      <c r="B1044" s="3">
        <v>14</v>
      </c>
      <c r="C1044" t="s">
        <v>117</v>
      </c>
      <c r="D1044" t="s">
        <v>615</v>
      </c>
      <c r="E1044" s="4">
        <v>16</v>
      </c>
      <c r="F1044" s="4">
        <v>27</v>
      </c>
      <c r="G1044">
        <v>2</v>
      </c>
      <c r="H1044" s="5">
        <v>2.2222222222222223E-2</v>
      </c>
      <c r="I1044" t="s">
        <v>609</v>
      </c>
      <c r="J1044" s="4">
        <f t="shared" si="65"/>
        <v>54</v>
      </c>
      <c r="K1044" s="11">
        <f t="shared" si="66"/>
        <v>32</v>
      </c>
      <c r="L1044" s="4">
        <f t="shared" si="64"/>
        <v>22</v>
      </c>
      <c r="M1044" s="6">
        <f t="shared" si="67"/>
        <v>0.40740740740740738</v>
      </c>
    </row>
    <row r="1045" spans="1:13" x14ac:dyDescent="0.45">
      <c r="A1045" s="3">
        <v>415</v>
      </c>
      <c r="B1045" s="3">
        <v>14</v>
      </c>
      <c r="C1045" t="s">
        <v>66</v>
      </c>
      <c r="D1045" t="s">
        <v>625</v>
      </c>
      <c r="E1045" s="4">
        <v>20</v>
      </c>
      <c r="F1045" s="4">
        <v>34</v>
      </c>
      <c r="G1045">
        <v>2</v>
      </c>
      <c r="H1045" s="5">
        <v>1.1111111111111112E-2</v>
      </c>
      <c r="I1045" t="s">
        <v>610</v>
      </c>
      <c r="J1045" s="4">
        <f t="shared" si="65"/>
        <v>68</v>
      </c>
      <c r="K1045" s="11">
        <f t="shared" si="66"/>
        <v>40</v>
      </c>
      <c r="L1045" s="4">
        <f t="shared" si="64"/>
        <v>28</v>
      </c>
      <c r="M1045" s="6">
        <f t="shared" si="67"/>
        <v>0.41176470588235292</v>
      </c>
    </row>
    <row r="1046" spans="1:13" x14ac:dyDescent="0.45">
      <c r="A1046" s="3">
        <v>415</v>
      </c>
      <c r="B1046" s="3">
        <v>14</v>
      </c>
      <c r="C1046" t="s">
        <v>84</v>
      </c>
      <c r="D1046" t="s">
        <v>617</v>
      </c>
      <c r="E1046" s="4">
        <v>22</v>
      </c>
      <c r="F1046" s="4">
        <v>36</v>
      </c>
      <c r="G1046">
        <v>1</v>
      </c>
      <c r="H1046" s="5">
        <v>2.7083333333333334E-2</v>
      </c>
      <c r="I1046" t="s">
        <v>609</v>
      </c>
      <c r="J1046" s="4">
        <f t="shared" si="65"/>
        <v>36</v>
      </c>
      <c r="K1046" s="11">
        <f t="shared" si="66"/>
        <v>22</v>
      </c>
      <c r="L1046" s="4">
        <f t="shared" si="64"/>
        <v>14</v>
      </c>
      <c r="M1046" s="6">
        <f t="shared" si="67"/>
        <v>0.3888888888888889</v>
      </c>
    </row>
    <row r="1047" spans="1:13" x14ac:dyDescent="0.45">
      <c r="A1047" s="3">
        <v>416</v>
      </c>
      <c r="B1047" s="3">
        <v>20</v>
      </c>
      <c r="C1047" t="s">
        <v>133</v>
      </c>
      <c r="D1047" t="s">
        <v>631</v>
      </c>
      <c r="E1047" s="4">
        <v>15</v>
      </c>
      <c r="F1047" s="4">
        <v>25</v>
      </c>
      <c r="G1047">
        <v>1</v>
      </c>
      <c r="H1047" s="5">
        <v>6.2500000000000003E-3</v>
      </c>
      <c r="I1047" t="s">
        <v>610</v>
      </c>
      <c r="J1047" s="4">
        <f t="shared" si="65"/>
        <v>25</v>
      </c>
      <c r="K1047" s="11">
        <f t="shared" si="66"/>
        <v>15</v>
      </c>
      <c r="L1047" s="4">
        <f t="shared" si="64"/>
        <v>10</v>
      </c>
      <c r="M1047" s="6">
        <f t="shared" si="67"/>
        <v>0.4</v>
      </c>
    </row>
    <row r="1048" spans="1:13" x14ac:dyDescent="0.45">
      <c r="A1048" s="3">
        <v>417</v>
      </c>
      <c r="B1048" s="3">
        <v>7</v>
      </c>
      <c r="C1048" t="s">
        <v>49</v>
      </c>
      <c r="D1048" t="s">
        <v>618</v>
      </c>
      <c r="E1048" s="4">
        <v>17</v>
      </c>
      <c r="F1048" s="4">
        <v>29</v>
      </c>
      <c r="G1048">
        <v>1</v>
      </c>
      <c r="H1048" s="5">
        <v>1.5972222222222221E-2</v>
      </c>
      <c r="I1048" t="s">
        <v>609</v>
      </c>
      <c r="J1048" s="4">
        <f t="shared" si="65"/>
        <v>29</v>
      </c>
      <c r="K1048" s="11">
        <f t="shared" si="66"/>
        <v>17</v>
      </c>
      <c r="L1048" s="4">
        <f t="shared" si="64"/>
        <v>12</v>
      </c>
      <c r="M1048" s="6">
        <f t="shared" si="67"/>
        <v>0.41379310344827586</v>
      </c>
    </row>
    <row r="1049" spans="1:13" x14ac:dyDescent="0.45">
      <c r="A1049" s="3">
        <v>417</v>
      </c>
      <c r="B1049" s="3">
        <v>7</v>
      </c>
      <c r="C1049" t="s">
        <v>59</v>
      </c>
      <c r="D1049" t="s">
        <v>616</v>
      </c>
      <c r="E1049" s="4">
        <v>25</v>
      </c>
      <c r="F1049" s="4">
        <v>40</v>
      </c>
      <c r="G1049">
        <v>1</v>
      </c>
      <c r="H1049" s="5">
        <v>1.1805555555555555E-2</v>
      </c>
      <c r="I1049" t="s">
        <v>609</v>
      </c>
      <c r="J1049" s="4">
        <f t="shared" si="65"/>
        <v>40</v>
      </c>
      <c r="K1049" s="11">
        <f t="shared" si="66"/>
        <v>25</v>
      </c>
      <c r="L1049" s="4">
        <f t="shared" si="64"/>
        <v>15</v>
      </c>
      <c r="M1049" s="6">
        <f t="shared" si="67"/>
        <v>0.375</v>
      </c>
    </row>
    <row r="1050" spans="1:13" x14ac:dyDescent="0.45">
      <c r="A1050" s="3">
        <v>417</v>
      </c>
      <c r="B1050" s="3">
        <v>7</v>
      </c>
      <c r="C1050" t="s">
        <v>123</v>
      </c>
      <c r="D1050" t="s">
        <v>621</v>
      </c>
      <c r="E1050" s="4">
        <v>11</v>
      </c>
      <c r="F1050" s="4">
        <v>19</v>
      </c>
      <c r="G1050">
        <v>1</v>
      </c>
      <c r="H1050" s="5">
        <v>1.1111111111111112E-2</v>
      </c>
      <c r="I1050" t="s">
        <v>610</v>
      </c>
      <c r="J1050" s="4">
        <f t="shared" si="65"/>
        <v>19</v>
      </c>
      <c r="K1050" s="11">
        <f t="shared" si="66"/>
        <v>11</v>
      </c>
      <c r="L1050" s="4">
        <f t="shared" si="64"/>
        <v>8</v>
      </c>
      <c r="M1050" s="6">
        <f t="shared" si="67"/>
        <v>0.42105263157894735</v>
      </c>
    </row>
    <row r="1051" spans="1:13" x14ac:dyDescent="0.45">
      <c r="A1051" s="3">
        <v>417</v>
      </c>
      <c r="B1051" s="3">
        <v>7</v>
      </c>
      <c r="C1051" t="s">
        <v>117</v>
      </c>
      <c r="D1051" t="s">
        <v>615</v>
      </c>
      <c r="E1051" s="4">
        <v>16</v>
      </c>
      <c r="F1051" s="4">
        <v>27</v>
      </c>
      <c r="G1051">
        <v>2</v>
      </c>
      <c r="H1051" s="5">
        <v>2.361111111111111E-2</v>
      </c>
      <c r="I1051" t="s">
        <v>610</v>
      </c>
      <c r="J1051" s="4">
        <f t="shared" si="65"/>
        <v>54</v>
      </c>
      <c r="K1051" s="11">
        <f t="shared" si="66"/>
        <v>32</v>
      </c>
      <c r="L1051" s="4">
        <f t="shared" si="64"/>
        <v>22</v>
      </c>
      <c r="M1051" s="6">
        <f t="shared" si="67"/>
        <v>0.40740740740740738</v>
      </c>
    </row>
    <row r="1052" spans="1:13" x14ac:dyDescent="0.45">
      <c r="A1052" s="3">
        <v>418</v>
      </c>
      <c r="B1052" s="3">
        <v>17</v>
      </c>
      <c r="C1052" t="s">
        <v>133</v>
      </c>
      <c r="D1052" t="s">
        <v>631</v>
      </c>
      <c r="E1052" s="4">
        <v>15</v>
      </c>
      <c r="F1052" s="4">
        <v>25</v>
      </c>
      <c r="G1052">
        <v>1</v>
      </c>
      <c r="H1052" s="5">
        <v>3.125E-2</v>
      </c>
      <c r="I1052" t="s">
        <v>609</v>
      </c>
      <c r="J1052" s="4">
        <f t="shared" si="65"/>
        <v>25</v>
      </c>
      <c r="K1052" s="11">
        <f t="shared" si="66"/>
        <v>15</v>
      </c>
      <c r="L1052" s="4">
        <f t="shared" si="64"/>
        <v>10</v>
      </c>
      <c r="M1052" s="6">
        <f t="shared" si="67"/>
        <v>0.4</v>
      </c>
    </row>
    <row r="1053" spans="1:13" x14ac:dyDescent="0.45">
      <c r="A1053" s="3">
        <v>418</v>
      </c>
      <c r="B1053" s="3">
        <v>17</v>
      </c>
      <c r="C1053" t="s">
        <v>127</v>
      </c>
      <c r="D1053" t="s">
        <v>614</v>
      </c>
      <c r="E1053" s="4">
        <v>19</v>
      </c>
      <c r="F1053" s="4">
        <v>31</v>
      </c>
      <c r="G1053">
        <v>3</v>
      </c>
      <c r="H1053" s="5">
        <v>3.8194444444444448E-2</v>
      </c>
      <c r="I1053" t="s">
        <v>610</v>
      </c>
      <c r="J1053" s="4">
        <f t="shared" si="65"/>
        <v>93</v>
      </c>
      <c r="K1053" s="11">
        <f t="shared" si="66"/>
        <v>57</v>
      </c>
      <c r="L1053" s="4">
        <f t="shared" si="64"/>
        <v>36</v>
      </c>
      <c r="M1053" s="6">
        <f t="shared" si="67"/>
        <v>0.38709677419354838</v>
      </c>
    </row>
    <row r="1054" spans="1:13" x14ac:dyDescent="0.45">
      <c r="A1054" s="3">
        <v>419</v>
      </c>
      <c r="B1054" s="3">
        <v>11</v>
      </c>
      <c r="C1054" t="s">
        <v>66</v>
      </c>
      <c r="D1054" t="s">
        <v>625</v>
      </c>
      <c r="E1054" s="4">
        <v>20</v>
      </c>
      <c r="F1054" s="4">
        <v>34</v>
      </c>
      <c r="G1054">
        <v>1</v>
      </c>
      <c r="H1054" s="5">
        <v>4.8611111111111112E-3</v>
      </c>
      <c r="I1054" t="s">
        <v>610</v>
      </c>
      <c r="J1054" s="4">
        <f t="shared" si="65"/>
        <v>34</v>
      </c>
      <c r="K1054" s="11">
        <f t="shared" si="66"/>
        <v>20</v>
      </c>
      <c r="L1054" s="4">
        <f t="shared" si="64"/>
        <v>14</v>
      </c>
      <c r="M1054" s="6">
        <f t="shared" si="67"/>
        <v>0.41176470588235292</v>
      </c>
    </row>
    <row r="1055" spans="1:13" x14ac:dyDescent="0.45">
      <c r="A1055" s="3">
        <v>419</v>
      </c>
      <c r="B1055" s="3">
        <v>11</v>
      </c>
      <c r="C1055" t="s">
        <v>272</v>
      </c>
      <c r="D1055" t="s">
        <v>619</v>
      </c>
      <c r="E1055" s="4">
        <v>20</v>
      </c>
      <c r="F1055" s="4">
        <v>33</v>
      </c>
      <c r="G1055">
        <v>1</v>
      </c>
      <c r="H1055" s="5">
        <v>3.9583333333333331E-2</v>
      </c>
      <c r="I1055" t="s">
        <v>609</v>
      </c>
      <c r="J1055" s="4">
        <f t="shared" si="65"/>
        <v>33</v>
      </c>
      <c r="K1055" s="11">
        <f t="shared" si="66"/>
        <v>20</v>
      </c>
      <c r="L1055" s="4">
        <f t="shared" si="64"/>
        <v>13</v>
      </c>
      <c r="M1055" s="6">
        <f t="shared" si="67"/>
        <v>0.39393939393939392</v>
      </c>
    </row>
    <row r="1056" spans="1:13" x14ac:dyDescent="0.45">
      <c r="A1056" s="3">
        <v>420</v>
      </c>
      <c r="B1056" s="3">
        <v>18</v>
      </c>
      <c r="C1056" t="s">
        <v>66</v>
      </c>
      <c r="D1056" t="s">
        <v>625</v>
      </c>
      <c r="E1056" s="4">
        <v>20</v>
      </c>
      <c r="F1056" s="4">
        <v>34</v>
      </c>
      <c r="G1056">
        <v>2</v>
      </c>
      <c r="H1056" s="5">
        <v>2.2916666666666665E-2</v>
      </c>
      <c r="I1056" t="s">
        <v>609</v>
      </c>
      <c r="J1056" s="4">
        <f t="shared" si="65"/>
        <v>68</v>
      </c>
      <c r="K1056" s="11">
        <f t="shared" si="66"/>
        <v>40</v>
      </c>
      <c r="L1056" s="4">
        <f t="shared" si="64"/>
        <v>28</v>
      </c>
      <c r="M1056" s="6">
        <f t="shared" si="67"/>
        <v>0.41176470588235292</v>
      </c>
    </row>
    <row r="1057" spans="1:13" x14ac:dyDescent="0.45">
      <c r="A1057" s="3">
        <v>420</v>
      </c>
      <c r="B1057" s="3">
        <v>18</v>
      </c>
      <c r="C1057" t="s">
        <v>157</v>
      </c>
      <c r="D1057" t="s">
        <v>626</v>
      </c>
      <c r="E1057" s="4">
        <v>12</v>
      </c>
      <c r="F1057" s="4">
        <v>20</v>
      </c>
      <c r="G1057">
        <v>3</v>
      </c>
      <c r="H1057" s="5">
        <v>6.9444444444444441E-3</v>
      </c>
      <c r="I1057" t="s">
        <v>609</v>
      </c>
      <c r="J1057" s="4">
        <f t="shared" si="65"/>
        <v>60</v>
      </c>
      <c r="K1057" s="11">
        <f t="shared" si="66"/>
        <v>36</v>
      </c>
      <c r="L1057" s="4">
        <f t="shared" si="64"/>
        <v>24</v>
      </c>
      <c r="M1057" s="6">
        <f t="shared" si="67"/>
        <v>0.4</v>
      </c>
    </row>
    <row r="1058" spans="1:13" x14ac:dyDescent="0.45">
      <c r="A1058" s="3">
        <v>420</v>
      </c>
      <c r="B1058" s="3">
        <v>18</v>
      </c>
      <c r="C1058" t="s">
        <v>133</v>
      </c>
      <c r="D1058" t="s">
        <v>631</v>
      </c>
      <c r="E1058" s="4">
        <v>15</v>
      </c>
      <c r="F1058" s="4">
        <v>25</v>
      </c>
      <c r="G1058">
        <v>2</v>
      </c>
      <c r="H1058" s="5">
        <v>1.9444444444444445E-2</v>
      </c>
      <c r="I1058" t="s">
        <v>609</v>
      </c>
      <c r="J1058" s="4">
        <f t="shared" si="65"/>
        <v>50</v>
      </c>
      <c r="K1058" s="11">
        <f t="shared" si="66"/>
        <v>30</v>
      </c>
      <c r="L1058" s="4">
        <f t="shared" si="64"/>
        <v>20</v>
      </c>
      <c r="M1058" s="6">
        <f t="shared" si="67"/>
        <v>0.4</v>
      </c>
    </row>
    <row r="1059" spans="1:13" x14ac:dyDescent="0.45">
      <c r="A1059" s="3">
        <v>420</v>
      </c>
      <c r="B1059" s="3">
        <v>18</v>
      </c>
      <c r="C1059" t="s">
        <v>258</v>
      </c>
      <c r="D1059" t="s">
        <v>623</v>
      </c>
      <c r="E1059" s="4">
        <v>19</v>
      </c>
      <c r="F1059" s="4">
        <v>32</v>
      </c>
      <c r="G1059">
        <v>2</v>
      </c>
      <c r="H1059" s="5">
        <v>2.361111111111111E-2</v>
      </c>
      <c r="I1059" t="s">
        <v>609</v>
      </c>
      <c r="J1059" s="4">
        <f t="shared" si="65"/>
        <v>64</v>
      </c>
      <c r="K1059" s="11">
        <f t="shared" si="66"/>
        <v>38</v>
      </c>
      <c r="L1059" s="4">
        <f t="shared" si="64"/>
        <v>26</v>
      </c>
      <c r="M1059" s="6">
        <f t="shared" si="67"/>
        <v>0.40625</v>
      </c>
    </row>
    <row r="1060" spans="1:13" x14ac:dyDescent="0.45">
      <c r="A1060" s="3">
        <v>421</v>
      </c>
      <c r="B1060" s="3">
        <v>10</v>
      </c>
      <c r="C1060" t="s">
        <v>127</v>
      </c>
      <c r="D1060" t="s">
        <v>614</v>
      </c>
      <c r="E1060" s="4">
        <v>19</v>
      </c>
      <c r="F1060" s="4">
        <v>31</v>
      </c>
      <c r="G1060">
        <v>1</v>
      </c>
      <c r="H1060" s="5">
        <v>1.2500000000000001E-2</v>
      </c>
      <c r="I1060" t="s">
        <v>610</v>
      </c>
      <c r="J1060" s="4">
        <f t="shared" si="65"/>
        <v>31</v>
      </c>
      <c r="K1060" s="11">
        <f t="shared" si="66"/>
        <v>19</v>
      </c>
      <c r="L1060" s="4">
        <f t="shared" si="64"/>
        <v>12</v>
      </c>
      <c r="M1060" s="6">
        <f t="shared" si="67"/>
        <v>0.38709677419354838</v>
      </c>
    </row>
    <row r="1061" spans="1:13" x14ac:dyDescent="0.45">
      <c r="A1061" s="3">
        <v>421</v>
      </c>
      <c r="B1061" s="3">
        <v>10</v>
      </c>
      <c r="C1061" t="s">
        <v>90</v>
      </c>
      <c r="D1061" t="s">
        <v>629</v>
      </c>
      <c r="E1061" s="4">
        <v>10</v>
      </c>
      <c r="F1061" s="4">
        <v>18</v>
      </c>
      <c r="G1061">
        <v>3</v>
      </c>
      <c r="H1061" s="5">
        <v>3.6805555555555557E-2</v>
      </c>
      <c r="I1061" t="s">
        <v>610</v>
      </c>
      <c r="J1061" s="4">
        <f t="shared" si="65"/>
        <v>54</v>
      </c>
      <c r="K1061" s="11">
        <f t="shared" si="66"/>
        <v>30</v>
      </c>
      <c r="L1061" s="4">
        <f t="shared" si="64"/>
        <v>24</v>
      </c>
      <c r="M1061" s="6">
        <f t="shared" si="67"/>
        <v>0.44444444444444442</v>
      </c>
    </row>
    <row r="1062" spans="1:13" x14ac:dyDescent="0.45">
      <c r="A1062" s="3">
        <v>422</v>
      </c>
      <c r="B1062" s="3">
        <v>12</v>
      </c>
      <c r="C1062" t="s">
        <v>166</v>
      </c>
      <c r="D1062" t="s">
        <v>630</v>
      </c>
      <c r="E1062" s="4">
        <v>15</v>
      </c>
      <c r="F1062" s="4">
        <v>26</v>
      </c>
      <c r="G1062">
        <v>2</v>
      </c>
      <c r="H1062" s="5">
        <v>4.8611111111111112E-3</v>
      </c>
      <c r="I1062" t="s">
        <v>610</v>
      </c>
      <c r="J1062" s="4">
        <f t="shared" si="65"/>
        <v>52</v>
      </c>
      <c r="K1062" s="11">
        <f t="shared" si="66"/>
        <v>30</v>
      </c>
      <c r="L1062" s="4">
        <f t="shared" si="64"/>
        <v>22</v>
      </c>
      <c r="M1062" s="6">
        <f t="shared" si="67"/>
        <v>0.42307692307692307</v>
      </c>
    </row>
    <row r="1063" spans="1:13" x14ac:dyDescent="0.45">
      <c r="A1063" s="3">
        <v>422</v>
      </c>
      <c r="B1063" s="3">
        <v>12</v>
      </c>
      <c r="C1063" t="s">
        <v>84</v>
      </c>
      <c r="D1063" t="s">
        <v>617</v>
      </c>
      <c r="E1063" s="4">
        <v>22</v>
      </c>
      <c r="F1063" s="4">
        <v>36</v>
      </c>
      <c r="G1063">
        <v>1</v>
      </c>
      <c r="H1063" s="5">
        <v>1.8749999999999999E-2</v>
      </c>
      <c r="I1063" t="s">
        <v>609</v>
      </c>
      <c r="J1063" s="4">
        <f t="shared" si="65"/>
        <v>36</v>
      </c>
      <c r="K1063" s="11">
        <f t="shared" si="66"/>
        <v>22</v>
      </c>
      <c r="L1063" s="4">
        <f t="shared" si="64"/>
        <v>14</v>
      </c>
      <c r="M1063" s="6">
        <f t="shared" si="67"/>
        <v>0.3888888888888889</v>
      </c>
    </row>
    <row r="1064" spans="1:13" x14ac:dyDescent="0.45">
      <c r="A1064" s="3">
        <v>423</v>
      </c>
      <c r="B1064" s="3">
        <v>4</v>
      </c>
      <c r="C1064" t="s">
        <v>53</v>
      </c>
      <c r="D1064" t="s">
        <v>620</v>
      </c>
      <c r="E1064" s="4">
        <v>16</v>
      </c>
      <c r="F1064" s="4">
        <v>28</v>
      </c>
      <c r="G1064">
        <v>2</v>
      </c>
      <c r="H1064" s="5">
        <v>1.6666666666666666E-2</v>
      </c>
      <c r="I1064" t="s">
        <v>609</v>
      </c>
      <c r="J1064" s="4">
        <f t="shared" si="65"/>
        <v>56</v>
      </c>
      <c r="K1064" s="11">
        <f t="shared" si="66"/>
        <v>32</v>
      </c>
      <c r="L1064" s="4">
        <f t="shared" si="64"/>
        <v>24</v>
      </c>
      <c r="M1064" s="6">
        <f t="shared" si="67"/>
        <v>0.42857142857142855</v>
      </c>
    </row>
    <row r="1065" spans="1:13" x14ac:dyDescent="0.45">
      <c r="A1065" s="3">
        <v>423</v>
      </c>
      <c r="B1065" s="3">
        <v>4</v>
      </c>
      <c r="C1065" t="s">
        <v>258</v>
      </c>
      <c r="D1065" t="s">
        <v>623</v>
      </c>
      <c r="E1065" s="4">
        <v>19</v>
      </c>
      <c r="F1065" s="4">
        <v>32</v>
      </c>
      <c r="G1065">
        <v>3</v>
      </c>
      <c r="H1065" s="5">
        <v>4.8611111111111112E-3</v>
      </c>
      <c r="I1065" t="s">
        <v>610</v>
      </c>
      <c r="J1065" s="4">
        <f t="shared" si="65"/>
        <v>96</v>
      </c>
      <c r="K1065" s="11">
        <f t="shared" si="66"/>
        <v>57</v>
      </c>
      <c r="L1065" s="4">
        <f t="shared" si="64"/>
        <v>39</v>
      </c>
      <c r="M1065" s="6">
        <f t="shared" si="67"/>
        <v>0.40625</v>
      </c>
    </row>
    <row r="1066" spans="1:13" x14ac:dyDescent="0.45">
      <c r="A1066" s="3">
        <v>424</v>
      </c>
      <c r="B1066" s="3">
        <v>13</v>
      </c>
      <c r="C1066" t="s">
        <v>214</v>
      </c>
      <c r="D1066" t="s">
        <v>624</v>
      </c>
      <c r="E1066" s="4">
        <v>13</v>
      </c>
      <c r="F1066" s="4">
        <v>22</v>
      </c>
      <c r="G1066">
        <v>3</v>
      </c>
      <c r="H1066" s="5">
        <v>2.9861111111111113E-2</v>
      </c>
      <c r="I1066" t="s">
        <v>609</v>
      </c>
      <c r="J1066" s="4">
        <f t="shared" si="65"/>
        <v>66</v>
      </c>
      <c r="K1066" s="11">
        <f t="shared" si="66"/>
        <v>39</v>
      </c>
      <c r="L1066" s="4">
        <f t="shared" si="64"/>
        <v>27</v>
      </c>
      <c r="M1066" s="6">
        <f t="shared" si="67"/>
        <v>0.40909090909090912</v>
      </c>
    </row>
    <row r="1067" spans="1:13" x14ac:dyDescent="0.45">
      <c r="A1067" s="3">
        <v>424</v>
      </c>
      <c r="B1067" s="3">
        <v>13</v>
      </c>
      <c r="C1067" t="s">
        <v>117</v>
      </c>
      <c r="D1067" t="s">
        <v>615</v>
      </c>
      <c r="E1067" s="4">
        <v>16</v>
      </c>
      <c r="F1067" s="4">
        <v>27</v>
      </c>
      <c r="G1067">
        <v>3</v>
      </c>
      <c r="H1067" s="5">
        <v>3.125E-2</v>
      </c>
      <c r="I1067" t="s">
        <v>610</v>
      </c>
      <c r="J1067" s="4">
        <f t="shared" si="65"/>
        <v>81</v>
      </c>
      <c r="K1067" s="11">
        <f t="shared" si="66"/>
        <v>48</v>
      </c>
      <c r="L1067" s="4">
        <f t="shared" si="64"/>
        <v>33</v>
      </c>
      <c r="M1067" s="6">
        <f t="shared" si="67"/>
        <v>0.40740740740740738</v>
      </c>
    </row>
    <row r="1068" spans="1:13" x14ac:dyDescent="0.45">
      <c r="A1068" s="3">
        <v>425</v>
      </c>
      <c r="B1068" s="3">
        <v>18</v>
      </c>
      <c r="C1068" t="s">
        <v>123</v>
      </c>
      <c r="D1068" t="s">
        <v>621</v>
      </c>
      <c r="E1068" s="4">
        <v>11</v>
      </c>
      <c r="F1068" s="4">
        <v>19</v>
      </c>
      <c r="G1068">
        <v>1</v>
      </c>
      <c r="H1068" s="5">
        <v>1.9444444444444445E-2</v>
      </c>
      <c r="I1068" t="s">
        <v>610</v>
      </c>
      <c r="J1068" s="4">
        <f t="shared" si="65"/>
        <v>19</v>
      </c>
      <c r="K1068" s="11">
        <f t="shared" si="66"/>
        <v>11</v>
      </c>
      <c r="L1068" s="4">
        <f t="shared" si="64"/>
        <v>8</v>
      </c>
      <c r="M1068" s="6">
        <f t="shared" si="67"/>
        <v>0.42105263157894735</v>
      </c>
    </row>
    <row r="1069" spans="1:13" x14ac:dyDescent="0.45">
      <c r="A1069" s="3">
        <v>426</v>
      </c>
      <c r="B1069" s="3">
        <v>5</v>
      </c>
      <c r="C1069" t="s">
        <v>272</v>
      </c>
      <c r="D1069" t="s">
        <v>619</v>
      </c>
      <c r="E1069" s="4">
        <v>20</v>
      </c>
      <c r="F1069" s="4">
        <v>33</v>
      </c>
      <c r="G1069">
        <v>1</v>
      </c>
      <c r="H1069" s="5">
        <v>5.5555555555555558E-3</v>
      </c>
      <c r="I1069" t="s">
        <v>610</v>
      </c>
      <c r="J1069" s="4">
        <f t="shared" si="65"/>
        <v>33</v>
      </c>
      <c r="K1069" s="11">
        <f t="shared" si="66"/>
        <v>20</v>
      </c>
      <c r="L1069" s="4">
        <f t="shared" si="64"/>
        <v>13</v>
      </c>
      <c r="M1069" s="6">
        <f t="shared" si="67"/>
        <v>0.39393939393939392</v>
      </c>
    </row>
    <row r="1070" spans="1:13" x14ac:dyDescent="0.45">
      <c r="A1070" s="3">
        <v>426</v>
      </c>
      <c r="B1070" s="3">
        <v>5</v>
      </c>
      <c r="C1070" t="s">
        <v>53</v>
      </c>
      <c r="D1070" t="s">
        <v>620</v>
      </c>
      <c r="E1070" s="4">
        <v>16</v>
      </c>
      <c r="F1070" s="4">
        <v>28</v>
      </c>
      <c r="G1070">
        <v>2</v>
      </c>
      <c r="H1070" s="5">
        <v>2.6388888888888889E-2</v>
      </c>
      <c r="I1070" t="s">
        <v>610</v>
      </c>
      <c r="J1070" s="4">
        <f t="shared" si="65"/>
        <v>56</v>
      </c>
      <c r="K1070" s="11">
        <f t="shared" si="66"/>
        <v>32</v>
      </c>
      <c r="L1070" s="4">
        <f t="shared" si="64"/>
        <v>24</v>
      </c>
      <c r="M1070" s="6">
        <f t="shared" si="67"/>
        <v>0.42857142857142855</v>
      </c>
    </row>
    <row r="1071" spans="1:13" x14ac:dyDescent="0.45">
      <c r="A1071" s="3">
        <v>426</v>
      </c>
      <c r="B1071" s="3">
        <v>5</v>
      </c>
      <c r="C1071" t="s">
        <v>133</v>
      </c>
      <c r="D1071" t="s">
        <v>631</v>
      </c>
      <c r="E1071" s="4">
        <v>15</v>
      </c>
      <c r="F1071" s="4">
        <v>25</v>
      </c>
      <c r="G1071">
        <v>2</v>
      </c>
      <c r="H1071" s="5">
        <v>1.5972222222222221E-2</v>
      </c>
      <c r="I1071" t="s">
        <v>609</v>
      </c>
      <c r="J1071" s="4">
        <f t="shared" si="65"/>
        <v>50</v>
      </c>
      <c r="K1071" s="11">
        <f t="shared" si="66"/>
        <v>30</v>
      </c>
      <c r="L1071" s="4">
        <f t="shared" si="64"/>
        <v>20</v>
      </c>
      <c r="M1071" s="6">
        <f t="shared" si="67"/>
        <v>0.4</v>
      </c>
    </row>
    <row r="1072" spans="1:13" x14ac:dyDescent="0.45">
      <c r="A1072" s="3">
        <v>426</v>
      </c>
      <c r="B1072" s="3">
        <v>5</v>
      </c>
      <c r="C1072" t="s">
        <v>84</v>
      </c>
      <c r="D1072" t="s">
        <v>617</v>
      </c>
      <c r="E1072" s="4">
        <v>22</v>
      </c>
      <c r="F1072" s="4">
        <v>36</v>
      </c>
      <c r="G1072">
        <v>3</v>
      </c>
      <c r="H1072" s="5">
        <v>3.2638888888888891E-2</v>
      </c>
      <c r="I1072" t="s">
        <v>610</v>
      </c>
      <c r="J1072" s="4">
        <f t="shared" si="65"/>
        <v>108</v>
      </c>
      <c r="K1072" s="11">
        <f t="shared" si="66"/>
        <v>66</v>
      </c>
      <c r="L1072" s="4">
        <f t="shared" si="64"/>
        <v>42</v>
      </c>
      <c r="M1072" s="6">
        <f t="shared" si="67"/>
        <v>0.3888888888888889</v>
      </c>
    </row>
    <row r="1073" spans="1:13" x14ac:dyDescent="0.45">
      <c r="A1073" s="3">
        <v>427</v>
      </c>
      <c r="B1073" s="3">
        <v>2</v>
      </c>
      <c r="C1073" t="s">
        <v>133</v>
      </c>
      <c r="D1073" t="s">
        <v>631</v>
      </c>
      <c r="E1073" s="4">
        <v>15</v>
      </c>
      <c r="F1073" s="4">
        <v>25</v>
      </c>
      <c r="G1073">
        <v>3</v>
      </c>
      <c r="H1073" s="5">
        <v>2.361111111111111E-2</v>
      </c>
      <c r="I1073" t="s">
        <v>610</v>
      </c>
      <c r="J1073" s="4">
        <f t="shared" si="65"/>
        <v>75</v>
      </c>
      <c r="K1073" s="11">
        <f t="shared" si="66"/>
        <v>45</v>
      </c>
      <c r="L1073" s="4">
        <f t="shared" si="64"/>
        <v>30</v>
      </c>
      <c r="M1073" s="6">
        <f t="shared" si="67"/>
        <v>0.4</v>
      </c>
    </row>
    <row r="1074" spans="1:13" x14ac:dyDescent="0.45">
      <c r="A1074" s="3">
        <v>427</v>
      </c>
      <c r="B1074" s="3">
        <v>2</v>
      </c>
      <c r="C1074" t="s">
        <v>37</v>
      </c>
      <c r="D1074" t="s">
        <v>622</v>
      </c>
      <c r="E1074" s="4">
        <v>21</v>
      </c>
      <c r="F1074" s="4">
        <v>35</v>
      </c>
      <c r="G1074">
        <v>2</v>
      </c>
      <c r="H1074" s="5">
        <v>3.6111111111111108E-2</v>
      </c>
      <c r="I1074" t="s">
        <v>609</v>
      </c>
      <c r="J1074" s="4">
        <f t="shared" si="65"/>
        <v>70</v>
      </c>
      <c r="K1074" s="11">
        <f t="shared" si="66"/>
        <v>42</v>
      </c>
      <c r="L1074" s="4">
        <f t="shared" si="64"/>
        <v>28</v>
      </c>
      <c r="M1074" s="6">
        <f t="shared" si="67"/>
        <v>0.4</v>
      </c>
    </row>
    <row r="1075" spans="1:13" x14ac:dyDescent="0.45">
      <c r="A1075" s="3">
        <v>427</v>
      </c>
      <c r="B1075" s="3">
        <v>2</v>
      </c>
      <c r="C1075" t="s">
        <v>211</v>
      </c>
      <c r="D1075" t="s">
        <v>627</v>
      </c>
      <c r="E1075" s="4">
        <v>14</v>
      </c>
      <c r="F1075" s="4">
        <v>23</v>
      </c>
      <c r="G1075">
        <v>1</v>
      </c>
      <c r="H1075" s="5">
        <v>1.6666666666666666E-2</v>
      </c>
      <c r="I1075" t="s">
        <v>610</v>
      </c>
      <c r="J1075" s="4">
        <f t="shared" si="65"/>
        <v>23</v>
      </c>
      <c r="K1075" s="11">
        <f t="shared" si="66"/>
        <v>14</v>
      </c>
      <c r="L1075" s="4">
        <f t="shared" si="64"/>
        <v>9</v>
      </c>
      <c r="M1075" s="6">
        <f t="shared" si="67"/>
        <v>0.39130434782608697</v>
      </c>
    </row>
    <row r="1076" spans="1:13" x14ac:dyDescent="0.45">
      <c r="A1076" s="3">
        <v>427</v>
      </c>
      <c r="B1076" s="3">
        <v>2</v>
      </c>
      <c r="C1076" t="s">
        <v>123</v>
      </c>
      <c r="D1076" t="s">
        <v>621</v>
      </c>
      <c r="E1076" s="4">
        <v>11</v>
      </c>
      <c r="F1076" s="4">
        <v>19</v>
      </c>
      <c r="G1076">
        <v>2</v>
      </c>
      <c r="H1076" s="5">
        <v>3.888888888888889E-2</v>
      </c>
      <c r="I1076" t="s">
        <v>609</v>
      </c>
      <c r="J1076" s="4">
        <f t="shared" si="65"/>
        <v>38</v>
      </c>
      <c r="K1076" s="11">
        <f t="shared" si="66"/>
        <v>22</v>
      </c>
      <c r="L1076" s="4">
        <f t="shared" si="64"/>
        <v>16</v>
      </c>
      <c r="M1076" s="6">
        <f t="shared" si="67"/>
        <v>0.42105263157894735</v>
      </c>
    </row>
    <row r="1077" spans="1:13" x14ac:dyDescent="0.45">
      <c r="A1077" s="3">
        <v>428</v>
      </c>
      <c r="B1077" s="3">
        <v>7</v>
      </c>
      <c r="C1077" t="s">
        <v>59</v>
      </c>
      <c r="D1077" t="s">
        <v>616</v>
      </c>
      <c r="E1077" s="4">
        <v>25</v>
      </c>
      <c r="F1077" s="4">
        <v>40</v>
      </c>
      <c r="G1077">
        <v>1</v>
      </c>
      <c r="H1077" s="5">
        <v>2.6388888888888889E-2</v>
      </c>
      <c r="I1077" t="s">
        <v>609</v>
      </c>
      <c r="J1077" s="4">
        <f t="shared" si="65"/>
        <v>40</v>
      </c>
      <c r="K1077" s="11">
        <f t="shared" si="66"/>
        <v>25</v>
      </c>
      <c r="L1077" s="4">
        <f t="shared" si="64"/>
        <v>15</v>
      </c>
      <c r="M1077" s="6">
        <f t="shared" si="67"/>
        <v>0.375</v>
      </c>
    </row>
    <row r="1078" spans="1:13" x14ac:dyDescent="0.45">
      <c r="A1078" s="3">
        <v>428</v>
      </c>
      <c r="B1078" s="3">
        <v>7</v>
      </c>
      <c r="C1078" t="s">
        <v>211</v>
      </c>
      <c r="D1078" t="s">
        <v>627</v>
      </c>
      <c r="E1078" s="4">
        <v>14</v>
      </c>
      <c r="F1078" s="4">
        <v>23</v>
      </c>
      <c r="G1078">
        <v>1</v>
      </c>
      <c r="H1078" s="5">
        <v>3.1944444444444442E-2</v>
      </c>
      <c r="I1078" t="s">
        <v>609</v>
      </c>
      <c r="J1078" s="4">
        <f t="shared" si="65"/>
        <v>23</v>
      </c>
      <c r="K1078" s="11">
        <f t="shared" si="66"/>
        <v>14</v>
      </c>
      <c r="L1078" s="4">
        <f t="shared" si="64"/>
        <v>9</v>
      </c>
      <c r="M1078" s="6">
        <f t="shared" si="67"/>
        <v>0.39130434782608697</v>
      </c>
    </row>
    <row r="1079" spans="1:13" x14ac:dyDescent="0.45">
      <c r="A1079" s="3">
        <v>428</v>
      </c>
      <c r="B1079" s="3">
        <v>7</v>
      </c>
      <c r="C1079" t="s">
        <v>133</v>
      </c>
      <c r="D1079" t="s">
        <v>631</v>
      </c>
      <c r="E1079" s="4">
        <v>15</v>
      </c>
      <c r="F1079" s="4">
        <v>25</v>
      </c>
      <c r="G1079">
        <v>2</v>
      </c>
      <c r="H1079" s="5">
        <v>3.3333333333333333E-2</v>
      </c>
      <c r="I1079" t="s">
        <v>609</v>
      </c>
      <c r="J1079" s="4">
        <f t="shared" si="65"/>
        <v>50</v>
      </c>
      <c r="K1079" s="11">
        <f t="shared" si="66"/>
        <v>30</v>
      </c>
      <c r="L1079" s="4">
        <f t="shared" si="64"/>
        <v>20</v>
      </c>
      <c r="M1079" s="6">
        <f t="shared" si="67"/>
        <v>0.4</v>
      </c>
    </row>
    <row r="1080" spans="1:13" x14ac:dyDescent="0.45">
      <c r="A1080" s="3">
        <v>428</v>
      </c>
      <c r="B1080" s="3">
        <v>7</v>
      </c>
      <c r="C1080" t="s">
        <v>127</v>
      </c>
      <c r="D1080" t="s">
        <v>614</v>
      </c>
      <c r="E1080" s="4">
        <v>19</v>
      </c>
      <c r="F1080" s="4">
        <v>31</v>
      </c>
      <c r="G1080">
        <v>2</v>
      </c>
      <c r="H1080" s="5">
        <v>3.2638888888888891E-2</v>
      </c>
      <c r="I1080" t="s">
        <v>609</v>
      </c>
      <c r="J1080" s="4">
        <f t="shared" si="65"/>
        <v>62</v>
      </c>
      <c r="K1080" s="11">
        <f t="shared" si="66"/>
        <v>38</v>
      </c>
      <c r="L1080" s="4">
        <f t="shared" si="64"/>
        <v>24</v>
      </c>
      <c r="M1080" s="6">
        <f t="shared" si="67"/>
        <v>0.38709677419354838</v>
      </c>
    </row>
    <row r="1081" spans="1:13" x14ac:dyDescent="0.45">
      <c r="A1081" s="3">
        <v>429</v>
      </c>
      <c r="B1081" s="3">
        <v>8</v>
      </c>
      <c r="C1081" t="s">
        <v>166</v>
      </c>
      <c r="D1081" t="s">
        <v>630</v>
      </c>
      <c r="E1081" s="4">
        <v>15</v>
      </c>
      <c r="F1081" s="4">
        <v>26</v>
      </c>
      <c r="G1081">
        <v>3</v>
      </c>
      <c r="H1081" s="5">
        <v>1.8749999999999999E-2</v>
      </c>
      <c r="I1081" t="s">
        <v>609</v>
      </c>
      <c r="J1081" s="4">
        <f t="shared" si="65"/>
        <v>78</v>
      </c>
      <c r="K1081" s="11">
        <f t="shared" si="66"/>
        <v>45</v>
      </c>
      <c r="L1081" s="4">
        <f t="shared" si="64"/>
        <v>33</v>
      </c>
      <c r="M1081" s="6">
        <f t="shared" si="67"/>
        <v>0.42307692307692307</v>
      </c>
    </row>
    <row r="1082" spans="1:13" x14ac:dyDescent="0.45">
      <c r="A1082" s="3">
        <v>430</v>
      </c>
      <c r="B1082" s="3">
        <v>7</v>
      </c>
      <c r="C1082" t="s">
        <v>133</v>
      </c>
      <c r="D1082" t="s">
        <v>631</v>
      </c>
      <c r="E1082" s="4">
        <v>15</v>
      </c>
      <c r="F1082" s="4">
        <v>25</v>
      </c>
      <c r="G1082">
        <v>1</v>
      </c>
      <c r="H1082" s="5">
        <v>3.4027777777777775E-2</v>
      </c>
      <c r="I1082" t="s">
        <v>609</v>
      </c>
      <c r="J1082" s="4">
        <f t="shared" si="65"/>
        <v>25</v>
      </c>
      <c r="K1082" s="11">
        <f t="shared" si="66"/>
        <v>15</v>
      </c>
      <c r="L1082" s="4">
        <f t="shared" si="64"/>
        <v>10</v>
      </c>
      <c r="M1082" s="6">
        <f t="shared" si="67"/>
        <v>0.4</v>
      </c>
    </row>
    <row r="1083" spans="1:13" x14ac:dyDescent="0.45">
      <c r="A1083" s="3">
        <v>431</v>
      </c>
      <c r="B1083" s="3">
        <v>15</v>
      </c>
      <c r="C1083" t="s">
        <v>79</v>
      </c>
      <c r="D1083" t="s">
        <v>613</v>
      </c>
      <c r="E1083" s="4">
        <v>18</v>
      </c>
      <c r="F1083" s="4">
        <v>30</v>
      </c>
      <c r="G1083">
        <v>2</v>
      </c>
      <c r="H1083" s="5">
        <v>1.3888888888888888E-2</v>
      </c>
      <c r="I1083" t="s">
        <v>609</v>
      </c>
      <c r="J1083" s="4">
        <f t="shared" si="65"/>
        <v>60</v>
      </c>
      <c r="K1083" s="11">
        <f t="shared" si="66"/>
        <v>36</v>
      </c>
      <c r="L1083" s="4">
        <f t="shared" si="64"/>
        <v>24</v>
      </c>
      <c r="M1083" s="6">
        <f t="shared" si="67"/>
        <v>0.4</v>
      </c>
    </row>
    <row r="1084" spans="1:13" x14ac:dyDescent="0.45">
      <c r="A1084" s="3">
        <v>432</v>
      </c>
      <c r="B1084" s="3">
        <v>10</v>
      </c>
      <c r="C1084" t="s">
        <v>157</v>
      </c>
      <c r="D1084" t="s">
        <v>626</v>
      </c>
      <c r="E1084" s="4">
        <v>12</v>
      </c>
      <c r="F1084" s="4">
        <v>20</v>
      </c>
      <c r="G1084">
        <v>3</v>
      </c>
      <c r="H1084" s="5">
        <v>1.1111111111111112E-2</v>
      </c>
      <c r="I1084" t="s">
        <v>610</v>
      </c>
      <c r="J1084" s="4">
        <f t="shared" si="65"/>
        <v>60</v>
      </c>
      <c r="K1084" s="11">
        <f t="shared" si="66"/>
        <v>36</v>
      </c>
      <c r="L1084" s="4">
        <f t="shared" si="64"/>
        <v>24</v>
      </c>
      <c r="M1084" s="6">
        <f t="shared" si="67"/>
        <v>0.4</v>
      </c>
    </row>
    <row r="1085" spans="1:13" x14ac:dyDescent="0.45">
      <c r="A1085" s="3">
        <v>432</v>
      </c>
      <c r="B1085" s="3">
        <v>10</v>
      </c>
      <c r="C1085" t="s">
        <v>81</v>
      </c>
      <c r="D1085" t="s">
        <v>628</v>
      </c>
      <c r="E1085" s="4">
        <v>13</v>
      </c>
      <c r="F1085" s="4">
        <v>21</v>
      </c>
      <c r="G1085">
        <v>1</v>
      </c>
      <c r="H1085" s="5">
        <v>1.8749999999999999E-2</v>
      </c>
      <c r="I1085" t="s">
        <v>609</v>
      </c>
      <c r="J1085" s="4">
        <f t="shared" si="65"/>
        <v>21</v>
      </c>
      <c r="K1085" s="11">
        <f t="shared" si="66"/>
        <v>13</v>
      </c>
      <c r="L1085" s="4">
        <f t="shared" si="64"/>
        <v>8</v>
      </c>
      <c r="M1085" s="6">
        <f t="shared" si="67"/>
        <v>0.38095238095238093</v>
      </c>
    </row>
    <row r="1086" spans="1:13" x14ac:dyDescent="0.45">
      <c r="A1086" s="3">
        <v>432</v>
      </c>
      <c r="B1086" s="3">
        <v>10</v>
      </c>
      <c r="C1086" t="s">
        <v>53</v>
      </c>
      <c r="D1086" t="s">
        <v>620</v>
      </c>
      <c r="E1086" s="4">
        <v>16</v>
      </c>
      <c r="F1086" s="4">
        <v>28</v>
      </c>
      <c r="G1086">
        <v>1</v>
      </c>
      <c r="H1086" s="5">
        <v>2.1527777777777778E-2</v>
      </c>
      <c r="I1086" t="s">
        <v>609</v>
      </c>
      <c r="J1086" s="4">
        <f t="shared" si="65"/>
        <v>28</v>
      </c>
      <c r="K1086" s="11">
        <f t="shared" si="66"/>
        <v>16</v>
      </c>
      <c r="L1086" s="4">
        <f t="shared" si="64"/>
        <v>12</v>
      </c>
      <c r="M1086" s="6">
        <f t="shared" si="67"/>
        <v>0.42857142857142855</v>
      </c>
    </row>
    <row r="1087" spans="1:13" x14ac:dyDescent="0.45">
      <c r="A1087" s="3">
        <v>433</v>
      </c>
      <c r="B1087" s="3">
        <v>10</v>
      </c>
      <c r="C1087" t="s">
        <v>79</v>
      </c>
      <c r="D1087" t="s">
        <v>613</v>
      </c>
      <c r="E1087" s="4">
        <v>18</v>
      </c>
      <c r="F1087" s="4">
        <v>30</v>
      </c>
      <c r="G1087">
        <v>1</v>
      </c>
      <c r="H1087" s="5">
        <v>3.888888888888889E-2</v>
      </c>
      <c r="I1087" t="s">
        <v>610</v>
      </c>
      <c r="J1087" s="4">
        <f t="shared" si="65"/>
        <v>30</v>
      </c>
      <c r="K1087" s="11">
        <f t="shared" si="66"/>
        <v>18</v>
      </c>
      <c r="L1087" s="4">
        <f t="shared" si="64"/>
        <v>12</v>
      </c>
      <c r="M1087" s="6">
        <f t="shared" si="67"/>
        <v>0.4</v>
      </c>
    </row>
    <row r="1088" spans="1:13" x14ac:dyDescent="0.45">
      <c r="A1088" s="3">
        <v>433</v>
      </c>
      <c r="B1088" s="3">
        <v>10</v>
      </c>
      <c r="C1088" t="s">
        <v>169</v>
      </c>
      <c r="D1088" t="s">
        <v>612</v>
      </c>
      <c r="E1088" s="4">
        <v>14</v>
      </c>
      <c r="F1088" s="4">
        <v>24</v>
      </c>
      <c r="G1088">
        <v>3</v>
      </c>
      <c r="H1088" s="5">
        <v>1.2500000000000001E-2</v>
      </c>
      <c r="I1088" t="s">
        <v>609</v>
      </c>
      <c r="J1088" s="4">
        <f t="shared" si="65"/>
        <v>72</v>
      </c>
      <c r="K1088" s="11">
        <f t="shared" si="66"/>
        <v>42</v>
      </c>
      <c r="L1088" s="4">
        <f t="shared" si="64"/>
        <v>30</v>
      </c>
      <c r="M1088" s="6">
        <f t="shared" si="67"/>
        <v>0.41666666666666669</v>
      </c>
    </row>
    <row r="1089" spans="1:13" x14ac:dyDescent="0.45">
      <c r="A1089" s="3">
        <v>434</v>
      </c>
      <c r="B1089" s="3">
        <v>15</v>
      </c>
      <c r="C1089" t="s">
        <v>166</v>
      </c>
      <c r="D1089" t="s">
        <v>630</v>
      </c>
      <c r="E1089" s="4">
        <v>15</v>
      </c>
      <c r="F1089" s="4">
        <v>26</v>
      </c>
      <c r="G1089">
        <v>2</v>
      </c>
      <c r="H1089" s="5">
        <v>1.8055555555555554E-2</v>
      </c>
      <c r="I1089" t="s">
        <v>609</v>
      </c>
      <c r="J1089" s="4">
        <f t="shared" si="65"/>
        <v>52</v>
      </c>
      <c r="K1089" s="11">
        <f t="shared" si="66"/>
        <v>30</v>
      </c>
      <c r="L1089" s="4">
        <f t="shared" si="64"/>
        <v>22</v>
      </c>
      <c r="M1089" s="6">
        <f t="shared" si="67"/>
        <v>0.42307692307692307</v>
      </c>
    </row>
    <row r="1090" spans="1:13" x14ac:dyDescent="0.45">
      <c r="A1090" s="3">
        <v>434</v>
      </c>
      <c r="B1090" s="3">
        <v>15</v>
      </c>
      <c r="C1090" t="s">
        <v>214</v>
      </c>
      <c r="D1090" t="s">
        <v>624</v>
      </c>
      <c r="E1090" s="4">
        <v>13</v>
      </c>
      <c r="F1090" s="4">
        <v>22</v>
      </c>
      <c r="G1090">
        <v>2</v>
      </c>
      <c r="H1090" s="5">
        <v>2.2222222222222223E-2</v>
      </c>
      <c r="I1090" t="s">
        <v>610</v>
      </c>
      <c r="J1090" s="4">
        <f t="shared" si="65"/>
        <v>44</v>
      </c>
      <c r="K1090" s="11">
        <f t="shared" si="66"/>
        <v>26</v>
      </c>
      <c r="L1090" s="4">
        <f t="shared" ref="L1090:L1153" si="68">J1090-(G1090*E1090)</f>
        <v>18</v>
      </c>
      <c r="M1090" s="6">
        <f t="shared" si="67"/>
        <v>0.40909090909090912</v>
      </c>
    </row>
    <row r="1091" spans="1:13" x14ac:dyDescent="0.45">
      <c r="A1091" s="3">
        <v>435</v>
      </c>
      <c r="B1091" s="3">
        <v>17</v>
      </c>
      <c r="C1091" t="s">
        <v>166</v>
      </c>
      <c r="D1091" t="s">
        <v>630</v>
      </c>
      <c r="E1091" s="4">
        <v>15</v>
      </c>
      <c r="F1091" s="4">
        <v>26</v>
      </c>
      <c r="G1091">
        <v>2</v>
      </c>
      <c r="H1091" s="5">
        <v>9.7222222222222224E-3</v>
      </c>
      <c r="I1091" t="s">
        <v>609</v>
      </c>
      <c r="J1091" s="4">
        <f t="shared" ref="J1091:J1154" si="69">F1091*G1091</f>
        <v>52</v>
      </c>
      <c r="K1091" s="11">
        <f t="shared" ref="K1091:K1154" si="70">G1091*E1091</f>
        <v>30</v>
      </c>
      <c r="L1091" s="4">
        <f t="shared" si="68"/>
        <v>22</v>
      </c>
      <c r="M1091" s="6">
        <f t="shared" ref="M1091:M1154" si="71">L1091/J1091</f>
        <v>0.42307692307692307</v>
      </c>
    </row>
    <row r="1092" spans="1:13" x14ac:dyDescent="0.45">
      <c r="A1092" s="3">
        <v>435</v>
      </c>
      <c r="B1092" s="3">
        <v>17</v>
      </c>
      <c r="C1092" t="s">
        <v>81</v>
      </c>
      <c r="D1092" t="s">
        <v>628</v>
      </c>
      <c r="E1092" s="4">
        <v>13</v>
      </c>
      <c r="F1092" s="4">
        <v>21</v>
      </c>
      <c r="G1092">
        <v>2</v>
      </c>
      <c r="H1092" s="5">
        <v>2.9166666666666667E-2</v>
      </c>
      <c r="I1092" t="s">
        <v>609</v>
      </c>
      <c r="J1092" s="4">
        <f t="shared" si="69"/>
        <v>42</v>
      </c>
      <c r="K1092" s="11">
        <f t="shared" si="70"/>
        <v>26</v>
      </c>
      <c r="L1092" s="4">
        <f t="shared" si="68"/>
        <v>16</v>
      </c>
      <c r="M1092" s="6">
        <f t="shared" si="71"/>
        <v>0.38095238095238093</v>
      </c>
    </row>
    <row r="1093" spans="1:13" x14ac:dyDescent="0.45">
      <c r="A1093" s="3">
        <v>435</v>
      </c>
      <c r="B1093" s="3">
        <v>17</v>
      </c>
      <c r="C1093" t="s">
        <v>79</v>
      </c>
      <c r="D1093" t="s">
        <v>613</v>
      </c>
      <c r="E1093" s="4">
        <v>18</v>
      </c>
      <c r="F1093" s="4">
        <v>30</v>
      </c>
      <c r="G1093">
        <v>2</v>
      </c>
      <c r="H1093" s="5">
        <v>3.8194444444444448E-2</v>
      </c>
      <c r="I1093" t="s">
        <v>610</v>
      </c>
      <c r="J1093" s="4">
        <f t="shared" si="69"/>
        <v>60</v>
      </c>
      <c r="K1093" s="11">
        <f t="shared" si="70"/>
        <v>36</v>
      </c>
      <c r="L1093" s="4">
        <f t="shared" si="68"/>
        <v>24</v>
      </c>
      <c r="M1093" s="6">
        <f t="shared" si="71"/>
        <v>0.4</v>
      </c>
    </row>
    <row r="1094" spans="1:13" x14ac:dyDescent="0.45">
      <c r="A1094" s="3">
        <v>436</v>
      </c>
      <c r="B1094" s="3">
        <v>10</v>
      </c>
      <c r="C1094" t="s">
        <v>53</v>
      </c>
      <c r="D1094" t="s">
        <v>620</v>
      </c>
      <c r="E1094" s="4">
        <v>16</v>
      </c>
      <c r="F1094" s="4">
        <v>28</v>
      </c>
      <c r="G1094">
        <v>2</v>
      </c>
      <c r="H1094" s="5">
        <v>3.125E-2</v>
      </c>
      <c r="I1094" t="s">
        <v>610</v>
      </c>
      <c r="J1094" s="4">
        <f t="shared" si="69"/>
        <v>56</v>
      </c>
      <c r="K1094" s="11">
        <f t="shared" si="70"/>
        <v>32</v>
      </c>
      <c r="L1094" s="4">
        <f t="shared" si="68"/>
        <v>24</v>
      </c>
      <c r="M1094" s="6">
        <f t="shared" si="71"/>
        <v>0.42857142857142855</v>
      </c>
    </row>
    <row r="1095" spans="1:13" x14ac:dyDescent="0.45">
      <c r="A1095" s="3">
        <v>437</v>
      </c>
      <c r="B1095" s="3">
        <v>16</v>
      </c>
      <c r="C1095" t="s">
        <v>37</v>
      </c>
      <c r="D1095" t="s">
        <v>622</v>
      </c>
      <c r="E1095" s="4">
        <v>21</v>
      </c>
      <c r="F1095" s="4">
        <v>35</v>
      </c>
      <c r="G1095">
        <v>2</v>
      </c>
      <c r="H1095" s="5">
        <v>3.5416666666666666E-2</v>
      </c>
      <c r="I1095" t="s">
        <v>610</v>
      </c>
      <c r="J1095" s="4">
        <f t="shared" si="69"/>
        <v>70</v>
      </c>
      <c r="K1095" s="11">
        <f t="shared" si="70"/>
        <v>42</v>
      </c>
      <c r="L1095" s="4">
        <f t="shared" si="68"/>
        <v>28</v>
      </c>
      <c r="M1095" s="6">
        <f t="shared" si="71"/>
        <v>0.4</v>
      </c>
    </row>
    <row r="1096" spans="1:13" x14ac:dyDescent="0.45">
      <c r="A1096" s="3">
        <v>438</v>
      </c>
      <c r="B1096" s="3">
        <v>2</v>
      </c>
      <c r="C1096" t="s">
        <v>272</v>
      </c>
      <c r="D1096" t="s">
        <v>619</v>
      </c>
      <c r="E1096" s="4">
        <v>20</v>
      </c>
      <c r="F1096" s="4">
        <v>33</v>
      </c>
      <c r="G1096">
        <v>1</v>
      </c>
      <c r="H1096" s="5">
        <v>3.5416666666666666E-2</v>
      </c>
      <c r="I1096" t="s">
        <v>610</v>
      </c>
      <c r="J1096" s="4">
        <f t="shared" si="69"/>
        <v>33</v>
      </c>
      <c r="K1096" s="11">
        <f t="shared" si="70"/>
        <v>20</v>
      </c>
      <c r="L1096" s="4">
        <f t="shared" si="68"/>
        <v>13</v>
      </c>
      <c r="M1096" s="6">
        <f t="shared" si="71"/>
        <v>0.39393939393939392</v>
      </c>
    </row>
    <row r="1097" spans="1:13" x14ac:dyDescent="0.45">
      <c r="A1097" s="3">
        <v>439</v>
      </c>
      <c r="B1097" s="3">
        <v>15</v>
      </c>
      <c r="C1097" t="s">
        <v>272</v>
      </c>
      <c r="D1097" t="s">
        <v>619</v>
      </c>
      <c r="E1097" s="4">
        <v>20</v>
      </c>
      <c r="F1097" s="4">
        <v>33</v>
      </c>
      <c r="G1097">
        <v>3</v>
      </c>
      <c r="H1097" s="5">
        <v>2.4305555555555556E-2</v>
      </c>
      <c r="I1097" t="s">
        <v>609</v>
      </c>
      <c r="J1097" s="4">
        <f t="shared" si="69"/>
        <v>99</v>
      </c>
      <c r="K1097" s="11">
        <f t="shared" si="70"/>
        <v>60</v>
      </c>
      <c r="L1097" s="4">
        <f t="shared" si="68"/>
        <v>39</v>
      </c>
      <c r="M1097" s="6">
        <f t="shared" si="71"/>
        <v>0.39393939393939392</v>
      </c>
    </row>
    <row r="1098" spans="1:13" x14ac:dyDescent="0.45">
      <c r="A1098" s="3">
        <v>439</v>
      </c>
      <c r="B1098" s="3">
        <v>15</v>
      </c>
      <c r="C1098" t="s">
        <v>166</v>
      </c>
      <c r="D1098" t="s">
        <v>630</v>
      </c>
      <c r="E1098" s="4">
        <v>15</v>
      </c>
      <c r="F1098" s="4">
        <v>26</v>
      </c>
      <c r="G1098">
        <v>3</v>
      </c>
      <c r="H1098" s="5">
        <v>2.013888888888889E-2</v>
      </c>
      <c r="I1098" t="s">
        <v>610</v>
      </c>
      <c r="J1098" s="4">
        <f t="shared" si="69"/>
        <v>78</v>
      </c>
      <c r="K1098" s="11">
        <f t="shared" si="70"/>
        <v>45</v>
      </c>
      <c r="L1098" s="4">
        <f t="shared" si="68"/>
        <v>33</v>
      </c>
      <c r="M1098" s="6">
        <f t="shared" si="71"/>
        <v>0.42307692307692307</v>
      </c>
    </row>
    <row r="1099" spans="1:13" x14ac:dyDescent="0.45">
      <c r="A1099" s="3">
        <v>440</v>
      </c>
      <c r="B1099" s="3">
        <v>13</v>
      </c>
      <c r="C1099" t="s">
        <v>211</v>
      </c>
      <c r="D1099" t="s">
        <v>627</v>
      </c>
      <c r="E1099" s="4">
        <v>14</v>
      </c>
      <c r="F1099" s="4">
        <v>23</v>
      </c>
      <c r="G1099">
        <v>2</v>
      </c>
      <c r="H1099" s="5">
        <v>2.5000000000000001E-2</v>
      </c>
      <c r="I1099" t="s">
        <v>609</v>
      </c>
      <c r="J1099" s="4">
        <f t="shared" si="69"/>
        <v>46</v>
      </c>
      <c r="K1099" s="11">
        <f t="shared" si="70"/>
        <v>28</v>
      </c>
      <c r="L1099" s="4">
        <f t="shared" si="68"/>
        <v>18</v>
      </c>
      <c r="M1099" s="6">
        <f t="shared" si="71"/>
        <v>0.39130434782608697</v>
      </c>
    </row>
    <row r="1100" spans="1:13" x14ac:dyDescent="0.45">
      <c r="A1100" s="3">
        <v>440</v>
      </c>
      <c r="B1100" s="3">
        <v>13</v>
      </c>
      <c r="C1100" t="s">
        <v>123</v>
      </c>
      <c r="D1100" t="s">
        <v>621</v>
      </c>
      <c r="E1100" s="4">
        <v>11</v>
      </c>
      <c r="F1100" s="4">
        <v>19</v>
      </c>
      <c r="G1100">
        <v>2</v>
      </c>
      <c r="H1100" s="5">
        <v>6.2500000000000003E-3</v>
      </c>
      <c r="I1100" t="s">
        <v>609</v>
      </c>
      <c r="J1100" s="4">
        <f t="shared" si="69"/>
        <v>38</v>
      </c>
      <c r="K1100" s="11">
        <f t="shared" si="70"/>
        <v>22</v>
      </c>
      <c r="L1100" s="4">
        <f t="shared" si="68"/>
        <v>16</v>
      </c>
      <c r="M1100" s="6">
        <f t="shared" si="71"/>
        <v>0.42105263157894735</v>
      </c>
    </row>
    <row r="1101" spans="1:13" x14ac:dyDescent="0.45">
      <c r="A1101" s="3">
        <v>441</v>
      </c>
      <c r="B1101" s="3">
        <v>13</v>
      </c>
      <c r="C1101" t="s">
        <v>37</v>
      </c>
      <c r="D1101" t="s">
        <v>622</v>
      </c>
      <c r="E1101" s="4">
        <v>21</v>
      </c>
      <c r="F1101" s="4">
        <v>35</v>
      </c>
      <c r="G1101">
        <v>3</v>
      </c>
      <c r="H1101" s="5">
        <v>3.7499999999999999E-2</v>
      </c>
      <c r="I1101" t="s">
        <v>609</v>
      </c>
      <c r="J1101" s="4">
        <f t="shared" si="69"/>
        <v>105</v>
      </c>
      <c r="K1101" s="11">
        <f t="shared" si="70"/>
        <v>63</v>
      </c>
      <c r="L1101" s="4">
        <f t="shared" si="68"/>
        <v>42</v>
      </c>
      <c r="M1101" s="6">
        <f t="shared" si="71"/>
        <v>0.4</v>
      </c>
    </row>
    <row r="1102" spans="1:13" x14ac:dyDescent="0.45">
      <c r="A1102" s="3">
        <v>441</v>
      </c>
      <c r="B1102" s="3">
        <v>13</v>
      </c>
      <c r="C1102" t="s">
        <v>166</v>
      </c>
      <c r="D1102" t="s">
        <v>630</v>
      </c>
      <c r="E1102" s="4">
        <v>15</v>
      </c>
      <c r="F1102" s="4">
        <v>26</v>
      </c>
      <c r="G1102">
        <v>3</v>
      </c>
      <c r="H1102" s="5">
        <v>2.5000000000000001E-2</v>
      </c>
      <c r="I1102" t="s">
        <v>610</v>
      </c>
      <c r="J1102" s="4">
        <f t="shared" si="69"/>
        <v>78</v>
      </c>
      <c r="K1102" s="11">
        <f t="shared" si="70"/>
        <v>45</v>
      </c>
      <c r="L1102" s="4">
        <f t="shared" si="68"/>
        <v>33</v>
      </c>
      <c r="M1102" s="6">
        <f t="shared" si="71"/>
        <v>0.42307692307692307</v>
      </c>
    </row>
    <row r="1103" spans="1:13" x14ac:dyDescent="0.45">
      <c r="A1103" s="3">
        <v>442</v>
      </c>
      <c r="B1103" s="3">
        <v>15</v>
      </c>
      <c r="C1103" t="s">
        <v>66</v>
      </c>
      <c r="D1103" t="s">
        <v>625</v>
      </c>
      <c r="E1103" s="4">
        <v>20</v>
      </c>
      <c r="F1103" s="4">
        <v>34</v>
      </c>
      <c r="G1103">
        <v>3</v>
      </c>
      <c r="H1103" s="5">
        <v>2.013888888888889E-2</v>
      </c>
      <c r="I1103" t="s">
        <v>610</v>
      </c>
      <c r="J1103" s="4">
        <f t="shared" si="69"/>
        <v>102</v>
      </c>
      <c r="K1103" s="11">
        <f t="shared" si="70"/>
        <v>60</v>
      </c>
      <c r="L1103" s="4">
        <f t="shared" si="68"/>
        <v>42</v>
      </c>
      <c r="M1103" s="6">
        <f t="shared" si="71"/>
        <v>0.41176470588235292</v>
      </c>
    </row>
    <row r="1104" spans="1:13" x14ac:dyDescent="0.45">
      <c r="A1104" s="3">
        <v>442</v>
      </c>
      <c r="B1104" s="3">
        <v>15</v>
      </c>
      <c r="C1104" t="s">
        <v>133</v>
      </c>
      <c r="D1104" t="s">
        <v>631</v>
      </c>
      <c r="E1104" s="4">
        <v>15</v>
      </c>
      <c r="F1104" s="4">
        <v>25</v>
      </c>
      <c r="G1104">
        <v>1</v>
      </c>
      <c r="H1104" s="5">
        <v>3.9583333333333331E-2</v>
      </c>
      <c r="I1104" t="s">
        <v>609</v>
      </c>
      <c r="J1104" s="4">
        <f t="shared" si="69"/>
        <v>25</v>
      </c>
      <c r="K1104" s="11">
        <f t="shared" si="70"/>
        <v>15</v>
      </c>
      <c r="L1104" s="4">
        <f t="shared" si="68"/>
        <v>10</v>
      </c>
      <c r="M1104" s="6">
        <f t="shared" si="71"/>
        <v>0.4</v>
      </c>
    </row>
    <row r="1105" spans="1:13" x14ac:dyDescent="0.45">
      <c r="A1105" s="3">
        <v>442</v>
      </c>
      <c r="B1105" s="3">
        <v>15</v>
      </c>
      <c r="C1105" t="s">
        <v>84</v>
      </c>
      <c r="D1105" t="s">
        <v>617</v>
      </c>
      <c r="E1105" s="4">
        <v>22</v>
      </c>
      <c r="F1105" s="4">
        <v>36</v>
      </c>
      <c r="G1105">
        <v>3</v>
      </c>
      <c r="H1105" s="5">
        <v>3.125E-2</v>
      </c>
      <c r="I1105" t="s">
        <v>609</v>
      </c>
      <c r="J1105" s="4">
        <f t="shared" si="69"/>
        <v>108</v>
      </c>
      <c r="K1105" s="11">
        <f t="shared" si="70"/>
        <v>66</v>
      </c>
      <c r="L1105" s="4">
        <f t="shared" si="68"/>
        <v>42</v>
      </c>
      <c r="M1105" s="6">
        <f t="shared" si="71"/>
        <v>0.3888888888888889</v>
      </c>
    </row>
    <row r="1106" spans="1:13" x14ac:dyDescent="0.45">
      <c r="A1106" s="3">
        <v>443</v>
      </c>
      <c r="B1106" s="3">
        <v>4</v>
      </c>
      <c r="C1106" t="s">
        <v>211</v>
      </c>
      <c r="D1106" t="s">
        <v>627</v>
      </c>
      <c r="E1106" s="4">
        <v>14</v>
      </c>
      <c r="F1106" s="4">
        <v>23</v>
      </c>
      <c r="G1106">
        <v>1</v>
      </c>
      <c r="H1106" s="5">
        <v>2.0833333333333332E-2</v>
      </c>
      <c r="I1106" t="s">
        <v>609</v>
      </c>
      <c r="J1106" s="4">
        <f t="shared" si="69"/>
        <v>23</v>
      </c>
      <c r="K1106" s="11">
        <f t="shared" si="70"/>
        <v>14</v>
      </c>
      <c r="L1106" s="4">
        <f t="shared" si="68"/>
        <v>9</v>
      </c>
      <c r="M1106" s="6">
        <f t="shared" si="71"/>
        <v>0.39130434782608697</v>
      </c>
    </row>
    <row r="1107" spans="1:13" x14ac:dyDescent="0.45">
      <c r="A1107" s="3">
        <v>443</v>
      </c>
      <c r="B1107" s="3">
        <v>4</v>
      </c>
      <c r="C1107" t="s">
        <v>258</v>
      </c>
      <c r="D1107" t="s">
        <v>623</v>
      </c>
      <c r="E1107" s="4">
        <v>19</v>
      </c>
      <c r="F1107" s="4">
        <v>32</v>
      </c>
      <c r="G1107">
        <v>1</v>
      </c>
      <c r="H1107" s="5">
        <v>3.6111111111111108E-2</v>
      </c>
      <c r="I1107" t="s">
        <v>609</v>
      </c>
      <c r="J1107" s="4">
        <f t="shared" si="69"/>
        <v>32</v>
      </c>
      <c r="K1107" s="11">
        <f t="shared" si="70"/>
        <v>19</v>
      </c>
      <c r="L1107" s="4">
        <f t="shared" si="68"/>
        <v>13</v>
      </c>
      <c r="M1107" s="6">
        <f t="shared" si="71"/>
        <v>0.40625</v>
      </c>
    </row>
    <row r="1108" spans="1:13" x14ac:dyDescent="0.45">
      <c r="A1108" s="3">
        <v>443</v>
      </c>
      <c r="B1108" s="3">
        <v>4</v>
      </c>
      <c r="C1108" t="s">
        <v>166</v>
      </c>
      <c r="D1108" t="s">
        <v>630</v>
      </c>
      <c r="E1108" s="4">
        <v>15</v>
      </c>
      <c r="F1108" s="4">
        <v>26</v>
      </c>
      <c r="G1108">
        <v>3</v>
      </c>
      <c r="H1108" s="5">
        <v>3.8194444444444448E-2</v>
      </c>
      <c r="I1108" t="s">
        <v>609</v>
      </c>
      <c r="J1108" s="4">
        <f t="shared" si="69"/>
        <v>78</v>
      </c>
      <c r="K1108" s="11">
        <f t="shared" si="70"/>
        <v>45</v>
      </c>
      <c r="L1108" s="4">
        <f t="shared" si="68"/>
        <v>33</v>
      </c>
      <c r="M1108" s="6">
        <f t="shared" si="71"/>
        <v>0.42307692307692307</v>
      </c>
    </row>
    <row r="1109" spans="1:13" x14ac:dyDescent="0.45">
      <c r="A1109" s="3">
        <v>443</v>
      </c>
      <c r="B1109" s="3">
        <v>4</v>
      </c>
      <c r="C1109" t="s">
        <v>53</v>
      </c>
      <c r="D1109" t="s">
        <v>620</v>
      </c>
      <c r="E1109" s="4">
        <v>16</v>
      </c>
      <c r="F1109" s="4">
        <v>28</v>
      </c>
      <c r="G1109">
        <v>3</v>
      </c>
      <c r="H1109" s="5">
        <v>1.2500000000000001E-2</v>
      </c>
      <c r="I1109" t="s">
        <v>609</v>
      </c>
      <c r="J1109" s="4">
        <f t="shared" si="69"/>
        <v>84</v>
      </c>
      <c r="K1109" s="11">
        <f t="shared" si="70"/>
        <v>48</v>
      </c>
      <c r="L1109" s="4">
        <f t="shared" si="68"/>
        <v>36</v>
      </c>
      <c r="M1109" s="6">
        <f t="shared" si="71"/>
        <v>0.42857142857142855</v>
      </c>
    </row>
    <row r="1110" spans="1:13" x14ac:dyDescent="0.45">
      <c r="A1110" s="3">
        <v>444</v>
      </c>
      <c r="B1110" s="3">
        <v>8</v>
      </c>
      <c r="C1110" t="s">
        <v>211</v>
      </c>
      <c r="D1110" t="s">
        <v>627</v>
      </c>
      <c r="E1110" s="4">
        <v>14</v>
      </c>
      <c r="F1110" s="4">
        <v>23</v>
      </c>
      <c r="G1110">
        <v>1</v>
      </c>
      <c r="H1110" s="5">
        <v>2.2222222222222223E-2</v>
      </c>
      <c r="I1110" t="s">
        <v>610</v>
      </c>
      <c r="J1110" s="4">
        <f t="shared" si="69"/>
        <v>23</v>
      </c>
      <c r="K1110" s="11">
        <f t="shared" si="70"/>
        <v>14</v>
      </c>
      <c r="L1110" s="4">
        <f t="shared" si="68"/>
        <v>9</v>
      </c>
      <c r="M1110" s="6">
        <f t="shared" si="71"/>
        <v>0.39130434782608697</v>
      </c>
    </row>
    <row r="1111" spans="1:13" x14ac:dyDescent="0.45">
      <c r="A1111" s="3">
        <v>444</v>
      </c>
      <c r="B1111" s="3">
        <v>8</v>
      </c>
      <c r="C1111" t="s">
        <v>169</v>
      </c>
      <c r="D1111" t="s">
        <v>612</v>
      </c>
      <c r="E1111" s="4">
        <v>14</v>
      </c>
      <c r="F1111" s="4">
        <v>24</v>
      </c>
      <c r="G1111">
        <v>3</v>
      </c>
      <c r="H1111" s="5">
        <v>3.4027777777777775E-2</v>
      </c>
      <c r="I1111" t="s">
        <v>610</v>
      </c>
      <c r="J1111" s="4">
        <f t="shared" si="69"/>
        <v>72</v>
      </c>
      <c r="K1111" s="11">
        <f t="shared" si="70"/>
        <v>42</v>
      </c>
      <c r="L1111" s="4">
        <f t="shared" si="68"/>
        <v>30</v>
      </c>
      <c r="M1111" s="6">
        <f t="shared" si="71"/>
        <v>0.41666666666666669</v>
      </c>
    </row>
    <row r="1112" spans="1:13" x14ac:dyDescent="0.45">
      <c r="A1112" s="3">
        <v>445</v>
      </c>
      <c r="B1112" s="3">
        <v>6</v>
      </c>
      <c r="C1112" t="s">
        <v>117</v>
      </c>
      <c r="D1112" t="s">
        <v>615</v>
      </c>
      <c r="E1112" s="4">
        <v>16</v>
      </c>
      <c r="F1112" s="4">
        <v>27</v>
      </c>
      <c r="G1112">
        <v>3</v>
      </c>
      <c r="H1112" s="5">
        <v>1.8055555555555554E-2</v>
      </c>
      <c r="I1112" t="s">
        <v>609</v>
      </c>
      <c r="J1112" s="4">
        <f t="shared" si="69"/>
        <v>81</v>
      </c>
      <c r="K1112" s="11">
        <f t="shared" si="70"/>
        <v>48</v>
      </c>
      <c r="L1112" s="4">
        <f t="shared" si="68"/>
        <v>33</v>
      </c>
      <c r="M1112" s="6">
        <f t="shared" si="71"/>
        <v>0.40740740740740738</v>
      </c>
    </row>
    <row r="1113" spans="1:13" x14ac:dyDescent="0.45">
      <c r="A1113" s="3">
        <v>446</v>
      </c>
      <c r="B1113" s="3">
        <v>12</v>
      </c>
      <c r="C1113" t="s">
        <v>81</v>
      </c>
      <c r="D1113" t="s">
        <v>628</v>
      </c>
      <c r="E1113" s="4">
        <v>13</v>
      </c>
      <c r="F1113" s="4">
        <v>21</v>
      </c>
      <c r="G1113">
        <v>1</v>
      </c>
      <c r="H1113" s="5">
        <v>5.5555555555555558E-3</v>
      </c>
      <c r="I1113" t="s">
        <v>610</v>
      </c>
      <c r="J1113" s="4">
        <f t="shared" si="69"/>
        <v>21</v>
      </c>
      <c r="K1113" s="11">
        <f t="shared" si="70"/>
        <v>13</v>
      </c>
      <c r="L1113" s="4">
        <f t="shared" si="68"/>
        <v>8</v>
      </c>
      <c r="M1113" s="6">
        <f t="shared" si="71"/>
        <v>0.38095238095238093</v>
      </c>
    </row>
    <row r="1114" spans="1:13" x14ac:dyDescent="0.45">
      <c r="A1114" s="3">
        <v>447</v>
      </c>
      <c r="B1114" s="3">
        <v>8</v>
      </c>
      <c r="C1114" t="s">
        <v>157</v>
      </c>
      <c r="D1114" t="s">
        <v>626</v>
      </c>
      <c r="E1114" s="4">
        <v>12</v>
      </c>
      <c r="F1114" s="4">
        <v>20</v>
      </c>
      <c r="G1114">
        <v>2</v>
      </c>
      <c r="H1114" s="5">
        <v>2.013888888888889E-2</v>
      </c>
      <c r="I1114" t="s">
        <v>610</v>
      </c>
      <c r="J1114" s="4">
        <f t="shared" si="69"/>
        <v>40</v>
      </c>
      <c r="K1114" s="11">
        <f t="shared" si="70"/>
        <v>24</v>
      </c>
      <c r="L1114" s="4">
        <f t="shared" si="68"/>
        <v>16</v>
      </c>
      <c r="M1114" s="6">
        <f t="shared" si="71"/>
        <v>0.4</v>
      </c>
    </row>
    <row r="1115" spans="1:13" x14ac:dyDescent="0.45">
      <c r="A1115" s="3">
        <v>447</v>
      </c>
      <c r="B1115" s="3">
        <v>8</v>
      </c>
      <c r="C1115" t="s">
        <v>123</v>
      </c>
      <c r="D1115" t="s">
        <v>621</v>
      </c>
      <c r="E1115" s="4">
        <v>11</v>
      </c>
      <c r="F1115" s="4">
        <v>19</v>
      </c>
      <c r="G1115">
        <v>3</v>
      </c>
      <c r="H1115" s="5">
        <v>3.4722222222222224E-2</v>
      </c>
      <c r="I1115" t="s">
        <v>610</v>
      </c>
      <c r="J1115" s="4">
        <f t="shared" si="69"/>
        <v>57</v>
      </c>
      <c r="K1115" s="11">
        <f t="shared" si="70"/>
        <v>33</v>
      </c>
      <c r="L1115" s="4">
        <f t="shared" si="68"/>
        <v>24</v>
      </c>
      <c r="M1115" s="6">
        <f t="shared" si="71"/>
        <v>0.42105263157894735</v>
      </c>
    </row>
    <row r="1116" spans="1:13" x14ac:dyDescent="0.45">
      <c r="A1116" s="3">
        <v>447</v>
      </c>
      <c r="B1116" s="3">
        <v>8</v>
      </c>
      <c r="C1116" t="s">
        <v>53</v>
      </c>
      <c r="D1116" t="s">
        <v>620</v>
      </c>
      <c r="E1116" s="4">
        <v>16</v>
      </c>
      <c r="F1116" s="4">
        <v>28</v>
      </c>
      <c r="G1116">
        <v>3</v>
      </c>
      <c r="H1116" s="5">
        <v>4.8611111111111112E-3</v>
      </c>
      <c r="I1116" t="s">
        <v>609</v>
      </c>
      <c r="J1116" s="4">
        <f t="shared" si="69"/>
        <v>84</v>
      </c>
      <c r="K1116" s="11">
        <f t="shared" si="70"/>
        <v>48</v>
      </c>
      <c r="L1116" s="4">
        <f t="shared" si="68"/>
        <v>36</v>
      </c>
      <c r="M1116" s="6">
        <f t="shared" si="71"/>
        <v>0.42857142857142855</v>
      </c>
    </row>
    <row r="1117" spans="1:13" x14ac:dyDescent="0.45">
      <c r="A1117" s="3">
        <v>448</v>
      </c>
      <c r="B1117" s="3">
        <v>4</v>
      </c>
      <c r="C1117" t="s">
        <v>123</v>
      </c>
      <c r="D1117" t="s">
        <v>621</v>
      </c>
      <c r="E1117" s="4">
        <v>11</v>
      </c>
      <c r="F1117" s="4">
        <v>19</v>
      </c>
      <c r="G1117">
        <v>2</v>
      </c>
      <c r="H1117" s="5">
        <v>1.8055555555555554E-2</v>
      </c>
      <c r="I1117" t="s">
        <v>610</v>
      </c>
      <c r="J1117" s="4">
        <f t="shared" si="69"/>
        <v>38</v>
      </c>
      <c r="K1117" s="11">
        <f t="shared" si="70"/>
        <v>22</v>
      </c>
      <c r="L1117" s="4">
        <f t="shared" si="68"/>
        <v>16</v>
      </c>
      <c r="M1117" s="6">
        <f t="shared" si="71"/>
        <v>0.42105263157894735</v>
      </c>
    </row>
    <row r="1118" spans="1:13" x14ac:dyDescent="0.45">
      <c r="A1118" s="3">
        <v>448</v>
      </c>
      <c r="B1118" s="3">
        <v>4</v>
      </c>
      <c r="C1118" t="s">
        <v>272</v>
      </c>
      <c r="D1118" t="s">
        <v>619</v>
      </c>
      <c r="E1118" s="4">
        <v>20</v>
      </c>
      <c r="F1118" s="4">
        <v>33</v>
      </c>
      <c r="G1118">
        <v>3</v>
      </c>
      <c r="H1118" s="5">
        <v>2.7777777777777776E-2</v>
      </c>
      <c r="I1118" t="s">
        <v>610</v>
      </c>
      <c r="J1118" s="4">
        <f t="shared" si="69"/>
        <v>99</v>
      </c>
      <c r="K1118" s="11">
        <f t="shared" si="70"/>
        <v>60</v>
      </c>
      <c r="L1118" s="4">
        <f t="shared" si="68"/>
        <v>39</v>
      </c>
      <c r="M1118" s="6">
        <f t="shared" si="71"/>
        <v>0.39393939393939392</v>
      </c>
    </row>
    <row r="1119" spans="1:13" x14ac:dyDescent="0.45">
      <c r="A1119" s="3">
        <v>449</v>
      </c>
      <c r="B1119" s="3">
        <v>3</v>
      </c>
      <c r="C1119" t="s">
        <v>258</v>
      </c>
      <c r="D1119" t="s">
        <v>623</v>
      </c>
      <c r="E1119" s="4">
        <v>19</v>
      </c>
      <c r="F1119" s="4">
        <v>32</v>
      </c>
      <c r="G1119">
        <v>2</v>
      </c>
      <c r="H1119" s="5">
        <v>2.2916666666666665E-2</v>
      </c>
      <c r="I1119" t="s">
        <v>610</v>
      </c>
      <c r="J1119" s="4">
        <f t="shared" si="69"/>
        <v>64</v>
      </c>
      <c r="K1119" s="11">
        <f t="shared" si="70"/>
        <v>38</v>
      </c>
      <c r="L1119" s="4">
        <f t="shared" si="68"/>
        <v>26</v>
      </c>
      <c r="M1119" s="6">
        <f t="shared" si="71"/>
        <v>0.40625</v>
      </c>
    </row>
    <row r="1120" spans="1:13" x14ac:dyDescent="0.45">
      <c r="A1120" s="3">
        <v>450</v>
      </c>
      <c r="B1120" s="3">
        <v>9</v>
      </c>
      <c r="C1120" t="s">
        <v>90</v>
      </c>
      <c r="D1120" t="s">
        <v>629</v>
      </c>
      <c r="E1120" s="4">
        <v>10</v>
      </c>
      <c r="F1120" s="4">
        <v>18</v>
      </c>
      <c r="G1120">
        <v>2</v>
      </c>
      <c r="H1120" s="5">
        <v>9.0277777777777769E-3</v>
      </c>
      <c r="I1120" t="s">
        <v>610</v>
      </c>
      <c r="J1120" s="4">
        <f t="shared" si="69"/>
        <v>36</v>
      </c>
      <c r="K1120" s="11">
        <f t="shared" si="70"/>
        <v>20</v>
      </c>
      <c r="L1120" s="4">
        <f t="shared" si="68"/>
        <v>16</v>
      </c>
      <c r="M1120" s="6">
        <f t="shared" si="71"/>
        <v>0.44444444444444442</v>
      </c>
    </row>
    <row r="1121" spans="1:13" x14ac:dyDescent="0.45">
      <c r="A1121" s="3">
        <v>450</v>
      </c>
      <c r="B1121" s="3">
        <v>9</v>
      </c>
      <c r="C1121" t="s">
        <v>84</v>
      </c>
      <c r="D1121" t="s">
        <v>617</v>
      </c>
      <c r="E1121" s="4">
        <v>22</v>
      </c>
      <c r="F1121" s="4">
        <v>36</v>
      </c>
      <c r="G1121">
        <v>1</v>
      </c>
      <c r="H1121" s="5">
        <v>1.4583333333333334E-2</v>
      </c>
      <c r="I1121" t="s">
        <v>609</v>
      </c>
      <c r="J1121" s="4">
        <f t="shared" si="69"/>
        <v>36</v>
      </c>
      <c r="K1121" s="11">
        <f t="shared" si="70"/>
        <v>22</v>
      </c>
      <c r="L1121" s="4">
        <f t="shared" si="68"/>
        <v>14</v>
      </c>
      <c r="M1121" s="6">
        <f t="shared" si="71"/>
        <v>0.3888888888888889</v>
      </c>
    </row>
    <row r="1122" spans="1:13" x14ac:dyDescent="0.45">
      <c r="A1122" s="3">
        <v>451</v>
      </c>
      <c r="B1122" s="3">
        <v>3</v>
      </c>
      <c r="C1122" t="s">
        <v>37</v>
      </c>
      <c r="D1122" t="s">
        <v>622</v>
      </c>
      <c r="E1122" s="4">
        <v>21</v>
      </c>
      <c r="F1122" s="4">
        <v>35</v>
      </c>
      <c r="G1122">
        <v>1</v>
      </c>
      <c r="H1122" s="5">
        <v>1.5972222222222221E-2</v>
      </c>
      <c r="I1122" t="s">
        <v>610</v>
      </c>
      <c r="J1122" s="4">
        <f t="shared" si="69"/>
        <v>35</v>
      </c>
      <c r="K1122" s="11">
        <f t="shared" si="70"/>
        <v>21</v>
      </c>
      <c r="L1122" s="4">
        <f t="shared" si="68"/>
        <v>14</v>
      </c>
      <c r="M1122" s="6">
        <f t="shared" si="71"/>
        <v>0.4</v>
      </c>
    </row>
    <row r="1123" spans="1:13" x14ac:dyDescent="0.45">
      <c r="A1123" s="3">
        <v>451</v>
      </c>
      <c r="B1123" s="3">
        <v>3</v>
      </c>
      <c r="C1123" t="s">
        <v>211</v>
      </c>
      <c r="D1123" t="s">
        <v>627</v>
      </c>
      <c r="E1123" s="4">
        <v>14</v>
      </c>
      <c r="F1123" s="4">
        <v>23</v>
      </c>
      <c r="G1123">
        <v>1</v>
      </c>
      <c r="H1123" s="5">
        <v>2.8472222222222222E-2</v>
      </c>
      <c r="I1123" t="s">
        <v>610</v>
      </c>
      <c r="J1123" s="4">
        <f t="shared" si="69"/>
        <v>23</v>
      </c>
      <c r="K1123" s="11">
        <f t="shared" si="70"/>
        <v>14</v>
      </c>
      <c r="L1123" s="4">
        <f t="shared" si="68"/>
        <v>9</v>
      </c>
      <c r="M1123" s="6">
        <f t="shared" si="71"/>
        <v>0.39130434782608697</v>
      </c>
    </row>
    <row r="1124" spans="1:13" x14ac:dyDescent="0.45">
      <c r="A1124" s="3">
        <v>451</v>
      </c>
      <c r="B1124" s="3">
        <v>3</v>
      </c>
      <c r="C1124" t="s">
        <v>66</v>
      </c>
      <c r="D1124" t="s">
        <v>625</v>
      </c>
      <c r="E1124" s="4">
        <v>20</v>
      </c>
      <c r="F1124" s="4">
        <v>34</v>
      </c>
      <c r="G1124">
        <v>1</v>
      </c>
      <c r="H1124" s="5">
        <v>2.7083333333333334E-2</v>
      </c>
      <c r="I1124" t="s">
        <v>609</v>
      </c>
      <c r="J1124" s="4">
        <f t="shared" si="69"/>
        <v>34</v>
      </c>
      <c r="K1124" s="11">
        <f t="shared" si="70"/>
        <v>20</v>
      </c>
      <c r="L1124" s="4">
        <f t="shared" si="68"/>
        <v>14</v>
      </c>
      <c r="M1124" s="6">
        <f t="shared" si="71"/>
        <v>0.41176470588235292</v>
      </c>
    </row>
    <row r="1125" spans="1:13" x14ac:dyDescent="0.45">
      <c r="A1125" s="3">
        <v>452</v>
      </c>
      <c r="B1125" s="3">
        <v>9</v>
      </c>
      <c r="C1125" t="s">
        <v>127</v>
      </c>
      <c r="D1125" t="s">
        <v>614</v>
      </c>
      <c r="E1125" s="4">
        <v>19</v>
      </c>
      <c r="F1125" s="4">
        <v>31</v>
      </c>
      <c r="G1125">
        <v>3</v>
      </c>
      <c r="H1125" s="5">
        <v>3.6805555555555557E-2</v>
      </c>
      <c r="I1125" t="s">
        <v>609</v>
      </c>
      <c r="J1125" s="4">
        <f t="shared" si="69"/>
        <v>93</v>
      </c>
      <c r="K1125" s="11">
        <f t="shared" si="70"/>
        <v>57</v>
      </c>
      <c r="L1125" s="4">
        <f t="shared" si="68"/>
        <v>36</v>
      </c>
      <c r="M1125" s="6">
        <f t="shared" si="71"/>
        <v>0.38709677419354838</v>
      </c>
    </row>
    <row r="1126" spans="1:13" x14ac:dyDescent="0.45">
      <c r="A1126" s="3">
        <v>452</v>
      </c>
      <c r="B1126" s="3">
        <v>9</v>
      </c>
      <c r="C1126" t="s">
        <v>214</v>
      </c>
      <c r="D1126" t="s">
        <v>624</v>
      </c>
      <c r="E1126" s="4">
        <v>13</v>
      </c>
      <c r="F1126" s="4">
        <v>22</v>
      </c>
      <c r="G1126">
        <v>2</v>
      </c>
      <c r="H1126" s="5">
        <v>1.9444444444444445E-2</v>
      </c>
      <c r="I1126" t="s">
        <v>609</v>
      </c>
      <c r="J1126" s="4">
        <f t="shared" si="69"/>
        <v>44</v>
      </c>
      <c r="K1126" s="11">
        <f t="shared" si="70"/>
        <v>26</v>
      </c>
      <c r="L1126" s="4">
        <f t="shared" si="68"/>
        <v>18</v>
      </c>
      <c r="M1126" s="6">
        <f t="shared" si="71"/>
        <v>0.40909090909090912</v>
      </c>
    </row>
    <row r="1127" spans="1:13" x14ac:dyDescent="0.45">
      <c r="A1127" s="3">
        <v>452</v>
      </c>
      <c r="B1127" s="3">
        <v>9</v>
      </c>
      <c r="C1127" t="s">
        <v>81</v>
      </c>
      <c r="D1127" t="s">
        <v>628</v>
      </c>
      <c r="E1127" s="4">
        <v>13</v>
      </c>
      <c r="F1127" s="4">
        <v>21</v>
      </c>
      <c r="G1127">
        <v>1</v>
      </c>
      <c r="H1127" s="5">
        <v>2.9166666666666667E-2</v>
      </c>
      <c r="I1127" t="s">
        <v>610</v>
      </c>
      <c r="J1127" s="4">
        <f t="shared" si="69"/>
        <v>21</v>
      </c>
      <c r="K1127" s="11">
        <f t="shared" si="70"/>
        <v>13</v>
      </c>
      <c r="L1127" s="4">
        <f t="shared" si="68"/>
        <v>8</v>
      </c>
      <c r="M1127" s="6">
        <f t="shared" si="71"/>
        <v>0.38095238095238093</v>
      </c>
    </row>
    <row r="1128" spans="1:13" x14ac:dyDescent="0.45">
      <c r="A1128" s="3">
        <v>453</v>
      </c>
      <c r="B1128" s="3">
        <v>6</v>
      </c>
      <c r="C1128" t="s">
        <v>66</v>
      </c>
      <c r="D1128" t="s">
        <v>625</v>
      </c>
      <c r="E1128" s="4">
        <v>20</v>
      </c>
      <c r="F1128" s="4">
        <v>34</v>
      </c>
      <c r="G1128">
        <v>1</v>
      </c>
      <c r="H1128" s="5">
        <v>2.9166666666666667E-2</v>
      </c>
      <c r="I1128" t="s">
        <v>609</v>
      </c>
      <c r="J1128" s="4">
        <f t="shared" si="69"/>
        <v>34</v>
      </c>
      <c r="K1128" s="11">
        <f t="shared" si="70"/>
        <v>20</v>
      </c>
      <c r="L1128" s="4">
        <f t="shared" si="68"/>
        <v>14</v>
      </c>
      <c r="M1128" s="6">
        <f t="shared" si="71"/>
        <v>0.41176470588235292</v>
      </c>
    </row>
    <row r="1129" spans="1:13" x14ac:dyDescent="0.45">
      <c r="A1129" s="3">
        <v>453</v>
      </c>
      <c r="B1129" s="3">
        <v>6</v>
      </c>
      <c r="C1129" t="s">
        <v>258</v>
      </c>
      <c r="D1129" t="s">
        <v>623</v>
      </c>
      <c r="E1129" s="4">
        <v>19</v>
      </c>
      <c r="F1129" s="4">
        <v>32</v>
      </c>
      <c r="G1129">
        <v>3</v>
      </c>
      <c r="H1129" s="5">
        <v>4.027777777777778E-2</v>
      </c>
      <c r="I1129" t="s">
        <v>609</v>
      </c>
      <c r="J1129" s="4">
        <f t="shared" si="69"/>
        <v>96</v>
      </c>
      <c r="K1129" s="11">
        <f t="shared" si="70"/>
        <v>57</v>
      </c>
      <c r="L1129" s="4">
        <f t="shared" si="68"/>
        <v>39</v>
      </c>
      <c r="M1129" s="6">
        <f t="shared" si="71"/>
        <v>0.40625</v>
      </c>
    </row>
    <row r="1130" spans="1:13" x14ac:dyDescent="0.45">
      <c r="A1130" s="3">
        <v>454</v>
      </c>
      <c r="B1130" s="3">
        <v>1</v>
      </c>
      <c r="C1130" t="s">
        <v>117</v>
      </c>
      <c r="D1130" t="s">
        <v>615</v>
      </c>
      <c r="E1130" s="4">
        <v>16</v>
      </c>
      <c r="F1130" s="4">
        <v>27</v>
      </c>
      <c r="G1130">
        <v>2</v>
      </c>
      <c r="H1130" s="5">
        <v>3.4027777777777775E-2</v>
      </c>
      <c r="I1130" t="s">
        <v>609</v>
      </c>
      <c r="J1130" s="4">
        <f t="shared" si="69"/>
        <v>54</v>
      </c>
      <c r="K1130" s="11">
        <f t="shared" si="70"/>
        <v>32</v>
      </c>
      <c r="L1130" s="4">
        <f t="shared" si="68"/>
        <v>22</v>
      </c>
      <c r="M1130" s="6">
        <f t="shared" si="71"/>
        <v>0.40740740740740738</v>
      </c>
    </row>
    <row r="1131" spans="1:13" x14ac:dyDescent="0.45">
      <c r="A1131" s="3">
        <v>454</v>
      </c>
      <c r="B1131" s="3">
        <v>1</v>
      </c>
      <c r="C1131" t="s">
        <v>123</v>
      </c>
      <c r="D1131" t="s">
        <v>621</v>
      </c>
      <c r="E1131" s="4">
        <v>11</v>
      </c>
      <c r="F1131" s="4">
        <v>19</v>
      </c>
      <c r="G1131">
        <v>3</v>
      </c>
      <c r="H1131" s="5">
        <v>1.2500000000000001E-2</v>
      </c>
      <c r="I1131" t="s">
        <v>610</v>
      </c>
      <c r="J1131" s="4">
        <f t="shared" si="69"/>
        <v>57</v>
      </c>
      <c r="K1131" s="11">
        <f t="shared" si="70"/>
        <v>33</v>
      </c>
      <c r="L1131" s="4">
        <f t="shared" si="68"/>
        <v>24</v>
      </c>
      <c r="M1131" s="6">
        <f t="shared" si="71"/>
        <v>0.42105263157894735</v>
      </c>
    </row>
    <row r="1132" spans="1:13" x14ac:dyDescent="0.45">
      <c r="A1132" s="3">
        <v>454</v>
      </c>
      <c r="B1132" s="3">
        <v>1</v>
      </c>
      <c r="C1132" t="s">
        <v>84</v>
      </c>
      <c r="D1132" t="s">
        <v>617</v>
      </c>
      <c r="E1132" s="4">
        <v>22</v>
      </c>
      <c r="F1132" s="4">
        <v>36</v>
      </c>
      <c r="G1132">
        <v>2</v>
      </c>
      <c r="H1132" s="5">
        <v>2.9166666666666667E-2</v>
      </c>
      <c r="I1132" t="s">
        <v>610</v>
      </c>
      <c r="J1132" s="4">
        <f t="shared" si="69"/>
        <v>72</v>
      </c>
      <c r="K1132" s="11">
        <f t="shared" si="70"/>
        <v>44</v>
      </c>
      <c r="L1132" s="4">
        <f t="shared" si="68"/>
        <v>28</v>
      </c>
      <c r="M1132" s="6">
        <f t="shared" si="71"/>
        <v>0.3888888888888889</v>
      </c>
    </row>
    <row r="1133" spans="1:13" x14ac:dyDescent="0.45">
      <c r="A1133" s="3">
        <v>454</v>
      </c>
      <c r="B1133" s="3">
        <v>1</v>
      </c>
      <c r="C1133" t="s">
        <v>133</v>
      </c>
      <c r="D1133" t="s">
        <v>631</v>
      </c>
      <c r="E1133" s="4">
        <v>15</v>
      </c>
      <c r="F1133" s="4">
        <v>25</v>
      </c>
      <c r="G1133">
        <v>2</v>
      </c>
      <c r="H1133" s="5">
        <v>3.0555555555555555E-2</v>
      </c>
      <c r="I1133" t="s">
        <v>609</v>
      </c>
      <c r="J1133" s="4">
        <f t="shared" si="69"/>
        <v>50</v>
      </c>
      <c r="K1133" s="11">
        <f t="shared" si="70"/>
        <v>30</v>
      </c>
      <c r="L1133" s="4">
        <f t="shared" si="68"/>
        <v>20</v>
      </c>
      <c r="M1133" s="6">
        <f t="shared" si="71"/>
        <v>0.4</v>
      </c>
    </row>
    <row r="1134" spans="1:13" x14ac:dyDescent="0.45">
      <c r="A1134" s="3">
        <v>455</v>
      </c>
      <c r="B1134" s="3">
        <v>12</v>
      </c>
      <c r="C1134" t="s">
        <v>169</v>
      </c>
      <c r="D1134" t="s">
        <v>612</v>
      </c>
      <c r="E1134" s="4">
        <v>14</v>
      </c>
      <c r="F1134" s="4">
        <v>24</v>
      </c>
      <c r="G1134">
        <v>2</v>
      </c>
      <c r="H1134" s="5">
        <v>7.6388888888888886E-3</v>
      </c>
      <c r="I1134" t="s">
        <v>609</v>
      </c>
      <c r="J1134" s="4">
        <f t="shared" si="69"/>
        <v>48</v>
      </c>
      <c r="K1134" s="11">
        <f t="shared" si="70"/>
        <v>28</v>
      </c>
      <c r="L1134" s="4">
        <f t="shared" si="68"/>
        <v>20</v>
      </c>
      <c r="M1134" s="6">
        <f t="shared" si="71"/>
        <v>0.41666666666666669</v>
      </c>
    </row>
    <row r="1135" spans="1:13" x14ac:dyDescent="0.45">
      <c r="A1135" s="3">
        <v>456</v>
      </c>
      <c r="B1135" s="3">
        <v>13</v>
      </c>
      <c r="C1135" t="s">
        <v>59</v>
      </c>
      <c r="D1135" t="s">
        <v>616</v>
      </c>
      <c r="E1135" s="4">
        <v>25</v>
      </c>
      <c r="F1135" s="4">
        <v>40</v>
      </c>
      <c r="G1135">
        <v>2</v>
      </c>
      <c r="H1135" s="5">
        <v>3.2638888888888891E-2</v>
      </c>
      <c r="I1135" t="s">
        <v>610</v>
      </c>
      <c r="J1135" s="4">
        <f t="shared" si="69"/>
        <v>80</v>
      </c>
      <c r="K1135" s="11">
        <f t="shared" si="70"/>
        <v>50</v>
      </c>
      <c r="L1135" s="4">
        <f t="shared" si="68"/>
        <v>30</v>
      </c>
      <c r="M1135" s="6">
        <f t="shared" si="71"/>
        <v>0.375</v>
      </c>
    </row>
    <row r="1136" spans="1:13" x14ac:dyDescent="0.45">
      <c r="A1136" s="3">
        <v>456</v>
      </c>
      <c r="B1136" s="3">
        <v>13</v>
      </c>
      <c r="C1136" t="s">
        <v>66</v>
      </c>
      <c r="D1136" t="s">
        <v>625</v>
      </c>
      <c r="E1136" s="4">
        <v>20</v>
      </c>
      <c r="F1136" s="4">
        <v>34</v>
      </c>
      <c r="G1136">
        <v>2</v>
      </c>
      <c r="H1136" s="5">
        <v>1.6666666666666666E-2</v>
      </c>
      <c r="I1136" t="s">
        <v>609</v>
      </c>
      <c r="J1136" s="4">
        <f t="shared" si="69"/>
        <v>68</v>
      </c>
      <c r="K1136" s="11">
        <f t="shared" si="70"/>
        <v>40</v>
      </c>
      <c r="L1136" s="4">
        <f t="shared" si="68"/>
        <v>28</v>
      </c>
      <c r="M1136" s="6">
        <f t="shared" si="71"/>
        <v>0.41176470588235292</v>
      </c>
    </row>
    <row r="1137" spans="1:13" x14ac:dyDescent="0.45">
      <c r="A1137" s="3">
        <v>457</v>
      </c>
      <c r="B1137" s="3">
        <v>18</v>
      </c>
      <c r="C1137" t="s">
        <v>272</v>
      </c>
      <c r="D1137" t="s">
        <v>619</v>
      </c>
      <c r="E1137" s="4">
        <v>20</v>
      </c>
      <c r="F1137" s="4">
        <v>33</v>
      </c>
      <c r="G1137">
        <v>3</v>
      </c>
      <c r="H1137" s="5">
        <v>2.9861111111111113E-2</v>
      </c>
      <c r="I1137" t="s">
        <v>610</v>
      </c>
      <c r="J1137" s="4">
        <f t="shared" si="69"/>
        <v>99</v>
      </c>
      <c r="K1137" s="11">
        <f t="shared" si="70"/>
        <v>60</v>
      </c>
      <c r="L1137" s="4">
        <f t="shared" si="68"/>
        <v>39</v>
      </c>
      <c r="M1137" s="6">
        <f t="shared" si="71"/>
        <v>0.39393939393939392</v>
      </c>
    </row>
    <row r="1138" spans="1:13" x14ac:dyDescent="0.45">
      <c r="A1138" s="3">
        <v>457</v>
      </c>
      <c r="B1138" s="3">
        <v>18</v>
      </c>
      <c r="C1138" t="s">
        <v>123</v>
      </c>
      <c r="D1138" t="s">
        <v>621</v>
      </c>
      <c r="E1138" s="4">
        <v>11</v>
      </c>
      <c r="F1138" s="4">
        <v>19</v>
      </c>
      <c r="G1138">
        <v>2</v>
      </c>
      <c r="H1138" s="5">
        <v>1.0416666666666666E-2</v>
      </c>
      <c r="I1138" t="s">
        <v>610</v>
      </c>
      <c r="J1138" s="4">
        <f t="shared" si="69"/>
        <v>38</v>
      </c>
      <c r="K1138" s="11">
        <f t="shared" si="70"/>
        <v>22</v>
      </c>
      <c r="L1138" s="4">
        <f t="shared" si="68"/>
        <v>16</v>
      </c>
      <c r="M1138" s="6">
        <f t="shared" si="71"/>
        <v>0.42105263157894735</v>
      </c>
    </row>
    <row r="1139" spans="1:13" x14ac:dyDescent="0.45">
      <c r="A1139" s="3">
        <v>458</v>
      </c>
      <c r="B1139" s="3">
        <v>4</v>
      </c>
      <c r="C1139" t="s">
        <v>53</v>
      </c>
      <c r="D1139" t="s">
        <v>620</v>
      </c>
      <c r="E1139" s="4">
        <v>16</v>
      </c>
      <c r="F1139" s="4">
        <v>28</v>
      </c>
      <c r="G1139">
        <v>2</v>
      </c>
      <c r="H1139" s="5">
        <v>7.6388888888888886E-3</v>
      </c>
      <c r="I1139" t="s">
        <v>610</v>
      </c>
      <c r="J1139" s="4">
        <f t="shared" si="69"/>
        <v>56</v>
      </c>
      <c r="K1139" s="11">
        <f t="shared" si="70"/>
        <v>32</v>
      </c>
      <c r="L1139" s="4">
        <f t="shared" si="68"/>
        <v>24</v>
      </c>
      <c r="M1139" s="6">
        <f t="shared" si="71"/>
        <v>0.42857142857142855</v>
      </c>
    </row>
    <row r="1140" spans="1:13" x14ac:dyDescent="0.45">
      <c r="A1140" s="3">
        <v>458</v>
      </c>
      <c r="B1140" s="3">
        <v>4</v>
      </c>
      <c r="C1140" t="s">
        <v>66</v>
      </c>
      <c r="D1140" t="s">
        <v>625</v>
      </c>
      <c r="E1140" s="4">
        <v>20</v>
      </c>
      <c r="F1140" s="4">
        <v>34</v>
      </c>
      <c r="G1140">
        <v>3</v>
      </c>
      <c r="H1140" s="5">
        <v>1.9444444444444445E-2</v>
      </c>
      <c r="I1140" t="s">
        <v>609</v>
      </c>
      <c r="J1140" s="4">
        <f t="shared" si="69"/>
        <v>102</v>
      </c>
      <c r="K1140" s="11">
        <f t="shared" si="70"/>
        <v>60</v>
      </c>
      <c r="L1140" s="4">
        <f t="shared" si="68"/>
        <v>42</v>
      </c>
      <c r="M1140" s="6">
        <f t="shared" si="71"/>
        <v>0.41176470588235292</v>
      </c>
    </row>
    <row r="1141" spans="1:13" x14ac:dyDescent="0.45">
      <c r="A1141" s="3">
        <v>458</v>
      </c>
      <c r="B1141" s="3">
        <v>4</v>
      </c>
      <c r="C1141" t="s">
        <v>272</v>
      </c>
      <c r="D1141" t="s">
        <v>619</v>
      </c>
      <c r="E1141" s="4">
        <v>20</v>
      </c>
      <c r="F1141" s="4">
        <v>33</v>
      </c>
      <c r="G1141">
        <v>2</v>
      </c>
      <c r="H1141" s="5">
        <v>4.1666666666666666E-3</v>
      </c>
      <c r="I1141" t="s">
        <v>609</v>
      </c>
      <c r="J1141" s="4">
        <f t="shared" si="69"/>
        <v>66</v>
      </c>
      <c r="K1141" s="11">
        <f t="shared" si="70"/>
        <v>40</v>
      </c>
      <c r="L1141" s="4">
        <f t="shared" si="68"/>
        <v>26</v>
      </c>
      <c r="M1141" s="6">
        <f t="shared" si="71"/>
        <v>0.39393939393939392</v>
      </c>
    </row>
    <row r="1142" spans="1:13" x14ac:dyDescent="0.45">
      <c r="A1142" s="3">
        <v>458</v>
      </c>
      <c r="B1142" s="3">
        <v>4</v>
      </c>
      <c r="C1142" t="s">
        <v>214</v>
      </c>
      <c r="D1142" t="s">
        <v>624</v>
      </c>
      <c r="E1142" s="4">
        <v>13</v>
      </c>
      <c r="F1142" s="4">
        <v>22</v>
      </c>
      <c r="G1142">
        <v>2</v>
      </c>
      <c r="H1142" s="5">
        <v>3.0555555555555555E-2</v>
      </c>
      <c r="I1142" t="s">
        <v>609</v>
      </c>
      <c r="J1142" s="4">
        <f t="shared" si="69"/>
        <v>44</v>
      </c>
      <c r="K1142" s="11">
        <f t="shared" si="70"/>
        <v>26</v>
      </c>
      <c r="L1142" s="4">
        <f t="shared" si="68"/>
        <v>18</v>
      </c>
      <c r="M1142" s="6">
        <f t="shared" si="71"/>
        <v>0.40909090909090912</v>
      </c>
    </row>
    <row r="1143" spans="1:13" x14ac:dyDescent="0.45">
      <c r="A1143" s="3">
        <v>459</v>
      </c>
      <c r="B1143" s="3">
        <v>20</v>
      </c>
      <c r="C1143" t="s">
        <v>53</v>
      </c>
      <c r="D1143" t="s">
        <v>620</v>
      </c>
      <c r="E1143" s="4">
        <v>16</v>
      </c>
      <c r="F1143" s="4">
        <v>28</v>
      </c>
      <c r="G1143">
        <v>3</v>
      </c>
      <c r="H1143" s="5">
        <v>2.0833333333333332E-2</v>
      </c>
      <c r="I1143" t="s">
        <v>609</v>
      </c>
      <c r="J1143" s="4">
        <f t="shared" si="69"/>
        <v>84</v>
      </c>
      <c r="K1143" s="11">
        <f t="shared" si="70"/>
        <v>48</v>
      </c>
      <c r="L1143" s="4">
        <f t="shared" si="68"/>
        <v>36</v>
      </c>
      <c r="M1143" s="6">
        <f t="shared" si="71"/>
        <v>0.42857142857142855</v>
      </c>
    </row>
    <row r="1144" spans="1:13" x14ac:dyDescent="0.45">
      <c r="A1144" s="3">
        <v>460</v>
      </c>
      <c r="B1144" s="3">
        <v>19</v>
      </c>
      <c r="C1144" t="s">
        <v>53</v>
      </c>
      <c r="D1144" t="s">
        <v>620</v>
      </c>
      <c r="E1144" s="4">
        <v>16</v>
      </c>
      <c r="F1144" s="4">
        <v>28</v>
      </c>
      <c r="G1144">
        <v>1</v>
      </c>
      <c r="H1144" s="5">
        <v>2.7777777777777776E-2</v>
      </c>
      <c r="I1144" t="s">
        <v>610</v>
      </c>
      <c r="J1144" s="4">
        <f t="shared" si="69"/>
        <v>28</v>
      </c>
      <c r="K1144" s="11">
        <f t="shared" si="70"/>
        <v>16</v>
      </c>
      <c r="L1144" s="4">
        <f t="shared" si="68"/>
        <v>12</v>
      </c>
      <c r="M1144" s="6">
        <f t="shared" si="71"/>
        <v>0.42857142857142855</v>
      </c>
    </row>
    <row r="1145" spans="1:13" x14ac:dyDescent="0.45">
      <c r="A1145" s="3">
        <v>460</v>
      </c>
      <c r="B1145" s="3">
        <v>19</v>
      </c>
      <c r="C1145" t="s">
        <v>166</v>
      </c>
      <c r="D1145" t="s">
        <v>630</v>
      </c>
      <c r="E1145" s="4">
        <v>15</v>
      </c>
      <c r="F1145" s="4">
        <v>26</v>
      </c>
      <c r="G1145">
        <v>1</v>
      </c>
      <c r="H1145" s="5">
        <v>5.5555555555555558E-3</v>
      </c>
      <c r="I1145" t="s">
        <v>610</v>
      </c>
      <c r="J1145" s="4">
        <f t="shared" si="69"/>
        <v>26</v>
      </c>
      <c r="K1145" s="11">
        <f t="shared" si="70"/>
        <v>15</v>
      </c>
      <c r="L1145" s="4">
        <f t="shared" si="68"/>
        <v>11</v>
      </c>
      <c r="M1145" s="6">
        <f t="shared" si="71"/>
        <v>0.42307692307692307</v>
      </c>
    </row>
    <row r="1146" spans="1:13" x14ac:dyDescent="0.45">
      <c r="A1146" s="3">
        <v>460</v>
      </c>
      <c r="B1146" s="3">
        <v>19</v>
      </c>
      <c r="C1146" t="s">
        <v>133</v>
      </c>
      <c r="D1146" t="s">
        <v>631</v>
      </c>
      <c r="E1146" s="4">
        <v>15</v>
      </c>
      <c r="F1146" s="4">
        <v>25</v>
      </c>
      <c r="G1146">
        <v>2</v>
      </c>
      <c r="H1146" s="5">
        <v>2.9861111111111113E-2</v>
      </c>
      <c r="I1146" t="s">
        <v>609</v>
      </c>
      <c r="J1146" s="4">
        <f t="shared" si="69"/>
        <v>50</v>
      </c>
      <c r="K1146" s="11">
        <f t="shared" si="70"/>
        <v>30</v>
      </c>
      <c r="L1146" s="4">
        <f t="shared" si="68"/>
        <v>20</v>
      </c>
      <c r="M1146" s="6">
        <f t="shared" si="71"/>
        <v>0.4</v>
      </c>
    </row>
    <row r="1147" spans="1:13" x14ac:dyDescent="0.45">
      <c r="A1147" s="3">
        <v>460</v>
      </c>
      <c r="B1147" s="3">
        <v>19</v>
      </c>
      <c r="C1147" t="s">
        <v>169</v>
      </c>
      <c r="D1147" t="s">
        <v>612</v>
      </c>
      <c r="E1147" s="4">
        <v>14</v>
      </c>
      <c r="F1147" s="4">
        <v>24</v>
      </c>
      <c r="G1147">
        <v>3</v>
      </c>
      <c r="H1147" s="5">
        <v>2.2916666666666665E-2</v>
      </c>
      <c r="I1147" t="s">
        <v>609</v>
      </c>
      <c r="J1147" s="4">
        <f t="shared" si="69"/>
        <v>72</v>
      </c>
      <c r="K1147" s="11">
        <f t="shared" si="70"/>
        <v>42</v>
      </c>
      <c r="L1147" s="4">
        <f t="shared" si="68"/>
        <v>30</v>
      </c>
      <c r="M1147" s="6">
        <f t="shared" si="71"/>
        <v>0.41666666666666669</v>
      </c>
    </row>
    <row r="1148" spans="1:13" x14ac:dyDescent="0.45">
      <c r="A1148" s="3">
        <v>461</v>
      </c>
      <c r="B1148" s="3">
        <v>4</v>
      </c>
      <c r="C1148" t="s">
        <v>37</v>
      </c>
      <c r="D1148" t="s">
        <v>622</v>
      </c>
      <c r="E1148" s="4">
        <v>21</v>
      </c>
      <c r="F1148" s="4">
        <v>35</v>
      </c>
      <c r="G1148">
        <v>2</v>
      </c>
      <c r="H1148" s="5">
        <v>2.6388888888888889E-2</v>
      </c>
      <c r="I1148" t="s">
        <v>610</v>
      </c>
      <c r="J1148" s="4">
        <f t="shared" si="69"/>
        <v>70</v>
      </c>
      <c r="K1148" s="11">
        <f t="shared" si="70"/>
        <v>42</v>
      </c>
      <c r="L1148" s="4">
        <f t="shared" si="68"/>
        <v>28</v>
      </c>
      <c r="M1148" s="6">
        <f t="shared" si="71"/>
        <v>0.4</v>
      </c>
    </row>
    <row r="1149" spans="1:13" x14ac:dyDescent="0.45">
      <c r="A1149" s="3">
        <v>461</v>
      </c>
      <c r="B1149" s="3">
        <v>4</v>
      </c>
      <c r="C1149" t="s">
        <v>49</v>
      </c>
      <c r="D1149" t="s">
        <v>618</v>
      </c>
      <c r="E1149" s="4">
        <v>17</v>
      </c>
      <c r="F1149" s="4">
        <v>29</v>
      </c>
      <c r="G1149">
        <v>1</v>
      </c>
      <c r="H1149" s="5">
        <v>1.9444444444444445E-2</v>
      </c>
      <c r="I1149" t="s">
        <v>609</v>
      </c>
      <c r="J1149" s="4">
        <f t="shared" si="69"/>
        <v>29</v>
      </c>
      <c r="K1149" s="11">
        <f t="shared" si="70"/>
        <v>17</v>
      </c>
      <c r="L1149" s="4">
        <f t="shared" si="68"/>
        <v>12</v>
      </c>
      <c r="M1149" s="6">
        <f t="shared" si="71"/>
        <v>0.41379310344827586</v>
      </c>
    </row>
    <row r="1150" spans="1:13" x14ac:dyDescent="0.45">
      <c r="A1150" s="3">
        <v>462</v>
      </c>
      <c r="B1150" s="3">
        <v>9</v>
      </c>
      <c r="C1150" t="s">
        <v>272</v>
      </c>
      <c r="D1150" t="s">
        <v>619</v>
      </c>
      <c r="E1150" s="4">
        <v>20</v>
      </c>
      <c r="F1150" s="4">
        <v>33</v>
      </c>
      <c r="G1150">
        <v>3</v>
      </c>
      <c r="H1150" s="5">
        <v>7.6388888888888886E-3</v>
      </c>
      <c r="I1150" t="s">
        <v>609</v>
      </c>
      <c r="J1150" s="4">
        <f t="shared" si="69"/>
        <v>99</v>
      </c>
      <c r="K1150" s="11">
        <f t="shared" si="70"/>
        <v>60</v>
      </c>
      <c r="L1150" s="4">
        <f t="shared" si="68"/>
        <v>39</v>
      </c>
      <c r="M1150" s="6">
        <f t="shared" si="71"/>
        <v>0.39393939393939392</v>
      </c>
    </row>
    <row r="1151" spans="1:13" x14ac:dyDescent="0.45">
      <c r="A1151" s="3">
        <v>463</v>
      </c>
      <c r="B1151" s="3">
        <v>7</v>
      </c>
      <c r="C1151" t="s">
        <v>127</v>
      </c>
      <c r="D1151" t="s">
        <v>614</v>
      </c>
      <c r="E1151" s="4">
        <v>19</v>
      </c>
      <c r="F1151" s="4">
        <v>31</v>
      </c>
      <c r="G1151">
        <v>3</v>
      </c>
      <c r="H1151" s="5">
        <v>9.7222222222222224E-3</v>
      </c>
      <c r="I1151" t="s">
        <v>610</v>
      </c>
      <c r="J1151" s="4">
        <f t="shared" si="69"/>
        <v>93</v>
      </c>
      <c r="K1151" s="11">
        <f t="shared" si="70"/>
        <v>57</v>
      </c>
      <c r="L1151" s="4">
        <f t="shared" si="68"/>
        <v>36</v>
      </c>
      <c r="M1151" s="6">
        <f t="shared" si="71"/>
        <v>0.38709677419354838</v>
      </c>
    </row>
    <row r="1152" spans="1:13" x14ac:dyDescent="0.45">
      <c r="A1152" s="3">
        <v>464</v>
      </c>
      <c r="B1152" s="3">
        <v>16</v>
      </c>
      <c r="C1152" t="s">
        <v>166</v>
      </c>
      <c r="D1152" t="s">
        <v>630</v>
      </c>
      <c r="E1152" s="4">
        <v>15</v>
      </c>
      <c r="F1152" s="4">
        <v>26</v>
      </c>
      <c r="G1152">
        <v>3</v>
      </c>
      <c r="H1152" s="5">
        <v>3.4722222222222224E-2</v>
      </c>
      <c r="I1152" t="s">
        <v>610</v>
      </c>
      <c r="J1152" s="4">
        <f t="shared" si="69"/>
        <v>78</v>
      </c>
      <c r="K1152" s="11">
        <f t="shared" si="70"/>
        <v>45</v>
      </c>
      <c r="L1152" s="4">
        <f t="shared" si="68"/>
        <v>33</v>
      </c>
      <c r="M1152" s="6">
        <f t="shared" si="71"/>
        <v>0.42307692307692307</v>
      </c>
    </row>
    <row r="1153" spans="1:13" x14ac:dyDescent="0.45">
      <c r="A1153" s="3">
        <v>464</v>
      </c>
      <c r="B1153" s="3">
        <v>16</v>
      </c>
      <c r="C1153" t="s">
        <v>117</v>
      </c>
      <c r="D1153" t="s">
        <v>615</v>
      </c>
      <c r="E1153" s="4">
        <v>16</v>
      </c>
      <c r="F1153" s="4">
        <v>27</v>
      </c>
      <c r="G1153">
        <v>2</v>
      </c>
      <c r="H1153" s="5">
        <v>1.6666666666666666E-2</v>
      </c>
      <c r="I1153" t="s">
        <v>609</v>
      </c>
      <c r="J1153" s="4">
        <f t="shared" si="69"/>
        <v>54</v>
      </c>
      <c r="K1153" s="11">
        <f t="shared" si="70"/>
        <v>32</v>
      </c>
      <c r="L1153" s="4">
        <f t="shared" si="68"/>
        <v>22</v>
      </c>
      <c r="M1153" s="6">
        <f t="shared" si="71"/>
        <v>0.40740740740740738</v>
      </c>
    </row>
    <row r="1154" spans="1:13" x14ac:dyDescent="0.45">
      <c r="A1154" s="3">
        <v>464</v>
      </c>
      <c r="B1154" s="3">
        <v>16</v>
      </c>
      <c r="C1154" t="s">
        <v>214</v>
      </c>
      <c r="D1154" t="s">
        <v>624</v>
      </c>
      <c r="E1154" s="4">
        <v>13</v>
      </c>
      <c r="F1154" s="4">
        <v>22</v>
      </c>
      <c r="G1154">
        <v>1</v>
      </c>
      <c r="H1154" s="5">
        <v>6.9444444444444441E-3</v>
      </c>
      <c r="I1154" t="s">
        <v>609</v>
      </c>
      <c r="J1154" s="4">
        <f t="shared" si="69"/>
        <v>22</v>
      </c>
      <c r="K1154" s="11">
        <f t="shared" si="70"/>
        <v>13</v>
      </c>
      <c r="L1154" s="4">
        <f t="shared" ref="L1154:L1217" si="72">J1154-(G1154*E1154)</f>
        <v>9</v>
      </c>
      <c r="M1154" s="6">
        <f t="shared" si="71"/>
        <v>0.40909090909090912</v>
      </c>
    </row>
    <row r="1155" spans="1:13" x14ac:dyDescent="0.45">
      <c r="A1155" s="3">
        <v>465</v>
      </c>
      <c r="B1155" s="3">
        <v>4</v>
      </c>
      <c r="C1155" t="s">
        <v>133</v>
      </c>
      <c r="D1155" t="s">
        <v>631</v>
      </c>
      <c r="E1155" s="4">
        <v>15</v>
      </c>
      <c r="F1155" s="4">
        <v>25</v>
      </c>
      <c r="G1155">
        <v>3</v>
      </c>
      <c r="H1155" s="5">
        <v>2.5694444444444443E-2</v>
      </c>
      <c r="I1155" t="s">
        <v>609</v>
      </c>
      <c r="J1155" s="4">
        <f t="shared" ref="J1155:J1218" si="73">F1155*G1155</f>
        <v>75</v>
      </c>
      <c r="K1155" s="11">
        <f t="shared" ref="K1155:K1218" si="74">G1155*E1155</f>
        <v>45</v>
      </c>
      <c r="L1155" s="4">
        <f t="shared" si="72"/>
        <v>30</v>
      </c>
      <c r="M1155" s="6">
        <f t="shared" ref="M1155:M1218" si="75">L1155/J1155</f>
        <v>0.4</v>
      </c>
    </row>
    <row r="1156" spans="1:13" x14ac:dyDescent="0.45">
      <c r="A1156" s="3">
        <v>465</v>
      </c>
      <c r="B1156" s="3">
        <v>4</v>
      </c>
      <c r="C1156" t="s">
        <v>211</v>
      </c>
      <c r="D1156" t="s">
        <v>627</v>
      </c>
      <c r="E1156" s="4">
        <v>14</v>
      </c>
      <c r="F1156" s="4">
        <v>23</v>
      </c>
      <c r="G1156">
        <v>2</v>
      </c>
      <c r="H1156" s="5">
        <v>1.5972222222222221E-2</v>
      </c>
      <c r="I1156" t="s">
        <v>610</v>
      </c>
      <c r="J1156" s="4">
        <f t="shared" si="73"/>
        <v>46</v>
      </c>
      <c r="K1156" s="11">
        <f t="shared" si="74"/>
        <v>28</v>
      </c>
      <c r="L1156" s="4">
        <f t="shared" si="72"/>
        <v>18</v>
      </c>
      <c r="M1156" s="6">
        <f t="shared" si="75"/>
        <v>0.39130434782608697</v>
      </c>
    </row>
    <row r="1157" spans="1:13" x14ac:dyDescent="0.45">
      <c r="A1157" s="3">
        <v>466</v>
      </c>
      <c r="B1157" s="3">
        <v>4</v>
      </c>
      <c r="C1157" t="s">
        <v>214</v>
      </c>
      <c r="D1157" t="s">
        <v>624</v>
      </c>
      <c r="E1157" s="4">
        <v>13</v>
      </c>
      <c r="F1157" s="4">
        <v>22</v>
      </c>
      <c r="G1157">
        <v>1</v>
      </c>
      <c r="H1157" s="5">
        <v>3.4722222222222224E-2</v>
      </c>
      <c r="I1157" t="s">
        <v>610</v>
      </c>
      <c r="J1157" s="4">
        <f t="shared" si="73"/>
        <v>22</v>
      </c>
      <c r="K1157" s="11">
        <f t="shared" si="74"/>
        <v>13</v>
      </c>
      <c r="L1157" s="4">
        <f t="shared" si="72"/>
        <v>9</v>
      </c>
      <c r="M1157" s="6">
        <f t="shared" si="75"/>
        <v>0.40909090909090912</v>
      </c>
    </row>
    <row r="1158" spans="1:13" x14ac:dyDescent="0.45">
      <c r="A1158" s="3">
        <v>466</v>
      </c>
      <c r="B1158" s="3">
        <v>4</v>
      </c>
      <c r="C1158" t="s">
        <v>79</v>
      </c>
      <c r="D1158" t="s">
        <v>613</v>
      </c>
      <c r="E1158" s="4">
        <v>18</v>
      </c>
      <c r="F1158" s="4">
        <v>30</v>
      </c>
      <c r="G1158">
        <v>3</v>
      </c>
      <c r="H1158" s="5">
        <v>3.6111111111111108E-2</v>
      </c>
      <c r="I1158" t="s">
        <v>609</v>
      </c>
      <c r="J1158" s="4">
        <f t="shared" si="73"/>
        <v>90</v>
      </c>
      <c r="K1158" s="11">
        <f t="shared" si="74"/>
        <v>54</v>
      </c>
      <c r="L1158" s="4">
        <f t="shared" si="72"/>
        <v>36</v>
      </c>
      <c r="M1158" s="6">
        <f t="shared" si="75"/>
        <v>0.4</v>
      </c>
    </row>
    <row r="1159" spans="1:13" x14ac:dyDescent="0.45">
      <c r="A1159" s="3">
        <v>466</v>
      </c>
      <c r="B1159" s="3">
        <v>4</v>
      </c>
      <c r="C1159" t="s">
        <v>53</v>
      </c>
      <c r="D1159" t="s">
        <v>620</v>
      </c>
      <c r="E1159" s="4">
        <v>16</v>
      </c>
      <c r="F1159" s="4">
        <v>28</v>
      </c>
      <c r="G1159">
        <v>1</v>
      </c>
      <c r="H1159" s="5">
        <v>2.9861111111111113E-2</v>
      </c>
      <c r="I1159" t="s">
        <v>609</v>
      </c>
      <c r="J1159" s="4">
        <f t="shared" si="73"/>
        <v>28</v>
      </c>
      <c r="K1159" s="11">
        <f t="shared" si="74"/>
        <v>16</v>
      </c>
      <c r="L1159" s="4">
        <f t="shared" si="72"/>
        <v>12</v>
      </c>
      <c r="M1159" s="6">
        <f t="shared" si="75"/>
        <v>0.42857142857142855</v>
      </c>
    </row>
    <row r="1160" spans="1:13" x14ac:dyDescent="0.45">
      <c r="A1160" s="3">
        <v>467</v>
      </c>
      <c r="B1160" s="3">
        <v>15</v>
      </c>
      <c r="C1160" t="s">
        <v>272</v>
      </c>
      <c r="D1160" t="s">
        <v>619</v>
      </c>
      <c r="E1160" s="4">
        <v>20</v>
      </c>
      <c r="F1160" s="4">
        <v>33</v>
      </c>
      <c r="G1160">
        <v>3</v>
      </c>
      <c r="H1160" s="5">
        <v>9.0277777777777769E-3</v>
      </c>
      <c r="I1160" t="s">
        <v>609</v>
      </c>
      <c r="J1160" s="4">
        <f t="shared" si="73"/>
        <v>99</v>
      </c>
      <c r="K1160" s="11">
        <f t="shared" si="74"/>
        <v>60</v>
      </c>
      <c r="L1160" s="4">
        <f t="shared" si="72"/>
        <v>39</v>
      </c>
      <c r="M1160" s="6">
        <f t="shared" si="75"/>
        <v>0.39393939393939392</v>
      </c>
    </row>
    <row r="1161" spans="1:13" x14ac:dyDescent="0.45">
      <c r="A1161" s="3">
        <v>467</v>
      </c>
      <c r="B1161" s="3">
        <v>15</v>
      </c>
      <c r="C1161" t="s">
        <v>214</v>
      </c>
      <c r="D1161" t="s">
        <v>624</v>
      </c>
      <c r="E1161" s="4">
        <v>13</v>
      </c>
      <c r="F1161" s="4">
        <v>22</v>
      </c>
      <c r="G1161">
        <v>2</v>
      </c>
      <c r="H1161" s="5">
        <v>4.0972222222222222E-2</v>
      </c>
      <c r="I1161" t="s">
        <v>609</v>
      </c>
      <c r="J1161" s="4">
        <f t="shared" si="73"/>
        <v>44</v>
      </c>
      <c r="K1161" s="11">
        <f t="shared" si="74"/>
        <v>26</v>
      </c>
      <c r="L1161" s="4">
        <f t="shared" si="72"/>
        <v>18</v>
      </c>
      <c r="M1161" s="6">
        <f t="shared" si="75"/>
        <v>0.40909090909090912</v>
      </c>
    </row>
    <row r="1162" spans="1:13" x14ac:dyDescent="0.45">
      <c r="A1162" s="3">
        <v>468</v>
      </c>
      <c r="B1162" s="3">
        <v>14</v>
      </c>
      <c r="C1162" t="s">
        <v>123</v>
      </c>
      <c r="D1162" t="s">
        <v>621</v>
      </c>
      <c r="E1162" s="4">
        <v>11</v>
      </c>
      <c r="F1162" s="4">
        <v>19</v>
      </c>
      <c r="G1162">
        <v>2</v>
      </c>
      <c r="H1162" s="5">
        <v>2.6388888888888889E-2</v>
      </c>
      <c r="I1162" t="s">
        <v>610</v>
      </c>
      <c r="J1162" s="4">
        <f t="shared" si="73"/>
        <v>38</v>
      </c>
      <c r="K1162" s="11">
        <f t="shared" si="74"/>
        <v>22</v>
      </c>
      <c r="L1162" s="4">
        <f t="shared" si="72"/>
        <v>16</v>
      </c>
      <c r="M1162" s="6">
        <f t="shared" si="75"/>
        <v>0.42105263157894735</v>
      </c>
    </row>
    <row r="1163" spans="1:13" x14ac:dyDescent="0.45">
      <c r="A1163" s="3">
        <v>468</v>
      </c>
      <c r="B1163" s="3">
        <v>14</v>
      </c>
      <c r="C1163" t="s">
        <v>157</v>
      </c>
      <c r="D1163" t="s">
        <v>626</v>
      </c>
      <c r="E1163" s="4">
        <v>12</v>
      </c>
      <c r="F1163" s="4">
        <v>20</v>
      </c>
      <c r="G1163">
        <v>2</v>
      </c>
      <c r="H1163" s="5">
        <v>1.1111111111111112E-2</v>
      </c>
      <c r="I1163" t="s">
        <v>610</v>
      </c>
      <c r="J1163" s="4">
        <f t="shared" si="73"/>
        <v>40</v>
      </c>
      <c r="K1163" s="11">
        <f t="shared" si="74"/>
        <v>24</v>
      </c>
      <c r="L1163" s="4">
        <f t="shared" si="72"/>
        <v>16</v>
      </c>
      <c r="M1163" s="6">
        <f t="shared" si="75"/>
        <v>0.4</v>
      </c>
    </row>
    <row r="1164" spans="1:13" x14ac:dyDescent="0.45">
      <c r="A1164" s="3">
        <v>468</v>
      </c>
      <c r="B1164" s="3">
        <v>14</v>
      </c>
      <c r="C1164" t="s">
        <v>53</v>
      </c>
      <c r="D1164" t="s">
        <v>620</v>
      </c>
      <c r="E1164" s="4">
        <v>16</v>
      </c>
      <c r="F1164" s="4">
        <v>28</v>
      </c>
      <c r="G1164">
        <v>1</v>
      </c>
      <c r="H1164" s="5">
        <v>6.2500000000000003E-3</v>
      </c>
      <c r="I1164" t="s">
        <v>610</v>
      </c>
      <c r="J1164" s="4">
        <f t="shared" si="73"/>
        <v>28</v>
      </c>
      <c r="K1164" s="11">
        <f t="shared" si="74"/>
        <v>16</v>
      </c>
      <c r="L1164" s="4">
        <f t="shared" si="72"/>
        <v>12</v>
      </c>
      <c r="M1164" s="6">
        <f t="shared" si="75"/>
        <v>0.42857142857142855</v>
      </c>
    </row>
    <row r="1165" spans="1:13" x14ac:dyDescent="0.45">
      <c r="A1165" s="3">
        <v>469</v>
      </c>
      <c r="B1165" s="3">
        <v>1</v>
      </c>
      <c r="C1165" t="s">
        <v>37</v>
      </c>
      <c r="D1165" t="s">
        <v>622</v>
      </c>
      <c r="E1165" s="4">
        <v>21</v>
      </c>
      <c r="F1165" s="4">
        <v>35</v>
      </c>
      <c r="G1165">
        <v>3</v>
      </c>
      <c r="H1165" s="5">
        <v>1.5277777777777777E-2</v>
      </c>
      <c r="I1165" t="s">
        <v>610</v>
      </c>
      <c r="J1165" s="4">
        <f t="shared" si="73"/>
        <v>105</v>
      </c>
      <c r="K1165" s="11">
        <f t="shared" si="74"/>
        <v>63</v>
      </c>
      <c r="L1165" s="4">
        <f t="shared" si="72"/>
        <v>42</v>
      </c>
      <c r="M1165" s="6">
        <f t="shared" si="75"/>
        <v>0.4</v>
      </c>
    </row>
    <row r="1166" spans="1:13" x14ac:dyDescent="0.45">
      <c r="A1166" s="3">
        <v>469</v>
      </c>
      <c r="B1166" s="3">
        <v>1</v>
      </c>
      <c r="C1166" t="s">
        <v>258</v>
      </c>
      <c r="D1166" t="s">
        <v>623</v>
      </c>
      <c r="E1166" s="4">
        <v>19</v>
      </c>
      <c r="F1166" s="4">
        <v>32</v>
      </c>
      <c r="G1166">
        <v>1</v>
      </c>
      <c r="H1166" s="5">
        <v>3.0555555555555555E-2</v>
      </c>
      <c r="I1166" t="s">
        <v>609</v>
      </c>
      <c r="J1166" s="4">
        <f t="shared" si="73"/>
        <v>32</v>
      </c>
      <c r="K1166" s="11">
        <f t="shared" si="74"/>
        <v>19</v>
      </c>
      <c r="L1166" s="4">
        <f t="shared" si="72"/>
        <v>13</v>
      </c>
      <c r="M1166" s="6">
        <f t="shared" si="75"/>
        <v>0.40625</v>
      </c>
    </row>
    <row r="1167" spans="1:13" x14ac:dyDescent="0.45">
      <c r="A1167" s="3">
        <v>470</v>
      </c>
      <c r="B1167" s="3">
        <v>17</v>
      </c>
      <c r="C1167" t="s">
        <v>169</v>
      </c>
      <c r="D1167" t="s">
        <v>612</v>
      </c>
      <c r="E1167" s="4">
        <v>14</v>
      </c>
      <c r="F1167" s="4">
        <v>24</v>
      </c>
      <c r="G1167">
        <v>1</v>
      </c>
      <c r="H1167" s="5">
        <v>3.0555555555555555E-2</v>
      </c>
      <c r="I1167" t="s">
        <v>609</v>
      </c>
      <c r="J1167" s="4">
        <f t="shared" si="73"/>
        <v>24</v>
      </c>
      <c r="K1167" s="11">
        <f t="shared" si="74"/>
        <v>14</v>
      </c>
      <c r="L1167" s="4">
        <f t="shared" si="72"/>
        <v>10</v>
      </c>
      <c r="M1167" s="6">
        <f t="shared" si="75"/>
        <v>0.41666666666666669</v>
      </c>
    </row>
    <row r="1168" spans="1:13" x14ac:dyDescent="0.45">
      <c r="A1168" s="3">
        <v>470</v>
      </c>
      <c r="B1168" s="3">
        <v>17</v>
      </c>
      <c r="C1168" t="s">
        <v>90</v>
      </c>
      <c r="D1168" t="s">
        <v>629</v>
      </c>
      <c r="E1168" s="4">
        <v>10</v>
      </c>
      <c r="F1168" s="4">
        <v>18</v>
      </c>
      <c r="G1168">
        <v>3</v>
      </c>
      <c r="H1168" s="5">
        <v>1.9444444444444445E-2</v>
      </c>
      <c r="I1168" t="s">
        <v>609</v>
      </c>
      <c r="J1168" s="4">
        <f t="shared" si="73"/>
        <v>54</v>
      </c>
      <c r="K1168" s="11">
        <f t="shared" si="74"/>
        <v>30</v>
      </c>
      <c r="L1168" s="4">
        <f t="shared" si="72"/>
        <v>24</v>
      </c>
      <c r="M1168" s="6">
        <f t="shared" si="75"/>
        <v>0.44444444444444442</v>
      </c>
    </row>
    <row r="1169" spans="1:13" x14ac:dyDescent="0.45">
      <c r="A1169" s="3">
        <v>471</v>
      </c>
      <c r="B1169" s="3">
        <v>7</v>
      </c>
      <c r="C1169" t="s">
        <v>37</v>
      </c>
      <c r="D1169" t="s">
        <v>622</v>
      </c>
      <c r="E1169" s="4">
        <v>21</v>
      </c>
      <c r="F1169" s="4">
        <v>35</v>
      </c>
      <c r="G1169">
        <v>3</v>
      </c>
      <c r="H1169" s="5">
        <v>3.9583333333333331E-2</v>
      </c>
      <c r="I1169" t="s">
        <v>609</v>
      </c>
      <c r="J1169" s="4">
        <f t="shared" si="73"/>
        <v>105</v>
      </c>
      <c r="K1169" s="11">
        <f t="shared" si="74"/>
        <v>63</v>
      </c>
      <c r="L1169" s="4">
        <f t="shared" si="72"/>
        <v>42</v>
      </c>
      <c r="M1169" s="6">
        <f t="shared" si="75"/>
        <v>0.4</v>
      </c>
    </row>
    <row r="1170" spans="1:13" x14ac:dyDescent="0.45">
      <c r="A1170" s="3">
        <v>472</v>
      </c>
      <c r="B1170" s="3">
        <v>20</v>
      </c>
      <c r="C1170" t="s">
        <v>37</v>
      </c>
      <c r="D1170" t="s">
        <v>622</v>
      </c>
      <c r="E1170" s="4">
        <v>21</v>
      </c>
      <c r="F1170" s="4">
        <v>35</v>
      </c>
      <c r="G1170">
        <v>2</v>
      </c>
      <c r="H1170" s="5">
        <v>2.9166666666666667E-2</v>
      </c>
      <c r="I1170" t="s">
        <v>609</v>
      </c>
      <c r="J1170" s="4">
        <f t="shared" si="73"/>
        <v>70</v>
      </c>
      <c r="K1170" s="11">
        <f t="shared" si="74"/>
        <v>42</v>
      </c>
      <c r="L1170" s="4">
        <f t="shared" si="72"/>
        <v>28</v>
      </c>
      <c r="M1170" s="6">
        <f t="shared" si="75"/>
        <v>0.4</v>
      </c>
    </row>
    <row r="1171" spans="1:13" x14ac:dyDescent="0.45">
      <c r="A1171" s="3">
        <v>472</v>
      </c>
      <c r="B1171" s="3">
        <v>20</v>
      </c>
      <c r="C1171" t="s">
        <v>214</v>
      </c>
      <c r="D1171" t="s">
        <v>624</v>
      </c>
      <c r="E1171" s="4">
        <v>13</v>
      </c>
      <c r="F1171" s="4">
        <v>22</v>
      </c>
      <c r="G1171">
        <v>2</v>
      </c>
      <c r="H1171" s="5">
        <v>2.1527777777777778E-2</v>
      </c>
      <c r="I1171" t="s">
        <v>610</v>
      </c>
      <c r="J1171" s="4">
        <f t="shared" si="73"/>
        <v>44</v>
      </c>
      <c r="K1171" s="11">
        <f t="shared" si="74"/>
        <v>26</v>
      </c>
      <c r="L1171" s="4">
        <f t="shared" si="72"/>
        <v>18</v>
      </c>
      <c r="M1171" s="6">
        <f t="shared" si="75"/>
        <v>0.40909090909090912</v>
      </c>
    </row>
    <row r="1172" spans="1:13" x14ac:dyDescent="0.45">
      <c r="A1172" s="3">
        <v>473</v>
      </c>
      <c r="B1172" s="3">
        <v>13</v>
      </c>
      <c r="C1172" t="s">
        <v>214</v>
      </c>
      <c r="D1172" t="s">
        <v>624</v>
      </c>
      <c r="E1172" s="4">
        <v>13</v>
      </c>
      <c r="F1172" s="4">
        <v>22</v>
      </c>
      <c r="G1172">
        <v>2</v>
      </c>
      <c r="H1172" s="5">
        <v>3.5416666666666666E-2</v>
      </c>
      <c r="I1172" t="s">
        <v>610</v>
      </c>
      <c r="J1172" s="4">
        <f t="shared" si="73"/>
        <v>44</v>
      </c>
      <c r="K1172" s="11">
        <f t="shared" si="74"/>
        <v>26</v>
      </c>
      <c r="L1172" s="4">
        <f t="shared" si="72"/>
        <v>18</v>
      </c>
      <c r="M1172" s="6">
        <f t="shared" si="75"/>
        <v>0.40909090909090912</v>
      </c>
    </row>
    <row r="1173" spans="1:13" x14ac:dyDescent="0.45">
      <c r="A1173" s="3">
        <v>473</v>
      </c>
      <c r="B1173" s="3">
        <v>13</v>
      </c>
      <c r="C1173" t="s">
        <v>37</v>
      </c>
      <c r="D1173" t="s">
        <v>622</v>
      </c>
      <c r="E1173" s="4">
        <v>21</v>
      </c>
      <c r="F1173" s="4">
        <v>35</v>
      </c>
      <c r="G1173">
        <v>1</v>
      </c>
      <c r="H1173" s="5">
        <v>6.9444444444444441E-3</v>
      </c>
      <c r="I1173" t="s">
        <v>609</v>
      </c>
      <c r="J1173" s="4">
        <f t="shared" si="73"/>
        <v>35</v>
      </c>
      <c r="K1173" s="11">
        <f t="shared" si="74"/>
        <v>21</v>
      </c>
      <c r="L1173" s="4">
        <f t="shared" si="72"/>
        <v>14</v>
      </c>
      <c r="M1173" s="6">
        <f t="shared" si="75"/>
        <v>0.4</v>
      </c>
    </row>
    <row r="1174" spans="1:13" x14ac:dyDescent="0.45">
      <c r="A1174" s="3">
        <v>474</v>
      </c>
      <c r="B1174" s="3">
        <v>2</v>
      </c>
      <c r="C1174" t="s">
        <v>66</v>
      </c>
      <c r="D1174" t="s">
        <v>625</v>
      </c>
      <c r="E1174" s="4">
        <v>20</v>
      </c>
      <c r="F1174" s="4">
        <v>34</v>
      </c>
      <c r="G1174">
        <v>1</v>
      </c>
      <c r="H1174" s="5">
        <v>3.8194444444444448E-2</v>
      </c>
      <c r="I1174" t="s">
        <v>610</v>
      </c>
      <c r="J1174" s="4">
        <f t="shared" si="73"/>
        <v>34</v>
      </c>
      <c r="K1174" s="11">
        <f t="shared" si="74"/>
        <v>20</v>
      </c>
      <c r="L1174" s="4">
        <f t="shared" si="72"/>
        <v>14</v>
      </c>
      <c r="M1174" s="6">
        <f t="shared" si="75"/>
        <v>0.41176470588235292</v>
      </c>
    </row>
    <row r="1175" spans="1:13" x14ac:dyDescent="0.45">
      <c r="A1175" s="3">
        <v>474</v>
      </c>
      <c r="B1175" s="3">
        <v>2</v>
      </c>
      <c r="C1175" t="s">
        <v>49</v>
      </c>
      <c r="D1175" t="s">
        <v>618</v>
      </c>
      <c r="E1175" s="4">
        <v>17</v>
      </c>
      <c r="F1175" s="4">
        <v>29</v>
      </c>
      <c r="G1175">
        <v>1</v>
      </c>
      <c r="H1175" s="5">
        <v>2.5694444444444443E-2</v>
      </c>
      <c r="I1175" t="s">
        <v>609</v>
      </c>
      <c r="J1175" s="4">
        <f t="shared" si="73"/>
        <v>29</v>
      </c>
      <c r="K1175" s="11">
        <f t="shared" si="74"/>
        <v>17</v>
      </c>
      <c r="L1175" s="4">
        <f t="shared" si="72"/>
        <v>12</v>
      </c>
      <c r="M1175" s="6">
        <f t="shared" si="75"/>
        <v>0.41379310344827586</v>
      </c>
    </row>
    <row r="1176" spans="1:13" x14ac:dyDescent="0.45">
      <c r="A1176" s="3">
        <v>474</v>
      </c>
      <c r="B1176" s="3">
        <v>2</v>
      </c>
      <c r="C1176" t="s">
        <v>127</v>
      </c>
      <c r="D1176" t="s">
        <v>614</v>
      </c>
      <c r="E1176" s="4">
        <v>19</v>
      </c>
      <c r="F1176" s="4">
        <v>31</v>
      </c>
      <c r="G1176">
        <v>1</v>
      </c>
      <c r="H1176" s="5">
        <v>2.361111111111111E-2</v>
      </c>
      <c r="I1176" t="s">
        <v>610</v>
      </c>
      <c r="J1176" s="4">
        <f t="shared" si="73"/>
        <v>31</v>
      </c>
      <c r="K1176" s="11">
        <f t="shared" si="74"/>
        <v>19</v>
      </c>
      <c r="L1176" s="4">
        <f t="shared" si="72"/>
        <v>12</v>
      </c>
      <c r="M1176" s="6">
        <f t="shared" si="75"/>
        <v>0.38709677419354838</v>
      </c>
    </row>
    <row r="1177" spans="1:13" x14ac:dyDescent="0.45">
      <c r="A1177" s="3">
        <v>474</v>
      </c>
      <c r="B1177" s="3">
        <v>2</v>
      </c>
      <c r="C1177" t="s">
        <v>53</v>
      </c>
      <c r="D1177" t="s">
        <v>620</v>
      </c>
      <c r="E1177" s="4">
        <v>16</v>
      </c>
      <c r="F1177" s="4">
        <v>28</v>
      </c>
      <c r="G1177">
        <v>3</v>
      </c>
      <c r="H1177" s="5">
        <v>2.4305555555555556E-2</v>
      </c>
      <c r="I1177" t="s">
        <v>609</v>
      </c>
      <c r="J1177" s="4">
        <f t="shared" si="73"/>
        <v>84</v>
      </c>
      <c r="K1177" s="11">
        <f t="shared" si="74"/>
        <v>48</v>
      </c>
      <c r="L1177" s="4">
        <f t="shared" si="72"/>
        <v>36</v>
      </c>
      <c r="M1177" s="6">
        <f t="shared" si="75"/>
        <v>0.42857142857142855</v>
      </c>
    </row>
    <row r="1178" spans="1:13" x14ac:dyDescent="0.45">
      <c r="A1178" s="3">
        <v>475</v>
      </c>
      <c r="B1178" s="3">
        <v>18</v>
      </c>
      <c r="C1178" t="s">
        <v>169</v>
      </c>
      <c r="D1178" t="s">
        <v>612</v>
      </c>
      <c r="E1178" s="4">
        <v>14</v>
      </c>
      <c r="F1178" s="4">
        <v>24</v>
      </c>
      <c r="G1178">
        <v>3</v>
      </c>
      <c r="H1178" s="5">
        <v>1.4583333333333334E-2</v>
      </c>
      <c r="I1178" t="s">
        <v>610</v>
      </c>
      <c r="J1178" s="4">
        <f t="shared" si="73"/>
        <v>72</v>
      </c>
      <c r="K1178" s="11">
        <f t="shared" si="74"/>
        <v>42</v>
      </c>
      <c r="L1178" s="4">
        <f t="shared" si="72"/>
        <v>30</v>
      </c>
      <c r="M1178" s="6">
        <f t="shared" si="75"/>
        <v>0.41666666666666669</v>
      </c>
    </row>
    <row r="1179" spans="1:13" x14ac:dyDescent="0.45">
      <c r="A1179" s="3">
        <v>475</v>
      </c>
      <c r="B1179" s="3">
        <v>18</v>
      </c>
      <c r="C1179" t="s">
        <v>66</v>
      </c>
      <c r="D1179" t="s">
        <v>625</v>
      </c>
      <c r="E1179" s="4">
        <v>20</v>
      </c>
      <c r="F1179" s="4">
        <v>34</v>
      </c>
      <c r="G1179">
        <v>3</v>
      </c>
      <c r="H1179" s="5">
        <v>9.7222222222222224E-3</v>
      </c>
      <c r="I1179" t="s">
        <v>610</v>
      </c>
      <c r="J1179" s="4">
        <f t="shared" si="73"/>
        <v>102</v>
      </c>
      <c r="K1179" s="11">
        <f t="shared" si="74"/>
        <v>60</v>
      </c>
      <c r="L1179" s="4">
        <f t="shared" si="72"/>
        <v>42</v>
      </c>
      <c r="M1179" s="6">
        <f t="shared" si="75"/>
        <v>0.41176470588235292</v>
      </c>
    </row>
    <row r="1180" spans="1:13" x14ac:dyDescent="0.45">
      <c r="A1180" s="3">
        <v>476</v>
      </c>
      <c r="B1180" s="3">
        <v>13</v>
      </c>
      <c r="C1180" t="s">
        <v>169</v>
      </c>
      <c r="D1180" t="s">
        <v>612</v>
      </c>
      <c r="E1180" s="4">
        <v>14</v>
      </c>
      <c r="F1180" s="4">
        <v>24</v>
      </c>
      <c r="G1180">
        <v>2</v>
      </c>
      <c r="H1180" s="5">
        <v>3.8194444444444448E-2</v>
      </c>
      <c r="I1180" t="s">
        <v>610</v>
      </c>
      <c r="J1180" s="4">
        <f t="shared" si="73"/>
        <v>48</v>
      </c>
      <c r="K1180" s="11">
        <f t="shared" si="74"/>
        <v>28</v>
      </c>
      <c r="L1180" s="4">
        <f t="shared" si="72"/>
        <v>20</v>
      </c>
      <c r="M1180" s="6">
        <f t="shared" si="75"/>
        <v>0.41666666666666669</v>
      </c>
    </row>
    <row r="1181" spans="1:13" x14ac:dyDescent="0.45">
      <c r="A1181" s="3">
        <v>476</v>
      </c>
      <c r="B1181" s="3">
        <v>13</v>
      </c>
      <c r="C1181" t="s">
        <v>66</v>
      </c>
      <c r="D1181" t="s">
        <v>625</v>
      </c>
      <c r="E1181" s="4">
        <v>20</v>
      </c>
      <c r="F1181" s="4">
        <v>34</v>
      </c>
      <c r="G1181">
        <v>1</v>
      </c>
      <c r="H1181" s="5">
        <v>2.361111111111111E-2</v>
      </c>
      <c r="I1181" t="s">
        <v>609</v>
      </c>
      <c r="J1181" s="4">
        <f t="shared" si="73"/>
        <v>34</v>
      </c>
      <c r="K1181" s="11">
        <f t="shared" si="74"/>
        <v>20</v>
      </c>
      <c r="L1181" s="4">
        <f t="shared" si="72"/>
        <v>14</v>
      </c>
      <c r="M1181" s="6">
        <f t="shared" si="75"/>
        <v>0.41176470588235292</v>
      </c>
    </row>
    <row r="1182" spans="1:13" x14ac:dyDescent="0.45">
      <c r="A1182" s="3">
        <v>476</v>
      </c>
      <c r="B1182" s="3">
        <v>13</v>
      </c>
      <c r="C1182" t="s">
        <v>258</v>
      </c>
      <c r="D1182" t="s">
        <v>623</v>
      </c>
      <c r="E1182" s="4">
        <v>19</v>
      </c>
      <c r="F1182" s="4">
        <v>32</v>
      </c>
      <c r="G1182">
        <v>3</v>
      </c>
      <c r="H1182" s="5">
        <v>3.472222222222222E-3</v>
      </c>
      <c r="I1182" t="s">
        <v>610</v>
      </c>
      <c r="J1182" s="4">
        <f t="shared" si="73"/>
        <v>96</v>
      </c>
      <c r="K1182" s="11">
        <f t="shared" si="74"/>
        <v>57</v>
      </c>
      <c r="L1182" s="4">
        <f t="shared" si="72"/>
        <v>39</v>
      </c>
      <c r="M1182" s="6">
        <f t="shared" si="75"/>
        <v>0.40625</v>
      </c>
    </row>
    <row r="1183" spans="1:13" x14ac:dyDescent="0.45">
      <c r="A1183" s="3">
        <v>476</v>
      </c>
      <c r="B1183" s="3">
        <v>13</v>
      </c>
      <c r="C1183" t="s">
        <v>59</v>
      </c>
      <c r="D1183" t="s">
        <v>616</v>
      </c>
      <c r="E1183" s="4">
        <v>25</v>
      </c>
      <c r="F1183" s="4">
        <v>40</v>
      </c>
      <c r="G1183">
        <v>1</v>
      </c>
      <c r="H1183" s="5">
        <v>1.4583333333333334E-2</v>
      </c>
      <c r="I1183" t="s">
        <v>609</v>
      </c>
      <c r="J1183" s="4">
        <f t="shared" si="73"/>
        <v>40</v>
      </c>
      <c r="K1183" s="11">
        <f t="shared" si="74"/>
        <v>25</v>
      </c>
      <c r="L1183" s="4">
        <f t="shared" si="72"/>
        <v>15</v>
      </c>
      <c r="M1183" s="6">
        <f t="shared" si="75"/>
        <v>0.375</v>
      </c>
    </row>
    <row r="1184" spans="1:13" x14ac:dyDescent="0.45">
      <c r="A1184" s="3">
        <v>477</v>
      </c>
      <c r="B1184" s="3">
        <v>8</v>
      </c>
      <c r="C1184" t="s">
        <v>66</v>
      </c>
      <c r="D1184" t="s">
        <v>625</v>
      </c>
      <c r="E1184" s="4">
        <v>20</v>
      </c>
      <c r="F1184" s="4">
        <v>34</v>
      </c>
      <c r="G1184">
        <v>2</v>
      </c>
      <c r="H1184" s="5">
        <v>2.361111111111111E-2</v>
      </c>
      <c r="I1184" t="s">
        <v>610</v>
      </c>
      <c r="J1184" s="4">
        <f t="shared" si="73"/>
        <v>68</v>
      </c>
      <c r="K1184" s="11">
        <f t="shared" si="74"/>
        <v>40</v>
      </c>
      <c r="L1184" s="4">
        <f t="shared" si="72"/>
        <v>28</v>
      </c>
      <c r="M1184" s="6">
        <f t="shared" si="75"/>
        <v>0.41176470588235292</v>
      </c>
    </row>
    <row r="1185" spans="1:13" x14ac:dyDescent="0.45">
      <c r="A1185" s="3">
        <v>477</v>
      </c>
      <c r="B1185" s="3">
        <v>8</v>
      </c>
      <c r="C1185" t="s">
        <v>211</v>
      </c>
      <c r="D1185" t="s">
        <v>627</v>
      </c>
      <c r="E1185" s="4">
        <v>14</v>
      </c>
      <c r="F1185" s="4">
        <v>23</v>
      </c>
      <c r="G1185">
        <v>2</v>
      </c>
      <c r="H1185" s="5">
        <v>9.0277777777777769E-3</v>
      </c>
      <c r="I1185" t="s">
        <v>610</v>
      </c>
      <c r="J1185" s="4">
        <f t="shared" si="73"/>
        <v>46</v>
      </c>
      <c r="K1185" s="11">
        <f t="shared" si="74"/>
        <v>28</v>
      </c>
      <c r="L1185" s="4">
        <f t="shared" si="72"/>
        <v>18</v>
      </c>
      <c r="M1185" s="6">
        <f t="shared" si="75"/>
        <v>0.39130434782608697</v>
      </c>
    </row>
    <row r="1186" spans="1:13" x14ac:dyDescent="0.45">
      <c r="A1186" s="3">
        <v>477</v>
      </c>
      <c r="B1186" s="3">
        <v>8</v>
      </c>
      <c r="C1186" t="s">
        <v>169</v>
      </c>
      <c r="D1186" t="s">
        <v>612</v>
      </c>
      <c r="E1186" s="4">
        <v>14</v>
      </c>
      <c r="F1186" s="4">
        <v>24</v>
      </c>
      <c r="G1186">
        <v>2</v>
      </c>
      <c r="H1186" s="5">
        <v>3.2638888888888891E-2</v>
      </c>
      <c r="I1186" t="s">
        <v>610</v>
      </c>
      <c r="J1186" s="4">
        <f t="shared" si="73"/>
        <v>48</v>
      </c>
      <c r="K1186" s="11">
        <f t="shared" si="74"/>
        <v>28</v>
      </c>
      <c r="L1186" s="4">
        <f t="shared" si="72"/>
        <v>20</v>
      </c>
      <c r="M1186" s="6">
        <f t="shared" si="75"/>
        <v>0.41666666666666669</v>
      </c>
    </row>
    <row r="1187" spans="1:13" x14ac:dyDescent="0.45">
      <c r="A1187" s="3">
        <v>477</v>
      </c>
      <c r="B1187" s="3">
        <v>8</v>
      </c>
      <c r="C1187" t="s">
        <v>81</v>
      </c>
      <c r="D1187" t="s">
        <v>628</v>
      </c>
      <c r="E1187" s="4">
        <v>13</v>
      </c>
      <c r="F1187" s="4">
        <v>21</v>
      </c>
      <c r="G1187">
        <v>2</v>
      </c>
      <c r="H1187" s="5">
        <v>1.4583333333333334E-2</v>
      </c>
      <c r="I1187" t="s">
        <v>609</v>
      </c>
      <c r="J1187" s="4">
        <f t="shared" si="73"/>
        <v>42</v>
      </c>
      <c r="K1187" s="11">
        <f t="shared" si="74"/>
        <v>26</v>
      </c>
      <c r="L1187" s="4">
        <f t="shared" si="72"/>
        <v>16</v>
      </c>
      <c r="M1187" s="6">
        <f t="shared" si="75"/>
        <v>0.38095238095238093</v>
      </c>
    </row>
    <row r="1188" spans="1:13" x14ac:dyDescent="0.45">
      <c r="A1188" s="3">
        <v>478</v>
      </c>
      <c r="B1188" s="3">
        <v>7</v>
      </c>
      <c r="C1188" t="s">
        <v>79</v>
      </c>
      <c r="D1188" t="s">
        <v>613</v>
      </c>
      <c r="E1188" s="4">
        <v>18</v>
      </c>
      <c r="F1188" s="4">
        <v>30</v>
      </c>
      <c r="G1188">
        <v>2</v>
      </c>
      <c r="H1188" s="5">
        <v>3.7499999999999999E-2</v>
      </c>
      <c r="I1188" t="s">
        <v>610</v>
      </c>
      <c r="J1188" s="4">
        <f t="shared" si="73"/>
        <v>60</v>
      </c>
      <c r="K1188" s="11">
        <f t="shared" si="74"/>
        <v>36</v>
      </c>
      <c r="L1188" s="4">
        <f t="shared" si="72"/>
        <v>24</v>
      </c>
      <c r="M1188" s="6">
        <f t="shared" si="75"/>
        <v>0.4</v>
      </c>
    </row>
    <row r="1189" spans="1:13" x14ac:dyDescent="0.45">
      <c r="A1189" s="3">
        <v>478</v>
      </c>
      <c r="B1189" s="3">
        <v>7</v>
      </c>
      <c r="C1189" t="s">
        <v>49</v>
      </c>
      <c r="D1189" t="s">
        <v>618</v>
      </c>
      <c r="E1189" s="4">
        <v>17</v>
      </c>
      <c r="F1189" s="4">
        <v>29</v>
      </c>
      <c r="G1189">
        <v>2</v>
      </c>
      <c r="H1189" s="5">
        <v>2.5000000000000001E-2</v>
      </c>
      <c r="I1189" t="s">
        <v>610</v>
      </c>
      <c r="J1189" s="4">
        <f t="shared" si="73"/>
        <v>58</v>
      </c>
      <c r="K1189" s="11">
        <f t="shared" si="74"/>
        <v>34</v>
      </c>
      <c r="L1189" s="4">
        <f t="shared" si="72"/>
        <v>24</v>
      </c>
      <c r="M1189" s="6">
        <f t="shared" si="75"/>
        <v>0.41379310344827586</v>
      </c>
    </row>
    <row r="1190" spans="1:13" x14ac:dyDescent="0.45">
      <c r="A1190" s="3">
        <v>479</v>
      </c>
      <c r="B1190" s="3">
        <v>1</v>
      </c>
      <c r="C1190" t="s">
        <v>90</v>
      </c>
      <c r="D1190" t="s">
        <v>629</v>
      </c>
      <c r="E1190" s="4">
        <v>10</v>
      </c>
      <c r="F1190" s="4">
        <v>18</v>
      </c>
      <c r="G1190">
        <v>1</v>
      </c>
      <c r="H1190" s="5">
        <v>3.125E-2</v>
      </c>
      <c r="I1190" t="s">
        <v>609</v>
      </c>
      <c r="J1190" s="4">
        <f t="shared" si="73"/>
        <v>18</v>
      </c>
      <c r="K1190" s="11">
        <f t="shared" si="74"/>
        <v>10</v>
      </c>
      <c r="L1190" s="4">
        <f t="shared" si="72"/>
        <v>8</v>
      </c>
      <c r="M1190" s="6">
        <f t="shared" si="75"/>
        <v>0.44444444444444442</v>
      </c>
    </row>
    <row r="1191" spans="1:13" x14ac:dyDescent="0.45">
      <c r="A1191" s="3">
        <v>479</v>
      </c>
      <c r="B1191" s="3">
        <v>1</v>
      </c>
      <c r="C1191" t="s">
        <v>66</v>
      </c>
      <c r="D1191" t="s">
        <v>625</v>
      </c>
      <c r="E1191" s="4">
        <v>20</v>
      </c>
      <c r="F1191" s="4">
        <v>34</v>
      </c>
      <c r="G1191">
        <v>1</v>
      </c>
      <c r="H1191" s="5">
        <v>2.6388888888888889E-2</v>
      </c>
      <c r="I1191" t="s">
        <v>610</v>
      </c>
      <c r="J1191" s="4">
        <f t="shared" si="73"/>
        <v>34</v>
      </c>
      <c r="K1191" s="11">
        <f t="shared" si="74"/>
        <v>20</v>
      </c>
      <c r="L1191" s="4">
        <f t="shared" si="72"/>
        <v>14</v>
      </c>
      <c r="M1191" s="6">
        <f t="shared" si="75"/>
        <v>0.41176470588235292</v>
      </c>
    </row>
    <row r="1192" spans="1:13" x14ac:dyDescent="0.45">
      <c r="A1192" s="3">
        <v>480</v>
      </c>
      <c r="B1192" s="3">
        <v>1</v>
      </c>
      <c r="C1192" t="s">
        <v>37</v>
      </c>
      <c r="D1192" t="s">
        <v>622</v>
      </c>
      <c r="E1192" s="4">
        <v>21</v>
      </c>
      <c r="F1192" s="4">
        <v>35</v>
      </c>
      <c r="G1192">
        <v>3</v>
      </c>
      <c r="H1192" s="5">
        <v>3.9583333333333331E-2</v>
      </c>
      <c r="I1192" t="s">
        <v>610</v>
      </c>
      <c r="J1192" s="4">
        <f t="shared" si="73"/>
        <v>105</v>
      </c>
      <c r="K1192" s="11">
        <f t="shared" si="74"/>
        <v>63</v>
      </c>
      <c r="L1192" s="4">
        <f t="shared" si="72"/>
        <v>42</v>
      </c>
      <c r="M1192" s="6">
        <f t="shared" si="75"/>
        <v>0.4</v>
      </c>
    </row>
    <row r="1193" spans="1:13" x14ac:dyDescent="0.45">
      <c r="A1193" s="3">
        <v>480</v>
      </c>
      <c r="B1193" s="3">
        <v>1</v>
      </c>
      <c r="C1193" t="s">
        <v>117</v>
      </c>
      <c r="D1193" t="s">
        <v>615</v>
      </c>
      <c r="E1193" s="4">
        <v>16</v>
      </c>
      <c r="F1193" s="4">
        <v>27</v>
      </c>
      <c r="G1193">
        <v>2</v>
      </c>
      <c r="H1193" s="5">
        <v>5.5555555555555558E-3</v>
      </c>
      <c r="I1193" t="s">
        <v>609</v>
      </c>
      <c r="J1193" s="4">
        <f t="shared" si="73"/>
        <v>54</v>
      </c>
      <c r="K1193" s="11">
        <f t="shared" si="74"/>
        <v>32</v>
      </c>
      <c r="L1193" s="4">
        <f t="shared" si="72"/>
        <v>22</v>
      </c>
      <c r="M1193" s="6">
        <f t="shared" si="75"/>
        <v>0.40740740740740738</v>
      </c>
    </row>
    <row r="1194" spans="1:13" x14ac:dyDescent="0.45">
      <c r="A1194" s="3">
        <v>481</v>
      </c>
      <c r="B1194" s="3">
        <v>9</v>
      </c>
      <c r="C1194" t="s">
        <v>166</v>
      </c>
      <c r="D1194" t="s">
        <v>630</v>
      </c>
      <c r="E1194" s="4">
        <v>15</v>
      </c>
      <c r="F1194" s="4">
        <v>26</v>
      </c>
      <c r="G1194">
        <v>2</v>
      </c>
      <c r="H1194" s="5">
        <v>4.027777777777778E-2</v>
      </c>
      <c r="I1194" t="s">
        <v>610</v>
      </c>
      <c r="J1194" s="4">
        <f t="shared" si="73"/>
        <v>52</v>
      </c>
      <c r="K1194" s="11">
        <f t="shared" si="74"/>
        <v>30</v>
      </c>
      <c r="L1194" s="4">
        <f t="shared" si="72"/>
        <v>22</v>
      </c>
      <c r="M1194" s="6">
        <f t="shared" si="75"/>
        <v>0.42307692307692307</v>
      </c>
    </row>
    <row r="1195" spans="1:13" x14ac:dyDescent="0.45">
      <c r="A1195" s="3">
        <v>482</v>
      </c>
      <c r="B1195" s="3">
        <v>9</v>
      </c>
      <c r="C1195" t="s">
        <v>81</v>
      </c>
      <c r="D1195" t="s">
        <v>628</v>
      </c>
      <c r="E1195" s="4">
        <v>13</v>
      </c>
      <c r="F1195" s="4">
        <v>21</v>
      </c>
      <c r="G1195">
        <v>3</v>
      </c>
      <c r="H1195" s="5">
        <v>1.4583333333333334E-2</v>
      </c>
      <c r="I1195" t="s">
        <v>610</v>
      </c>
      <c r="J1195" s="4">
        <f t="shared" si="73"/>
        <v>63</v>
      </c>
      <c r="K1195" s="11">
        <f t="shared" si="74"/>
        <v>39</v>
      </c>
      <c r="L1195" s="4">
        <f t="shared" si="72"/>
        <v>24</v>
      </c>
      <c r="M1195" s="6">
        <f t="shared" si="75"/>
        <v>0.38095238095238093</v>
      </c>
    </row>
    <row r="1196" spans="1:13" x14ac:dyDescent="0.45">
      <c r="A1196" s="3">
        <v>483</v>
      </c>
      <c r="B1196" s="3">
        <v>2</v>
      </c>
      <c r="C1196" t="s">
        <v>117</v>
      </c>
      <c r="D1196" t="s">
        <v>615</v>
      </c>
      <c r="E1196" s="4">
        <v>16</v>
      </c>
      <c r="F1196" s="4">
        <v>27</v>
      </c>
      <c r="G1196">
        <v>3</v>
      </c>
      <c r="H1196" s="5">
        <v>3.6805555555555557E-2</v>
      </c>
      <c r="I1196" t="s">
        <v>609</v>
      </c>
      <c r="J1196" s="4">
        <f t="shared" si="73"/>
        <v>81</v>
      </c>
      <c r="K1196" s="11">
        <f t="shared" si="74"/>
        <v>48</v>
      </c>
      <c r="L1196" s="4">
        <f t="shared" si="72"/>
        <v>33</v>
      </c>
      <c r="M1196" s="6">
        <f t="shared" si="75"/>
        <v>0.40740740740740738</v>
      </c>
    </row>
    <row r="1197" spans="1:13" x14ac:dyDescent="0.45">
      <c r="A1197" s="3">
        <v>484</v>
      </c>
      <c r="B1197" s="3">
        <v>18</v>
      </c>
      <c r="C1197" t="s">
        <v>133</v>
      </c>
      <c r="D1197" t="s">
        <v>631</v>
      </c>
      <c r="E1197" s="4">
        <v>15</v>
      </c>
      <c r="F1197" s="4">
        <v>25</v>
      </c>
      <c r="G1197">
        <v>3</v>
      </c>
      <c r="H1197" s="5">
        <v>2.361111111111111E-2</v>
      </c>
      <c r="I1197" t="s">
        <v>610</v>
      </c>
      <c r="J1197" s="4">
        <f t="shared" si="73"/>
        <v>75</v>
      </c>
      <c r="K1197" s="11">
        <f t="shared" si="74"/>
        <v>45</v>
      </c>
      <c r="L1197" s="4">
        <f t="shared" si="72"/>
        <v>30</v>
      </c>
      <c r="M1197" s="6">
        <f t="shared" si="75"/>
        <v>0.4</v>
      </c>
    </row>
    <row r="1198" spans="1:13" x14ac:dyDescent="0.45">
      <c r="A1198" s="3">
        <v>485</v>
      </c>
      <c r="B1198" s="3">
        <v>6</v>
      </c>
      <c r="C1198" t="s">
        <v>169</v>
      </c>
      <c r="D1198" t="s">
        <v>612</v>
      </c>
      <c r="E1198" s="4">
        <v>14</v>
      </c>
      <c r="F1198" s="4">
        <v>24</v>
      </c>
      <c r="G1198">
        <v>3</v>
      </c>
      <c r="H1198" s="5">
        <v>1.5972222222222221E-2</v>
      </c>
      <c r="I1198" t="s">
        <v>609</v>
      </c>
      <c r="J1198" s="4">
        <f t="shared" si="73"/>
        <v>72</v>
      </c>
      <c r="K1198" s="11">
        <f t="shared" si="74"/>
        <v>42</v>
      </c>
      <c r="L1198" s="4">
        <f t="shared" si="72"/>
        <v>30</v>
      </c>
      <c r="M1198" s="6">
        <f t="shared" si="75"/>
        <v>0.41666666666666669</v>
      </c>
    </row>
    <row r="1199" spans="1:13" x14ac:dyDescent="0.45">
      <c r="A1199" s="3">
        <v>485</v>
      </c>
      <c r="B1199" s="3">
        <v>6</v>
      </c>
      <c r="C1199" t="s">
        <v>84</v>
      </c>
      <c r="D1199" t="s">
        <v>617</v>
      </c>
      <c r="E1199" s="4">
        <v>22</v>
      </c>
      <c r="F1199" s="4">
        <v>36</v>
      </c>
      <c r="G1199">
        <v>2</v>
      </c>
      <c r="H1199" s="5">
        <v>3.888888888888889E-2</v>
      </c>
      <c r="I1199" t="s">
        <v>609</v>
      </c>
      <c r="J1199" s="4">
        <f t="shared" si="73"/>
        <v>72</v>
      </c>
      <c r="K1199" s="11">
        <f t="shared" si="74"/>
        <v>44</v>
      </c>
      <c r="L1199" s="4">
        <f t="shared" si="72"/>
        <v>28</v>
      </c>
      <c r="M1199" s="6">
        <f t="shared" si="75"/>
        <v>0.3888888888888889</v>
      </c>
    </row>
    <row r="1200" spans="1:13" x14ac:dyDescent="0.45">
      <c r="A1200" s="3">
        <v>486</v>
      </c>
      <c r="B1200" s="3">
        <v>15</v>
      </c>
      <c r="C1200" t="s">
        <v>84</v>
      </c>
      <c r="D1200" t="s">
        <v>617</v>
      </c>
      <c r="E1200" s="4">
        <v>22</v>
      </c>
      <c r="F1200" s="4">
        <v>36</v>
      </c>
      <c r="G1200">
        <v>2</v>
      </c>
      <c r="H1200" s="5">
        <v>4.8611111111111112E-3</v>
      </c>
      <c r="I1200" t="s">
        <v>609</v>
      </c>
      <c r="J1200" s="4">
        <f t="shared" si="73"/>
        <v>72</v>
      </c>
      <c r="K1200" s="11">
        <f t="shared" si="74"/>
        <v>44</v>
      </c>
      <c r="L1200" s="4">
        <f t="shared" si="72"/>
        <v>28</v>
      </c>
      <c r="M1200" s="6">
        <f t="shared" si="75"/>
        <v>0.3888888888888889</v>
      </c>
    </row>
    <row r="1201" spans="1:13" x14ac:dyDescent="0.45">
      <c r="A1201" s="3">
        <v>486</v>
      </c>
      <c r="B1201" s="3">
        <v>15</v>
      </c>
      <c r="C1201" t="s">
        <v>157</v>
      </c>
      <c r="D1201" t="s">
        <v>626</v>
      </c>
      <c r="E1201" s="4">
        <v>12</v>
      </c>
      <c r="F1201" s="4">
        <v>20</v>
      </c>
      <c r="G1201">
        <v>1</v>
      </c>
      <c r="H1201" s="5">
        <v>1.3194444444444444E-2</v>
      </c>
      <c r="I1201" t="s">
        <v>609</v>
      </c>
      <c r="J1201" s="4">
        <f t="shared" si="73"/>
        <v>20</v>
      </c>
      <c r="K1201" s="11">
        <f t="shared" si="74"/>
        <v>12</v>
      </c>
      <c r="L1201" s="4">
        <f t="shared" si="72"/>
        <v>8</v>
      </c>
      <c r="M1201" s="6">
        <f t="shared" si="75"/>
        <v>0.4</v>
      </c>
    </row>
    <row r="1202" spans="1:13" x14ac:dyDescent="0.45">
      <c r="A1202" s="3">
        <v>486</v>
      </c>
      <c r="B1202" s="3">
        <v>15</v>
      </c>
      <c r="C1202" t="s">
        <v>66</v>
      </c>
      <c r="D1202" t="s">
        <v>625</v>
      </c>
      <c r="E1202" s="4">
        <v>20</v>
      </c>
      <c r="F1202" s="4">
        <v>34</v>
      </c>
      <c r="G1202">
        <v>1</v>
      </c>
      <c r="H1202" s="5">
        <v>6.2500000000000003E-3</v>
      </c>
      <c r="I1202" t="s">
        <v>609</v>
      </c>
      <c r="J1202" s="4">
        <f t="shared" si="73"/>
        <v>34</v>
      </c>
      <c r="K1202" s="11">
        <f t="shared" si="74"/>
        <v>20</v>
      </c>
      <c r="L1202" s="4">
        <f t="shared" si="72"/>
        <v>14</v>
      </c>
      <c r="M1202" s="6">
        <f t="shared" si="75"/>
        <v>0.41176470588235292</v>
      </c>
    </row>
    <row r="1203" spans="1:13" x14ac:dyDescent="0.45">
      <c r="A1203" s="3">
        <v>486</v>
      </c>
      <c r="B1203" s="3">
        <v>15</v>
      </c>
      <c r="C1203" t="s">
        <v>169</v>
      </c>
      <c r="D1203" t="s">
        <v>612</v>
      </c>
      <c r="E1203" s="4">
        <v>14</v>
      </c>
      <c r="F1203" s="4">
        <v>24</v>
      </c>
      <c r="G1203">
        <v>1</v>
      </c>
      <c r="H1203" s="5">
        <v>1.6666666666666666E-2</v>
      </c>
      <c r="I1203" t="s">
        <v>609</v>
      </c>
      <c r="J1203" s="4">
        <f t="shared" si="73"/>
        <v>24</v>
      </c>
      <c r="K1203" s="11">
        <f t="shared" si="74"/>
        <v>14</v>
      </c>
      <c r="L1203" s="4">
        <f t="shared" si="72"/>
        <v>10</v>
      </c>
      <c r="M1203" s="6">
        <f t="shared" si="75"/>
        <v>0.41666666666666669</v>
      </c>
    </row>
    <row r="1204" spans="1:13" x14ac:dyDescent="0.45">
      <c r="A1204" s="3">
        <v>487</v>
      </c>
      <c r="B1204" s="3">
        <v>17</v>
      </c>
      <c r="C1204" t="s">
        <v>66</v>
      </c>
      <c r="D1204" t="s">
        <v>625</v>
      </c>
      <c r="E1204" s="4">
        <v>20</v>
      </c>
      <c r="F1204" s="4">
        <v>34</v>
      </c>
      <c r="G1204">
        <v>2</v>
      </c>
      <c r="H1204" s="5">
        <v>4.027777777777778E-2</v>
      </c>
      <c r="I1204" t="s">
        <v>610</v>
      </c>
      <c r="J1204" s="4">
        <f t="shared" si="73"/>
        <v>68</v>
      </c>
      <c r="K1204" s="11">
        <f t="shared" si="74"/>
        <v>40</v>
      </c>
      <c r="L1204" s="4">
        <f t="shared" si="72"/>
        <v>28</v>
      </c>
      <c r="M1204" s="6">
        <f t="shared" si="75"/>
        <v>0.41176470588235292</v>
      </c>
    </row>
    <row r="1205" spans="1:13" x14ac:dyDescent="0.45">
      <c r="A1205" s="3">
        <v>487</v>
      </c>
      <c r="B1205" s="3">
        <v>17</v>
      </c>
      <c r="C1205" t="s">
        <v>127</v>
      </c>
      <c r="D1205" t="s">
        <v>614</v>
      </c>
      <c r="E1205" s="4">
        <v>19</v>
      </c>
      <c r="F1205" s="4">
        <v>31</v>
      </c>
      <c r="G1205">
        <v>2</v>
      </c>
      <c r="H1205" s="5">
        <v>2.013888888888889E-2</v>
      </c>
      <c r="I1205" t="s">
        <v>610</v>
      </c>
      <c r="J1205" s="4">
        <f t="shared" si="73"/>
        <v>62</v>
      </c>
      <c r="K1205" s="11">
        <f t="shared" si="74"/>
        <v>38</v>
      </c>
      <c r="L1205" s="4">
        <f t="shared" si="72"/>
        <v>24</v>
      </c>
      <c r="M1205" s="6">
        <f t="shared" si="75"/>
        <v>0.38709677419354838</v>
      </c>
    </row>
    <row r="1206" spans="1:13" x14ac:dyDescent="0.45">
      <c r="A1206" s="3">
        <v>487</v>
      </c>
      <c r="B1206" s="3">
        <v>17</v>
      </c>
      <c r="C1206" t="s">
        <v>214</v>
      </c>
      <c r="D1206" t="s">
        <v>624</v>
      </c>
      <c r="E1206" s="4">
        <v>13</v>
      </c>
      <c r="F1206" s="4">
        <v>22</v>
      </c>
      <c r="G1206">
        <v>1</v>
      </c>
      <c r="H1206" s="5">
        <v>3.472222222222222E-3</v>
      </c>
      <c r="I1206" t="s">
        <v>610</v>
      </c>
      <c r="J1206" s="4">
        <f t="shared" si="73"/>
        <v>22</v>
      </c>
      <c r="K1206" s="11">
        <f t="shared" si="74"/>
        <v>13</v>
      </c>
      <c r="L1206" s="4">
        <f t="shared" si="72"/>
        <v>9</v>
      </c>
      <c r="M1206" s="6">
        <f t="shared" si="75"/>
        <v>0.40909090909090912</v>
      </c>
    </row>
    <row r="1207" spans="1:13" x14ac:dyDescent="0.45">
      <c r="A1207" s="3">
        <v>488</v>
      </c>
      <c r="B1207" s="3">
        <v>10</v>
      </c>
      <c r="C1207" t="s">
        <v>90</v>
      </c>
      <c r="D1207" t="s">
        <v>629</v>
      </c>
      <c r="E1207" s="4">
        <v>10</v>
      </c>
      <c r="F1207" s="4">
        <v>18</v>
      </c>
      <c r="G1207">
        <v>3</v>
      </c>
      <c r="H1207" s="5">
        <v>3.7499999999999999E-2</v>
      </c>
      <c r="I1207" t="s">
        <v>609</v>
      </c>
      <c r="J1207" s="4">
        <f t="shared" si="73"/>
        <v>54</v>
      </c>
      <c r="K1207" s="11">
        <f t="shared" si="74"/>
        <v>30</v>
      </c>
      <c r="L1207" s="4">
        <f t="shared" si="72"/>
        <v>24</v>
      </c>
      <c r="M1207" s="6">
        <f t="shared" si="75"/>
        <v>0.44444444444444442</v>
      </c>
    </row>
    <row r="1208" spans="1:13" x14ac:dyDescent="0.45">
      <c r="A1208" s="3">
        <v>488</v>
      </c>
      <c r="B1208" s="3">
        <v>10</v>
      </c>
      <c r="C1208" t="s">
        <v>211</v>
      </c>
      <c r="D1208" t="s">
        <v>627</v>
      </c>
      <c r="E1208" s="4">
        <v>14</v>
      </c>
      <c r="F1208" s="4">
        <v>23</v>
      </c>
      <c r="G1208">
        <v>3</v>
      </c>
      <c r="H1208" s="5">
        <v>3.6111111111111108E-2</v>
      </c>
      <c r="I1208" t="s">
        <v>609</v>
      </c>
      <c r="J1208" s="4">
        <f t="shared" si="73"/>
        <v>69</v>
      </c>
      <c r="K1208" s="11">
        <f t="shared" si="74"/>
        <v>42</v>
      </c>
      <c r="L1208" s="4">
        <f t="shared" si="72"/>
        <v>27</v>
      </c>
      <c r="M1208" s="6">
        <f t="shared" si="75"/>
        <v>0.39130434782608697</v>
      </c>
    </row>
    <row r="1209" spans="1:13" x14ac:dyDescent="0.45">
      <c r="A1209" s="3">
        <v>488</v>
      </c>
      <c r="B1209" s="3">
        <v>10</v>
      </c>
      <c r="C1209" t="s">
        <v>127</v>
      </c>
      <c r="D1209" t="s">
        <v>614</v>
      </c>
      <c r="E1209" s="4">
        <v>19</v>
      </c>
      <c r="F1209" s="4">
        <v>31</v>
      </c>
      <c r="G1209">
        <v>2</v>
      </c>
      <c r="H1209" s="5">
        <v>1.2500000000000001E-2</v>
      </c>
      <c r="I1209" t="s">
        <v>610</v>
      </c>
      <c r="J1209" s="4">
        <f t="shared" si="73"/>
        <v>62</v>
      </c>
      <c r="K1209" s="11">
        <f t="shared" si="74"/>
        <v>38</v>
      </c>
      <c r="L1209" s="4">
        <f t="shared" si="72"/>
        <v>24</v>
      </c>
      <c r="M1209" s="6">
        <f t="shared" si="75"/>
        <v>0.38709677419354838</v>
      </c>
    </row>
    <row r="1210" spans="1:13" x14ac:dyDescent="0.45">
      <c r="A1210" s="3">
        <v>489</v>
      </c>
      <c r="B1210" s="3">
        <v>3</v>
      </c>
      <c r="C1210" t="s">
        <v>59</v>
      </c>
      <c r="D1210" t="s">
        <v>616</v>
      </c>
      <c r="E1210" s="4">
        <v>25</v>
      </c>
      <c r="F1210" s="4">
        <v>40</v>
      </c>
      <c r="G1210">
        <v>2</v>
      </c>
      <c r="H1210" s="5">
        <v>1.9444444444444445E-2</v>
      </c>
      <c r="I1210" t="s">
        <v>610</v>
      </c>
      <c r="J1210" s="4">
        <f t="shared" si="73"/>
        <v>80</v>
      </c>
      <c r="K1210" s="11">
        <f t="shared" si="74"/>
        <v>50</v>
      </c>
      <c r="L1210" s="4">
        <f t="shared" si="72"/>
        <v>30</v>
      </c>
      <c r="M1210" s="6">
        <f t="shared" si="75"/>
        <v>0.375</v>
      </c>
    </row>
    <row r="1211" spans="1:13" x14ac:dyDescent="0.45">
      <c r="A1211" s="3">
        <v>489</v>
      </c>
      <c r="B1211" s="3">
        <v>3</v>
      </c>
      <c r="C1211" t="s">
        <v>211</v>
      </c>
      <c r="D1211" t="s">
        <v>627</v>
      </c>
      <c r="E1211" s="4">
        <v>14</v>
      </c>
      <c r="F1211" s="4">
        <v>23</v>
      </c>
      <c r="G1211">
        <v>3</v>
      </c>
      <c r="H1211" s="5">
        <v>4.1666666666666666E-3</v>
      </c>
      <c r="I1211" t="s">
        <v>610</v>
      </c>
      <c r="J1211" s="4">
        <f t="shared" si="73"/>
        <v>69</v>
      </c>
      <c r="K1211" s="11">
        <f t="shared" si="74"/>
        <v>42</v>
      </c>
      <c r="L1211" s="4">
        <f t="shared" si="72"/>
        <v>27</v>
      </c>
      <c r="M1211" s="6">
        <f t="shared" si="75"/>
        <v>0.39130434782608697</v>
      </c>
    </row>
    <row r="1212" spans="1:13" x14ac:dyDescent="0.45">
      <c r="A1212" s="3">
        <v>490</v>
      </c>
      <c r="B1212" s="3">
        <v>1</v>
      </c>
      <c r="C1212" t="s">
        <v>166</v>
      </c>
      <c r="D1212" t="s">
        <v>630</v>
      </c>
      <c r="E1212" s="4">
        <v>15</v>
      </c>
      <c r="F1212" s="4">
        <v>26</v>
      </c>
      <c r="G1212">
        <v>3</v>
      </c>
      <c r="H1212" s="5">
        <v>2.361111111111111E-2</v>
      </c>
      <c r="I1212" t="s">
        <v>609</v>
      </c>
      <c r="J1212" s="4">
        <f t="shared" si="73"/>
        <v>78</v>
      </c>
      <c r="K1212" s="11">
        <f t="shared" si="74"/>
        <v>45</v>
      </c>
      <c r="L1212" s="4">
        <f t="shared" si="72"/>
        <v>33</v>
      </c>
      <c r="M1212" s="6">
        <f t="shared" si="75"/>
        <v>0.42307692307692307</v>
      </c>
    </row>
    <row r="1213" spans="1:13" x14ac:dyDescent="0.45">
      <c r="A1213" s="3">
        <v>490</v>
      </c>
      <c r="B1213" s="3">
        <v>1</v>
      </c>
      <c r="C1213" t="s">
        <v>258</v>
      </c>
      <c r="D1213" t="s">
        <v>623</v>
      </c>
      <c r="E1213" s="4">
        <v>19</v>
      </c>
      <c r="F1213" s="4">
        <v>32</v>
      </c>
      <c r="G1213">
        <v>1</v>
      </c>
      <c r="H1213" s="5">
        <v>3.8194444444444448E-2</v>
      </c>
      <c r="I1213" t="s">
        <v>609</v>
      </c>
      <c r="J1213" s="4">
        <f t="shared" si="73"/>
        <v>32</v>
      </c>
      <c r="K1213" s="11">
        <f t="shared" si="74"/>
        <v>19</v>
      </c>
      <c r="L1213" s="4">
        <f t="shared" si="72"/>
        <v>13</v>
      </c>
      <c r="M1213" s="6">
        <f t="shared" si="75"/>
        <v>0.40625</v>
      </c>
    </row>
    <row r="1214" spans="1:13" x14ac:dyDescent="0.45">
      <c r="A1214" s="3">
        <v>490</v>
      </c>
      <c r="B1214" s="3">
        <v>1</v>
      </c>
      <c r="C1214" t="s">
        <v>66</v>
      </c>
      <c r="D1214" t="s">
        <v>625</v>
      </c>
      <c r="E1214" s="4">
        <v>20</v>
      </c>
      <c r="F1214" s="4">
        <v>34</v>
      </c>
      <c r="G1214">
        <v>3</v>
      </c>
      <c r="H1214" s="5">
        <v>2.9166666666666667E-2</v>
      </c>
      <c r="I1214" t="s">
        <v>609</v>
      </c>
      <c r="J1214" s="4">
        <f t="shared" si="73"/>
        <v>102</v>
      </c>
      <c r="K1214" s="11">
        <f t="shared" si="74"/>
        <v>60</v>
      </c>
      <c r="L1214" s="4">
        <f t="shared" si="72"/>
        <v>42</v>
      </c>
      <c r="M1214" s="6">
        <f t="shared" si="75"/>
        <v>0.41176470588235292</v>
      </c>
    </row>
    <row r="1215" spans="1:13" x14ac:dyDescent="0.45">
      <c r="A1215" s="3">
        <v>491</v>
      </c>
      <c r="B1215" s="3">
        <v>7</v>
      </c>
      <c r="C1215" t="s">
        <v>49</v>
      </c>
      <c r="D1215" t="s">
        <v>618</v>
      </c>
      <c r="E1215" s="4">
        <v>17</v>
      </c>
      <c r="F1215" s="4">
        <v>29</v>
      </c>
      <c r="G1215">
        <v>2</v>
      </c>
      <c r="H1215" s="5">
        <v>2.0833333333333332E-2</v>
      </c>
      <c r="I1215" t="s">
        <v>609</v>
      </c>
      <c r="J1215" s="4">
        <f t="shared" si="73"/>
        <v>58</v>
      </c>
      <c r="K1215" s="11">
        <f t="shared" si="74"/>
        <v>34</v>
      </c>
      <c r="L1215" s="4">
        <f t="shared" si="72"/>
        <v>24</v>
      </c>
      <c r="M1215" s="6">
        <f t="shared" si="75"/>
        <v>0.41379310344827586</v>
      </c>
    </row>
    <row r="1216" spans="1:13" x14ac:dyDescent="0.45">
      <c r="A1216" s="3">
        <v>491</v>
      </c>
      <c r="B1216" s="3">
        <v>7</v>
      </c>
      <c r="C1216" t="s">
        <v>79</v>
      </c>
      <c r="D1216" t="s">
        <v>613</v>
      </c>
      <c r="E1216" s="4">
        <v>18</v>
      </c>
      <c r="F1216" s="4">
        <v>30</v>
      </c>
      <c r="G1216">
        <v>2</v>
      </c>
      <c r="H1216" s="5">
        <v>7.6388888888888886E-3</v>
      </c>
      <c r="I1216" t="s">
        <v>609</v>
      </c>
      <c r="J1216" s="4">
        <f t="shared" si="73"/>
        <v>60</v>
      </c>
      <c r="K1216" s="11">
        <f t="shared" si="74"/>
        <v>36</v>
      </c>
      <c r="L1216" s="4">
        <f t="shared" si="72"/>
        <v>24</v>
      </c>
      <c r="M1216" s="6">
        <f t="shared" si="75"/>
        <v>0.4</v>
      </c>
    </row>
    <row r="1217" spans="1:13" x14ac:dyDescent="0.45">
      <c r="A1217" s="3">
        <v>492</v>
      </c>
      <c r="B1217" s="3">
        <v>4</v>
      </c>
      <c r="C1217" t="s">
        <v>272</v>
      </c>
      <c r="D1217" t="s">
        <v>619</v>
      </c>
      <c r="E1217" s="4">
        <v>20</v>
      </c>
      <c r="F1217" s="4">
        <v>33</v>
      </c>
      <c r="G1217">
        <v>3</v>
      </c>
      <c r="H1217" s="5">
        <v>1.0416666666666666E-2</v>
      </c>
      <c r="I1217" t="s">
        <v>609</v>
      </c>
      <c r="J1217" s="4">
        <f t="shared" si="73"/>
        <v>99</v>
      </c>
      <c r="K1217" s="11">
        <f t="shared" si="74"/>
        <v>60</v>
      </c>
      <c r="L1217" s="4">
        <f t="shared" si="72"/>
        <v>39</v>
      </c>
      <c r="M1217" s="6">
        <f t="shared" si="75"/>
        <v>0.39393939393939392</v>
      </c>
    </row>
    <row r="1218" spans="1:13" x14ac:dyDescent="0.45">
      <c r="A1218" s="3">
        <v>492</v>
      </c>
      <c r="B1218" s="3">
        <v>4</v>
      </c>
      <c r="C1218" t="s">
        <v>81</v>
      </c>
      <c r="D1218" t="s">
        <v>628</v>
      </c>
      <c r="E1218" s="4">
        <v>13</v>
      </c>
      <c r="F1218" s="4">
        <v>21</v>
      </c>
      <c r="G1218">
        <v>3</v>
      </c>
      <c r="H1218" s="5">
        <v>5.5555555555555558E-3</v>
      </c>
      <c r="I1218" t="s">
        <v>609</v>
      </c>
      <c r="J1218" s="4">
        <f t="shared" si="73"/>
        <v>63</v>
      </c>
      <c r="K1218" s="11">
        <f t="shared" si="74"/>
        <v>39</v>
      </c>
      <c r="L1218" s="4">
        <f t="shared" ref="L1218:L1281" si="76">J1218-(G1218*E1218)</f>
        <v>24</v>
      </c>
      <c r="M1218" s="6">
        <f t="shared" si="75"/>
        <v>0.38095238095238093</v>
      </c>
    </row>
    <row r="1219" spans="1:13" x14ac:dyDescent="0.45">
      <c r="A1219" s="3">
        <v>492</v>
      </c>
      <c r="B1219" s="3">
        <v>4</v>
      </c>
      <c r="C1219" t="s">
        <v>169</v>
      </c>
      <c r="D1219" t="s">
        <v>612</v>
      </c>
      <c r="E1219" s="4">
        <v>14</v>
      </c>
      <c r="F1219" s="4">
        <v>24</v>
      </c>
      <c r="G1219">
        <v>2</v>
      </c>
      <c r="H1219" s="5">
        <v>1.8055555555555554E-2</v>
      </c>
      <c r="I1219" t="s">
        <v>609</v>
      </c>
      <c r="J1219" s="4">
        <f t="shared" ref="J1219:J1282" si="77">F1219*G1219</f>
        <v>48</v>
      </c>
      <c r="K1219" s="11">
        <f t="shared" ref="K1219:K1282" si="78">G1219*E1219</f>
        <v>28</v>
      </c>
      <c r="L1219" s="4">
        <f t="shared" si="76"/>
        <v>20</v>
      </c>
      <c r="M1219" s="6">
        <f t="shared" ref="M1219:M1282" si="79">L1219/J1219</f>
        <v>0.41666666666666669</v>
      </c>
    </row>
    <row r="1220" spans="1:13" x14ac:dyDescent="0.45">
      <c r="A1220" s="3">
        <v>493</v>
      </c>
      <c r="B1220" s="3">
        <v>2</v>
      </c>
      <c r="C1220" t="s">
        <v>90</v>
      </c>
      <c r="D1220" t="s">
        <v>629</v>
      </c>
      <c r="E1220" s="4">
        <v>10</v>
      </c>
      <c r="F1220" s="4">
        <v>18</v>
      </c>
      <c r="G1220">
        <v>3</v>
      </c>
      <c r="H1220" s="5">
        <v>5.5555555555555558E-3</v>
      </c>
      <c r="I1220" t="s">
        <v>610</v>
      </c>
      <c r="J1220" s="4">
        <f t="shared" si="77"/>
        <v>54</v>
      </c>
      <c r="K1220" s="11">
        <f t="shared" si="78"/>
        <v>30</v>
      </c>
      <c r="L1220" s="4">
        <f t="shared" si="76"/>
        <v>24</v>
      </c>
      <c r="M1220" s="6">
        <f t="shared" si="79"/>
        <v>0.44444444444444442</v>
      </c>
    </row>
    <row r="1221" spans="1:13" x14ac:dyDescent="0.45">
      <c r="A1221" s="3">
        <v>494</v>
      </c>
      <c r="B1221" s="3">
        <v>20</v>
      </c>
      <c r="C1221" t="s">
        <v>258</v>
      </c>
      <c r="D1221" t="s">
        <v>623</v>
      </c>
      <c r="E1221" s="4">
        <v>19</v>
      </c>
      <c r="F1221" s="4">
        <v>32</v>
      </c>
      <c r="G1221">
        <v>2</v>
      </c>
      <c r="H1221" s="5">
        <v>6.2500000000000003E-3</v>
      </c>
      <c r="I1221" t="s">
        <v>609</v>
      </c>
      <c r="J1221" s="4">
        <f t="shared" si="77"/>
        <v>64</v>
      </c>
      <c r="K1221" s="11">
        <f t="shared" si="78"/>
        <v>38</v>
      </c>
      <c r="L1221" s="4">
        <f t="shared" si="76"/>
        <v>26</v>
      </c>
      <c r="M1221" s="6">
        <f t="shared" si="79"/>
        <v>0.40625</v>
      </c>
    </row>
    <row r="1222" spans="1:13" x14ac:dyDescent="0.45">
      <c r="A1222" s="3">
        <v>494</v>
      </c>
      <c r="B1222" s="3">
        <v>20</v>
      </c>
      <c r="C1222" t="s">
        <v>84</v>
      </c>
      <c r="D1222" t="s">
        <v>617</v>
      </c>
      <c r="E1222" s="4">
        <v>22</v>
      </c>
      <c r="F1222" s="4">
        <v>36</v>
      </c>
      <c r="G1222">
        <v>3</v>
      </c>
      <c r="H1222" s="5">
        <v>1.5277777777777777E-2</v>
      </c>
      <c r="I1222" t="s">
        <v>609</v>
      </c>
      <c r="J1222" s="4">
        <f t="shared" si="77"/>
        <v>108</v>
      </c>
      <c r="K1222" s="11">
        <f t="shared" si="78"/>
        <v>66</v>
      </c>
      <c r="L1222" s="4">
        <f t="shared" si="76"/>
        <v>42</v>
      </c>
      <c r="M1222" s="6">
        <f t="shared" si="79"/>
        <v>0.3888888888888889</v>
      </c>
    </row>
    <row r="1223" spans="1:13" x14ac:dyDescent="0.45">
      <c r="A1223" s="3">
        <v>495</v>
      </c>
      <c r="B1223" s="3">
        <v>11</v>
      </c>
      <c r="C1223" t="s">
        <v>59</v>
      </c>
      <c r="D1223" t="s">
        <v>616</v>
      </c>
      <c r="E1223" s="4">
        <v>25</v>
      </c>
      <c r="F1223" s="4">
        <v>40</v>
      </c>
      <c r="G1223">
        <v>3</v>
      </c>
      <c r="H1223" s="5">
        <v>9.0277777777777769E-3</v>
      </c>
      <c r="I1223" t="s">
        <v>610</v>
      </c>
      <c r="J1223" s="4">
        <f t="shared" si="77"/>
        <v>120</v>
      </c>
      <c r="K1223" s="11">
        <f t="shared" si="78"/>
        <v>75</v>
      </c>
      <c r="L1223" s="4">
        <f t="shared" si="76"/>
        <v>45</v>
      </c>
      <c r="M1223" s="6">
        <f t="shared" si="79"/>
        <v>0.375</v>
      </c>
    </row>
    <row r="1224" spans="1:13" x14ac:dyDescent="0.45">
      <c r="A1224" s="3">
        <v>495</v>
      </c>
      <c r="B1224" s="3">
        <v>11</v>
      </c>
      <c r="C1224" t="s">
        <v>117</v>
      </c>
      <c r="D1224" t="s">
        <v>615</v>
      </c>
      <c r="E1224" s="4">
        <v>16</v>
      </c>
      <c r="F1224" s="4">
        <v>27</v>
      </c>
      <c r="G1224">
        <v>2</v>
      </c>
      <c r="H1224" s="5">
        <v>6.2500000000000003E-3</v>
      </c>
      <c r="I1224" t="s">
        <v>610</v>
      </c>
      <c r="J1224" s="4">
        <f t="shared" si="77"/>
        <v>54</v>
      </c>
      <c r="K1224" s="11">
        <f t="shared" si="78"/>
        <v>32</v>
      </c>
      <c r="L1224" s="4">
        <f t="shared" si="76"/>
        <v>22</v>
      </c>
      <c r="M1224" s="6">
        <f t="shared" si="79"/>
        <v>0.40740740740740738</v>
      </c>
    </row>
    <row r="1225" spans="1:13" x14ac:dyDescent="0.45">
      <c r="A1225" s="3">
        <v>495</v>
      </c>
      <c r="B1225" s="3">
        <v>11</v>
      </c>
      <c r="C1225" t="s">
        <v>53</v>
      </c>
      <c r="D1225" t="s">
        <v>620</v>
      </c>
      <c r="E1225" s="4">
        <v>16</v>
      </c>
      <c r="F1225" s="4">
        <v>28</v>
      </c>
      <c r="G1225">
        <v>2</v>
      </c>
      <c r="H1225" s="5">
        <v>3.0555555555555555E-2</v>
      </c>
      <c r="I1225" t="s">
        <v>609</v>
      </c>
      <c r="J1225" s="4">
        <f t="shared" si="77"/>
        <v>56</v>
      </c>
      <c r="K1225" s="11">
        <f t="shared" si="78"/>
        <v>32</v>
      </c>
      <c r="L1225" s="4">
        <f t="shared" si="76"/>
        <v>24</v>
      </c>
      <c r="M1225" s="6">
        <f t="shared" si="79"/>
        <v>0.42857142857142855</v>
      </c>
    </row>
    <row r="1226" spans="1:13" x14ac:dyDescent="0.45">
      <c r="A1226" s="3">
        <v>495</v>
      </c>
      <c r="B1226" s="3">
        <v>11</v>
      </c>
      <c r="C1226" t="s">
        <v>272</v>
      </c>
      <c r="D1226" t="s">
        <v>619</v>
      </c>
      <c r="E1226" s="4">
        <v>20</v>
      </c>
      <c r="F1226" s="4">
        <v>33</v>
      </c>
      <c r="G1226">
        <v>1</v>
      </c>
      <c r="H1226" s="5">
        <v>2.5000000000000001E-2</v>
      </c>
      <c r="I1226" t="s">
        <v>610</v>
      </c>
      <c r="J1226" s="4">
        <f t="shared" si="77"/>
        <v>33</v>
      </c>
      <c r="K1226" s="11">
        <f t="shared" si="78"/>
        <v>20</v>
      </c>
      <c r="L1226" s="4">
        <f t="shared" si="76"/>
        <v>13</v>
      </c>
      <c r="M1226" s="6">
        <f t="shared" si="79"/>
        <v>0.39393939393939392</v>
      </c>
    </row>
    <row r="1227" spans="1:13" x14ac:dyDescent="0.45">
      <c r="A1227" s="3">
        <v>496</v>
      </c>
      <c r="B1227" s="3">
        <v>1</v>
      </c>
      <c r="C1227" t="s">
        <v>272</v>
      </c>
      <c r="D1227" t="s">
        <v>619</v>
      </c>
      <c r="E1227" s="4">
        <v>20</v>
      </c>
      <c r="F1227" s="4">
        <v>33</v>
      </c>
      <c r="G1227">
        <v>1</v>
      </c>
      <c r="H1227" s="5">
        <v>1.9444444444444445E-2</v>
      </c>
      <c r="I1227" t="s">
        <v>609</v>
      </c>
      <c r="J1227" s="4">
        <f t="shared" si="77"/>
        <v>33</v>
      </c>
      <c r="K1227" s="11">
        <f t="shared" si="78"/>
        <v>20</v>
      </c>
      <c r="L1227" s="4">
        <f t="shared" si="76"/>
        <v>13</v>
      </c>
      <c r="M1227" s="6">
        <f t="shared" si="79"/>
        <v>0.39393939393939392</v>
      </c>
    </row>
    <row r="1228" spans="1:13" x14ac:dyDescent="0.45">
      <c r="A1228" s="3">
        <v>496</v>
      </c>
      <c r="B1228" s="3">
        <v>1</v>
      </c>
      <c r="C1228" t="s">
        <v>66</v>
      </c>
      <c r="D1228" t="s">
        <v>625</v>
      </c>
      <c r="E1228" s="4">
        <v>20</v>
      </c>
      <c r="F1228" s="4">
        <v>34</v>
      </c>
      <c r="G1228">
        <v>3</v>
      </c>
      <c r="H1228" s="5">
        <v>1.5972222222222221E-2</v>
      </c>
      <c r="I1228" t="s">
        <v>609</v>
      </c>
      <c r="J1228" s="4">
        <f t="shared" si="77"/>
        <v>102</v>
      </c>
      <c r="K1228" s="11">
        <f t="shared" si="78"/>
        <v>60</v>
      </c>
      <c r="L1228" s="4">
        <f t="shared" si="76"/>
        <v>42</v>
      </c>
      <c r="M1228" s="6">
        <f t="shared" si="79"/>
        <v>0.41176470588235292</v>
      </c>
    </row>
    <row r="1229" spans="1:13" x14ac:dyDescent="0.45">
      <c r="A1229" s="3">
        <v>496</v>
      </c>
      <c r="B1229" s="3">
        <v>1</v>
      </c>
      <c r="C1229" t="s">
        <v>123</v>
      </c>
      <c r="D1229" t="s">
        <v>621</v>
      </c>
      <c r="E1229" s="4">
        <v>11</v>
      </c>
      <c r="F1229" s="4">
        <v>19</v>
      </c>
      <c r="G1229">
        <v>3</v>
      </c>
      <c r="H1229" s="5">
        <v>2.8472222222222222E-2</v>
      </c>
      <c r="I1229" t="s">
        <v>610</v>
      </c>
      <c r="J1229" s="4">
        <f t="shared" si="77"/>
        <v>57</v>
      </c>
      <c r="K1229" s="11">
        <f t="shared" si="78"/>
        <v>33</v>
      </c>
      <c r="L1229" s="4">
        <f t="shared" si="76"/>
        <v>24</v>
      </c>
      <c r="M1229" s="6">
        <f t="shared" si="79"/>
        <v>0.42105263157894735</v>
      </c>
    </row>
    <row r="1230" spans="1:13" x14ac:dyDescent="0.45">
      <c r="A1230" s="3">
        <v>496</v>
      </c>
      <c r="B1230" s="3">
        <v>1</v>
      </c>
      <c r="C1230" t="s">
        <v>127</v>
      </c>
      <c r="D1230" t="s">
        <v>614</v>
      </c>
      <c r="E1230" s="4">
        <v>19</v>
      </c>
      <c r="F1230" s="4">
        <v>31</v>
      </c>
      <c r="G1230">
        <v>1</v>
      </c>
      <c r="H1230" s="5">
        <v>2.8472222222222222E-2</v>
      </c>
      <c r="I1230" t="s">
        <v>610</v>
      </c>
      <c r="J1230" s="4">
        <f t="shared" si="77"/>
        <v>31</v>
      </c>
      <c r="K1230" s="11">
        <f t="shared" si="78"/>
        <v>19</v>
      </c>
      <c r="L1230" s="4">
        <f t="shared" si="76"/>
        <v>12</v>
      </c>
      <c r="M1230" s="6">
        <f t="shared" si="79"/>
        <v>0.38709677419354838</v>
      </c>
    </row>
    <row r="1231" spans="1:13" x14ac:dyDescent="0.45">
      <c r="A1231" s="3">
        <v>497</v>
      </c>
      <c r="B1231" s="3">
        <v>13</v>
      </c>
      <c r="C1231" t="s">
        <v>79</v>
      </c>
      <c r="D1231" t="s">
        <v>613</v>
      </c>
      <c r="E1231" s="4">
        <v>18</v>
      </c>
      <c r="F1231" s="4">
        <v>30</v>
      </c>
      <c r="G1231">
        <v>1</v>
      </c>
      <c r="H1231" s="5">
        <v>4.1666666666666666E-3</v>
      </c>
      <c r="I1231" t="s">
        <v>610</v>
      </c>
      <c r="J1231" s="4">
        <f t="shared" si="77"/>
        <v>30</v>
      </c>
      <c r="K1231" s="11">
        <f t="shared" si="78"/>
        <v>18</v>
      </c>
      <c r="L1231" s="4">
        <f t="shared" si="76"/>
        <v>12</v>
      </c>
      <c r="M1231" s="6">
        <f t="shared" si="79"/>
        <v>0.4</v>
      </c>
    </row>
    <row r="1232" spans="1:13" x14ac:dyDescent="0.45">
      <c r="A1232" s="3">
        <v>497</v>
      </c>
      <c r="B1232" s="3">
        <v>13</v>
      </c>
      <c r="C1232" t="s">
        <v>59</v>
      </c>
      <c r="D1232" t="s">
        <v>616</v>
      </c>
      <c r="E1232" s="4">
        <v>25</v>
      </c>
      <c r="F1232" s="4">
        <v>40</v>
      </c>
      <c r="G1232">
        <v>3</v>
      </c>
      <c r="H1232" s="5">
        <v>2.2222222222222223E-2</v>
      </c>
      <c r="I1232" t="s">
        <v>610</v>
      </c>
      <c r="J1232" s="4">
        <f t="shared" si="77"/>
        <v>120</v>
      </c>
      <c r="K1232" s="11">
        <f t="shared" si="78"/>
        <v>75</v>
      </c>
      <c r="L1232" s="4">
        <f t="shared" si="76"/>
        <v>45</v>
      </c>
      <c r="M1232" s="6">
        <f t="shared" si="79"/>
        <v>0.375</v>
      </c>
    </row>
    <row r="1233" spans="1:13" x14ac:dyDescent="0.45">
      <c r="A1233" s="3">
        <v>498</v>
      </c>
      <c r="B1233" s="3">
        <v>20</v>
      </c>
      <c r="C1233" t="s">
        <v>123</v>
      </c>
      <c r="D1233" t="s">
        <v>621</v>
      </c>
      <c r="E1233" s="4">
        <v>11</v>
      </c>
      <c r="F1233" s="4">
        <v>19</v>
      </c>
      <c r="G1233">
        <v>1</v>
      </c>
      <c r="H1233" s="5">
        <v>2.2222222222222223E-2</v>
      </c>
      <c r="I1233" t="s">
        <v>609</v>
      </c>
      <c r="J1233" s="4">
        <f t="shared" si="77"/>
        <v>19</v>
      </c>
      <c r="K1233" s="11">
        <f t="shared" si="78"/>
        <v>11</v>
      </c>
      <c r="L1233" s="4">
        <f t="shared" si="76"/>
        <v>8</v>
      </c>
      <c r="M1233" s="6">
        <f t="shared" si="79"/>
        <v>0.42105263157894735</v>
      </c>
    </row>
    <row r="1234" spans="1:13" x14ac:dyDescent="0.45">
      <c r="A1234" s="3">
        <v>499</v>
      </c>
      <c r="B1234" s="3">
        <v>5</v>
      </c>
      <c r="C1234" t="s">
        <v>166</v>
      </c>
      <c r="D1234" t="s">
        <v>630</v>
      </c>
      <c r="E1234" s="4">
        <v>15</v>
      </c>
      <c r="F1234" s="4">
        <v>26</v>
      </c>
      <c r="G1234">
        <v>3</v>
      </c>
      <c r="H1234" s="5">
        <v>3.6111111111111108E-2</v>
      </c>
      <c r="I1234" t="s">
        <v>609</v>
      </c>
      <c r="J1234" s="4">
        <f t="shared" si="77"/>
        <v>78</v>
      </c>
      <c r="K1234" s="11">
        <f t="shared" si="78"/>
        <v>45</v>
      </c>
      <c r="L1234" s="4">
        <f t="shared" si="76"/>
        <v>33</v>
      </c>
      <c r="M1234" s="6">
        <f t="shared" si="79"/>
        <v>0.42307692307692307</v>
      </c>
    </row>
    <row r="1235" spans="1:13" x14ac:dyDescent="0.45">
      <c r="A1235" s="3">
        <v>499</v>
      </c>
      <c r="B1235" s="3">
        <v>5</v>
      </c>
      <c r="C1235" t="s">
        <v>79</v>
      </c>
      <c r="D1235" t="s">
        <v>613</v>
      </c>
      <c r="E1235" s="4">
        <v>18</v>
      </c>
      <c r="F1235" s="4">
        <v>30</v>
      </c>
      <c r="G1235">
        <v>1</v>
      </c>
      <c r="H1235" s="5">
        <v>2.5000000000000001E-2</v>
      </c>
      <c r="I1235" t="s">
        <v>610</v>
      </c>
      <c r="J1235" s="4">
        <f t="shared" si="77"/>
        <v>30</v>
      </c>
      <c r="K1235" s="11">
        <f t="shared" si="78"/>
        <v>18</v>
      </c>
      <c r="L1235" s="4">
        <f t="shared" si="76"/>
        <v>12</v>
      </c>
      <c r="M1235" s="6">
        <f t="shared" si="79"/>
        <v>0.4</v>
      </c>
    </row>
    <row r="1236" spans="1:13" x14ac:dyDescent="0.45">
      <c r="A1236" s="3">
        <v>499</v>
      </c>
      <c r="B1236" s="3">
        <v>5</v>
      </c>
      <c r="C1236" t="s">
        <v>133</v>
      </c>
      <c r="D1236" t="s">
        <v>631</v>
      </c>
      <c r="E1236" s="4">
        <v>15</v>
      </c>
      <c r="F1236" s="4">
        <v>25</v>
      </c>
      <c r="G1236">
        <v>2</v>
      </c>
      <c r="H1236" s="5">
        <v>2.9166666666666667E-2</v>
      </c>
      <c r="I1236" t="s">
        <v>610</v>
      </c>
      <c r="J1236" s="4">
        <f t="shared" si="77"/>
        <v>50</v>
      </c>
      <c r="K1236" s="11">
        <f t="shared" si="78"/>
        <v>30</v>
      </c>
      <c r="L1236" s="4">
        <f t="shared" si="76"/>
        <v>20</v>
      </c>
      <c r="M1236" s="6">
        <f t="shared" si="79"/>
        <v>0.4</v>
      </c>
    </row>
    <row r="1237" spans="1:13" x14ac:dyDescent="0.45">
      <c r="A1237" s="3">
        <v>500</v>
      </c>
      <c r="B1237" s="3">
        <v>4</v>
      </c>
      <c r="C1237" t="s">
        <v>117</v>
      </c>
      <c r="D1237" t="s">
        <v>615</v>
      </c>
      <c r="E1237" s="4">
        <v>16</v>
      </c>
      <c r="F1237" s="4">
        <v>27</v>
      </c>
      <c r="G1237">
        <v>1</v>
      </c>
      <c r="H1237" s="5">
        <v>1.5277777777777777E-2</v>
      </c>
      <c r="I1237" t="s">
        <v>610</v>
      </c>
      <c r="J1237" s="4">
        <f t="shared" si="77"/>
        <v>27</v>
      </c>
      <c r="K1237" s="11">
        <f t="shared" si="78"/>
        <v>16</v>
      </c>
      <c r="L1237" s="4">
        <f t="shared" si="76"/>
        <v>11</v>
      </c>
      <c r="M1237" s="6">
        <f t="shared" si="79"/>
        <v>0.40740740740740738</v>
      </c>
    </row>
    <row r="1238" spans="1:13" x14ac:dyDescent="0.45">
      <c r="A1238" s="3">
        <v>500</v>
      </c>
      <c r="B1238" s="3">
        <v>4</v>
      </c>
      <c r="C1238" t="s">
        <v>214</v>
      </c>
      <c r="D1238" t="s">
        <v>624</v>
      </c>
      <c r="E1238" s="4">
        <v>13</v>
      </c>
      <c r="F1238" s="4">
        <v>22</v>
      </c>
      <c r="G1238">
        <v>3</v>
      </c>
      <c r="H1238" s="5">
        <v>1.3888888888888888E-2</v>
      </c>
      <c r="I1238" t="s">
        <v>609</v>
      </c>
      <c r="J1238" s="4">
        <f t="shared" si="77"/>
        <v>66</v>
      </c>
      <c r="K1238" s="11">
        <f t="shared" si="78"/>
        <v>39</v>
      </c>
      <c r="L1238" s="4">
        <f t="shared" si="76"/>
        <v>27</v>
      </c>
      <c r="M1238" s="6">
        <f t="shared" si="79"/>
        <v>0.40909090909090912</v>
      </c>
    </row>
    <row r="1239" spans="1:13" x14ac:dyDescent="0.45">
      <c r="A1239" s="3">
        <v>501</v>
      </c>
      <c r="B1239" s="3">
        <v>7</v>
      </c>
      <c r="C1239" t="s">
        <v>59</v>
      </c>
      <c r="D1239" t="s">
        <v>616</v>
      </c>
      <c r="E1239" s="4">
        <v>25</v>
      </c>
      <c r="F1239" s="4">
        <v>40</v>
      </c>
      <c r="G1239">
        <v>1</v>
      </c>
      <c r="H1239" s="5">
        <v>1.2500000000000001E-2</v>
      </c>
      <c r="I1239" t="s">
        <v>610</v>
      </c>
      <c r="J1239" s="4">
        <f t="shared" si="77"/>
        <v>40</v>
      </c>
      <c r="K1239" s="11">
        <f t="shared" si="78"/>
        <v>25</v>
      </c>
      <c r="L1239" s="4">
        <f t="shared" si="76"/>
        <v>15</v>
      </c>
      <c r="M1239" s="6">
        <f t="shared" si="79"/>
        <v>0.375</v>
      </c>
    </row>
    <row r="1240" spans="1:13" x14ac:dyDescent="0.45">
      <c r="A1240" s="3">
        <v>501</v>
      </c>
      <c r="B1240" s="3">
        <v>7</v>
      </c>
      <c r="C1240" t="s">
        <v>81</v>
      </c>
      <c r="D1240" t="s">
        <v>628</v>
      </c>
      <c r="E1240" s="4">
        <v>13</v>
      </c>
      <c r="F1240" s="4">
        <v>21</v>
      </c>
      <c r="G1240">
        <v>2</v>
      </c>
      <c r="H1240" s="5">
        <v>1.0416666666666666E-2</v>
      </c>
      <c r="I1240" t="s">
        <v>610</v>
      </c>
      <c r="J1240" s="4">
        <f t="shared" si="77"/>
        <v>42</v>
      </c>
      <c r="K1240" s="11">
        <f t="shared" si="78"/>
        <v>26</v>
      </c>
      <c r="L1240" s="4">
        <f t="shared" si="76"/>
        <v>16</v>
      </c>
      <c r="M1240" s="6">
        <f t="shared" si="79"/>
        <v>0.38095238095238093</v>
      </c>
    </row>
    <row r="1241" spans="1:13" x14ac:dyDescent="0.45">
      <c r="A1241" s="3">
        <v>501</v>
      </c>
      <c r="B1241" s="3">
        <v>7</v>
      </c>
      <c r="C1241" t="s">
        <v>53</v>
      </c>
      <c r="D1241" t="s">
        <v>620</v>
      </c>
      <c r="E1241" s="4">
        <v>16</v>
      </c>
      <c r="F1241" s="4">
        <v>28</v>
      </c>
      <c r="G1241">
        <v>2</v>
      </c>
      <c r="H1241" s="5">
        <v>4.1666666666666666E-3</v>
      </c>
      <c r="I1241" t="s">
        <v>609</v>
      </c>
      <c r="J1241" s="4">
        <f t="shared" si="77"/>
        <v>56</v>
      </c>
      <c r="K1241" s="11">
        <f t="shared" si="78"/>
        <v>32</v>
      </c>
      <c r="L1241" s="4">
        <f t="shared" si="76"/>
        <v>24</v>
      </c>
      <c r="M1241" s="6">
        <f t="shared" si="79"/>
        <v>0.42857142857142855</v>
      </c>
    </row>
    <row r="1242" spans="1:13" x14ac:dyDescent="0.45">
      <c r="A1242" s="3">
        <v>502</v>
      </c>
      <c r="B1242" s="3">
        <v>5</v>
      </c>
      <c r="C1242" t="s">
        <v>214</v>
      </c>
      <c r="D1242" t="s">
        <v>624</v>
      </c>
      <c r="E1242" s="4">
        <v>13</v>
      </c>
      <c r="F1242" s="4">
        <v>22</v>
      </c>
      <c r="G1242">
        <v>1</v>
      </c>
      <c r="H1242" s="5">
        <v>2.2916666666666665E-2</v>
      </c>
      <c r="I1242" t="s">
        <v>609</v>
      </c>
      <c r="J1242" s="4">
        <f t="shared" si="77"/>
        <v>22</v>
      </c>
      <c r="K1242" s="11">
        <f t="shared" si="78"/>
        <v>13</v>
      </c>
      <c r="L1242" s="4">
        <f t="shared" si="76"/>
        <v>9</v>
      </c>
      <c r="M1242" s="6">
        <f t="shared" si="79"/>
        <v>0.40909090909090912</v>
      </c>
    </row>
    <row r="1243" spans="1:13" x14ac:dyDescent="0.45">
      <c r="A1243" s="3">
        <v>502</v>
      </c>
      <c r="B1243" s="3">
        <v>5</v>
      </c>
      <c r="C1243" t="s">
        <v>90</v>
      </c>
      <c r="D1243" t="s">
        <v>629</v>
      </c>
      <c r="E1243" s="4">
        <v>10</v>
      </c>
      <c r="F1243" s="4">
        <v>18</v>
      </c>
      <c r="G1243">
        <v>1</v>
      </c>
      <c r="H1243" s="5">
        <v>3.472222222222222E-3</v>
      </c>
      <c r="I1243" t="s">
        <v>609</v>
      </c>
      <c r="J1243" s="4">
        <f t="shared" si="77"/>
        <v>18</v>
      </c>
      <c r="K1243" s="11">
        <f t="shared" si="78"/>
        <v>10</v>
      </c>
      <c r="L1243" s="4">
        <f t="shared" si="76"/>
        <v>8</v>
      </c>
      <c r="M1243" s="6">
        <f t="shared" si="79"/>
        <v>0.44444444444444442</v>
      </c>
    </row>
    <row r="1244" spans="1:13" x14ac:dyDescent="0.45">
      <c r="A1244" s="3">
        <v>502</v>
      </c>
      <c r="B1244" s="3">
        <v>5</v>
      </c>
      <c r="C1244" t="s">
        <v>272</v>
      </c>
      <c r="D1244" t="s">
        <v>619</v>
      </c>
      <c r="E1244" s="4">
        <v>20</v>
      </c>
      <c r="F1244" s="4">
        <v>33</v>
      </c>
      <c r="G1244">
        <v>3</v>
      </c>
      <c r="H1244" s="5">
        <v>2.4305555555555556E-2</v>
      </c>
      <c r="I1244" t="s">
        <v>610</v>
      </c>
      <c r="J1244" s="4">
        <f t="shared" si="77"/>
        <v>99</v>
      </c>
      <c r="K1244" s="11">
        <f t="shared" si="78"/>
        <v>60</v>
      </c>
      <c r="L1244" s="4">
        <f t="shared" si="76"/>
        <v>39</v>
      </c>
      <c r="M1244" s="6">
        <f t="shared" si="79"/>
        <v>0.39393939393939392</v>
      </c>
    </row>
    <row r="1245" spans="1:13" x14ac:dyDescent="0.45">
      <c r="A1245" s="3">
        <v>503</v>
      </c>
      <c r="B1245" s="3">
        <v>3</v>
      </c>
      <c r="C1245" t="s">
        <v>59</v>
      </c>
      <c r="D1245" t="s">
        <v>616</v>
      </c>
      <c r="E1245" s="4">
        <v>25</v>
      </c>
      <c r="F1245" s="4">
        <v>40</v>
      </c>
      <c r="G1245">
        <v>2</v>
      </c>
      <c r="H1245" s="5">
        <v>3.6111111111111108E-2</v>
      </c>
      <c r="I1245" t="s">
        <v>609</v>
      </c>
      <c r="J1245" s="4">
        <f t="shared" si="77"/>
        <v>80</v>
      </c>
      <c r="K1245" s="11">
        <f t="shared" si="78"/>
        <v>50</v>
      </c>
      <c r="L1245" s="4">
        <f t="shared" si="76"/>
        <v>30</v>
      </c>
      <c r="M1245" s="6">
        <f t="shared" si="79"/>
        <v>0.375</v>
      </c>
    </row>
    <row r="1246" spans="1:13" x14ac:dyDescent="0.45">
      <c r="A1246" s="3">
        <v>503</v>
      </c>
      <c r="B1246" s="3">
        <v>3</v>
      </c>
      <c r="C1246" t="s">
        <v>123</v>
      </c>
      <c r="D1246" t="s">
        <v>621</v>
      </c>
      <c r="E1246" s="4">
        <v>11</v>
      </c>
      <c r="F1246" s="4">
        <v>19</v>
      </c>
      <c r="G1246">
        <v>3</v>
      </c>
      <c r="H1246" s="5">
        <v>2.2916666666666665E-2</v>
      </c>
      <c r="I1246" t="s">
        <v>610</v>
      </c>
      <c r="J1246" s="4">
        <f t="shared" si="77"/>
        <v>57</v>
      </c>
      <c r="K1246" s="11">
        <f t="shared" si="78"/>
        <v>33</v>
      </c>
      <c r="L1246" s="4">
        <f t="shared" si="76"/>
        <v>24</v>
      </c>
      <c r="M1246" s="6">
        <f t="shared" si="79"/>
        <v>0.42105263157894735</v>
      </c>
    </row>
    <row r="1247" spans="1:13" x14ac:dyDescent="0.45">
      <c r="A1247" s="3">
        <v>504</v>
      </c>
      <c r="B1247" s="3">
        <v>2</v>
      </c>
      <c r="C1247" t="s">
        <v>117</v>
      </c>
      <c r="D1247" t="s">
        <v>615</v>
      </c>
      <c r="E1247" s="4">
        <v>16</v>
      </c>
      <c r="F1247" s="4">
        <v>27</v>
      </c>
      <c r="G1247">
        <v>2</v>
      </c>
      <c r="H1247" s="5">
        <v>1.3194444444444444E-2</v>
      </c>
      <c r="I1247" t="s">
        <v>609</v>
      </c>
      <c r="J1247" s="4">
        <f t="shared" si="77"/>
        <v>54</v>
      </c>
      <c r="K1247" s="11">
        <f t="shared" si="78"/>
        <v>32</v>
      </c>
      <c r="L1247" s="4">
        <f t="shared" si="76"/>
        <v>22</v>
      </c>
      <c r="M1247" s="6">
        <f t="shared" si="79"/>
        <v>0.40740740740740738</v>
      </c>
    </row>
    <row r="1248" spans="1:13" x14ac:dyDescent="0.45">
      <c r="A1248" s="3">
        <v>505</v>
      </c>
      <c r="B1248" s="3">
        <v>5</v>
      </c>
      <c r="C1248" t="s">
        <v>59</v>
      </c>
      <c r="D1248" t="s">
        <v>616</v>
      </c>
      <c r="E1248" s="4">
        <v>25</v>
      </c>
      <c r="F1248" s="4">
        <v>40</v>
      </c>
      <c r="G1248">
        <v>2</v>
      </c>
      <c r="H1248" s="5">
        <v>3.888888888888889E-2</v>
      </c>
      <c r="I1248" t="s">
        <v>609</v>
      </c>
      <c r="J1248" s="4">
        <f t="shared" si="77"/>
        <v>80</v>
      </c>
      <c r="K1248" s="11">
        <f t="shared" si="78"/>
        <v>50</v>
      </c>
      <c r="L1248" s="4">
        <f t="shared" si="76"/>
        <v>30</v>
      </c>
      <c r="M1248" s="6">
        <f t="shared" si="79"/>
        <v>0.375</v>
      </c>
    </row>
    <row r="1249" spans="1:13" x14ac:dyDescent="0.45">
      <c r="A1249" s="3">
        <v>505</v>
      </c>
      <c r="B1249" s="3">
        <v>5</v>
      </c>
      <c r="C1249" t="s">
        <v>133</v>
      </c>
      <c r="D1249" t="s">
        <v>631</v>
      </c>
      <c r="E1249" s="4">
        <v>15</v>
      </c>
      <c r="F1249" s="4">
        <v>25</v>
      </c>
      <c r="G1249">
        <v>3</v>
      </c>
      <c r="H1249" s="5">
        <v>4.0972222222222222E-2</v>
      </c>
      <c r="I1249" t="s">
        <v>609</v>
      </c>
      <c r="J1249" s="4">
        <f t="shared" si="77"/>
        <v>75</v>
      </c>
      <c r="K1249" s="11">
        <f t="shared" si="78"/>
        <v>45</v>
      </c>
      <c r="L1249" s="4">
        <f t="shared" si="76"/>
        <v>30</v>
      </c>
      <c r="M1249" s="6">
        <f t="shared" si="79"/>
        <v>0.4</v>
      </c>
    </row>
    <row r="1250" spans="1:13" x14ac:dyDescent="0.45">
      <c r="A1250" s="3">
        <v>506</v>
      </c>
      <c r="B1250" s="3">
        <v>18</v>
      </c>
      <c r="C1250" t="s">
        <v>37</v>
      </c>
      <c r="D1250" t="s">
        <v>622</v>
      </c>
      <c r="E1250" s="4">
        <v>21</v>
      </c>
      <c r="F1250" s="4">
        <v>35</v>
      </c>
      <c r="G1250">
        <v>2</v>
      </c>
      <c r="H1250" s="5">
        <v>3.472222222222222E-3</v>
      </c>
      <c r="I1250" t="s">
        <v>610</v>
      </c>
      <c r="J1250" s="4">
        <f t="shared" si="77"/>
        <v>70</v>
      </c>
      <c r="K1250" s="11">
        <f t="shared" si="78"/>
        <v>42</v>
      </c>
      <c r="L1250" s="4">
        <f t="shared" si="76"/>
        <v>28</v>
      </c>
      <c r="M1250" s="6">
        <f t="shared" si="79"/>
        <v>0.4</v>
      </c>
    </row>
    <row r="1251" spans="1:13" x14ac:dyDescent="0.45">
      <c r="A1251" s="3">
        <v>507</v>
      </c>
      <c r="B1251" s="3">
        <v>18</v>
      </c>
      <c r="C1251" t="s">
        <v>66</v>
      </c>
      <c r="D1251" t="s">
        <v>625</v>
      </c>
      <c r="E1251" s="4">
        <v>20</v>
      </c>
      <c r="F1251" s="4">
        <v>34</v>
      </c>
      <c r="G1251">
        <v>3</v>
      </c>
      <c r="H1251" s="5">
        <v>3.6805555555555557E-2</v>
      </c>
      <c r="I1251" t="s">
        <v>609</v>
      </c>
      <c r="J1251" s="4">
        <f t="shared" si="77"/>
        <v>102</v>
      </c>
      <c r="K1251" s="11">
        <f t="shared" si="78"/>
        <v>60</v>
      </c>
      <c r="L1251" s="4">
        <f t="shared" si="76"/>
        <v>42</v>
      </c>
      <c r="M1251" s="6">
        <f t="shared" si="79"/>
        <v>0.41176470588235292</v>
      </c>
    </row>
    <row r="1252" spans="1:13" x14ac:dyDescent="0.45">
      <c r="A1252" s="3">
        <v>507</v>
      </c>
      <c r="B1252" s="3">
        <v>18</v>
      </c>
      <c r="C1252" t="s">
        <v>84</v>
      </c>
      <c r="D1252" t="s">
        <v>617</v>
      </c>
      <c r="E1252" s="4">
        <v>22</v>
      </c>
      <c r="F1252" s="4">
        <v>36</v>
      </c>
      <c r="G1252">
        <v>3</v>
      </c>
      <c r="H1252" s="5">
        <v>1.1111111111111112E-2</v>
      </c>
      <c r="I1252" t="s">
        <v>610</v>
      </c>
      <c r="J1252" s="4">
        <f t="shared" si="77"/>
        <v>108</v>
      </c>
      <c r="K1252" s="11">
        <f t="shared" si="78"/>
        <v>66</v>
      </c>
      <c r="L1252" s="4">
        <f t="shared" si="76"/>
        <v>42</v>
      </c>
      <c r="M1252" s="6">
        <f t="shared" si="79"/>
        <v>0.3888888888888889</v>
      </c>
    </row>
    <row r="1253" spans="1:13" x14ac:dyDescent="0.45">
      <c r="A1253" s="3">
        <v>508</v>
      </c>
      <c r="B1253" s="3">
        <v>6</v>
      </c>
      <c r="C1253" t="s">
        <v>258</v>
      </c>
      <c r="D1253" t="s">
        <v>623</v>
      </c>
      <c r="E1253" s="4">
        <v>19</v>
      </c>
      <c r="F1253" s="4">
        <v>32</v>
      </c>
      <c r="G1253">
        <v>1</v>
      </c>
      <c r="H1253" s="5">
        <v>2.361111111111111E-2</v>
      </c>
      <c r="I1253" t="s">
        <v>610</v>
      </c>
      <c r="J1253" s="4">
        <f t="shared" si="77"/>
        <v>32</v>
      </c>
      <c r="K1253" s="11">
        <f t="shared" si="78"/>
        <v>19</v>
      </c>
      <c r="L1253" s="4">
        <f t="shared" si="76"/>
        <v>13</v>
      </c>
      <c r="M1253" s="6">
        <f t="shared" si="79"/>
        <v>0.40625</v>
      </c>
    </row>
    <row r="1254" spans="1:13" x14ac:dyDescent="0.45">
      <c r="A1254" s="3">
        <v>509</v>
      </c>
      <c r="B1254" s="3">
        <v>5</v>
      </c>
      <c r="C1254" t="s">
        <v>59</v>
      </c>
      <c r="D1254" t="s">
        <v>616</v>
      </c>
      <c r="E1254" s="4">
        <v>25</v>
      </c>
      <c r="F1254" s="4">
        <v>40</v>
      </c>
      <c r="G1254">
        <v>2</v>
      </c>
      <c r="H1254" s="5">
        <v>3.2638888888888891E-2</v>
      </c>
      <c r="I1254" t="s">
        <v>609</v>
      </c>
      <c r="J1254" s="4">
        <f t="shared" si="77"/>
        <v>80</v>
      </c>
      <c r="K1254" s="11">
        <f t="shared" si="78"/>
        <v>50</v>
      </c>
      <c r="L1254" s="4">
        <f t="shared" si="76"/>
        <v>30</v>
      </c>
      <c r="M1254" s="6">
        <f t="shared" si="79"/>
        <v>0.375</v>
      </c>
    </row>
    <row r="1255" spans="1:13" x14ac:dyDescent="0.45">
      <c r="A1255" s="3">
        <v>510</v>
      </c>
      <c r="B1255" s="3">
        <v>6</v>
      </c>
      <c r="C1255" t="s">
        <v>84</v>
      </c>
      <c r="D1255" t="s">
        <v>617</v>
      </c>
      <c r="E1255" s="4">
        <v>22</v>
      </c>
      <c r="F1255" s="4">
        <v>36</v>
      </c>
      <c r="G1255">
        <v>1</v>
      </c>
      <c r="H1255" s="5">
        <v>3.3333333333333333E-2</v>
      </c>
      <c r="I1255" t="s">
        <v>609</v>
      </c>
      <c r="J1255" s="4">
        <f t="shared" si="77"/>
        <v>36</v>
      </c>
      <c r="K1255" s="11">
        <f t="shared" si="78"/>
        <v>22</v>
      </c>
      <c r="L1255" s="4">
        <f t="shared" si="76"/>
        <v>14</v>
      </c>
      <c r="M1255" s="6">
        <f t="shared" si="79"/>
        <v>0.3888888888888889</v>
      </c>
    </row>
    <row r="1256" spans="1:13" x14ac:dyDescent="0.45">
      <c r="A1256" s="3">
        <v>511</v>
      </c>
      <c r="B1256" s="3">
        <v>2</v>
      </c>
      <c r="C1256" t="s">
        <v>211</v>
      </c>
      <c r="D1256" t="s">
        <v>627</v>
      </c>
      <c r="E1256" s="4">
        <v>14</v>
      </c>
      <c r="F1256" s="4">
        <v>23</v>
      </c>
      <c r="G1256">
        <v>3</v>
      </c>
      <c r="H1256" s="5">
        <v>9.7222222222222224E-3</v>
      </c>
      <c r="I1256" t="s">
        <v>609</v>
      </c>
      <c r="J1256" s="4">
        <f t="shared" si="77"/>
        <v>69</v>
      </c>
      <c r="K1256" s="11">
        <f t="shared" si="78"/>
        <v>42</v>
      </c>
      <c r="L1256" s="4">
        <f t="shared" si="76"/>
        <v>27</v>
      </c>
      <c r="M1256" s="6">
        <f t="shared" si="79"/>
        <v>0.39130434782608697</v>
      </c>
    </row>
    <row r="1257" spans="1:13" x14ac:dyDescent="0.45">
      <c r="A1257" s="3">
        <v>511</v>
      </c>
      <c r="B1257" s="3">
        <v>2</v>
      </c>
      <c r="C1257" t="s">
        <v>66</v>
      </c>
      <c r="D1257" t="s">
        <v>625</v>
      </c>
      <c r="E1257" s="4">
        <v>20</v>
      </c>
      <c r="F1257" s="4">
        <v>34</v>
      </c>
      <c r="G1257">
        <v>2</v>
      </c>
      <c r="H1257" s="5">
        <v>1.6666666666666666E-2</v>
      </c>
      <c r="I1257" t="s">
        <v>609</v>
      </c>
      <c r="J1257" s="4">
        <f t="shared" si="77"/>
        <v>68</v>
      </c>
      <c r="K1257" s="11">
        <f t="shared" si="78"/>
        <v>40</v>
      </c>
      <c r="L1257" s="4">
        <f t="shared" si="76"/>
        <v>28</v>
      </c>
      <c r="M1257" s="6">
        <f t="shared" si="79"/>
        <v>0.41176470588235292</v>
      </c>
    </row>
    <row r="1258" spans="1:13" x14ac:dyDescent="0.45">
      <c r="A1258" s="3">
        <v>512</v>
      </c>
      <c r="B1258" s="3">
        <v>2</v>
      </c>
      <c r="C1258" t="s">
        <v>157</v>
      </c>
      <c r="D1258" t="s">
        <v>626</v>
      </c>
      <c r="E1258" s="4">
        <v>12</v>
      </c>
      <c r="F1258" s="4">
        <v>20</v>
      </c>
      <c r="G1258">
        <v>1</v>
      </c>
      <c r="H1258" s="5">
        <v>4.1666666666666666E-3</v>
      </c>
      <c r="I1258" t="s">
        <v>610</v>
      </c>
      <c r="J1258" s="4">
        <f t="shared" si="77"/>
        <v>20</v>
      </c>
      <c r="K1258" s="11">
        <f t="shared" si="78"/>
        <v>12</v>
      </c>
      <c r="L1258" s="4">
        <f t="shared" si="76"/>
        <v>8</v>
      </c>
      <c r="M1258" s="6">
        <f t="shared" si="79"/>
        <v>0.4</v>
      </c>
    </row>
    <row r="1259" spans="1:13" x14ac:dyDescent="0.45">
      <c r="A1259" s="3">
        <v>512</v>
      </c>
      <c r="B1259" s="3">
        <v>2</v>
      </c>
      <c r="C1259" t="s">
        <v>84</v>
      </c>
      <c r="D1259" t="s">
        <v>617</v>
      </c>
      <c r="E1259" s="4">
        <v>22</v>
      </c>
      <c r="F1259" s="4">
        <v>36</v>
      </c>
      <c r="G1259">
        <v>3</v>
      </c>
      <c r="H1259" s="5">
        <v>3.6805555555555557E-2</v>
      </c>
      <c r="I1259" t="s">
        <v>610</v>
      </c>
      <c r="J1259" s="4">
        <f t="shared" si="77"/>
        <v>108</v>
      </c>
      <c r="K1259" s="11">
        <f t="shared" si="78"/>
        <v>66</v>
      </c>
      <c r="L1259" s="4">
        <f t="shared" si="76"/>
        <v>42</v>
      </c>
      <c r="M1259" s="6">
        <f t="shared" si="79"/>
        <v>0.3888888888888889</v>
      </c>
    </row>
    <row r="1260" spans="1:13" x14ac:dyDescent="0.45">
      <c r="A1260" s="3">
        <v>513</v>
      </c>
      <c r="B1260" s="3">
        <v>8</v>
      </c>
      <c r="C1260" t="s">
        <v>90</v>
      </c>
      <c r="D1260" t="s">
        <v>629</v>
      </c>
      <c r="E1260" s="4">
        <v>10</v>
      </c>
      <c r="F1260" s="4">
        <v>18</v>
      </c>
      <c r="G1260">
        <v>3</v>
      </c>
      <c r="H1260" s="5">
        <v>3.888888888888889E-2</v>
      </c>
      <c r="I1260" t="s">
        <v>610</v>
      </c>
      <c r="J1260" s="4">
        <f t="shared" si="77"/>
        <v>54</v>
      </c>
      <c r="K1260" s="11">
        <f t="shared" si="78"/>
        <v>30</v>
      </c>
      <c r="L1260" s="4">
        <f t="shared" si="76"/>
        <v>24</v>
      </c>
      <c r="M1260" s="6">
        <f t="shared" si="79"/>
        <v>0.44444444444444442</v>
      </c>
    </row>
    <row r="1261" spans="1:13" x14ac:dyDescent="0.45">
      <c r="A1261" s="3">
        <v>514</v>
      </c>
      <c r="B1261" s="3">
        <v>18</v>
      </c>
      <c r="C1261" t="s">
        <v>166</v>
      </c>
      <c r="D1261" t="s">
        <v>630</v>
      </c>
      <c r="E1261" s="4">
        <v>15</v>
      </c>
      <c r="F1261" s="4">
        <v>26</v>
      </c>
      <c r="G1261">
        <v>2</v>
      </c>
      <c r="H1261" s="5">
        <v>1.4583333333333334E-2</v>
      </c>
      <c r="I1261" t="s">
        <v>609</v>
      </c>
      <c r="J1261" s="4">
        <f t="shared" si="77"/>
        <v>52</v>
      </c>
      <c r="K1261" s="11">
        <f t="shared" si="78"/>
        <v>30</v>
      </c>
      <c r="L1261" s="4">
        <f t="shared" si="76"/>
        <v>22</v>
      </c>
      <c r="M1261" s="6">
        <f t="shared" si="79"/>
        <v>0.42307692307692307</v>
      </c>
    </row>
    <row r="1262" spans="1:13" x14ac:dyDescent="0.45">
      <c r="A1262" s="3">
        <v>514</v>
      </c>
      <c r="B1262" s="3">
        <v>18</v>
      </c>
      <c r="C1262" t="s">
        <v>123</v>
      </c>
      <c r="D1262" t="s">
        <v>621</v>
      </c>
      <c r="E1262" s="4">
        <v>11</v>
      </c>
      <c r="F1262" s="4">
        <v>19</v>
      </c>
      <c r="G1262">
        <v>2</v>
      </c>
      <c r="H1262" s="5">
        <v>3.888888888888889E-2</v>
      </c>
      <c r="I1262" t="s">
        <v>610</v>
      </c>
      <c r="J1262" s="4">
        <f t="shared" si="77"/>
        <v>38</v>
      </c>
      <c r="K1262" s="11">
        <f t="shared" si="78"/>
        <v>22</v>
      </c>
      <c r="L1262" s="4">
        <f t="shared" si="76"/>
        <v>16</v>
      </c>
      <c r="M1262" s="6">
        <f t="shared" si="79"/>
        <v>0.42105263157894735</v>
      </c>
    </row>
    <row r="1263" spans="1:13" x14ac:dyDescent="0.45">
      <c r="A1263" s="3">
        <v>514</v>
      </c>
      <c r="B1263" s="3">
        <v>18</v>
      </c>
      <c r="C1263" t="s">
        <v>157</v>
      </c>
      <c r="D1263" t="s">
        <v>626</v>
      </c>
      <c r="E1263" s="4">
        <v>12</v>
      </c>
      <c r="F1263" s="4">
        <v>20</v>
      </c>
      <c r="G1263">
        <v>1</v>
      </c>
      <c r="H1263" s="5">
        <v>1.7361111111111112E-2</v>
      </c>
      <c r="I1263" t="s">
        <v>610</v>
      </c>
      <c r="J1263" s="4">
        <f t="shared" si="77"/>
        <v>20</v>
      </c>
      <c r="K1263" s="11">
        <f t="shared" si="78"/>
        <v>12</v>
      </c>
      <c r="L1263" s="4">
        <f t="shared" si="76"/>
        <v>8</v>
      </c>
      <c r="M1263" s="6">
        <f t="shared" si="79"/>
        <v>0.4</v>
      </c>
    </row>
    <row r="1264" spans="1:13" x14ac:dyDescent="0.45">
      <c r="A1264" s="3">
        <v>514</v>
      </c>
      <c r="B1264" s="3">
        <v>18</v>
      </c>
      <c r="C1264" t="s">
        <v>258</v>
      </c>
      <c r="D1264" t="s">
        <v>623</v>
      </c>
      <c r="E1264" s="4">
        <v>19</v>
      </c>
      <c r="F1264" s="4">
        <v>32</v>
      </c>
      <c r="G1264">
        <v>2</v>
      </c>
      <c r="H1264" s="5">
        <v>6.9444444444444441E-3</v>
      </c>
      <c r="I1264" t="s">
        <v>609</v>
      </c>
      <c r="J1264" s="4">
        <f t="shared" si="77"/>
        <v>64</v>
      </c>
      <c r="K1264" s="11">
        <f t="shared" si="78"/>
        <v>38</v>
      </c>
      <c r="L1264" s="4">
        <f t="shared" si="76"/>
        <v>26</v>
      </c>
      <c r="M1264" s="6">
        <f t="shared" si="79"/>
        <v>0.40625</v>
      </c>
    </row>
    <row r="1265" spans="1:13" x14ac:dyDescent="0.45">
      <c r="A1265" s="3">
        <v>515</v>
      </c>
      <c r="B1265" s="3">
        <v>19</v>
      </c>
      <c r="C1265" t="s">
        <v>90</v>
      </c>
      <c r="D1265" t="s">
        <v>629</v>
      </c>
      <c r="E1265" s="4">
        <v>10</v>
      </c>
      <c r="F1265" s="4">
        <v>18</v>
      </c>
      <c r="G1265">
        <v>1</v>
      </c>
      <c r="H1265" s="5">
        <v>9.0277777777777769E-3</v>
      </c>
      <c r="I1265" t="s">
        <v>610</v>
      </c>
      <c r="J1265" s="4">
        <f t="shared" si="77"/>
        <v>18</v>
      </c>
      <c r="K1265" s="11">
        <f t="shared" si="78"/>
        <v>10</v>
      </c>
      <c r="L1265" s="4">
        <f t="shared" si="76"/>
        <v>8</v>
      </c>
      <c r="M1265" s="6">
        <f t="shared" si="79"/>
        <v>0.44444444444444442</v>
      </c>
    </row>
    <row r="1266" spans="1:13" x14ac:dyDescent="0.45">
      <c r="A1266" s="3">
        <v>516</v>
      </c>
      <c r="B1266" s="3">
        <v>7</v>
      </c>
      <c r="C1266" t="s">
        <v>123</v>
      </c>
      <c r="D1266" t="s">
        <v>621</v>
      </c>
      <c r="E1266" s="4">
        <v>11</v>
      </c>
      <c r="F1266" s="4">
        <v>19</v>
      </c>
      <c r="G1266">
        <v>3</v>
      </c>
      <c r="H1266" s="5">
        <v>2.9861111111111113E-2</v>
      </c>
      <c r="I1266" t="s">
        <v>609</v>
      </c>
      <c r="J1266" s="4">
        <f t="shared" si="77"/>
        <v>57</v>
      </c>
      <c r="K1266" s="11">
        <f t="shared" si="78"/>
        <v>33</v>
      </c>
      <c r="L1266" s="4">
        <f t="shared" si="76"/>
        <v>24</v>
      </c>
      <c r="M1266" s="6">
        <f t="shared" si="79"/>
        <v>0.42105263157894735</v>
      </c>
    </row>
    <row r="1267" spans="1:13" x14ac:dyDescent="0.45">
      <c r="A1267" s="3">
        <v>516</v>
      </c>
      <c r="B1267" s="3">
        <v>7</v>
      </c>
      <c r="C1267" t="s">
        <v>211</v>
      </c>
      <c r="D1267" t="s">
        <v>627</v>
      </c>
      <c r="E1267" s="4">
        <v>14</v>
      </c>
      <c r="F1267" s="4">
        <v>23</v>
      </c>
      <c r="G1267">
        <v>3</v>
      </c>
      <c r="H1267" s="5">
        <v>2.7777777777777776E-2</v>
      </c>
      <c r="I1267" t="s">
        <v>609</v>
      </c>
      <c r="J1267" s="4">
        <f t="shared" si="77"/>
        <v>69</v>
      </c>
      <c r="K1267" s="11">
        <f t="shared" si="78"/>
        <v>42</v>
      </c>
      <c r="L1267" s="4">
        <f t="shared" si="76"/>
        <v>27</v>
      </c>
      <c r="M1267" s="6">
        <f t="shared" si="79"/>
        <v>0.39130434782608697</v>
      </c>
    </row>
    <row r="1268" spans="1:13" x14ac:dyDescent="0.45">
      <c r="A1268" s="3">
        <v>516</v>
      </c>
      <c r="B1268" s="3">
        <v>7</v>
      </c>
      <c r="C1268" t="s">
        <v>157</v>
      </c>
      <c r="D1268" t="s">
        <v>626</v>
      </c>
      <c r="E1268" s="4">
        <v>12</v>
      </c>
      <c r="F1268" s="4">
        <v>20</v>
      </c>
      <c r="G1268">
        <v>1</v>
      </c>
      <c r="H1268" s="5">
        <v>9.7222222222222224E-3</v>
      </c>
      <c r="I1268" t="s">
        <v>609</v>
      </c>
      <c r="J1268" s="4">
        <f t="shared" si="77"/>
        <v>20</v>
      </c>
      <c r="K1268" s="11">
        <f t="shared" si="78"/>
        <v>12</v>
      </c>
      <c r="L1268" s="4">
        <f t="shared" si="76"/>
        <v>8</v>
      </c>
      <c r="M1268" s="6">
        <f t="shared" si="79"/>
        <v>0.4</v>
      </c>
    </row>
    <row r="1269" spans="1:13" x14ac:dyDescent="0.45">
      <c r="A1269" s="3">
        <v>517</v>
      </c>
      <c r="B1269" s="3">
        <v>4</v>
      </c>
      <c r="C1269" t="s">
        <v>169</v>
      </c>
      <c r="D1269" t="s">
        <v>612</v>
      </c>
      <c r="E1269" s="4">
        <v>14</v>
      </c>
      <c r="F1269" s="4">
        <v>24</v>
      </c>
      <c r="G1269">
        <v>1</v>
      </c>
      <c r="H1269" s="5">
        <v>4.1666666666666666E-3</v>
      </c>
      <c r="I1269" t="s">
        <v>609</v>
      </c>
      <c r="J1269" s="4">
        <f t="shared" si="77"/>
        <v>24</v>
      </c>
      <c r="K1269" s="11">
        <f t="shared" si="78"/>
        <v>14</v>
      </c>
      <c r="L1269" s="4">
        <f t="shared" si="76"/>
        <v>10</v>
      </c>
      <c r="M1269" s="6">
        <f t="shared" si="79"/>
        <v>0.41666666666666669</v>
      </c>
    </row>
    <row r="1270" spans="1:13" x14ac:dyDescent="0.45">
      <c r="A1270" s="3">
        <v>517</v>
      </c>
      <c r="B1270" s="3">
        <v>4</v>
      </c>
      <c r="C1270" t="s">
        <v>123</v>
      </c>
      <c r="D1270" t="s">
        <v>621</v>
      </c>
      <c r="E1270" s="4">
        <v>11</v>
      </c>
      <c r="F1270" s="4">
        <v>19</v>
      </c>
      <c r="G1270">
        <v>3</v>
      </c>
      <c r="H1270" s="5">
        <v>3.0555555555555555E-2</v>
      </c>
      <c r="I1270" t="s">
        <v>609</v>
      </c>
      <c r="J1270" s="4">
        <f t="shared" si="77"/>
        <v>57</v>
      </c>
      <c r="K1270" s="11">
        <f t="shared" si="78"/>
        <v>33</v>
      </c>
      <c r="L1270" s="4">
        <f t="shared" si="76"/>
        <v>24</v>
      </c>
      <c r="M1270" s="6">
        <f t="shared" si="79"/>
        <v>0.42105263157894735</v>
      </c>
    </row>
    <row r="1271" spans="1:13" x14ac:dyDescent="0.45">
      <c r="A1271" s="3">
        <v>517</v>
      </c>
      <c r="B1271" s="3">
        <v>4</v>
      </c>
      <c r="C1271" t="s">
        <v>214</v>
      </c>
      <c r="D1271" t="s">
        <v>624</v>
      </c>
      <c r="E1271" s="4">
        <v>13</v>
      </c>
      <c r="F1271" s="4">
        <v>22</v>
      </c>
      <c r="G1271">
        <v>1</v>
      </c>
      <c r="H1271" s="5">
        <v>1.0416666666666666E-2</v>
      </c>
      <c r="I1271" t="s">
        <v>610</v>
      </c>
      <c r="J1271" s="4">
        <f t="shared" si="77"/>
        <v>22</v>
      </c>
      <c r="K1271" s="11">
        <f t="shared" si="78"/>
        <v>13</v>
      </c>
      <c r="L1271" s="4">
        <f t="shared" si="76"/>
        <v>9</v>
      </c>
      <c r="M1271" s="6">
        <f t="shared" si="79"/>
        <v>0.40909090909090912</v>
      </c>
    </row>
    <row r="1272" spans="1:13" x14ac:dyDescent="0.45">
      <c r="A1272" s="3">
        <v>518</v>
      </c>
      <c r="B1272" s="3">
        <v>5</v>
      </c>
      <c r="C1272" t="s">
        <v>272</v>
      </c>
      <c r="D1272" t="s">
        <v>619</v>
      </c>
      <c r="E1272" s="4">
        <v>20</v>
      </c>
      <c r="F1272" s="4">
        <v>33</v>
      </c>
      <c r="G1272">
        <v>1</v>
      </c>
      <c r="H1272" s="5">
        <v>3.3333333333333333E-2</v>
      </c>
      <c r="I1272" t="s">
        <v>609</v>
      </c>
      <c r="J1272" s="4">
        <f t="shared" si="77"/>
        <v>33</v>
      </c>
      <c r="K1272" s="11">
        <f t="shared" si="78"/>
        <v>20</v>
      </c>
      <c r="L1272" s="4">
        <f t="shared" si="76"/>
        <v>13</v>
      </c>
      <c r="M1272" s="6">
        <f t="shared" si="79"/>
        <v>0.39393939393939392</v>
      </c>
    </row>
    <row r="1273" spans="1:13" x14ac:dyDescent="0.45">
      <c r="A1273" s="3">
        <v>518</v>
      </c>
      <c r="B1273" s="3">
        <v>5</v>
      </c>
      <c r="C1273" t="s">
        <v>214</v>
      </c>
      <c r="D1273" t="s">
        <v>624</v>
      </c>
      <c r="E1273" s="4">
        <v>13</v>
      </c>
      <c r="F1273" s="4">
        <v>22</v>
      </c>
      <c r="G1273">
        <v>2</v>
      </c>
      <c r="H1273" s="5">
        <v>3.472222222222222E-3</v>
      </c>
      <c r="I1273" t="s">
        <v>610</v>
      </c>
      <c r="J1273" s="4">
        <f t="shared" si="77"/>
        <v>44</v>
      </c>
      <c r="K1273" s="11">
        <f t="shared" si="78"/>
        <v>26</v>
      </c>
      <c r="L1273" s="4">
        <f t="shared" si="76"/>
        <v>18</v>
      </c>
      <c r="M1273" s="6">
        <f t="shared" si="79"/>
        <v>0.40909090909090912</v>
      </c>
    </row>
    <row r="1274" spans="1:13" x14ac:dyDescent="0.45">
      <c r="A1274" s="3">
        <v>519</v>
      </c>
      <c r="B1274" s="3">
        <v>6</v>
      </c>
      <c r="C1274" t="s">
        <v>117</v>
      </c>
      <c r="D1274" t="s">
        <v>615</v>
      </c>
      <c r="E1274" s="4">
        <v>16</v>
      </c>
      <c r="F1274" s="4">
        <v>27</v>
      </c>
      <c r="G1274">
        <v>3</v>
      </c>
      <c r="H1274" s="5">
        <v>3.4027777777777775E-2</v>
      </c>
      <c r="I1274" t="s">
        <v>609</v>
      </c>
      <c r="J1274" s="4">
        <f t="shared" si="77"/>
        <v>81</v>
      </c>
      <c r="K1274" s="11">
        <f t="shared" si="78"/>
        <v>48</v>
      </c>
      <c r="L1274" s="4">
        <f t="shared" si="76"/>
        <v>33</v>
      </c>
      <c r="M1274" s="6">
        <f t="shared" si="79"/>
        <v>0.40740740740740738</v>
      </c>
    </row>
    <row r="1275" spans="1:13" x14ac:dyDescent="0.45">
      <c r="A1275" s="3">
        <v>519</v>
      </c>
      <c r="B1275" s="3">
        <v>6</v>
      </c>
      <c r="C1275" t="s">
        <v>59</v>
      </c>
      <c r="D1275" t="s">
        <v>616</v>
      </c>
      <c r="E1275" s="4">
        <v>25</v>
      </c>
      <c r="F1275" s="4">
        <v>40</v>
      </c>
      <c r="G1275">
        <v>3</v>
      </c>
      <c r="H1275" s="5">
        <v>3.5416666666666666E-2</v>
      </c>
      <c r="I1275" t="s">
        <v>610</v>
      </c>
      <c r="J1275" s="4">
        <f t="shared" si="77"/>
        <v>120</v>
      </c>
      <c r="K1275" s="11">
        <f t="shared" si="78"/>
        <v>75</v>
      </c>
      <c r="L1275" s="4">
        <f t="shared" si="76"/>
        <v>45</v>
      </c>
      <c r="M1275" s="6">
        <f t="shared" si="79"/>
        <v>0.375</v>
      </c>
    </row>
    <row r="1276" spans="1:13" x14ac:dyDescent="0.45">
      <c r="A1276" s="3">
        <v>519</v>
      </c>
      <c r="B1276" s="3">
        <v>6</v>
      </c>
      <c r="C1276" t="s">
        <v>214</v>
      </c>
      <c r="D1276" t="s">
        <v>624</v>
      </c>
      <c r="E1276" s="4">
        <v>13</v>
      </c>
      <c r="F1276" s="4">
        <v>22</v>
      </c>
      <c r="G1276">
        <v>2</v>
      </c>
      <c r="H1276" s="5">
        <v>3.888888888888889E-2</v>
      </c>
      <c r="I1276" t="s">
        <v>609</v>
      </c>
      <c r="J1276" s="4">
        <f t="shared" si="77"/>
        <v>44</v>
      </c>
      <c r="K1276" s="11">
        <f t="shared" si="78"/>
        <v>26</v>
      </c>
      <c r="L1276" s="4">
        <f t="shared" si="76"/>
        <v>18</v>
      </c>
      <c r="M1276" s="6">
        <f t="shared" si="79"/>
        <v>0.40909090909090912</v>
      </c>
    </row>
    <row r="1277" spans="1:13" x14ac:dyDescent="0.45">
      <c r="A1277" s="3">
        <v>520</v>
      </c>
      <c r="B1277" s="3">
        <v>4</v>
      </c>
      <c r="C1277" t="s">
        <v>49</v>
      </c>
      <c r="D1277" t="s">
        <v>618</v>
      </c>
      <c r="E1277" s="4">
        <v>17</v>
      </c>
      <c r="F1277" s="4">
        <v>29</v>
      </c>
      <c r="G1277">
        <v>1</v>
      </c>
      <c r="H1277" s="5">
        <v>3.1944444444444442E-2</v>
      </c>
      <c r="I1277" t="s">
        <v>609</v>
      </c>
      <c r="J1277" s="4">
        <f t="shared" si="77"/>
        <v>29</v>
      </c>
      <c r="K1277" s="11">
        <f t="shared" si="78"/>
        <v>17</v>
      </c>
      <c r="L1277" s="4">
        <f t="shared" si="76"/>
        <v>12</v>
      </c>
      <c r="M1277" s="6">
        <f t="shared" si="79"/>
        <v>0.41379310344827586</v>
      </c>
    </row>
    <row r="1278" spans="1:13" x14ac:dyDescent="0.45">
      <c r="A1278" s="3">
        <v>520</v>
      </c>
      <c r="B1278" s="3">
        <v>4</v>
      </c>
      <c r="C1278" t="s">
        <v>66</v>
      </c>
      <c r="D1278" t="s">
        <v>625</v>
      </c>
      <c r="E1278" s="4">
        <v>20</v>
      </c>
      <c r="F1278" s="4">
        <v>34</v>
      </c>
      <c r="G1278">
        <v>2</v>
      </c>
      <c r="H1278" s="5">
        <v>1.4583333333333334E-2</v>
      </c>
      <c r="I1278" t="s">
        <v>609</v>
      </c>
      <c r="J1278" s="4">
        <f t="shared" si="77"/>
        <v>68</v>
      </c>
      <c r="K1278" s="11">
        <f t="shared" si="78"/>
        <v>40</v>
      </c>
      <c r="L1278" s="4">
        <f t="shared" si="76"/>
        <v>28</v>
      </c>
      <c r="M1278" s="6">
        <f t="shared" si="79"/>
        <v>0.41176470588235292</v>
      </c>
    </row>
    <row r="1279" spans="1:13" x14ac:dyDescent="0.45">
      <c r="A1279" s="3">
        <v>520</v>
      </c>
      <c r="B1279" s="3">
        <v>4</v>
      </c>
      <c r="C1279" t="s">
        <v>127</v>
      </c>
      <c r="D1279" t="s">
        <v>614</v>
      </c>
      <c r="E1279" s="4">
        <v>19</v>
      </c>
      <c r="F1279" s="4">
        <v>31</v>
      </c>
      <c r="G1279">
        <v>3</v>
      </c>
      <c r="H1279" s="5">
        <v>1.5277777777777777E-2</v>
      </c>
      <c r="I1279" t="s">
        <v>610</v>
      </c>
      <c r="J1279" s="4">
        <f t="shared" si="77"/>
        <v>93</v>
      </c>
      <c r="K1279" s="11">
        <f t="shared" si="78"/>
        <v>57</v>
      </c>
      <c r="L1279" s="4">
        <f t="shared" si="76"/>
        <v>36</v>
      </c>
      <c r="M1279" s="6">
        <f t="shared" si="79"/>
        <v>0.38709677419354838</v>
      </c>
    </row>
    <row r="1280" spans="1:13" x14ac:dyDescent="0.45">
      <c r="A1280" s="3">
        <v>520</v>
      </c>
      <c r="B1280" s="3">
        <v>4</v>
      </c>
      <c r="C1280" t="s">
        <v>79</v>
      </c>
      <c r="D1280" t="s">
        <v>613</v>
      </c>
      <c r="E1280" s="4">
        <v>18</v>
      </c>
      <c r="F1280" s="4">
        <v>30</v>
      </c>
      <c r="G1280">
        <v>3</v>
      </c>
      <c r="H1280" s="5">
        <v>2.2222222222222223E-2</v>
      </c>
      <c r="I1280" t="s">
        <v>609</v>
      </c>
      <c r="J1280" s="4">
        <f t="shared" si="77"/>
        <v>90</v>
      </c>
      <c r="K1280" s="11">
        <f t="shared" si="78"/>
        <v>54</v>
      </c>
      <c r="L1280" s="4">
        <f t="shared" si="76"/>
        <v>36</v>
      </c>
      <c r="M1280" s="6">
        <f t="shared" si="79"/>
        <v>0.4</v>
      </c>
    </row>
    <row r="1281" spans="1:13" x14ac:dyDescent="0.45">
      <c r="A1281" s="3">
        <v>521</v>
      </c>
      <c r="B1281" s="3">
        <v>18</v>
      </c>
      <c r="C1281" t="s">
        <v>133</v>
      </c>
      <c r="D1281" t="s">
        <v>631</v>
      </c>
      <c r="E1281" s="4">
        <v>15</v>
      </c>
      <c r="F1281" s="4">
        <v>25</v>
      </c>
      <c r="G1281">
        <v>2</v>
      </c>
      <c r="H1281" s="5">
        <v>3.6111111111111108E-2</v>
      </c>
      <c r="I1281" t="s">
        <v>610</v>
      </c>
      <c r="J1281" s="4">
        <f t="shared" si="77"/>
        <v>50</v>
      </c>
      <c r="K1281" s="11">
        <f t="shared" si="78"/>
        <v>30</v>
      </c>
      <c r="L1281" s="4">
        <f t="shared" si="76"/>
        <v>20</v>
      </c>
      <c r="M1281" s="6">
        <f t="shared" si="79"/>
        <v>0.4</v>
      </c>
    </row>
    <row r="1282" spans="1:13" x14ac:dyDescent="0.45">
      <c r="A1282" s="3">
        <v>521</v>
      </c>
      <c r="B1282" s="3">
        <v>18</v>
      </c>
      <c r="C1282" t="s">
        <v>49</v>
      </c>
      <c r="D1282" t="s">
        <v>618</v>
      </c>
      <c r="E1282" s="4">
        <v>17</v>
      </c>
      <c r="F1282" s="4">
        <v>29</v>
      </c>
      <c r="G1282">
        <v>2</v>
      </c>
      <c r="H1282" s="5">
        <v>1.2500000000000001E-2</v>
      </c>
      <c r="I1282" t="s">
        <v>609</v>
      </c>
      <c r="J1282" s="4">
        <f t="shared" si="77"/>
        <v>58</v>
      </c>
      <c r="K1282" s="11">
        <f t="shared" si="78"/>
        <v>34</v>
      </c>
      <c r="L1282" s="4">
        <f t="shared" ref="L1282:L1345" si="80">J1282-(G1282*E1282)</f>
        <v>24</v>
      </c>
      <c r="M1282" s="6">
        <f t="shared" si="79"/>
        <v>0.41379310344827586</v>
      </c>
    </row>
    <row r="1283" spans="1:13" x14ac:dyDescent="0.45">
      <c r="A1283" s="3">
        <v>521</v>
      </c>
      <c r="B1283" s="3">
        <v>18</v>
      </c>
      <c r="C1283" t="s">
        <v>66</v>
      </c>
      <c r="D1283" t="s">
        <v>625</v>
      </c>
      <c r="E1283" s="4">
        <v>20</v>
      </c>
      <c r="F1283" s="4">
        <v>34</v>
      </c>
      <c r="G1283">
        <v>3</v>
      </c>
      <c r="H1283" s="5">
        <v>1.4583333333333334E-2</v>
      </c>
      <c r="I1283" t="s">
        <v>610</v>
      </c>
      <c r="J1283" s="4">
        <f t="shared" ref="J1283:J1346" si="81">F1283*G1283</f>
        <v>102</v>
      </c>
      <c r="K1283" s="11">
        <f t="shared" ref="K1283:K1346" si="82">G1283*E1283</f>
        <v>60</v>
      </c>
      <c r="L1283" s="4">
        <f t="shared" si="80"/>
        <v>42</v>
      </c>
      <c r="M1283" s="6">
        <f t="shared" ref="M1283:M1346" si="83">L1283/J1283</f>
        <v>0.41176470588235292</v>
      </c>
    </row>
    <row r="1284" spans="1:13" x14ac:dyDescent="0.45">
      <c r="A1284" s="3">
        <v>522</v>
      </c>
      <c r="B1284" s="3">
        <v>2</v>
      </c>
      <c r="C1284" t="s">
        <v>53</v>
      </c>
      <c r="D1284" t="s">
        <v>620</v>
      </c>
      <c r="E1284" s="4">
        <v>16</v>
      </c>
      <c r="F1284" s="4">
        <v>28</v>
      </c>
      <c r="G1284">
        <v>3</v>
      </c>
      <c r="H1284" s="5">
        <v>3.2638888888888891E-2</v>
      </c>
      <c r="I1284" t="s">
        <v>610</v>
      </c>
      <c r="J1284" s="4">
        <f t="shared" si="81"/>
        <v>84</v>
      </c>
      <c r="K1284" s="11">
        <f t="shared" si="82"/>
        <v>48</v>
      </c>
      <c r="L1284" s="4">
        <f t="shared" si="80"/>
        <v>36</v>
      </c>
      <c r="M1284" s="6">
        <f t="shared" si="83"/>
        <v>0.42857142857142855</v>
      </c>
    </row>
    <row r="1285" spans="1:13" x14ac:dyDescent="0.45">
      <c r="A1285" s="3">
        <v>523</v>
      </c>
      <c r="B1285" s="3">
        <v>4</v>
      </c>
      <c r="C1285" t="s">
        <v>117</v>
      </c>
      <c r="D1285" t="s">
        <v>615</v>
      </c>
      <c r="E1285" s="4">
        <v>16</v>
      </c>
      <c r="F1285" s="4">
        <v>27</v>
      </c>
      <c r="G1285">
        <v>3</v>
      </c>
      <c r="H1285" s="5">
        <v>3.5416666666666666E-2</v>
      </c>
      <c r="I1285" t="s">
        <v>609</v>
      </c>
      <c r="J1285" s="4">
        <f t="shared" si="81"/>
        <v>81</v>
      </c>
      <c r="K1285" s="11">
        <f t="shared" si="82"/>
        <v>48</v>
      </c>
      <c r="L1285" s="4">
        <f t="shared" si="80"/>
        <v>33</v>
      </c>
      <c r="M1285" s="6">
        <f t="shared" si="83"/>
        <v>0.40740740740740738</v>
      </c>
    </row>
    <row r="1286" spans="1:13" x14ac:dyDescent="0.45">
      <c r="A1286" s="3">
        <v>524</v>
      </c>
      <c r="B1286" s="3">
        <v>16</v>
      </c>
      <c r="C1286" t="s">
        <v>214</v>
      </c>
      <c r="D1286" t="s">
        <v>624</v>
      </c>
      <c r="E1286" s="4">
        <v>13</v>
      </c>
      <c r="F1286" s="4">
        <v>22</v>
      </c>
      <c r="G1286">
        <v>1</v>
      </c>
      <c r="H1286" s="5">
        <v>3.1944444444444442E-2</v>
      </c>
      <c r="I1286" t="s">
        <v>610</v>
      </c>
      <c r="J1286" s="4">
        <f t="shared" si="81"/>
        <v>22</v>
      </c>
      <c r="K1286" s="11">
        <f t="shared" si="82"/>
        <v>13</v>
      </c>
      <c r="L1286" s="4">
        <f t="shared" si="80"/>
        <v>9</v>
      </c>
      <c r="M1286" s="6">
        <f t="shared" si="83"/>
        <v>0.40909090909090912</v>
      </c>
    </row>
    <row r="1287" spans="1:13" x14ac:dyDescent="0.45">
      <c r="A1287" s="3">
        <v>524</v>
      </c>
      <c r="B1287" s="3">
        <v>16</v>
      </c>
      <c r="C1287" t="s">
        <v>117</v>
      </c>
      <c r="D1287" t="s">
        <v>615</v>
      </c>
      <c r="E1287" s="4">
        <v>16</v>
      </c>
      <c r="F1287" s="4">
        <v>27</v>
      </c>
      <c r="G1287">
        <v>2</v>
      </c>
      <c r="H1287" s="5">
        <v>1.0416666666666666E-2</v>
      </c>
      <c r="I1287" t="s">
        <v>609</v>
      </c>
      <c r="J1287" s="4">
        <f t="shared" si="81"/>
        <v>54</v>
      </c>
      <c r="K1287" s="11">
        <f t="shared" si="82"/>
        <v>32</v>
      </c>
      <c r="L1287" s="4">
        <f t="shared" si="80"/>
        <v>22</v>
      </c>
      <c r="M1287" s="6">
        <f t="shared" si="83"/>
        <v>0.40740740740740738</v>
      </c>
    </row>
    <row r="1288" spans="1:13" x14ac:dyDescent="0.45">
      <c r="A1288" s="3">
        <v>525</v>
      </c>
      <c r="B1288" s="3">
        <v>16</v>
      </c>
      <c r="C1288" t="s">
        <v>211</v>
      </c>
      <c r="D1288" t="s">
        <v>627</v>
      </c>
      <c r="E1288" s="4">
        <v>14</v>
      </c>
      <c r="F1288" s="4">
        <v>23</v>
      </c>
      <c r="G1288">
        <v>3</v>
      </c>
      <c r="H1288" s="5">
        <v>1.5972222222222221E-2</v>
      </c>
      <c r="I1288" t="s">
        <v>610</v>
      </c>
      <c r="J1288" s="4">
        <f t="shared" si="81"/>
        <v>69</v>
      </c>
      <c r="K1288" s="11">
        <f t="shared" si="82"/>
        <v>42</v>
      </c>
      <c r="L1288" s="4">
        <f t="shared" si="80"/>
        <v>27</v>
      </c>
      <c r="M1288" s="6">
        <f t="shared" si="83"/>
        <v>0.39130434782608697</v>
      </c>
    </row>
    <row r="1289" spans="1:13" x14ac:dyDescent="0.45">
      <c r="A1289" s="3">
        <v>525</v>
      </c>
      <c r="B1289" s="3">
        <v>16</v>
      </c>
      <c r="C1289" t="s">
        <v>37</v>
      </c>
      <c r="D1289" t="s">
        <v>622</v>
      </c>
      <c r="E1289" s="4">
        <v>21</v>
      </c>
      <c r="F1289" s="4">
        <v>35</v>
      </c>
      <c r="G1289">
        <v>1</v>
      </c>
      <c r="H1289" s="5">
        <v>9.7222222222222224E-3</v>
      </c>
      <c r="I1289" t="s">
        <v>609</v>
      </c>
      <c r="J1289" s="4">
        <f t="shared" si="81"/>
        <v>35</v>
      </c>
      <c r="K1289" s="11">
        <f t="shared" si="82"/>
        <v>21</v>
      </c>
      <c r="L1289" s="4">
        <f t="shared" si="80"/>
        <v>14</v>
      </c>
      <c r="M1289" s="6">
        <f t="shared" si="83"/>
        <v>0.4</v>
      </c>
    </row>
    <row r="1290" spans="1:13" x14ac:dyDescent="0.45">
      <c r="A1290" s="3">
        <v>525</v>
      </c>
      <c r="B1290" s="3">
        <v>16</v>
      </c>
      <c r="C1290" t="s">
        <v>127</v>
      </c>
      <c r="D1290" t="s">
        <v>614</v>
      </c>
      <c r="E1290" s="4">
        <v>19</v>
      </c>
      <c r="F1290" s="4">
        <v>31</v>
      </c>
      <c r="G1290">
        <v>3</v>
      </c>
      <c r="H1290" s="5">
        <v>2.7777777777777776E-2</v>
      </c>
      <c r="I1290" t="s">
        <v>610</v>
      </c>
      <c r="J1290" s="4">
        <f t="shared" si="81"/>
        <v>93</v>
      </c>
      <c r="K1290" s="11">
        <f t="shared" si="82"/>
        <v>57</v>
      </c>
      <c r="L1290" s="4">
        <f t="shared" si="80"/>
        <v>36</v>
      </c>
      <c r="M1290" s="6">
        <f t="shared" si="83"/>
        <v>0.38709677419354838</v>
      </c>
    </row>
    <row r="1291" spans="1:13" x14ac:dyDescent="0.45">
      <c r="A1291" s="3">
        <v>526</v>
      </c>
      <c r="B1291" s="3">
        <v>4</v>
      </c>
      <c r="C1291" t="s">
        <v>272</v>
      </c>
      <c r="D1291" t="s">
        <v>619</v>
      </c>
      <c r="E1291" s="4">
        <v>20</v>
      </c>
      <c r="F1291" s="4">
        <v>33</v>
      </c>
      <c r="G1291">
        <v>1</v>
      </c>
      <c r="H1291" s="5">
        <v>1.5277777777777777E-2</v>
      </c>
      <c r="I1291" t="s">
        <v>609</v>
      </c>
      <c r="J1291" s="4">
        <f t="shared" si="81"/>
        <v>33</v>
      </c>
      <c r="K1291" s="11">
        <f t="shared" si="82"/>
        <v>20</v>
      </c>
      <c r="L1291" s="4">
        <f t="shared" si="80"/>
        <v>13</v>
      </c>
      <c r="M1291" s="6">
        <f t="shared" si="83"/>
        <v>0.39393939393939392</v>
      </c>
    </row>
    <row r="1292" spans="1:13" x14ac:dyDescent="0.45">
      <c r="A1292" s="3">
        <v>527</v>
      </c>
      <c r="B1292" s="3">
        <v>19</v>
      </c>
      <c r="C1292" t="s">
        <v>117</v>
      </c>
      <c r="D1292" t="s">
        <v>615</v>
      </c>
      <c r="E1292" s="4">
        <v>16</v>
      </c>
      <c r="F1292" s="4">
        <v>27</v>
      </c>
      <c r="G1292">
        <v>2</v>
      </c>
      <c r="H1292" s="5">
        <v>2.1527777777777778E-2</v>
      </c>
      <c r="I1292" t="s">
        <v>609</v>
      </c>
      <c r="J1292" s="4">
        <f t="shared" si="81"/>
        <v>54</v>
      </c>
      <c r="K1292" s="11">
        <f t="shared" si="82"/>
        <v>32</v>
      </c>
      <c r="L1292" s="4">
        <f t="shared" si="80"/>
        <v>22</v>
      </c>
      <c r="M1292" s="6">
        <f t="shared" si="83"/>
        <v>0.40740740740740738</v>
      </c>
    </row>
    <row r="1293" spans="1:13" x14ac:dyDescent="0.45">
      <c r="A1293" s="3">
        <v>528</v>
      </c>
      <c r="B1293" s="3">
        <v>14</v>
      </c>
      <c r="C1293" t="s">
        <v>157</v>
      </c>
      <c r="D1293" t="s">
        <v>626</v>
      </c>
      <c r="E1293" s="4">
        <v>12</v>
      </c>
      <c r="F1293" s="4">
        <v>20</v>
      </c>
      <c r="G1293">
        <v>1</v>
      </c>
      <c r="H1293" s="5">
        <v>2.013888888888889E-2</v>
      </c>
      <c r="I1293" t="s">
        <v>609</v>
      </c>
      <c r="J1293" s="4">
        <f t="shared" si="81"/>
        <v>20</v>
      </c>
      <c r="K1293" s="11">
        <f t="shared" si="82"/>
        <v>12</v>
      </c>
      <c r="L1293" s="4">
        <f t="shared" si="80"/>
        <v>8</v>
      </c>
      <c r="M1293" s="6">
        <f t="shared" si="83"/>
        <v>0.4</v>
      </c>
    </row>
    <row r="1294" spans="1:13" x14ac:dyDescent="0.45">
      <c r="A1294" s="3">
        <v>528</v>
      </c>
      <c r="B1294" s="3">
        <v>14</v>
      </c>
      <c r="C1294" t="s">
        <v>59</v>
      </c>
      <c r="D1294" t="s">
        <v>616</v>
      </c>
      <c r="E1294" s="4">
        <v>25</v>
      </c>
      <c r="F1294" s="4">
        <v>40</v>
      </c>
      <c r="G1294">
        <v>1</v>
      </c>
      <c r="H1294" s="5">
        <v>3.2638888888888891E-2</v>
      </c>
      <c r="I1294" t="s">
        <v>609</v>
      </c>
      <c r="J1294" s="4">
        <f t="shared" si="81"/>
        <v>40</v>
      </c>
      <c r="K1294" s="11">
        <f t="shared" si="82"/>
        <v>25</v>
      </c>
      <c r="L1294" s="4">
        <f t="shared" si="80"/>
        <v>15</v>
      </c>
      <c r="M1294" s="6">
        <f t="shared" si="83"/>
        <v>0.375</v>
      </c>
    </row>
    <row r="1295" spans="1:13" x14ac:dyDescent="0.45">
      <c r="A1295" s="3">
        <v>528</v>
      </c>
      <c r="B1295" s="3">
        <v>14</v>
      </c>
      <c r="C1295" t="s">
        <v>90</v>
      </c>
      <c r="D1295" t="s">
        <v>629</v>
      </c>
      <c r="E1295" s="4">
        <v>10</v>
      </c>
      <c r="F1295" s="4">
        <v>18</v>
      </c>
      <c r="G1295">
        <v>1</v>
      </c>
      <c r="H1295" s="5">
        <v>3.125E-2</v>
      </c>
      <c r="I1295" t="s">
        <v>610</v>
      </c>
      <c r="J1295" s="4">
        <f t="shared" si="81"/>
        <v>18</v>
      </c>
      <c r="K1295" s="11">
        <f t="shared" si="82"/>
        <v>10</v>
      </c>
      <c r="L1295" s="4">
        <f t="shared" si="80"/>
        <v>8</v>
      </c>
      <c r="M1295" s="6">
        <f t="shared" si="83"/>
        <v>0.44444444444444442</v>
      </c>
    </row>
    <row r="1296" spans="1:13" x14ac:dyDescent="0.45">
      <c r="A1296" s="3">
        <v>529</v>
      </c>
      <c r="B1296" s="3">
        <v>1</v>
      </c>
      <c r="C1296" t="s">
        <v>66</v>
      </c>
      <c r="D1296" t="s">
        <v>625</v>
      </c>
      <c r="E1296" s="4">
        <v>20</v>
      </c>
      <c r="F1296" s="4">
        <v>34</v>
      </c>
      <c r="G1296">
        <v>1</v>
      </c>
      <c r="H1296" s="5">
        <v>1.6666666666666666E-2</v>
      </c>
      <c r="I1296" t="s">
        <v>610</v>
      </c>
      <c r="J1296" s="4">
        <f t="shared" si="81"/>
        <v>34</v>
      </c>
      <c r="K1296" s="11">
        <f t="shared" si="82"/>
        <v>20</v>
      </c>
      <c r="L1296" s="4">
        <f t="shared" si="80"/>
        <v>14</v>
      </c>
      <c r="M1296" s="6">
        <f t="shared" si="83"/>
        <v>0.41176470588235292</v>
      </c>
    </row>
    <row r="1297" spans="1:13" x14ac:dyDescent="0.45">
      <c r="A1297" s="3">
        <v>529</v>
      </c>
      <c r="B1297" s="3">
        <v>1</v>
      </c>
      <c r="C1297" t="s">
        <v>84</v>
      </c>
      <c r="D1297" t="s">
        <v>617</v>
      </c>
      <c r="E1297" s="4">
        <v>22</v>
      </c>
      <c r="F1297" s="4">
        <v>36</v>
      </c>
      <c r="G1297">
        <v>2</v>
      </c>
      <c r="H1297" s="5">
        <v>3.5416666666666666E-2</v>
      </c>
      <c r="I1297" t="s">
        <v>609</v>
      </c>
      <c r="J1297" s="4">
        <f t="shared" si="81"/>
        <v>72</v>
      </c>
      <c r="K1297" s="11">
        <f t="shared" si="82"/>
        <v>44</v>
      </c>
      <c r="L1297" s="4">
        <f t="shared" si="80"/>
        <v>28</v>
      </c>
      <c r="M1297" s="6">
        <f t="shared" si="83"/>
        <v>0.3888888888888889</v>
      </c>
    </row>
    <row r="1298" spans="1:13" x14ac:dyDescent="0.45">
      <c r="A1298" s="3">
        <v>529</v>
      </c>
      <c r="B1298" s="3">
        <v>1</v>
      </c>
      <c r="C1298" t="s">
        <v>211</v>
      </c>
      <c r="D1298" t="s">
        <v>627</v>
      </c>
      <c r="E1298" s="4">
        <v>14</v>
      </c>
      <c r="F1298" s="4">
        <v>23</v>
      </c>
      <c r="G1298">
        <v>2</v>
      </c>
      <c r="H1298" s="5">
        <v>1.8749999999999999E-2</v>
      </c>
      <c r="I1298" t="s">
        <v>610</v>
      </c>
      <c r="J1298" s="4">
        <f t="shared" si="81"/>
        <v>46</v>
      </c>
      <c r="K1298" s="11">
        <f t="shared" si="82"/>
        <v>28</v>
      </c>
      <c r="L1298" s="4">
        <f t="shared" si="80"/>
        <v>18</v>
      </c>
      <c r="M1298" s="6">
        <f t="shared" si="83"/>
        <v>0.39130434782608697</v>
      </c>
    </row>
    <row r="1299" spans="1:13" x14ac:dyDescent="0.45">
      <c r="A1299" s="3">
        <v>529</v>
      </c>
      <c r="B1299" s="3">
        <v>1</v>
      </c>
      <c r="C1299" t="s">
        <v>53</v>
      </c>
      <c r="D1299" t="s">
        <v>620</v>
      </c>
      <c r="E1299" s="4">
        <v>16</v>
      </c>
      <c r="F1299" s="4">
        <v>28</v>
      </c>
      <c r="G1299">
        <v>2</v>
      </c>
      <c r="H1299" s="5">
        <v>3.8194444444444448E-2</v>
      </c>
      <c r="I1299" t="s">
        <v>609</v>
      </c>
      <c r="J1299" s="4">
        <f t="shared" si="81"/>
        <v>56</v>
      </c>
      <c r="K1299" s="11">
        <f t="shared" si="82"/>
        <v>32</v>
      </c>
      <c r="L1299" s="4">
        <f t="shared" si="80"/>
        <v>24</v>
      </c>
      <c r="M1299" s="6">
        <f t="shared" si="83"/>
        <v>0.42857142857142855</v>
      </c>
    </row>
    <row r="1300" spans="1:13" x14ac:dyDescent="0.45">
      <c r="A1300" s="3">
        <v>530</v>
      </c>
      <c r="B1300" s="3">
        <v>7</v>
      </c>
      <c r="C1300" t="s">
        <v>90</v>
      </c>
      <c r="D1300" t="s">
        <v>629</v>
      </c>
      <c r="E1300" s="4">
        <v>10</v>
      </c>
      <c r="F1300" s="4">
        <v>18</v>
      </c>
      <c r="G1300">
        <v>3</v>
      </c>
      <c r="H1300" s="5">
        <v>2.5694444444444443E-2</v>
      </c>
      <c r="I1300" t="s">
        <v>610</v>
      </c>
      <c r="J1300" s="4">
        <f t="shared" si="81"/>
        <v>54</v>
      </c>
      <c r="K1300" s="11">
        <f t="shared" si="82"/>
        <v>30</v>
      </c>
      <c r="L1300" s="4">
        <f t="shared" si="80"/>
        <v>24</v>
      </c>
      <c r="M1300" s="6">
        <f t="shared" si="83"/>
        <v>0.44444444444444442</v>
      </c>
    </row>
    <row r="1301" spans="1:13" x14ac:dyDescent="0.45">
      <c r="A1301" s="3">
        <v>530</v>
      </c>
      <c r="B1301" s="3">
        <v>7</v>
      </c>
      <c r="C1301" t="s">
        <v>53</v>
      </c>
      <c r="D1301" t="s">
        <v>620</v>
      </c>
      <c r="E1301" s="4">
        <v>16</v>
      </c>
      <c r="F1301" s="4">
        <v>28</v>
      </c>
      <c r="G1301">
        <v>2</v>
      </c>
      <c r="H1301" s="5">
        <v>3.4722222222222224E-2</v>
      </c>
      <c r="I1301" t="s">
        <v>610</v>
      </c>
      <c r="J1301" s="4">
        <f t="shared" si="81"/>
        <v>56</v>
      </c>
      <c r="K1301" s="11">
        <f t="shared" si="82"/>
        <v>32</v>
      </c>
      <c r="L1301" s="4">
        <f t="shared" si="80"/>
        <v>24</v>
      </c>
      <c r="M1301" s="6">
        <f t="shared" si="83"/>
        <v>0.42857142857142855</v>
      </c>
    </row>
    <row r="1302" spans="1:13" x14ac:dyDescent="0.45">
      <c r="A1302" s="3">
        <v>530</v>
      </c>
      <c r="B1302" s="3">
        <v>7</v>
      </c>
      <c r="C1302" t="s">
        <v>133</v>
      </c>
      <c r="D1302" t="s">
        <v>631</v>
      </c>
      <c r="E1302" s="4">
        <v>15</v>
      </c>
      <c r="F1302" s="4">
        <v>25</v>
      </c>
      <c r="G1302">
        <v>2</v>
      </c>
      <c r="H1302" s="5">
        <v>1.3194444444444444E-2</v>
      </c>
      <c r="I1302" t="s">
        <v>609</v>
      </c>
      <c r="J1302" s="4">
        <f t="shared" si="81"/>
        <v>50</v>
      </c>
      <c r="K1302" s="11">
        <f t="shared" si="82"/>
        <v>30</v>
      </c>
      <c r="L1302" s="4">
        <f t="shared" si="80"/>
        <v>20</v>
      </c>
      <c r="M1302" s="6">
        <f t="shared" si="83"/>
        <v>0.4</v>
      </c>
    </row>
    <row r="1303" spans="1:13" x14ac:dyDescent="0.45">
      <c r="A1303" s="3">
        <v>531</v>
      </c>
      <c r="B1303" s="3">
        <v>9</v>
      </c>
      <c r="C1303" t="s">
        <v>81</v>
      </c>
      <c r="D1303" t="s">
        <v>628</v>
      </c>
      <c r="E1303" s="4">
        <v>13</v>
      </c>
      <c r="F1303" s="4">
        <v>21</v>
      </c>
      <c r="G1303">
        <v>3</v>
      </c>
      <c r="H1303" s="5">
        <v>2.8472222222222222E-2</v>
      </c>
      <c r="I1303" t="s">
        <v>609</v>
      </c>
      <c r="J1303" s="4">
        <f t="shared" si="81"/>
        <v>63</v>
      </c>
      <c r="K1303" s="11">
        <f t="shared" si="82"/>
        <v>39</v>
      </c>
      <c r="L1303" s="4">
        <f t="shared" si="80"/>
        <v>24</v>
      </c>
      <c r="M1303" s="6">
        <f t="shared" si="83"/>
        <v>0.38095238095238093</v>
      </c>
    </row>
    <row r="1304" spans="1:13" x14ac:dyDescent="0.45">
      <c r="A1304" s="3">
        <v>531</v>
      </c>
      <c r="B1304" s="3">
        <v>9</v>
      </c>
      <c r="C1304" t="s">
        <v>59</v>
      </c>
      <c r="D1304" t="s">
        <v>616</v>
      </c>
      <c r="E1304" s="4">
        <v>25</v>
      </c>
      <c r="F1304" s="4">
        <v>40</v>
      </c>
      <c r="G1304">
        <v>1</v>
      </c>
      <c r="H1304" s="5">
        <v>2.9861111111111113E-2</v>
      </c>
      <c r="I1304" t="s">
        <v>609</v>
      </c>
      <c r="J1304" s="4">
        <f t="shared" si="81"/>
        <v>40</v>
      </c>
      <c r="K1304" s="11">
        <f t="shared" si="82"/>
        <v>25</v>
      </c>
      <c r="L1304" s="4">
        <f t="shared" si="80"/>
        <v>15</v>
      </c>
      <c r="M1304" s="6">
        <f t="shared" si="83"/>
        <v>0.375</v>
      </c>
    </row>
    <row r="1305" spans="1:13" x14ac:dyDescent="0.45">
      <c r="A1305" s="3">
        <v>531</v>
      </c>
      <c r="B1305" s="3">
        <v>9</v>
      </c>
      <c r="C1305" t="s">
        <v>90</v>
      </c>
      <c r="D1305" t="s">
        <v>629</v>
      </c>
      <c r="E1305" s="4">
        <v>10</v>
      </c>
      <c r="F1305" s="4">
        <v>18</v>
      </c>
      <c r="G1305">
        <v>3</v>
      </c>
      <c r="H1305" s="5">
        <v>3.888888888888889E-2</v>
      </c>
      <c r="I1305" t="s">
        <v>610</v>
      </c>
      <c r="J1305" s="4">
        <f t="shared" si="81"/>
        <v>54</v>
      </c>
      <c r="K1305" s="11">
        <f t="shared" si="82"/>
        <v>30</v>
      </c>
      <c r="L1305" s="4">
        <f t="shared" si="80"/>
        <v>24</v>
      </c>
      <c r="M1305" s="6">
        <f t="shared" si="83"/>
        <v>0.44444444444444442</v>
      </c>
    </row>
    <row r="1306" spans="1:13" x14ac:dyDescent="0.45">
      <c r="A1306" s="3">
        <v>531</v>
      </c>
      <c r="B1306" s="3">
        <v>9</v>
      </c>
      <c r="C1306" t="s">
        <v>49</v>
      </c>
      <c r="D1306" t="s">
        <v>618</v>
      </c>
      <c r="E1306" s="4">
        <v>17</v>
      </c>
      <c r="F1306" s="4">
        <v>29</v>
      </c>
      <c r="G1306">
        <v>3</v>
      </c>
      <c r="H1306" s="5">
        <v>4.0972222222222222E-2</v>
      </c>
      <c r="I1306" t="s">
        <v>610</v>
      </c>
      <c r="J1306" s="4">
        <f t="shared" si="81"/>
        <v>87</v>
      </c>
      <c r="K1306" s="11">
        <f t="shared" si="82"/>
        <v>51</v>
      </c>
      <c r="L1306" s="4">
        <f t="shared" si="80"/>
        <v>36</v>
      </c>
      <c r="M1306" s="6">
        <f t="shared" si="83"/>
        <v>0.41379310344827586</v>
      </c>
    </row>
    <row r="1307" spans="1:13" x14ac:dyDescent="0.45">
      <c r="A1307" s="3">
        <v>532</v>
      </c>
      <c r="B1307" s="3">
        <v>13</v>
      </c>
      <c r="C1307" t="s">
        <v>81</v>
      </c>
      <c r="D1307" t="s">
        <v>628</v>
      </c>
      <c r="E1307" s="4">
        <v>13</v>
      </c>
      <c r="F1307" s="4">
        <v>21</v>
      </c>
      <c r="G1307">
        <v>1</v>
      </c>
      <c r="H1307" s="5">
        <v>1.6666666666666666E-2</v>
      </c>
      <c r="I1307" t="s">
        <v>610</v>
      </c>
      <c r="J1307" s="4">
        <f t="shared" si="81"/>
        <v>21</v>
      </c>
      <c r="K1307" s="11">
        <f t="shared" si="82"/>
        <v>13</v>
      </c>
      <c r="L1307" s="4">
        <f t="shared" si="80"/>
        <v>8</v>
      </c>
      <c r="M1307" s="6">
        <f t="shared" si="83"/>
        <v>0.38095238095238093</v>
      </c>
    </row>
    <row r="1308" spans="1:13" x14ac:dyDescent="0.45">
      <c r="A1308" s="3">
        <v>532</v>
      </c>
      <c r="B1308" s="3">
        <v>13</v>
      </c>
      <c r="C1308" t="s">
        <v>166</v>
      </c>
      <c r="D1308" t="s">
        <v>630</v>
      </c>
      <c r="E1308" s="4">
        <v>15</v>
      </c>
      <c r="F1308" s="4">
        <v>26</v>
      </c>
      <c r="G1308">
        <v>2</v>
      </c>
      <c r="H1308" s="5">
        <v>1.9444444444444445E-2</v>
      </c>
      <c r="I1308" t="s">
        <v>609</v>
      </c>
      <c r="J1308" s="4">
        <f t="shared" si="81"/>
        <v>52</v>
      </c>
      <c r="K1308" s="11">
        <f t="shared" si="82"/>
        <v>30</v>
      </c>
      <c r="L1308" s="4">
        <f t="shared" si="80"/>
        <v>22</v>
      </c>
      <c r="M1308" s="6">
        <f t="shared" si="83"/>
        <v>0.42307692307692307</v>
      </c>
    </row>
    <row r="1309" spans="1:13" x14ac:dyDescent="0.45">
      <c r="A1309" s="3">
        <v>532</v>
      </c>
      <c r="B1309" s="3">
        <v>13</v>
      </c>
      <c r="C1309" t="s">
        <v>258</v>
      </c>
      <c r="D1309" t="s">
        <v>623</v>
      </c>
      <c r="E1309" s="4">
        <v>19</v>
      </c>
      <c r="F1309" s="4">
        <v>32</v>
      </c>
      <c r="G1309">
        <v>2</v>
      </c>
      <c r="H1309" s="5">
        <v>4.8611111111111112E-3</v>
      </c>
      <c r="I1309" t="s">
        <v>610</v>
      </c>
      <c r="J1309" s="4">
        <f t="shared" si="81"/>
        <v>64</v>
      </c>
      <c r="K1309" s="11">
        <f t="shared" si="82"/>
        <v>38</v>
      </c>
      <c r="L1309" s="4">
        <f t="shared" si="80"/>
        <v>26</v>
      </c>
      <c r="M1309" s="6">
        <f t="shared" si="83"/>
        <v>0.40625</v>
      </c>
    </row>
    <row r="1310" spans="1:13" x14ac:dyDescent="0.45">
      <c r="A1310" s="3">
        <v>533</v>
      </c>
      <c r="B1310" s="3">
        <v>1</v>
      </c>
      <c r="C1310" t="s">
        <v>157</v>
      </c>
      <c r="D1310" t="s">
        <v>626</v>
      </c>
      <c r="E1310" s="4">
        <v>12</v>
      </c>
      <c r="F1310" s="4">
        <v>20</v>
      </c>
      <c r="G1310">
        <v>1</v>
      </c>
      <c r="H1310" s="5">
        <v>2.361111111111111E-2</v>
      </c>
      <c r="I1310" t="s">
        <v>609</v>
      </c>
      <c r="J1310" s="4">
        <f t="shared" si="81"/>
        <v>20</v>
      </c>
      <c r="K1310" s="11">
        <f t="shared" si="82"/>
        <v>12</v>
      </c>
      <c r="L1310" s="4">
        <f t="shared" si="80"/>
        <v>8</v>
      </c>
      <c r="M1310" s="6">
        <f t="shared" si="83"/>
        <v>0.4</v>
      </c>
    </row>
    <row r="1311" spans="1:13" x14ac:dyDescent="0.45">
      <c r="A1311" s="3">
        <v>533</v>
      </c>
      <c r="B1311" s="3">
        <v>1</v>
      </c>
      <c r="C1311" t="s">
        <v>81</v>
      </c>
      <c r="D1311" t="s">
        <v>628</v>
      </c>
      <c r="E1311" s="4">
        <v>13</v>
      </c>
      <c r="F1311" s="4">
        <v>21</v>
      </c>
      <c r="G1311">
        <v>1</v>
      </c>
      <c r="H1311" s="5">
        <v>9.7222222222222224E-3</v>
      </c>
      <c r="I1311" t="s">
        <v>610</v>
      </c>
      <c r="J1311" s="4">
        <f t="shared" si="81"/>
        <v>21</v>
      </c>
      <c r="K1311" s="11">
        <f t="shared" si="82"/>
        <v>13</v>
      </c>
      <c r="L1311" s="4">
        <f t="shared" si="80"/>
        <v>8</v>
      </c>
      <c r="M1311" s="6">
        <f t="shared" si="83"/>
        <v>0.38095238095238093</v>
      </c>
    </row>
    <row r="1312" spans="1:13" x14ac:dyDescent="0.45">
      <c r="A1312" s="3">
        <v>534</v>
      </c>
      <c r="B1312" s="3">
        <v>1</v>
      </c>
      <c r="C1312" t="s">
        <v>169</v>
      </c>
      <c r="D1312" t="s">
        <v>612</v>
      </c>
      <c r="E1312" s="4">
        <v>14</v>
      </c>
      <c r="F1312" s="4">
        <v>24</v>
      </c>
      <c r="G1312">
        <v>2</v>
      </c>
      <c r="H1312" s="5">
        <v>3.888888888888889E-2</v>
      </c>
      <c r="I1312" t="s">
        <v>610</v>
      </c>
      <c r="J1312" s="4">
        <f t="shared" si="81"/>
        <v>48</v>
      </c>
      <c r="K1312" s="11">
        <f t="shared" si="82"/>
        <v>28</v>
      </c>
      <c r="L1312" s="4">
        <f t="shared" si="80"/>
        <v>20</v>
      </c>
      <c r="M1312" s="6">
        <f t="shared" si="83"/>
        <v>0.41666666666666669</v>
      </c>
    </row>
    <row r="1313" spans="1:13" x14ac:dyDescent="0.45">
      <c r="A1313" s="3">
        <v>534</v>
      </c>
      <c r="B1313" s="3">
        <v>1</v>
      </c>
      <c r="C1313" t="s">
        <v>49</v>
      </c>
      <c r="D1313" t="s">
        <v>618</v>
      </c>
      <c r="E1313" s="4">
        <v>17</v>
      </c>
      <c r="F1313" s="4">
        <v>29</v>
      </c>
      <c r="G1313">
        <v>1</v>
      </c>
      <c r="H1313" s="5">
        <v>6.9444444444444441E-3</v>
      </c>
      <c r="I1313" t="s">
        <v>610</v>
      </c>
      <c r="J1313" s="4">
        <f t="shared" si="81"/>
        <v>29</v>
      </c>
      <c r="K1313" s="11">
        <f t="shared" si="82"/>
        <v>17</v>
      </c>
      <c r="L1313" s="4">
        <f t="shared" si="80"/>
        <v>12</v>
      </c>
      <c r="M1313" s="6">
        <f t="shared" si="83"/>
        <v>0.41379310344827586</v>
      </c>
    </row>
    <row r="1314" spans="1:13" x14ac:dyDescent="0.45">
      <c r="A1314" s="3">
        <v>534</v>
      </c>
      <c r="B1314" s="3">
        <v>1</v>
      </c>
      <c r="C1314" t="s">
        <v>37</v>
      </c>
      <c r="D1314" t="s">
        <v>622</v>
      </c>
      <c r="E1314" s="4">
        <v>21</v>
      </c>
      <c r="F1314" s="4">
        <v>35</v>
      </c>
      <c r="G1314">
        <v>2</v>
      </c>
      <c r="H1314" s="5">
        <v>6.9444444444444441E-3</v>
      </c>
      <c r="I1314" t="s">
        <v>609</v>
      </c>
      <c r="J1314" s="4">
        <f t="shared" si="81"/>
        <v>70</v>
      </c>
      <c r="K1314" s="11">
        <f t="shared" si="82"/>
        <v>42</v>
      </c>
      <c r="L1314" s="4">
        <f t="shared" si="80"/>
        <v>28</v>
      </c>
      <c r="M1314" s="6">
        <f t="shared" si="83"/>
        <v>0.4</v>
      </c>
    </row>
    <row r="1315" spans="1:13" x14ac:dyDescent="0.45">
      <c r="A1315" s="3">
        <v>535</v>
      </c>
      <c r="B1315" s="3">
        <v>15</v>
      </c>
      <c r="C1315" t="s">
        <v>59</v>
      </c>
      <c r="D1315" t="s">
        <v>616</v>
      </c>
      <c r="E1315" s="4">
        <v>25</v>
      </c>
      <c r="F1315" s="4">
        <v>40</v>
      </c>
      <c r="G1315">
        <v>3</v>
      </c>
      <c r="H1315" s="5">
        <v>3.3333333333333333E-2</v>
      </c>
      <c r="I1315" t="s">
        <v>610</v>
      </c>
      <c r="J1315" s="4">
        <f t="shared" si="81"/>
        <v>120</v>
      </c>
      <c r="K1315" s="11">
        <f t="shared" si="82"/>
        <v>75</v>
      </c>
      <c r="L1315" s="4">
        <f t="shared" si="80"/>
        <v>45</v>
      </c>
      <c r="M1315" s="6">
        <f t="shared" si="83"/>
        <v>0.375</v>
      </c>
    </row>
    <row r="1316" spans="1:13" x14ac:dyDescent="0.45">
      <c r="A1316" s="3">
        <v>535</v>
      </c>
      <c r="B1316" s="3">
        <v>15</v>
      </c>
      <c r="C1316" t="s">
        <v>49</v>
      </c>
      <c r="D1316" t="s">
        <v>618</v>
      </c>
      <c r="E1316" s="4">
        <v>17</v>
      </c>
      <c r="F1316" s="4">
        <v>29</v>
      </c>
      <c r="G1316">
        <v>3</v>
      </c>
      <c r="H1316" s="5">
        <v>6.2500000000000003E-3</v>
      </c>
      <c r="I1316" t="s">
        <v>609</v>
      </c>
      <c r="J1316" s="4">
        <f t="shared" si="81"/>
        <v>87</v>
      </c>
      <c r="K1316" s="11">
        <f t="shared" si="82"/>
        <v>51</v>
      </c>
      <c r="L1316" s="4">
        <f t="shared" si="80"/>
        <v>36</v>
      </c>
      <c r="M1316" s="6">
        <f t="shared" si="83"/>
        <v>0.41379310344827586</v>
      </c>
    </row>
    <row r="1317" spans="1:13" x14ac:dyDescent="0.45">
      <c r="A1317" s="3">
        <v>535</v>
      </c>
      <c r="B1317" s="3">
        <v>15</v>
      </c>
      <c r="C1317" t="s">
        <v>169</v>
      </c>
      <c r="D1317" t="s">
        <v>612</v>
      </c>
      <c r="E1317" s="4">
        <v>14</v>
      </c>
      <c r="F1317" s="4">
        <v>24</v>
      </c>
      <c r="G1317">
        <v>2</v>
      </c>
      <c r="H1317" s="5">
        <v>2.9166666666666667E-2</v>
      </c>
      <c r="I1317" t="s">
        <v>609</v>
      </c>
      <c r="J1317" s="4">
        <f t="shared" si="81"/>
        <v>48</v>
      </c>
      <c r="K1317" s="11">
        <f t="shared" si="82"/>
        <v>28</v>
      </c>
      <c r="L1317" s="4">
        <f t="shared" si="80"/>
        <v>20</v>
      </c>
      <c r="M1317" s="6">
        <f t="shared" si="83"/>
        <v>0.41666666666666669</v>
      </c>
    </row>
    <row r="1318" spans="1:13" x14ac:dyDescent="0.45">
      <c r="A1318" s="3">
        <v>535</v>
      </c>
      <c r="B1318" s="3">
        <v>15</v>
      </c>
      <c r="C1318" t="s">
        <v>81</v>
      </c>
      <c r="D1318" t="s">
        <v>628</v>
      </c>
      <c r="E1318" s="4">
        <v>13</v>
      </c>
      <c r="F1318" s="4">
        <v>21</v>
      </c>
      <c r="G1318">
        <v>1</v>
      </c>
      <c r="H1318" s="5">
        <v>9.7222222222222224E-3</v>
      </c>
      <c r="I1318" t="s">
        <v>609</v>
      </c>
      <c r="J1318" s="4">
        <f t="shared" si="81"/>
        <v>21</v>
      </c>
      <c r="K1318" s="11">
        <f t="shared" si="82"/>
        <v>13</v>
      </c>
      <c r="L1318" s="4">
        <f t="shared" si="80"/>
        <v>8</v>
      </c>
      <c r="M1318" s="6">
        <f t="shared" si="83"/>
        <v>0.38095238095238093</v>
      </c>
    </row>
    <row r="1319" spans="1:13" x14ac:dyDescent="0.45">
      <c r="A1319" s="3">
        <v>536</v>
      </c>
      <c r="B1319" s="3">
        <v>9</v>
      </c>
      <c r="C1319" t="s">
        <v>90</v>
      </c>
      <c r="D1319" t="s">
        <v>629</v>
      </c>
      <c r="E1319" s="4">
        <v>10</v>
      </c>
      <c r="F1319" s="4">
        <v>18</v>
      </c>
      <c r="G1319">
        <v>1</v>
      </c>
      <c r="H1319" s="5">
        <v>2.013888888888889E-2</v>
      </c>
      <c r="I1319" t="s">
        <v>610</v>
      </c>
      <c r="J1319" s="4">
        <f t="shared" si="81"/>
        <v>18</v>
      </c>
      <c r="K1319" s="11">
        <f t="shared" si="82"/>
        <v>10</v>
      </c>
      <c r="L1319" s="4">
        <f t="shared" si="80"/>
        <v>8</v>
      </c>
      <c r="M1319" s="6">
        <f t="shared" si="83"/>
        <v>0.44444444444444442</v>
      </c>
    </row>
    <row r="1320" spans="1:13" x14ac:dyDescent="0.45">
      <c r="A1320" s="3">
        <v>536</v>
      </c>
      <c r="B1320" s="3">
        <v>9</v>
      </c>
      <c r="C1320" t="s">
        <v>49</v>
      </c>
      <c r="D1320" t="s">
        <v>618</v>
      </c>
      <c r="E1320" s="4">
        <v>17</v>
      </c>
      <c r="F1320" s="4">
        <v>29</v>
      </c>
      <c r="G1320">
        <v>2</v>
      </c>
      <c r="H1320" s="5">
        <v>3.6111111111111108E-2</v>
      </c>
      <c r="I1320" t="s">
        <v>609</v>
      </c>
      <c r="J1320" s="4">
        <f t="shared" si="81"/>
        <v>58</v>
      </c>
      <c r="K1320" s="11">
        <f t="shared" si="82"/>
        <v>34</v>
      </c>
      <c r="L1320" s="4">
        <f t="shared" si="80"/>
        <v>24</v>
      </c>
      <c r="M1320" s="6">
        <f t="shared" si="83"/>
        <v>0.41379310344827586</v>
      </c>
    </row>
    <row r="1321" spans="1:13" x14ac:dyDescent="0.45">
      <c r="A1321" s="3">
        <v>536</v>
      </c>
      <c r="B1321" s="3">
        <v>9</v>
      </c>
      <c r="C1321" t="s">
        <v>211</v>
      </c>
      <c r="D1321" t="s">
        <v>627</v>
      </c>
      <c r="E1321" s="4">
        <v>14</v>
      </c>
      <c r="F1321" s="4">
        <v>23</v>
      </c>
      <c r="G1321">
        <v>2</v>
      </c>
      <c r="H1321" s="5">
        <v>2.6388888888888889E-2</v>
      </c>
      <c r="I1321" t="s">
        <v>609</v>
      </c>
      <c r="J1321" s="4">
        <f t="shared" si="81"/>
        <v>46</v>
      </c>
      <c r="K1321" s="11">
        <f t="shared" si="82"/>
        <v>28</v>
      </c>
      <c r="L1321" s="4">
        <f t="shared" si="80"/>
        <v>18</v>
      </c>
      <c r="M1321" s="6">
        <f t="shared" si="83"/>
        <v>0.39130434782608697</v>
      </c>
    </row>
    <row r="1322" spans="1:13" x14ac:dyDescent="0.45">
      <c r="A1322" s="3">
        <v>536</v>
      </c>
      <c r="B1322" s="3">
        <v>9</v>
      </c>
      <c r="C1322" t="s">
        <v>79</v>
      </c>
      <c r="D1322" t="s">
        <v>613</v>
      </c>
      <c r="E1322" s="4">
        <v>18</v>
      </c>
      <c r="F1322" s="4">
        <v>30</v>
      </c>
      <c r="G1322">
        <v>3</v>
      </c>
      <c r="H1322" s="5">
        <v>2.2916666666666665E-2</v>
      </c>
      <c r="I1322" t="s">
        <v>609</v>
      </c>
      <c r="J1322" s="4">
        <f t="shared" si="81"/>
        <v>90</v>
      </c>
      <c r="K1322" s="11">
        <f t="shared" si="82"/>
        <v>54</v>
      </c>
      <c r="L1322" s="4">
        <f t="shared" si="80"/>
        <v>36</v>
      </c>
      <c r="M1322" s="6">
        <f t="shared" si="83"/>
        <v>0.4</v>
      </c>
    </row>
    <row r="1323" spans="1:13" x14ac:dyDescent="0.45">
      <c r="A1323" s="3">
        <v>537</v>
      </c>
      <c r="B1323" s="3">
        <v>18</v>
      </c>
      <c r="C1323" t="s">
        <v>81</v>
      </c>
      <c r="D1323" t="s">
        <v>628</v>
      </c>
      <c r="E1323" s="4">
        <v>13</v>
      </c>
      <c r="F1323" s="4">
        <v>21</v>
      </c>
      <c r="G1323">
        <v>3</v>
      </c>
      <c r="H1323" s="5">
        <v>1.4583333333333334E-2</v>
      </c>
      <c r="I1323" t="s">
        <v>610</v>
      </c>
      <c r="J1323" s="4">
        <f t="shared" si="81"/>
        <v>63</v>
      </c>
      <c r="K1323" s="11">
        <f t="shared" si="82"/>
        <v>39</v>
      </c>
      <c r="L1323" s="4">
        <f t="shared" si="80"/>
        <v>24</v>
      </c>
      <c r="M1323" s="6">
        <f t="shared" si="83"/>
        <v>0.38095238095238093</v>
      </c>
    </row>
    <row r="1324" spans="1:13" x14ac:dyDescent="0.45">
      <c r="A1324" s="3">
        <v>538</v>
      </c>
      <c r="B1324" s="3">
        <v>14</v>
      </c>
      <c r="C1324" t="s">
        <v>79</v>
      </c>
      <c r="D1324" t="s">
        <v>613</v>
      </c>
      <c r="E1324" s="4">
        <v>18</v>
      </c>
      <c r="F1324" s="4">
        <v>30</v>
      </c>
      <c r="G1324">
        <v>1</v>
      </c>
      <c r="H1324" s="5">
        <v>3.8194444444444448E-2</v>
      </c>
      <c r="I1324" t="s">
        <v>610</v>
      </c>
      <c r="J1324" s="4">
        <f t="shared" si="81"/>
        <v>30</v>
      </c>
      <c r="K1324" s="11">
        <f t="shared" si="82"/>
        <v>18</v>
      </c>
      <c r="L1324" s="4">
        <f t="shared" si="80"/>
        <v>12</v>
      </c>
      <c r="M1324" s="6">
        <f t="shared" si="83"/>
        <v>0.4</v>
      </c>
    </row>
    <row r="1325" spans="1:13" x14ac:dyDescent="0.45">
      <c r="A1325" s="3">
        <v>538</v>
      </c>
      <c r="B1325" s="3">
        <v>14</v>
      </c>
      <c r="C1325" t="s">
        <v>211</v>
      </c>
      <c r="D1325" t="s">
        <v>627</v>
      </c>
      <c r="E1325" s="4">
        <v>14</v>
      </c>
      <c r="F1325" s="4">
        <v>23</v>
      </c>
      <c r="G1325">
        <v>1</v>
      </c>
      <c r="H1325" s="5">
        <v>2.7083333333333334E-2</v>
      </c>
      <c r="I1325" t="s">
        <v>609</v>
      </c>
      <c r="J1325" s="4">
        <f t="shared" si="81"/>
        <v>23</v>
      </c>
      <c r="K1325" s="11">
        <f t="shared" si="82"/>
        <v>14</v>
      </c>
      <c r="L1325" s="4">
        <f t="shared" si="80"/>
        <v>9</v>
      </c>
      <c r="M1325" s="6">
        <f t="shared" si="83"/>
        <v>0.39130434782608697</v>
      </c>
    </row>
    <row r="1326" spans="1:13" x14ac:dyDescent="0.45">
      <c r="A1326" s="3">
        <v>538</v>
      </c>
      <c r="B1326" s="3">
        <v>14</v>
      </c>
      <c r="C1326" t="s">
        <v>272</v>
      </c>
      <c r="D1326" t="s">
        <v>619</v>
      </c>
      <c r="E1326" s="4">
        <v>20</v>
      </c>
      <c r="F1326" s="4">
        <v>33</v>
      </c>
      <c r="G1326">
        <v>1</v>
      </c>
      <c r="H1326" s="5">
        <v>4.027777777777778E-2</v>
      </c>
      <c r="I1326" t="s">
        <v>610</v>
      </c>
      <c r="J1326" s="4">
        <f t="shared" si="81"/>
        <v>33</v>
      </c>
      <c r="K1326" s="11">
        <f t="shared" si="82"/>
        <v>20</v>
      </c>
      <c r="L1326" s="4">
        <f t="shared" si="80"/>
        <v>13</v>
      </c>
      <c r="M1326" s="6">
        <f t="shared" si="83"/>
        <v>0.39393939393939392</v>
      </c>
    </row>
    <row r="1327" spans="1:13" x14ac:dyDescent="0.45">
      <c r="A1327" s="3">
        <v>538</v>
      </c>
      <c r="B1327" s="3">
        <v>14</v>
      </c>
      <c r="C1327" t="s">
        <v>53</v>
      </c>
      <c r="D1327" t="s">
        <v>620</v>
      </c>
      <c r="E1327" s="4">
        <v>16</v>
      </c>
      <c r="F1327" s="4">
        <v>28</v>
      </c>
      <c r="G1327">
        <v>2</v>
      </c>
      <c r="H1327" s="5">
        <v>3.1944444444444442E-2</v>
      </c>
      <c r="I1327" t="s">
        <v>609</v>
      </c>
      <c r="J1327" s="4">
        <f t="shared" si="81"/>
        <v>56</v>
      </c>
      <c r="K1327" s="11">
        <f t="shared" si="82"/>
        <v>32</v>
      </c>
      <c r="L1327" s="4">
        <f t="shared" si="80"/>
        <v>24</v>
      </c>
      <c r="M1327" s="6">
        <f t="shared" si="83"/>
        <v>0.42857142857142855</v>
      </c>
    </row>
    <row r="1328" spans="1:13" x14ac:dyDescent="0.45">
      <c r="A1328" s="3">
        <v>539</v>
      </c>
      <c r="B1328" s="3">
        <v>18</v>
      </c>
      <c r="C1328" t="s">
        <v>79</v>
      </c>
      <c r="D1328" t="s">
        <v>613</v>
      </c>
      <c r="E1328" s="4">
        <v>18</v>
      </c>
      <c r="F1328" s="4">
        <v>30</v>
      </c>
      <c r="G1328">
        <v>3</v>
      </c>
      <c r="H1328" s="5">
        <v>2.9861111111111113E-2</v>
      </c>
      <c r="I1328" t="s">
        <v>610</v>
      </c>
      <c r="J1328" s="4">
        <f t="shared" si="81"/>
        <v>90</v>
      </c>
      <c r="K1328" s="11">
        <f t="shared" si="82"/>
        <v>54</v>
      </c>
      <c r="L1328" s="4">
        <f t="shared" si="80"/>
        <v>36</v>
      </c>
      <c r="M1328" s="6">
        <f t="shared" si="83"/>
        <v>0.4</v>
      </c>
    </row>
    <row r="1329" spans="1:13" x14ac:dyDescent="0.45">
      <c r="A1329" s="3">
        <v>539</v>
      </c>
      <c r="B1329" s="3">
        <v>18</v>
      </c>
      <c r="C1329" t="s">
        <v>117</v>
      </c>
      <c r="D1329" t="s">
        <v>615</v>
      </c>
      <c r="E1329" s="4">
        <v>16</v>
      </c>
      <c r="F1329" s="4">
        <v>27</v>
      </c>
      <c r="G1329">
        <v>1</v>
      </c>
      <c r="H1329" s="5">
        <v>2.7777777777777776E-2</v>
      </c>
      <c r="I1329" t="s">
        <v>610</v>
      </c>
      <c r="J1329" s="4">
        <f t="shared" si="81"/>
        <v>27</v>
      </c>
      <c r="K1329" s="11">
        <f t="shared" si="82"/>
        <v>16</v>
      </c>
      <c r="L1329" s="4">
        <f t="shared" si="80"/>
        <v>11</v>
      </c>
      <c r="M1329" s="6">
        <f t="shared" si="83"/>
        <v>0.40740740740740738</v>
      </c>
    </row>
    <row r="1330" spans="1:13" x14ac:dyDescent="0.45">
      <c r="A1330" s="3">
        <v>539</v>
      </c>
      <c r="B1330" s="3">
        <v>18</v>
      </c>
      <c r="C1330" t="s">
        <v>49</v>
      </c>
      <c r="D1330" t="s">
        <v>618</v>
      </c>
      <c r="E1330" s="4">
        <v>17</v>
      </c>
      <c r="F1330" s="4">
        <v>29</v>
      </c>
      <c r="G1330">
        <v>3</v>
      </c>
      <c r="H1330" s="5">
        <v>1.2500000000000001E-2</v>
      </c>
      <c r="I1330" t="s">
        <v>609</v>
      </c>
      <c r="J1330" s="4">
        <f t="shared" si="81"/>
        <v>87</v>
      </c>
      <c r="K1330" s="11">
        <f t="shared" si="82"/>
        <v>51</v>
      </c>
      <c r="L1330" s="4">
        <f t="shared" si="80"/>
        <v>36</v>
      </c>
      <c r="M1330" s="6">
        <f t="shared" si="83"/>
        <v>0.41379310344827586</v>
      </c>
    </row>
    <row r="1331" spans="1:13" x14ac:dyDescent="0.45">
      <c r="A1331" s="3">
        <v>539</v>
      </c>
      <c r="B1331" s="3">
        <v>18</v>
      </c>
      <c r="C1331" t="s">
        <v>90</v>
      </c>
      <c r="D1331" t="s">
        <v>629</v>
      </c>
      <c r="E1331" s="4">
        <v>10</v>
      </c>
      <c r="F1331" s="4">
        <v>18</v>
      </c>
      <c r="G1331">
        <v>2</v>
      </c>
      <c r="H1331" s="5">
        <v>1.9444444444444445E-2</v>
      </c>
      <c r="I1331" t="s">
        <v>609</v>
      </c>
      <c r="J1331" s="4">
        <f t="shared" si="81"/>
        <v>36</v>
      </c>
      <c r="K1331" s="11">
        <f t="shared" si="82"/>
        <v>20</v>
      </c>
      <c r="L1331" s="4">
        <f t="shared" si="80"/>
        <v>16</v>
      </c>
      <c r="M1331" s="6">
        <f t="shared" si="83"/>
        <v>0.44444444444444442</v>
      </c>
    </row>
    <row r="1332" spans="1:13" x14ac:dyDescent="0.45">
      <c r="A1332" s="3">
        <v>540</v>
      </c>
      <c r="B1332" s="3">
        <v>6</v>
      </c>
      <c r="C1332" t="s">
        <v>90</v>
      </c>
      <c r="D1332" t="s">
        <v>629</v>
      </c>
      <c r="E1332" s="4">
        <v>10</v>
      </c>
      <c r="F1332" s="4">
        <v>18</v>
      </c>
      <c r="G1332">
        <v>3</v>
      </c>
      <c r="H1332" s="5">
        <v>3.2638888888888891E-2</v>
      </c>
      <c r="I1332" t="s">
        <v>609</v>
      </c>
      <c r="J1332" s="4">
        <f t="shared" si="81"/>
        <v>54</v>
      </c>
      <c r="K1332" s="11">
        <f t="shared" si="82"/>
        <v>30</v>
      </c>
      <c r="L1332" s="4">
        <f t="shared" si="80"/>
        <v>24</v>
      </c>
      <c r="M1332" s="6">
        <f t="shared" si="83"/>
        <v>0.44444444444444442</v>
      </c>
    </row>
    <row r="1333" spans="1:13" x14ac:dyDescent="0.45">
      <c r="A1333" s="3">
        <v>540</v>
      </c>
      <c r="B1333" s="3">
        <v>6</v>
      </c>
      <c r="C1333" t="s">
        <v>37</v>
      </c>
      <c r="D1333" t="s">
        <v>622</v>
      </c>
      <c r="E1333" s="4">
        <v>21</v>
      </c>
      <c r="F1333" s="4">
        <v>35</v>
      </c>
      <c r="G1333">
        <v>2</v>
      </c>
      <c r="H1333" s="5">
        <v>2.4305555555555556E-2</v>
      </c>
      <c r="I1333" t="s">
        <v>609</v>
      </c>
      <c r="J1333" s="4">
        <f t="shared" si="81"/>
        <v>70</v>
      </c>
      <c r="K1333" s="11">
        <f t="shared" si="82"/>
        <v>42</v>
      </c>
      <c r="L1333" s="4">
        <f t="shared" si="80"/>
        <v>28</v>
      </c>
      <c r="M1333" s="6">
        <f t="shared" si="83"/>
        <v>0.4</v>
      </c>
    </row>
    <row r="1334" spans="1:13" x14ac:dyDescent="0.45">
      <c r="A1334" s="3">
        <v>541</v>
      </c>
      <c r="B1334" s="3">
        <v>19</v>
      </c>
      <c r="C1334" t="s">
        <v>123</v>
      </c>
      <c r="D1334" t="s">
        <v>621</v>
      </c>
      <c r="E1334" s="4">
        <v>11</v>
      </c>
      <c r="F1334" s="4">
        <v>19</v>
      </c>
      <c r="G1334">
        <v>2</v>
      </c>
      <c r="H1334" s="5">
        <v>2.1527777777777778E-2</v>
      </c>
      <c r="I1334" t="s">
        <v>609</v>
      </c>
      <c r="J1334" s="4">
        <f t="shared" si="81"/>
        <v>38</v>
      </c>
      <c r="K1334" s="11">
        <f t="shared" si="82"/>
        <v>22</v>
      </c>
      <c r="L1334" s="4">
        <f t="shared" si="80"/>
        <v>16</v>
      </c>
      <c r="M1334" s="6">
        <f t="shared" si="83"/>
        <v>0.42105263157894735</v>
      </c>
    </row>
    <row r="1335" spans="1:13" x14ac:dyDescent="0.45">
      <c r="A1335" s="3">
        <v>541</v>
      </c>
      <c r="B1335" s="3">
        <v>19</v>
      </c>
      <c r="C1335" t="s">
        <v>272</v>
      </c>
      <c r="D1335" t="s">
        <v>619</v>
      </c>
      <c r="E1335" s="4">
        <v>20</v>
      </c>
      <c r="F1335" s="4">
        <v>33</v>
      </c>
      <c r="G1335">
        <v>2</v>
      </c>
      <c r="H1335" s="5">
        <v>1.4583333333333334E-2</v>
      </c>
      <c r="I1335" t="s">
        <v>609</v>
      </c>
      <c r="J1335" s="4">
        <f t="shared" si="81"/>
        <v>66</v>
      </c>
      <c r="K1335" s="11">
        <f t="shared" si="82"/>
        <v>40</v>
      </c>
      <c r="L1335" s="4">
        <f t="shared" si="80"/>
        <v>26</v>
      </c>
      <c r="M1335" s="6">
        <f t="shared" si="83"/>
        <v>0.39393939393939392</v>
      </c>
    </row>
    <row r="1336" spans="1:13" x14ac:dyDescent="0.45">
      <c r="A1336" s="3">
        <v>541</v>
      </c>
      <c r="B1336" s="3">
        <v>19</v>
      </c>
      <c r="C1336" t="s">
        <v>49</v>
      </c>
      <c r="D1336" t="s">
        <v>618</v>
      </c>
      <c r="E1336" s="4">
        <v>17</v>
      </c>
      <c r="F1336" s="4">
        <v>29</v>
      </c>
      <c r="G1336">
        <v>1</v>
      </c>
      <c r="H1336" s="5">
        <v>2.4305555555555556E-2</v>
      </c>
      <c r="I1336" t="s">
        <v>609</v>
      </c>
      <c r="J1336" s="4">
        <f t="shared" si="81"/>
        <v>29</v>
      </c>
      <c r="K1336" s="11">
        <f t="shared" si="82"/>
        <v>17</v>
      </c>
      <c r="L1336" s="4">
        <f t="shared" si="80"/>
        <v>12</v>
      </c>
      <c r="M1336" s="6">
        <f t="shared" si="83"/>
        <v>0.41379310344827586</v>
      </c>
    </row>
    <row r="1337" spans="1:13" x14ac:dyDescent="0.45">
      <c r="A1337" s="3">
        <v>541</v>
      </c>
      <c r="B1337" s="3">
        <v>19</v>
      </c>
      <c r="C1337" t="s">
        <v>211</v>
      </c>
      <c r="D1337" t="s">
        <v>627</v>
      </c>
      <c r="E1337" s="4">
        <v>14</v>
      </c>
      <c r="F1337" s="4">
        <v>23</v>
      </c>
      <c r="G1337">
        <v>3</v>
      </c>
      <c r="H1337" s="5">
        <v>2.5694444444444443E-2</v>
      </c>
      <c r="I1337" t="s">
        <v>609</v>
      </c>
      <c r="J1337" s="4">
        <f t="shared" si="81"/>
        <v>69</v>
      </c>
      <c r="K1337" s="11">
        <f t="shared" si="82"/>
        <v>42</v>
      </c>
      <c r="L1337" s="4">
        <f t="shared" si="80"/>
        <v>27</v>
      </c>
      <c r="M1337" s="6">
        <f t="shared" si="83"/>
        <v>0.39130434782608697</v>
      </c>
    </row>
    <row r="1338" spans="1:13" x14ac:dyDescent="0.45">
      <c r="A1338" s="3">
        <v>542</v>
      </c>
      <c r="B1338" s="3">
        <v>9</v>
      </c>
      <c r="C1338" t="s">
        <v>66</v>
      </c>
      <c r="D1338" t="s">
        <v>625</v>
      </c>
      <c r="E1338" s="4">
        <v>20</v>
      </c>
      <c r="F1338" s="4">
        <v>34</v>
      </c>
      <c r="G1338">
        <v>2</v>
      </c>
      <c r="H1338" s="5">
        <v>1.1805555555555555E-2</v>
      </c>
      <c r="I1338" t="s">
        <v>610</v>
      </c>
      <c r="J1338" s="4">
        <f t="shared" si="81"/>
        <v>68</v>
      </c>
      <c r="K1338" s="11">
        <f t="shared" si="82"/>
        <v>40</v>
      </c>
      <c r="L1338" s="4">
        <f t="shared" si="80"/>
        <v>28</v>
      </c>
      <c r="M1338" s="6">
        <f t="shared" si="83"/>
        <v>0.41176470588235292</v>
      </c>
    </row>
    <row r="1339" spans="1:13" x14ac:dyDescent="0.45">
      <c r="A1339" s="3">
        <v>542</v>
      </c>
      <c r="B1339" s="3">
        <v>9</v>
      </c>
      <c r="C1339" t="s">
        <v>166</v>
      </c>
      <c r="D1339" t="s">
        <v>630</v>
      </c>
      <c r="E1339" s="4">
        <v>15</v>
      </c>
      <c r="F1339" s="4">
        <v>26</v>
      </c>
      <c r="G1339">
        <v>1</v>
      </c>
      <c r="H1339" s="5">
        <v>3.1944444444444442E-2</v>
      </c>
      <c r="I1339" t="s">
        <v>609</v>
      </c>
      <c r="J1339" s="4">
        <f t="shared" si="81"/>
        <v>26</v>
      </c>
      <c r="K1339" s="11">
        <f t="shared" si="82"/>
        <v>15</v>
      </c>
      <c r="L1339" s="4">
        <f t="shared" si="80"/>
        <v>11</v>
      </c>
      <c r="M1339" s="6">
        <f t="shared" si="83"/>
        <v>0.42307692307692307</v>
      </c>
    </row>
    <row r="1340" spans="1:13" x14ac:dyDescent="0.45">
      <c r="A1340" s="3">
        <v>542</v>
      </c>
      <c r="B1340" s="3">
        <v>9</v>
      </c>
      <c r="C1340" t="s">
        <v>117</v>
      </c>
      <c r="D1340" t="s">
        <v>615</v>
      </c>
      <c r="E1340" s="4">
        <v>16</v>
      </c>
      <c r="F1340" s="4">
        <v>27</v>
      </c>
      <c r="G1340">
        <v>2</v>
      </c>
      <c r="H1340" s="5">
        <v>3.6111111111111108E-2</v>
      </c>
      <c r="I1340" t="s">
        <v>610</v>
      </c>
      <c r="J1340" s="4">
        <f t="shared" si="81"/>
        <v>54</v>
      </c>
      <c r="K1340" s="11">
        <f t="shared" si="82"/>
        <v>32</v>
      </c>
      <c r="L1340" s="4">
        <f t="shared" si="80"/>
        <v>22</v>
      </c>
      <c r="M1340" s="6">
        <f t="shared" si="83"/>
        <v>0.40740740740740738</v>
      </c>
    </row>
    <row r="1341" spans="1:13" x14ac:dyDescent="0.45">
      <c r="A1341" s="3">
        <v>543</v>
      </c>
      <c r="B1341" s="3">
        <v>19</v>
      </c>
      <c r="C1341" t="s">
        <v>53</v>
      </c>
      <c r="D1341" t="s">
        <v>620</v>
      </c>
      <c r="E1341" s="4">
        <v>16</v>
      </c>
      <c r="F1341" s="4">
        <v>28</v>
      </c>
      <c r="G1341">
        <v>2</v>
      </c>
      <c r="H1341" s="5">
        <v>1.8749999999999999E-2</v>
      </c>
      <c r="I1341" t="s">
        <v>610</v>
      </c>
      <c r="J1341" s="4">
        <f t="shared" si="81"/>
        <v>56</v>
      </c>
      <c r="K1341" s="11">
        <f t="shared" si="82"/>
        <v>32</v>
      </c>
      <c r="L1341" s="4">
        <f t="shared" si="80"/>
        <v>24</v>
      </c>
      <c r="M1341" s="6">
        <f t="shared" si="83"/>
        <v>0.42857142857142855</v>
      </c>
    </row>
    <row r="1342" spans="1:13" x14ac:dyDescent="0.45">
      <c r="A1342" s="3">
        <v>543</v>
      </c>
      <c r="B1342" s="3">
        <v>19</v>
      </c>
      <c r="C1342" t="s">
        <v>117</v>
      </c>
      <c r="D1342" t="s">
        <v>615</v>
      </c>
      <c r="E1342" s="4">
        <v>16</v>
      </c>
      <c r="F1342" s="4">
        <v>27</v>
      </c>
      <c r="G1342">
        <v>2</v>
      </c>
      <c r="H1342" s="5">
        <v>3.472222222222222E-3</v>
      </c>
      <c r="I1342" t="s">
        <v>609</v>
      </c>
      <c r="J1342" s="4">
        <f t="shared" si="81"/>
        <v>54</v>
      </c>
      <c r="K1342" s="11">
        <f t="shared" si="82"/>
        <v>32</v>
      </c>
      <c r="L1342" s="4">
        <f t="shared" si="80"/>
        <v>22</v>
      </c>
      <c r="M1342" s="6">
        <f t="shared" si="83"/>
        <v>0.40740740740740738</v>
      </c>
    </row>
    <row r="1343" spans="1:13" x14ac:dyDescent="0.45">
      <c r="A1343" s="3">
        <v>543</v>
      </c>
      <c r="B1343" s="3">
        <v>19</v>
      </c>
      <c r="C1343" t="s">
        <v>258</v>
      </c>
      <c r="D1343" t="s">
        <v>623</v>
      </c>
      <c r="E1343" s="4">
        <v>19</v>
      </c>
      <c r="F1343" s="4">
        <v>32</v>
      </c>
      <c r="G1343">
        <v>3</v>
      </c>
      <c r="H1343" s="5">
        <v>2.9166666666666667E-2</v>
      </c>
      <c r="I1343" t="s">
        <v>610</v>
      </c>
      <c r="J1343" s="4">
        <f t="shared" si="81"/>
        <v>96</v>
      </c>
      <c r="K1343" s="11">
        <f t="shared" si="82"/>
        <v>57</v>
      </c>
      <c r="L1343" s="4">
        <f t="shared" si="80"/>
        <v>39</v>
      </c>
      <c r="M1343" s="6">
        <f t="shared" si="83"/>
        <v>0.40625</v>
      </c>
    </row>
    <row r="1344" spans="1:13" x14ac:dyDescent="0.45">
      <c r="A1344" s="3">
        <v>544</v>
      </c>
      <c r="B1344" s="3">
        <v>7</v>
      </c>
      <c r="C1344" t="s">
        <v>37</v>
      </c>
      <c r="D1344" t="s">
        <v>622</v>
      </c>
      <c r="E1344" s="4">
        <v>21</v>
      </c>
      <c r="F1344" s="4">
        <v>35</v>
      </c>
      <c r="G1344">
        <v>2</v>
      </c>
      <c r="H1344" s="5">
        <v>3.3333333333333333E-2</v>
      </c>
      <c r="I1344" t="s">
        <v>609</v>
      </c>
      <c r="J1344" s="4">
        <f t="shared" si="81"/>
        <v>70</v>
      </c>
      <c r="K1344" s="11">
        <f t="shared" si="82"/>
        <v>42</v>
      </c>
      <c r="L1344" s="4">
        <f t="shared" si="80"/>
        <v>28</v>
      </c>
      <c r="M1344" s="6">
        <f t="shared" si="83"/>
        <v>0.4</v>
      </c>
    </row>
    <row r="1345" spans="1:13" x14ac:dyDescent="0.45">
      <c r="A1345" s="3">
        <v>545</v>
      </c>
      <c r="B1345" s="3">
        <v>20</v>
      </c>
      <c r="C1345" t="s">
        <v>272</v>
      </c>
      <c r="D1345" t="s">
        <v>619</v>
      </c>
      <c r="E1345" s="4">
        <v>20</v>
      </c>
      <c r="F1345" s="4">
        <v>33</v>
      </c>
      <c r="G1345">
        <v>3</v>
      </c>
      <c r="H1345" s="5">
        <v>3.9583333333333331E-2</v>
      </c>
      <c r="I1345" t="s">
        <v>610</v>
      </c>
      <c r="J1345" s="4">
        <f t="shared" si="81"/>
        <v>99</v>
      </c>
      <c r="K1345" s="11">
        <f t="shared" si="82"/>
        <v>60</v>
      </c>
      <c r="L1345" s="4">
        <f t="shared" si="80"/>
        <v>39</v>
      </c>
      <c r="M1345" s="6">
        <f t="shared" si="83"/>
        <v>0.39393939393939392</v>
      </c>
    </row>
    <row r="1346" spans="1:13" x14ac:dyDescent="0.45">
      <c r="A1346" s="3">
        <v>545</v>
      </c>
      <c r="B1346" s="3">
        <v>20</v>
      </c>
      <c r="C1346" t="s">
        <v>127</v>
      </c>
      <c r="D1346" t="s">
        <v>614</v>
      </c>
      <c r="E1346" s="4">
        <v>19</v>
      </c>
      <c r="F1346" s="4">
        <v>31</v>
      </c>
      <c r="G1346">
        <v>1</v>
      </c>
      <c r="H1346" s="5">
        <v>2.9166666666666667E-2</v>
      </c>
      <c r="I1346" t="s">
        <v>610</v>
      </c>
      <c r="J1346" s="4">
        <f t="shared" si="81"/>
        <v>31</v>
      </c>
      <c r="K1346" s="11">
        <f t="shared" si="82"/>
        <v>19</v>
      </c>
      <c r="L1346" s="4">
        <f t="shared" ref="L1346:L1409" si="84">J1346-(G1346*E1346)</f>
        <v>12</v>
      </c>
      <c r="M1346" s="6">
        <f t="shared" si="83"/>
        <v>0.38709677419354838</v>
      </c>
    </row>
    <row r="1347" spans="1:13" x14ac:dyDescent="0.45">
      <c r="A1347" s="3">
        <v>546</v>
      </c>
      <c r="B1347" s="3">
        <v>5</v>
      </c>
      <c r="C1347" t="s">
        <v>258</v>
      </c>
      <c r="D1347" t="s">
        <v>623</v>
      </c>
      <c r="E1347" s="4">
        <v>19</v>
      </c>
      <c r="F1347" s="4">
        <v>32</v>
      </c>
      <c r="G1347">
        <v>2</v>
      </c>
      <c r="H1347" s="5">
        <v>2.2916666666666665E-2</v>
      </c>
      <c r="I1347" t="s">
        <v>610</v>
      </c>
      <c r="J1347" s="4">
        <f t="shared" ref="J1347:J1410" si="85">F1347*G1347</f>
        <v>64</v>
      </c>
      <c r="K1347" s="11">
        <f t="shared" ref="K1347:K1410" si="86">G1347*E1347</f>
        <v>38</v>
      </c>
      <c r="L1347" s="4">
        <f t="shared" si="84"/>
        <v>26</v>
      </c>
      <c r="M1347" s="6">
        <f t="shared" ref="M1347:M1410" si="87">L1347/J1347</f>
        <v>0.40625</v>
      </c>
    </row>
    <row r="1348" spans="1:13" x14ac:dyDescent="0.45">
      <c r="A1348" s="3">
        <v>546</v>
      </c>
      <c r="B1348" s="3">
        <v>5</v>
      </c>
      <c r="C1348" t="s">
        <v>53</v>
      </c>
      <c r="D1348" t="s">
        <v>620</v>
      </c>
      <c r="E1348" s="4">
        <v>16</v>
      </c>
      <c r="F1348" s="4">
        <v>28</v>
      </c>
      <c r="G1348">
        <v>1</v>
      </c>
      <c r="H1348" s="5">
        <v>4.027777777777778E-2</v>
      </c>
      <c r="I1348" t="s">
        <v>610</v>
      </c>
      <c r="J1348" s="4">
        <f t="shared" si="85"/>
        <v>28</v>
      </c>
      <c r="K1348" s="11">
        <f t="shared" si="86"/>
        <v>16</v>
      </c>
      <c r="L1348" s="4">
        <f t="shared" si="84"/>
        <v>12</v>
      </c>
      <c r="M1348" s="6">
        <f t="shared" si="87"/>
        <v>0.42857142857142855</v>
      </c>
    </row>
    <row r="1349" spans="1:13" x14ac:dyDescent="0.45">
      <c r="A1349" s="3">
        <v>547</v>
      </c>
      <c r="B1349" s="3">
        <v>9</v>
      </c>
      <c r="C1349" t="s">
        <v>127</v>
      </c>
      <c r="D1349" t="s">
        <v>614</v>
      </c>
      <c r="E1349" s="4">
        <v>19</v>
      </c>
      <c r="F1349" s="4">
        <v>31</v>
      </c>
      <c r="G1349">
        <v>3</v>
      </c>
      <c r="H1349" s="5">
        <v>9.0277777777777769E-3</v>
      </c>
      <c r="I1349" t="s">
        <v>609</v>
      </c>
      <c r="J1349" s="4">
        <f t="shared" si="85"/>
        <v>93</v>
      </c>
      <c r="K1349" s="11">
        <f t="shared" si="86"/>
        <v>57</v>
      </c>
      <c r="L1349" s="4">
        <f t="shared" si="84"/>
        <v>36</v>
      </c>
      <c r="M1349" s="6">
        <f t="shared" si="87"/>
        <v>0.38709677419354838</v>
      </c>
    </row>
    <row r="1350" spans="1:13" x14ac:dyDescent="0.45">
      <c r="A1350" s="3">
        <v>547</v>
      </c>
      <c r="B1350" s="3">
        <v>9</v>
      </c>
      <c r="C1350" t="s">
        <v>272</v>
      </c>
      <c r="D1350" t="s">
        <v>619</v>
      </c>
      <c r="E1350" s="4">
        <v>20</v>
      </c>
      <c r="F1350" s="4">
        <v>33</v>
      </c>
      <c r="G1350">
        <v>3</v>
      </c>
      <c r="H1350" s="5">
        <v>3.7499999999999999E-2</v>
      </c>
      <c r="I1350" t="s">
        <v>610</v>
      </c>
      <c r="J1350" s="4">
        <f t="shared" si="85"/>
        <v>99</v>
      </c>
      <c r="K1350" s="11">
        <f t="shared" si="86"/>
        <v>60</v>
      </c>
      <c r="L1350" s="4">
        <f t="shared" si="84"/>
        <v>39</v>
      </c>
      <c r="M1350" s="6">
        <f t="shared" si="87"/>
        <v>0.39393939393939392</v>
      </c>
    </row>
    <row r="1351" spans="1:13" x14ac:dyDescent="0.45">
      <c r="A1351" s="3">
        <v>547</v>
      </c>
      <c r="B1351" s="3">
        <v>9</v>
      </c>
      <c r="C1351" t="s">
        <v>37</v>
      </c>
      <c r="D1351" t="s">
        <v>622</v>
      </c>
      <c r="E1351" s="4">
        <v>21</v>
      </c>
      <c r="F1351" s="4">
        <v>35</v>
      </c>
      <c r="G1351">
        <v>1</v>
      </c>
      <c r="H1351" s="5">
        <v>2.0833333333333332E-2</v>
      </c>
      <c r="I1351" t="s">
        <v>610</v>
      </c>
      <c r="J1351" s="4">
        <f t="shared" si="85"/>
        <v>35</v>
      </c>
      <c r="K1351" s="11">
        <f t="shared" si="86"/>
        <v>21</v>
      </c>
      <c r="L1351" s="4">
        <f t="shared" si="84"/>
        <v>14</v>
      </c>
      <c r="M1351" s="6">
        <f t="shared" si="87"/>
        <v>0.4</v>
      </c>
    </row>
    <row r="1352" spans="1:13" x14ac:dyDescent="0.45">
      <c r="A1352" s="3">
        <v>548</v>
      </c>
      <c r="B1352" s="3">
        <v>4</v>
      </c>
      <c r="C1352" t="s">
        <v>66</v>
      </c>
      <c r="D1352" t="s">
        <v>625</v>
      </c>
      <c r="E1352" s="4">
        <v>20</v>
      </c>
      <c r="F1352" s="4">
        <v>34</v>
      </c>
      <c r="G1352">
        <v>1</v>
      </c>
      <c r="H1352" s="5">
        <v>4.027777777777778E-2</v>
      </c>
      <c r="I1352" t="s">
        <v>610</v>
      </c>
      <c r="J1352" s="4">
        <f t="shared" si="85"/>
        <v>34</v>
      </c>
      <c r="K1352" s="11">
        <f t="shared" si="86"/>
        <v>20</v>
      </c>
      <c r="L1352" s="4">
        <f t="shared" si="84"/>
        <v>14</v>
      </c>
      <c r="M1352" s="6">
        <f t="shared" si="87"/>
        <v>0.41176470588235292</v>
      </c>
    </row>
    <row r="1353" spans="1:13" x14ac:dyDescent="0.45">
      <c r="A1353" s="3">
        <v>548</v>
      </c>
      <c r="B1353" s="3">
        <v>4</v>
      </c>
      <c r="C1353" t="s">
        <v>127</v>
      </c>
      <c r="D1353" t="s">
        <v>614</v>
      </c>
      <c r="E1353" s="4">
        <v>19</v>
      </c>
      <c r="F1353" s="4">
        <v>31</v>
      </c>
      <c r="G1353">
        <v>2</v>
      </c>
      <c r="H1353" s="5">
        <v>3.3333333333333333E-2</v>
      </c>
      <c r="I1353" t="s">
        <v>610</v>
      </c>
      <c r="J1353" s="4">
        <f t="shared" si="85"/>
        <v>62</v>
      </c>
      <c r="K1353" s="11">
        <f t="shared" si="86"/>
        <v>38</v>
      </c>
      <c r="L1353" s="4">
        <f t="shared" si="84"/>
        <v>24</v>
      </c>
      <c r="M1353" s="6">
        <f t="shared" si="87"/>
        <v>0.38709677419354838</v>
      </c>
    </row>
    <row r="1354" spans="1:13" x14ac:dyDescent="0.45">
      <c r="A1354" s="3">
        <v>549</v>
      </c>
      <c r="B1354" s="3">
        <v>12</v>
      </c>
      <c r="C1354" t="s">
        <v>133</v>
      </c>
      <c r="D1354" t="s">
        <v>631</v>
      </c>
      <c r="E1354" s="4">
        <v>15</v>
      </c>
      <c r="F1354" s="4">
        <v>25</v>
      </c>
      <c r="G1354">
        <v>1</v>
      </c>
      <c r="H1354" s="5">
        <v>1.3194444444444444E-2</v>
      </c>
      <c r="I1354" t="s">
        <v>609</v>
      </c>
      <c r="J1354" s="4">
        <f t="shared" si="85"/>
        <v>25</v>
      </c>
      <c r="K1354" s="11">
        <f t="shared" si="86"/>
        <v>15</v>
      </c>
      <c r="L1354" s="4">
        <f t="shared" si="84"/>
        <v>10</v>
      </c>
      <c r="M1354" s="6">
        <f t="shared" si="87"/>
        <v>0.4</v>
      </c>
    </row>
    <row r="1355" spans="1:13" x14ac:dyDescent="0.45">
      <c r="A1355" s="3">
        <v>549</v>
      </c>
      <c r="B1355" s="3">
        <v>12</v>
      </c>
      <c r="C1355" t="s">
        <v>37</v>
      </c>
      <c r="D1355" t="s">
        <v>622</v>
      </c>
      <c r="E1355" s="4">
        <v>21</v>
      </c>
      <c r="F1355" s="4">
        <v>35</v>
      </c>
      <c r="G1355">
        <v>1</v>
      </c>
      <c r="H1355" s="5">
        <v>1.3888888888888888E-2</v>
      </c>
      <c r="I1355" t="s">
        <v>610</v>
      </c>
      <c r="J1355" s="4">
        <f t="shared" si="85"/>
        <v>35</v>
      </c>
      <c r="K1355" s="11">
        <f t="shared" si="86"/>
        <v>21</v>
      </c>
      <c r="L1355" s="4">
        <f t="shared" si="84"/>
        <v>14</v>
      </c>
      <c r="M1355" s="6">
        <f t="shared" si="87"/>
        <v>0.4</v>
      </c>
    </row>
    <row r="1356" spans="1:13" x14ac:dyDescent="0.45">
      <c r="A1356" s="3">
        <v>549</v>
      </c>
      <c r="B1356" s="3">
        <v>12</v>
      </c>
      <c r="C1356" t="s">
        <v>66</v>
      </c>
      <c r="D1356" t="s">
        <v>625</v>
      </c>
      <c r="E1356" s="4">
        <v>20</v>
      </c>
      <c r="F1356" s="4">
        <v>34</v>
      </c>
      <c r="G1356">
        <v>3</v>
      </c>
      <c r="H1356" s="5">
        <v>4.0972222222222222E-2</v>
      </c>
      <c r="I1356" t="s">
        <v>609</v>
      </c>
      <c r="J1356" s="4">
        <f t="shared" si="85"/>
        <v>102</v>
      </c>
      <c r="K1356" s="11">
        <f t="shared" si="86"/>
        <v>60</v>
      </c>
      <c r="L1356" s="4">
        <f t="shared" si="84"/>
        <v>42</v>
      </c>
      <c r="M1356" s="6">
        <f t="shared" si="87"/>
        <v>0.41176470588235292</v>
      </c>
    </row>
    <row r="1357" spans="1:13" x14ac:dyDescent="0.45">
      <c r="A1357" s="3">
        <v>550</v>
      </c>
      <c r="B1357" s="3">
        <v>1</v>
      </c>
      <c r="C1357" t="s">
        <v>79</v>
      </c>
      <c r="D1357" t="s">
        <v>613</v>
      </c>
      <c r="E1357" s="4">
        <v>18</v>
      </c>
      <c r="F1357" s="4">
        <v>30</v>
      </c>
      <c r="G1357">
        <v>2</v>
      </c>
      <c r="H1357" s="5">
        <v>1.9444444444444445E-2</v>
      </c>
      <c r="I1357" t="s">
        <v>610</v>
      </c>
      <c r="J1357" s="4">
        <f t="shared" si="85"/>
        <v>60</v>
      </c>
      <c r="K1357" s="11">
        <f t="shared" si="86"/>
        <v>36</v>
      </c>
      <c r="L1357" s="4">
        <f t="shared" si="84"/>
        <v>24</v>
      </c>
      <c r="M1357" s="6">
        <f t="shared" si="87"/>
        <v>0.4</v>
      </c>
    </row>
    <row r="1358" spans="1:13" x14ac:dyDescent="0.45">
      <c r="A1358" s="3">
        <v>550</v>
      </c>
      <c r="B1358" s="3">
        <v>1</v>
      </c>
      <c r="C1358" t="s">
        <v>169</v>
      </c>
      <c r="D1358" t="s">
        <v>612</v>
      </c>
      <c r="E1358" s="4">
        <v>14</v>
      </c>
      <c r="F1358" s="4">
        <v>24</v>
      </c>
      <c r="G1358">
        <v>1</v>
      </c>
      <c r="H1358" s="5">
        <v>3.472222222222222E-3</v>
      </c>
      <c r="I1358" t="s">
        <v>609</v>
      </c>
      <c r="J1358" s="4">
        <f t="shared" si="85"/>
        <v>24</v>
      </c>
      <c r="K1358" s="11">
        <f t="shared" si="86"/>
        <v>14</v>
      </c>
      <c r="L1358" s="4">
        <f t="shared" si="84"/>
        <v>10</v>
      </c>
      <c r="M1358" s="6">
        <f t="shared" si="87"/>
        <v>0.41666666666666669</v>
      </c>
    </row>
    <row r="1359" spans="1:13" x14ac:dyDescent="0.45">
      <c r="A1359" s="3">
        <v>550</v>
      </c>
      <c r="B1359" s="3">
        <v>1</v>
      </c>
      <c r="C1359" t="s">
        <v>157</v>
      </c>
      <c r="D1359" t="s">
        <v>626</v>
      </c>
      <c r="E1359" s="4">
        <v>12</v>
      </c>
      <c r="F1359" s="4">
        <v>20</v>
      </c>
      <c r="G1359">
        <v>2</v>
      </c>
      <c r="H1359" s="5">
        <v>1.6666666666666666E-2</v>
      </c>
      <c r="I1359" t="s">
        <v>609</v>
      </c>
      <c r="J1359" s="4">
        <f t="shared" si="85"/>
        <v>40</v>
      </c>
      <c r="K1359" s="11">
        <f t="shared" si="86"/>
        <v>24</v>
      </c>
      <c r="L1359" s="4">
        <f t="shared" si="84"/>
        <v>16</v>
      </c>
      <c r="M1359" s="6">
        <f t="shared" si="87"/>
        <v>0.4</v>
      </c>
    </row>
    <row r="1360" spans="1:13" x14ac:dyDescent="0.45">
      <c r="A1360" s="3">
        <v>551</v>
      </c>
      <c r="B1360" s="3">
        <v>4</v>
      </c>
      <c r="C1360" t="s">
        <v>79</v>
      </c>
      <c r="D1360" t="s">
        <v>613</v>
      </c>
      <c r="E1360" s="4">
        <v>18</v>
      </c>
      <c r="F1360" s="4">
        <v>30</v>
      </c>
      <c r="G1360">
        <v>1</v>
      </c>
      <c r="H1360" s="5">
        <v>2.2222222222222223E-2</v>
      </c>
      <c r="I1360" t="s">
        <v>610</v>
      </c>
      <c r="J1360" s="4">
        <f t="shared" si="85"/>
        <v>30</v>
      </c>
      <c r="K1360" s="11">
        <f t="shared" si="86"/>
        <v>18</v>
      </c>
      <c r="L1360" s="4">
        <f t="shared" si="84"/>
        <v>12</v>
      </c>
      <c r="M1360" s="6">
        <f t="shared" si="87"/>
        <v>0.4</v>
      </c>
    </row>
    <row r="1361" spans="1:13" x14ac:dyDescent="0.45">
      <c r="A1361" s="3">
        <v>551</v>
      </c>
      <c r="B1361" s="3">
        <v>4</v>
      </c>
      <c r="C1361" t="s">
        <v>157</v>
      </c>
      <c r="D1361" t="s">
        <v>626</v>
      </c>
      <c r="E1361" s="4">
        <v>12</v>
      </c>
      <c r="F1361" s="4">
        <v>20</v>
      </c>
      <c r="G1361">
        <v>3</v>
      </c>
      <c r="H1361" s="5">
        <v>7.6388888888888886E-3</v>
      </c>
      <c r="I1361" t="s">
        <v>609</v>
      </c>
      <c r="J1361" s="4">
        <f t="shared" si="85"/>
        <v>60</v>
      </c>
      <c r="K1361" s="11">
        <f t="shared" si="86"/>
        <v>36</v>
      </c>
      <c r="L1361" s="4">
        <f t="shared" si="84"/>
        <v>24</v>
      </c>
      <c r="M1361" s="6">
        <f t="shared" si="87"/>
        <v>0.4</v>
      </c>
    </row>
    <row r="1362" spans="1:13" x14ac:dyDescent="0.45">
      <c r="A1362" s="3">
        <v>551</v>
      </c>
      <c r="B1362" s="3">
        <v>4</v>
      </c>
      <c r="C1362" t="s">
        <v>90</v>
      </c>
      <c r="D1362" t="s">
        <v>629</v>
      </c>
      <c r="E1362" s="4">
        <v>10</v>
      </c>
      <c r="F1362" s="4">
        <v>18</v>
      </c>
      <c r="G1362">
        <v>1</v>
      </c>
      <c r="H1362" s="5">
        <v>2.013888888888889E-2</v>
      </c>
      <c r="I1362" t="s">
        <v>609</v>
      </c>
      <c r="J1362" s="4">
        <f t="shared" si="85"/>
        <v>18</v>
      </c>
      <c r="K1362" s="11">
        <f t="shared" si="86"/>
        <v>10</v>
      </c>
      <c r="L1362" s="4">
        <f t="shared" si="84"/>
        <v>8</v>
      </c>
      <c r="M1362" s="6">
        <f t="shared" si="87"/>
        <v>0.44444444444444442</v>
      </c>
    </row>
    <row r="1363" spans="1:13" x14ac:dyDescent="0.45">
      <c r="A1363" s="3">
        <v>551</v>
      </c>
      <c r="B1363" s="3">
        <v>4</v>
      </c>
      <c r="C1363" t="s">
        <v>81</v>
      </c>
      <c r="D1363" t="s">
        <v>628</v>
      </c>
      <c r="E1363" s="4">
        <v>13</v>
      </c>
      <c r="F1363" s="4">
        <v>21</v>
      </c>
      <c r="G1363">
        <v>3</v>
      </c>
      <c r="H1363" s="5">
        <v>3.5416666666666666E-2</v>
      </c>
      <c r="I1363" t="s">
        <v>610</v>
      </c>
      <c r="J1363" s="4">
        <f t="shared" si="85"/>
        <v>63</v>
      </c>
      <c r="K1363" s="11">
        <f t="shared" si="86"/>
        <v>39</v>
      </c>
      <c r="L1363" s="4">
        <f t="shared" si="84"/>
        <v>24</v>
      </c>
      <c r="M1363" s="6">
        <f t="shared" si="87"/>
        <v>0.38095238095238093</v>
      </c>
    </row>
    <row r="1364" spans="1:13" x14ac:dyDescent="0.45">
      <c r="A1364" s="3">
        <v>552</v>
      </c>
      <c r="B1364" s="3">
        <v>11</v>
      </c>
      <c r="C1364" t="s">
        <v>59</v>
      </c>
      <c r="D1364" t="s">
        <v>616</v>
      </c>
      <c r="E1364" s="4">
        <v>25</v>
      </c>
      <c r="F1364" s="4">
        <v>40</v>
      </c>
      <c r="G1364">
        <v>3</v>
      </c>
      <c r="H1364" s="5">
        <v>1.8055555555555554E-2</v>
      </c>
      <c r="I1364" t="s">
        <v>610</v>
      </c>
      <c r="J1364" s="4">
        <f t="shared" si="85"/>
        <v>120</v>
      </c>
      <c r="K1364" s="11">
        <f t="shared" si="86"/>
        <v>75</v>
      </c>
      <c r="L1364" s="4">
        <f t="shared" si="84"/>
        <v>45</v>
      </c>
      <c r="M1364" s="6">
        <f t="shared" si="87"/>
        <v>0.375</v>
      </c>
    </row>
    <row r="1365" spans="1:13" x14ac:dyDescent="0.45">
      <c r="A1365" s="3">
        <v>552</v>
      </c>
      <c r="B1365" s="3">
        <v>11</v>
      </c>
      <c r="C1365" t="s">
        <v>81</v>
      </c>
      <c r="D1365" t="s">
        <v>628</v>
      </c>
      <c r="E1365" s="4">
        <v>13</v>
      </c>
      <c r="F1365" s="4">
        <v>21</v>
      </c>
      <c r="G1365">
        <v>3</v>
      </c>
      <c r="H1365" s="5">
        <v>3.9583333333333331E-2</v>
      </c>
      <c r="I1365" t="s">
        <v>610</v>
      </c>
      <c r="J1365" s="4">
        <f t="shared" si="85"/>
        <v>63</v>
      </c>
      <c r="K1365" s="11">
        <f t="shared" si="86"/>
        <v>39</v>
      </c>
      <c r="L1365" s="4">
        <f t="shared" si="84"/>
        <v>24</v>
      </c>
      <c r="M1365" s="6">
        <f t="shared" si="87"/>
        <v>0.38095238095238093</v>
      </c>
    </row>
    <row r="1366" spans="1:13" x14ac:dyDescent="0.45">
      <c r="A1366" s="3">
        <v>552</v>
      </c>
      <c r="B1366" s="3">
        <v>11</v>
      </c>
      <c r="C1366" t="s">
        <v>157</v>
      </c>
      <c r="D1366" t="s">
        <v>626</v>
      </c>
      <c r="E1366" s="4">
        <v>12</v>
      </c>
      <c r="F1366" s="4">
        <v>20</v>
      </c>
      <c r="G1366">
        <v>3</v>
      </c>
      <c r="H1366" s="5">
        <v>2.2222222222222223E-2</v>
      </c>
      <c r="I1366" t="s">
        <v>610</v>
      </c>
      <c r="J1366" s="4">
        <f t="shared" si="85"/>
        <v>60</v>
      </c>
      <c r="K1366" s="11">
        <f t="shared" si="86"/>
        <v>36</v>
      </c>
      <c r="L1366" s="4">
        <f t="shared" si="84"/>
        <v>24</v>
      </c>
      <c r="M1366" s="6">
        <f t="shared" si="87"/>
        <v>0.4</v>
      </c>
    </row>
    <row r="1367" spans="1:13" x14ac:dyDescent="0.45">
      <c r="A1367" s="3">
        <v>553</v>
      </c>
      <c r="B1367" s="3">
        <v>14</v>
      </c>
      <c r="C1367" t="s">
        <v>79</v>
      </c>
      <c r="D1367" t="s">
        <v>613</v>
      </c>
      <c r="E1367" s="4">
        <v>18</v>
      </c>
      <c r="F1367" s="4">
        <v>30</v>
      </c>
      <c r="G1367">
        <v>3</v>
      </c>
      <c r="H1367" s="5">
        <v>1.8055555555555554E-2</v>
      </c>
      <c r="I1367" t="s">
        <v>610</v>
      </c>
      <c r="J1367" s="4">
        <f t="shared" si="85"/>
        <v>90</v>
      </c>
      <c r="K1367" s="11">
        <f t="shared" si="86"/>
        <v>54</v>
      </c>
      <c r="L1367" s="4">
        <f t="shared" si="84"/>
        <v>36</v>
      </c>
      <c r="M1367" s="6">
        <f t="shared" si="87"/>
        <v>0.4</v>
      </c>
    </row>
    <row r="1368" spans="1:13" x14ac:dyDescent="0.45">
      <c r="A1368" s="3">
        <v>553</v>
      </c>
      <c r="B1368" s="3">
        <v>14</v>
      </c>
      <c r="C1368" t="s">
        <v>133</v>
      </c>
      <c r="D1368" t="s">
        <v>631</v>
      </c>
      <c r="E1368" s="4">
        <v>15</v>
      </c>
      <c r="F1368" s="4">
        <v>25</v>
      </c>
      <c r="G1368">
        <v>2</v>
      </c>
      <c r="H1368" s="5">
        <v>3.888888888888889E-2</v>
      </c>
      <c r="I1368" t="s">
        <v>609</v>
      </c>
      <c r="J1368" s="4">
        <f t="shared" si="85"/>
        <v>50</v>
      </c>
      <c r="K1368" s="11">
        <f t="shared" si="86"/>
        <v>30</v>
      </c>
      <c r="L1368" s="4">
        <f t="shared" si="84"/>
        <v>20</v>
      </c>
      <c r="M1368" s="6">
        <f t="shared" si="87"/>
        <v>0.4</v>
      </c>
    </row>
    <row r="1369" spans="1:13" x14ac:dyDescent="0.45">
      <c r="A1369" s="3">
        <v>553</v>
      </c>
      <c r="B1369" s="3">
        <v>14</v>
      </c>
      <c r="C1369" t="s">
        <v>214</v>
      </c>
      <c r="D1369" t="s">
        <v>624</v>
      </c>
      <c r="E1369" s="4">
        <v>13</v>
      </c>
      <c r="F1369" s="4">
        <v>22</v>
      </c>
      <c r="G1369">
        <v>2</v>
      </c>
      <c r="H1369" s="5">
        <v>3.7499999999999999E-2</v>
      </c>
      <c r="I1369" t="s">
        <v>609</v>
      </c>
      <c r="J1369" s="4">
        <f t="shared" si="85"/>
        <v>44</v>
      </c>
      <c r="K1369" s="11">
        <f t="shared" si="86"/>
        <v>26</v>
      </c>
      <c r="L1369" s="4">
        <f t="shared" si="84"/>
        <v>18</v>
      </c>
      <c r="M1369" s="6">
        <f t="shared" si="87"/>
        <v>0.40909090909090912</v>
      </c>
    </row>
    <row r="1370" spans="1:13" x14ac:dyDescent="0.45">
      <c r="A1370" s="3">
        <v>553</v>
      </c>
      <c r="B1370" s="3">
        <v>14</v>
      </c>
      <c r="C1370" t="s">
        <v>123</v>
      </c>
      <c r="D1370" t="s">
        <v>621</v>
      </c>
      <c r="E1370" s="4">
        <v>11</v>
      </c>
      <c r="F1370" s="4">
        <v>19</v>
      </c>
      <c r="G1370">
        <v>1</v>
      </c>
      <c r="H1370" s="5">
        <v>2.9166666666666667E-2</v>
      </c>
      <c r="I1370" t="s">
        <v>610</v>
      </c>
      <c r="J1370" s="4">
        <f t="shared" si="85"/>
        <v>19</v>
      </c>
      <c r="K1370" s="11">
        <f t="shared" si="86"/>
        <v>11</v>
      </c>
      <c r="L1370" s="4">
        <f t="shared" si="84"/>
        <v>8</v>
      </c>
      <c r="M1370" s="6">
        <f t="shared" si="87"/>
        <v>0.42105263157894735</v>
      </c>
    </row>
    <row r="1371" spans="1:13" x14ac:dyDescent="0.45">
      <c r="A1371" s="3">
        <v>554</v>
      </c>
      <c r="B1371" s="3">
        <v>10</v>
      </c>
      <c r="C1371" t="s">
        <v>211</v>
      </c>
      <c r="D1371" t="s">
        <v>627</v>
      </c>
      <c r="E1371" s="4">
        <v>14</v>
      </c>
      <c r="F1371" s="4">
        <v>23</v>
      </c>
      <c r="G1371">
        <v>2</v>
      </c>
      <c r="H1371" s="5">
        <v>3.8194444444444448E-2</v>
      </c>
      <c r="I1371" t="s">
        <v>610</v>
      </c>
      <c r="J1371" s="4">
        <f t="shared" si="85"/>
        <v>46</v>
      </c>
      <c r="K1371" s="11">
        <f t="shared" si="86"/>
        <v>28</v>
      </c>
      <c r="L1371" s="4">
        <f t="shared" si="84"/>
        <v>18</v>
      </c>
      <c r="M1371" s="6">
        <f t="shared" si="87"/>
        <v>0.39130434782608697</v>
      </c>
    </row>
    <row r="1372" spans="1:13" x14ac:dyDescent="0.45">
      <c r="A1372" s="3">
        <v>554</v>
      </c>
      <c r="B1372" s="3">
        <v>10</v>
      </c>
      <c r="C1372" t="s">
        <v>59</v>
      </c>
      <c r="D1372" t="s">
        <v>616</v>
      </c>
      <c r="E1372" s="4">
        <v>25</v>
      </c>
      <c r="F1372" s="4">
        <v>40</v>
      </c>
      <c r="G1372">
        <v>3</v>
      </c>
      <c r="H1372" s="5">
        <v>1.1111111111111112E-2</v>
      </c>
      <c r="I1372" t="s">
        <v>609</v>
      </c>
      <c r="J1372" s="4">
        <f t="shared" si="85"/>
        <v>120</v>
      </c>
      <c r="K1372" s="11">
        <f t="shared" si="86"/>
        <v>75</v>
      </c>
      <c r="L1372" s="4">
        <f t="shared" si="84"/>
        <v>45</v>
      </c>
      <c r="M1372" s="6">
        <f t="shared" si="87"/>
        <v>0.375</v>
      </c>
    </row>
    <row r="1373" spans="1:13" x14ac:dyDescent="0.45">
      <c r="A1373" s="3">
        <v>555</v>
      </c>
      <c r="B1373" s="3">
        <v>20</v>
      </c>
      <c r="C1373" t="s">
        <v>79</v>
      </c>
      <c r="D1373" t="s">
        <v>613</v>
      </c>
      <c r="E1373" s="4">
        <v>18</v>
      </c>
      <c r="F1373" s="4">
        <v>30</v>
      </c>
      <c r="G1373">
        <v>1</v>
      </c>
      <c r="H1373" s="5">
        <v>3.1944444444444442E-2</v>
      </c>
      <c r="I1373" t="s">
        <v>609</v>
      </c>
      <c r="J1373" s="4">
        <f t="shared" si="85"/>
        <v>30</v>
      </c>
      <c r="K1373" s="11">
        <f t="shared" si="86"/>
        <v>18</v>
      </c>
      <c r="L1373" s="4">
        <f t="shared" si="84"/>
        <v>12</v>
      </c>
      <c r="M1373" s="6">
        <f t="shared" si="87"/>
        <v>0.4</v>
      </c>
    </row>
    <row r="1374" spans="1:13" x14ac:dyDescent="0.45">
      <c r="A1374" s="3">
        <v>556</v>
      </c>
      <c r="B1374" s="3">
        <v>9</v>
      </c>
      <c r="C1374" t="s">
        <v>214</v>
      </c>
      <c r="D1374" t="s">
        <v>624</v>
      </c>
      <c r="E1374" s="4">
        <v>13</v>
      </c>
      <c r="F1374" s="4">
        <v>22</v>
      </c>
      <c r="G1374">
        <v>1</v>
      </c>
      <c r="H1374" s="5">
        <v>2.5000000000000001E-2</v>
      </c>
      <c r="I1374" t="s">
        <v>609</v>
      </c>
      <c r="J1374" s="4">
        <f t="shared" si="85"/>
        <v>22</v>
      </c>
      <c r="K1374" s="11">
        <f t="shared" si="86"/>
        <v>13</v>
      </c>
      <c r="L1374" s="4">
        <f t="shared" si="84"/>
        <v>9</v>
      </c>
      <c r="M1374" s="6">
        <f t="shared" si="87"/>
        <v>0.40909090909090912</v>
      </c>
    </row>
    <row r="1375" spans="1:13" x14ac:dyDescent="0.45">
      <c r="A1375" s="3">
        <v>556</v>
      </c>
      <c r="B1375" s="3">
        <v>9</v>
      </c>
      <c r="C1375" t="s">
        <v>90</v>
      </c>
      <c r="D1375" t="s">
        <v>629</v>
      </c>
      <c r="E1375" s="4">
        <v>10</v>
      </c>
      <c r="F1375" s="4">
        <v>18</v>
      </c>
      <c r="G1375">
        <v>3</v>
      </c>
      <c r="H1375" s="5">
        <v>2.0833333333333332E-2</v>
      </c>
      <c r="I1375" t="s">
        <v>610</v>
      </c>
      <c r="J1375" s="4">
        <f t="shared" si="85"/>
        <v>54</v>
      </c>
      <c r="K1375" s="11">
        <f t="shared" si="86"/>
        <v>30</v>
      </c>
      <c r="L1375" s="4">
        <f t="shared" si="84"/>
        <v>24</v>
      </c>
      <c r="M1375" s="6">
        <f t="shared" si="87"/>
        <v>0.44444444444444442</v>
      </c>
    </row>
    <row r="1376" spans="1:13" x14ac:dyDescent="0.45">
      <c r="A1376" s="3">
        <v>557</v>
      </c>
      <c r="B1376" s="3">
        <v>7</v>
      </c>
      <c r="C1376" t="s">
        <v>258</v>
      </c>
      <c r="D1376" t="s">
        <v>623</v>
      </c>
      <c r="E1376" s="4">
        <v>19</v>
      </c>
      <c r="F1376" s="4">
        <v>32</v>
      </c>
      <c r="G1376">
        <v>2</v>
      </c>
      <c r="H1376" s="5">
        <v>3.2638888888888891E-2</v>
      </c>
      <c r="I1376" t="s">
        <v>610</v>
      </c>
      <c r="J1376" s="4">
        <f t="shared" si="85"/>
        <v>64</v>
      </c>
      <c r="K1376" s="11">
        <f t="shared" si="86"/>
        <v>38</v>
      </c>
      <c r="L1376" s="4">
        <f t="shared" si="84"/>
        <v>26</v>
      </c>
      <c r="M1376" s="6">
        <f t="shared" si="87"/>
        <v>0.40625</v>
      </c>
    </row>
    <row r="1377" spans="1:13" x14ac:dyDescent="0.45">
      <c r="A1377" s="3">
        <v>557</v>
      </c>
      <c r="B1377" s="3">
        <v>7</v>
      </c>
      <c r="C1377" t="s">
        <v>81</v>
      </c>
      <c r="D1377" t="s">
        <v>628</v>
      </c>
      <c r="E1377" s="4">
        <v>13</v>
      </c>
      <c r="F1377" s="4">
        <v>21</v>
      </c>
      <c r="G1377">
        <v>3</v>
      </c>
      <c r="H1377" s="5">
        <v>1.5277777777777777E-2</v>
      </c>
      <c r="I1377" t="s">
        <v>610</v>
      </c>
      <c r="J1377" s="4">
        <f t="shared" si="85"/>
        <v>63</v>
      </c>
      <c r="K1377" s="11">
        <f t="shared" si="86"/>
        <v>39</v>
      </c>
      <c r="L1377" s="4">
        <f t="shared" si="84"/>
        <v>24</v>
      </c>
      <c r="M1377" s="6">
        <f t="shared" si="87"/>
        <v>0.38095238095238093</v>
      </c>
    </row>
    <row r="1378" spans="1:13" x14ac:dyDescent="0.45">
      <c r="A1378" s="3">
        <v>557</v>
      </c>
      <c r="B1378" s="3">
        <v>7</v>
      </c>
      <c r="C1378" t="s">
        <v>133</v>
      </c>
      <c r="D1378" t="s">
        <v>631</v>
      </c>
      <c r="E1378" s="4">
        <v>15</v>
      </c>
      <c r="F1378" s="4">
        <v>25</v>
      </c>
      <c r="G1378">
        <v>2</v>
      </c>
      <c r="H1378" s="5">
        <v>2.6388888888888889E-2</v>
      </c>
      <c r="I1378" t="s">
        <v>609</v>
      </c>
      <c r="J1378" s="4">
        <f t="shared" si="85"/>
        <v>50</v>
      </c>
      <c r="K1378" s="11">
        <f t="shared" si="86"/>
        <v>30</v>
      </c>
      <c r="L1378" s="4">
        <f t="shared" si="84"/>
        <v>20</v>
      </c>
      <c r="M1378" s="6">
        <f t="shared" si="87"/>
        <v>0.4</v>
      </c>
    </row>
    <row r="1379" spans="1:13" x14ac:dyDescent="0.45">
      <c r="A1379" s="3">
        <v>558</v>
      </c>
      <c r="B1379" s="3">
        <v>6</v>
      </c>
      <c r="C1379" t="s">
        <v>258</v>
      </c>
      <c r="D1379" t="s">
        <v>623</v>
      </c>
      <c r="E1379" s="4">
        <v>19</v>
      </c>
      <c r="F1379" s="4">
        <v>32</v>
      </c>
      <c r="G1379">
        <v>3</v>
      </c>
      <c r="H1379" s="5">
        <v>3.888888888888889E-2</v>
      </c>
      <c r="I1379" t="s">
        <v>609</v>
      </c>
      <c r="J1379" s="4">
        <f t="shared" si="85"/>
        <v>96</v>
      </c>
      <c r="K1379" s="11">
        <f t="shared" si="86"/>
        <v>57</v>
      </c>
      <c r="L1379" s="4">
        <f t="shared" si="84"/>
        <v>39</v>
      </c>
      <c r="M1379" s="6">
        <f t="shared" si="87"/>
        <v>0.40625</v>
      </c>
    </row>
    <row r="1380" spans="1:13" x14ac:dyDescent="0.45">
      <c r="A1380" s="3">
        <v>558</v>
      </c>
      <c r="B1380" s="3">
        <v>6</v>
      </c>
      <c r="C1380" t="s">
        <v>133</v>
      </c>
      <c r="D1380" t="s">
        <v>631</v>
      </c>
      <c r="E1380" s="4">
        <v>15</v>
      </c>
      <c r="F1380" s="4">
        <v>25</v>
      </c>
      <c r="G1380">
        <v>2</v>
      </c>
      <c r="H1380" s="5">
        <v>3.7499999999999999E-2</v>
      </c>
      <c r="I1380" t="s">
        <v>610</v>
      </c>
      <c r="J1380" s="4">
        <f t="shared" si="85"/>
        <v>50</v>
      </c>
      <c r="K1380" s="11">
        <f t="shared" si="86"/>
        <v>30</v>
      </c>
      <c r="L1380" s="4">
        <f t="shared" si="84"/>
        <v>20</v>
      </c>
      <c r="M1380" s="6">
        <f t="shared" si="87"/>
        <v>0.4</v>
      </c>
    </row>
    <row r="1381" spans="1:13" x14ac:dyDescent="0.45">
      <c r="A1381" s="3">
        <v>558</v>
      </c>
      <c r="B1381" s="3">
        <v>6</v>
      </c>
      <c r="C1381" t="s">
        <v>272</v>
      </c>
      <c r="D1381" t="s">
        <v>619</v>
      </c>
      <c r="E1381" s="4">
        <v>20</v>
      </c>
      <c r="F1381" s="4">
        <v>33</v>
      </c>
      <c r="G1381">
        <v>1</v>
      </c>
      <c r="H1381" s="5">
        <v>3.9583333333333331E-2</v>
      </c>
      <c r="I1381" t="s">
        <v>609</v>
      </c>
      <c r="J1381" s="4">
        <f t="shared" si="85"/>
        <v>33</v>
      </c>
      <c r="K1381" s="11">
        <f t="shared" si="86"/>
        <v>20</v>
      </c>
      <c r="L1381" s="4">
        <f t="shared" si="84"/>
        <v>13</v>
      </c>
      <c r="M1381" s="6">
        <f t="shared" si="87"/>
        <v>0.39393939393939392</v>
      </c>
    </row>
    <row r="1382" spans="1:13" x14ac:dyDescent="0.45">
      <c r="A1382" s="3">
        <v>559</v>
      </c>
      <c r="B1382" s="3">
        <v>11</v>
      </c>
      <c r="C1382" t="s">
        <v>272</v>
      </c>
      <c r="D1382" t="s">
        <v>619</v>
      </c>
      <c r="E1382" s="4">
        <v>20</v>
      </c>
      <c r="F1382" s="4">
        <v>33</v>
      </c>
      <c r="G1382">
        <v>3</v>
      </c>
      <c r="H1382" s="5">
        <v>2.8472222222222222E-2</v>
      </c>
      <c r="I1382" t="s">
        <v>610</v>
      </c>
      <c r="J1382" s="4">
        <f t="shared" si="85"/>
        <v>99</v>
      </c>
      <c r="K1382" s="11">
        <f t="shared" si="86"/>
        <v>60</v>
      </c>
      <c r="L1382" s="4">
        <f t="shared" si="84"/>
        <v>39</v>
      </c>
      <c r="M1382" s="6">
        <f t="shared" si="87"/>
        <v>0.39393939393939392</v>
      </c>
    </row>
    <row r="1383" spans="1:13" x14ac:dyDescent="0.45">
      <c r="A1383" s="3">
        <v>560</v>
      </c>
      <c r="B1383" s="3">
        <v>6</v>
      </c>
      <c r="C1383" t="s">
        <v>90</v>
      </c>
      <c r="D1383" t="s">
        <v>629</v>
      </c>
      <c r="E1383" s="4">
        <v>10</v>
      </c>
      <c r="F1383" s="4">
        <v>18</v>
      </c>
      <c r="G1383">
        <v>2</v>
      </c>
      <c r="H1383" s="5">
        <v>2.5000000000000001E-2</v>
      </c>
      <c r="I1383" t="s">
        <v>610</v>
      </c>
      <c r="J1383" s="4">
        <f t="shared" si="85"/>
        <v>36</v>
      </c>
      <c r="K1383" s="11">
        <f t="shared" si="86"/>
        <v>20</v>
      </c>
      <c r="L1383" s="4">
        <f t="shared" si="84"/>
        <v>16</v>
      </c>
      <c r="M1383" s="6">
        <f t="shared" si="87"/>
        <v>0.44444444444444442</v>
      </c>
    </row>
    <row r="1384" spans="1:13" x14ac:dyDescent="0.45">
      <c r="A1384" s="3">
        <v>560</v>
      </c>
      <c r="B1384" s="3">
        <v>6</v>
      </c>
      <c r="C1384" t="s">
        <v>133</v>
      </c>
      <c r="D1384" t="s">
        <v>631</v>
      </c>
      <c r="E1384" s="4">
        <v>15</v>
      </c>
      <c r="F1384" s="4">
        <v>25</v>
      </c>
      <c r="G1384">
        <v>3</v>
      </c>
      <c r="H1384" s="5">
        <v>8.3333333333333332E-3</v>
      </c>
      <c r="I1384" t="s">
        <v>610</v>
      </c>
      <c r="J1384" s="4">
        <f t="shared" si="85"/>
        <v>75</v>
      </c>
      <c r="K1384" s="11">
        <f t="shared" si="86"/>
        <v>45</v>
      </c>
      <c r="L1384" s="4">
        <f t="shared" si="84"/>
        <v>30</v>
      </c>
      <c r="M1384" s="6">
        <f t="shared" si="87"/>
        <v>0.4</v>
      </c>
    </row>
    <row r="1385" spans="1:13" x14ac:dyDescent="0.45">
      <c r="A1385" s="3">
        <v>561</v>
      </c>
      <c r="B1385" s="3">
        <v>4</v>
      </c>
      <c r="C1385" t="s">
        <v>90</v>
      </c>
      <c r="D1385" t="s">
        <v>629</v>
      </c>
      <c r="E1385" s="4">
        <v>10</v>
      </c>
      <c r="F1385" s="4">
        <v>18</v>
      </c>
      <c r="G1385">
        <v>1</v>
      </c>
      <c r="H1385" s="5">
        <v>3.888888888888889E-2</v>
      </c>
      <c r="I1385" t="s">
        <v>610</v>
      </c>
      <c r="J1385" s="4">
        <f t="shared" si="85"/>
        <v>18</v>
      </c>
      <c r="K1385" s="11">
        <f t="shared" si="86"/>
        <v>10</v>
      </c>
      <c r="L1385" s="4">
        <f t="shared" si="84"/>
        <v>8</v>
      </c>
      <c r="M1385" s="6">
        <f t="shared" si="87"/>
        <v>0.44444444444444442</v>
      </c>
    </row>
    <row r="1386" spans="1:13" x14ac:dyDescent="0.45">
      <c r="A1386" s="3">
        <v>561</v>
      </c>
      <c r="B1386" s="3">
        <v>4</v>
      </c>
      <c r="C1386" t="s">
        <v>211</v>
      </c>
      <c r="D1386" t="s">
        <v>627</v>
      </c>
      <c r="E1386" s="4">
        <v>14</v>
      </c>
      <c r="F1386" s="4">
        <v>23</v>
      </c>
      <c r="G1386">
        <v>2</v>
      </c>
      <c r="H1386" s="5">
        <v>5.5555555555555558E-3</v>
      </c>
      <c r="I1386" t="s">
        <v>610</v>
      </c>
      <c r="J1386" s="4">
        <f t="shared" si="85"/>
        <v>46</v>
      </c>
      <c r="K1386" s="11">
        <f t="shared" si="86"/>
        <v>28</v>
      </c>
      <c r="L1386" s="4">
        <f t="shared" si="84"/>
        <v>18</v>
      </c>
      <c r="M1386" s="6">
        <f t="shared" si="87"/>
        <v>0.39130434782608697</v>
      </c>
    </row>
    <row r="1387" spans="1:13" x14ac:dyDescent="0.45">
      <c r="A1387" s="3">
        <v>562</v>
      </c>
      <c r="B1387" s="3">
        <v>20</v>
      </c>
      <c r="C1387" t="s">
        <v>59</v>
      </c>
      <c r="D1387" t="s">
        <v>616</v>
      </c>
      <c r="E1387" s="4">
        <v>25</v>
      </c>
      <c r="F1387" s="4">
        <v>40</v>
      </c>
      <c r="G1387">
        <v>3</v>
      </c>
      <c r="H1387" s="5">
        <v>2.8472222222222222E-2</v>
      </c>
      <c r="I1387" t="s">
        <v>609</v>
      </c>
      <c r="J1387" s="4">
        <f t="shared" si="85"/>
        <v>120</v>
      </c>
      <c r="K1387" s="11">
        <f t="shared" si="86"/>
        <v>75</v>
      </c>
      <c r="L1387" s="4">
        <f t="shared" si="84"/>
        <v>45</v>
      </c>
      <c r="M1387" s="6">
        <f t="shared" si="87"/>
        <v>0.375</v>
      </c>
    </row>
    <row r="1388" spans="1:13" x14ac:dyDescent="0.45">
      <c r="A1388" s="3">
        <v>562</v>
      </c>
      <c r="B1388" s="3">
        <v>20</v>
      </c>
      <c r="C1388" t="s">
        <v>49</v>
      </c>
      <c r="D1388" t="s">
        <v>618</v>
      </c>
      <c r="E1388" s="4">
        <v>17</v>
      </c>
      <c r="F1388" s="4">
        <v>29</v>
      </c>
      <c r="G1388">
        <v>2</v>
      </c>
      <c r="H1388" s="5">
        <v>4.8611111111111112E-3</v>
      </c>
      <c r="I1388" t="s">
        <v>609</v>
      </c>
      <c r="J1388" s="4">
        <f t="shared" si="85"/>
        <v>58</v>
      </c>
      <c r="K1388" s="11">
        <f t="shared" si="86"/>
        <v>34</v>
      </c>
      <c r="L1388" s="4">
        <f t="shared" si="84"/>
        <v>24</v>
      </c>
      <c r="M1388" s="6">
        <f t="shared" si="87"/>
        <v>0.41379310344827586</v>
      </c>
    </row>
    <row r="1389" spans="1:13" x14ac:dyDescent="0.45">
      <c r="A1389" s="3">
        <v>562</v>
      </c>
      <c r="B1389" s="3">
        <v>20</v>
      </c>
      <c r="C1389" t="s">
        <v>169</v>
      </c>
      <c r="D1389" t="s">
        <v>612</v>
      </c>
      <c r="E1389" s="4">
        <v>14</v>
      </c>
      <c r="F1389" s="4">
        <v>24</v>
      </c>
      <c r="G1389">
        <v>2</v>
      </c>
      <c r="H1389" s="5">
        <v>1.5277777777777777E-2</v>
      </c>
      <c r="I1389" t="s">
        <v>609</v>
      </c>
      <c r="J1389" s="4">
        <f t="shared" si="85"/>
        <v>48</v>
      </c>
      <c r="K1389" s="11">
        <f t="shared" si="86"/>
        <v>28</v>
      </c>
      <c r="L1389" s="4">
        <f t="shared" si="84"/>
        <v>20</v>
      </c>
      <c r="M1389" s="6">
        <f t="shared" si="87"/>
        <v>0.41666666666666669</v>
      </c>
    </row>
    <row r="1390" spans="1:13" x14ac:dyDescent="0.45">
      <c r="A1390" s="3">
        <v>562</v>
      </c>
      <c r="B1390" s="3">
        <v>20</v>
      </c>
      <c r="C1390" t="s">
        <v>127</v>
      </c>
      <c r="D1390" t="s">
        <v>614</v>
      </c>
      <c r="E1390" s="4">
        <v>19</v>
      </c>
      <c r="F1390" s="4">
        <v>31</v>
      </c>
      <c r="G1390">
        <v>2</v>
      </c>
      <c r="H1390" s="5">
        <v>2.9166666666666667E-2</v>
      </c>
      <c r="I1390" t="s">
        <v>610</v>
      </c>
      <c r="J1390" s="4">
        <f t="shared" si="85"/>
        <v>62</v>
      </c>
      <c r="K1390" s="11">
        <f t="shared" si="86"/>
        <v>38</v>
      </c>
      <c r="L1390" s="4">
        <f t="shared" si="84"/>
        <v>24</v>
      </c>
      <c r="M1390" s="6">
        <f t="shared" si="87"/>
        <v>0.38709677419354838</v>
      </c>
    </row>
    <row r="1391" spans="1:13" x14ac:dyDescent="0.45">
      <c r="A1391" s="3">
        <v>563</v>
      </c>
      <c r="B1391" s="3">
        <v>12</v>
      </c>
      <c r="C1391" t="s">
        <v>117</v>
      </c>
      <c r="D1391" t="s">
        <v>615</v>
      </c>
      <c r="E1391" s="4">
        <v>16</v>
      </c>
      <c r="F1391" s="4">
        <v>27</v>
      </c>
      <c r="G1391">
        <v>2</v>
      </c>
      <c r="H1391" s="5">
        <v>2.5694444444444443E-2</v>
      </c>
      <c r="I1391" t="s">
        <v>610</v>
      </c>
      <c r="J1391" s="4">
        <f t="shared" si="85"/>
        <v>54</v>
      </c>
      <c r="K1391" s="11">
        <f t="shared" si="86"/>
        <v>32</v>
      </c>
      <c r="L1391" s="4">
        <f t="shared" si="84"/>
        <v>22</v>
      </c>
      <c r="M1391" s="6">
        <f t="shared" si="87"/>
        <v>0.40740740740740738</v>
      </c>
    </row>
    <row r="1392" spans="1:13" x14ac:dyDescent="0.45">
      <c r="A1392" s="3">
        <v>564</v>
      </c>
      <c r="B1392" s="3">
        <v>9</v>
      </c>
      <c r="C1392" t="s">
        <v>84</v>
      </c>
      <c r="D1392" t="s">
        <v>617</v>
      </c>
      <c r="E1392" s="4">
        <v>22</v>
      </c>
      <c r="F1392" s="4">
        <v>36</v>
      </c>
      <c r="G1392">
        <v>1</v>
      </c>
      <c r="H1392" s="5">
        <v>4.8611111111111112E-3</v>
      </c>
      <c r="I1392" t="s">
        <v>610</v>
      </c>
      <c r="J1392" s="4">
        <f t="shared" si="85"/>
        <v>36</v>
      </c>
      <c r="K1392" s="11">
        <f t="shared" si="86"/>
        <v>22</v>
      </c>
      <c r="L1392" s="4">
        <f t="shared" si="84"/>
        <v>14</v>
      </c>
      <c r="M1392" s="6">
        <f t="shared" si="87"/>
        <v>0.3888888888888889</v>
      </c>
    </row>
    <row r="1393" spans="1:13" x14ac:dyDescent="0.45">
      <c r="A1393" s="3">
        <v>564</v>
      </c>
      <c r="B1393" s="3">
        <v>9</v>
      </c>
      <c r="C1393" t="s">
        <v>59</v>
      </c>
      <c r="D1393" t="s">
        <v>616</v>
      </c>
      <c r="E1393" s="4">
        <v>25</v>
      </c>
      <c r="F1393" s="4">
        <v>40</v>
      </c>
      <c r="G1393">
        <v>2</v>
      </c>
      <c r="H1393" s="5">
        <v>2.5000000000000001E-2</v>
      </c>
      <c r="I1393" t="s">
        <v>610</v>
      </c>
      <c r="J1393" s="4">
        <f t="shared" si="85"/>
        <v>80</v>
      </c>
      <c r="K1393" s="11">
        <f t="shared" si="86"/>
        <v>50</v>
      </c>
      <c r="L1393" s="4">
        <f t="shared" si="84"/>
        <v>30</v>
      </c>
      <c r="M1393" s="6">
        <f t="shared" si="87"/>
        <v>0.375</v>
      </c>
    </row>
    <row r="1394" spans="1:13" x14ac:dyDescent="0.45">
      <c r="A1394" s="3">
        <v>564</v>
      </c>
      <c r="B1394" s="3">
        <v>9</v>
      </c>
      <c r="C1394" t="s">
        <v>157</v>
      </c>
      <c r="D1394" t="s">
        <v>626</v>
      </c>
      <c r="E1394" s="4">
        <v>12</v>
      </c>
      <c r="F1394" s="4">
        <v>20</v>
      </c>
      <c r="G1394">
        <v>2</v>
      </c>
      <c r="H1394" s="5">
        <v>7.6388888888888886E-3</v>
      </c>
      <c r="I1394" t="s">
        <v>610</v>
      </c>
      <c r="J1394" s="4">
        <f t="shared" si="85"/>
        <v>40</v>
      </c>
      <c r="K1394" s="11">
        <f t="shared" si="86"/>
        <v>24</v>
      </c>
      <c r="L1394" s="4">
        <f t="shared" si="84"/>
        <v>16</v>
      </c>
      <c r="M1394" s="6">
        <f t="shared" si="87"/>
        <v>0.4</v>
      </c>
    </row>
    <row r="1395" spans="1:13" x14ac:dyDescent="0.45">
      <c r="A1395" s="3">
        <v>565</v>
      </c>
      <c r="B1395" s="3">
        <v>3</v>
      </c>
      <c r="C1395" t="s">
        <v>258</v>
      </c>
      <c r="D1395" t="s">
        <v>623</v>
      </c>
      <c r="E1395" s="4">
        <v>19</v>
      </c>
      <c r="F1395" s="4">
        <v>32</v>
      </c>
      <c r="G1395">
        <v>3</v>
      </c>
      <c r="H1395" s="5">
        <v>1.3194444444444444E-2</v>
      </c>
      <c r="I1395" t="s">
        <v>609</v>
      </c>
      <c r="J1395" s="4">
        <f t="shared" si="85"/>
        <v>96</v>
      </c>
      <c r="K1395" s="11">
        <f t="shared" si="86"/>
        <v>57</v>
      </c>
      <c r="L1395" s="4">
        <f t="shared" si="84"/>
        <v>39</v>
      </c>
      <c r="M1395" s="6">
        <f t="shared" si="87"/>
        <v>0.40625</v>
      </c>
    </row>
    <row r="1396" spans="1:13" x14ac:dyDescent="0.45">
      <c r="A1396" s="3">
        <v>565</v>
      </c>
      <c r="B1396" s="3">
        <v>3</v>
      </c>
      <c r="C1396" t="s">
        <v>90</v>
      </c>
      <c r="D1396" t="s">
        <v>629</v>
      </c>
      <c r="E1396" s="4">
        <v>10</v>
      </c>
      <c r="F1396" s="4">
        <v>18</v>
      </c>
      <c r="G1396">
        <v>3</v>
      </c>
      <c r="H1396" s="5">
        <v>3.6805555555555557E-2</v>
      </c>
      <c r="I1396" t="s">
        <v>610</v>
      </c>
      <c r="J1396" s="4">
        <f t="shared" si="85"/>
        <v>54</v>
      </c>
      <c r="K1396" s="11">
        <f t="shared" si="86"/>
        <v>30</v>
      </c>
      <c r="L1396" s="4">
        <f t="shared" si="84"/>
        <v>24</v>
      </c>
      <c r="M1396" s="6">
        <f t="shared" si="87"/>
        <v>0.44444444444444442</v>
      </c>
    </row>
    <row r="1397" spans="1:13" x14ac:dyDescent="0.45">
      <c r="A1397" s="3">
        <v>565</v>
      </c>
      <c r="B1397" s="3">
        <v>3</v>
      </c>
      <c r="C1397" t="s">
        <v>272</v>
      </c>
      <c r="D1397" t="s">
        <v>619</v>
      </c>
      <c r="E1397" s="4">
        <v>20</v>
      </c>
      <c r="F1397" s="4">
        <v>33</v>
      </c>
      <c r="G1397">
        <v>2</v>
      </c>
      <c r="H1397" s="5">
        <v>1.4583333333333334E-2</v>
      </c>
      <c r="I1397" t="s">
        <v>610</v>
      </c>
      <c r="J1397" s="4">
        <f t="shared" si="85"/>
        <v>66</v>
      </c>
      <c r="K1397" s="11">
        <f t="shared" si="86"/>
        <v>40</v>
      </c>
      <c r="L1397" s="4">
        <f t="shared" si="84"/>
        <v>26</v>
      </c>
      <c r="M1397" s="6">
        <f t="shared" si="87"/>
        <v>0.39393939393939392</v>
      </c>
    </row>
    <row r="1398" spans="1:13" x14ac:dyDescent="0.45">
      <c r="A1398" s="3">
        <v>565</v>
      </c>
      <c r="B1398" s="3">
        <v>3</v>
      </c>
      <c r="C1398" t="s">
        <v>37</v>
      </c>
      <c r="D1398" t="s">
        <v>622</v>
      </c>
      <c r="E1398" s="4">
        <v>21</v>
      </c>
      <c r="F1398" s="4">
        <v>35</v>
      </c>
      <c r="G1398">
        <v>1</v>
      </c>
      <c r="H1398" s="5">
        <v>3.472222222222222E-3</v>
      </c>
      <c r="I1398" t="s">
        <v>610</v>
      </c>
      <c r="J1398" s="4">
        <f t="shared" si="85"/>
        <v>35</v>
      </c>
      <c r="K1398" s="11">
        <f t="shared" si="86"/>
        <v>21</v>
      </c>
      <c r="L1398" s="4">
        <f t="shared" si="84"/>
        <v>14</v>
      </c>
      <c r="M1398" s="6">
        <f t="shared" si="87"/>
        <v>0.4</v>
      </c>
    </row>
    <row r="1399" spans="1:13" x14ac:dyDescent="0.45">
      <c r="A1399" s="3">
        <v>566</v>
      </c>
      <c r="B1399" s="3">
        <v>4</v>
      </c>
      <c r="C1399" t="s">
        <v>166</v>
      </c>
      <c r="D1399" t="s">
        <v>630</v>
      </c>
      <c r="E1399" s="4">
        <v>15</v>
      </c>
      <c r="F1399" s="4">
        <v>26</v>
      </c>
      <c r="G1399">
        <v>3</v>
      </c>
      <c r="H1399" s="5">
        <v>3.888888888888889E-2</v>
      </c>
      <c r="I1399" t="s">
        <v>609</v>
      </c>
      <c r="J1399" s="4">
        <f t="shared" si="85"/>
        <v>78</v>
      </c>
      <c r="K1399" s="11">
        <f t="shared" si="86"/>
        <v>45</v>
      </c>
      <c r="L1399" s="4">
        <f t="shared" si="84"/>
        <v>33</v>
      </c>
      <c r="M1399" s="6">
        <f t="shared" si="87"/>
        <v>0.42307692307692307</v>
      </c>
    </row>
    <row r="1400" spans="1:13" x14ac:dyDescent="0.45">
      <c r="A1400" s="3">
        <v>567</v>
      </c>
      <c r="B1400" s="3">
        <v>15</v>
      </c>
      <c r="C1400" t="s">
        <v>53</v>
      </c>
      <c r="D1400" t="s">
        <v>620</v>
      </c>
      <c r="E1400" s="4">
        <v>16</v>
      </c>
      <c r="F1400" s="4">
        <v>28</v>
      </c>
      <c r="G1400">
        <v>2</v>
      </c>
      <c r="H1400" s="5">
        <v>6.2500000000000003E-3</v>
      </c>
      <c r="I1400" t="s">
        <v>609</v>
      </c>
      <c r="J1400" s="4">
        <f t="shared" si="85"/>
        <v>56</v>
      </c>
      <c r="K1400" s="11">
        <f t="shared" si="86"/>
        <v>32</v>
      </c>
      <c r="L1400" s="4">
        <f t="shared" si="84"/>
        <v>24</v>
      </c>
      <c r="M1400" s="6">
        <f t="shared" si="87"/>
        <v>0.42857142857142855</v>
      </c>
    </row>
    <row r="1401" spans="1:13" x14ac:dyDescent="0.45">
      <c r="A1401" s="3">
        <v>567</v>
      </c>
      <c r="B1401" s="3">
        <v>15</v>
      </c>
      <c r="C1401" t="s">
        <v>272</v>
      </c>
      <c r="D1401" t="s">
        <v>619</v>
      </c>
      <c r="E1401" s="4">
        <v>20</v>
      </c>
      <c r="F1401" s="4">
        <v>33</v>
      </c>
      <c r="G1401">
        <v>2</v>
      </c>
      <c r="H1401" s="5">
        <v>2.361111111111111E-2</v>
      </c>
      <c r="I1401" t="s">
        <v>610</v>
      </c>
      <c r="J1401" s="4">
        <f t="shared" si="85"/>
        <v>66</v>
      </c>
      <c r="K1401" s="11">
        <f t="shared" si="86"/>
        <v>40</v>
      </c>
      <c r="L1401" s="4">
        <f t="shared" si="84"/>
        <v>26</v>
      </c>
      <c r="M1401" s="6">
        <f t="shared" si="87"/>
        <v>0.39393939393939392</v>
      </c>
    </row>
    <row r="1402" spans="1:13" x14ac:dyDescent="0.45">
      <c r="A1402" s="3">
        <v>567</v>
      </c>
      <c r="B1402" s="3">
        <v>15</v>
      </c>
      <c r="C1402" t="s">
        <v>66</v>
      </c>
      <c r="D1402" t="s">
        <v>625</v>
      </c>
      <c r="E1402" s="4">
        <v>20</v>
      </c>
      <c r="F1402" s="4">
        <v>34</v>
      </c>
      <c r="G1402">
        <v>2</v>
      </c>
      <c r="H1402" s="5">
        <v>1.2500000000000001E-2</v>
      </c>
      <c r="I1402" t="s">
        <v>609</v>
      </c>
      <c r="J1402" s="4">
        <f t="shared" si="85"/>
        <v>68</v>
      </c>
      <c r="K1402" s="11">
        <f t="shared" si="86"/>
        <v>40</v>
      </c>
      <c r="L1402" s="4">
        <f t="shared" si="84"/>
        <v>28</v>
      </c>
      <c r="M1402" s="6">
        <f t="shared" si="87"/>
        <v>0.41176470588235292</v>
      </c>
    </row>
    <row r="1403" spans="1:13" x14ac:dyDescent="0.45">
      <c r="A1403" s="3">
        <v>567</v>
      </c>
      <c r="B1403" s="3">
        <v>15</v>
      </c>
      <c r="C1403" t="s">
        <v>81</v>
      </c>
      <c r="D1403" t="s">
        <v>628</v>
      </c>
      <c r="E1403" s="4">
        <v>13</v>
      </c>
      <c r="F1403" s="4">
        <v>21</v>
      </c>
      <c r="G1403">
        <v>3</v>
      </c>
      <c r="H1403" s="5">
        <v>2.8472222222222222E-2</v>
      </c>
      <c r="I1403" t="s">
        <v>610</v>
      </c>
      <c r="J1403" s="4">
        <f t="shared" si="85"/>
        <v>63</v>
      </c>
      <c r="K1403" s="11">
        <f t="shared" si="86"/>
        <v>39</v>
      </c>
      <c r="L1403" s="4">
        <f t="shared" si="84"/>
        <v>24</v>
      </c>
      <c r="M1403" s="6">
        <f t="shared" si="87"/>
        <v>0.38095238095238093</v>
      </c>
    </row>
    <row r="1404" spans="1:13" x14ac:dyDescent="0.45">
      <c r="A1404" s="3">
        <v>568</v>
      </c>
      <c r="B1404" s="3">
        <v>5</v>
      </c>
      <c r="C1404" t="s">
        <v>66</v>
      </c>
      <c r="D1404" t="s">
        <v>625</v>
      </c>
      <c r="E1404" s="4">
        <v>20</v>
      </c>
      <c r="F1404" s="4">
        <v>34</v>
      </c>
      <c r="G1404">
        <v>3</v>
      </c>
      <c r="H1404" s="5">
        <v>2.7777777777777776E-2</v>
      </c>
      <c r="I1404" t="s">
        <v>609</v>
      </c>
      <c r="J1404" s="4">
        <f t="shared" si="85"/>
        <v>102</v>
      </c>
      <c r="K1404" s="11">
        <f t="shared" si="86"/>
        <v>60</v>
      </c>
      <c r="L1404" s="4">
        <f t="shared" si="84"/>
        <v>42</v>
      </c>
      <c r="M1404" s="6">
        <f t="shared" si="87"/>
        <v>0.41176470588235292</v>
      </c>
    </row>
    <row r="1405" spans="1:13" x14ac:dyDescent="0.45">
      <c r="A1405" s="3">
        <v>568</v>
      </c>
      <c r="B1405" s="3">
        <v>5</v>
      </c>
      <c r="C1405" t="s">
        <v>59</v>
      </c>
      <c r="D1405" t="s">
        <v>616</v>
      </c>
      <c r="E1405" s="4">
        <v>25</v>
      </c>
      <c r="F1405" s="4">
        <v>40</v>
      </c>
      <c r="G1405">
        <v>2</v>
      </c>
      <c r="H1405" s="5">
        <v>3.0555555555555555E-2</v>
      </c>
      <c r="I1405" t="s">
        <v>610</v>
      </c>
      <c r="J1405" s="4">
        <f t="shared" si="85"/>
        <v>80</v>
      </c>
      <c r="K1405" s="11">
        <f t="shared" si="86"/>
        <v>50</v>
      </c>
      <c r="L1405" s="4">
        <f t="shared" si="84"/>
        <v>30</v>
      </c>
      <c r="M1405" s="6">
        <f t="shared" si="87"/>
        <v>0.375</v>
      </c>
    </row>
    <row r="1406" spans="1:13" x14ac:dyDescent="0.45">
      <c r="A1406" s="3">
        <v>569</v>
      </c>
      <c r="B1406" s="3">
        <v>12</v>
      </c>
      <c r="C1406" t="s">
        <v>66</v>
      </c>
      <c r="D1406" t="s">
        <v>625</v>
      </c>
      <c r="E1406" s="4">
        <v>20</v>
      </c>
      <c r="F1406" s="4">
        <v>34</v>
      </c>
      <c r="G1406">
        <v>2</v>
      </c>
      <c r="H1406" s="5">
        <v>1.8055555555555554E-2</v>
      </c>
      <c r="I1406" t="s">
        <v>609</v>
      </c>
      <c r="J1406" s="4">
        <f t="shared" si="85"/>
        <v>68</v>
      </c>
      <c r="K1406" s="11">
        <f t="shared" si="86"/>
        <v>40</v>
      </c>
      <c r="L1406" s="4">
        <f t="shared" si="84"/>
        <v>28</v>
      </c>
      <c r="M1406" s="6">
        <f t="shared" si="87"/>
        <v>0.41176470588235292</v>
      </c>
    </row>
    <row r="1407" spans="1:13" x14ac:dyDescent="0.45">
      <c r="A1407" s="3">
        <v>569</v>
      </c>
      <c r="B1407" s="3">
        <v>12</v>
      </c>
      <c r="C1407" t="s">
        <v>81</v>
      </c>
      <c r="D1407" t="s">
        <v>628</v>
      </c>
      <c r="E1407" s="4">
        <v>13</v>
      </c>
      <c r="F1407" s="4">
        <v>21</v>
      </c>
      <c r="G1407">
        <v>3</v>
      </c>
      <c r="H1407" s="5">
        <v>2.2222222222222223E-2</v>
      </c>
      <c r="I1407" t="s">
        <v>610</v>
      </c>
      <c r="J1407" s="4">
        <f t="shared" si="85"/>
        <v>63</v>
      </c>
      <c r="K1407" s="11">
        <f t="shared" si="86"/>
        <v>39</v>
      </c>
      <c r="L1407" s="4">
        <f t="shared" si="84"/>
        <v>24</v>
      </c>
      <c r="M1407" s="6">
        <f t="shared" si="87"/>
        <v>0.38095238095238093</v>
      </c>
    </row>
    <row r="1408" spans="1:13" x14ac:dyDescent="0.45">
      <c r="A1408" s="3">
        <v>570</v>
      </c>
      <c r="B1408" s="3">
        <v>1</v>
      </c>
      <c r="C1408" t="s">
        <v>272</v>
      </c>
      <c r="D1408" t="s">
        <v>619</v>
      </c>
      <c r="E1408" s="4">
        <v>20</v>
      </c>
      <c r="F1408" s="4">
        <v>33</v>
      </c>
      <c r="G1408">
        <v>1</v>
      </c>
      <c r="H1408" s="5">
        <v>2.6388888888888889E-2</v>
      </c>
      <c r="I1408" t="s">
        <v>609</v>
      </c>
      <c r="J1408" s="4">
        <f t="shared" si="85"/>
        <v>33</v>
      </c>
      <c r="K1408" s="11">
        <f t="shared" si="86"/>
        <v>20</v>
      </c>
      <c r="L1408" s="4">
        <f t="shared" si="84"/>
        <v>13</v>
      </c>
      <c r="M1408" s="6">
        <f t="shared" si="87"/>
        <v>0.39393939393939392</v>
      </c>
    </row>
    <row r="1409" spans="1:13" x14ac:dyDescent="0.45">
      <c r="A1409" s="3">
        <v>570</v>
      </c>
      <c r="B1409" s="3">
        <v>1</v>
      </c>
      <c r="C1409" t="s">
        <v>166</v>
      </c>
      <c r="D1409" t="s">
        <v>630</v>
      </c>
      <c r="E1409" s="4">
        <v>15</v>
      </c>
      <c r="F1409" s="4">
        <v>26</v>
      </c>
      <c r="G1409">
        <v>2</v>
      </c>
      <c r="H1409" s="5">
        <v>5.5555555555555558E-3</v>
      </c>
      <c r="I1409" t="s">
        <v>610</v>
      </c>
      <c r="J1409" s="4">
        <f t="shared" si="85"/>
        <v>52</v>
      </c>
      <c r="K1409" s="11">
        <f t="shared" si="86"/>
        <v>30</v>
      </c>
      <c r="L1409" s="4">
        <f t="shared" si="84"/>
        <v>22</v>
      </c>
      <c r="M1409" s="6">
        <f t="shared" si="87"/>
        <v>0.42307692307692307</v>
      </c>
    </row>
    <row r="1410" spans="1:13" x14ac:dyDescent="0.45">
      <c r="A1410" s="3">
        <v>571</v>
      </c>
      <c r="B1410" s="3">
        <v>15</v>
      </c>
      <c r="C1410" t="s">
        <v>117</v>
      </c>
      <c r="D1410" t="s">
        <v>615</v>
      </c>
      <c r="E1410" s="4">
        <v>16</v>
      </c>
      <c r="F1410" s="4">
        <v>27</v>
      </c>
      <c r="G1410">
        <v>2</v>
      </c>
      <c r="H1410" s="5">
        <v>1.8055555555555554E-2</v>
      </c>
      <c r="I1410" t="s">
        <v>609</v>
      </c>
      <c r="J1410" s="4">
        <f t="shared" si="85"/>
        <v>54</v>
      </c>
      <c r="K1410" s="11">
        <f t="shared" si="86"/>
        <v>32</v>
      </c>
      <c r="L1410" s="4">
        <f t="shared" ref="L1410:L1473" si="88">J1410-(G1410*E1410)</f>
        <v>22</v>
      </c>
      <c r="M1410" s="6">
        <f t="shared" si="87"/>
        <v>0.40740740740740738</v>
      </c>
    </row>
    <row r="1411" spans="1:13" x14ac:dyDescent="0.45">
      <c r="A1411" s="3">
        <v>572</v>
      </c>
      <c r="B1411" s="3">
        <v>19</v>
      </c>
      <c r="C1411" t="s">
        <v>79</v>
      </c>
      <c r="D1411" t="s">
        <v>613</v>
      </c>
      <c r="E1411" s="4">
        <v>18</v>
      </c>
      <c r="F1411" s="4">
        <v>30</v>
      </c>
      <c r="G1411">
        <v>1</v>
      </c>
      <c r="H1411" s="5">
        <v>2.361111111111111E-2</v>
      </c>
      <c r="I1411" t="s">
        <v>610</v>
      </c>
      <c r="J1411" s="4">
        <f t="shared" ref="J1411:J1474" si="89">F1411*G1411</f>
        <v>30</v>
      </c>
      <c r="K1411" s="11">
        <f t="shared" ref="K1411:K1474" si="90">G1411*E1411</f>
        <v>18</v>
      </c>
      <c r="L1411" s="4">
        <f t="shared" si="88"/>
        <v>12</v>
      </c>
      <c r="M1411" s="6">
        <f t="shared" ref="M1411:M1474" si="91">L1411/J1411</f>
        <v>0.4</v>
      </c>
    </row>
    <row r="1412" spans="1:13" x14ac:dyDescent="0.45">
      <c r="A1412" s="3">
        <v>572</v>
      </c>
      <c r="B1412" s="3">
        <v>19</v>
      </c>
      <c r="C1412" t="s">
        <v>214</v>
      </c>
      <c r="D1412" t="s">
        <v>624</v>
      </c>
      <c r="E1412" s="4">
        <v>13</v>
      </c>
      <c r="F1412" s="4">
        <v>22</v>
      </c>
      <c r="G1412">
        <v>2</v>
      </c>
      <c r="H1412" s="5">
        <v>6.9444444444444441E-3</v>
      </c>
      <c r="I1412" t="s">
        <v>610</v>
      </c>
      <c r="J1412" s="4">
        <f t="shared" si="89"/>
        <v>44</v>
      </c>
      <c r="K1412" s="11">
        <f t="shared" si="90"/>
        <v>26</v>
      </c>
      <c r="L1412" s="4">
        <f t="shared" si="88"/>
        <v>18</v>
      </c>
      <c r="M1412" s="6">
        <f t="shared" si="91"/>
        <v>0.40909090909090912</v>
      </c>
    </row>
    <row r="1413" spans="1:13" x14ac:dyDescent="0.45">
      <c r="A1413" s="3">
        <v>573</v>
      </c>
      <c r="B1413" s="3">
        <v>7</v>
      </c>
      <c r="C1413" t="s">
        <v>81</v>
      </c>
      <c r="D1413" t="s">
        <v>628</v>
      </c>
      <c r="E1413" s="4">
        <v>13</v>
      </c>
      <c r="F1413" s="4">
        <v>21</v>
      </c>
      <c r="G1413">
        <v>3</v>
      </c>
      <c r="H1413" s="5">
        <v>2.8472222222222222E-2</v>
      </c>
      <c r="I1413" t="s">
        <v>609</v>
      </c>
      <c r="J1413" s="4">
        <f t="shared" si="89"/>
        <v>63</v>
      </c>
      <c r="K1413" s="11">
        <f t="shared" si="90"/>
        <v>39</v>
      </c>
      <c r="L1413" s="4">
        <f t="shared" si="88"/>
        <v>24</v>
      </c>
      <c r="M1413" s="6">
        <f t="shared" si="91"/>
        <v>0.38095238095238093</v>
      </c>
    </row>
    <row r="1414" spans="1:13" x14ac:dyDescent="0.45">
      <c r="A1414" s="3">
        <v>573</v>
      </c>
      <c r="B1414" s="3">
        <v>7</v>
      </c>
      <c r="C1414" t="s">
        <v>66</v>
      </c>
      <c r="D1414" t="s">
        <v>625</v>
      </c>
      <c r="E1414" s="4">
        <v>20</v>
      </c>
      <c r="F1414" s="4">
        <v>34</v>
      </c>
      <c r="G1414">
        <v>3</v>
      </c>
      <c r="H1414" s="5">
        <v>1.9444444444444445E-2</v>
      </c>
      <c r="I1414" t="s">
        <v>610</v>
      </c>
      <c r="J1414" s="4">
        <f t="shared" si="89"/>
        <v>102</v>
      </c>
      <c r="K1414" s="11">
        <f t="shared" si="90"/>
        <v>60</v>
      </c>
      <c r="L1414" s="4">
        <f t="shared" si="88"/>
        <v>42</v>
      </c>
      <c r="M1414" s="6">
        <f t="shared" si="91"/>
        <v>0.41176470588235292</v>
      </c>
    </row>
    <row r="1415" spans="1:13" x14ac:dyDescent="0.45">
      <c r="A1415" s="3">
        <v>574</v>
      </c>
      <c r="B1415" s="3">
        <v>20</v>
      </c>
      <c r="C1415" t="s">
        <v>166</v>
      </c>
      <c r="D1415" t="s">
        <v>630</v>
      </c>
      <c r="E1415" s="4">
        <v>15</v>
      </c>
      <c r="F1415" s="4">
        <v>26</v>
      </c>
      <c r="G1415">
        <v>3</v>
      </c>
      <c r="H1415" s="5">
        <v>3.4722222222222224E-2</v>
      </c>
      <c r="I1415" t="s">
        <v>610</v>
      </c>
      <c r="J1415" s="4">
        <f t="shared" si="89"/>
        <v>78</v>
      </c>
      <c r="K1415" s="11">
        <f t="shared" si="90"/>
        <v>45</v>
      </c>
      <c r="L1415" s="4">
        <f t="shared" si="88"/>
        <v>33</v>
      </c>
      <c r="M1415" s="6">
        <f t="shared" si="91"/>
        <v>0.42307692307692307</v>
      </c>
    </row>
    <row r="1416" spans="1:13" x14ac:dyDescent="0.45">
      <c r="A1416" s="3">
        <v>574</v>
      </c>
      <c r="B1416" s="3">
        <v>20</v>
      </c>
      <c r="C1416" t="s">
        <v>84</v>
      </c>
      <c r="D1416" t="s">
        <v>617</v>
      </c>
      <c r="E1416" s="4">
        <v>22</v>
      </c>
      <c r="F1416" s="4">
        <v>36</v>
      </c>
      <c r="G1416">
        <v>2</v>
      </c>
      <c r="H1416" s="5">
        <v>2.7777777777777776E-2</v>
      </c>
      <c r="I1416" t="s">
        <v>609</v>
      </c>
      <c r="J1416" s="4">
        <f t="shared" si="89"/>
        <v>72</v>
      </c>
      <c r="K1416" s="11">
        <f t="shared" si="90"/>
        <v>44</v>
      </c>
      <c r="L1416" s="4">
        <f t="shared" si="88"/>
        <v>28</v>
      </c>
      <c r="M1416" s="6">
        <f t="shared" si="91"/>
        <v>0.3888888888888889</v>
      </c>
    </row>
    <row r="1417" spans="1:13" x14ac:dyDescent="0.45">
      <c r="A1417" s="3">
        <v>574</v>
      </c>
      <c r="B1417" s="3">
        <v>20</v>
      </c>
      <c r="C1417" t="s">
        <v>90</v>
      </c>
      <c r="D1417" t="s">
        <v>629</v>
      </c>
      <c r="E1417" s="4">
        <v>10</v>
      </c>
      <c r="F1417" s="4">
        <v>18</v>
      </c>
      <c r="G1417">
        <v>2</v>
      </c>
      <c r="H1417" s="5">
        <v>2.5694444444444443E-2</v>
      </c>
      <c r="I1417" t="s">
        <v>610</v>
      </c>
      <c r="J1417" s="4">
        <f t="shared" si="89"/>
        <v>36</v>
      </c>
      <c r="K1417" s="11">
        <f t="shared" si="90"/>
        <v>20</v>
      </c>
      <c r="L1417" s="4">
        <f t="shared" si="88"/>
        <v>16</v>
      </c>
      <c r="M1417" s="6">
        <f t="shared" si="91"/>
        <v>0.44444444444444442</v>
      </c>
    </row>
    <row r="1418" spans="1:13" x14ac:dyDescent="0.45">
      <c r="A1418" s="3">
        <v>574</v>
      </c>
      <c r="B1418" s="3">
        <v>20</v>
      </c>
      <c r="C1418" t="s">
        <v>81</v>
      </c>
      <c r="D1418" t="s">
        <v>628</v>
      </c>
      <c r="E1418" s="4">
        <v>13</v>
      </c>
      <c r="F1418" s="4">
        <v>21</v>
      </c>
      <c r="G1418">
        <v>1</v>
      </c>
      <c r="H1418" s="5">
        <v>2.8472222222222222E-2</v>
      </c>
      <c r="I1418" t="s">
        <v>610</v>
      </c>
      <c r="J1418" s="4">
        <f t="shared" si="89"/>
        <v>21</v>
      </c>
      <c r="K1418" s="11">
        <f t="shared" si="90"/>
        <v>13</v>
      </c>
      <c r="L1418" s="4">
        <f t="shared" si="88"/>
        <v>8</v>
      </c>
      <c r="M1418" s="6">
        <f t="shared" si="91"/>
        <v>0.38095238095238093</v>
      </c>
    </row>
    <row r="1419" spans="1:13" x14ac:dyDescent="0.45">
      <c r="A1419" s="3">
        <v>575</v>
      </c>
      <c r="B1419" s="3">
        <v>15</v>
      </c>
      <c r="C1419" t="s">
        <v>90</v>
      </c>
      <c r="D1419" t="s">
        <v>629</v>
      </c>
      <c r="E1419" s="4">
        <v>10</v>
      </c>
      <c r="F1419" s="4">
        <v>18</v>
      </c>
      <c r="G1419">
        <v>1</v>
      </c>
      <c r="H1419" s="5">
        <v>3.0555555555555555E-2</v>
      </c>
      <c r="I1419" t="s">
        <v>609</v>
      </c>
      <c r="J1419" s="4">
        <f t="shared" si="89"/>
        <v>18</v>
      </c>
      <c r="K1419" s="11">
        <f t="shared" si="90"/>
        <v>10</v>
      </c>
      <c r="L1419" s="4">
        <f t="shared" si="88"/>
        <v>8</v>
      </c>
      <c r="M1419" s="6">
        <f t="shared" si="91"/>
        <v>0.44444444444444442</v>
      </c>
    </row>
    <row r="1420" spans="1:13" x14ac:dyDescent="0.45">
      <c r="A1420" s="3">
        <v>576</v>
      </c>
      <c r="B1420" s="3">
        <v>9</v>
      </c>
      <c r="C1420" t="s">
        <v>272</v>
      </c>
      <c r="D1420" t="s">
        <v>619</v>
      </c>
      <c r="E1420" s="4">
        <v>20</v>
      </c>
      <c r="F1420" s="4">
        <v>33</v>
      </c>
      <c r="G1420">
        <v>1</v>
      </c>
      <c r="H1420" s="5">
        <v>3.1944444444444442E-2</v>
      </c>
      <c r="I1420" t="s">
        <v>609</v>
      </c>
      <c r="J1420" s="4">
        <f t="shared" si="89"/>
        <v>33</v>
      </c>
      <c r="K1420" s="11">
        <f t="shared" si="90"/>
        <v>20</v>
      </c>
      <c r="L1420" s="4">
        <f t="shared" si="88"/>
        <v>13</v>
      </c>
      <c r="M1420" s="6">
        <f t="shared" si="91"/>
        <v>0.39393939393939392</v>
      </c>
    </row>
    <row r="1421" spans="1:13" x14ac:dyDescent="0.45">
      <c r="A1421" s="3">
        <v>576</v>
      </c>
      <c r="B1421" s="3">
        <v>9</v>
      </c>
      <c r="C1421" t="s">
        <v>127</v>
      </c>
      <c r="D1421" t="s">
        <v>614</v>
      </c>
      <c r="E1421" s="4">
        <v>19</v>
      </c>
      <c r="F1421" s="4">
        <v>31</v>
      </c>
      <c r="G1421">
        <v>3</v>
      </c>
      <c r="H1421" s="5">
        <v>2.2222222222222223E-2</v>
      </c>
      <c r="I1421" t="s">
        <v>609</v>
      </c>
      <c r="J1421" s="4">
        <f t="shared" si="89"/>
        <v>93</v>
      </c>
      <c r="K1421" s="11">
        <f t="shared" si="90"/>
        <v>57</v>
      </c>
      <c r="L1421" s="4">
        <f t="shared" si="88"/>
        <v>36</v>
      </c>
      <c r="M1421" s="6">
        <f t="shared" si="91"/>
        <v>0.38709677419354838</v>
      </c>
    </row>
    <row r="1422" spans="1:13" x14ac:dyDescent="0.45">
      <c r="A1422" s="3">
        <v>576</v>
      </c>
      <c r="B1422" s="3">
        <v>9</v>
      </c>
      <c r="C1422" t="s">
        <v>84</v>
      </c>
      <c r="D1422" t="s">
        <v>617</v>
      </c>
      <c r="E1422" s="4">
        <v>22</v>
      </c>
      <c r="F1422" s="4">
        <v>36</v>
      </c>
      <c r="G1422">
        <v>3</v>
      </c>
      <c r="H1422" s="5">
        <v>2.5694444444444443E-2</v>
      </c>
      <c r="I1422" t="s">
        <v>610</v>
      </c>
      <c r="J1422" s="4">
        <f t="shared" si="89"/>
        <v>108</v>
      </c>
      <c r="K1422" s="11">
        <f t="shared" si="90"/>
        <v>66</v>
      </c>
      <c r="L1422" s="4">
        <f t="shared" si="88"/>
        <v>42</v>
      </c>
      <c r="M1422" s="6">
        <f t="shared" si="91"/>
        <v>0.3888888888888889</v>
      </c>
    </row>
    <row r="1423" spans="1:13" x14ac:dyDescent="0.45">
      <c r="A1423" s="3">
        <v>577</v>
      </c>
      <c r="B1423" s="3">
        <v>5</v>
      </c>
      <c r="C1423" t="s">
        <v>90</v>
      </c>
      <c r="D1423" t="s">
        <v>629</v>
      </c>
      <c r="E1423" s="4">
        <v>10</v>
      </c>
      <c r="F1423" s="4">
        <v>18</v>
      </c>
      <c r="G1423">
        <v>1</v>
      </c>
      <c r="H1423" s="5">
        <v>6.9444444444444441E-3</v>
      </c>
      <c r="I1423" t="s">
        <v>610</v>
      </c>
      <c r="J1423" s="4">
        <f t="shared" si="89"/>
        <v>18</v>
      </c>
      <c r="K1423" s="11">
        <f t="shared" si="90"/>
        <v>10</v>
      </c>
      <c r="L1423" s="4">
        <f t="shared" si="88"/>
        <v>8</v>
      </c>
      <c r="M1423" s="6">
        <f t="shared" si="91"/>
        <v>0.44444444444444442</v>
      </c>
    </row>
    <row r="1424" spans="1:13" x14ac:dyDescent="0.45">
      <c r="A1424" s="3">
        <v>577</v>
      </c>
      <c r="B1424" s="3">
        <v>5</v>
      </c>
      <c r="C1424" t="s">
        <v>214</v>
      </c>
      <c r="D1424" t="s">
        <v>624</v>
      </c>
      <c r="E1424" s="4">
        <v>13</v>
      </c>
      <c r="F1424" s="4">
        <v>22</v>
      </c>
      <c r="G1424">
        <v>1</v>
      </c>
      <c r="H1424" s="5">
        <v>1.0416666666666666E-2</v>
      </c>
      <c r="I1424" t="s">
        <v>609</v>
      </c>
      <c r="J1424" s="4">
        <f t="shared" si="89"/>
        <v>22</v>
      </c>
      <c r="K1424" s="11">
        <f t="shared" si="90"/>
        <v>13</v>
      </c>
      <c r="L1424" s="4">
        <f t="shared" si="88"/>
        <v>9</v>
      </c>
      <c r="M1424" s="6">
        <f t="shared" si="91"/>
        <v>0.40909090909090912</v>
      </c>
    </row>
    <row r="1425" spans="1:13" x14ac:dyDescent="0.45">
      <c r="A1425" s="3">
        <v>578</v>
      </c>
      <c r="B1425" s="3">
        <v>11</v>
      </c>
      <c r="C1425" t="s">
        <v>79</v>
      </c>
      <c r="D1425" t="s">
        <v>613</v>
      </c>
      <c r="E1425" s="4">
        <v>18</v>
      </c>
      <c r="F1425" s="4">
        <v>30</v>
      </c>
      <c r="G1425">
        <v>3</v>
      </c>
      <c r="H1425" s="5">
        <v>3.0555555555555555E-2</v>
      </c>
      <c r="I1425" t="s">
        <v>609</v>
      </c>
      <c r="J1425" s="4">
        <f t="shared" si="89"/>
        <v>90</v>
      </c>
      <c r="K1425" s="11">
        <f t="shared" si="90"/>
        <v>54</v>
      </c>
      <c r="L1425" s="4">
        <f t="shared" si="88"/>
        <v>36</v>
      </c>
      <c r="M1425" s="6">
        <f t="shared" si="91"/>
        <v>0.4</v>
      </c>
    </row>
    <row r="1426" spans="1:13" x14ac:dyDescent="0.45">
      <c r="A1426" s="3">
        <v>579</v>
      </c>
      <c r="B1426" s="3">
        <v>9</v>
      </c>
      <c r="C1426" t="s">
        <v>133</v>
      </c>
      <c r="D1426" t="s">
        <v>631</v>
      </c>
      <c r="E1426" s="4">
        <v>15</v>
      </c>
      <c r="F1426" s="4">
        <v>25</v>
      </c>
      <c r="G1426">
        <v>2</v>
      </c>
      <c r="H1426" s="5">
        <v>3.3333333333333333E-2</v>
      </c>
      <c r="I1426" t="s">
        <v>609</v>
      </c>
      <c r="J1426" s="4">
        <f t="shared" si="89"/>
        <v>50</v>
      </c>
      <c r="K1426" s="11">
        <f t="shared" si="90"/>
        <v>30</v>
      </c>
      <c r="L1426" s="4">
        <f t="shared" si="88"/>
        <v>20</v>
      </c>
      <c r="M1426" s="6">
        <f t="shared" si="91"/>
        <v>0.4</v>
      </c>
    </row>
    <row r="1427" spans="1:13" x14ac:dyDescent="0.45">
      <c r="A1427" s="3">
        <v>580</v>
      </c>
      <c r="B1427" s="3">
        <v>10</v>
      </c>
      <c r="C1427" t="s">
        <v>272</v>
      </c>
      <c r="D1427" t="s">
        <v>619</v>
      </c>
      <c r="E1427" s="4">
        <v>20</v>
      </c>
      <c r="F1427" s="4">
        <v>33</v>
      </c>
      <c r="G1427">
        <v>1</v>
      </c>
      <c r="H1427" s="5">
        <v>2.0833333333333332E-2</v>
      </c>
      <c r="I1427" t="s">
        <v>609</v>
      </c>
      <c r="J1427" s="4">
        <f t="shared" si="89"/>
        <v>33</v>
      </c>
      <c r="K1427" s="11">
        <f t="shared" si="90"/>
        <v>20</v>
      </c>
      <c r="L1427" s="4">
        <f t="shared" si="88"/>
        <v>13</v>
      </c>
      <c r="M1427" s="6">
        <f t="shared" si="91"/>
        <v>0.39393939393939392</v>
      </c>
    </row>
    <row r="1428" spans="1:13" x14ac:dyDescent="0.45">
      <c r="A1428" s="3">
        <v>581</v>
      </c>
      <c r="B1428" s="3">
        <v>18</v>
      </c>
      <c r="C1428" t="s">
        <v>272</v>
      </c>
      <c r="D1428" t="s">
        <v>619</v>
      </c>
      <c r="E1428" s="4">
        <v>20</v>
      </c>
      <c r="F1428" s="4">
        <v>33</v>
      </c>
      <c r="G1428">
        <v>1</v>
      </c>
      <c r="H1428" s="5">
        <v>1.0416666666666666E-2</v>
      </c>
      <c r="I1428" t="s">
        <v>609</v>
      </c>
      <c r="J1428" s="4">
        <f t="shared" si="89"/>
        <v>33</v>
      </c>
      <c r="K1428" s="11">
        <f t="shared" si="90"/>
        <v>20</v>
      </c>
      <c r="L1428" s="4">
        <f t="shared" si="88"/>
        <v>13</v>
      </c>
      <c r="M1428" s="6">
        <f t="shared" si="91"/>
        <v>0.39393939393939392</v>
      </c>
    </row>
    <row r="1429" spans="1:13" x14ac:dyDescent="0.45">
      <c r="A1429" s="3">
        <v>581</v>
      </c>
      <c r="B1429" s="3">
        <v>18</v>
      </c>
      <c r="C1429" t="s">
        <v>79</v>
      </c>
      <c r="D1429" t="s">
        <v>613</v>
      </c>
      <c r="E1429" s="4">
        <v>18</v>
      </c>
      <c r="F1429" s="4">
        <v>30</v>
      </c>
      <c r="G1429">
        <v>3</v>
      </c>
      <c r="H1429" s="5">
        <v>2.7777777777777776E-2</v>
      </c>
      <c r="I1429" t="s">
        <v>609</v>
      </c>
      <c r="J1429" s="4">
        <f t="shared" si="89"/>
        <v>90</v>
      </c>
      <c r="K1429" s="11">
        <f t="shared" si="90"/>
        <v>54</v>
      </c>
      <c r="L1429" s="4">
        <f t="shared" si="88"/>
        <v>36</v>
      </c>
      <c r="M1429" s="6">
        <f t="shared" si="91"/>
        <v>0.4</v>
      </c>
    </row>
    <row r="1430" spans="1:13" x14ac:dyDescent="0.45">
      <c r="A1430" s="3">
        <v>582</v>
      </c>
      <c r="B1430" s="3">
        <v>3</v>
      </c>
      <c r="C1430" t="s">
        <v>117</v>
      </c>
      <c r="D1430" t="s">
        <v>615</v>
      </c>
      <c r="E1430" s="4">
        <v>16</v>
      </c>
      <c r="F1430" s="4">
        <v>27</v>
      </c>
      <c r="G1430">
        <v>2</v>
      </c>
      <c r="H1430" s="5">
        <v>2.9166666666666667E-2</v>
      </c>
      <c r="I1430" t="s">
        <v>610</v>
      </c>
      <c r="J1430" s="4">
        <f t="shared" si="89"/>
        <v>54</v>
      </c>
      <c r="K1430" s="11">
        <f t="shared" si="90"/>
        <v>32</v>
      </c>
      <c r="L1430" s="4">
        <f t="shared" si="88"/>
        <v>22</v>
      </c>
      <c r="M1430" s="6">
        <f t="shared" si="91"/>
        <v>0.40740740740740738</v>
      </c>
    </row>
    <row r="1431" spans="1:13" x14ac:dyDescent="0.45">
      <c r="A1431" s="3">
        <v>583</v>
      </c>
      <c r="B1431" s="3">
        <v>9</v>
      </c>
      <c r="C1431" t="s">
        <v>123</v>
      </c>
      <c r="D1431" t="s">
        <v>621</v>
      </c>
      <c r="E1431" s="4">
        <v>11</v>
      </c>
      <c r="F1431" s="4">
        <v>19</v>
      </c>
      <c r="G1431">
        <v>3</v>
      </c>
      <c r="H1431" s="5">
        <v>1.0416666666666666E-2</v>
      </c>
      <c r="I1431" t="s">
        <v>609</v>
      </c>
      <c r="J1431" s="4">
        <f t="shared" si="89"/>
        <v>57</v>
      </c>
      <c r="K1431" s="11">
        <f t="shared" si="90"/>
        <v>33</v>
      </c>
      <c r="L1431" s="4">
        <f t="shared" si="88"/>
        <v>24</v>
      </c>
      <c r="M1431" s="6">
        <f t="shared" si="91"/>
        <v>0.42105263157894735</v>
      </c>
    </row>
    <row r="1432" spans="1:13" x14ac:dyDescent="0.45">
      <c r="A1432" s="3">
        <v>583</v>
      </c>
      <c r="B1432" s="3">
        <v>9</v>
      </c>
      <c r="C1432" t="s">
        <v>90</v>
      </c>
      <c r="D1432" t="s">
        <v>629</v>
      </c>
      <c r="E1432" s="4">
        <v>10</v>
      </c>
      <c r="F1432" s="4">
        <v>18</v>
      </c>
      <c r="G1432">
        <v>1</v>
      </c>
      <c r="H1432" s="5">
        <v>7.6388888888888886E-3</v>
      </c>
      <c r="I1432" t="s">
        <v>609</v>
      </c>
      <c r="J1432" s="4">
        <f t="shared" si="89"/>
        <v>18</v>
      </c>
      <c r="K1432" s="11">
        <f t="shared" si="90"/>
        <v>10</v>
      </c>
      <c r="L1432" s="4">
        <f t="shared" si="88"/>
        <v>8</v>
      </c>
      <c r="M1432" s="6">
        <f t="shared" si="91"/>
        <v>0.44444444444444442</v>
      </c>
    </row>
    <row r="1433" spans="1:13" x14ac:dyDescent="0.45">
      <c r="A1433" s="3">
        <v>583</v>
      </c>
      <c r="B1433" s="3">
        <v>9</v>
      </c>
      <c r="C1433" t="s">
        <v>169</v>
      </c>
      <c r="D1433" t="s">
        <v>612</v>
      </c>
      <c r="E1433" s="4">
        <v>14</v>
      </c>
      <c r="F1433" s="4">
        <v>24</v>
      </c>
      <c r="G1433">
        <v>2</v>
      </c>
      <c r="H1433" s="5">
        <v>2.013888888888889E-2</v>
      </c>
      <c r="I1433" t="s">
        <v>610</v>
      </c>
      <c r="J1433" s="4">
        <f t="shared" si="89"/>
        <v>48</v>
      </c>
      <c r="K1433" s="11">
        <f t="shared" si="90"/>
        <v>28</v>
      </c>
      <c r="L1433" s="4">
        <f t="shared" si="88"/>
        <v>20</v>
      </c>
      <c r="M1433" s="6">
        <f t="shared" si="91"/>
        <v>0.41666666666666669</v>
      </c>
    </row>
    <row r="1434" spans="1:13" x14ac:dyDescent="0.45">
      <c r="A1434" s="3">
        <v>583</v>
      </c>
      <c r="B1434" s="3">
        <v>9</v>
      </c>
      <c r="C1434" t="s">
        <v>59</v>
      </c>
      <c r="D1434" t="s">
        <v>616</v>
      </c>
      <c r="E1434" s="4">
        <v>25</v>
      </c>
      <c r="F1434" s="4">
        <v>40</v>
      </c>
      <c r="G1434">
        <v>3</v>
      </c>
      <c r="H1434" s="5">
        <v>3.4722222222222224E-2</v>
      </c>
      <c r="I1434" t="s">
        <v>610</v>
      </c>
      <c r="J1434" s="4">
        <f t="shared" si="89"/>
        <v>120</v>
      </c>
      <c r="K1434" s="11">
        <f t="shared" si="90"/>
        <v>75</v>
      </c>
      <c r="L1434" s="4">
        <f t="shared" si="88"/>
        <v>45</v>
      </c>
      <c r="M1434" s="6">
        <f t="shared" si="91"/>
        <v>0.375</v>
      </c>
    </row>
    <row r="1435" spans="1:13" x14ac:dyDescent="0.45">
      <c r="A1435" s="3">
        <v>584</v>
      </c>
      <c r="B1435" s="3">
        <v>9</v>
      </c>
      <c r="C1435" t="s">
        <v>81</v>
      </c>
      <c r="D1435" t="s">
        <v>628</v>
      </c>
      <c r="E1435" s="4">
        <v>13</v>
      </c>
      <c r="F1435" s="4">
        <v>21</v>
      </c>
      <c r="G1435">
        <v>1</v>
      </c>
      <c r="H1435" s="5">
        <v>3.9583333333333331E-2</v>
      </c>
      <c r="I1435" t="s">
        <v>610</v>
      </c>
      <c r="J1435" s="4">
        <f t="shared" si="89"/>
        <v>21</v>
      </c>
      <c r="K1435" s="11">
        <f t="shared" si="90"/>
        <v>13</v>
      </c>
      <c r="L1435" s="4">
        <f t="shared" si="88"/>
        <v>8</v>
      </c>
      <c r="M1435" s="6">
        <f t="shared" si="91"/>
        <v>0.38095238095238093</v>
      </c>
    </row>
    <row r="1436" spans="1:13" x14ac:dyDescent="0.45">
      <c r="A1436" s="3">
        <v>584</v>
      </c>
      <c r="B1436" s="3">
        <v>9</v>
      </c>
      <c r="C1436" t="s">
        <v>127</v>
      </c>
      <c r="D1436" t="s">
        <v>614</v>
      </c>
      <c r="E1436" s="4">
        <v>19</v>
      </c>
      <c r="F1436" s="4">
        <v>31</v>
      </c>
      <c r="G1436">
        <v>2</v>
      </c>
      <c r="H1436" s="5">
        <v>2.361111111111111E-2</v>
      </c>
      <c r="I1436" t="s">
        <v>609</v>
      </c>
      <c r="J1436" s="4">
        <f t="shared" si="89"/>
        <v>62</v>
      </c>
      <c r="K1436" s="11">
        <f t="shared" si="90"/>
        <v>38</v>
      </c>
      <c r="L1436" s="4">
        <f t="shared" si="88"/>
        <v>24</v>
      </c>
      <c r="M1436" s="6">
        <f t="shared" si="91"/>
        <v>0.38709677419354838</v>
      </c>
    </row>
    <row r="1437" spans="1:13" x14ac:dyDescent="0.45">
      <c r="A1437" s="3">
        <v>584</v>
      </c>
      <c r="B1437" s="3">
        <v>9</v>
      </c>
      <c r="C1437" t="s">
        <v>53</v>
      </c>
      <c r="D1437" t="s">
        <v>620</v>
      </c>
      <c r="E1437" s="4">
        <v>16</v>
      </c>
      <c r="F1437" s="4">
        <v>28</v>
      </c>
      <c r="G1437">
        <v>2</v>
      </c>
      <c r="H1437" s="5">
        <v>1.5972222222222221E-2</v>
      </c>
      <c r="I1437" t="s">
        <v>609</v>
      </c>
      <c r="J1437" s="4">
        <f t="shared" si="89"/>
        <v>56</v>
      </c>
      <c r="K1437" s="11">
        <f t="shared" si="90"/>
        <v>32</v>
      </c>
      <c r="L1437" s="4">
        <f t="shared" si="88"/>
        <v>24</v>
      </c>
      <c r="M1437" s="6">
        <f t="shared" si="91"/>
        <v>0.42857142857142855</v>
      </c>
    </row>
    <row r="1438" spans="1:13" x14ac:dyDescent="0.45">
      <c r="A1438" s="3">
        <v>585</v>
      </c>
      <c r="B1438" s="3">
        <v>3</v>
      </c>
      <c r="C1438" t="s">
        <v>258</v>
      </c>
      <c r="D1438" t="s">
        <v>623</v>
      </c>
      <c r="E1438" s="4">
        <v>19</v>
      </c>
      <c r="F1438" s="4">
        <v>32</v>
      </c>
      <c r="G1438">
        <v>1</v>
      </c>
      <c r="H1438" s="5">
        <v>2.4305555555555556E-2</v>
      </c>
      <c r="I1438" t="s">
        <v>610</v>
      </c>
      <c r="J1438" s="4">
        <f t="shared" si="89"/>
        <v>32</v>
      </c>
      <c r="K1438" s="11">
        <f t="shared" si="90"/>
        <v>19</v>
      </c>
      <c r="L1438" s="4">
        <f t="shared" si="88"/>
        <v>13</v>
      </c>
      <c r="M1438" s="6">
        <f t="shared" si="91"/>
        <v>0.40625</v>
      </c>
    </row>
    <row r="1439" spans="1:13" x14ac:dyDescent="0.45">
      <c r="A1439" s="3">
        <v>585</v>
      </c>
      <c r="B1439" s="3">
        <v>3</v>
      </c>
      <c r="C1439" t="s">
        <v>37</v>
      </c>
      <c r="D1439" t="s">
        <v>622</v>
      </c>
      <c r="E1439" s="4">
        <v>21</v>
      </c>
      <c r="F1439" s="4">
        <v>35</v>
      </c>
      <c r="G1439">
        <v>1</v>
      </c>
      <c r="H1439" s="5">
        <v>5.5555555555555558E-3</v>
      </c>
      <c r="I1439" t="s">
        <v>610</v>
      </c>
      <c r="J1439" s="4">
        <f t="shared" si="89"/>
        <v>35</v>
      </c>
      <c r="K1439" s="11">
        <f t="shared" si="90"/>
        <v>21</v>
      </c>
      <c r="L1439" s="4">
        <f t="shared" si="88"/>
        <v>14</v>
      </c>
      <c r="M1439" s="6">
        <f t="shared" si="91"/>
        <v>0.4</v>
      </c>
    </row>
    <row r="1440" spans="1:13" x14ac:dyDescent="0.45">
      <c r="A1440" s="3">
        <v>585</v>
      </c>
      <c r="B1440" s="3">
        <v>3</v>
      </c>
      <c r="C1440" t="s">
        <v>90</v>
      </c>
      <c r="D1440" t="s">
        <v>629</v>
      </c>
      <c r="E1440" s="4">
        <v>10</v>
      </c>
      <c r="F1440" s="4">
        <v>18</v>
      </c>
      <c r="G1440">
        <v>2</v>
      </c>
      <c r="H1440" s="5">
        <v>1.5277777777777777E-2</v>
      </c>
      <c r="I1440" t="s">
        <v>609</v>
      </c>
      <c r="J1440" s="4">
        <f t="shared" si="89"/>
        <v>36</v>
      </c>
      <c r="K1440" s="11">
        <f t="shared" si="90"/>
        <v>20</v>
      </c>
      <c r="L1440" s="4">
        <f t="shared" si="88"/>
        <v>16</v>
      </c>
      <c r="M1440" s="6">
        <f t="shared" si="91"/>
        <v>0.44444444444444442</v>
      </c>
    </row>
    <row r="1441" spans="1:13" x14ac:dyDescent="0.45">
      <c r="A1441" s="3">
        <v>585</v>
      </c>
      <c r="B1441" s="3">
        <v>3</v>
      </c>
      <c r="C1441" t="s">
        <v>133</v>
      </c>
      <c r="D1441" t="s">
        <v>631</v>
      </c>
      <c r="E1441" s="4">
        <v>15</v>
      </c>
      <c r="F1441" s="4">
        <v>25</v>
      </c>
      <c r="G1441">
        <v>1</v>
      </c>
      <c r="H1441" s="5">
        <v>2.0833333333333332E-2</v>
      </c>
      <c r="I1441" t="s">
        <v>610</v>
      </c>
      <c r="J1441" s="4">
        <f t="shared" si="89"/>
        <v>25</v>
      </c>
      <c r="K1441" s="11">
        <f t="shared" si="90"/>
        <v>15</v>
      </c>
      <c r="L1441" s="4">
        <f t="shared" si="88"/>
        <v>10</v>
      </c>
      <c r="M1441" s="6">
        <f t="shared" si="91"/>
        <v>0.4</v>
      </c>
    </row>
    <row r="1442" spans="1:13" x14ac:dyDescent="0.45">
      <c r="A1442" s="3">
        <v>586</v>
      </c>
      <c r="B1442" s="3">
        <v>17</v>
      </c>
      <c r="C1442" t="s">
        <v>272</v>
      </c>
      <c r="D1442" t="s">
        <v>619</v>
      </c>
      <c r="E1442" s="4">
        <v>20</v>
      </c>
      <c r="F1442" s="4">
        <v>33</v>
      </c>
      <c r="G1442">
        <v>3</v>
      </c>
      <c r="H1442" s="5">
        <v>3.2638888888888891E-2</v>
      </c>
      <c r="I1442" t="s">
        <v>610</v>
      </c>
      <c r="J1442" s="4">
        <f t="shared" si="89"/>
        <v>99</v>
      </c>
      <c r="K1442" s="11">
        <f t="shared" si="90"/>
        <v>60</v>
      </c>
      <c r="L1442" s="4">
        <f t="shared" si="88"/>
        <v>39</v>
      </c>
      <c r="M1442" s="6">
        <f t="shared" si="91"/>
        <v>0.39393939393939392</v>
      </c>
    </row>
    <row r="1443" spans="1:13" x14ac:dyDescent="0.45">
      <c r="A1443" s="3">
        <v>586</v>
      </c>
      <c r="B1443" s="3">
        <v>17</v>
      </c>
      <c r="C1443" t="s">
        <v>169</v>
      </c>
      <c r="D1443" t="s">
        <v>612</v>
      </c>
      <c r="E1443" s="4">
        <v>14</v>
      </c>
      <c r="F1443" s="4">
        <v>24</v>
      </c>
      <c r="G1443">
        <v>3</v>
      </c>
      <c r="H1443" s="5">
        <v>3.125E-2</v>
      </c>
      <c r="I1443" t="s">
        <v>609</v>
      </c>
      <c r="J1443" s="4">
        <f t="shared" si="89"/>
        <v>72</v>
      </c>
      <c r="K1443" s="11">
        <f t="shared" si="90"/>
        <v>42</v>
      </c>
      <c r="L1443" s="4">
        <f t="shared" si="88"/>
        <v>30</v>
      </c>
      <c r="M1443" s="6">
        <f t="shared" si="91"/>
        <v>0.41666666666666669</v>
      </c>
    </row>
    <row r="1444" spans="1:13" x14ac:dyDescent="0.45">
      <c r="A1444" s="3">
        <v>587</v>
      </c>
      <c r="B1444" s="3">
        <v>7</v>
      </c>
      <c r="C1444" t="s">
        <v>169</v>
      </c>
      <c r="D1444" t="s">
        <v>612</v>
      </c>
      <c r="E1444" s="4">
        <v>14</v>
      </c>
      <c r="F1444" s="4">
        <v>24</v>
      </c>
      <c r="G1444">
        <v>2</v>
      </c>
      <c r="H1444" s="5">
        <v>2.9861111111111113E-2</v>
      </c>
      <c r="I1444" t="s">
        <v>610</v>
      </c>
      <c r="J1444" s="4">
        <f t="shared" si="89"/>
        <v>48</v>
      </c>
      <c r="K1444" s="11">
        <f t="shared" si="90"/>
        <v>28</v>
      </c>
      <c r="L1444" s="4">
        <f t="shared" si="88"/>
        <v>20</v>
      </c>
      <c r="M1444" s="6">
        <f t="shared" si="91"/>
        <v>0.41666666666666669</v>
      </c>
    </row>
    <row r="1445" spans="1:13" x14ac:dyDescent="0.45">
      <c r="A1445" s="3">
        <v>588</v>
      </c>
      <c r="B1445" s="3">
        <v>15</v>
      </c>
      <c r="C1445" t="s">
        <v>166</v>
      </c>
      <c r="D1445" t="s">
        <v>630</v>
      </c>
      <c r="E1445" s="4">
        <v>15</v>
      </c>
      <c r="F1445" s="4">
        <v>26</v>
      </c>
      <c r="G1445">
        <v>1</v>
      </c>
      <c r="H1445" s="5">
        <v>1.7361111111111112E-2</v>
      </c>
      <c r="I1445" t="s">
        <v>610</v>
      </c>
      <c r="J1445" s="4">
        <f t="shared" si="89"/>
        <v>26</v>
      </c>
      <c r="K1445" s="11">
        <f t="shared" si="90"/>
        <v>15</v>
      </c>
      <c r="L1445" s="4">
        <f t="shared" si="88"/>
        <v>11</v>
      </c>
      <c r="M1445" s="6">
        <f t="shared" si="91"/>
        <v>0.42307692307692307</v>
      </c>
    </row>
    <row r="1446" spans="1:13" x14ac:dyDescent="0.45">
      <c r="A1446" s="3">
        <v>588</v>
      </c>
      <c r="B1446" s="3">
        <v>15</v>
      </c>
      <c r="C1446" t="s">
        <v>133</v>
      </c>
      <c r="D1446" t="s">
        <v>631</v>
      </c>
      <c r="E1446" s="4">
        <v>15</v>
      </c>
      <c r="F1446" s="4">
        <v>25</v>
      </c>
      <c r="G1446">
        <v>3</v>
      </c>
      <c r="H1446" s="5">
        <v>8.3333333333333332E-3</v>
      </c>
      <c r="I1446" t="s">
        <v>610</v>
      </c>
      <c r="J1446" s="4">
        <f t="shared" si="89"/>
        <v>75</v>
      </c>
      <c r="K1446" s="11">
        <f t="shared" si="90"/>
        <v>45</v>
      </c>
      <c r="L1446" s="4">
        <f t="shared" si="88"/>
        <v>30</v>
      </c>
      <c r="M1446" s="6">
        <f t="shared" si="91"/>
        <v>0.4</v>
      </c>
    </row>
    <row r="1447" spans="1:13" x14ac:dyDescent="0.45">
      <c r="A1447" s="3">
        <v>589</v>
      </c>
      <c r="B1447" s="3">
        <v>10</v>
      </c>
      <c r="C1447" t="s">
        <v>211</v>
      </c>
      <c r="D1447" t="s">
        <v>627</v>
      </c>
      <c r="E1447" s="4">
        <v>14</v>
      </c>
      <c r="F1447" s="4">
        <v>23</v>
      </c>
      <c r="G1447">
        <v>1</v>
      </c>
      <c r="H1447" s="5">
        <v>3.125E-2</v>
      </c>
      <c r="I1447" t="s">
        <v>609</v>
      </c>
      <c r="J1447" s="4">
        <f t="shared" si="89"/>
        <v>23</v>
      </c>
      <c r="K1447" s="11">
        <f t="shared" si="90"/>
        <v>14</v>
      </c>
      <c r="L1447" s="4">
        <f t="shared" si="88"/>
        <v>9</v>
      </c>
      <c r="M1447" s="6">
        <f t="shared" si="91"/>
        <v>0.39130434782608697</v>
      </c>
    </row>
    <row r="1448" spans="1:13" x14ac:dyDescent="0.45">
      <c r="A1448" s="3">
        <v>589</v>
      </c>
      <c r="B1448" s="3">
        <v>10</v>
      </c>
      <c r="C1448" t="s">
        <v>66</v>
      </c>
      <c r="D1448" t="s">
        <v>625</v>
      </c>
      <c r="E1448" s="4">
        <v>20</v>
      </c>
      <c r="F1448" s="4">
        <v>34</v>
      </c>
      <c r="G1448">
        <v>3</v>
      </c>
      <c r="H1448" s="5">
        <v>4.0972222222222222E-2</v>
      </c>
      <c r="I1448" t="s">
        <v>609</v>
      </c>
      <c r="J1448" s="4">
        <f t="shared" si="89"/>
        <v>102</v>
      </c>
      <c r="K1448" s="11">
        <f t="shared" si="90"/>
        <v>60</v>
      </c>
      <c r="L1448" s="4">
        <f t="shared" si="88"/>
        <v>42</v>
      </c>
      <c r="M1448" s="6">
        <f t="shared" si="91"/>
        <v>0.41176470588235292</v>
      </c>
    </row>
    <row r="1449" spans="1:13" x14ac:dyDescent="0.45">
      <c r="A1449" s="3">
        <v>589</v>
      </c>
      <c r="B1449" s="3">
        <v>10</v>
      </c>
      <c r="C1449" t="s">
        <v>81</v>
      </c>
      <c r="D1449" t="s">
        <v>628</v>
      </c>
      <c r="E1449" s="4">
        <v>13</v>
      </c>
      <c r="F1449" s="4">
        <v>21</v>
      </c>
      <c r="G1449">
        <v>3</v>
      </c>
      <c r="H1449" s="5">
        <v>4.8611111111111112E-3</v>
      </c>
      <c r="I1449" t="s">
        <v>609</v>
      </c>
      <c r="J1449" s="4">
        <f t="shared" si="89"/>
        <v>63</v>
      </c>
      <c r="K1449" s="11">
        <f t="shared" si="90"/>
        <v>39</v>
      </c>
      <c r="L1449" s="4">
        <f t="shared" si="88"/>
        <v>24</v>
      </c>
      <c r="M1449" s="6">
        <f t="shared" si="91"/>
        <v>0.38095238095238093</v>
      </c>
    </row>
    <row r="1450" spans="1:13" x14ac:dyDescent="0.45">
      <c r="A1450" s="3">
        <v>589</v>
      </c>
      <c r="B1450" s="3">
        <v>10</v>
      </c>
      <c r="C1450" t="s">
        <v>258</v>
      </c>
      <c r="D1450" t="s">
        <v>623</v>
      </c>
      <c r="E1450" s="4">
        <v>19</v>
      </c>
      <c r="F1450" s="4">
        <v>32</v>
      </c>
      <c r="G1450">
        <v>3</v>
      </c>
      <c r="H1450" s="5">
        <v>6.2500000000000003E-3</v>
      </c>
      <c r="I1450" t="s">
        <v>609</v>
      </c>
      <c r="J1450" s="4">
        <f t="shared" si="89"/>
        <v>96</v>
      </c>
      <c r="K1450" s="11">
        <f t="shared" si="90"/>
        <v>57</v>
      </c>
      <c r="L1450" s="4">
        <f t="shared" si="88"/>
        <v>39</v>
      </c>
      <c r="M1450" s="6">
        <f t="shared" si="91"/>
        <v>0.40625</v>
      </c>
    </row>
    <row r="1451" spans="1:13" x14ac:dyDescent="0.45">
      <c r="A1451" s="3">
        <v>590</v>
      </c>
      <c r="B1451" s="3">
        <v>3</v>
      </c>
      <c r="C1451" t="s">
        <v>66</v>
      </c>
      <c r="D1451" t="s">
        <v>625</v>
      </c>
      <c r="E1451" s="4">
        <v>20</v>
      </c>
      <c r="F1451" s="4">
        <v>34</v>
      </c>
      <c r="G1451">
        <v>3</v>
      </c>
      <c r="H1451" s="5">
        <v>2.9861111111111113E-2</v>
      </c>
      <c r="I1451" t="s">
        <v>610</v>
      </c>
      <c r="J1451" s="4">
        <f t="shared" si="89"/>
        <v>102</v>
      </c>
      <c r="K1451" s="11">
        <f t="shared" si="90"/>
        <v>60</v>
      </c>
      <c r="L1451" s="4">
        <f t="shared" si="88"/>
        <v>42</v>
      </c>
      <c r="M1451" s="6">
        <f t="shared" si="91"/>
        <v>0.41176470588235292</v>
      </c>
    </row>
    <row r="1452" spans="1:13" x14ac:dyDescent="0.45">
      <c r="A1452" s="3">
        <v>590</v>
      </c>
      <c r="B1452" s="3">
        <v>3</v>
      </c>
      <c r="C1452" t="s">
        <v>157</v>
      </c>
      <c r="D1452" t="s">
        <v>626</v>
      </c>
      <c r="E1452" s="4">
        <v>12</v>
      </c>
      <c r="F1452" s="4">
        <v>20</v>
      </c>
      <c r="G1452">
        <v>1</v>
      </c>
      <c r="H1452" s="5">
        <v>1.4583333333333334E-2</v>
      </c>
      <c r="I1452" t="s">
        <v>610</v>
      </c>
      <c r="J1452" s="4">
        <f t="shared" si="89"/>
        <v>20</v>
      </c>
      <c r="K1452" s="11">
        <f t="shared" si="90"/>
        <v>12</v>
      </c>
      <c r="L1452" s="4">
        <f t="shared" si="88"/>
        <v>8</v>
      </c>
      <c r="M1452" s="6">
        <f t="shared" si="91"/>
        <v>0.4</v>
      </c>
    </row>
    <row r="1453" spans="1:13" x14ac:dyDescent="0.45">
      <c r="A1453" s="3">
        <v>591</v>
      </c>
      <c r="B1453" s="3">
        <v>11</v>
      </c>
      <c r="C1453" t="s">
        <v>59</v>
      </c>
      <c r="D1453" t="s">
        <v>616</v>
      </c>
      <c r="E1453" s="4">
        <v>25</v>
      </c>
      <c r="F1453" s="4">
        <v>40</v>
      </c>
      <c r="G1453">
        <v>3</v>
      </c>
      <c r="H1453" s="5">
        <v>3.5416666666666666E-2</v>
      </c>
      <c r="I1453" t="s">
        <v>609</v>
      </c>
      <c r="J1453" s="4">
        <f t="shared" si="89"/>
        <v>120</v>
      </c>
      <c r="K1453" s="11">
        <f t="shared" si="90"/>
        <v>75</v>
      </c>
      <c r="L1453" s="4">
        <f t="shared" si="88"/>
        <v>45</v>
      </c>
      <c r="M1453" s="6">
        <f t="shared" si="91"/>
        <v>0.375</v>
      </c>
    </row>
    <row r="1454" spans="1:13" x14ac:dyDescent="0.45">
      <c r="A1454" s="3">
        <v>592</v>
      </c>
      <c r="B1454" s="3">
        <v>5</v>
      </c>
      <c r="C1454" t="s">
        <v>214</v>
      </c>
      <c r="D1454" t="s">
        <v>624</v>
      </c>
      <c r="E1454" s="4">
        <v>13</v>
      </c>
      <c r="F1454" s="4">
        <v>22</v>
      </c>
      <c r="G1454">
        <v>2</v>
      </c>
      <c r="H1454" s="5">
        <v>4.0972222222222222E-2</v>
      </c>
      <c r="I1454" t="s">
        <v>609</v>
      </c>
      <c r="J1454" s="4">
        <f t="shared" si="89"/>
        <v>44</v>
      </c>
      <c r="K1454" s="11">
        <f t="shared" si="90"/>
        <v>26</v>
      </c>
      <c r="L1454" s="4">
        <f t="shared" si="88"/>
        <v>18</v>
      </c>
      <c r="M1454" s="6">
        <f t="shared" si="91"/>
        <v>0.40909090909090912</v>
      </c>
    </row>
    <row r="1455" spans="1:13" x14ac:dyDescent="0.45">
      <c r="A1455" s="3">
        <v>592</v>
      </c>
      <c r="B1455" s="3">
        <v>5</v>
      </c>
      <c r="C1455" t="s">
        <v>133</v>
      </c>
      <c r="D1455" t="s">
        <v>631</v>
      </c>
      <c r="E1455" s="4">
        <v>15</v>
      </c>
      <c r="F1455" s="4">
        <v>25</v>
      </c>
      <c r="G1455">
        <v>2</v>
      </c>
      <c r="H1455" s="5">
        <v>2.9166666666666667E-2</v>
      </c>
      <c r="I1455" t="s">
        <v>609</v>
      </c>
      <c r="J1455" s="4">
        <f t="shared" si="89"/>
        <v>50</v>
      </c>
      <c r="K1455" s="11">
        <f t="shared" si="90"/>
        <v>30</v>
      </c>
      <c r="L1455" s="4">
        <f t="shared" si="88"/>
        <v>20</v>
      </c>
      <c r="M1455" s="6">
        <f t="shared" si="91"/>
        <v>0.4</v>
      </c>
    </row>
    <row r="1456" spans="1:13" x14ac:dyDescent="0.45">
      <c r="A1456" s="3">
        <v>593</v>
      </c>
      <c r="B1456" s="3">
        <v>17</v>
      </c>
      <c r="C1456" t="s">
        <v>59</v>
      </c>
      <c r="D1456" t="s">
        <v>616</v>
      </c>
      <c r="E1456" s="4">
        <v>25</v>
      </c>
      <c r="F1456" s="4">
        <v>40</v>
      </c>
      <c r="G1456">
        <v>1</v>
      </c>
      <c r="H1456" s="5">
        <v>2.0833333333333332E-2</v>
      </c>
      <c r="I1456" t="s">
        <v>609</v>
      </c>
      <c r="J1456" s="4">
        <f t="shared" si="89"/>
        <v>40</v>
      </c>
      <c r="K1456" s="11">
        <f t="shared" si="90"/>
        <v>25</v>
      </c>
      <c r="L1456" s="4">
        <f t="shared" si="88"/>
        <v>15</v>
      </c>
      <c r="M1456" s="6">
        <f t="shared" si="91"/>
        <v>0.375</v>
      </c>
    </row>
    <row r="1457" spans="1:13" x14ac:dyDescent="0.45">
      <c r="A1457" s="3">
        <v>593</v>
      </c>
      <c r="B1457" s="3">
        <v>17</v>
      </c>
      <c r="C1457" t="s">
        <v>127</v>
      </c>
      <c r="D1457" t="s">
        <v>614</v>
      </c>
      <c r="E1457" s="4">
        <v>19</v>
      </c>
      <c r="F1457" s="4">
        <v>31</v>
      </c>
      <c r="G1457">
        <v>1</v>
      </c>
      <c r="H1457" s="5">
        <v>5.5555555555555558E-3</v>
      </c>
      <c r="I1457" t="s">
        <v>609</v>
      </c>
      <c r="J1457" s="4">
        <f t="shared" si="89"/>
        <v>31</v>
      </c>
      <c r="K1457" s="11">
        <f t="shared" si="90"/>
        <v>19</v>
      </c>
      <c r="L1457" s="4">
        <f t="shared" si="88"/>
        <v>12</v>
      </c>
      <c r="M1457" s="6">
        <f t="shared" si="91"/>
        <v>0.38709677419354838</v>
      </c>
    </row>
    <row r="1458" spans="1:13" x14ac:dyDescent="0.45">
      <c r="A1458" s="3">
        <v>593</v>
      </c>
      <c r="B1458" s="3">
        <v>17</v>
      </c>
      <c r="C1458" t="s">
        <v>272</v>
      </c>
      <c r="D1458" t="s">
        <v>619</v>
      </c>
      <c r="E1458" s="4">
        <v>20</v>
      </c>
      <c r="F1458" s="4">
        <v>33</v>
      </c>
      <c r="G1458">
        <v>2</v>
      </c>
      <c r="H1458" s="5">
        <v>3.472222222222222E-3</v>
      </c>
      <c r="I1458" t="s">
        <v>610</v>
      </c>
      <c r="J1458" s="4">
        <f t="shared" si="89"/>
        <v>66</v>
      </c>
      <c r="K1458" s="11">
        <f t="shared" si="90"/>
        <v>40</v>
      </c>
      <c r="L1458" s="4">
        <f t="shared" si="88"/>
        <v>26</v>
      </c>
      <c r="M1458" s="6">
        <f t="shared" si="91"/>
        <v>0.39393939393939392</v>
      </c>
    </row>
    <row r="1459" spans="1:13" x14ac:dyDescent="0.45">
      <c r="A1459" s="3">
        <v>593</v>
      </c>
      <c r="B1459" s="3">
        <v>17</v>
      </c>
      <c r="C1459" t="s">
        <v>84</v>
      </c>
      <c r="D1459" t="s">
        <v>617</v>
      </c>
      <c r="E1459" s="4">
        <v>22</v>
      </c>
      <c r="F1459" s="4">
        <v>36</v>
      </c>
      <c r="G1459">
        <v>2</v>
      </c>
      <c r="H1459" s="5">
        <v>3.472222222222222E-3</v>
      </c>
      <c r="I1459" t="s">
        <v>609</v>
      </c>
      <c r="J1459" s="4">
        <f t="shared" si="89"/>
        <v>72</v>
      </c>
      <c r="K1459" s="11">
        <f t="shared" si="90"/>
        <v>44</v>
      </c>
      <c r="L1459" s="4">
        <f t="shared" si="88"/>
        <v>28</v>
      </c>
      <c r="M1459" s="6">
        <f t="shared" si="91"/>
        <v>0.3888888888888889</v>
      </c>
    </row>
    <row r="1460" spans="1:13" x14ac:dyDescent="0.45">
      <c r="A1460" s="3">
        <v>594</v>
      </c>
      <c r="B1460" s="3">
        <v>17</v>
      </c>
      <c r="C1460" t="s">
        <v>272</v>
      </c>
      <c r="D1460" t="s">
        <v>619</v>
      </c>
      <c r="E1460" s="4">
        <v>20</v>
      </c>
      <c r="F1460" s="4">
        <v>33</v>
      </c>
      <c r="G1460">
        <v>1</v>
      </c>
      <c r="H1460" s="5">
        <v>3.472222222222222E-3</v>
      </c>
      <c r="I1460" t="s">
        <v>609</v>
      </c>
      <c r="J1460" s="4">
        <f t="shared" si="89"/>
        <v>33</v>
      </c>
      <c r="K1460" s="11">
        <f t="shared" si="90"/>
        <v>20</v>
      </c>
      <c r="L1460" s="4">
        <f t="shared" si="88"/>
        <v>13</v>
      </c>
      <c r="M1460" s="6">
        <f t="shared" si="91"/>
        <v>0.39393939393939392</v>
      </c>
    </row>
    <row r="1461" spans="1:13" x14ac:dyDescent="0.45">
      <c r="A1461" s="3">
        <v>594</v>
      </c>
      <c r="B1461" s="3">
        <v>17</v>
      </c>
      <c r="C1461" t="s">
        <v>214</v>
      </c>
      <c r="D1461" t="s">
        <v>624</v>
      </c>
      <c r="E1461" s="4">
        <v>13</v>
      </c>
      <c r="F1461" s="4">
        <v>22</v>
      </c>
      <c r="G1461">
        <v>3</v>
      </c>
      <c r="H1461" s="5">
        <v>3.0555555555555555E-2</v>
      </c>
      <c r="I1461" t="s">
        <v>609</v>
      </c>
      <c r="J1461" s="4">
        <f t="shared" si="89"/>
        <v>66</v>
      </c>
      <c r="K1461" s="11">
        <f t="shared" si="90"/>
        <v>39</v>
      </c>
      <c r="L1461" s="4">
        <f t="shared" si="88"/>
        <v>27</v>
      </c>
      <c r="M1461" s="6">
        <f t="shared" si="91"/>
        <v>0.40909090909090912</v>
      </c>
    </row>
    <row r="1462" spans="1:13" x14ac:dyDescent="0.45">
      <c r="A1462" s="3">
        <v>594</v>
      </c>
      <c r="B1462" s="3">
        <v>17</v>
      </c>
      <c r="C1462" t="s">
        <v>157</v>
      </c>
      <c r="D1462" t="s">
        <v>626</v>
      </c>
      <c r="E1462" s="4">
        <v>12</v>
      </c>
      <c r="F1462" s="4">
        <v>20</v>
      </c>
      <c r="G1462">
        <v>2</v>
      </c>
      <c r="H1462" s="5">
        <v>3.4027777777777775E-2</v>
      </c>
      <c r="I1462" t="s">
        <v>609</v>
      </c>
      <c r="J1462" s="4">
        <f t="shared" si="89"/>
        <v>40</v>
      </c>
      <c r="K1462" s="11">
        <f t="shared" si="90"/>
        <v>24</v>
      </c>
      <c r="L1462" s="4">
        <f t="shared" si="88"/>
        <v>16</v>
      </c>
      <c r="M1462" s="6">
        <f t="shared" si="91"/>
        <v>0.4</v>
      </c>
    </row>
    <row r="1463" spans="1:13" x14ac:dyDescent="0.45">
      <c r="A1463" s="3">
        <v>595</v>
      </c>
      <c r="B1463" s="3">
        <v>9</v>
      </c>
      <c r="C1463" t="s">
        <v>81</v>
      </c>
      <c r="D1463" t="s">
        <v>628</v>
      </c>
      <c r="E1463" s="4">
        <v>13</v>
      </c>
      <c r="F1463" s="4">
        <v>21</v>
      </c>
      <c r="G1463">
        <v>2</v>
      </c>
      <c r="H1463" s="5">
        <v>3.472222222222222E-3</v>
      </c>
      <c r="I1463" t="s">
        <v>609</v>
      </c>
      <c r="J1463" s="4">
        <f t="shared" si="89"/>
        <v>42</v>
      </c>
      <c r="K1463" s="11">
        <f t="shared" si="90"/>
        <v>26</v>
      </c>
      <c r="L1463" s="4">
        <f t="shared" si="88"/>
        <v>16</v>
      </c>
      <c r="M1463" s="6">
        <f t="shared" si="91"/>
        <v>0.38095238095238093</v>
      </c>
    </row>
    <row r="1464" spans="1:13" x14ac:dyDescent="0.45">
      <c r="A1464" s="3">
        <v>595</v>
      </c>
      <c r="B1464" s="3">
        <v>9</v>
      </c>
      <c r="C1464" t="s">
        <v>79</v>
      </c>
      <c r="D1464" t="s">
        <v>613</v>
      </c>
      <c r="E1464" s="4">
        <v>18</v>
      </c>
      <c r="F1464" s="4">
        <v>30</v>
      </c>
      <c r="G1464">
        <v>1</v>
      </c>
      <c r="H1464" s="5">
        <v>3.0555555555555555E-2</v>
      </c>
      <c r="I1464" t="s">
        <v>610</v>
      </c>
      <c r="J1464" s="4">
        <f t="shared" si="89"/>
        <v>30</v>
      </c>
      <c r="K1464" s="11">
        <f t="shared" si="90"/>
        <v>18</v>
      </c>
      <c r="L1464" s="4">
        <f t="shared" si="88"/>
        <v>12</v>
      </c>
      <c r="M1464" s="6">
        <f t="shared" si="91"/>
        <v>0.4</v>
      </c>
    </row>
    <row r="1465" spans="1:13" x14ac:dyDescent="0.45">
      <c r="A1465" s="3">
        <v>596</v>
      </c>
      <c r="B1465" s="3">
        <v>18</v>
      </c>
      <c r="C1465" t="s">
        <v>211</v>
      </c>
      <c r="D1465" t="s">
        <v>627</v>
      </c>
      <c r="E1465" s="4">
        <v>14</v>
      </c>
      <c r="F1465" s="4">
        <v>23</v>
      </c>
      <c r="G1465">
        <v>2</v>
      </c>
      <c r="H1465" s="5">
        <v>3.2638888888888891E-2</v>
      </c>
      <c r="I1465" t="s">
        <v>610</v>
      </c>
      <c r="J1465" s="4">
        <f t="shared" si="89"/>
        <v>46</v>
      </c>
      <c r="K1465" s="11">
        <f t="shared" si="90"/>
        <v>28</v>
      </c>
      <c r="L1465" s="4">
        <f t="shared" si="88"/>
        <v>18</v>
      </c>
      <c r="M1465" s="6">
        <f t="shared" si="91"/>
        <v>0.39130434782608697</v>
      </c>
    </row>
    <row r="1466" spans="1:13" x14ac:dyDescent="0.45">
      <c r="A1466" s="3">
        <v>596</v>
      </c>
      <c r="B1466" s="3">
        <v>18</v>
      </c>
      <c r="C1466" t="s">
        <v>169</v>
      </c>
      <c r="D1466" t="s">
        <v>612</v>
      </c>
      <c r="E1466" s="4">
        <v>14</v>
      </c>
      <c r="F1466" s="4">
        <v>24</v>
      </c>
      <c r="G1466">
        <v>2</v>
      </c>
      <c r="H1466" s="5">
        <v>3.4722222222222224E-2</v>
      </c>
      <c r="I1466" t="s">
        <v>610</v>
      </c>
      <c r="J1466" s="4">
        <f t="shared" si="89"/>
        <v>48</v>
      </c>
      <c r="K1466" s="11">
        <f t="shared" si="90"/>
        <v>28</v>
      </c>
      <c r="L1466" s="4">
        <f t="shared" si="88"/>
        <v>20</v>
      </c>
      <c r="M1466" s="6">
        <f t="shared" si="91"/>
        <v>0.41666666666666669</v>
      </c>
    </row>
    <row r="1467" spans="1:13" x14ac:dyDescent="0.45">
      <c r="A1467" s="3">
        <v>596</v>
      </c>
      <c r="B1467" s="3">
        <v>18</v>
      </c>
      <c r="C1467" t="s">
        <v>258</v>
      </c>
      <c r="D1467" t="s">
        <v>623</v>
      </c>
      <c r="E1467" s="4">
        <v>19</v>
      </c>
      <c r="F1467" s="4">
        <v>32</v>
      </c>
      <c r="G1467">
        <v>3</v>
      </c>
      <c r="H1467" s="5">
        <v>2.9166666666666667E-2</v>
      </c>
      <c r="I1467" t="s">
        <v>610</v>
      </c>
      <c r="J1467" s="4">
        <f t="shared" si="89"/>
        <v>96</v>
      </c>
      <c r="K1467" s="11">
        <f t="shared" si="90"/>
        <v>57</v>
      </c>
      <c r="L1467" s="4">
        <f t="shared" si="88"/>
        <v>39</v>
      </c>
      <c r="M1467" s="6">
        <f t="shared" si="91"/>
        <v>0.40625</v>
      </c>
    </row>
    <row r="1468" spans="1:13" x14ac:dyDescent="0.45">
      <c r="A1468" s="3">
        <v>596</v>
      </c>
      <c r="B1468" s="3">
        <v>18</v>
      </c>
      <c r="C1468" t="s">
        <v>133</v>
      </c>
      <c r="D1468" t="s">
        <v>631</v>
      </c>
      <c r="E1468" s="4">
        <v>15</v>
      </c>
      <c r="F1468" s="4">
        <v>25</v>
      </c>
      <c r="G1468">
        <v>2</v>
      </c>
      <c r="H1468" s="5">
        <v>1.3194444444444444E-2</v>
      </c>
      <c r="I1468" t="s">
        <v>609</v>
      </c>
      <c r="J1468" s="4">
        <f t="shared" si="89"/>
        <v>50</v>
      </c>
      <c r="K1468" s="11">
        <f t="shared" si="90"/>
        <v>30</v>
      </c>
      <c r="L1468" s="4">
        <f t="shared" si="88"/>
        <v>20</v>
      </c>
      <c r="M1468" s="6">
        <f t="shared" si="91"/>
        <v>0.4</v>
      </c>
    </row>
    <row r="1469" spans="1:13" x14ac:dyDescent="0.45">
      <c r="A1469" s="3">
        <v>597</v>
      </c>
      <c r="B1469" s="3">
        <v>16</v>
      </c>
      <c r="C1469" t="s">
        <v>53</v>
      </c>
      <c r="D1469" t="s">
        <v>620</v>
      </c>
      <c r="E1469" s="4">
        <v>16</v>
      </c>
      <c r="F1469" s="4">
        <v>28</v>
      </c>
      <c r="G1469">
        <v>1</v>
      </c>
      <c r="H1469" s="5">
        <v>2.7083333333333334E-2</v>
      </c>
      <c r="I1469" t="s">
        <v>610</v>
      </c>
      <c r="J1469" s="4">
        <f t="shared" si="89"/>
        <v>28</v>
      </c>
      <c r="K1469" s="11">
        <f t="shared" si="90"/>
        <v>16</v>
      </c>
      <c r="L1469" s="4">
        <f t="shared" si="88"/>
        <v>12</v>
      </c>
      <c r="M1469" s="6">
        <f t="shared" si="91"/>
        <v>0.42857142857142855</v>
      </c>
    </row>
    <row r="1470" spans="1:13" x14ac:dyDescent="0.45">
      <c r="A1470" s="3">
        <v>597</v>
      </c>
      <c r="B1470" s="3">
        <v>16</v>
      </c>
      <c r="C1470" t="s">
        <v>90</v>
      </c>
      <c r="D1470" t="s">
        <v>629</v>
      </c>
      <c r="E1470" s="4">
        <v>10</v>
      </c>
      <c r="F1470" s="4">
        <v>18</v>
      </c>
      <c r="G1470">
        <v>1</v>
      </c>
      <c r="H1470" s="5">
        <v>3.8194444444444448E-2</v>
      </c>
      <c r="I1470" t="s">
        <v>610</v>
      </c>
      <c r="J1470" s="4">
        <f t="shared" si="89"/>
        <v>18</v>
      </c>
      <c r="K1470" s="11">
        <f t="shared" si="90"/>
        <v>10</v>
      </c>
      <c r="L1470" s="4">
        <f t="shared" si="88"/>
        <v>8</v>
      </c>
      <c r="M1470" s="6">
        <f t="shared" si="91"/>
        <v>0.44444444444444442</v>
      </c>
    </row>
    <row r="1471" spans="1:13" x14ac:dyDescent="0.45">
      <c r="A1471" s="3">
        <v>597</v>
      </c>
      <c r="B1471" s="3">
        <v>16</v>
      </c>
      <c r="C1471" t="s">
        <v>59</v>
      </c>
      <c r="D1471" t="s">
        <v>616</v>
      </c>
      <c r="E1471" s="4">
        <v>25</v>
      </c>
      <c r="F1471" s="4">
        <v>40</v>
      </c>
      <c r="G1471">
        <v>2</v>
      </c>
      <c r="H1471" s="5">
        <v>2.7083333333333334E-2</v>
      </c>
      <c r="I1471" t="s">
        <v>610</v>
      </c>
      <c r="J1471" s="4">
        <f t="shared" si="89"/>
        <v>80</v>
      </c>
      <c r="K1471" s="11">
        <f t="shared" si="90"/>
        <v>50</v>
      </c>
      <c r="L1471" s="4">
        <f t="shared" si="88"/>
        <v>30</v>
      </c>
      <c r="M1471" s="6">
        <f t="shared" si="91"/>
        <v>0.375</v>
      </c>
    </row>
    <row r="1472" spans="1:13" x14ac:dyDescent="0.45">
      <c r="A1472" s="3">
        <v>597</v>
      </c>
      <c r="B1472" s="3">
        <v>16</v>
      </c>
      <c r="C1472" t="s">
        <v>169</v>
      </c>
      <c r="D1472" t="s">
        <v>612</v>
      </c>
      <c r="E1472" s="4">
        <v>14</v>
      </c>
      <c r="F1472" s="4">
        <v>24</v>
      </c>
      <c r="G1472">
        <v>1</v>
      </c>
      <c r="H1472" s="5">
        <v>5.5555555555555558E-3</v>
      </c>
      <c r="I1472" t="s">
        <v>610</v>
      </c>
      <c r="J1472" s="4">
        <f t="shared" si="89"/>
        <v>24</v>
      </c>
      <c r="K1472" s="11">
        <f t="shared" si="90"/>
        <v>14</v>
      </c>
      <c r="L1472" s="4">
        <f t="shared" si="88"/>
        <v>10</v>
      </c>
      <c r="M1472" s="6">
        <f t="shared" si="91"/>
        <v>0.41666666666666669</v>
      </c>
    </row>
    <row r="1473" spans="1:13" x14ac:dyDescent="0.45">
      <c r="A1473" s="3">
        <v>598</v>
      </c>
      <c r="B1473" s="3">
        <v>9</v>
      </c>
      <c r="C1473" t="s">
        <v>166</v>
      </c>
      <c r="D1473" t="s">
        <v>630</v>
      </c>
      <c r="E1473" s="4">
        <v>15</v>
      </c>
      <c r="F1473" s="4">
        <v>26</v>
      </c>
      <c r="G1473">
        <v>2</v>
      </c>
      <c r="H1473" s="5">
        <v>3.0555555555555555E-2</v>
      </c>
      <c r="I1473" t="s">
        <v>609</v>
      </c>
      <c r="J1473" s="4">
        <f t="shared" si="89"/>
        <v>52</v>
      </c>
      <c r="K1473" s="11">
        <f t="shared" si="90"/>
        <v>30</v>
      </c>
      <c r="L1473" s="4">
        <f t="shared" si="88"/>
        <v>22</v>
      </c>
      <c r="M1473" s="6">
        <f t="shared" si="91"/>
        <v>0.42307692307692307</v>
      </c>
    </row>
    <row r="1474" spans="1:13" x14ac:dyDescent="0.45">
      <c r="A1474" s="3">
        <v>598</v>
      </c>
      <c r="B1474" s="3">
        <v>9</v>
      </c>
      <c r="C1474" t="s">
        <v>258</v>
      </c>
      <c r="D1474" t="s">
        <v>623</v>
      </c>
      <c r="E1474" s="4">
        <v>19</v>
      </c>
      <c r="F1474" s="4">
        <v>32</v>
      </c>
      <c r="G1474">
        <v>2</v>
      </c>
      <c r="H1474" s="5">
        <v>1.5277777777777777E-2</v>
      </c>
      <c r="I1474" t="s">
        <v>609</v>
      </c>
      <c r="J1474" s="4">
        <f t="shared" si="89"/>
        <v>64</v>
      </c>
      <c r="K1474" s="11">
        <f t="shared" si="90"/>
        <v>38</v>
      </c>
      <c r="L1474" s="4">
        <f t="shared" ref="L1474:L1537" si="92">J1474-(G1474*E1474)</f>
        <v>26</v>
      </c>
      <c r="M1474" s="6">
        <f t="shared" si="91"/>
        <v>0.40625</v>
      </c>
    </row>
    <row r="1475" spans="1:13" x14ac:dyDescent="0.45">
      <c r="A1475" s="3">
        <v>598</v>
      </c>
      <c r="B1475" s="3">
        <v>9</v>
      </c>
      <c r="C1475" t="s">
        <v>127</v>
      </c>
      <c r="D1475" t="s">
        <v>614</v>
      </c>
      <c r="E1475" s="4">
        <v>19</v>
      </c>
      <c r="F1475" s="4">
        <v>31</v>
      </c>
      <c r="G1475">
        <v>3</v>
      </c>
      <c r="H1475" s="5">
        <v>1.0416666666666666E-2</v>
      </c>
      <c r="I1475" t="s">
        <v>609</v>
      </c>
      <c r="J1475" s="4">
        <f t="shared" ref="J1475:J1538" si="93">F1475*G1475</f>
        <v>93</v>
      </c>
      <c r="K1475" s="11">
        <f t="shared" ref="K1475:K1538" si="94">G1475*E1475</f>
        <v>57</v>
      </c>
      <c r="L1475" s="4">
        <f t="shared" si="92"/>
        <v>36</v>
      </c>
      <c r="M1475" s="6">
        <f t="shared" ref="M1475:M1538" si="95">L1475/J1475</f>
        <v>0.38709677419354838</v>
      </c>
    </row>
    <row r="1476" spans="1:13" x14ac:dyDescent="0.45">
      <c r="A1476" s="3">
        <v>599</v>
      </c>
      <c r="B1476" s="3">
        <v>11</v>
      </c>
      <c r="C1476" t="s">
        <v>66</v>
      </c>
      <c r="D1476" t="s">
        <v>625</v>
      </c>
      <c r="E1476" s="4">
        <v>20</v>
      </c>
      <c r="F1476" s="4">
        <v>34</v>
      </c>
      <c r="G1476">
        <v>2</v>
      </c>
      <c r="H1476" s="5">
        <v>3.472222222222222E-3</v>
      </c>
      <c r="I1476" t="s">
        <v>609</v>
      </c>
      <c r="J1476" s="4">
        <f t="shared" si="93"/>
        <v>68</v>
      </c>
      <c r="K1476" s="11">
        <f t="shared" si="94"/>
        <v>40</v>
      </c>
      <c r="L1476" s="4">
        <f t="shared" si="92"/>
        <v>28</v>
      </c>
      <c r="M1476" s="6">
        <f t="shared" si="95"/>
        <v>0.41176470588235292</v>
      </c>
    </row>
    <row r="1477" spans="1:13" x14ac:dyDescent="0.45">
      <c r="A1477" s="3">
        <v>599</v>
      </c>
      <c r="B1477" s="3">
        <v>11</v>
      </c>
      <c r="C1477" t="s">
        <v>127</v>
      </c>
      <c r="D1477" t="s">
        <v>614</v>
      </c>
      <c r="E1477" s="4">
        <v>19</v>
      </c>
      <c r="F1477" s="4">
        <v>31</v>
      </c>
      <c r="G1477">
        <v>1</v>
      </c>
      <c r="H1477" s="5">
        <v>3.4027777777777775E-2</v>
      </c>
      <c r="I1477" t="s">
        <v>609</v>
      </c>
      <c r="J1477" s="4">
        <f t="shared" si="93"/>
        <v>31</v>
      </c>
      <c r="K1477" s="11">
        <f t="shared" si="94"/>
        <v>19</v>
      </c>
      <c r="L1477" s="4">
        <f t="shared" si="92"/>
        <v>12</v>
      </c>
      <c r="M1477" s="6">
        <f t="shared" si="95"/>
        <v>0.38709677419354838</v>
      </c>
    </row>
    <row r="1478" spans="1:13" x14ac:dyDescent="0.45">
      <c r="A1478" s="3">
        <v>599</v>
      </c>
      <c r="B1478" s="3">
        <v>11</v>
      </c>
      <c r="C1478" t="s">
        <v>37</v>
      </c>
      <c r="D1478" t="s">
        <v>622</v>
      </c>
      <c r="E1478" s="4">
        <v>21</v>
      </c>
      <c r="F1478" s="4">
        <v>35</v>
      </c>
      <c r="G1478">
        <v>2</v>
      </c>
      <c r="H1478" s="5">
        <v>3.7499999999999999E-2</v>
      </c>
      <c r="I1478" t="s">
        <v>609</v>
      </c>
      <c r="J1478" s="4">
        <f t="shared" si="93"/>
        <v>70</v>
      </c>
      <c r="K1478" s="11">
        <f t="shared" si="94"/>
        <v>42</v>
      </c>
      <c r="L1478" s="4">
        <f t="shared" si="92"/>
        <v>28</v>
      </c>
      <c r="M1478" s="6">
        <f t="shared" si="95"/>
        <v>0.4</v>
      </c>
    </row>
    <row r="1479" spans="1:13" x14ac:dyDescent="0.45">
      <c r="A1479" s="3">
        <v>600</v>
      </c>
      <c r="B1479" s="3">
        <v>14</v>
      </c>
      <c r="C1479" t="s">
        <v>53</v>
      </c>
      <c r="D1479" t="s">
        <v>620</v>
      </c>
      <c r="E1479" s="4">
        <v>16</v>
      </c>
      <c r="F1479" s="4">
        <v>28</v>
      </c>
      <c r="G1479">
        <v>3</v>
      </c>
      <c r="H1479" s="5">
        <v>1.5277777777777777E-2</v>
      </c>
      <c r="I1479" t="s">
        <v>610</v>
      </c>
      <c r="J1479" s="4">
        <f t="shared" si="93"/>
        <v>84</v>
      </c>
      <c r="K1479" s="11">
        <f t="shared" si="94"/>
        <v>48</v>
      </c>
      <c r="L1479" s="4">
        <f t="shared" si="92"/>
        <v>36</v>
      </c>
      <c r="M1479" s="6">
        <f t="shared" si="95"/>
        <v>0.42857142857142855</v>
      </c>
    </row>
    <row r="1480" spans="1:13" x14ac:dyDescent="0.45">
      <c r="A1480" s="3">
        <v>600</v>
      </c>
      <c r="B1480" s="3">
        <v>14</v>
      </c>
      <c r="C1480" t="s">
        <v>79</v>
      </c>
      <c r="D1480" t="s">
        <v>613</v>
      </c>
      <c r="E1480" s="4">
        <v>18</v>
      </c>
      <c r="F1480" s="4">
        <v>30</v>
      </c>
      <c r="G1480">
        <v>2</v>
      </c>
      <c r="H1480" s="5">
        <v>2.9861111111111113E-2</v>
      </c>
      <c r="I1480" t="s">
        <v>609</v>
      </c>
      <c r="J1480" s="4">
        <f t="shared" si="93"/>
        <v>60</v>
      </c>
      <c r="K1480" s="11">
        <f t="shared" si="94"/>
        <v>36</v>
      </c>
      <c r="L1480" s="4">
        <f t="shared" si="92"/>
        <v>24</v>
      </c>
      <c r="M1480" s="6">
        <f t="shared" si="95"/>
        <v>0.4</v>
      </c>
    </row>
    <row r="1481" spans="1:13" x14ac:dyDescent="0.45">
      <c r="A1481" s="3">
        <v>601</v>
      </c>
      <c r="B1481" s="3">
        <v>13</v>
      </c>
      <c r="C1481" t="s">
        <v>59</v>
      </c>
      <c r="D1481" t="s">
        <v>616</v>
      </c>
      <c r="E1481" s="4">
        <v>25</v>
      </c>
      <c r="F1481" s="4">
        <v>40</v>
      </c>
      <c r="G1481">
        <v>2</v>
      </c>
      <c r="H1481" s="5">
        <v>7.6388888888888886E-3</v>
      </c>
      <c r="I1481" t="s">
        <v>610</v>
      </c>
      <c r="J1481" s="4">
        <f t="shared" si="93"/>
        <v>80</v>
      </c>
      <c r="K1481" s="11">
        <f t="shared" si="94"/>
        <v>50</v>
      </c>
      <c r="L1481" s="4">
        <f t="shared" si="92"/>
        <v>30</v>
      </c>
      <c r="M1481" s="6">
        <f t="shared" si="95"/>
        <v>0.375</v>
      </c>
    </row>
    <row r="1482" spans="1:13" x14ac:dyDescent="0.45">
      <c r="A1482" s="3">
        <v>601</v>
      </c>
      <c r="B1482" s="3">
        <v>13</v>
      </c>
      <c r="C1482" t="s">
        <v>53</v>
      </c>
      <c r="D1482" t="s">
        <v>620</v>
      </c>
      <c r="E1482" s="4">
        <v>16</v>
      </c>
      <c r="F1482" s="4">
        <v>28</v>
      </c>
      <c r="G1482">
        <v>3</v>
      </c>
      <c r="H1482" s="5">
        <v>1.9444444444444445E-2</v>
      </c>
      <c r="I1482" t="s">
        <v>609</v>
      </c>
      <c r="J1482" s="4">
        <f t="shared" si="93"/>
        <v>84</v>
      </c>
      <c r="K1482" s="11">
        <f t="shared" si="94"/>
        <v>48</v>
      </c>
      <c r="L1482" s="4">
        <f t="shared" si="92"/>
        <v>36</v>
      </c>
      <c r="M1482" s="6">
        <f t="shared" si="95"/>
        <v>0.42857142857142855</v>
      </c>
    </row>
    <row r="1483" spans="1:13" x14ac:dyDescent="0.45">
      <c r="A1483" s="3">
        <v>601</v>
      </c>
      <c r="B1483" s="3">
        <v>13</v>
      </c>
      <c r="C1483" t="s">
        <v>211</v>
      </c>
      <c r="D1483" t="s">
        <v>627</v>
      </c>
      <c r="E1483" s="4">
        <v>14</v>
      </c>
      <c r="F1483" s="4">
        <v>23</v>
      </c>
      <c r="G1483">
        <v>1</v>
      </c>
      <c r="H1483" s="5">
        <v>3.0555555555555555E-2</v>
      </c>
      <c r="I1483" t="s">
        <v>610</v>
      </c>
      <c r="J1483" s="4">
        <f t="shared" si="93"/>
        <v>23</v>
      </c>
      <c r="K1483" s="11">
        <f t="shared" si="94"/>
        <v>14</v>
      </c>
      <c r="L1483" s="4">
        <f t="shared" si="92"/>
        <v>9</v>
      </c>
      <c r="M1483" s="6">
        <f t="shared" si="95"/>
        <v>0.39130434782608697</v>
      </c>
    </row>
    <row r="1484" spans="1:13" x14ac:dyDescent="0.45">
      <c r="A1484" s="3">
        <v>601</v>
      </c>
      <c r="B1484" s="3">
        <v>13</v>
      </c>
      <c r="C1484" t="s">
        <v>37</v>
      </c>
      <c r="D1484" t="s">
        <v>622</v>
      </c>
      <c r="E1484" s="4">
        <v>21</v>
      </c>
      <c r="F1484" s="4">
        <v>35</v>
      </c>
      <c r="G1484">
        <v>3</v>
      </c>
      <c r="H1484" s="5">
        <v>2.2222222222222223E-2</v>
      </c>
      <c r="I1484" t="s">
        <v>609</v>
      </c>
      <c r="J1484" s="4">
        <f t="shared" si="93"/>
        <v>105</v>
      </c>
      <c r="K1484" s="11">
        <f t="shared" si="94"/>
        <v>63</v>
      </c>
      <c r="L1484" s="4">
        <f t="shared" si="92"/>
        <v>42</v>
      </c>
      <c r="M1484" s="6">
        <f t="shared" si="95"/>
        <v>0.4</v>
      </c>
    </row>
    <row r="1485" spans="1:13" x14ac:dyDescent="0.45">
      <c r="A1485" s="3">
        <v>602</v>
      </c>
      <c r="B1485" s="3">
        <v>12</v>
      </c>
      <c r="C1485" t="s">
        <v>37</v>
      </c>
      <c r="D1485" t="s">
        <v>622</v>
      </c>
      <c r="E1485" s="4">
        <v>21</v>
      </c>
      <c r="F1485" s="4">
        <v>35</v>
      </c>
      <c r="G1485">
        <v>2</v>
      </c>
      <c r="H1485" s="5">
        <v>3.888888888888889E-2</v>
      </c>
      <c r="I1485" t="s">
        <v>609</v>
      </c>
      <c r="J1485" s="4">
        <f t="shared" si="93"/>
        <v>70</v>
      </c>
      <c r="K1485" s="11">
        <f t="shared" si="94"/>
        <v>42</v>
      </c>
      <c r="L1485" s="4">
        <f t="shared" si="92"/>
        <v>28</v>
      </c>
      <c r="M1485" s="6">
        <f t="shared" si="95"/>
        <v>0.4</v>
      </c>
    </row>
    <row r="1486" spans="1:13" x14ac:dyDescent="0.45">
      <c r="A1486" s="3">
        <v>602</v>
      </c>
      <c r="B1486" s="3">
        <v>12</v>
      </c>
      <c r="C1486" t="s">
        <v>214</v>
      </c>
      <c r="D1486" t="s">
        <v>624</v>
      </c>
      <c r="E1486" s="4">
        <v>13</v>
      </c>
      <c r="F1486" s="4">
        <v>22</v>
      </c>
      <c r="G1486">
        <v>3</v>
      </c>
      <c r="H1486" s="5">
        <v>4.027777777777778E-2</v>
      </c>
      <c r="I1486" t="s">
        <v>609</v>
      </c>
      <c r="J1486" s="4">
        <f t="shared" si="93"/>
        <v>66</v>
      </c>
      <c r="K1486" s="11">
        <f t="shared" si="94"/>
        <v>39</v>
      </c>
      <c r="L1486" s="4">
        <f t="shared" si="92"/>
        <v>27</v>
      </c>
      <c r="M1486" s="6">
        <f t="shared" si="95"/>
        <v>0.40909090909090912</v>
      </c>
    </row>
    <row r="1487" spans="1:13" x14ac:dyDescent="0.45">
      <c r="A1487" s="3">
        <v>602</v>
      </c>
      <c r="B1487" s="3">
        <v>12</v>
      </c>
      <c r="C1487" t="s">
        <v>79</v>
      </c>
      <c r="D1487" t="s">
        <v>613</v>
      </c>
      <c r="E1487" s="4">
        <v>18</v>
      </c>
      <c r="F1487" s="4">
        <v>30</v>
      </c>
      <c r="G1487">
        <v>3</v>
      </c>
      <c r="H1487" s="5">
        <v>8.3333333333333332E-3</v>
      </c>
      <c r="I1487" t="s">
        <v>609</v>
      </c>
      <c r="J1487" s="4">
        <f t="shared" si="93"/>
        <v>90</v>
      </c>
      <c r="K1487" s="11">
        <f t="shared" si="94"/>
        <v>54</v>
      </c>
      <c r="L1487" s="4">
        <f t="shared" si="92"/>
        <v>36</v>
      </c>
      <c r="M1487" s="6">
        <f t="shared" si="95"/>
        <v>0.4</v>
      </c>
    </row>
    <row r="1488" spans="1:13" x14ac:dyDescent="0.45">
      <c r="A1488" s="3">
        <v>602</v>
      </c>
      <c r="B1488" s="3">
        <v>12</v>
      </c>
      <c r="C1488" t="s">
        <v>59</v>
      </c>
      <c r="D1488" t="s">
        <v>616</v>
      </c>
      <c r="E1488" s="4">
        <v>25</v>
      </c>
      <c r="F1488" s="4">
        <v>40</v>
      </c>
      <c r="G1488">
        <v>1</v>
      </c>
      <c r="H1488" s="5">
        <v>2.5000000000000001E-2</v>
      </c>
      <c r="I1488" t="s">
        <v>610</v>
      </c>
      <c r="J1488" s="4">
        <f t="shared" si="93"/>
        <v>40</v>
      </c>
      <c r="K1488" s="11">
        <f t="shared" si="94"/>
        <v>25</v>
      </c>
      <c r="L1488" s="4">
        <f t="shared" si="92"/>
        <v>15</v>
      </c>
      <c r="M1488" s="6">
        <f t="shared" si="95"/>
        <v>0.375</v>
      </c>
    </row>
    <row r="1489" spans="1:13" x14ac:dyDescent="0.45">
      <c r="A1489" s="3">
        <v>603</v>
      </c>
      <c r="B1489" s="3">
        <v>19</v>
      </c>
      <c r="C1489" t="s">
        <v>127</v>
      </c>
      <c r="D1489" t="s">
        <v>614</v>
      </c>
      <c r="E1489" s="4">
        <v>19</v>
      </c>
      <c r="F1489" s="4">
        <v>31</v>
      </c>
      <c r="G1489">
        <v>2</v>
      </c>
      <c r="H1489" s="5">
        <v>1.1805555555555555E-2</v>
      </c>
      <c r="I1489" t="s">
        <v>609</v>
      </c>
      <c r="J1489" s="4">
        <f t="shared" si="93"/>
        <v>62</v>
      </c>
      <c r="K1489" s="11">
        <f t="shared" si="94"/>
        <v>38</v>
      </c>
      <c r="L1489" s="4">
        <f t="shared" si="92"/>
        <v>24</v>
      </c>
      <c r="M1489" s="6">
        <f t="shared" si="95"/>
        <v>0.38709677419354838</v>
      </c>
    </row>
    <row r="1490" spans="1:13" x14ac:dyDescent="0.45">
      <c r="A1490" s="3">
        <v>604</v>
      </c>
      <c r="B1490" s="3">
        <v>14</v>
      </c>
      <c r="C1490" t="s">
        <v>37</v>
      </c>
      <c r="D1490" t="s">
        <v>622</v>
      </c>
      <c r="E1490" s="4">
        <v>21</v>
      </c>
      <c r="F1490" s="4">
        <v>35</v>
      </c>
      <c r="G1490">
        <v>3</v>
      </c>
      <c r="H1490" s="5">
        <v>2.9166666666666667E-2</v>
      </c>
      <c r="I1490" t="s">
        <v>609</v>
      </c>
      <c r="J1490" s="4">
        <f t="shared" si="93"/>
        <v>105</v>
      </c>
      <c r="K1490" s="11">
        <f t="shared" si="94"/>
        <v>63</v>
      </c>
      <c r="L1490" s="4">
        <f t="shared" si="92"/>
        <v>42</v>
      </c>
      <c r="M1490" s="6">
        <f t="shared" si="95"/>
        <v>0.4</v>
      </c>
    </row>
    <row r="1491" spans="1:13" x14ac:dyDescent="0.45">
      <c r="A1491" s="3">
        <v>605</v>
      </c>
      <c r="B1491" s="3">
        <v>19</v>
      </c>
      <c r="C1491" t="s">
        <v>157</v>
      </c>
      <c r="D1491" t="s">
        <v>626</v>
      </c>
      <c r="E1491" s="4">
        <v>12</v>
      </c>
      <c r="F1491" s="4">
        <v>20</v>
      </c>
      <c r="G1491">
        <v>1</v>
      </c>
      <c r="H1491" s="5">
        <v>3.2638888888888891E-2</v>
      </c>
      <c r="I1491" t="s">
        <v>609</v>
      </c>
      <c r="J1491" s="4">
        <f t="shared" si="93"/>
        <v>20</v>
      </c>
      <c r="K1491" s="11">
        <f t="shared" si="94"/>
        <v>12</v>
      </c>
      <c r="L1491" s="4">
        <f t="shared" si="92"/>
        <v>8</v>
      </c>
      <c r="M1491" s="6">
        <f t="shared" si="95"/>
        <v>0.4</v>
      </c>
    </row>
    <row r="1492" spans="1:13" x14ac:dyDescent="0.45">
      <c r="A1492" s="3">
        <v>605</v>
      </c>
      <c r="B1492" s="3">
        <v>19</v>
      </c>
      <c r="C1492" t="s">
        <v>59</v>
      </c>
      <c r="D1492" t="s">
        <v>616</v>
      </c>
      <c r="E1492" s="4">
        <v>25</v>
      </c>
      <c r="F1492" s="4">
        <v>40</v>
      </c>
      <c r="G1492">
        <v>1</v>
      </c>
      <c r="H1492" s="5">
        <v>1.6666666666666666E-2</v>
      </c>
      <c r="I1492" t="s">
        <v>610</v>
      </c>
      <c r="J1492" s="4">
        <f t="shared" si="93"/>
        <v>40</v>
      </c>
      <c r="K1492" s="11">
        <f t="shared" si="94"/>
        <v>25</v>
      </c>
      <c r="L1492" s="4">
        <f t="shared" si="92"/>
        <v>15</v>
      </c>
      <c r="M1492" s="6">
        <f t="shared" si="95"/>
        <v>0.375</v>
      </c>
    </row>
    <row r="1493" spans="1:13" x14ac:dyDescent="0.45">
      <c r="A1493" s="3">
        <v>605</v>
      </c>
      <c r="B1493" s="3">
        <v>19</v>
      </c>
      <c r="C1493" t="s">
        <v>37</v>
      </c>
      <c r="D1493" t="s">
        <v>622</v>
      </c>
      <c r="E1493" s="4">
        <v>21</v>
      </c>
      <c r="F1493" s="4">
        <v>35</v>
      </c>
      <c r="G1493">
        <v>2</v>
      </c>
      <c r="H1493" s="5">
        <v>3.8194444444444448E-2</v>
      </c>
      <c r="I1493" t="s">
        <v>610</v>
      </c>
      <c r="J1493" s="4">
        <f t="shared" si="93"/>
        <v>70</v>
      </c>
      <c r="K1493" s="11">
        <f t="shared" si="94"/>
        <v>42</v>
      </c>
      <c r="L1493" s="4">
        <f t="shared" si="92"/>
        <v>28</v>
      </c>
      <c r="M1493" s="6">
        <f t="shared" si="95"/>
        <v>0.4</v>
      </c>
    </row>
    <row r="1494" spans="1:13" x14ac:dyDescent="0.45">
      <c r="A1494" s="3">
        <v>605</v>
      </c>
      <c r="B1494" s="3">
        <v>19</v>
      </c>
      <c r="C1494" t="s">
        <v>79</v>
      </c>
      <c r="D1494" t="s">
        <v>613</v>
      </c>
      <c r="E1494" s="4">
        <v>18</v>
      </c>
      <c r="F1494" s="4">
        <v>30</v>
      </c>
      <c r="G1494">
        <v>3</v>
      </c>
      <c r="H1494" s="5">
        <v>3.4722222222222224E-2</v>
      </c>
      <c r="I1494" t="s">
        <v>610</v>
      </c>
      <c r="J1494" s="4">
        <f t="shared" si="93"/>
        <v>90</v>
      </c>
      <c r="K1494" s="11">
        <f t="shared" si="94"/>
        <v>54</v>
      </c>
      <c r="L1494" s="4">
        <f t="shared" si="92"/>
        <v>36</v>
      </c>
      <c r="M1494" s="6">
        <f t="shared" si="95"/>
        <v>0.4</v>
      </c>
    </row>
    <row r="1495" spans="1:13" x14ac:dyDescent="0.45">
      <c r="A1495" s="3">
        <v>606</v>
      </c>
      <c r="B1495" s="3">
        <v>1</v>
      </c>
      <c r="C1495" t="s">
        <v>133</v>
      </c>
      <c r="D1495" t="s">
        <v>631</v>
      </c>
      <c r="E1495" s="4">
        <v>15</v>
      </c>
      <c r="F1495" s="4">
        <v>25</v>
      </c>
      <c r="G1495">
        <v>2</v>
      </c>
      <c r="H1495" s="5">
        <v>3.2638888888888891E-2</v>
      </c>
      <c r="I1495" t="s">
        <v>609</v>
      </c>
      <c r="J1495" s="4">
        <f t="shared" si="93"/>
        <v>50</v>
      </c>
      <c r="K1495" s="11">
        <f t="shared" si="94"/>
        <v>30</v>
      </c>
      <c r="L1495" s="4">
        <f t="shared" si="92"/>
        <v>20</v>
      </c>
      <c r="M1495" s="6">
        <f t="shared" si="95"/>
        <v>0.4</v>
      </c>
    </row>
    <row r="1496" spans="1:13" x14ac:dyDescent="0.45">
      <c r="A1496" s="3">
        <v>606</v>
      </c>
      <c r="B1496" s="3">
        <v>1</v>
      </c>
      <c r="C1496" t="s">
        <v>117</v>
      </c>
      <c r="D1496" t="s">
        <v>615</v>
      </c>
      <c r="E1496" s="4">
        <v>16</v>
      </c>
      <c r="F1496" s="4">
        <v>27</v>
      </c>
      <c r="G1496">
        <v>3</v>
      </c>
      <c r="H1496" s="5">
        <v>3.3333333333333333E-2</v>
      </c>
      <c r="I1496" t="s">
        <v>610</v>
      </c>
      <c r="J1496" s="4">
        <f t="shared" si="93"/>
        <v>81</v>
      </c>
      <c r="K1496" s="11">
        <f t="shared" si="94"/>
        <v>48</v>
      </c>
      <c r="L1496" s="4">
        <f t="shared" si="92"/>
        <v>33</v>
      </c>
      <c r="M1496" s="6">
        <f t="shared" si="95"/>
        <v>0.40740740740740738</v>
      </c>
    </row>
    <row r="1497" spans="1:13" x14ac:dyDescent="0.45">
      <c r="A1497" s="3">
        <v>606</v>
      </c>
      <c r="B1497" s="3">
        <v>1</v>
      </c>
      <c r="C1497" t="s">
        <v>166</v>
      </c>
      <c r="D1497" t="s">
        <v>630</v>
      </c>
      <c r="E1497" s="4">
        <v>15</v>
      </c>
      <c r="F1497" s="4">
        <v>26</v>
      </c>
      <c r="G1497">
        <v>2</v>
      </c>
      <c r="H1497" s="5">
        <v>3.4722222222222224E-2</v>
      </c>
      <c r="I1497" t="s">
        <v>610</v>
      </c>
      <c r="J1497" s="4">
        <f t="shared" si="93"/>
        <v>52</v>
      </c>
      <c r="K1497" s="11">
        <f t="shared" si="94"/>
        <v>30</v>
      </c>
      <c r="L1497" s="4">
        <f t="shared" si="92"/>
        <v>22</v>
      </c>
      <c r="M1497" s="6">
        <f t="shared" si="95"/>
        <v>0.42307692307692307</v>
      </c>
    </row>
    <row r="1498" spans="1:13" x14ac:dyDescent="0.45">
      <c r="A1498" s="3">
        <v>607</v>
      </c>
      <c r="B1498" s="3">
        <v>10</v>
      </c>
      <c r="C1498" t="s">
        <v>59</v>
      </c>
      <c r="D1498" t="s">
        <v>616</v>
      </c>
      <c r="E1498" s="4">
        <v>25</v>
      </c>
      <c r="F1498" s="4">
        <v>40</v>
      </c>
      <c r="G1498">
        <v>1</v>
      </c>
      <c r="H1498" s="5">
        <v>1.7361111111111112E-2</v>
      </c>
      <c r="I1498" t="s">
        <v>609</v>
      </c>
      <c r="J1498" s="4">
        <f t="shared" si="93"/>
        <v>40</v>
      </c>
      <c r="K1498" s="11">
        <f t="shared" si="94"/>
        <v>25</v>
      </c>
      <c r="L1498" s="4">
        <f t="shared" si="92"/>
        <v>15</v>
      </c>
      <c r="M1498" s="6">
        <f t="shared" si="95"/>
        <v>0.375</v>
      </c>
    </row>
    <row r="1499" spans="1:13" x14ac:dyDescent="0.45">
      <c r="A1499" s="3">
        <v>607</v>
      </c>
      <c r="B1499" s="3">
        <v>10</v>
      </c>
      <c r="C1499" t="s">
        <v>53</v>
      </c>
      <c r="D1499" t="s">
        <v>620</v>
      </c>
      <c r="E1499" s="4">
        <v>16</v>
      </c>
      <c r="F1499" s="4">
        <v>28</v>
      </c>
      <c r="G1499">
        <v>1</v>
      </c>
      <c r="H1499" s="5">
        <v>3.0555555555555555E-2</v>
      </c>
      <c r="I1499" t="s">
        <v>609</v>
      </c>
      <c r="J1499" s="4">
        <f t="shared" si="93"/>
        <v>28</v>
      </c>
      <c r="K1499" s="11">
        <f t="shared" si="94"/>
        <v>16</v>
      </c>
      <c r="L1499" s="4">
        <f t="shared" si="92"/>
        <v>12</v>
      </c>
      <c r="M1499" s="6">
        <f t="shared" si="95"/>
        <v>0.42857142857142855</v>
      </c>
    </row>
    <row r="1500" spans="1:13" x14ac:dyDescent="0.45">
      <c r="A1500" s="3">
        <v>608</v>
      </c>
      <c r="B1500" s="3">
        <v>7</v>
      </c>
      <c r="C1500" t="s">
        <v>49</v>
      </c>
      <c r="D1500" t="s">
        <v>618</v>
      </c>
      <c r="E1500" s="4">
        <v>17</v>
      </c>
      <c r="F1500" s="4">
        <v>29</v>
      </c>
      <c r="G1500">
        <v>1</v>
      </c>
      <c r="H1500" s="5">
        <v>3.125E-2</v>
      </c>
      <c r="I1500" t="s">
        <v>609</v>
      </c>
      <c r="J1500" s="4">
        <f t="shared" si="93"/>
        <v>29</v>
      </c>
      <c r="K1500" s="11">
        <f t="shared" si="94"/>
        <v>17</v>
      </c>
      <c r="L1500" s="4">
        <f t="shared" si="92"/>
        <v>12</v>
      </c>
      <c r="M1500" s="6">
        <f t="shared" si="95"/>
        <v>0.41379310344827586</v>
      </c>
    </row>
    <row r="1501" spans="1:13" x14ac:dyDescent="0.45">
      <c r="A1501" s="3">
        <v>609</v>
      </c>
      <c r="B1501" s="3">
        <v>1</v>
      </c>
      <c r="C1501" t="s">
        <v>258</v>
      </c>
      <c r="D1501" t="s">
        <v>623</v>
      </c>
      <c r="E1501" s="4">
        <v>19</v>
      </c>
      <c r="F1501" s="4">
        <v>32</v>
      </c>
      <c r="G1501">
        <v>1</v>
      </c>
      <c r="H1501" s="5">
        <v>1.8749999999999999E-2</v>
      </c>
      <c r="I1501" t="s">
        <v>610</v>
      </c>
      <c r="J1501" s="4">
        <f t="shared" si="93"/>
        <v>32</v>
      </c>
      <c r="K1501" s="11">
        <f t="shared" si="94"/>
        <v>19</v>
      </c>
      <c r="L1501" s="4">
        <f t="shared" si="92"/>
        <v>13</v>
      </c>
      <c r="M1501" s="6">
        <f t="shared" si="95"/>
        <v>0.40625</v>
      </c>
    </row>
    <row r="1502" spans="1:13" x14ac:dyDescent="0.45">
      <c r="A1502" s="3">
        <v>610</v>
      </c>
      <c r="B1502" s="3">
        <v>19</v>
      </c>
      <c r="C1502" t="s">
        <v>166</v>
      </c>
      <c r="D1502" t="s">
        <v>630</v>
      </c>
      <c r="E1502" s="4">
        <v>15</v>
      </c>
      <c r="F1502" s="4">
        <v>26</v>
      </c>
      <c r="G1502">
        <v>1</v>
      </c>
      <c r="H1502" s="5">
        <v>2.7083333333333334E-2</v>
      </c>
      <c r="I1502" t="s">
        <v>610</v>
      </c>
      <c r="J1502" s="4">
        <f t="shared" si="93"/>
        <v>26</v>
      </c>
      <c r="K1502" s="11">
        <f t="shared" si="94"/>
        <v>15</v>
      </c>
      <c r="L1502" s="4">
        <f t="shared" si="92"/>
        <v>11</v>
      </c>
      <c r="M1502" s="6">
        <f t="shared" si="95"/>
        <v>0.42307692307692307</v>
      </c>
    </row>
    <row r="1503" spans="1:13" x14ac:dyDescent="0.45">
      <c r="A1503" s="3">
        <v>610</v>
      </c>
      <c r="B1503" s="3">
        <v>19</v>
      </c>
      <c r="C1503" t="s">
        <v>90</v>
      </c>
      <c r="D1503" t="s">
        <v>629</v>
      </c>
      <c r="E1503" s="4">
        <v>10</v>
      </c>
      <c r="F1503" s="4">
        <v>18</v>
      </c>
      <c r="G1503">
        <v>1</v>
      </c>
      <c r="H1503" s="5">
        <v>5.5555555555555558E-3</v>
      </c>
      <c r="I1503" t="s">
        <v>609</v>
      </c>
      <c r="J1503" s="4">
        <f t="shared" si="93"/>
        <v>18</v>
      </c>
      <c r="K1503" s="11">
        <f t="shared" si="94"/>
        <v>10</v>
      </c>
      <c r="L1503" s="4">
        <f t="shared" si="92"/>
        <v>8</v>
      </c>
      <c r="M1503" s="6">
        <f t="shared" si="95"/>
        <v>0.44444444444444442</v>
      </c>
    </row>
    <row r="1504" spans="1:13" x14ac:dyDescent="0.45">
      <c r="A1504" s="3">
        <v>611</v>
      </c>
      <c r="B1504" s="3">
        <v>13</v>
      </c>
      <c r="C1504" t="s">
        <v>81</v>
      </c>
      <c r="D1504" t="s">
        <v>628</v>
      </c>
      <c r="E1504" s="4">
        <v>13</v>
      </c>
      <c r="F1504" s="4">
        <v>21</v>
      </c>
      <c r="G1504">
        <v>2</v>
      </c>
      <c r="H1504" s="5">
        <v>3.6805555555555557E-2</v>
      </c>
      <c r="I1504" t="s">
        <v>610</v>
      </c>
      <c r="J1504" s="4">
        <f t="shared" si="93"/>
        <v>42</v>
      </c>
      <c r="K1504" s="11">
        <f t="shared" si="94"/>
        <v>26</v>
      </c>
      <c r="L1504" s="4">
        <f t="shared" si="92"/>
        <v>16</v>
      </c>
      <c r="M1504" s="6">
        <f t="shared" si="95"/>
        <v>0.38095238095238093</v>
      </c>
    </row>
    <row r="1505" spans="1:13" x14ac:dyDescent="0.45">
      <c r="A1505" s="3">
        <v>611</v>
      </c>
      <c r="B1505" s="3">
        <v>13</v>
      </c>
      <c r="C1505" t="s">
        <v>84</v>
      </c>
      <c r="D1505" t="s">
        <v>617</v>
      </c>
      <c r="E1505" s="4">
        <v>22</v>
      </c>
      <c r="F1505" s="4">
        <v>36</v>
      </c>
      <c r="G1505">
        <v>1</v>
      </c>
      <c r="H1505" s="5">
        <v>2.0833333333333332E-2</v>
      </c>
      <c r="I1505" t="s">
        <v>610</v>
      </c>
      <c r="J1505" s="4">
        <f t="shared" si="93"/>
        <v>36</v>
      </c>
      <c r="K1505" s="11">
        <f t="shared" si="94"/>
        <v>22</v>
      </c>
      <c r="L1505" s="4">
        <f t="shared" si="92"/>
        <v>14</v>
      </c>
      <c r="M1505" s="6">
        <f t="shared" si="95"/>
        <v>0.3888888888888889</v>
      </c>
    </row>
    <row r="1506" spans="1:13" x14ac:dyDescent="0.45">
      <c r="A1506" s="3">
        <v>612</v>
      </c>
      <c r="B1506" s="3">
        <v>11</v>
      </c>
      <c r="C1506" t="s">
        <v>117</v>
      </c>
      <c r="D1506" t="s">
        <v>615</v>
      </c>
      <c r="E1506" s="4">
        <v>16</v>
      </c>
      <c r="F1506" s="4">
        <v>27</v>
      </c>
      <c r="G1506">
        <v>1</v>
      </c>
      <c r="H1506" s="5">
        <v>1.8055555555555554E-2</v>
      </c>
      <c r="I1506" t="s">
        <v>609</v>
      </c>
      <c r="J1506" s="4">
        <f t="shared" si="93"/>
        <v>27</v>
      </c>
      <c r="K1506" s="11">
        <f t="shared" si="94"/>
        <v>16</v>
      </c>
      <c r="L1506" s="4">
        <f t="shared" si="92"/>
        <v>11</v>
      </c>
      <c r="M1506" s="6">
        <f t="shared" si="95"/>
        <v>0.40740740740740738</v>
      </c>
    </row>
    <row r="1507" spans="1:13" x14ac:dyDescent="0.45">
      <c r="A1507" s="3">
        <v>612</v>
      </c>
      <c r="B1507" s="3">
        <v>11</v>
      </c>
      <c r="C1507" t="s">
        <v>84</v>
      </c>
      <c r="D1507" t="s">
        <v>617</v>
      </c>
      <c r="E1507" s="4">
        <v>22</v>
      </c>
      <c r="F1507" s="4">
        <v>36</v>
      </c>
      <c r="G1507">
        <v>3</v>
      </c>
      <c r="H1507" s="5">
        <v>2.5694444444444443E-2</v>
      </c>
      <c r="I1507" t="s">
        <v>609</v>
      </c>
      <c r="J1507" s="4">
        <f t="shared" si="93"/>
        <v>108</v>
      </c>
      <c r="K1507" s="11">
        <f t="shared" si="94"/>
        <v>66</v>
      </c>
      <c r="L1507" s="4">
        <f t="shared" si="92"/>
        <v>42</v>
      </c>
      <c r="M1507" s="6">
        <f t="shared" si="95"/>
        <v>0.3888888888888889</v>
      </c>
    </row>
    <row r="1508" spans="1:13" x14ac:dyDescent="0.45">
      <c r="A1508" s="3">
        <v>612</v>
      </c>
      <c r="B1508" s="3">
        <v>11</v>
      </c>
      <c r="C1508" t="s">
        <v>53</v>
      </c>
      <c r="D1508" t="s">
        <v>620</v>
      </c>
      <c r="E1508" s="4">
        <v>16</v>
      </c>
      <c r="F1508" s="4">
        <v>28</v>
      </c>
      <c r="G1508">
        <v>2</v>
      </c>
      <c r="H1508" s="5">
        <v>1.0416666666666666E-2</v>
      </c>
      <c r="I1508" t="s">
        <v>609</v>
      </c>
      <c r="J1508" s="4">
        <f t="shared" si="93"/>
        <v>56</v>
      </c>
      <c r="K1508" s="11">
        <f t="shared" si="94"/>
        <v>32</v>
      </c>
      <c r="L1508" s="4">
        <f t="shared" si="92"/>
        <v>24</v>
      </c>
      <c r="M1508" s="6">
        <f t="shared" si="95"/>
        <v>0.42857142857142855</v>
      </c>
    </row>
    <row r="1509" spans="1:13" x14ac:dyDescent="0.45">
      <c r="A1509" s="3">
        <v>612</v>
      </c>
      <c r="B1509" s="3">
        <v>11</v>
      </c>
      <c r="C1509" t="s">
        <v>157</v>
      </c>
      <c r="D1509" t="s">
        <v>626</v>
      </c>
      <c r="E1509" s="4">
        <v>12</v>
      </c>
      <c r="F1509" s="4">
        <v>20</v>
      </c>
      <c r="G1509">
        <v>2</v>
      </c>
      <c r="H1509" s="5">
        <v>3.5416666666666666E-2</v>
      </c>
      <c r="I1509" t="s">
        <v>609</v>
      </c>
      <c r="J1509" s="4">
        <f t="shared" si="93"/>
        <v>40</v>
      </c>
      <c r="K1509" s="11">
        <f t="shared" si="94"/>
        <v>24</v>
      </c>
      <c r="L1509" s="4">
        <f t="shared" si="92"/>
        <v>16</v>
      </c>
      <c r="M1509" s="6">
        <f t="shared" si="95"/>
        <v>0.4</v>
      </c>
    </row>
    <row r="1510" spans="1:13" x14ac:dyDescent="0.45">
      <c r="A1510" s="3">
        <v>613</v>
      </c>
      <c r="B1510" s="3">
        <v>1</v>
      </c>
      <c r="C1510" t="s">
        <v>123</v>
      </c>
      <c r="D1510" t="s">
        <v>621</v>
      </c>
      <c r="E1510" s="4">
        <v>11</v>
      </c>
      <c r="F1510" s="4">
        <v>19</v>
      </c>
      <c r="G1510">
        <v>3</v>
      </c>
      <c r="H1510" s="5">
        <v>2.8472222222222222E-2</v>
      </c>
      <c r="I1510" t="s">
        <v>610</v>
      </c>
      <c r="J1510" s="4">
        <f t="shared" si="93"/>
        <v>57</v>
      </c>
      <c r="K1510" s="11">
        <f t="shared" si="94"/>
        <v>33</v>
      </c>
      <c r="L1510" s="4">
        <f t="shared" si="92"/>
        <v>24</v>
      </c>
      <c r="M1510" s="6">
        <f t="shared" si="95"/>
        <v>0.42105263157894735</v>
      </c>
    </row>
    <row r="1511" spans="1:13" x14ac:dyDescent="0.45">
      <c r="A1511" s="3">
        <v>613</v>
      </c>
      <c r="B1511" s="3">
        <v>1</v>
      </c>
      <c r="C1511" t="s">
        <v>211</v>
      </c>
      <c r="D1511" t="s">
        <v>627</v>
      </c>
      <c r="E1511" s="4">
        <v>14</v>
      </c>
      <c r="F1511" s="4">
        <v>23</v>
      </c>
      <c r="G1511">
        <v>3</v>
      </c>
      <c r="H1511" s="5">
        <v>1.5972222222222221E-2</v>
      </c>
      <c r="I1511" t="s">
        <v>610</v>
      </c>
      <c r="J1511" s="4">
        <f t="shared" si="93"/>
        <v>69</v>
      </c>
      <c r="K1511" s="11">
        <f t="shared" si="94"/>
        <v>42</v>
      </c>
      <c r="L1511" s="4">
        <f t="shared" si="92"/>
        <v>27</v>
      </c>
      <c r="M1511" s="6">
        <f t="shared" si="95"/>
        <v>0.39130434782608697</v>
      </c>
    </row>
    <row r="1512" spans="1:13" x14ac:dyDescent="0.45">
      <c r="A1512" s="3">
        <v>613</v>
      </c>
      <c r="B1512" s="3">
        <v>1</v>
      </c>
      <c r="C1512" t="s">
        <v>90</v>
      </c>
      <c r="D1512" t="s">
        <v>629</v>
      </c>
      <c r="E1512" s="4">
        <v>10</v>
      </c>
      <c r="F1512" s="4">
        <v>18</v>
      </c>
      <c r="G1512">
        <v>3</v>
      </c>
      <c r="H1512" s="5">
        <v>2.1527777777777778E-2</v>
      </c>
      <c r="I1512" t="s">
        <v>610</v>
      </c>
      <c r="J1512" s="4">
        <f t="shared" si="93"/>
        <v>54</v>
      </c>
      <c r="K1512" s="11">
        <f t="shared" si="94"/>
        <v>30</v>
      </c>
      <c r="L1512" s="4">
        <f t="shared" si="92"/>
        <v>24</v>
      </c>
      <c r="M1512" s="6">
        <f t="shared" si="95"/>
        <v>0.44444444444444442</v>
      </c>
    </row>
    <row r="1513" spans="1:13" x14ac:dyDescent="0.45">
      <c r="A1513" s="3">
        <v>613</v>
      </c>
      <c r="B1513" s="3">
        <v>1</v>
      </c>
      <c r="C1513" t="s">
        <v>37</v>
      </c>
      <c r="D1513" t="s">
        <v>622</v>
      </c>
      <c r="E1513" s="4">
        <v>21</v>
      </c>
      <c r="F1513" s="4">
        <v>35</v>
      </c>
      <c r="G1513">
        <v>3</v>
      </c>
      <c r="H1513" s="5">
        <v>3.9583333333333331E-2</v>
      </c>
      <c r="I1513" t="s">
        <v>610</v>
      </c>
      <c r="J1513" s="4">
        <f t="shared" si="93"/>
        <v>105</v>
      </c>
      <c r="K1513" s="11">
        <f t="shared" si="94"/>
        <v>63</v>
      </c>
      <c r="L1513" s="4">
        <f t="shared" si="92"/>
        <v>42</v>
      </c>
      <c r="M1513" s="6">
        <f t="shared" si="95"/>
        <v>0.4</v>
      </c>
    </row>
    <row r="1514" spans="1:13" x14ac:dyDescent="0.45">
      <c r="A1514" s="3">
        <v>614</v>
      </c>
      <c r="B1514" s="3">
        <v>19</v>
      </c>
      <c r="C1514" t="s">
        <v>169</v>
      </c>
      <c r="D1514" t="s">
        <v>612</v>
      </c>
      <c r="E1514" s="4">
        <v>14</v>
      </c>
      <c r="F1514" s="4">
        <v>24</v>
      </c>
      <c r="G1514">
        <v>3</v>
      </c>
      <c r="H1514" s="5">
        <v>3.4722222222222224E-2</v>
      </c>
      <c r="I1514" t="s">
        <v>609</v>
      </c>
      <c r="J1514" s="4">
        <f t="shared" si="93"/>
        <v>72</v>
      </c>
      <c r="K1514" s="11">
        <f t="shared" si="94"/>
        <v>42</v>
      </c>
      <c r="L1514" s="4">
        <f t="shared" si="92"/>
        <v>30</v>
      </c>
      <c r="M1514" s="6">
        <f t="shared" si="95"/>
        <v>0.41666666666666669</v>
      </c>
    </row>
    <row r="1515" spans="1:13" x14ac:dyDescent="0.45">
      <c r="A1515" s="3">
        <v>615</v>
      </c>
      <c r="B1515" s="3">
        <v>7</v>
      </c>
      <c r="C1515" t="s">
        <v>127</v>
      </c>
      <c r="D1515" t="s">
        <v>614</v>
      </c>
      <c r="E1515" s="4">
        <v>19</v>
      </c>
      <c r="F1515" s="4">
        <v>31</v>
      </c>
      <c r="G1515">
        <v>3</v>
      </c>
      <c r="H1515" s="5">
        <v>3.4722222222222224E-2</v>
      </c>
      <c r="I1515" t="s">
        <v>609</v>
      </c>
      <c r="J1515" s="4">
        <f t="shared" si="93"/>
        <v>93</v>
      </c>
      <c r="K1515" s="11">
        <f t="shared" si="94"/>
        <v>57</v>
      </c>
      <c r="L1515" s="4">
        <f t="shared" si="92"/>
        <v>36</v>
      </c>
      <c r="M1515" s="6">
        <f t="shared" si="95"/>
        <v>0.38709677419354838</v>
      </c>
    </row>
    <row r="1516" spans="1:13" x14ac:dyDescent="0.45">
      <c r="A1516" s="3">
        <v>615</v>
      </c>
      <c r="B1516" s="3">
        <v>7</v>
      </c>
      <c r="C1516" t="s">
        <v>211</v>
      </c>
      <c r="D1516" t="s">
        <v>627</v>
      </c>
      <c r="E1516" s="4">
        <v>14</v>
      </c>
      <c r="F1516" s="4">
        <v>23</v>
      </c>
      <c r="G1516">
        <v>3</v>
      </c>
      <c r="H1516" s="5">
        <v>2.9861111111111113E-2</v>
      </c>
      <c r="I1516" t="s">
        <v>609</v>
      </c>
      <c r="J1516" s="4">
        <f t="shared" si="93"/>
        <v>69</v>
      </c>
      <c r="K1516" s="11">
        <f t="shared" si="94"/>
        <v>42</v>
      </c>
      <c r="L1516" s="4">
        <f t="shared" si="92"/>
        <v>27</v>
      </c>
      <c r="M1516" s="6">
        <f t="shared" si="95"/>
        <v>0.39130434782608697</v>
      </c>
    </row>
    <row r="1517" spans="1:13" x14ac:dyDescent="0.45">
      <c r="A1517" s="3">
        <v>615</v>
      </c>
      <c r="B1517" s="3">
        <v>7</v>
      </c>
      <c r="C1517" t="s">
        <v>133</v>
      </c>
      <c r="D1517" t="s">
        <v>631</v>
      </c>
      <c r="E1517" s="4">
        <v>15</v>
      </c>
      <c r="F1517" s="4">
        <v>25</v>
      </c>
      <c r="G1517">
        <v>3</v>
      </c>
      <c r="H1517" s="5">
        <v>2.8472222222222222E-2</v>
      </c>
      <c r="I1517" t="s">
        <v>609</v>
      </c>
      <c r="J1517" s="4">
        <f t="shared" si="93"/>
        <v>75</v>
      </c>
      <c r="K1517" s="11">
        <f t="shared" si="94"/>
        <v>45</v>
      </c>
      <c r="L1517" s="4">
        <f t="shared" si="92"/>
        <v>30</v>
      </c>
      <c r="M1517" s="6">
        <f t="shared" si="95"/>
        <v>0.4</v>
      </c>
    </row>
    <row r="1518" spans="1:13" x14ac:dyDescent="0.45">
      <c r="A1518" s="3">
        <v>615</v>
      </c>
      <c r="B1518" s="3">
        <v>7</v>
      </c>
      <c r="C1518" t="s">
        <v>258</v>
      </c>
      <c r="D1518" t="s">
        <v>623</v>
      </c>
      <c r="E1518" s="4">
        <v>19</v>
      </c>
      <c r="F1518" s="4">
        <v>32</v>
      </c>
      <c r="G1518">
        <v>3</v>
      </c>
      <c r="H1518" s="5">
        <v>1.5277777777777777E-2</v>
      </c>
      <c r="I1518" t="s">
        <v>610</v>
      </c>
      <c r="J1518" s="4">
        <f t="shared" si="93"/>
        <v>96</v>
      </c>
      <c r="K1518" s="11">
        <f t="shared" si="94"/>
        <v>57</v>
      </c>
      <c r="L1518" s="4">
        <f t="shared" si="92"/>
        <v>39</v>
      </c>
      <c r="M1518" s="6">
        <f t="shared" si="95"/>
        <v>0.40625</v>
      </c>
    </row>
    <row r="1519" spans="1:13" x14ac:dyDescent="0.45">
      <c r="A1519" s="3">
        <v>616</v>
      </c>
      <c r="B1519" s="3">
        <v>4</v>
      </c>
      <c r="C1519" t="s">
        <v>169</v>
      </c>
      <c r="D1519" t="s">
        <v>612</v>
      </c>
      <c r="E1519" s="4">
        <v>14</v>
      </c>
      <c r="F1519" s="4">
        <v>24</v>
      </c>
      <c r="G1519">
        <v>3</v>
      </c>
      <c r="H1519" s="5">
        <v>2.2916666666666665E-2</v>
      </c>
      <c r="I1519" t="s">
        <v>609</v>
      </c>
      <c r="J1519" s="4">
        <f t="shared" si="93"/>
        <v>72</v>
      </c>
      <c r="K1519" s="11">
        <f t="shared" si="94"/>
        <v>42</v>
      </c>
      <c r="L1519" s="4">
        <f t="shared" si="92"/>
        <v>30</v>
      </c>
      <c r="M1519" s="6">
        <f t="shared" si="95"/>
        <v>0.41666666666666669</v>
      </c>
    </row>
    <row r="1520" spans="1:13" x14ac:dyDescent="0.45">
      <c r="A1520" s="3">
        <v>616</v>
      </c>
      <c r="B1520" s="3">
        <v>4</v>
      </c>
      <c r="C1520" t="s">
        <v>79</v>
      </c>
      <c r="D1520" t="s">
        <v>613</v>
      </c>
      <c r="E1520" s="4">
        <v>18</v>
      </c>
      <c r="F1520" s="4">
        <v>30</v>
      </c>
      <c r="G1520">
        <v>2</v>
      </c>
      <c r="H1520" s="5">
        <v>9.7222222222222224E-3</v>
      </c>
      <c r="I1520" t="s">
        <v>610</v>
      </c>
      <c r="J1520" s="4">
        <f t="shared" si="93"/>
        <v>60</v>
      </c>
      <c r="K1520" s="11">
        <f t="shared" si="94"/>
        <v>36</v>
      </c>
      <c r="L1520" s="4">
        <f t="shared" si="92"/>
        <v>24</v>
      </c>
      <c r="M1520" s="6">
        <f t="shared" si="95"/>
        <v>0.4</v>
      </c>
    </row>
    <row r="1521" spans="1:13" x14ac:dyDescent="0.45">
      <c r="A1521" s="3">
        <v>617</v>
      </c>
      <c r="B1521" s="3">
        <v>13</v>
      </c>
      <c r="C1521" t="s">
        <v>166</v>
      </c>
      <c r="D1521" t="s">
        <v>630</v>
      </c>
      <c r="E1521" s="4">
        <v>15</v>
      </c>
      <c r="F1521" s="4">
        <v>26</v>
      </c>
      <c r="G1521">
        <v>2</v>
      </c>
      <c r="H1521" s="5">
        <v>1.2500000000000001E-2</v>
      </c>
      <c r="I1521" t="s">
        <v>610</v>
      </c>
      <c r="J1521" s="4">
        <f t="shared" si="93"/>
        <v>52</v>
      </c>
      <c r="K1521" s="11">
        <f t="shared" si="94"/>
        <v>30</v>
      </c>
      <c r="L1521" s="4">
        <f t="shared" si="92"/>
        <v>22</v>
      </c>
      <c r="M1521" s="6">
        <f t="shared" si="95"/>
        <v>0.42307692307692307</v>
      </c>
    </row>
    <row r="1522" spans="1:13" x14ac:dyDescent="0.45">
      <c r="A1522" s="3">
        <v>617</v>
      </c>
      <c r="B1522" s="3">
        <v>13</v>
      </c>
      <c r="C1522" t="s">
        <v>79</v>
      </c>
      <c r="D1522" t="s">
        <v>613</v>
      </c>
      <c r="E1522" s="4">
        <v>18</v>
      </c>
      <c r="F1522" s="4">
        <v>30</v>
      </c>
      <c r="G1522">
        <v>3</v>
      </c>
      <c r="H1522" s="5">
        <v>2.2916666666666665E-2</v>
      </c>
      <c r="I1522" t="s">
        <v>610</v>
      </c>
      <c r="J1522" s="4">
        <f t="shared" si="93"/>
        <v>90</v>
      </c>
      <c r="K1522" s="11">
        <f t="shared" si="94"/>
        <v>54</v>
      </c>
      <c r="L1522" s="4">
        <f t="shared" si="92"/>
        <v>36</v>
      </c>
      <c r="M1522" s="6">
        <f t="shared" si="95"/>
        <v>0.4</v>
      </c>
    </row>
    <row r="1523" spans="1:13" x14ac:dyDescent="0.45">
      <c r="A1523" s="3">
        <v>618</v>
      </c>
      <c r="B1523" s="3">
        <v>3</v>
      </c>
      <c r="C1523" t="s">
        <v>258</v>
      </c>
      <c r="D1523" t="s">
        <v>623</v>
      </c>
      <c r="E1523" s="4">
        <v>19</v>
      </c>
      <c r="F1523" s="4">
        <v>32</v>
      </c>
      <c r="G1523">
        <v>2</v>
      </c>
      <c r="H1523" s="5">
        <v>4.1666666666666666E-3</v>
      </c>
      <c r="I1523" t="s">
        <v>610</v>
      </c>
      <c r="J1523" s="4">
        <f t="shared" si="93"/>
        <v>64</v>
      </c>
      <c r="K1523" s="11">
        <f t="shared" si="94"/>
        <v>38</v>
      </c>
      <c r="L1523" s="4">
        <f t="shared" si="92"/>
        <v>26</v>
      </c>
      <c r="M1523" s="6">
        <f t="shared" si="95"/>
        <v>0.40625</v>
      </c>
    </row>
    <row r="1524" spans="1:13" x14ac:dyDescent="0.45">
      <c r="A1524" s="3">
        <v>618</v>
      </c>
      <c r="B1524" s="3">
        <v>3</v>
      </c>
      <c r="C1524" t="s">
        <v>127</v>
      </c>
      <c r="D1524" t="s">
        <v>614</v>
      </c>
      <c r="E1524" s="4">
        <v>19</v>
      </c>
      <c r="F1524" s="4">
        <v>31</v>
      </c>
      <c r="G1524">
        <v>3</v>
      </c>
      <c r="H1524" s="5">
        <v>2.4305555555555556E-2</v>
      </c>
      <c r="I1524" t="s">
        <v>609</v>
      </c>
      <c r="J1524" s="4">
        <f t="shared" si="93"/>
        <v>93</v>
      </c>
      <c r="K1524" s="11">
        <f t="shared" si="94"/>
        <v>57</v>
      </c>
      <c r="L1524" s="4">
        <f t="shared" si="92"/>
        <v>36</v>
      </c>
      <c r="M1524" s="6">
        <f t="shared" si="95"/>
        <v>0.38709677419354838</v>
      </c>
    </row>
    <row r="1525" spans="1:13" x14ac:dyDescent="0.45">
      <c r="A1525" s="3">
        <v>618</v>
      </c>
      <c r="B1525" s="3">
        <v>3</v>
      </c>
      <c r="C1525" t="s">
        <v>90</v>
      </c>
      <c r="D1525" t="s">
        <v>629</v>
      </c>
      <c r="E1525" s="4">
        <v>10</v>
      </c>
      <c r="F1525" s="4">
        <v>18</v>
      </c>
      <c r="G1525">
        <v>3</v>
      </c>
      <c r="H1525" s="5">
        <v>1.6666666666666666E-2</v>
      </c>
      <c r="I1525" t="s">
        <v>609</v>
      </c>
      <c r="J1525" s="4">
        <f t="shared" si="93"/>
        <v>54</v>
      </c>
      <c r="K1525" s="11">
        <f t="shared" si="94"/>
        <v>30</v>
      </c>
      <c r="L1525" s="4">
        <f t="shared" si="92"/>
        <v>24</v>
      </c>
      <c r="M1525" s="6">
        <f t="shared" si="95"/>
        <v>0.44444444444444442</v>
      </c>
    </row>
    <row r="1526" spans="1:13" x14ac:dyDescent="0.45">
      <c r="A1526" s="3">
        <v>618</v>
      </c>
      <c r="B1526" s="3">
        <v>3</v>
      </c>
      <c r="C1526" t="s">
        <v>84</v>
      </c>
      <c r="D1526" t="s">
        <v>617</v>
      </c>
      <c r="E1526" s="4">
        <v>22</v>
      </c>
      <c r="F1526" s="4">
        <v>36</v>
      </c>
      <c r="G1526">
        <v>3</v>
      </c>
      <c r="H1526" s="5">
        <v>3.6805555555555557E-2</v>
      </c>
      <c r="I1526" t="s">
        <v>609</v>
      </c>
      <c r="J1526" s="4">
        <f t="shared" si="93"/>
        <v>108</v>
      </c>
      <c r="K1526" s="11">
        <f t="shared" si="94"/>
        <v>66</v>
      </c>
      <c r="L1526" s="4">
        <f t="shared" si="92"/>
        <v>42</v>
      </c>
      <c r="M1526" s="6">
        <f t="shared" si="95"/>
        <v>0.3888888888888889</v>
      </c>
    </row>
    <row r="1527" spans="1:13" x14ac:dyDescent="0.45">
      <c r="A1527" s="3">
        <v>619</v>
      </c>
      <c r="B1527" s="3">
        <v>6</v>
      </c>
      <c r="C1527" t="s">
        <v>117</v>
      </c>
      <c r="D1527" t="s">
        <v>615</v>
      </c>
      <c r="E1527" s="4">
        <v>16</v>
      </c>
      <c r="F1527" s="4">
        <v>27</v>
      </c>
      <c r="G1527">
        <v>2</v>
      </c>
      <c r="H1527" s="5">
        <v>2.7777777777777776E-2</v>
      </c>
      <c r="I1527" t="s">
        <v>609</v>
      </c>
      <c r="J1527" s="4">
        <f t="shared" si="93"/>
        <v>54</v>
      </c>
      <c r="K1527" s="11">
        <f t="shared" si="94"/>
        <v>32</v>
      </c>
      <c r="L1527" s="4">
        <f t="shared" si="92"/>
        <v>22</v>
      </c>
      <c r="M1527" s="6">
        <f t="shared" si="95"/>
        <v>0.40740740740740738</v>
      </c>
    </row>
    <row r="1528" spans="1:13" x14ac:dyDescent="0.45">
      <c r="A1528" s="3">
        <v>619</v>
      </c>
      <c r="B1528" s="3">
        <v>6</v>
      </c>
      <c r="C1528" t="s">
        <v>166</v>
      </c>
      <c r="D1528" t="s">
        <v>630</v>
      </c>
      <c r="E1528" s="4">
        <v>15</v>
      </c>
      <c r="F1528" s="4">
        <v>26</v>
      </c>
      <c r="G1528">
        <v>3</v>
      </c>
      <c r="H1528" s="5">
        <v>3.888888888888889E-2</v>
      </c>
      <c r="I1528" t="s">
        <v>610</v>
      </c>
      <c r="J1528" s="4">
        <f t="shared" si="93"/>
        <v>78</v>
      </c>
      <c r="K1528" s="11">
        <f t="shared" si="94"/>
        <v>45</v>
      </c>
      <c r="L1528" s="4">
        <f t="shared" si="92"/>
        <v>33</v>
      </c>
      <c r="M1528" s="6">
        <f t="shared" si="95"/>
        <v>0.42307692307692307</v>
      </c>
    </row>
    <row r="1529" spans="1:13" x14ac:dyDescent="0.45">
      <c r="A1529" s="3">
        <v>620</v>
      </c>
      <c r="B1529" s="3">
        <v>16</v>
      </c>
      <c r="C1529" t="s">
        <v>123</v>
      </c>
      <c r="D1529" t="s">
        <v>621</v>
      </c>
      <c r="E1529" s="4">
        <v>11</v>
      </c>
      <c r="F1529" s="4">
        <v>19</v>
      </c>
      <c r="G1529">
        <v>3</v>
      </c>
      <c r="H1529" s="5">
        <v>2.7777777777777776E-2</v>
      </c>
      <c r="I1529" t="s">
        <v>610</v>
      </c>
      <c r="J1529" s="4">
        <f t="shared" si="93"/>
        <v>57</v>
      </c>
      <c r="K1529" s="11">
        <f t="shared" si="94"/>
        <v>33</v>
      </c>
      <c r="L1529" s="4">
        <f t="shared" si="92"/>
        <v>24</v>
      </c>
      <c r="M1529" s="6">
        <f t="shared" si="95"/>
        <v>0.42105263157894735</v>
      </c>
    </row>
    <row r="1530" spans="1:13" x14ac:dyDescent="0.45">
      <c r="A1530" s="3">
        <v>621</v>
      </c>
      <c r="B1530" s="3">
        <v>5</v>
      </c>
      <c r="C1530" t="s">
        <v>37</v>
      </c>
      <c r="D1530" t="s">
        <v>622</v>
      </c>
      <c r="E1530" s="4">
        <v>21</v>
      </c>
      <c r="F1530" s="4">
        <v>35</v>
      </c>
      <c r="G1530">
        <v>3</v>
      </c>
      <c r="H1530" s="5">
        <v>5.5555555555555558E-3</v>
      </c>
      <c r="I1530" t="s">
        <v>610</v>
      </c>
      <c r="J1530" s="4">
        <f t="shared" si="93"/>
        <v>105</v>
      </c>
      <c r="K1530" s="11">
        <f t="shared" si="94"/>
        <v>63</v>
      </c>
      <c r="L1530" s="4">
        <f t="shared" si="92"/>
        <v>42</v>
      </c>
      <c r="M1530" s="6">
        <f t="shared" si="95"/>
        <v>0.4</v>
      </c>
    </row>
    <row r="1531" spans="1:13" x14ac:dyDescent="0.45">
      <c r="A1531" s="3">
        <v>622</v>
      </c>
      <c r="B1531" s="3">
        <v>7</v>
      </c>
      <c r="C1531" t="s">
        <v>127</v>
      </c>
      <c r="D1531" t="s">
        <v>614</v>
      </c>
      <c r="E1531" s="4">
        <v>19</v>
      </c>
      <c r="F1531" s="4">
        <v>31</v>
      </c>
      <c r="G1531">
        <v>3</v>
      </c>
      <c r="H1531" s="5">
        <v>3.6805555555555557E-2</v>
      </c>
      <c r="I1531" t="s">
        <v>609</v>
      </c>
      <c r="J1531" s="4">
        <f t="shared" si="93"/>
        <v>93</v>
      </c>
      <c r="K1531" s="11">
        <f t="shared" si="94"/>
        <v>57</v>
      </c>
      <c r="L1531" s="4">
        <f t="shared" si="92"/>
        <v>36</v>
      </c>
      <c r="M1531" s="6">
        <f t="shared" si="95"/>
        <v>0.38709677419354838</v>
      </c>
    </row>
    <row r="1532" spans="1:13" x14ac:dyDescent="0.45">
      <c r="A1532" s="3">
        <v>622</v>
      </c>
      <c r="B1532" s="3">
        <v>7</v>
      </c>
      <c r="C1532" t="s">
        <v>53</v>
      </c>
      <c r="D1532" t="s">
        <v>620</v>
      </c>
      <c r="E1532" s="4">
        <v>16</v>
      </c>
      <c r="F1532" s="4">
        <v>28</v>
      </c>
      <c r="G1532">
        <v>1</v>
      </c>
      <c r="H1532" s="5">
        <v>1.7361111111111112E-2</v>
      </c>
      <c r="I1532" t="s">
        <v>609</v>
      </c>
      <c r="J1532" s="4">
        <f t="shared" si="93"/>
        <v>28</v>
      </c>
      <c r="K1532" s="11">
        <f t="shared" si="94"/>
        <v>16</v>
      </c>
      <c r="L1532" s="4">
        <f t="shared" si="92"/>
        <v>12</v>
      </c>
      <c r="M1532" s="6">
        <f t="shared" si="95"/>
        <v>0.42857142857142855</v>
      </c>
    </row>
    <row r="1533" spans="1:13" x14ac:dyDescent="0.45">
      <c r="A1533" s="3">
        <v>623</v>
      </c>
      <c r="B1533" s="3">
        <v>13</v>
      </c>
      <c r="C1533" t="s">
        <v>214</v>
      </c>
      <c r="D1533" t="s">
        <v>624</v>
      </c>
      <c r="E1533" s="4">
        <v>13</v>
      </c>
      <c r="F1533" s="4">
        <v>22</v>
      </c>
      <c r="G1533">
        <v>2</v>
      </c>
      <c r="H1533" s="5">
        <v>1.5972222222222221E-2</v>
      </c>
      <c r="I1533" t="s">
        <v>609</v>
      </c>
      <c r="J1533" s="4">
        <f t="shared" si="93"/>
        <v>44</v>
      </c>
      <c r="K1533" s="11">
        <f t="shared" si="94"/>
        <v>26</v>
      </c>
      <c r="L1533" s="4">
        <f t="shared" si="92"/>
        <v>18</v>
      </c>
      <c r="M1533" s="6">
        <f t="shared" si="95"/>
        <v>0.40909090909090912</v>
      </c>
    </row>
    <row r="1534" spans="1:13" x14ac:dyDescent="0.45">
      <c r="A1534" s="3">
        <v>623</v>
      </c>
      <c r="B1534" s="3">
        <v>13</v>
      </c>
      <c r="C1534" t="s">
        <v>37</v>
      </c>
      <c r="D1534" t="s">
        <v>622</v>
      </c>
      <c r="E1534" s="4">
        <v>21</v>
      </c>
      <c r="F1534" s="4">
        <v>35</v>
      </c>
      <c r="G1534">
        <v>2</v>
      </c>
      <c r="H1534" s="5">
        <v>4.0972222222222222E-2</v>
      </c>
      <c r="I1534" t="s">
        <v>609</v>
      </c>
      <c r="J1534" s="4">
        <f t="shared" si="93"/>
        <v>70</v>
      </c>
      <c r="K1534" s="11">
        <f t="shared" si="94"/>
        <v>42</v>
      </c>
      <c r="L1534" s="4">
        <f t="shared" si="92"/>
        <v>28</v>
      </c>
      <c r="M1534" s="6">
        <f t="shared" si="95"/>
        <v>0.4</v>
      </c>
    </row>
    <row r="1535" spans="1:13" x14ac:dyDescent="0.45">
      <c r="A1535" s="3">
        <v>623</v>
      </c>
      <c r="B1535" s="3">
        <v>13</v>
      </c>
      <c r="C1535" t="s">
        <v>133</v>
      </c>
      <c r="D1535" t="s">
        <v>631</v>
      </c>
      <c r="E1535" s="4">
        <v>15</v>
      </c>
      <c r="F1535" s="4">
        <v>25</v>
      </c>
      <c r="G1535">
        <v>1</v>
      </c>
      <c r="H1535" s="5">
        <v>1.3888888888888888E-2</v>
      </c>
      <c r="I1535" t="s">
        <v>609</v>
      </c>
      <c r="J1535" s="4">
        <f t="shared" si="93"/>
        <v>25</v>
      </c>
      <c r="K1535" s="11">
        <f t="shared" si="94"/>
        <v>15</v>
      </c>
      <c r="L1535" s="4">
        <f t="shared" si="92"/>
        <v>10</v>
      </c>
      <c r="M1535" s="6">
        <f t="shared" si="95"/>
        <v>0.4</v>
      </c>
    </row>
    <row r="1536" spans="1:13" x14ac:dyDescent="0.45">
      <c r="A1536" s="3">
        <v>623</v>
      </c>
      <c r="B1536" s="3">
        <v>13</v>
      </c>
      <c r="C1536" t="s">
        <v>258</v>
      </c>
      <c r="D1536" t="s">
        <v>623</v>
      </c>
      <c r="E1536" s="4">
        <v>19</v>
      </c>
      <c r="F1536" s="4">
        <v>32</v>
      </c>
      <c r="G1536">
        <v>3</v>
      </c>
      <c r="H1536" s="5">
        <v>2.9861111111111113E-2</v>
      </c>
      <c r="I1536" t="s">
        <v>610</v>
      </c>
      <c r="J1536" s="4">
        <f t="shared" si="93"/>
        <v>96</v>
      </c>
      <c r="K1536" s="11">
        <f t="shared" si="94"/>
        <v>57</v>
      </c>
      <c r="L1536" s="4">
        <f t="shared" si="92"/>
        <v>39</v>
      </c>
      <c r="M1536" s="6">
        <f t="shared" si="95"/>
        <v>0.40625</v>
      </c>
    </row>
    <row r="1537" spans="1:13" x14ac:dyDescent="0.45">
      <c r="A1537" s="3">
        <v>624</v>
      </c>
      <c r="B1537" s="3">
        <v>1</v>
      </c>
      <c r="C1537" t="s">
        <v>84</v>
      </c>
      <c r="D1537" t="s">
        <v>617</v>
      </c>
      <c r="E1537" s="4">
        <v>22</v>
      </c>
      <c r="F1537" s="4">
        <v>36</v>
      </c>
      <c r="G1537">
        <v>1</v>
      </c>
      <c r="H1537" s="5">
        <v>1.3194444444444444E-2</v>
      </c>
      <c r="I1537" t="s">
        <v>610</v>
      </c>
      <c r="J1537" s="4">
        <f t="shared" si="93"/>
        <v>36</v>
      </c>
      <c r="K1537" s="11">
        <f t="shared" si="94"/>
        <v>22</v>
      </c>
      <c r="L1537" s="4">
        <f t="shared" si="92"/>
        <v>14</v>
      </c>
      <c r="M1537" s="6">
        <f t="shared" si="95"/>
        <v>0.3888888888888889</v>
      </c>
    </row>
    <row r="1538" spans="1:13" x14ac:dyDescent="0.45">
      <c r="A1538" s="3">
        <v>624</v>
      </c>
      <c r="B1538" s="3">
        <v>1</v>
      </c>
      <c r="C1538" t="s">
        <v>169</v>
      </c>
      <c r="D1538" t="s">
        <v>612</v>
      </c>
      <c r="E1538" s="4">
        <v>14</v>
      </c>
      <c r="F1538" s="4">
        <v>24</v>
      </c>
      <c r="G1538">
        <v>1</v>
      </c>
      <c r="H1538" s="5">
        <v>3.125E-2</v>
      </c>
      <c r="I1538" t="s">
        <v>609</v>
      </c>
      <c r="J1538" s="4">
        <f t="shared" si="93"/>
        <v>24</v>
      </c>
      <c r="K1538" s="11">
        <f t="shared" si="94"/>
        <v>14</v>
      </c>
      <c r="L1538" s="4">
        <f t="shared" ref="L1538:L1601" si="96">J1538-(G1538*E1538)</f>
        <v>10</v>
      </c>
      <c r="M1538" s="6">
        <f t="shared" si="95"/>
        <v>0.41666666666666669</v>
      </c>
    </row>
    <row r="1539" spans="1:13" x14ac:dyDescent="0.45">
      <c r="A1539" s="3">
        <v>624</v>
      </c>
      <c r="B1539" s="3">
        <v>1</v>
      </c>
      <c r="C1539" t="s">
        <v>81</v>
      </c>
      <c r="D1539" t="s">
        <v>628</v>
      </c>
      <c r="E1539" s="4">
        <v>13</v>
      </c>
      <c r="F1539" s="4">
        <v>21</v>
      </c>
      <c r="G1539">
        <v>2</v>
      </c>
      <c r="H1539" s="5">
        <v>1.0416666666666666E-2</v>
      </c>
      <c r="I1539" t="s">
        <v>610</v>
      </c>
      <c r="J1539" s="4">
        <f t="shared" ref="J1539:J1602" si="97">F1539*G1539</f>
        <v>42</v>
      </c>
      <c r="K1539" s="11">
        <f t="shared" ref="K1539:K1602" si="98">G1539*E1539</f>
        <v>26</v>
      </c>
      <c r="L1539" s="4">
        <f t="shared" si="96"/>
        <v>16</v>
      </c>
      <c r="M1539" s="6">
        <f t="shared" ref="M1539:M1602" si="99">L1539/J1539</f>
        <v>0.38095238095238093</v>
      </c>
    </row>
    <row r="1540" spans="1:13" x14ac:dyDescent="0.45">
      <c r="A1540" s="3">
        <v>625</v>
      </c>
      <c r="B1540" s="3">
        <v>5</v>
      </c>
      <c r="C1540" t="s">
        <v>90</v>
      </c>
      <c r="D1540" t="s">
        <v>629</v>
      </c>
      <c r="E1540" s="4">
        <v>10</v>
      </c>
      <c r="F1540" s="4">
        <v>18</v>
      </c>
      <c r="G1540">
        <v>2</v>
      </c>
      <c r="H1540" s="5">
        <v>8.3333333333333332E-3</v>
      </c>
      <c r="I1540" t="s">
        <v>609</v>
      </c>
      <c r="J1540" s="4">
        <f t="shared" si="97"/>
        <v>36</v>
      </c>
      <c r="K1540" s="11">
        <f t="shared" si="98"/>
        <v>20</v>
      </c>
      <c r="L1540" s="4">
        <f t="shared" si="96"/>
        <v>16</v>
      </c>
      <c r="M1540" s="6">
        <f t="shared" si="99"/>
        <v>0.44444444444444442</v>
      </c>
    </row>
    <row r="1541" spans="1:13" x14ac:dyDescent="0.45">
      <c r="A1541" s="3">
        <v>625</v>
      </c>
      <c r="B1541" s="3">
        <v>5</v>
      </c>
      <c r="C1541" t="s">
        <v>59</v>
      </c>
      <c r="D1541" t="s">
        <v>616</v>
      </c>
      <c r="E1541" s="4">
        <v>25</v>
      </c>
      <c r="F1541" s="4">
        <v>40</v>
      </c>
      <c r="G1541">
        <v>1</v>
      </c>
      <c r="H1541" s="5">
        <v>3.1944444444444442E-2</v>
      </c>
      <c r="I1541" t="s">
        <v>610</v>
      </c>
      <c r="J1541" s="4">
        <f t="shared" si="97"/>
        <v>40</v>
      </c>
      <c r="K1541" s="11">
        <f t="shared" si="98"/>
        <v>25</v>
      </c>
      <c r="L1541" s="4">
        <f t="shared" si="96"/>
        <v>15</v>
      </c>
      <c r="M1541" s="6">
        <f t="shared" si="99"/>
        <v>0.375</v>
      </c>
    </row>
    <row r="1542" spans="1:13" x14ac:dyDescent="0.45">
      <c r="A1542" s="3">
        <v>625</v>
      </c>
      <c r="B1542" s="3">
        <v>5</v>
      </c>
      <c r="C1542" t="s">
        <v>81</v>
      </c>
      <c r="D1542" t="s">
        <v>628</v>
      </c>
      <c r="E1542" s="4">
        <v>13</v>
      </c>
      <c r="F1542" s="4">
        <v>21</v>
      </c>
      <c r="G1542">
        <v>3</v>
      </c>
      <c r="H1542" s="5">
        <v>2.7083333333333334E-2</v>
      </c>
      <c r="I1542" t="s">
        <v>609</v>
      </c>
      <c r="J1542" s="4">
        <f t="shared" si="97"/>
        <v>63</v>
      </c>
      <c r="K1542" s="11">
        <f t="shared" si="98"/>
        <v>39</v>
      </c>
      <c r="L1542" s="4">
        <f t="shared" si="96"/>
        <v>24</v>
      </c>
      <c r="M1542" s="6">
        <f t="shared" si="99"/>
        <v>0.38095238095238093</v>
      </c>
    </row>
    <row r="1543" spans="1:13" x14ac:dyDescent="0.45">
      <c r="A1543" s="3">
        <v>626</v>
      </c>
      <c r="B1543" s="3">
        <v>14</v>
      </c>
      <c r="C1543" t="s">
        <v>79</v>
      </c>
      <c r="D1543" t="s">
        <v>613</v>
      </c>
      <c r="E1543" s="4">
        <v>18</v>
      </c>
      <c r="F1543" s="4">
        <v>30</v>
      </c>
      <c r="G1543">
        <v>2</v>
      </c>
      <c r="H1543" s="5">
        <v>7.6388888888888886E-3</v>
      </c>
      <c r="I1543" t="s">
        <v>609</v>
      </c>
      <c r="J1543" s="4">
        <f t="shared" si="97"/>
        <v>60</v>
      </c>
      <c r="K1543" s="11">
        <f t="shared" si="98"/>
        <v>36</v>
      </c>
      <c r="L1543" s="4">
        <f t="shared" si="96"/>
        <v>24</v>
      </c>
      <c r="M1543" s="6">
        <f t="shared" si="99"/>
        <v>0.4</v>
      </c>
    </row>
    <row r="1544" spans="1:13" x14ac:dyDescent="0.45">
      <c r="A1544" s="3">
        <v>626</v>
      </c>
      <c r="B1544" s="3">
        <v>14</v>
      </c>
      <c r="C1544" t="s">
        <v>169</v>
      </c>
      <c r="D1544" t="s">
        <v>612</v>
      </c>
      <c r="E1544" s="4">
        <v>14</v>
      </c>
      <c r="F1544" s="4">
        <v>24</v>
      </c>
      <c r="G1544">
        <v>2</v>
      </c>
      <c r="H1544" s="5">
        <v>2.5000000000000001E-2</v>
      </c>
      <c r="I1544" t="s">
        <v>610</v>
      </c>
      <c r="J1544" s="4">
        <f t="shared" si="97"/>
        <v>48</v>
      </c>
      <c r="K1544" s="11">
        <f t="shared" si="98"/>
        <v>28</v>
      </c>
      <c r="L1544" s="4">
        <f t="shared" si="96"/>
        <v>20</v>
      </c>
      <c r="M1544" s="6">
        <f t="shared" si="99"/>
        <v>0.41666666666666669</v>
      </c>
    </row>
    <row r="1545" spans="1:13" x14ac:dyDescent="0.45">
      <c r="A1545" s="3">
        <v>626</v>
      </c>
      <c r="B1545" s="3">
        <v>14</v>
      </c>
      <c r="C1545" t="s">
        <v>49</v>
      </c>
      <c r="D1545" t="s">
        <v>618</v>
      </c>
      <c r="E1545" s="4">
        <v>17</v>
      </c>
      <c r="F1545" s="4">
        <v>29</v>
      </c>
      <c r="G1545">
        <v>1</v>
      </c>
      <c r="H1545" s="5">
        <v>7.6388888888888886E-3</v>
      </c>
      <c r="I1545" t="s">
        <v>610</v>
      </c>
      <c r="J1545" s="4">
        <f t="shared" si="97"/>
        <v>29</v>
      </c>
      <c r="K1545" s="11">
        <f t="shared" si="98"/>
        <v>17</v>
      </c>
      <c r="L1545" s="4">
        <f t="shared" si="96"/>
        <v>12</v>
      </c>
      <c r="M1545" s="6">
        <f t="shared" si="99"/>
        <v>0.41379310344827586</v>
      </c>
    </row>
    <row r="1546" spans="1:13" x14ac:dyDescent="0.45">
      <c r="A1546" s="3">
        <v>627</v>
      </c>
      <c r="B1546" s="3">
        <v>4</v>
      </c>
      <c r="C1546" t="s">
        <v>81</v>
      </c>
      <c r="D1546" t="s">
        <v>628</v>
      </c>
      <c r="E1546" s="4">
        <v>13</v>
      </c>
      <c r="F1546" s="4">
        <v>21</v>
      </c>
      <c r="G1546">
        <v>1</v>
      </c>
      <c r="H1546" s="5">
        <v>2.5694444444444443E-2</v>
      </c>
      <c r="I1546" t="s">
        <v>609</v>
      </c>
      <c r="J1546" s="4">
        <f t="shared" si="97"/>
        <v>21</v>
      </c>
      <c r="K1546" s="11">
        <f t="shared" si="98"/>
        <v>13</v>
      </c>
      <c r="L1546" s="4">
        <f t="shared" si="96"/>
        <v>8</v>
      </c>
      <c r="M1546" s="6">
        <f t="shared" si="99"/>
        <v>0.38095238095238093</v>
      </c>
    </row>
    <row r="1547" spans="1:13" x14ac:dyDescent="0.45">
      <c r="A1547" s="3">
        <v>628</v>
      </c>
      <c r="B1547" s="3">
        <v>2</v>
      </c>
      <c r="C1547" t="s">
        <v>169</v>
      </c>
      <c r="D1547" t="s">
        <v>612</v>
      </c>
      <c r="E1547" s="4">
        <v>14</v>
      </c>
      <c r="F1547" s="4">
        <v>24</v>
      </c>
      <c r="G1547">
        <v>2</v>
      </c>
      <c r="H1547" s="5">
        <v>6.9444444444444441E-3</v>
      </c>
      <c r="I1547" t="s">
        <v>609</v>
      </c>
      <c r="J1547" s="4">
        <f t="shared" si="97"/>
        <v>48</v>
      </c>
      <c r="K1547" s="11">
        <f t="shared" si="98"/>
        <v>28</v>
      </c>
      <c r="L1547" s="4">
        <f t="shared" si="96"/>
        <v>20</v>
      </c>
      <c r="M1547" s="6">
        <f t="shared" si="99"/>
        <v>0.41666666666666669</v>
      </c>
    </row>
    <row r="1548" spans="1:13" x14ac:dyDescent="0.45">
      <c r="A1548" s="3">
        <v>628</v>
      </c>
      <c r="B1548" s="3">
        <v>2</v>
      </c>
      <c r="C1548" t="s">
        <v>59</v>
      </c>
      <c r="D1548" t="s">
        <v>616</v>
      </c>
      <c r="E1548" s="4">
        <v>25</v>
      </c>
      <c r="F1548" s="4">
        <v>40</v>
      </c>
      <c r="G1548">
        <v>3</v>
      </c>
      <c r="H1548" s="5">
        <v>2.2916666666666665E-2</v>
      </c>
      <c r="I1548" t="s">
        <v>610</v>
      </c>
      <c r="J1548" s="4">
        <f t="shared" si="97"/>
        <v>120</v>
      </c>
      <c r="K1548" s="11">
        <f t="shared" si="98"/>
        <v>75</v>
      </c>
      <c r="L1548" s="4">
        <f t="shared" si="96"/>
        <v>45</v>
      </c>
      <c r="M1548" s="6">
        <f t="shared" si="99"/>
        <v>0.375</v>
      </c>
    </row>
    <row r="1549" spans="1:13" x14ac:dyDescent="0.45">
      <c r="A1549" s="3">
        <v>629</v>
      </c>
      <c r="B1549" s="3">
        <v>17</v>
      </c>
      <c r="C1549" t="s">
        <v>66</v>
      </c>
      <c r="D1549" t="s">
        <v>625</v>
      </c>
      <c r="E1549" s="4">
        <v>20</v>
      </c>
      <c r="F1549" s="4">
        <v>34</v>
      </c>
      <c r="G1549">
        <v>1</v>
      </c>
      <c r="H1549" s="5">
        <v>1.5277777777777777E-2</v>
      </c>
      <c r="I1549" t="s">
        <v>610</v>
      </c>
      <c r="J1549" s="4">
        <f t="shared" si="97"/>
        <v>34</v>
      </c>
      <c r="K1549" s="11">
        <f t="shared" si="98"/>
        <v>20</v>
      </c>
      <c r="L1549" s="4">
        <f t="shared" si="96"/>
        <v>14</v>
      </c>
      <c r="M1549" s="6">
        <f t="shared" si="99"/>
        <v>0.41176470588235292</v>
      </c>
    </row>
    <row r="1550" spans="1:13" x14ac:dyDescent="0.45">
      <c r="A1550" s="3">
        <v>629</v>
      </c>
      <c r="B1550" s="3">
        <v>17</v>
      </c>
      <c r="C1550" t="s">
        <v>157</v>
      </c>
      <c r="D1550" t="s">
        <v>626</v>
      </c>
      <c r="E1550" s="4">
        <v>12</v>
      </c>
      <c r="F1550" s="4">
        <v>20</v>
      </c>
      <c r="G1550">
        <v>3</v>
      </c>
      <c r="H1550" s="5">
        <v>1.3194444444444444E-2</v>
      </c>
      <c r="I1550" t="s">
        <v>609</v>
      </c>
      <c r="J1550" s="4">
        <f t="shared" si="97"/>
        <v>60</v>
      </c>
      <c r="K1550" s="11">
        <f t="shared" si="98"/>
        <v>36</v>
      </c>
      <c r="L1550" s="4">
        <f t="shared" si="96"/>
        <v>24</v>
      </c>
      <c r="M1550" s="6">
        <f t="shared" si="99"/>
        <v>0.4</v>
      </c>
    </row>
    <row r="1551" spans="1:13" x14ac:dyDescent="0.45">
      <c r="A1551" s="3">
        <v>629</v>
      </c>
      <c r="B1551" s="3">
        <v>17</v>
      </c>
      <c r="C1551" t="s">
        <v>90</v>
      </c>
      <c r="D1551" t="s">
        <v>629</v>
      </c>
      <c r="E1551" s="4">
        <v>10</v>
      </c>
      <c r="F1551" s="4">
        <v>18</v>
      </c>
      <c r="G1551">
        <v>2</v>
      </c>
      <c r="H1551" s="5">
        <v>2.9861111111111113E-2</v>
      </c>
      <c r="I1551" t="s">
        <v>610</v>
      </c>
      <c r="J1551" s="4">
        <f t="shared" si="97"/>
        <v>36</v>
      </c>
      <c r="K1551" s="11">
        <f t="shared" si="98"/>
        <v>20</v>
      </c>
      <c r="L1551" s="4">
        <f t="shared" si="96"/>
        <v>16</v>
      </c>
      <c r="M1551" s="6">
        <f t="shared" si="99"/>
        <v>0.44444444444444442</v>
      </c>
    </row>
    <row r="1552" spans="1:13" x14ac:dyDescent="0.45">
      <c r="A1552" s="3">
        <v>630</v>
      </c>
      <c r="B1552" s="3">
        <v>2</v>
      </c>
      <c r="C1552" t="s">
        <v>127</v>
      </c>
      <c r="D1552" t="s">
        <v>614</v>
      </c>
      <c r="E1552" s="4">
        <v>19</v>
      </c>
      <c r="F1552" s="4">
        <v>31</v>
      </c>
      <c r="G1552">
        <v>2</v>
      </c>
      <c r="H1552" s="5">
        <v>1.3194444444444444E-2</v>
      </c>
      <c r="I1552" t="s">
        <v>609</v>
      </c>
      <c r="J1552" s="4">
        <f t="shared" si="97"/>
        <v>62</v>
      </c>
      <c r="K1552" s="11">
        <f t="shared" si="98"/>
        <v>38</v>
      </c>
      <c r="L1552" s="4">
        <f t="shared" si="96"/>
        <v>24</v>
      </c>
      <c r="M1552" s="6">
        <f t="shared" si="99"/>
        <v>0.38709677419354838</v>
      </c>
    </row>
    <row r="1553" spans="1:13" x14ac:dyDescent="0.45">
      <c r="A1553" s="3">
        <v>630</v>
      </c>
      <c r="B1553" s="3">
        <v>2</v>
      </c>
      <c r="C1553" t="s">
        <v>59</v>
      </c>
      <c r="D1553" t="s">
        <v>616</v>
      </c>
      <c r="E1553" s="4">
        <v>25</v>
      </c>
      <c r="F1553" s="4">
        <v>40</v>
      </c>
      <c r="G1553">
        <v>3</v>
      </c>
      <c r="H1553" s="5">
        <v>3.888888888888889E-2</v>
      </c>
      <c r="I1553" t="s">
        <v>609</v>
      </c>
      <c r="J1553" s="4">
        <f t="shared" si="97"/>
        <v>120</v>
      </c>
      <c r="K1553" s="11">
        <f t="shared" si="98"/>
        <v>75</v>
      </c>
      <c r="L1553" s="4">
        <f t="shared" si="96"/>
        <v>45</v>
      </c>
      <c r="M1553" s="6">
        <f t="shared" si="99"/>
        <v>0.375</v>
      </c>
    </row>
    <row r="1554" spans="1:13" x14ac:dyDescent="0.45">
      <c r="A1554" s="3">
        <v>631</v>
      </c>
      <c r="B1554" s="3">
        <v>6</v>
      </c>
      <c r="C1554" t="s">
        <v>214</v>
      </c>
      <c r="D1554" t="s">
        <v>624</v>
      </c>
      <c r="E1554" s="4">
        <v>13</v>
      </c>
      <c r="F1554" s="4">
        <v>22</v>
      </c>
      <c r="G1554">
        <v>3</v>
      </c>
      <c r="H1554" s="5">
        <v>3.1944444444444442E-2</v>
      </c>
      <c r="I1554" t="s">
        <v>609</v>
      </c>
      <c r="J1554" s="4">
        <f t="shared" si="97"/>
        <v>66</v>
      </c>
      <c r="K1554" s="11">
        <f t="shared" si="98"/>
        <v>39</v>
      </c>
      <c r="L1554" s="4">
        <f t="shared" si="96"/>
        <v>27</v>
      </c>
      <c r="M1554" s="6">
        <f t="shared" si="99"/>
        <v>0.40909090909090912</v>
      </c>
    </row>
    <row r="1555" spans="1:13" x14ac:dyDescent="0.45">
      <c r="A1555" s="3">
        <v>632</v>
      </c>
      <c r="B1555" s="3">
        <v>16</v>
      </c>
      <c r="C1555" t="s">
        <v>258</v>
      </c>
      <c r="D1555" t="s">
        <v>623</v>
      </c>
      <c r="E1555" s="4">
        <v>19</v>
      </c>
      <c r="F1555" s="4">
        <v>32</v>
      </c>
      <c r="G1555">
        <v>3</v>
      </c>
      <c r="H1555" s="5">
        <v>2.8472222222222222E-2</v>
      </c>
      <c r="I1555" t="s">
        <v>610</v>
      </c>
      <c r="J1555" s="4">
        <f t="shared" si="97"/>
        <v>96</v>
      </c>
      <c r="K1555" s="11">
        <f t="shared" si="98"/>
        <v>57</v>
      </c>
      <c r="L1555" s="4">
        <f t="shared" si="96"/>
        <v>39</v>
      </c>
      <c r="M1555" s="6">
        <f t="shared" si="99"/>
        <v>0.40625</v>
      </c>
    </row>
    <row r="1556" spans="1:13" x14ac:dyDescent="0.45">
      <c r="A1556" s="3">
        <v>632</v>
      </c>
      <c r="B1556" s="3">
        <v>16</v>
      </c>
      <c r="C1556" t="s">
        <v>272</v>
      </c>
      <c r="D1556" t="s">
        <v>619</v>
      </c>
      <c r="E1556" s="4">
        <v>20</v>
      </c>
      <c r="F1556" s="4">
        <v>33</v>
      </c>
      <c r="G1556">
        <v>1</v>
      </c>
      <c r="H1556" s="5">
        <v>3.2638888888888891E-2</v>
      </c>
      <c r="I1556" t="s">
        <v>609</v>
      </c>
      <c r="J1556" s="4">
        <f t="shared" si="97"/>
        <v>33</v>
      </c>
      <c r="K1556" s="11">
        <f t="shared" si="98"/>
        <v>20</v>
      </c>
      <c r="L1556" s="4">
        <f t="shared" si="96"/>
        <v>13</v>
      </c>
      <c r="M1556" s="6">
        <f t="shared" si="99"/>
        <v>0.39393939393939392</v>
      </c>
    </row>
    <row r="1557" spans="1:13" x14ac:dyDescent="0.45">
      <c r="A1557" s="3">
        <v>633</v>
      </c>
      <c r="B1557" s="3">
        <v>16</v>
      </c>
      <c r="C1557" t="s">
        <v>79</v>
      </c>
      <c r="D1557" t="s">
        <v>613</v>
      </c>
      <c r="E1557" s="4">
        <v>18</v>
      </c>
      <c r="F1557" s="4">
        <v>30</v>
      </c>
      <c r="G1557">
        <v>3</v>
      </c>
      <c r="H1557" s="5">
        <v>6.9444444444444441E-3</v>
      </c>
      <c r="I1557" t="s">
        <v>609</v>
      </c>
      <c r="J1557" s="4">
        <f t="shared" si="97"/>
        <v>90</v>
      </c>
      <c r="K1557" s="11">
        <f t="shared" si="98"/>
        <v>54</v>
      </c>
      <c r="L1557" s="4">
        <f t="shared" si="96"/>
        <v>36</v>
      </c>
      <c r="M1557" s="6">
        <f t="shared" si="99"/>
        <v>0.4</v>
      </c>
    </row>
    <row r="1558" spans="1:13" x14ac:dyDescent="0.45">
      <c r="A1558" s="3">
        <v>633</v>
      </c>
      <c r="B1558" s="3">
        <v>16</v>
      </c>
      <c r="C1558" t="s">
        <v>169</v>
      </c>
      <c r="D1558" t="s">
        <v>612</v>
      </c>
      <c r="E1558" s="4">
        <v>14</v>
      </c>
      <c r="F1558" s="4">
        <v>24</v>
      </c>
      <c r="G1558">
        <v>2</v>
      </c>
      <c r="H1558" s="5">
        <v>3.5416666666666666E-2</v>
      </c>
      <c r="I1558" t="s">
        <v>610</v>
      </c>
      <c r="J1558" s="4">
        <f t="shared" si="97"/>
        <v>48</v>
      </c>
      <c r="K1558" s="11">
        <f t="shared" si="98"/>
        <v>28</v>
      </c>
      <c r="L1558" s="4">
        <f t="shared" si="96"/>
        <v>20</v>
      </c>
      <c r="M1558" s="6">
        <f t="shared" si="99"/>
        <v>0.41666666666666669</v>
      </c>
    </row>
    <row r="1559" spans="1:13" x14ac:dyDescent="0.45">
      <c r="A1559" s="3">
        <v>633</v>
      </c>
      <c r="B1559" s="3">
        <v>16</v>
      </c>
      <c r="C1559" t="s">
        <v>214</v>
      </c>
      <c r="D1559" t="s">
        <v>624</v>
      </c>
      <c r="E1559" s="4">
        <v>13</v>
      </c>
      <c r="F1559" s="4">
        <v>22</v>
      </c>
      <c r="G1559">
        <v>2</v>
      </c>
      <c r="H1559" s="5">
        <v>2.361111111111111E-2</v>
      </c>
      <c r="I1559" t="s">
        <v>609</v>
      </c>
      <c r="J1559" s="4">
        <f t="shared" si="97"/>
        <v>44</v>
      </c>
      <c r="K1559" s="11">
        <f t="shared" si="98"/>
        <v>26</v>
      </c>
      <c r="L1559" s="4">
        <f t="shared" si="96"/>
        <v>18</v>
      </c>
      <c r="M1559" s="6">
        <f t="shared" si="99"/>
        <v>0.40909090909090912</v>
      </c>
    </row>
    <row r="1560" spans="1:13" x14ac:dyDescent="0.45">
      <c r="A1560" s="3">
        <v>633</v>
      </c>
      <c r="B1560" s="3">
        <v>16</v>
      </c>
      <c r="C1560" t="s">
        <v>90</v>
      </c>
      <c r="D1560" t="s">
        <v>629</v>
      </c>
      <c r="E1560" s="4">
        <v>10</v>
      </c>
      <c r="F1560" s="4">
        <v>18</v>
      </c>
      <c r="G1560">
        <v>3</v>
      </c>
      <c r="H1560" s="5">
        <v>3.7499999999999999E-2</v>
      </c>
      <c r="I1560" t="s">
        <v>610</v>
      </c>
      <c r="J1560" s="4">
        <f t="shared" si="97"/>
        <v>54</v>
      </c>
      <c r="K1560" s="11">
        <f t="shared" si="98"/>
        <v>30</v>
      </c>
      <c r="L1560" s="4">
        <f t="shared" si="96"/>
        <v>24</v>
      </c>
      <c r="M1560" s="6">
        <f t="shared" si="99"/>
        <v>0.44444444444444442</v>
      </c>
    </row>
    <row r="1561" spans="1:13" x14ac:dyDescent="0.45">
      <c r="A1561" s="3">
        <v>634</v>
      </c>
      <c r="B1561" s="3">
        <v>2</v>
      </c>
      <c r="C1561" t="s">
        <v>214</v>
      </c>
      <c r="D1561" t="s">
        <v>624</v>
      </c>
      <c r="E1561" s="4">
        <v>13</v>
      </c>
      <c r="F1561" s="4">
        <v>22</v>
      </c>
      <c r="G1561">
        <v>2</v>
      </c>
      <c r="H1561" s="5">
        <v>1.7361111111111112E-2</v>
      </c>
      <c r="I1561" t="s">
        <v>609</v>
      </c>
      <c r="J1561" s="4">
        <f t="shared" si="97"/>
        <v>44</v>
      </c>
      <c r="K1561" s="11">
        <f t="shared" si="98"/>
        <v>26</v>
      </c>
      <c r="L1561" s="4">
        <f t="shared" si="96"/>
        <v>18</v>
      </c>
      <c r="M1561" s="6">
        <f t="shared" si="99"/>
        <v>0.40909090909090912</v>
      </c>
    </row>
    <row r="1562" spans="1:13" x14ac:dyDescent="0.45">
      <c r="A1562" s="3">
        <v>634</v>
      </c>
      <c r="B1562" s="3">
        <v>2</v>
      </c>
      <c r="C1562" t="s">
        <v>59</v>
      </c>
      <c r="D1562" t="s">
        <v>616</v>
      </c>
      <c r="E1562" s="4">
        <v>25</v>
      </c>
      <c r="F1562" s="4">
        <v>40</v>
      </c>
      <c r="G1562">
        <v>3</v>
      </c>
      <c r="H1562" s="5">
        <v>2.6388888888888889E-2</v>
      </c>
      <c r="I1562" t="s">
        <v>610</v>
      </c>
      <c r="J1562" s="4">
        <f t="shared" si="97"/>
        <v>120</v>
      </c>
      <c r="K1562" s="11">
        <f t="shared" si="98"/>
        <v>75</v>
      </c>
      <c r="L1562" s="4">
        <f t="shared" si="96"/>
        <v>45</v>
      </c>
      <c r="M1562" s="6">
        <f t="shared" si="99"/>
        <v>0.375</v>
      </c>
    </row>
    <row r="1563" spans="1:13" x14ac:dyDescent="0.45">
      <c r="A1563" s="3">
        <v>634</v>
      </c>
      <c r="B1563" s="3">
        <v>2</v>
      </c>
      <c r="C1563" t="s">
        <v>133</v>
      </c>
      <c r="D1563" t="s">
        <v>631</v>
      </c>
      <c r="E1563" s="4">
        <v>15</v>
      </c>
      <c r="F1563" s="4">
        <v>25</v>
      </c>
      <c r="G1563">
        <v>3</v>
      </c>
      <c r="H1563" s="5">
        <v>2.9861111111111113E-2</v>
      </c>
      <c r="I1563" t="s">
        <v>610</v>
      </c>
      <c r="J1563" s="4">
        <f t="shared" si="97"/>
        <v>75</v>
      </c>
      <c r="K1563" s="11">
        <f t="shared" si="98"/>
        <v>45</v>
      </c>
      <c r="L1563" s="4">
        <f t="shared" si="96"/>
        <v>30</v>
      </c>
      <c r="M1563" s="6">
        <f t="shared" si="99"/>
        <v>0.4</v>
      </c>
    </row>
    <row r="1564" spans="1:13" x14ac:dyDescent="0.45">
      <c r="A1564" s="3">
        <v>634</v>
      </c>
      <c r="B1564" s="3">
        <v>2</v>
      </c>
      <c r="C1564" t="s">
        <v>37</v>
      </c>
      <c r="D1564" t="s">
        <v>622</v>
      </c>
      <c r="E1564" s="4">
        <v>21</v>
      </c>
      <c r="F1564" s="4">
        <v>35</v>
      </c>
      <c r="G1564">
        <v>3</v>
      </c>
      <c r="H1564" s="5">
        <v>3.5416666666666666E-2</v>
      </c>
      <c r="I1564" t="s">
        <v>609</v>
      </c>
      <c r="J1564" s="4">
        <f t="shared" si="97"/>
        <v>105</v>
      </c>
      <c r="K1564" s="11">
        <f t="shared" si="98"/>
        <v>63</v>
      </c>
      <c r="L1564" s="4">
        <f t="shared" si="96"/>
        <v>42</v>
      </c>
      <c r="M1564" s="6">
        <f t="shared" si="99"/>
        <v>0.4</v>
      </c>
    </row>
    <row r="1565" spans="1:13" x14ac:dyDescent="0.45">
      <c r="A1565" s="3">
        <v>635</v>
      </c>
      <c r="B1565" s="3">
        <v>5</v>
      </c>
      <c r="C1565" t="s">
        <v>49</v>
      </c>
      <c r="D1565" t="s">
        <v>618</v>
      </c>
      <c r="E1565" s="4">
        <v>17</v>
      </c>
      <c r="F1565" s="4">
        <v>29</v>
      </c>
      <c r="G1565">
        <v>2</v>
      </c>
      <c r="H1565" s="5">
        <v>1.7361111111111112E-2</v>
      </c>
      <c r="I1565" t="s">
        <v>610</v>
      </c>
      <c r="J1565" s="4">
        <f t="shared" si="97"/>
        <v>58</v>
      </c>
      <c r="K1565" s="11">
        <f t="shared" si="98"/>
        <v>34</v>
      </c>
      <c r="L1565" s="4">
        <f t="shared" si="96"/>
        <v>24</v>
      </c>
      <c r="M1565" s="6">
        <f t="shared" si="99"/>
        <v>0.41379310344827586</v>
      </c>
    </row>
    <row r="1566" spans="1:13" x14ac:dyDescent="0.45">
      <c r="A1566" s="3">
        <v>636</v>
      </c>
      <c r="B1566" s="3">
        <v>14</v>
      </c>
      <c r="C1566" t="s">
        <v>169</v>
      </c>
      <c r="D1566" t="s">
        <v>612</v>
      </c>
      <c r="E1566" s="4">
        <v>14</v>
      </c>
      <c r="F1566" s="4">
        <v>24</v>
      </c>
      <c r="G1566">
        <v>2</v>
      </c>
      <c r="H1566" s="5">
        <v>3.125E-2</v>
      </c>
      <c r="I1566" t="s">
        <v>609</v>
      </c>
      <c r="J1566" s="4">
        <f t="shared" si="97"/>
        <v>48</v>
      </c>
      <c r="K1566" s="11">
        <f t="shared" si="98"/>
        <v>28</v>
      </c>
      <c r="L1566" s="4">
        <f t="shared" si="96"/>
        <v>20</v>
      </c>
      <c r="M1566" s="6">
        <f t="shared" si="99"/>
        <v>0.41666666666666669</v>
      </c>
    </row>
    <row r="1567" spans="1:13" x14ac:dyDescent="0.45">
      <c r="A1567" s="3">
        <v>636</v>
      </c>
      <c r="B1567" s="3">
        <v>14</v>
      </c>
      <c r="C1567" t="s">
        <v>123</v>
      </c>
      <c r="D1567" t="s">
        <v>621</v>
      </c>
      <c r="E1567" s="4">
        <v>11</v>
      </c>
      <c r="F1567" s="4">
        <v>19</v>
      </c>
      <c r="G1567">
        <v>3</v>
      </c>
      <c r="H1567" s="5">
        <v>3.7499999999999999E-2</v>
      </c>
      <c r="I1567" t="s">
        <v>610</v>
      </c>
      <c r="J1567" s="4">
        <f t="shared" si="97"/>
        <v>57</v>
      </c>
      <c r="K1567" s="11">
        <f t="shared" si="98"/>
        <v>33</v>
      </c>
      <c r="L1567" s="4">
        <f t="shared" si="96"/>
        <v>24</v>
      </c>
      <c r="M1567" s="6">
        <f t="shared" si="99"/>
        <v>0.42105263157894735</v>
      </c>
    </row>
    <row r="1568" spans="1:13" x14ac:dyDescent="0.45">
      <c r="A1568" s="3">
        <v>636</v>
      </c>
      <c r="B1568" s="3">
        <v>14</v>
      </c>
      <c r="C1568" t="s">
        <v>81</v>
      </c>
      <c r="D1568" t="s">
        <v>628</v>
      </c>
      <c r="E1568" s="4">
        <v>13</v>
      </c>
      <c r="F1568" s="4">
        <v>21</v>
      </c>
      <c r="G1568">
        <v>1</v>
      </c>
      <c r="H1568" s="5">
        <v>3.6111111111111108E-2</v>
      </c>
      <c r="I1568" t="s">
        <v>610</v>
      </c>
      <c r="J1568" s="4">
        <f t="shared" si="97"/>
        <v>21</v>
      </c>
      <c r="K1568" s="11">
        <f t="shared" si="98"/>
        <v>13</v>
      </c>
      <c r="L1568" s="4">
        <f t="shared" si="96"/>
        <v>8</v>
      </c>
      <c r="M1568" s="6">
        <f t="shared" si="99"/>
        <v>0.38095238095238093</v>
      </c>
    </row>
    <row r="1569" spans="1:13" x14ac:dyDescent="0.45">
      <c r="A1569" s="3">
        <v>637</v>
      </c>
      <c r="B1569" s="3">
        <v>6</v>
      </c>
      <c r="C1569" t="s">
        <v>272</v>
      </c>
      <c r="D1569" t="s">
        <v>619</v>
      </c>
      <c r="E1569" s="4">
        <v>20</v>
      </c>
      <c r="F1569" s="4">
        <v>33</v>
      </c>
      <c r="G1569">
        <v>1</v>
      </c>
      <c r="H1569" s="5">
        <v>1.5972222222222221E-2</v>
      </c>
      <c r="I1569" t="s">
        <v>610</v>
      </c>
      <c r="J1569" s="4">
        <f t="shared" si="97"/>
        <v>33</v>
      </c>
      <c r="K1569" s="11">
        <f t="shared" si="98"/>
        <v>20</v>
      </c>
      <c r="L1569" s="4">
        <f t="shared" si="96"/>
        <v>13</v>
      </c>
      <c r="M1569" s="6">
        <f t="shared" si="99"/>
        <v>0.39393939393939392</v>
      </c>
    </row>
    <row r="1570" spans="1:13" x14ac:dyDescent="0.45">
      <c r="A1570" s="3">
        <v>637</v>
      </c>
      <c r="B1570" s="3">
        <v>6</v>
      </c>
      <c r="C1570" t="s">
        <v>66</v>
      </c>
      <c r="D1570" t="s">
        <v>625</v>
      </c>
      <c r="E1570" s="4">
        <v>20</v>
      </c>
      <c r="F1570" s="4">
        <v>34</v>
      </c>
      <c r="G1570">
        <v>1</v>
      </c>
      <c r="H1570" s="5">
        <v>4.1666666666666666E-3</v>
      </c>
      <c r="I1570" t="s">
        <v>610</v>
      </c>
      <c r="J1570" s="4">
        <f t="shared" si="97"/>
        <v>34</v>
      </c>
      <c r="K1570" s="11">
        <f t="shared" si="98"/>
        <v>20</v>
      </c>
      <c r="L1570" s="4">
        <f t="shared" si="96"/>
        <v>14</v>
      </c>
      <c r="M1570" s="6">
        <f t="shared" si="99"/>
        <v>0.41176470588235292</v>
      </c>
    </row>
    <row r="1571" spans="1:13" x14ac:dyDescent="0.45">
      <c r="A1571" s="3">
        <v>637</v>
      </c>
      <c r="B1571" s="3">
        <v>6</v>
      </c>
      <c r="C1571" t="s">
        <v>133</v>
      </c>
      <c r="D1571" t="s">
        <v>631</v>
      </c>
      <c r="E1571" s="4">
        <v>15</v>
      </c>
      <c r="F1571" s="4">
        <v>25</v>
      </c>
      <c r="G1571">
        <v>2</v>
      </c>
      <c r="H1571" s="5">
        <v>2.2222222222222223E-2</v>
      </c>
      <c r="I1571" t="s">
        <v>609</v>
      </c>
      <c r="J1571" s="4">
        <f t="shared" si="97"/>
        <v>50</v>
      </c>
      <c r="K1571" s="11">
        <f t="shared" si="98"/>
        <v>30</v>
      </c>
      <c r="L1571" s="4">
        <f t="shared" si="96"/>
        <v>20</v>
      </c>
      <c r="M1571" s="6">
        <f t="shared" si="99"/>
        <v>0.4</v>
      </c>
    </row>
    <row r="1572" spans="1:13" x14ac:dyDescent="0.45">
      <c r="A1572" s="3">
        <v>638</v>
      </c>
      <c r="B1572" s="3">
        <v>16</v>
      </c>
      <c r="C1572" t="s">
        <v>79</v>
      </c>
      <c r="D1572" t="s">
        <v>613</v>
      </c>
      <c r="E1572" s="4">
        <v>18</v>
      </c>
      <c r="F1572" s="4">
        <v>30</v>
      </c>
      <c r="G1572">
        <v>3</v>
      </c>
      <c r="H1572" s="5">
        <v>3.0555555555555555E-2</v>
      </c>
      <c r="I1572" t="s">
        <v>609</v>
      </c>
      <c r="J1572" s="4">
        <f t="shared" si="97"/>
        <v>90</v>
      </c>
      <c r="K1572" s="11">
        <f t="shared" si="98"/>
        <v>54</v>
      </c>
      <c r="L1572" s="4">
        <f t="shared" si="96"/>
        <v>36</v>
      </c>
      <c r="M1572" s="6">
        <f t="shared" si="99"/>
        <v>0.4</v>
      </c>
    </row>
    <row r="1573" spans="1:13" x14ac:dyDescent="0.45">
      <c r="A1573" s="3">
        <v>639</v>
      </c>
      <c r="B1573" s="3">
        <v>8</v>
      </c>
      <c r="C1573" t="s">
        <v>166</v>
      </c>
      <c r="D1573" t="s">
        <v>630</v>
      </c>
      <c r="E1573" s="4">
        <v>15</v>
      </c>
      <c r="F1573" s="4">
        <v>26</v>
      </c>
      <c r="G1573">
        <v>2</v>
      </c>
      <c r="H1573" s="5">
        <v>3.6111111111111108E-2</v>
      </c>
      <c r="I1573" t="s">
        <v>609</v>
      </c>
      <c r="J1573" s="4">
        <f t="shared" si="97"/>
        <v>52</v>
      </c>
      <c r="K1573" s="11">
        <f t="shared" si="98"/>
        <v>30</v>
      </c>
      <c r="L1573" s="4">
        <f t="shared" si="96"/>
        <v>22</v>
      </c>
      <c r="M1573" s="6">
        <f t="shared" si="99"/>
        <v>0.42307692307692307</v>
      </c>
    </row>
    <row r="1574" spans="1:13" x14ac:dyDescent="0.45">
      <c r="A1574" s="3">
        <v>639</v>
      </c>
      <c r="B1574" s="3">
        <v>8</v>
      </c>
      <c r="C1574" t="s">
        <v>127</v>
      </c>
      <c r="D1574" t="s">
        <v>614</v>
      </c>
      <c r="E1574" s="4">
        <v>19</v>
      </c>
      <c r="F1574" s="4">
        <v>31</v>
      </c>
      <c r="G1574">
        <v>2</v>
      </c>
      <c r="H1574" s="5">
        <v>2.013888888888889E-2</v>
      </c>
      <c r="I1574" t="s">
        <v>609</v>
      </c>
      <c r="J1574" s="4">
        <f t="shared" si="97"/>
        <v>62</v>
      </c>
      <c r="K1574" s="11">
        <f t="shared" si="98"/>
        <v>38</v>
      </c>
      <c r="L1574" s="4">
        <f t="shared" si="96"/>
        <v>24</v>
      </c>
      <c r="M1574" s="6">
        <f t="shared" si="99"/>
        <v>0.38709677419354838</v>
      </c>
    </row>
    <row r="1575" spans="1:13" x14ac:dyDescent="0.45">
      <c r="A1575" s="3">
        <v>639</v>
      </c>
      <c r="B1575" s="3">
        <v>8</v>
      </c>
      <c r="C1575" t="s">
        <v>123</v>
      </c>
      <c r="D1575" t="s">
        <v>621</v>
      </c>
      <c r="E1575" s="4">
        <v>11</v>
      </c>
      <c r="F1575" s="4">
        <v>19</v>
      </c>
      <c r="G1575">
        <v>2</v>
      </c>
      <c r="H1575" s="5">
        <v>3.8194444444444448E-2</v>
      </c>
      <c r="I1575" t="s">
        <v>609</v>
      </c>
      <c r="J1575" s="4">
        <f t="shared" si="97"/>
        <v>38</v>
      </c>
      <c r="K1575" s="11">
        <f t="shared" si="98"/>
        <v>22</v>
      </c>
      <c r="L1575" s="4">
        <f t="shared" si="96"/>
        <v>16</v>
      </c>
      <c r="M1575" s="6">
        <f t="shared" si="99"/>
        <v>0.42105263157894735</v>
      </c>
    </row>
    <row r="1576" spans="1:13" x14ac:dyDescent="0.45">
      <c r="A1576" s="3">
        <v>640</v>
      </c>
      <c r="B1576" s="3">
        <v>14</v>
      </c>
      <c r="C1576" t="s">
        <v>166</v>
      </c>
      <c r="D1576" t="s">
        <v>630</v>
      </c>
      <c r="E1576" s="4">
        <v>15</v>
      </c>
      <c r="F1576" s="4">
        <v>26</v>
      </c>
      <c r="G1576">
        <v>3</v>
      </c>
      <c r="H1576" s="5">
        <v>4.8611111111111112E-3</v>
      </c>
      <c r="I1576" t="s">
        <v>610</v>
      </c>
      <c r="J1576" s="4">
        <f t="shared" si="97"/>
        <v>78</v>
      </c>
      <c r="K1576" s="11">
        <f t="shared" si="98"/>
        <v>45</v>
      </c>
      <c r="L1576" s="4">
        <f t="shared" si="96"/>
        <v>33</v>
      </c>
      <c r="M1576" s="6">
        <f t="shared" si="99"/>
        <v>0.42307692307692307</v>
      </c>
    </row>
    <row r="1577" spans="1:13" x14ac:dyDescent="0.45">
      <c r="A1577" s="3">
        <v>640</v>
      </c>
      <c r="B1577" s="3">
        <v>14</v>
      </c>
      <c r="C1577" t="s">
        <v>81</v>
      </c>
      <c r="D1577" t="s">
        <v>628</v>
      </c>
      <c r="E1577" s="4">
        <v>13</v>
      </c>
      <c r="F1577" s="4">
        <v>21</v>
      </c>
      <c r="G1577">
        <v>2</v>
      </c>
      <c r="H1577" s="5">
        <v>8.3333333333333332E-3</v>
      </c>
      <c r="I1577" t="s">
        <v>609</v>
      </c>
      <c r="J1577" s="4">
        <f t="shared" si="97"/>
        <v>42</v>
      </c>
      <c r="K1577" s="11">
        <f t="shared" si="98"/>
        <v>26</v>
      </c>
      <c r="L1577" s="4">
        <f t="shared" si="96"/>
        <v>16</v>
      </c>
      <c r="M1577" s="6">
        <f t="shared" si="99"/>
        <v>0.38095238095238093</v>
      </c>
    </row>
    <row r="1578" spans="1:13" x14ac:dyDescent="0.45">
      <c r="A1578" s="3">
        <v>640</v>
      </c>
      <c r="B1578" s="3">
        <v>14</v>
      </c>
      <c r="C1578" t="s">
        <v>272</v>
      </c>
      <c r="D1578" t="s">
        <v>619</v>
      </c>
      <c r="E1578" s="4">
        <v>20</v>
      </c>
      <c r="F1578" s="4">
        <v>33</v>
      </c>
      <c r="G1578">
        <v>3</v>
      </c>
      <c r="H1578" s="5">
        <v>3.888888888888889E-2</v>
      </c>
      <c r="I1578" t="s">
        <v>610</v>
      </c>
      <c r="J1578" s="4">
        <f t="shared" si="97"/>
        <v>99</v>
      </c>
      <c r="K1578" s="11">
        <f t="shared" si="98"/>
        <v>60</v>
      </c>
      <c r="L1578" s="4">
        <f t="shared" si="96"/>
        <v>39</v>
      </c>
      <c r="M1578" s="6">
        <f t="shared" si="99"/>
        <v>0.39393939393939392</v>
      </c>
    </row>
    <row r="1579" spans="1:13" x14ac:dyDescent="0.45">
      <c r="A1579" s="3">
        <v>641</v>
      </c>
      <c r="B1579" s="3">
        <v>2</v>
      </c>
      <c r="C1579" t="s">
        <v>49</v>
      </c>
      <c r="D1579" t="s">
        <v>618</v>
      </c>
      <c r="E1579" s="4">
        <v>17</v>
      </c>
      <c r="F1579" s="4">
        <v>29</v>
      </c>
      <c r="G1579">
        <v>3</v>
      </c>
      <c r="H1579" s="5">
        <v>1.1805555555555555E-2</v>
      </c>
      <c r="I1579" t="s">
        <v>609</v>
      </c>
      <c r="J1579" s="4">
        <f t="shared" si="97"/>
        <v>87</v>
      </c>
      <c r="K1579" s="11">
        <f t="shared" si="98"/>
        <v>51</v>
      </c>
      <c r="L1579" s="4">
        <f t="shared" si="96"/>
        <v>36</v>
      </c>
      <c r="M1579" s="6">
        <f t="shared" si="99"/>
        <v>0.41379310344827586</v>
      </c>
    </row>
    <row r="1580" spans="1:13" x14ac:dyDescent="0.45">
      <c r="A1580" s="3">
        <v>641</v>
      </c>
      <c r="B1580" s="3">
        <v>2</v>
      </c>
      <c r="C1580" t="s">
        <v>133</v>
      </c>
      <c r="D1580" t="s">
        <v>631</v>
      </c>
      <c r="E1580" s="4">
        <v>15</v>
      </c>
      <c r="F1580" s="4">
        <v>25</v>
      </c>
      <c r="G1580">
        <v>3</v>
      </c>
      <c r="H1580" s="5">
        <v>1.9444444444444445E-2</v>
      </c>
      <c r="I1580" t="s">
        <v>610</v>
      </c>
      <c r="J1580" s="4">
        <f t="shared" si="97"/>
        <v>75</v>
      </c>
      <c r="K1580" s="11">
        <f t="shared" si="98"/>
        <v>45</v>
      </c>
      <c r="L1580" s="4">
        <f t="shared" si="96"/>
        <v>30</v>
      </c>
      <c r="M1580" s="6">
        <f t="shared" si="99"/>
        <v>0.4</v>
      </c>
    </row>
    <row r="1581" spans="1:13" x14ac:dyDescent="0.45">
      <c r="A1581" s="3">
        <v>641</v>
      </c>
      <c r="B1581" s="3">
        <v>2</v>
      </c>
      <c r="C1581" t="s">
        <v>211</v>
      </c>
      <c r="D1581" t="s">
        <v>627</v>
      </c>
      <c r="E1581" s="4">
        <v>14</v>
      </c>
      <c r="F1581" s="4">
        <v>23</v>
      </c>
      <c r="G1581">
        <v>2</v>
      </c>
      <c r="H1581" s="5">
        <v>2.013888888888889E-2</v>
      </c>
      <c r="I1581" t="s">
        <v>609</v>
      </c>
      <c r="J1581" s="4">
        <f t="shared" si="97"/>
        <v>46</v>
      </c>
      <c r="K1581" s="11">
        <f t="shared" si="98"/>
        <v>28</v>
      </c>
      <c r="L1581" s="4">
        <f t="shared" si="96"/>
        <v>18</v>
      </c>
      <c r="M1581" s="6">
        <f t="shared" si="99"/>
        <v>0.39130434782608697</v>
      </c>
    </row>
    <row r="1582" spans="1:13" x14ac:dyDescent="0.45">
      <c r="A1582" s="3">
        <v>642</v>
      </c>
      <c r="B1582" s="3">
        <v>15</v>
      </c>
      <c r="C1582" t="s">
        <v>81</v>
      </c>
      <c r="D1582" t="s">
        <v>628</v>
      </c>
      <c r="E1582" s="4">
        <v>13</v>
      </c>
      <c r="F1582" s="4">
        <v>21</v>
      </c>
      <c r="G1582">
        <v>3</v>
      </c>
      <c r="H1582" s="5">
        <v>4.1666666666666666E-3</v>
      </c>
      <c r="I1582" t="s">
        <v>610</v>
      </c>
      <c r="J1582" s="4">
        <f t="shared" si="97"/>
        <v>63</v>
      </c>
      <c r="K1582" s="11">
        <f t="shared" si="98"/>
        <v>39</v>
      </c>
      <c r="L1582" s="4">
        <f t="shared" si="96"/>
        <v>24</v>
      </c>
      <c r="M1582" s="6">
        <f t="shared" si="99"/>
        <v>0.38095238095238093</v>
      </c>
    </row>
    <row r="1583" spans="1:13" x14ac:dyDescent="0.45">
      <c r="A1583" s="3">
        <v>642</v>
      </c>
      <c r="B1583" s="3">
        <v>15</v>
      </c>
      <c r="C1583" t="s">
        <v>166</v>
      </c>
      <c r="D1583" t="s">
        <v>630</v>
      </c>
      <c r="E1583" s="4">
        <v>15</v>
      </c>
      <c r="F1583" s="4">
        <v>26</v>
      </c>
      <c r="G1583">
        <v>1</v>
      </c>
      <c r="H1583" s="5">
        <v>3.9583333333333331E-2</v>
      </c>
      <c r="I1583" t="s">
        <v>610</v>
      </c>
      <c r="J1583" s="4">
        <f t="shared" si="97"/>
        <v>26</v>
      </c>
      <c r="K1583" s="11">
        <f t="shared" si="98"/>
        <v>15</v>
      </c>
      <c r="L1583" s="4">
        <f t="shared" si="96"/>
        <v>11</v>
      </c>
      <c r="M1583" s="6">
        <f t="shared" si="99"/>
        <v>0.42307692307692307</v>
      </c>
    </row>
    <row r="1584" spans="1:13" x14ac:dyDescent="0.45">
      <c r="A1584" s="3">
        <v>642</v>
      </c>
      <c r="B1584" s="3">
        <v>15</v>
      </c>
      <c r="C1584" t="s">
        <v>49</v>
      </c>
      <c r="D1584" t="s">
        <v>618</v>
      </c>
      <c r="E1584" s="4">
        <v>17</v>
      </c>
      <c r="F1584" s="4">
        <v>29</v>
      </c>
      <c r="G1584">
        <v>3</v>
      </c>
      <c r="H1584" s="5">
        <v>1.2500000000000001E-2</v>
      </c>
      <c r="I1584" t="s">
        <v>610</v>
      </c>
      <c r="J1584" s="4">
        <f t="shared" si="97"/>
        <v>87</v>
      </c>
      <c r="K1584" s="11">
        <f t="shared" si="98"/>
        <v>51</v>
      </c>
      <c r="L1584" s="4">
        <f t="shared" si="96"/>
        <v>36</v>
      </c>
      <c r="M1584" s="6">
        <f t="shared" si="99"/>
        <v>0.41379310344827586</v>
      </c>
    </row>
    <row r="1585" spans="1:13" x14ac:dyDescent="0.45">
      <c r="A1585" s="3">
        <v>643</v>
      </c>
      <c r="B1585" s="3">
        <v>17</v>
      </c>
      <c r="C1585" t="s">
        <v>272</v>
      </c>
      <c r="D1585" t="s">
        <v>619</v>
      </c>
      <c r="E1585" s="4">
        <v>20</v>
      </c>
      <c r="F1585" s="4">
        <v>33</v>
      </c>
      <c r="G1585">
        <v>1</v>
      </c>
      <c r="H1585" s="5">
        <v>1.2500000000000001E-2</v>
      </c>
      <c r="I1585" t="s">
        <v>609</v>
      </c>
      <c r="J1585" s="4">
        <f t="shared" si="97"/>
        <v>33</v>
      </c>
      <c r="K1585" s="11">
        <f t="shared" si="98"/>
        <v>20</v>
      </c>
      <c r="L1585" s="4">
        <f t="shared" si="96"/>
        <v>13</v>
      </c>
      <c r="M1585" s="6">
        <f t="shared" si="99"/>
        <v>0.39393939393939392</v>
      </c>
    </row>
    <row r="1586" spans="1:13" x14ac:dyDescent="0.45">
      <c r="A1586" s="3">
        <v>644</v>
      </c>
      <c r="B1586" s="3">
        <v>9</v>
      </c>
      <c r="C1586" t="s">
        <v>127</v>
      </c>
      <c r="D1586" t="s">
        <v>614</v>
      </c>
      <c r="E1586" s="4">
        <v>19</v>
      </c>
      <c r="F1586" s="4">
        <v>31</v>
      </c>
      <c r="G1586">
        <v>3</v>
      </c>
      <c r="H1586" s="5">
        <v>3.5416666666666666E-2</v>
      </c>
      <c r="I1586" t="s">
        <v>609</v>
      </c>
      <c r="J1586" s="4">
        <f t="shared" si="97"/>
        <v>93</v>
      </c>
      <c r="K1586" s="11">
        <f t="shared" si="98"/>
        <v>57</v>
      </c>
      <c r="L1586" s="4">
        <f t="shared" si="96"/>
        <v>36</v>
      </c>
      <c r="M1586" s="6">
        <f t="shared" si="99"/>
        <v>0.38709677419354838</v>
      </c>
    </row>
    <row r="1587" spans="1:13" x14ac:dyDescent="0.45">
      <c r="A1587" s="3">
        <v>645</v>
      </c>
      <c r="B1587" s="3">
        <v>6</v>
      </c>
      <c r="C1587" t="s">
        <v>272</v>
      </c>
      <c r="D1587" t="s">
        <v>619</v>
      </c>
      <c r="E1587" s="4">
        <v>20</v>
      </c>
      <c r="F1587" s="4">
        <v>33</v>
      </c>
      <c r="G1587">
        <v>3</v>
      </c>
      <c r="H1587" s="5">
        <v>2.9861111111111113E-2</v>
      </c>
      <c r="I1587" t="s">
        <v>610</v>
      </c>
      <c r="J1587" s="4">
        <f t="shared" si="97"/>
        <v>99</v>
      </c>
      <c r="K1587" s="11">
        <f t="shared" si="98"/>
        <v>60</v>
      </c>
      <c r="L1587" s="4">
        <f t="shared" si="96"/>
        <v>39</v>
      </c>
      <c r="M1587" s="6">
        <f t="shared" si="99"/>
        <v>0.39393939393939392</v>
      </c>
    </row>
    <row r="1588" spans="1:13" x14ac:dyDescent="0.45">
      <c r="A1588" s="3">
        <v>645</v>
      </c>
      <c r="B1588" s="3">
        <v>6</v>
      </c>
      <c r="C1588" t="s">
        <v>117</v>
      </c>
      <c r="D1588" t="s">
        <v>615</v>
      </c>
      <c r="E1588" s="4">
        <v>16</v>
      </c>
      <c r="F1588" s="4">
        <v>27</v>
      </c>
      <c r="G1588">
        <v>3</v>
      </c>
      <c r="H1588" s="5">
        <v>3.7499999999999999E-2</v>
      </c>
      <c r="I1588" t="s">
        <v>609</v>
      </c>
      <c r="J1588" s="4">
        <f t="shared" si="97"/>
        <v>81</v>
      </c>
      <c r="K1588" s="11">
        <f t="shared" si="98"/>
        <v>48</v>
      </c>
      <c r="L1588" s="4">
        <f t="shared" si="96"/>
        <v>33</v>
      </c>
      <c r="M1588" s="6">
        <f t="shared" si="99"/>
        <v>0.40740740740740738</v>
      </c>
    </row>
    <row r="1589" spans="1:13" x14ac:dyDescent="0.45">
      <c r="A1589" s="3">
        <v>646</v>
      </c>
      <c r="B1589" s="3">
        <v>12</v>
      </c>
      <c r="C1589" t="s">
        <v>37</v>
      </c>
      <c r="D1589" t="s">
        <v>622</v>
      </c>
      <c r="E1589" s="4">
        <v>21</v>
      </c>
      <c r="F1589" s="4">
        <v>35</v>
      </c>
      <c r="G1589">
        <v>2</v>
      </c>
      <c r="H1589" s="5">
        <v>2.5000000000000001E-2</v>
      </c>
      <c r="I1589" t="s">
        <v>609</v>
      </c>
      <c r="J1589" s="4">
        <f t="shared" si="97"/>
        <v>70</v>
      </c>
      <c r="K1589" s="11">
        <f t="shared" si="98"/>
        <v>42</v>
      </c>
      <c r="L1589" s="4">
        <f t="shared" si="96"/>
        <v>28</v>
      </c>
      <c r="M1589" s="6">
        <f t="shared" si="99"/>
        <v>0.4</v>
      </c>
    </row>
    <row r="1590" spans="1:13" x14ac:dyDescent="0.45">
      <c r="A1590" s="3">
        <v>647</v>
      </c>
      <c r="B1590" s="3">
        <v>12</v>
      </c>
      <c r="C1590" t="s">
        <v>90</v>
      </c>
      <c r="D1590" t="s">
        <v>629</v>
      </c>
      <c r="E1590" s="4">
        <v>10</v>
      </c>
      <c r="F1590" s="4">
        <v>18</v>
      </c>
      <c r="G1590">
        <v>2</v>
      </c>
      <c r="H1590" s="5">
        <v>9.0277777777777769E-3</v>
      </c>
      <c r="I1590" t="s">
        <v>610</v>
      </c>
      <c r="J1590" s="4">
        <f t="shared" si="97"/>
        <v>36</v>
      </c>
      <c r="K1590" s="11">
        <f t="shared" si="98"/>
        <v>20</v>
      </c>
      <c r="L1590" s="4">
        <f t="shared" si="96"/>
        <v>16</v>
      </c>
      <c r="M1590" s="6">
        <f t="shared" si="99"/>
        <v>0.44444444444444442</v>
      </c>
    </row>
    <row r="1591" spans="1:13" x14ac:dyDescent="0.45">
      <c r="A1591" s="3">
        <v>647</v>
      </c>
      <c r="B1591" s="3">
        <v>12</v>
      </c>
      <c r="C1591" t="s">
        <v>127</v>
      </c>
      <c r="D1591" t="s">
        <v>614</v>
      </c>
      <c r="E1591" s="4">
        <v>19</v>
      </c>
      <c r="F1591" s="4">
        <v>31</v>
      </c>
      <c r="G1591">
        <v>2</v>
      </c>
      <c r="H1591" s="5">
        <v>1.8055555555555554E-2</v>
      </c>
      <c r="I1591" t="s">
        <v>610</v>
      </c>
      <c r="J1591" s="4">
        <f t="shared" si="97"/>
        <v>62</v>
      </c>
      <c r="K1591" s="11">
        <f t="shared" si="98"/>
        <v>38</v>
      </c>
      <c r="L1591" s="4">
        <f t="shared" si="96"/>
        <v>24</v>
      </c>
      <c r="M1591" s="6">
        <f t="shared" si="99"/>
        <v>0.38709677419354838</v>
      </c>
    </row>
    <row r="1592" spans="1:13" x14ac:dyDescent="0.45">
      <c r="A1592" s="3">
        <v>648</v>
      </c>
      <c r="B1592" s="3">
        <v>9</v>
      </c>
      <c r="C1592" t="s">
        <v>53</v>
      </c>
      <c r="D1592" t="s">
        <v>620</v>
      </c>
      <c r="E1592" s="4">
        <v>16</v>
      </c>
      <c r="F1592" s="4">
        <v>28</v>
      </c>
      <c r="G1592">
        <v>2</v>
      </c>
      <c r="H1592" s="5">
        <v>3.2638888888888891E-2</v>
      </c>
      <c r="I1592" t="s">
        <v>609</v>
      </c>
      <c r="J1592" s="4">
        <f t="shared" si="97"/>
        <v>56</v>
      </c>
      <c r="K1592" s="11">
        <f t="shared" si="98"/>
        <v>32</v>
      </c>
      <c r="L1592" s="4">
        <f t="shared" si="96"/>
        <v>24</v>
      </c>
      <c r="M1592" s="6">
        <f t="shared" si="99"/>
        <v>0.42857142857142855</v>
      </c>
    </row>
    <row r="1593" spans="1:13" x14ac:dyDescent="0.45">
      <c r="A1593" s="3">
        <v>649</v>
      </c>
      <c r="B1593" s="3">
        <v>9</v>
      </c>
      <c r="C1593" t="s">
        <v>49</v>
      </c>
      <c r="D1593" t="s">
        <v>618</v>
      </c>
      <c r="E1593" s="4">
        <v>17</v>
      </c>
      <c r="F1593" s="4">
        <v>29</v>
      </c>
      <c r="G1593">
        <v>3</v>
      </c>
      <c r="H1593" s="5">
        <v>1.5277777777777777E-2</v>
      </c>
      <c r="I1593" t="s">
        <v>610</v>
      </c>
      <c r="J1593" s="4">
        <f t="shared" si="97"/>
        <v>87</v>
      </c>
      <c r="K1593" s="11">
        <f t="shared" si="98"/>
        <v>51</v>
      </c>
      <c r="L1593" s="4">
        <f t="shared" si="96"/>
        <v>36</v>
      </c>
      <c r="M1593" s="6">
        <f t="shared" si="99"/>
        <v>0.41379310344827586</v>
      </c>
    </row>
    <row r="1594" spans="1:13" x14ac:dyDescent="0.45">
      <c r="A1594" s="3">
        <v>649</v>
      </c>
      <c r="B1594" s="3">
        <v>9</v>
      </c>
      <c r="C1594" t="s">
        <v>53</v>
      </c>
      <c r="D1594" t="s">
        <v>620</v>
      </c>
      <c r="E1594" s="4">
        <v>16</v>
      </c>
      <c r="F1594" s="4">
        <v>28</v>
      </c>
      <c r="G1594">
        <v>3</v>
      </c>
      <c r="H1594" s="5">
        <v>2.7777777777777776E-2</v>
      </c>
      <c r="I1594" t="s">
        <v>609</v>
      </c>
      <c r="J1594" s="4">
        <f t="shared" si="97"/>
        <v>84</v>
      </c>
      <c r="K1594" s="11">
        <f t="shared" si="98"/>
        <v>48</v>
      </c>
      <c r="L1594" s="4">
        <f t="shared" si="96"/>
        <v>36</v>
      </c>
      <c r="M1594" s="6">
        <f t="shared" si="99"/>
        <v>0.42857142857142855</v>
      </c>
    </row>
    <row r="1595" spans="1:13" x14ac:dyDescent="0.45">
      <c r="A1595" s="3">
        <v>649</v>
      </c>
      <c r="B1595" s="3">
        <v>9</v>
      </c>
      <c r="C1595" t="s">
        <v>133</v>
      </c>
      <c r="D1595" t="s">
        <v>631</v>
      </c>
      <c r="E1595" s="4">
        <v>15</v>
      </c>
      <c r="F1595" s="4">
        <v>25</v>
      </c>
      <c r="G1595">
        <v>1</v>
      </c>
      <c r="H1595" s="5">
        <v>2.2222222222222223E-2</v>
      </c>
      <c r="I1595" t="s">
        <v>610</v>
      </c>
      <c r="J1595" s="4">
        <f t="shared" si="97"/>
        <v>25</v>
      </c>
      <c r="K1595" s="11">
        <f t="shared" si="98"/>
        <v>15</v>
      </c>
      <c r="L1595" s="4">
        <f t="shared" si="96"/>
        <v>10</v>
      </c>
      <c r="M1595" s="6">
        <f t="shared" si="99"/>
        <v>0.4</v>
      </c>
    </row>
    <row r="1596" spans="1:13" x14ac:dyDescent="0.45">
      <c r="A1596" s="3">
        <v>649</v>
      </c>
      <c r="B1596" s="3">
        <v>9</v>
      </c>
      <c r="C1596" t="s">
        <v>157</v>
      </c>
      <c r="D1596" t="s">
        <v>626</v>
      </c>
      <c r="E1596" s="4">
        <v>12</v>
      </c>
      <c r="F1596" s="4">
        <v>20</v>
      </c>
      <c r="G1596">
        <v>3</v>
      </c>
      <c r="H1596" s="5">
        <v>1.0416666666666666E-2</v>
      </c>
      <c r="I1596" t="s">
        <v>609</v>
      </c>
      <c r="J1596" s="4">
        <f t="shared" si="97"/>
        <v>60</v>
      </c>
      <c r="K1596" s="11">
        <f t="shared" si="98"/>
        <v>36</v>
      </c>
      <c r="L1596" s="4">
        <f t="shared" si="96"/>
        <v>24</v>
      </c>
      <c r="M1596" s="6">
        <f t="shared" si="99"/>
        <v>0.4</v>
      </c>
    </row>
    <row r="1597" spans="1:13" x14ac:dyDescent="0.45">
      <c r="A1597" s="3">
        <v>650</v>
      </c>
      <c r="B1597" s="3">
        <v>11</v>
      </c>
      <c r="C1597" t="s">
        <v>81</v>
      </c>
      <c r="D1597" t="s">
        <v>628</v>
      </c>
      <c r="E1597" s="4">
        <v>13</v>
      </c>
      <c r="F1597" s="4">
        <v>21</v>
      </c>
      <c r="G1597">
        <v>2</v>
      </c>
      <c r="H1597" s="5">
        <v>1.2500000000000001E-2</v>
      </c>
      <c r="I1597" t="s">
        <v>610</v>
      </c>
      <c r="J1597" s="4">
        <f t="shared" si="97"/>
        <v>42</v>
      </c>
      <c r="K1597" s="11">
        <f t="shared" si="98"/>
        <v>26</v>
      </c>
      <c r="L1597" s="4">
        <f t="shared" si="96"/>
        <v>16</v>
      </c>
      <c r="M1597" s="6">
        <f t="shared" si="99"/>
        <v>0.38095238095238093</v>
      </c>
    </row>
    <row r="1598" spans="1:13" x14ac:dyDescent="0.45">
      <c r="A1598" s="3">
        <v>650</v>
      </c>
      <c r="B1598" s="3">
        <v>11</v>
      </c>
      <c r="C1598" t="s">
        <v>49</v>
      </c>
      <c r="D1598" t="s">
        <v>618</v>
      </c>
      <c r="E1598" s="4">
        <v>17</v>
      </c>
      <c r="F1598" s="4">
        <v>29</v>
      </c>
      <c r="G1598">
        <v>2</v>
      </c>
      <c r="H1598" s="5">
        <v>2.4305555555555556E-2</v>
      </c>
      <c r="I1598" t="s">
        <v>610</v>
      </c>
      <c r="J1598" s="4">
        <f t="shared" si="97"/>
        <v>58</v>
      </c>
      <c r="K1598" s="11">
        <f t="shared" si="98"/>
        <v>34</v>
      </c>
      <c r="L1598" s="4">
        <f t="shared" si="96"/>
        <v>24</v>
      </c>
      <c r="M1598" s="6">
        <f t="shared" si="99"/>
        <v>0.41379310344827586</v>
      </c>
    </row>
    <row r="1599" spans="1:13" x14ac:dyDescent="0.45">
      <c r="A1599" s="3">
        <v>650</v>
      </c>
      <c r="B1599" s="3">
        <v>11</v>
      </c>
      <c r="C1599" t="s">
        <v>258</v>
      </c>
      <c r="D1599" t="s">
        <v>623</v>
      </c>
      <c r="E1599" s="4">
        <v>19</v>
      </c>
      <c r="F1599" s="4">
        <v>32</v>
      </c>
      <c r="G1599">
        <v>1</v>
      </c>
      <c r="H1599" s="5">
        <v>8.3333333333333332E-3</v>
      </c>
      <c r="I1599" t="s">
        <v>610</v>
      </c>
      <c r="J1599" s="4">
        <f t="shared" si="97"/>
        <v>32</v>
      </c>
      <c r="K1599" s="11">
        <f t="shared" si="98"/>
        <v>19</v>
      </c>
      <c r="L1599" s="4">
        <f t="shared" si="96"/>
        <v>13</v>
      </c>
      <c r="M1599" s="6">
        <f t="shared" si="99"/>
        <v>0.40625</v>
      </c>
    </row>
    <row r="1600" spans="1:13" x14ac:dyDescent="0.45">
      <c r="A1600" s="3">
        <v>650</v>
      </c>
      <c r="B1600" s="3">
        <v>11</v>
      </c>
      <c r="C1600" t="s">
        <v>37</v>
      </c>
      <c r="D1600" t="s">
        <v>622</v>
      </c>
      <c r="E1600" s="4">
        <v>21</v>
      </c>
      <c r="F1600" s="4">
        <v>35</v>
      </c>
      <c r="G1600">
        <v>3</v>
      </c>
      <c r="H1600" s="5">
        <v>7.6388888888888886E-3</v>
      </c>
      <c r="I1600" t="s">
        <v>609</v>
      </c>
      <c r="J1600" s="4">
        <f t="shared" si="97"/>
        <v>105</v>
      </c>
      <c r="K1600" s="11">
        <f t="shared" si="98"/>
        <v>63</v>
      </c>
      <c r="L1600" s="4">
        <f t="shared" si="96"/>
        <v>42</v>
      </c>
      <c r="M1600" s="6">
        <f t="shared" si="99"/>
        <v>0.4</v>
      </c>
    </row>
    <row r="1601" spans="1:13" x14ac:dyDescent="0.45">
      <c r="A1601" s="3">
        <v>651</v>
      </c>
      <c r="B1601" s="3">
        <v>16</v>
      </c>
      <c r="C1601" t="s">
        <v>59</v>
      </c>
      <c r="D1601" t="s">
        <v>616</v>
      </c>
      <c r="E1601" s="4">
        <v>25</v>
      </c>
      <c r="F1601" s="4">
        <v>40</v>
      </c>
      <c r="G1601">
        <v>2</v>
      </c>
      <c r="H1601" s="5">
        <v>3.4722222222222224E-2</v>
      </c>
      <c r="I1601" t="s">
        <v>609</v>
      </c>
      <c r="J1601" s="4">
        <f t="shared" si="97"/>
        <v>80</v>
      </c>
      <c r="K1601" s="11">
        <f t="shared" si="98"/>
        <v>50</v>
      </c>
      <c r="L1601" s="4">
        <f t="shared" si="96"/>
        <v>30</v>
      </c>
      <c r="M1601" s="6">
        <f t="shared" si="99"/>
        <v>0.375</v>
      </c>
    </row>
    <row r="1602" spans="1:13" x14ac:dyDescent="0.45">
      <c r="A1602" s="3">
        <v>651</v>
      </c>
      <c r="B1602" s="3">
        <v>16</v>
      </c>
      <c r="C1602" t="s">
        <v>81</v>
      </c>
      <c r="D1602" t="s">
        <v>628</v>
      </c>
      <c r="E1602" s="4">
        <v>13</v>
      </c>
      <c r="F1602" s="4">
        <v>21</v>
      </c>
      <c r="G1602">
        <v>3</v>
      </c>
      <c r="H1602" s="5">
        <v>6.2500000000000003E-3</v>
      </c>
      <c r="I1602" t="s">
        <v>609</v>
      </c>
      <c r="J1602" s="4">
        <f t="shared" si="97"/>
        <v>63</v>
      </c>
      <c r="K1602" s="11">
        <f t="shared" si="98"/>
        <v>39</v>
      </c>
      <c r="L1602" s="4">
        <f t="shared" ref="L1602:L1665" si="100">J1602-(G1602*E1602)</f>
        <v>24</v>
      </c>
      <c r="M1602" s="6">
        <f t="shared" si="99"/>
        <v>0.38095238095238093</v>
      </c>
    </row>
    <row r="1603" spans="1:13" x14ac:dyDescent="0.45">
      <c r="A1603" s="3">
        <v>651</v>
      </c>
      <c r="B1603" s="3">
        <v>16</v>
      </c>
      <c r="C1603" t="s">
        <v>272</v>
      </c>
      <c r="D1603" t="s">
        <v>619</v>
      </c>
      <c r="E1603" s="4">
        <v>20</v>
      </c>
      <c r="F1603" s="4">
        <v>33</v>
      </c>
      <c r="G1603">
        <v>2</v>
      </c>
      <c r="H1603" s="5">
        <v>2.013888888888889E-2</v>
      </c>
      <c r="I1603" t="s">
        <v>609</v>
      </c>
      <c r="J1603" s="4">
        <f t="shared" ref="J1603:J1666" si="101">F1603*G1603</f>
        <v>66</v>
      </c>
      <c r="K1603" s="11">
        <f t="shared" ref="K1603:K1666" si="102">G1603*E1603</f>
        <v>40</v>
      </c>
      <c r="L1603" s="4">
        <f t="shared" si="100"/>
        <v>26</v>
      </c>
      <c r="M1603" s="6">
        <f t="shared" ref="M1603:M1666" si="103">L1603/J1603</f>
        <v>0.39393939393939392</v>
      </c>
    </row>
    <row r="1604" spans="1:13" x14ac:dyDescent="0.45">
      <c r="A1604" s="3">
        <v>652</v>
      </c>
      <c r="B1604" s="3">
        <v>14</v>
      </c>
      <c r="C1604" t="s">
        <v>127</v>
      </c>
      <c r="D1604" t="s">
        <v>614</v>
      </c>
      <c r="E1604" s="4">
        <v>19</v>
      </c>
      <c r="F1604" s="4">
        <v>31</v>
      </c>
      <c r="G1604">
        <v>2</v>
      </c>
      <c r="H1604" s="5">
        <v>8.3333333333333332E-3</v>
      </c>
      <c r="I1604" t="s">
        <v>609</v>
      </c>
      <c r="J1604" s="4">
        <f t="shared" si="101"/>
        <v>62</v>
      </c>
      <c r="K1604" s="11">
        <f t="shared" si="102"/>
        <v>38</v>
      </c>
      <c r="L1604" s="4">
        <f t="shared" si="100"/>
        <v>24</v>
      </c>
      <c r="M1604" s="6">
        <f t="shared" si="103"/>
        <v>0.38709677419354838</v>
      </c>
    </row>
    <row r="1605" spans="1:13" x14ac:dyDescent="0.45">
      <c r="A1605" s="3">
        <v>652</v>
      </c>
      <c r="B1605" s="3">
        <v>14</v>
      </c>
      <c r="C1605" t="s">
        <v>84</v>
      </c>
      <c r="D1605" t="s">
        <v>617</v>
      </c>
      <c r="E1605" s="4">
        <v>22</v>
      </c>
      <c r="F1605" s="4">
        <v>36</v>
      </c>
      <c r="G1605">
        <v>3</v>
      </c>
      <c r="H1605" s="5">
        <v>2.6388888888888889E-2</v>
      </c>
      <c r="I1605" t="s">
        <v>610</v>
      </c>
      <c r="J1605" s="4">
        <f t="shared" si="101"/>
        <v>108</v>
      </c>
      <c r="K1605" s="11">
        <f t="shared" si="102"/>
        <v>66</v>
      </c>
      <c r="L1605" s="4">
        <f t="shared" si="100"/>
        <v>42</v>
      </c>
      <c r="M1605" s="6">
        <f t="shared" si="103"/>
        <v>0.3888888888888889</v>
      </c>
    </row>
    <row r="1606" spans="1:13" x14ac:dyDescent="0.45">
      <c r="A1606" s="3">
        <v>653</v>
      </c>
      <c r="B1606" s="3">
        <v>13</v>
      </c>
      <c r="C1606" t="s">
        <v>53</v>
      </c>
      <c r="D1606" t="s">
        <v>620</v>
      </c>
      <c r="E1606" s="4">
        <v>16</v>
      </c>
      <c r="F1606" s="4">
        <v>28</v>
      </c>
      <c r="G1606">
        <v>3</v>
      </c>
      <c r="H1606" s="5">
        <v>3.5416666666666666E-2</v>
      </c>
      <c r="I1606" t="s">
        <v>610</v>
      </c>
      <c r="J1606" s="4">
        <f t="shared" si="101"/>
        <v>84</v>
      </c>
      <c r="K1606" s="11">
        <f t="shared" si="102"/>
        <v>48</v>
      </c>
      <c r="L1606" s="4">
        <f t="shared" si="100"/>
        <v>36</v>
      </c>
      <c r="M1606" s="6">
        <f t="shared" si="103"/>
        <v>0.42857142857142855</v>
      </c>
    </row>
    <row r="1607" spans="1:13" x14ac:dyDescent="0.45">
      <c r="A1607" s="3">
        <v>653</v>
      </c>
      <c r="B1607" s="3">
        <v>13</v>
      </c>
      <c r="C1607" t="s">
        <v>79</v>
      </c>
      <c r="D1607" t="s">
        <v>613</v>
      </c>
      <c r="E1607" s="4">
        <v>18</v>
      </c>
      <c r="F1607" s="4">
        <v>30</v>
      </c>
      <c r="G1607">
        <v>3</v>
      </c>
      <c r="H1607" s="5">
        <v>3.1944444444444442E-2</v>
      </c>
      <c r="I1607" t="s">
        <v>609</v>
      </c>
      <c r="J1607" s="4">
        <f t="shared" si="101"/>
        <v>90</v>
      </c>
      <c r="K1607" s="11">
        <f t="shared" si="102"/>
        <v>54</v>
      </c>
      <c r="L1607" s="4">
        <f t="shared" si="100"/>
        <v>36</v>
      </c>
      <c r="M1607" s="6">
        <f t="shared" si="103"/>
        <v>0.4</v>
      </c>
    </row>
    <row r="1608" spans="1:13" x14ac:dyDescent="0.45">
      <c r="A1608" s="3">
        <v>653</v>
      </c>
      <c r="B1608" s="3">
        <v>13</v>
      </c>
      <c r="C1608" t="s">
        <v>37</v>
      </c>
      <c r="D1608" t="s">
        <v>622</v>
      </c>
      <c r="E1608" s="4">
        <v>21</v>
      </c>
      <c r="F1608" s="4">
        <v>35</v>
      </c>
      <c r="G1608">
        <v>2</v>
      </c>
      <c r="H1608" s="5">
        <v>3.6805555555555557E-2</v>
      </c>
      <c r="I1608" t="s">
        <v>609</v>
      </c>
      <c r="J1608" s="4">
        <f t="shared" si="101"/>
        <v>70</v>
      </c>
      <c r="K1608" s="11">
        <f t="shared" si="102"/>
        <v>42</v>
      </c>
      <c r="L1608" s="4">
        <f t="shared" si="100"/>
        <v>28</v>
      </c>
      <c r="M1608" s="6">
        <f t="shared" si="103"/>
        <v>0.4</v>
      </c>
    </row>
    <row r="1609" spans="1:13" x14ac:dyDescent="0.45">
      <c r="A1609" s="3">
        <v>654</v>
      </c>
      <c r="B1609" s="3">
        <v>12</v>
      </c>
      <c r="C1609" t="s">
        <v>214</v>
      </c>
      <c r="D1609" t="s">
        <v>624</v>
      </c>
      <c r="E1609" s="4">
        <v>13</v>
      </c>
      <c r="F1609" s="4">
        <v>22</v>
      </c>
      <c r="G1609">
        <v>1</v>
      </c>
      <c r="H1609" s="5">
        <v>2.1527777777777778E-2</v>
      </c>
      <c r="I1609" t="s">
        <v>609</v>
      </c>
      <c r="J1609" s="4">
        <f t="shared" si="101"/>
        <v>22</v>
      </c>
      <c r="K1609" s="11">
        <f t="shared" si="102"/>
        <v>13</v>
      </c>
      <c r="L1609" s="4">
        <f t="shared" si="100"/>
        <v>9</v>
      </c>
      <c r="M1609" s="6">
        <f t="shared" si="103"/>
        <v>0.40909090909090912</v>
      </c>
    </row>
    <row r="1610" spans="1:13" x14ac:dyDescent="0.45">
      <c r="A1610" s="3">
        <v>654</v>
      </c>
      <c r="B1610" s="3">
        <v>12</v>
      </c>
      <c r="C1610" t="s">
        <v>157</v>
      </c>
      <c r="D1610" t="s">
        <v>626</v>
      </c>
      <c r="E1610" s="4">
        <v>12</v>
      </c>
      <c r="F1610" s="4">
        <v>20</v>
      </c>
      <c r="G1610">
        <v>1</v>
      </c>
      <c r="H1610" s="5">
        <v>9.0277777777777769E-3</v>
      </c>
      <c r="I1610" t="s">
        <v>609</v>
      </c>
      <c r="J1610" s="4">
        <f t="shared" si="101"/>
        <v>20</v>
      </c>
      <c r="K1610" s="11">
        <f t="shared" si="102"/>
        <v>12</v>
      </c>
      <c r="L1610" s="4">
        <f t="shared" si="100"/>
        <v>8</v>
      </c>
      <c r="M1610" s="6">
        <f t="shared" si="103"/>
        <v>0.4</v>
      </c>
    </row>
    <row r="1611" spans="1:13" x14ac:dyDescent="0.45">
      <c r="A1611" s="3">
        <v>655</v>
      </c>
      <c r="B1611" s="3">
        <v>5</v>
      </c>
      <c r="C1611" t="s">
        <v>127</v>
      </c>
      <c r="D1611" t="s">
        <v>614</v>
      </c>
      <c r="E1611" s="4">
        <v>19</v>
      </c>
      <c r="F1611" s="4">
        <v>31</v>
      </c>
      <c r="G1611">
        <v>3</v>
      </c>
      <c r="H1611" s="5">
        <v>2.5000000000000001E-2</v>
      </c>
      <c r="I1611" t="s">
        <v>610</v>
      </c>
      <c r="J1611" s="4">
        <f t="shared" si="101"/>
        <v>93</v>
      </c>
      <c r="K1611" s="11">
        <f t="shared" si="102"/>
        <v>57</v>
      </c>
      <c r="L1611" s="4">
        <f t="shared" si="100"/>
        <v>36</v>
      </c>
      <c r="M1611" s="6">
        <f t="shared" si="103"/>
        <v>0.38709677419354838</v>
      </c>
    </row>
    <row r="1612" spans="1:13" x14ac:dyDescent="0.45">
      <c r="A1612" s="3">
        <v>656</v>
      </c>
      <c r="B1612" s="3">
        <v>19</v>
      </c>
      <c r="C1612" t="s">
        <v>211</v>
      </c>
      <c r="D1612" t="s">
        <v>627</v>
      </c>
      <c r="E1612" s="4">
        <v>14</v>
      </c>
      <c r="F1612" s="4">
        <v>23</v>
      </c>
      <c r="G1612">
        <v>1</v>
      </c>
      <c r="H1612" s="5">
        <v>9.0277777777777769E-3</v>
      </c>
      <c r="I1612" t="s">
        <v>609</v>
      </c>
      <c r="J1612" s="4">
        <f t="shared" si="101"/>
        <v>23</v>
      </c>
      <c r="K1612" s="11">
        <f t="shared" si="102"/>
        <v>14</v>
      </c>
      <c r="L1612" s="4">
        <f t="shared" si="100"/>
        <v>9</v>
      </c>
      <c r="M1612" s="6">
        <f t="shared" si="103"/>
        <v>0.39130434782608697</v>
      </c>
    </row>
    <row r="1613" spans="1:13" x14ac:dyDescent="0.45">
      <c r="A1613" s="3">
        <v>656</v>
      </c>
      <c r="B1613" s="3">
        <v>19</v>
      </c>
      <c r="C1613" t="s">
        <v>157</v>
      </c>
      <c r="D1613" t="s">
        <v>626</v>
      </c>
      <c r="E1613" s="4">
        <v>12</v>
      </c>
      <c r="F1613" s="4">
        <v>20</v>
      </c>
      <c r="G1613">
        <v>3</v>
      </c>
      <c r="H1613" s="5">
        <v>3.0555555555555555E-2</v>
      </c>
      <c r="I1613" t="s">
        <v>610</v>
      </c>
      <c r="J1613" s="4">
        <f t="shared" si="101"/>
        <v>60</v>
      </c>
      <c r="K1613" s="11">
        <f t="shared" si="102"/>
        <v>36</v>
      </c>
      <c r="L1613" s="4">
        <f t="shared" si="100"/>
        <v>24</v>
      </c>
      <c r="M1613" s="6">
        <f t="shared" si="103"/>
        <v>0.4</v>
      </c>
    </row>
    <row r="1614" spans="1:13" x14ac:dyDescent="0.45">
      <c r="A1614" s="3">
        <v>656</v>
      </c>
      <c r="B1614" s="3">
        <v>19</v>
      </c>
      <c r="C1614" t="s">
        <v>123</v>
      </c>
      <c r="D1614" t="s">
        <v>621</v>
      </c>
      <c r="E1614" s="4">
        <v>11</v>
      </c>
      <c r="F1614" s="4">
        <v>19</v>
      </c>
      <c r="G1614">
        <v>2</v>
      </c>
      <c r="H1614" s="5">
        <v>2.7083333333333334E-2</v>
      </c>
      <c r="I1614" t="s">
        <v>610</v>
      </c>
      <c r="J1614" s="4">
        <f t="shared" si="101"/>
        <v>38</v>
      </c>
      <c r="K1614" s="11">
        <f t="shared" si="102"/>
        <v>22</v>
      </c>
      <c r="L1614" s="4">
        <f t="shared" si="100"/>
        <v>16</v>
      </c>
      <c r="M1614" s="6">
        <f t="shared" si="103"/>
        <v>0.42105263157894735</v>
      </c>
    </row>
    <row r="1615" spans="1:13" x14ac:dyDescent="0.45">
      <c r="A1615" s="3">
        <v>656</v>
      </c>
      <c r="B1615" s="3">
        <v>19</v>
      </c>
      <c r="C1615" t="s">
        <v>84</v>
      </c>
      <c r="D1615" t="s">
        <v>617</v>
      </c>
      <c r="E1615" s="4">
        <v>22</v>
      </c>
      <c r="F1615" s="4">
        <v>36</v>
      </c>
      <c r="G1615">
        <v>1</v>
      </c>
      <c r="H1615" s="5">
        <v>9.7222222222222224E-3</v>
      </c>
      <c r="I1615" t="s">
        <v>609</v>
      </c>
      <c r="J1615" s="4">
        <f t="shared" si="101"/>
        <v>36</v>
      </c>
      <c r="K1615" s="11">
        <f t="shared" si="102"/>
        <v>22</v>
      </c>
      <c r="L1615" s="4">
        <f t="shared" si="100"/>
        <v>14</v>
      </c>
      <c r="M1615" s="6">
        <f t="shared" si="103"/>
        <v>0.3888888888888889</v>
      </c>
    </row>
    <row r="1616" spans="1:13" x14ac:dyDescent="0.45">
      <c r="A1616" s="3">
        <v>657</v>
      </c>
      <c r="B1616" s="3">
        <v>1</v>
      </c>
      <c r="C1616" t="s">
        <v>59</v>
      </c>
      <c r="D1616" t="s">
        <v>616</v>
      </c>
      <c r="E1616" s="4">
        <v>25</v>
      </c>
      <c r="F1616" s="4">
        <v>40</v>
      </c>
      <c r="G1616">
        <v>2</v>
      </c>
      <c r="H1616" s="5">
        <v>3.8194444444444448E-2</v>
      </c>
      <c r="I1616" t="s">
        <v>610</v>
      </c>
      <c r="J1616" s="4">
        <f t="shared" si="101"/>
        <v>80</v>
      </c>
      <c r="K1616" s="11">
        <f t="shared" si="102"/>
        <v>50</v>
      </c>
      <c r="L1616" s="4">
        <f t="shared" si="100"/>
        <v>30</v>
      </c>
      <c r="M1616" s="6">
        <f t="shared" si="103"/>
        <v>0.375</v>
      </c>
    </row>
    <row r="1617" spans="1:13" x14ac:dyDescent="0.45">
      <c r="A1617" s="3">
        <v>657</v>
      </c>
      <c r="B1617" s="3">
        <v>1</v>
      </c>
      <c r="C1617" t="s">
        <v>211</v>
      </c>
      <c r="D1617" t="s">
        <v>627</v>
      </c>
      <c r="E1617" s="4">
        <v>14</v>
      </c>
      <c r="F1617" s="4">
        <v>23</v>
      </c>
      <c r="G1617">
        <v>2</v>
      </c>
      <c r="H1617" s="5">
        <v>2.7083333333333334E-2</v>
      </c>
      <c r="I1617" t="s">
        <v>610</v>
      </c>
      <c r="J1617" s="4">
        <f t="shared" si="101"/>
        <v>46</v>
      </c>
      <c r="K1617" s="11">
        <f t="shared" si="102"/>
        <v>28</v>
      </c>
      <c r="L1617" s="4">
        <f t="shared" si="100"/>
        <v>18</v>
      </c>
      <c r="M1617" s="6">
        <f t="shared" si="103"/>
        <v>0.39130434782608697</v>
      </c>
    </row>
    <row r="1618" spans="1:13" x14ac:dyDescent="0.45">
      <c r="A1618" s="3">
        <v>657</v>
      </c>
      <c r="B1618" s="3">
        <v>1</v>
      </c>
      <c r="C1618" t="s">
        <v>37</v>
      </c>
      <c r="D1618" t="s">
        <v>622</v>
      </c>
      <c r="E1618" s="4">
        <v>21</v>
      </c>
      <c r="F1618" s="4">
        <v>35</v>
      </c>
      <c r="G1618">
        <v>2</v>
      </c>
      <c r="H1618" s="5">
        <v>2.7777777777777776E-2</v>
      </c>
      <c r="I1618" t="s">
        <v>610</v>
      </c>
      <c r="J1618" s="4">
        <f t="shared" si="101"/>
        <v>70</v>
      </c>
      <c r="K1618" s="11">
        <f t="shared" si="102"/>
        <v>42</v>
      </c>
      <c r="L1618" s="4">
        <f t="shared" si="100"/>
        <v>28</v>
      </c>
      <c r="M1618" s="6">
        <f t="shared" si="103"/>
        <v>0.4</v>
      </c>
    </row>
    <row r="1619" spans="1:13" x14ac:dyDescent="0.45">
      <c r="A1619" s="3">
        <v>658</v>
      </c>
      <c r="B1619" s="3">
        <v>19</v>
      </c>
      <c r="C1619" t="s">
        <v>258</v>
      </c>
      <c r="D1619" t="s">
        <v>623</v>
      </c>
      <c r="E1619" s="4">
        <v>19</v>
      </c>
      <c r="F1619" s="4">
        <v>32</v>
      </c>
      <c r="G1619">
        <v>1</v>
      </c>
      <c r="H1619" s="5">
        <v>1.4583333333333334E-2</v>
      </c>
      <c r="I1619" t="s">
        <v>610</v>
      </c>
      <c r="J1619" s="4">
        <f t="shared" si="101"/>
        <v>32</v>
      </c>
      <c r="K1619" s="11">
        <f t="shared" si="102"/>
        <v>19</v>
      </c>
      <c r="L1619" s="4">
        <f t="shared" si="100"/>
        <v>13</v>
      </c>
      <c r="M1619" s="6">
        <f t="shared" si="103"/>
        <v>0.40625</v>
      </c>
    </row>
    <row r="1620" spans="1:13" x14ac:dyDescent="0.45">
      <c r="A1620" s="3">
        <v>658</v>
      </c>
      <c r="B1620" s="3">
        <v>19</v>
      </c>
      <c r="C1620" t="s">
        <v>117</v>
      </c>
      <c r="D1620" t="s">
        <v>615</v>
      </c>
      <c r="E1620" s="4">
        <v>16</v>
      </c>
      <c r="F1620" s="4">
        <v>27</v>
      </c>
      <c r="G1620">
        <v>2</v>
      </c>
      <c r="H1620" s="5">
        <v>1.8749999999999999E-2</v>
      </c>
      <c r="I1620" t="s">
        <v>610</v>
      </c>
      <c r="J1620" s="4">
        <f t="shared" si="101"/>
        <v>54</v>
      </c>
      <c r="K1620" s="11">
        <f t="shared" si="102"/>
        <v>32</v>
      </c>
      <c r="L1620" s="4">
        <f t="shared" si="100"/>
        <v>22</v>
      </c>
      <c r="M1620" s="6">
        <f t="shared" si="103"/>
        <v>0.40740740740740738</v>
      </c>
    </row>
    <row r="1621" spans="1:13" x14ac:dyDescent="0.45">
      <c r="A1621" s="3">
        <v>659</v>
      </c>
      <c r="B1621" s="3">
        <v>9</v>
      </c>
      <c r="C1621" t="s">
        <v>49</v>
      </c>
      <c r="D1621" t="s">
        <v>618</v>
      </c>
      <c r="E1621" s="4">
        <v>17</v>
      </c>
      <c r="F1621" s="4">
        <v>29</v>
      </c>
      <c r="G1621">
        <v>3</v>
      </c>
      <c r="H1621" s="5">
        <v>2.1527777777777778E-2</v>
      </c>
      <c r="I1621" t="s">
        <v>609</v>
      </c>
      <c r="J1621" s="4">
        <f t="shared" si="101"/>
        <v>87</v>
      </c>
      <c r="K1621" s="11">
        <f t="shared" si="102"/>
        <v>51</v>
      </c>
      <c r="L1621" s="4">
        <f t="shared" si="100"/>
        <v>36</v>
      </c>
      <c r="M1621" s="6">
        <f t="shared" si="103"/>
        <v>0.41379310344827586</v>
      </c>
    </row>
    <row r="1622" spans="1:13" x14ac:dyDescent="0.45">
      <c r="A1622" s="3">
        <v>660</v>
      </c>
      <c r="B1622" s="3">
        <v>19</v>
      </c>
      <c r="C1622" t="s">
        <v>123</v>
      </c>
      <c r="D1622" t="s">
        <v>621</v>
      </c>
      <c r="E1622" s="4">
        <v>11</v>
      </c>
      <c r="F1622" s="4">
        <v>19</v>
      </c>
      <c r="G1622">
        <v>2</v>
      </c>
      <c r="H1622" s="5">
        <v>1.6666666666666666E-2</v>
      </c>
      <c r="I1622" t="s">
        <v>610</v>
      </c>
      <c r="J1622" s="4">
        <f t="shared" si="101"/>
        <v>38</v>
      </c>
      <c r="K1622" s="11">
        <f t="shared" si="102"/>
        <v>22</v>
      </c>
      <c r="L1622" s="4">
        <f t="shared" si="100"/>
        <v>16</v>
      </c>
      <c r="M1622" s="6">
        <f t="shared" si="103"/>
        <v>0.42105263157894735</v>
      </c>
    </row>
    <row r="1623" spans="1:13" x14ac:dyDescent="0.45">
      <c r="A1623" s="3">
        <v>660</v>
      </c>
      <c r="B1623" s="3">
        <v>19</v>
      </c>
      <c r="C1623" t="s">
        <v>79</v>
      </c>
      <c r="D1623" t="s">
        <v>613</v>
      </c>
      <c r="E1623" s="4">
        <v>18</v>
      </c>
      <c r="F1623" s="4">
        <v>30</v>
      </c>
      <c r="G1623">
        <v>3</v>
      </c>
      <c r="H1623" s="5">
        <v>1.1111111111111112E-2</v>
      </c>
      <c r="I1623" t="s">
        <v>609</v>
      </c>
      <c r="J1623" s="4">
        <f t="shared" si="101"/>
        <v>90</v>
      </c>
      <c r="K1623" s="11">
        <f t="shared" si="102"/>
        <v>54</v>
      </c>
      <c r="L1623" s="4">
        <f t="shared" si="100"/>
        <v>36</v>
      </c>
      <c r="M1623" s="6">
        <f t="shared" si="103"/>
        <v>0.4</v>
      </c>
    </row>
    <row r="1624" spans="1:13" x14ac:dyDescent="0.45">
      <c r="A1624" s="3">
        <v>660</v>
      </c>
      <c r="B1624" s="3">
        <v>19</v>
      </c>
      <c r="C1624" t="s">
        <v>59</v>
      </c>
      <c r="D1624" t="s">
        <v>616</v>
      </c>
      <c r="E1624" s="4">
        <v>25</v>
      </c>
      <c r="F1624" s="4">
        <v>40</v>
      </c>
      <c r="G1624">
        <v>2</v>
      </c>
      <c r="H1624" s="5">
        <v>3.472222222222222E-3</v>
      </c>
      <c r="I1624" t="s">
        <v>610</v>
      </c>
      <c r="J1624" s="4">
        <f t="shared" si="101"/>
        <v>80</v>
      </c>
      <c r="K1624" s="11">
        <f t="shared" si="102"/>
        <v>50</v>
      </c>
      <c r="L1624" s="4">
        <f t="shared" si="100"/>
        <v>30</v>
      </c>
      <c r="M1624" s="6">
        <f t="shared" si="103"/>
        <v>0.375</v>
      </c>
    </row>
    <row r="1625" spans="1:13" x14ac:dyDescent="0.45">
      <c r="A1625" s="3">
        <v>661</v>
      </c>
      <c r="B1625" s="3">
        <v>16</v>
      </c>
      <c r="C1625" t="s">
        <v>211</v>
      </c>
      <c r="D1625" t="s">
        <v>627</v>
      </c>
      <c r="E1625" s="4">
        <v>14</v>
      </c>
      <c r="F1625" s="4">
        <v>23</v>
      </c>
      <c r="G1625">
        <v>3</v>
      </c>
      <c r="H1625" s="5">
        <v>3.888888888888889E-2</v>
      </c>
      <c r="I1625" t="s">
        <v>610</v>
      </c>
      <c r="J1625" s="4">
        <f t="shared" si="101"/>
        <v>69</v>
      </c>
      <c r="K1625" s="11">
        <f t="shared" si="102"/>
        <v>42</v>
      </c>
      <c r="L1625" s="4">
        <f t="shared" si="100"/>
        <v>27</v>
      </c>
      <c r="M1625" s="6">
        <f t="shared" si="103"/>
        <v>0.39130434782608697</v>
      </c>
    </row>
    <row r="1626" spans="1:13" x14ac:dyDescent="0.45">
      <c r="A1626" s="3">
        <v>661</v>
      </c>
      <c r="B1626" s="3">
        <v>16</v>
      </c>
      <c r="C1626" t="s">
        <v>127</v>
      </c>
      <c r="D1626" t="s">
        <v>614</v>
      </c>
      <c r="E1626" s="4">
        <v>19</v>
      </c>
      <c r="F1626" s="4">
        <v>31</v>
      </c>
      <c r="G1626">
        <v>1</v>
      </c>
      <c r="H1626" s="5">
        <v>1.5277777777777777E-2</v>
      </c>
      <c r="I1626" t="s">
        <v>610</v>
      </c>
      <c r="J1626" s="4">
        <f t="shared" si="101"/>
        <v>31</v>
      </c>
      <c r="K1626" s="11">
        <f t="shared" si="102"/>
        <v>19</v>
      </c>
      <c r="L1626" s="4">
        <f t="shared" si="100"/>
        <v>12</v>
      </c>
      <c r="M1626" s="6">
        <f t="shared" si="103"/>
        <v>0.38709677419354838</v>
      </c>
    </row>
    <row r="1627" spans="1:13" x14ac:dyDescent="0.45">
      <c r="A1627" s="3">
        <v>661</v>
      </c>
      <c r="B1627" s="3">
        <v>16</v>
      </c>
      <c r="C1627" t="s">
        <v>133</v>
      </c>
      <c r="D1627" t="s">
        <v>631</v>
      </c>
      <c r="E1627" s="4">
        <v>15</v>
      </c>
      <c r="F1627" s="4">
        <v>25</v>
      </c>
      <c r="G1627">
        <v>2</v>
      </c>
      <c r="H1627" s="5">
        <v>2.0833333333333332E-2</v>
      </c>
      <c r="I1627" t="s">
        <v>609</v>
      </c>
      <c r="J1627" s="4">
        <f t="shared" si="101"/>
        <v>50</v>
      </c>
      <c r="K1627" s="11">
        <f t="shared" si="102"/>
        <v>30</v>
      </c>
      <c r="L1627" s="4">
        <f t="shared" si="100"/>
        <v>20</v>
      </c>
      <c r="M1627" s="6">
        <f t="shared" si="103"/>
        <v>0.4</v>
      </c>
    </row>
    <row r="1628" spans="1:13" x14ac:dyDescent="0.45">
      <c r="A1628" s="3">
        <v>661</v>
      </c>
      <c r="B1628" s="3">
        <v>16</v>
      </c>
      <c r="C1628" t="s">
        <v>53</v>
      </c>
      <c r="D1628" t="s">
        <v>620</v>
      </c>
      <c r="E1628" s="4">
        <v>16</v>
      </c>
      <c r="F1628" s="4">
        <v>28</v>
      </c>
      <c r="G1628">
        <v>2</v>
      </c>
      <c r="H1628" s="5">
        <v>1.8749999999999999E-2</v>
      </c>
      <c r="I1628" t="s">
        <v>610</v>
      </c>
      <c r="J1628" s="4">
        <f t="shared" si="101"/>
        <v>56</v>
      </c>
      <c r="K1628" s="11">
        <f t="shared" si="102"/>
        <v>32</v>
      </c>
      <c r="L1628" s="4">
        <f t="shared" si="100"/>
        <v>24</v>
      </c>
      <c r="M1628" s="6">
        <f t="shared" si="103"/>
        <v>0.42857142857142855</v>
      </c>
    </row>
    <row r="1629" spans="1:13" x14ac:dyDescent="0.45">
      <c r="A1629" s="3">
        <v>662</v>
      </c>
      <c r="B1629" s="3">
        <v>15</v>
      </c>
      <c r="C1629" t="s">
        <v>169</v>
      </c>
      <c r="D1629" t="s">
        <v>612</v>
      </c>
      <c r="E1629" s="4">
        <v>14</v>
      </c>
      <c r="F1629" s="4">
        <v>24</v>
      </c>
      <c r="G1629">
        <v>3</v>
      </c>
      <c r="H1629" s="5">
        <v>2.361111111111111E-2</v>
      </c>
      <c r="I1629" t="s">
        <v>609</v>
      </c>
      <c r="J1629" s="4">
        <f t="shared" si="101"/>
        <v>72</v>
      </c>
      <c r="K1629" s="11">
        <f t="shared" si="102"/>
        <v>42</v>
      </c>
      <c r="L1629" s="4">
        <f t="shared" si="100"/>
        <v>30</v>
      </c>
      <c r="M1629" s="6">
        <f t="shared" si="103"/>
        <v>0.41666666666666669</v>
      </c>
    </row>
    <row r="1630" spans="1:13" x14ac:dyDescent="0.45">
      <c r="A1630" s="3">
        <v>662</v>
      </c>
      <c r="B1630" s="3">
        <v>15</v>
      </c>
      <c r="C1630" t="s">
        <v>133</v>
      </c>
      <c r="D1630" t="s">
        <v>631</v>
      </c>
      <c r="E1630" s="4">
        <v>15</v>
      </c>
      <c r="F1630" s="4">
        <v>25</v>
      </c>
      <c r="G1630">
        <v>1</v>
      </c>
      <c r="H1630" s="5">
        <v>6.9444444444444441E-3</v>
      </c>
      <c r="I1630" t="s">
        <v>610</v>
      </c>
      <c r="J1630" s="4">
        <f t="shared" si="101"/>
        <v>25</v>
      </c>
      <c r="K1630" s="11">
        <f t="shared" si="102"/>
        <v>15</v>
      </c>
      <c r="L1630" s="4">
        <f t="shared" si="100"/>
        <v>10</v>
      </c>
      <c r="M1630" s="6">
        <f t="shared" si="103"/>
        <v>0.4</v>
      </c>
    </row>
    <row r="1631" spans="1:13" x14ac:dyDescent="0.45">
      <c r="A1631" s="3">
        <v>662</v>
      </c>
      <c r="B1631" s="3">
        <v>15</v>
      </c>
      <c r="C1631" t="s">
        <v>84</v>
      </c>
      <c r="D1631" t="s">
        <v>617</v>
      </c>
      <c r="E1631" s="4">
        <v>22</v>
      </c>
      <c r="F1631" s="4">
        <v>36</v>
      </c>
      <c r="G1631">
        <v>1</v>
      </c>
      <c r="H1631" s="5">
        <v>2.8472222222222222E-2</v>
      </c>
      <c r="I1631" t="s">
        <v>609</v>
      </c>
      <c r="J1631" s="4">
        <f t="shared" si="101"/>
        <v>36</v>
      </c>
      <c r="K1631" s="11">
        <f t="shared" si="102"/>
        <v>22</v>
      </c>
      <c r="L1631" s="4">
        <f t="shared" si="100"/>
        <v>14</v>
      </c>
      <c r="M1631" s="6">
        <f t="shared" si="103"/>
        <v>0.3888888888888889</v>
      </c>
    </row>
    <row r="1632" spans="1:13" x14ac:dyDescent="0.45">
      <c r="A1632" s="3">
        <v>663</v>
      </c>
      <c r="B1632" s="3">
        <v>3</v>
      </c>
      <c r="C1632" t="s">
        <v>90</v>
      </c>
      <c r="D1632" t="s">
        <v>629</v>
      </c>
      <c r="E1632" s="4">
        <v>10</v>
      </c>
      <c r="F1632" s="4">
        <v>18</v>
      </c>
      <c r="G1632">
        <v>2</v>
      </c>
      <c r="H1632" s="5">
        <v>2.7777777777777776E-2</v>
      </c>
      <c r="I1632" t="s">
        <v>610</v>
      </c>
      <c r="J1632" s="4">
        <f t="shared" si="101"/>
        <v>36</v>
      </c>
      <c r="K1632" s="11">
        <f t="shared" si="102"/>
        <v>20</v>
      </c>
      <c r="L1632" s="4">
        <f t="shared" si="100"/>
        <v>16</v>
      </c>
      <c r="M1632" s="6">
        <f t="shared" si="103"/>
        <v>0.44444444444444442</v>
      </c>
    </row>
    <row r="1633" spans="1:13" x14ac:dyDescent="0.45">
      <c r="A1633" s="3">
        <v>663</v>
      </c>
      <c r="B1633" s="3">
        <v>3</v>
      </c>
      <c r="C1633" t="s">
        <v>49</v>
      </c>
      <c r="D1633" t="s">
        <v>618</v>
      </c>
      <c r="E1633" s="4">
        <v>17</v>
      </c>
      <c r="F1633" s="4">
        <v>29</v>
      </c>
      <c r="G1633">
        <v>2</v>
      </c>
      <c r="H1633" s="5">
        <v>3.472222222222222E-3</v>
      </c>
      <c r="I1633" t="s">
        <v>610</v>
      </c>
      <c r="J1633" s="4">
        <f t="shared" si="101"/>
        <v>58</v>
      </c>
      <c r="K1633" s="11">
        <f t="shared" si="102"/>
        <v>34</v>
      </c>
      <c r="L1633" s="4">
        <f t="shared" si="100"/>
        <v>24</v>
      </c>
      <c r="M1633" s="6">
        <f t="shared" si="103"/>
        <v>0.41379310344827586</v>
      </c>
    </row>
    <row r="1634" spans="1:13" x14ac:dyDescent="0.45">
      <c r="A1634" s="3">
        <v>663</v>
      </c>
      <c r="B1634" s="3">
        <v>3</v>
      </c>
      <c r="C1634" t="s">
        <v>157</v>
      </c>
      <c r="D1634" t="s">
        <v>626</v>
      </c>
      <c r="E1634" s="4">
        <v>12</v>
      </c>
      <c r="F1634" s="4">
        <v>20</v>
      </c>
      <c r="G1634">
        <v>1</v>
      </c>
      <c r="H1634" s="5">
        <v>2.9166666666666667E-2</v>
      </c>
      <c r="I1634" t="s">
        <v>610</v>
      </c>
      <c r="J1634" s="4">
        <f t="shared" si="101"/>
        <v>20</v>
      </c>
      <c r="K1634" s="11">
        <f t="shared" si="102"/>
        <v>12</v>
      </c>
      <c r="L1634" s="4">
        <f t="shared" si="100"/>
        <v>8</v>
      </c>
      <c r="M1634" s="6">
        <f t="shared" si="103"/>
        <v>0.4</v>
      </c>
    </row>
    <row r="1635" spans="1:13" x14ac:dyDescent="0.45">
      <c r="A1635" s="3">
        <v>664</v>
      </c>
      <c r="B1635" s="3">
        <v>20</v>
      </c>
      <c r="C1635" t="s">
        <v>90</v>
      </c>
      <c r="D1635" t="s">
        <v>629</v>
      </c>
      <c r="E1635" s="4">
        <v>10</v>
      </c>
      <c r="F1635" s="4">
        <v>18</v>
      </c>
      <c r="G1635">
        <v>1</v>
      </c>
      <c r="H1635" s="5">
        <v>6.2500000000000003E-3</v>
      </c>
      <c r="I1635" t="s">
        <v>609</v>
      </c>
      <c r="J1635" s="4">
        <f t="shared" si="101"/>
        <v>18</v>
      </c>
      <c r="K1635" s="11">
        <f t="shared" si="102"/>
        <v>10</v>
      </c>
      <c r="L1635" s="4">
        <f t="shared" si="100"/>
        <v>8</v>
      </c>
      <c r="M1635" s="6">
        <f t="shared" si="103"/>
        <v>0.44444444444444442</v>
      </c>
    </row>
    <row r="1636" spans="1:13" x14ac:dyDescent="0.45">
      <c r="A1636" s="3">
        <v>664</v>
      </c>
      <c r="B1636" s="3">
        <v>20</v>
      </c>
      <c r="C1636" t="s">
        <v>123</v>
      </c>
      <c r="D1636" t="s">
        <v>621</v>
      </c>
      <c r="E1636" s="4">
        <v>11</v>
      </c>
      <c r="F1636" s="4">
        <v>19</v>
      </c>
      <c r="G1636">
        <v>2</v>
      </c>
      <c r="H1636" s="5">
        <v>2.9166666666666667E-2</v>
      </c>
      <c r="I1636" t="s">
        <v>609</v>
      </c>
      <c r="J1636" s="4">
        <f t="shared" si="101"/>
        <v>38</v>
      </c>
      <c r="K1636" s="11">
        <f t="shared" si="102"/>
        <v>22</v>
      </c>
      <c r="L1636" s="4">
        <f t="shared" si="100"/>
        <v>16</v>
      </c>
      <c r="M1636" s="6">
        <f t="shared" si="103"/>
        <v>0.42105263157894735</v>
      </c>
    </row>
    <row r="1637" spans="1:13" x14ac:dyDescent="0.45">
      <c r="A1637" s="3">
        <v>664</v>
      </c>
      <c r="B1637" s="3">
        <v>20</v>
      </c>
      <c r="C1637" t="s">
        <v>214</v>
      </c>
      <c r="D1637" t="s">
        <v>624</v>
      </c>
      <c r="E1637" s="4">
        <v>13</v>
      </c>
      <c r="F1637" s="4">
        <v>22</v>
      </c>
      <c r="G1637">
        <v>3</v>
      </c>
      <c r="H1637" s="5">
        <v>3.3333333333333333E-2</v>
      </c>
      <c r="I1637" t="s">
        <v>610</v>
      </c>
      <c r="J1637" s="4">
        <f t="shared" si="101"/>
        <v>66</v>
      </c>
      <c r="K1637" s="11">
        <f t="shared" si="102"/>
        <v>39</v>
      </c>
      <c r="L1637" s="4">
        <f t="shared" si="100"/>
        <v>27</v>
      </c>
      <c r="M1637" s="6">
        <f t="shared" si="103"/>
        <v>0.40909090909090912</v>
      </c>
    </row>
    <row r="1638" spans="1:13" x14ac:dyDescent="0.45">
      <c r="A1638" s="3">
        <v>665</v>
      </c>
      <c r="B1638" s="3">
        <v>6</v>
      </c>
      <c r="C1638" t="s">
        <v>133</v>
      </c>
      <c r="D1638" t="s">
        <v>631</v>
      </c>
      <c r="E1638" s="4">
        <v>15</v>
      </c>
      <c r="F1638" s="4">
        <v>25</v>
      </c>
      <c r="G1638">
        <v>3</v>
      </c>
      <c r="H1638" s="5">
        <v>1.7361111111111112E-2</v>
      </c>
      <c r="I1638" t="s">
        <v>610</v>
      </c>
      <c r="J1638" s="4">
        <f t="shared" si="101"/>
        <v>75</v>
      </c>
      <c r="K1638" s="11">
        <f t="shared" si="102"/>
        <v>45</v>
      </c>
      <c r="L1638" s="4">
        <f t="shared" si="100"/>
        <v>30</v>
      </c>
      <c r="M1638" s="6">
        <f t="shared" si="103"/>
        <v>0.4</v>
      </c>
    </row>
    <row r="1639" spans="1:13" x14ac:dyDescent="0.45">
      <c r="A1639" s="3">
        <v>665</v>
      </c>
      <c r="B1639" s="3">
        <v>6</v>
      </c>
      <c r="C1639" t="s">
        <v>117</v>
      </c>
      <c r="D1639" t="s">
        <v>615</v>
      </c>
      <c r="E1639" s="4">
        <v>16</v>
      </c>
      <c r="F1639" s="4">
        <v>27</v>
      </c>
      <c r="G1639">
        <v>2</v>
      </c>
      <c r="H1639" s="5">
        <v>1.0416666666666666E-2</v>
      </c>
      <c r="I1639" t="s">
        <v>610</v>
      </c>
      <c r="J1639" s="4">
        <f t="shared" si="101"/>
        <v>54</v>
      </c>
      <c r="K1639" s="11">
        <f t="shared" si="102"/>
        <v>32</v>
      </c>
      <c r="L1639" s="4">
        <f t="shared" si="100"/>
        <v>22</v>
      </c>
      <c r="M1639" s="6">
        <f t="shared" si="103"/>
        <v>0.40740740740740738</v>
      </c>
    </row>
    <row r="1640" spans="1:13" x14ac:dyDescent="0.45">
      <c r="A1640" s="3">
        <v>666</v>
      </c>
      <c r="B1640" s="3">
        <v>8</v>
      </c>
      <c r="C1640" t="s">
        <v>157</v>
      </c>
      <c r="D1640" t="s">
        <v>626</v>
      </c>
      <c r="E1640" s="4">
        <v>12</v>
      </c>
      <c r="F1640" s="4">
        <v>20</v>
      </c>
      <c r="G1640">
        <v>2</v>
      </c>
      <c r="H1640" s="5">
        <v>1.8749999999999999E-2</v>
      </c>
      <c r="I1640" t="s">
        <v>610</v>
      </c>
      <c r="J1640" s="4">
        <f t="shared" si="101"/>
        <v>40</v>
      </c>
      <c r="K1640" s="11">
        <f t="shared" si="102"/>
        <v>24</v>
      </c>
      <c r="L1640" s="4">
        <f t="shared" si="100"/>
        <v>16</v>
      </c>
      <c r="M1640" s="6">
        <f t="shared" si="103"/>
        <v>0.4</v>
      </c>
    </row>
    <row r="1641" spans="1:13" x14ac:dyDescent="0.45">
      <c r="A1641" s="3">
        <v>667</v>
      </c>
      <c r="B1641" s="3">
        <v>6</v>
      </c>
      <c r="C1641" t="s">
        <v>84</v>
      </c>
      <c r="D1641" t="s">
        <v>617</v>
      </c>
      <c r="E1641" s="4">
        <v>22</v>
      </c>
      <c r="F1641" s="4">
        <v>36</v>
      </c>
      <c r="G1641">
        <v>1</v>
      </c>
      <c r="H1641" s="5">
        <v>8.3333333333333332E-3</v>
      </c>
      <c r="I1641" t="s">
        <v>609</v>
      </c>
      <c r="J1641" s="4">
        <f t="shared" si="101"/>
        <v>36</v>
      </c>
      <c r="K1641" s="11">
        <f t="shared" si="102"/>
        <v>22</v>
      </c>
      <c r="L1641" s="4">
        <f t="shared" si="100"/>
        <v>14</v>
      </c>
      <c r="M1641" s="6">
        <f t="shared" si="103"/>
        <v>0.3888888888888889</v>
      </c>
    </row>
    <row r="1642" spans="1:13" x14ac:dyDescent="0.45">
      <c r="A1642" s="3">
        <v>668</v>
      </c>
      <c r="B1642" s="3">
        <v>12</v>
      </c>
      <c r="C1642" t="s">
        <v>166</v>
      </c>
      <c r="D1642" t="s">
        <v>630</v>
      </c>
      <c r="E1642" s="4">
        <v>15</v>
      </c>
      <c r="F1642" s="4">
        <v>26</v>
      </c>
      <c r="G1642">
        <v>3</v>
      </c>
      <c r="H1642" s="5">
        <v>4.0972222222222222E-2</v>
      </c>
      <c r="I1642" t="s">
        <v>609</v>
      </c>
      <c r="J1642" s="4">
        <f t="shared" si="101"/>
        <v>78</v>
      </c>
      <c r="K1642" s="11">
        <f t="shared" si="102"/>
        <v>45</v>
      </c>
      <c r="L1642" s="4">
        <f t="shared" si="100"/>
        <v>33</v>
      </c>
      <c r="M1642" s="6">
        <f t="shared" si="103"/>
        <v>0.42307692307692307</v>
      </c>
    </row>
    <row r="1643" spans="1:13" x14ac:dyDescent="0.45">
      <c r="A1643" s="3">
        <v>668</v>
      </c>
      <c r="B1643" s="3">
        <v>12</v>
      </c>
      <c r="C1643" t="s">
        <v>169</v>
      </c>
      <c r="D1643" t="s">
        <v>612</v>
      </c>
      <c r="E1643" s="4">
        <v>14</v>
      </c>
      <c r="F1643" s="4">
        <v>24</v>
      </c>
      <c r="G1643">
        <v>2</v>
      </c>
      <c r="H1643" s="5">
        <v>6.2500000000000003E-3</v>
      </c>
      <c r="I1643" t="s">
        <v>610</v>
      </c>
      <c r="J1643" s="4">
        <f t="shared" si="101"/>
        <v>48</v>
      </c>
      <c r="K1643" s="11">
        <f t="shared" si="102"/>
        <v>28</v>
      </c>
      <c r="L1643" s="4">
        <f t="shared" si="100"/>
        <v>20</v>
      </c>
      <c r="M1643" s="6">
        <f t="shared" si="103"/>
        <v>0.41666666666666669</v>
      </c>
    </row>
    <row r="1644" spans="1:13" x14ac:dyDescent="0.45">
      <c r="A1644" s="3">
        <v>668</v>
      </c>
      <c r="B1644" s="3">
        <v>12</v>
      </c>
      <c r="C1644" t="s">
        <v>133</v>
      </c>
      <c r="D1644" t="s">
        <v>631</v>
      </c>
      <c r="E1644" s="4">
        <v>15</v>
      </c>
      <c r="F1644" s="4">
        <v>25</v>
      </c>
      <c r="G1644">
        <v>3</v>
      </c>
      <c r="H1644" s="5">
        <v>3.2638888888888891E-2</v>
      </c>
      <c r="I1644" t="s">
        <v>609</v>
      </c>
      <c r="J1644" s="4">
        <f t="shared" si="101"/>
        <v>75</v>
      </c>
      <c r="K1644" s="11">
        <f t="shared" si="102"/>
        <v>45</v>
      </c>
      <c r="L1644" s="4">
        <f t="shared" si="100"/>
        <v>30</v>
      </c>
      <c r="M1644" s="6">
        <f t="shared" si="103"/>
        <v>0.4</v>
      </c>
    </row>
    <row r="1645" spans="1:13" x14ac:dyDescent="0.45">
      <c r="A1645" s="3">
        <v>669</v>
      </c>
      <c r="B1645" s="3">
        <v>10</v>
      </c>
      <c r="C1645" t="s">
        <v>127</v>
      </c>
      <c r="D1645" t="s">
        <v>614</v>
      </c>
      <c r="E1645" s="4">
        <v>19</v>
      </c>
      <c r="F1645" s="4">
        <v>31</v>
      </c>
      <c r="G1645">
        <v>1</v>
      </c>
      <c r="H1645" s="5">
        <v>9.0277777777777769E-3</v>
      </c>
      <c r="I1645" t="s">
        <v>610</v>
      </c>
      <c r="J1645" s="4">
        <f t="shared" si="101"/>
        <v>31</v>
      </c>
      <c r="K1645" s="11">
        <f t="shared" si="102"/>
        <v>19</v>
      </c>
      <c r="L1645" s="4">
        <f t="shared" si="100"/>
        <v>12</v>
      </c>
      <c r="M1645" s="6">
        <f t="shared" si="103"/>
        <v>0.38709677419354838</v>
      </c>
    </row>
    <row r="1646" spans="1:13" x14ac:dyDescent="0.45">
      <c r="A1646" s="3">
        <v>669</v>
      </c>
      <c r="B1646" s="3">
        <v>10</v>
      </c>
      <c r="C1646" t="s">
        <v>117</v>
      </c>
      <c r="D1646" t="s">
        <v>615</v>
      </c>
      <c r="E1646" s="4">
        <v>16</v>
      </c>
      <c r="F1646" s="4">
        <v>27</v>
      </c>
      <c r="G1646">
        <v>2</v>
      </c>
      <c r="H1646" s="5">
        <v>9.7222222222222224E-3</v>
      </c>
      <c r="I1646" t="s">
        <v>610</v>
      </c>
      <c r="J1646" s="4">
        <f t="shared" si="101"/>
        <v>54</v>
      </c>
      <c r="K1646" s="11">
        <f t="shared" si="102"/>
        <v>32</v>
      </c>
      <c r="L1646" s="4">
        <f t="shared" si="100"/>
        <v>22</v>
      </c>
      <c r="M1646" s="6">
        <f t="shared" si="103"/>
        <v>0.40740740740740738</v>
      </c>
    </row>
    <row r="1647" spans="1:13" x14ac:dyDescent="0.45">
      <c r="A1647" s="3">
        <v>669</v>
      </c>
      <c r="B1647" s="3">
        <v>10</v>
      </c>
      <c r="C1647" t="s">
        <v>258</v>
      </c>
      <c r="D1647" t="s">
        <v>623</v>
      </c>
      <c r="E1647" s="4">
        <v>19</v>
      </c>
      <c r="F1647" s="4">
        <v>32</v>
      </c>
      <c r="G1647">
        <v>3</v>
      </c>
      <c r="H1647" s="5">
        <v>2.9166666666666667E-2</v>
      </c>
      <c r="I1647" t="s">
        <v>610</v>
      </c>
      <c r="J1647" s="4">
        <f t="shared" si="101"/>
        <v>96</v>
      </c>
      <c r="K1647" s="11">
        <f t="shared" si="102"/>
        <v>57</v>
      </c>
      <c r="L1647" s="4">
        <f t="shared" si="100"/>
        <v>39</v>
      </c>
      <c r="M1647" s="6">
        <f t="shared" si="103"/>
        <v>0.40625</v>
      </c>
    </row>
    <row r="1648" spans="1:13" x14ac:dyDescent="0.45">
      <c r="A1648" s="3">
        <v>670</v>
      </c>
      <c r="B1648" s="3">
        <v>16</v>
      </c>
      <c r="C1648" t="s">
        <v>211</v>
      </c>
      <c r="D1648" t="s">
        <v>627</v>
      </c>
      <c r="E1648" s="4">
        <v>14</v>
      </c>
      <c r="F1648" s="4">
        <v>23</v>
      </c>
      <c r="G1648">
        <v>1</v>
      </c>
      <c r="H1648" s="5">
        <v>1.8055555555555554E-2</v>
      </c>
      <c r="I1648" t="s">
        <v>609</v>
      </c>
      <c r="J1648" s="4">
        <f t="shared" si="101"/>
        <v>23</v>
      </c>
      <c r="K1648" s="11">
        <f t="shared" si="102"/>
        <v>14</v>
      </c>
      <c r="L1648" s="4">
        <f t="shared" si="100"/>
        <v>9</v>
      </c>
      <c r="M1648" s="6">
        <f t="shared" si="103"/>
        <v>0.39130434782608697</v>
      </c>
    </row>
    <row r="1649" spans="1:13" x14ac:dyDescent="0.45">
      <c r="A1649" s="3">
        <v>670</v>
      </c>
      <c r="B1649" s="3">
        <v>16</v>
      </c>
      <c r="C1649" t="s">
        <v>37</v>
      </c>
      <c r="D1649" t="s">
        <v>622</v>
      </c>
      <c r="E1649" s="4">
        <v>21</v>
      </c>
      <c r="F1649" s="4">
        <v>35</v>
      </c>
      <c r="G1649">
        <v>1</v>
      </c>
      <c r="H1649" s="5">
        <v>1.1805555555555555E-2</v>
      </c>
      <c r="I1649" t="s">
        <v>610</v>
      </c>
      <c r="J1649" s="4">
        <f t="shared" si="101"/>
        <v>35</v>
      </c>
      <c r="K1649" s="11">
        <f t="shared" si="102"/>
        <v>21</v>
      </c>
      <c r="L1649" s="4">
        <f t="shared" si="100"/>
        <v>14</v>
      </c>
      <c r="M1649" s="6">
        <f t="shared" si="103"/>
        <v>0.4</v>
      </c>
    </row>
    <row r="1650" spans="1:13" x14ac:dyDescent="0.45">
      <c r="A1650" s="3">
        <v>670</v>
      </c>
      <c r="B1650" s="3">
        <v>16</v>
      </c>
      <c r="C1650" t="s">
        <v>84</v>
      </c>
      <c r="D1650" t="s">
        <v>617</v>
      </c>
      <c r="E1650" s="4">
        <v>22</v>
      </c>
      <c r="F1650" s="4">
        <v>36</v>
      </c>
      <c r="G1650">
        <v>1</v>
      </c>
      <c r="H1650" s="5">
        <v>2.2222222222222223E-2</v>
      </c>
      <c r="I1650" t="s">
        <v>609</v>
      </c>
      <c r="J1650" s="4">
        <f t="shared" si="101"/>
        <v>36</v>
      </c>
      <c r="K1650" s="11">
        <f t="shared" si="102"/>
        <v>22</v>
      </c>
      <c r="L1650" s="4">
        <f t="shared" si="100"/>
        <v>14</v>
      </c>
      <c r="M1650" s="6">
        <f t="shared" si="103"/>
        <v>0.3888888888888889</v>
      </c>
    </row>
    <row r="1651" spans="1:13" x14ac:dyDescent="0.45">
      <c r="A1651" s="3">
        <v>671</v>
      </c>
      <c r="B1651" s="3">
        <v>17</v>
      </c>
      <c r="C1651" t="s">
        <v>37</v>
      </c>
      <c r="D1651" t="s">
        <v>622</v>
      </c>
      <c r="E1651" s="4">
        <v>21</v>
      </c>
      <c r="F1651" s="4">
        <v>35</v>
      </c>
      <c r="G1651">
        <v>2</v>
      </c>
      <c r="H1651" s="5">
        <v>2.013888888888889E-2</v>
      </c>
      <c r="I1651" t="s">
        <v>610</v>
      </c>
      <c r="J1651" s="4">
        <f t="shared" si="101"/>
        <v>70</v>
      </c>
      <c r="K1651" s="11">
        <f t="shared" si="102"/>
        <v>42</v>
      </c>
      <c r="L1651" s="4">
        <f t="shared" si="100"/>
        <v>28</v>
      </c>
      <c r="M1651" s="6">
        <f t="shared" si="103"/>
        <v>0.4</v>
      </c>
    </row>
    <row r="1652" spans="1:13" x14ac:dyDescent="0.45">
      <c r="A1652" s="3">
        <v>671</v>
      </c>
      <c r="B1652" s="3">
        <v>17</v>
      </c>
      <c r="C1652" t="s">
        <v>133</v>
      </c>
      <c r="D1652" t="s">
        <v>631</v>
      </c>
      <c r="E1652" s="4">
        <v>15</v>
      </c>
      <c r="F1652" s="4">
        <v>25</v>
      </c>
      <c r="G1652">
        <v>2</v>
      </c>
      <c r="H1652" s="5">
        <v>2.2222222222222223E-2</v>
      </c>
      <c r="I1652" t="s">
        <v>609</v>
      </c>
      <c r="J1652" s="4">
        <f t="shared" si="101"/>
        <v>50</v>
      </c>
      <c r="K1652" s="11">
        <f t="shared" si="102"/>
        <v>30</v>
      </c>
      <c r="L1652" s="4">
        <f t="shared" si="100"/>
        <v>20</v>
      </c>
      <c r="M1652" s="6">
        <f t="shared" si="103"/>
        <v>0.4</v>
      </c>
    </row>
    <row r="1653" spans="1:13" x14ac:dyDescent="0.45">
      <c r="A1653" s="3">
        <v>671</v>
      </c>
      <c r="B1653" s="3">
        <v>17</v>
      </c>
      <c r="C1653" t="s">
        <v>258</v>
      </c>
      <c r="D1653" t="s">
        <v>623</v>
      </c>
      <c r="E1653" s="4">
        <v>19</v>
      </c>
      <c r="F1653" s="4">
        <v>32</v>
      </c>
      <c r="G1653">
        <v>2</v>
      </c>
      <c r="H1653" s="5">
        <v>2.361111111111111E-2</v>
      </c>
      <c r="I1653" t="s">
        <v>609</v>
      </c>
      <c r="J1653" s="4">
        <f t="shared" si="101"/>
        <v>64</v>
      </c>
      <c r="K1653" s="11">
        <f t="shared" si="102"/>
        <v>38</v>
      </c>
      <c r="L1653" s="4">
        <f t="shared" si="100"/>
        <v>26</v>
      </c>
      <c r="M1653" s="6">
        <f t="shared" si="103"/>
        <v>0.40625</v>
      </c>
    </row>
    <row r="1654" spans="1:13" x14ac:dyDescent="0.45">
      <c r="A1654" s="3">
        <v>672</v>
      </c>
      <c r="B1654" s="3">
        <v>12</v>
      </c>
      <c r="C1654" t="s">
        <v>258</v>
      </c>
      <c r="D1654" t="s">
        <v>623</v>
      </c>
      <c r="E1654" s="4">
        <v>19</v>
      </c>
      <c r="F1654" s="4">
        <v>32</v>
      </c>
      <c r="G1654">
        <v>3</v>
      </c>
      <c r="H1654" s="5">
        <v>1.4583333333333334E-2</v>
      </c>
      <c r="I1654" t="s">
        <v>610</v>
      </c>
      <c r="J1654" s="4">
        <f t="shared" si="101"/>
        <v>96</v>
      </c>
      <c r="K1654" s="11">
        <f t="shared" si="102"/>
        <v>57</v>
      </c>
      <c r="L1654" s="4">
        <f t="shared" si="100"/>
        <v>39</v>
      </c>
      <c r="M1654" s="6">
        <f t="shared" si="103"/>
        <v>0.40625</v>
      </c>
    </row>
    <row r="1655" spans="1:13" x14ac:dyDescent="0.45">
      <c r="A1655" s="3">
        <v>672</v>
      </c>
      <c r="B1655" s="3">
        <v>12</v>
      </c>
      <c r="C1655" t="s">
        <v>81</v>
      </c>
      <c r="D1655" t="s">
        <v>628</v>
      </c>
      <c r="E1655" s="4">
        <v>13</v>
      </c>
      <c r="F1655" s="4">
        <v>21</v>
      </c>
      <c r="G1655">
        <v>2</v>
      </c>
      <c r="H1655" s="5">
        <v>1.0416666666666666E-2</v>
      </c>
      <c r="I1655" t="s">
        <v>610</v>
      </c>
      <c r="J1655" s="4">
        <f t="shared" si="101"/>
        <v>42</v>
      </c>
      <c r="K1655" s="11">
        <f t="shared" si="102"/>
        <v>26</v>
      </c>
      <c r="L1655" s="4">
        <f t="shared" si="100"/>
        <v>16</v>
      </c>
      <c r="M1655" s="6">
        <f t="shared" si="103"/>
        <v>0.38095238095238093</v>
      </c>
    </row>
    <row r="1656" spans="1:13" x14ac:dyDescent="0.45">
      <c r="A1656" s="3">
        <v>672</v>
      </c>
      <c r="B1656" s="3">
        <v>12</v>
      </c>
      <c r="C1656" t="s">
        <v>123</v>
      </c>
      <c r="D1656" t="s">
        <v>621</v>
      </c>
      <c r="E1656" s="4">
        <v>11</v>
      </c>
      <c r="F1656" s="4">
        <v>19</v>
      </c>
      <c r="G1656">
        <v>1</v>
      </c>
      <c r="H1656" s="5">
        <v>2.9166666666666667E-2</v>
      </c>
      <c r="I1656" t="s">
        <v>609</v>
      </c>
      <c r="J1656" s="4">
        <f t="shared" si="101"/>
        <v>19</v>
      </c>
      <c r="K1656" s="11">
        <f t="shared" si="102"/>
        <v>11</v>
      </c>
      <c r="L1656" s="4">
        <f t="shared" si="100"/>
        <v>8</v>
      </c>
      <c r="M1656" s="6">
        <f t="shared" si="103"/>
        <v>0.42105263157894735</v>
      </c>
    </row>
    <row r="1657" spans="1:13" x14ac:dyDescent="0.45">
      <c r="A1657" s="3">
        <v>673</v>
      </c>
      <c r="B1657" s="3">
        <v>20</v>
      </c>
      <c r="C1657" t="s">
        <v>59</v>
      </c>
      <c r="D1657" t="s">
        <v>616</v>
      </c>
      <c r="E1657" s="4">
        <v>25</v>
      </c>
      <c r="F1657" s="4">
        <v>40</v>
      </c>
      <c r="G1657">
        <v>2</v>
      </c>
      <c r="H1657" s="5">
        <v>9.0277777777777769E-3</v>
      </c>
      <c r="I1657" t="s">
        <v>609</v>
      </c>
      <c r="J1657" s="4">
        <f t="shared" si="101"/>
        <v>80</v>
      </c>
      <c r="K1657" s="11">
        <f t="shared" si="102"/>
        <v>50</v>
      </c>
      <c r="L1657" s="4">
        <f t="shared" si="100"/>
        <v>30</v>
      </c>
      <c r="M1657" s="6">
        <f t="shared" si="103"/>
        <v>0.375</v>
      </c>
    </row>
    <row r="1658" spans="1:13" x14ac:dyDescent="0.45">
      <c r="A1658" s="3">
        <v>673</v>
      </c>
      <c r="B1658" s="3">
        <v>20</v>
      </c>
      <c r="C1658" t="s">
        <v>37</v>
      </c>
      <c r="D1658" t="s">
        <v>622</v>
      </c>
      <c r="E1658" s="4">
        <v>21</v>
      </c>
      <c r="F1658" s="4">
        <v>35</v>
      </c>
      <c r="G1658">
        <v>3</v>
      </c>
      <c r="H1658" s="5">
        <v>6.9444444444444441E-3</v>
      </c>
      <c r="I1658" t="s">
        <v>609</v>
      </c>
      <c r="J1658" s="4">
        <f t="shared" si="101"/>
        <v>105</v>
      </c>
      <c r="K1658" s="11">
        <f t="shared" si="102"/>
        <v>63</v>
      </c>
      <c r="L1658" s="4">
        <f t="shared" si="100"/>
        <v>42</v>
      </c>
      <c r="M1658" s="6">
        <f t="shared" si="103"/>
        <v>0.4</v>
      </c>
    </row>
    <row r="1659" spans="1:13" x14ac:dyDescent="0.45">
      <c r="A1659" s="3">
        <v>673</v>
      </c>
      <c r="B1659" s="3">
        <v>20</v>
      </c>
      <c r="C1659" t="s">
        <v>79</v>
      </c>
      <c r="D1659" t="s">
        <v>613</v>
      </c>
      <c r="E1659" s="4">
        <v>18</v>
      </c>
      <c r="F1659" s="4">
        <v>30</v>
      </c>
      <c r="G1659">
        <v>1</v>
      </c>
      <c r="H1659" s="5">
        <v>1.7361111111111112E-2</v>
      </c>
      <c r="I1659" t="s">
        <v>609</v>
      </c>
      <c r="J1659" s="4">
        <f t="shared" si="101"/>
        <v>30</v>
      </c>
      <c r="K1659" s="11">
        <f t="shared" si="102"/>
        <v>18</v>
      </c>
      <c r="L1659" s="4">
        <f t="shared" si="100"/>
        <v>12</v>
      </c>
      <c r="M1659" s="6">
        <f t="shared" si="103"/>
        <v>0.4</v>
      </c>
    </row>
    <row r="1660" spans="1:13" x14ac:dyDescent="0.45">
      <c r="A1660" s="3">
        <v>673</v>
      </c>
      <c r="B1660" s="3">
        <v>20</v>
      </c>
      <c r="C1660" t="s">
        <v>133</v>
      </c>
      <c r="D1660" t="s">
        <v>631</v>
      </c>
      <c r="E1660" s="4">
        <v>15</v>
      </c>
      <c r="F1660" s="4">
        <v>25</v>
      </c>
      <c r="G1660">
        <v>2</v>
      </c>
      <c r="H1660" s="5">
        <v>3.125E-2</v>
      </c>
      <c r="I1660" t="s">
        <v>610</v>
      </c>
      <c r="J1660" s="4">
        <f t="shared" si="101"/>
        <v>50</v>
      </c>
      <c r="K1660" s="11">
        <f t="shared" si="102"/>
        <v>30</v>
      </c>
      <c r="L1660" s="4">
        <f t="shared" si="100"/>
        <v>20</v>
      </c>
      <c r="M1660" s="6">
        <f t="shared" si="103"/>
        <v>0.4</v>
      </c>
    </row>
    <row r="1661" spans="1:13" x14ac:dyDescent="0.45">
      <c r="A1661" s="3">
        <v>674</v>
      </c>
      <c r="B1661" s="3">
        <v>1</v>
      </c>
      <c r="C1661" t="s">
        <v>123</v>
      </c>
      <c r="D1661" t="s">
        <v>621</v>
      </c>
      <c r="E1661" s="4">
        <v>11</v>
      </c>
      <c r="F1661" s="4">
        <v>19</v>
      </c>
      <c r="G1661">
        <v>3</v>
      </c>
      <c r="H1661" s="5">
        <v>7.6388888888888886E-3</v>
      </c>
      <c r="I1661" t="s">
        <v>609</v>
      </c>
      <c r="J1661" s="4">
        <f t="shared" si="101"/>
        <v>57</v>
      </c>
      <c r="K1661" s="11">
        <f t="shared" si="102"/>
        <v>33</v>
      </c>
      <c r="L1661" s="4">
        <f t="shared" si="100"/>
        <v>24</v>
      </c>
      <c r="M1661" s="6">
        <f t="shared" si="103"/>
        <v>0.42105263157894735</v>
      </c>
    </row>
    <row r="1662" spans="1:13" x14ac:dyDescent="0.45">
      <c r="A1662" s="3">
        <v>674</v>
      </c>
      <c r="B1662" s="3">
        <v>1</v>
      </c>
      <c r="C1662" t="s">
        <v>90</v>
      </c>
      <c r="D1662" t="s">
        <v>629</v>
      </c>
      <c r="E1662" s="4">
        <v>10</v>
      </c>
      <c r="F1662" s="4">
        <v>18</v>
      </c>
      <c r="G1662">
        <v>2</v>
      </c>
      <c r="H1662" s="5">
        <v>8.3333333333333332E-3</v>
      </c>
      <c r="I1662" t="s">
        <v>609</v>
      </c>
      <c r="J1662" s="4">
        <f t="shared" si="101"/>
        <v>36</v>
      </c>
      <c r="K1662" s="11">
        <f t="shared" si="102"/>
        <v>20</v>
      </c>
      <c r="L1662" s="4">
        <f t="shared" si="100"/>
        <v>16</v>
      </c>
      <c r="M1662" s="6">
        <f t="shared" si="103"/>
        <v>0.44444444444444442</v>
      </c>
    </row>
    <row r="1663" spans="1:13" x14ac:dyDescent="0.45">
      <c r="A1663" s="3">
        <v>674</v>
      </c>
      <c r="B1663" s="3">
        <v>1</v>
      </c>
      <c r="C1663" t="s">
        <v>127</v>
      </c>
      <c r="D1663" t="s">
        <v>614</v>
      </c>
      <c r="E1663" s="4">
        <v>19</v>
      </c>
      <c r="F1663" s="4">
        <v>31</v>
      </c>
      <c r="G1663">
        <v>3</v>
      </c>
      <c r="H1663" s="5">
        <v>4.8611111111111112E-3</v>
      </c>
      <c r="I1663" t="s">
        <v>610</v>
      </c>
      <c r="J1663" s="4">
        <f t="shared" si="101"/>
        <v>93</v>
      </c>
      <c r="K1663" s="11">
        <f t="shared" si="102"/>
        <v>57</v>
      </c>
      <c r="L1663" s="4">
        <f t="shared" si="100"/>
        <v>36</v>
      </c>
      <c r="M1663" s="6">
        <f t="shared" si="103"/>
        <v>0.38709677419354838</v>
      </c>
    </row>
    <row r="1664" spans="1:13" x14ac:dyDescent="0.45">
      <c r="A1664" s="3">
        <v>674</v>
      </c>
      <c r="B1664" s="3">
        <v>1</v>
      </c>
      <c r="C1664" t="s">
        <v>81</v>
      </c>
      <c r="D1664" t="s">
        <v>628</v>
      </c>
      <c r="E1664" s="4">
        <v>13</v>
      </c>
      <c r="F1664" s="4">
        <v>21</v>
      </c>
      <c r="G1664">
        <v>1</v>
      </c>
      <c r="H1664" s="5">
        <v>2.4305555555555556E-2</v>
      </c>
      <c r="I1664" t="s">
        <v>609</v>
      </c>
      <c r="J1664" s="4">
        <f t="shared" si="101"/>
        <v>21</v>
      </c>
      <c r="K1664" s="11">
        <f t="shared" si="102"/>
        <v>13</v>
      </c>
      <c r="L1664" s="4">
        <f t="shared" si="100"/>
        <v>8</v>
      </c>
      <c r="M1664" s="6">
        <f t="shared" si="103"/>
        <v>0.38095238095238093</v>
      </c>
    </row>
    <row r="1665" spans="1:13" x14ac:dyDescent="0.45">
      <c r="A1665" s="3">
        <v>675</v>
      </c>
      <c r="B1665" s="3">
        <v>5</v>
      </c>
      <c r="C1665" t="s">
        <v>133</v>
      </c>
      <c r="D1665" t="s">
        <v>631</v>
      </c>
      <c r="E1665" s="4">
        <v>15</v>
      </c>
      <c r="F1665" s="4">
        <v>25</v>
      </c>
      <c r="G1665">
        <v>1</v>
      </c>
      <c r="H1665" s="5">
        <v>5.5555555555555558E-3</v>
      </c>
      <c r="I1665" t="s">
        <v>609</v>
      </c>
      <c r="J1665" s="4">
        <f t="shared" si="101"/>
        <v>25</v>
      </c>
      <c r="K1665" s="11">
        <f t="shared" si="102"/>
        <v>15</v>
      </c>
      <c r="L1665" s="4">
        <f t="shared" si="100"/>
        <v>10</v>
      </c>
      <c r="M1665" s="6">
        <f t="shared" si="103"/>
        <v>0.4</v>
      </c>
    </row>
    <row r="1666" spans="1:13" x14ac:dyDescent="0.45">
      <c r="A1666" s="3">
        <v>675</v>
      </c>
      <c r="B1666" s="3">
        <v>5</v>
      </c>
      <c r="C1666" t="s">
        <v>157</v>
      </c>
      <c r="D1666" t="s">
        <v>626</v>
      </c>
      <c r="E1666" s="4">
        <v>12</v>
      </c>
      <c r="F1666" s="4">
        <v>20</v>
      </c>
      <c r="G1666">
        <v>3</v>
      </c>
      <c r="H1666" s="5">
        <v>3.7499999999999999E-2</v>
      </c>
      <c r="I1666" t="s">
        <v>610</v>
      </c>
      <c r="J1666" s="4">
        <f t="shared" si="101"/>
        <v>60</v>
      </c>
      <c r="K1666" s="11">
        <f t="shared" si="102"/>
        <v>36</v>
      </c>
      <c r="L1666" s="4">
        <f t="shared" ref="L1666:L1729" si="104">J1666-(G1666*E1666)</f>
        <v>24</v>
      </c>
      <c r="M1666" s="6">
        <f t="shared" si="103"/>
        <v>0.4</v>
      </c>
    </row>
    <row r="1667" spans="1:13" x14ac:dyDescent="0.45">
      <c r="A1667" s="3">
        <v>675</v>
      </c>
      <c r="B1667" s="3">
        <v>5</v>
      </c>
      <c r="C1667" t="s">
        <v>84</v>
      </c>
      <c r="D1667" t="s">
        <v>617</v>
      </c>
      <c r="E1667" s="4">
        <v>22</v>
      </c>
      <c r="F1667" s="4">
        <v>36</v>
      </c>
      <c r="G1667">
        <v>3</v>
      </c>
      <c r="H1667" s="5">
        <v>4.0972222222222222E-2</v>
      </c>
      <c r="I1667" t="s">
        <v>609</v>
      </c>
      <c r="J1667" s="4">
        <f t="shared" ref="J1667:J1730" si="105">F1667*G1667</f>
        <v>108</v>
      </c>
      <c r="K1667" s="11">
        <f t="shared" ref="K1667:K1730" si="106">G1667*E1667</f>
        <v>66</v>
      </c>
      <c r="L1667" s="4">
        <f t="shared" si="104"/>
        <v>42</v>
      </c>
      <c r="M1667" s="6">
        <f t="shared" ref="M1667:M1730" si="107">L1667/J1667</f>
        <v>0.3888888888888889</v>
      </c>
    </row>
    <row r="1668" spans="1:13" x14ac:dyDescent="0.45">
      <c r="A1668" s="3">
        <v>676</v>
      </c>
      <c r="B1668" s="3">
        <v>7</v>
      </c>
      <c r="C1668" t="s">
        <v>127</v>
      </c>
      <c r="D1668" t="s">
        <v>614</v>
      </c>
      <c r="E1668" s="4">
        <v>19</v>
      </c>
      <c r="F1668" s="4">
        <v>31</v>
      </c>
      <c r="G1668">
        <v>1</v>
      </c>
      <c r="H1668" s="5">
        <v>3.125E-2</v>
      </c>
      <c r="I1668" t="s">
        <v>609</v>
      </c>
      <c r="J1668" s="4">
        <f t="shared" si="105"/>
        <v>31</v>
      </c>
      <c r="K1668" s="11">
        <f t="shared" si="106"/>
        <v>19</v>
      </c>
      <c r="L1668" s="4">
        <f t="shared" si="104"/>
        <v>12</v>
      </c>
      <c r="M1668" s="6">
        <f t="shared" si="107"/>
        <v>0.38709677419354838</v>
      </c>
    </row>
    <row r="1669" spans="1:13" x14ac:dyDescent="0.45">
      <c r="A1669" s="3">
        <v>676</v>
      </c>
      <c r="B1669" s="3">
        <v>7</v>
      </c>
      <c r="C1669" t="s">
        <v>211</v>
      </c>
      <c r="D1669" t="s">
        <v>627</v>
      </c>
      <c r="E1669" s="4">
        <v>14</v>
      </c>
      <c r="F1669" s="4">
        <v>23</v>
      </c>
      <c r="G1669">
        <v>1</v>
      </c>
      <c r="H1669" s="5">
        <v>2.7777777777777776E-2</v>
      </c>
      <c r="I1669" t="s">
        <v>610</v>
      </c>
      <c r="J1669" s="4">
        <f t="shared" si="105"/>
        <v>23</v>
      </c>
      <c r="K1669" s="11">
        <f t="shared" si="106"/>
        <v>14</v>
      </c>
      <c r="L1669" s="4">
        <f t="shared" si="104"/>
        <v>9</v>
      </c>
      <c r="M1669" s="6">
        <f t="shared" si="107"/>
        <v>0.39130434782608697</v>
      </c>
    </row>
    <row r="1670" spans="1:13" x14ac:dyDescent="0.45">
      <c r="A1670" s="3">
        <v>676</v>
      </c>
      <c r="B1670" s="3">
        <v>7</v>
      </c>
      <c r="C1670" t="s">
        <v>53</v>
      </c>
      <c r="D1670" t="s">
        <v>620</v>
      </c>
      <c r="E1670" s="4">
        <v>16</v>
      </c>
      <c r="F1670" s="4">
        <v>28</v>
      </c>
      <c r="G1670">
        <v>1</v>
      </c>
      <c r="H1670" s="5">
        <v>8.3333333333333332E-3</v>
      </c>
      <c r="I1670" t="s">
        <v>610</v>
      </c>
      <c r="J1670" s="4">
        <f t="shared" si="105"/>
        <v>28</v>
      </c>
      <c r="K1670" s="11">
        <f t="shared" si="106"/>
        <v>16</v>
      </c>
      <c r="L1670" s="4">
        <f t="shared" si="104"/>
        <v>12</v>
      </c>
      <c r="M1670" s="6">
        <f t="shared" si="107"/>
        <v>0.42857142857142855</v>
      </c>
    </row>
    <row r="1671" spans="1:13" x14ac:dyDescent="0.45">
      <c r="A1671" s="3">
        <v>676</v>
      </c>
      <c r="B1671" s="3">
        <v>7</v>
      </c>
      <c r="C1671" t="s">
        <v>81</v>
      </c>
      <c r="D1671" t="s">
        <v>628</v>
      </c>
      <c r="E1671" s="4">
        <v>13</v>
      </c>
      <c r="F1671" s="4">
        <v>21</v>
      </c>
      <c r="G1671">
        <v>2</v>
      </c>
      <c r="H1671" s="5">
        <v>1.6666666666666666E-2</v>
      </c>
      <c r="I1671" t="s">
        <v>609</v>
      </c>
      <c r="J1671" s="4">
        <f t="shared" si="105"/>
        <v>42</v>
      </c>
      <c r="K1671" s="11">
        <f t="shared" si="106"/>
        <v>26</v>
      </c>
      <c r="L1671" s="4">
        <f t="shared" si="104"/>
        <v>16</v>
      </c>
      <c r="M1671" s="6">
        <f t="shared" si="107"/>
        <v>0.38095238095238093</v>
      </c>
    </row>
    <row r="1672" spans="1:13" x14ac:dyDescent="0.45">
      <c r="A1672" s="3">
        <v>677</v>
      </c>
      <c r="B1672" s="3">
        <v>14</v>
      </c>
      <c r="C1672" t="s">
        <v>157</v>
      </c>
      <c r="D1672" t="s">
        <v>626</v>
      </c>
      <c r="E1672" s="4">
        <v>12</v>
      </c>
      <c r="F1672" s="4">
        <v>20</v>
      </c>
      <c r="G1672">
        <v>2</v>
      </c>
      <c r="H1672" s="5">
        <v>3.8194444444444448E-2</v>
      </c>
      <c r="I1672" t="s">
        <v>609</v>
      </c>
      <c r="J1672" s="4">
        <f t="shared" si="105"/>
        <v>40</v>
      </c>
      <c r="K1672" s="11">
        <f t="shared" si="106"/>
        <v>24</v>
      </c>
      <c r="L1672" s="4">
        <f t="shared" si="104"/>
        <v>16</v>
      </c>
      <c r="M1672" s="6">
        <f t="shared" si="107"/>
        <v>0.4</v>
      </c>
    </row>
    <row r="1673" spans="1:13" x14ac:dyDescent="0.45">
      <c r="A1673" s="3">
        <v>677</v>
      </c>
      <c r="B1673" s="3">
        <v>14</v>
      </c>
      <c r="C1673" t="s">
        <v>37</v>
      </c>
      <c r="D1673" t="s">
        <v>622</v>
      </c>
      <c r="E1673" s="4">
        <v>21</v>
      </c>
      <c r="F1673" s="4">
        <v>35</v>
      </c>
      <c r="G1673">
        <v>2</v>
      </c>
      <c r="H1673" s="5">
        <v>4.0972222222222222E-2</v>
      </c>
      <c r="I1673" t="s">
        <v>610</v>
      </c>
      <c r="J1673" s="4">
        <f t="shared" si="105"/>
        <v>70</v>
      </c>
      <c r="K1673" s="11">
        <f t="shared" si="106"/>
        <v>42</v>
      </c>
      <c r="L1673" s="4">
        <f t="shared" si="104"/>
        <v>28</v>
      </c>
      <c r="M1673" s="6">
        <f t="shared" si="107"/>
        <v>0.4</v>
      </c>
    </row>
    <row r="1674" spans="1:13" x14ac:dyDescent="0.45">
      <c r="A1674" s="3">
        <v>677</v>
      </c>
      <c r="B1674" s="3">
        <v>14</v>
      </c>
      <c r="C1674" t="s">
        <v>66</v>
      </c>
      <c r="D1674" t="s">
        <v>625</v>
      </c>
      <c r="E1674" s="4">
        <v>20</v>
      </c>
      <c r="F1674" s="4">
        <v>34</v>
      </c>
      <c r="G1674">
        <v>1</v>
      </c>
      <c r="H1674" s="5">
        <v>2.361111111111111E-2</v>
      </c>
      <c r="I1674" t="s">
        <v>610</v>
      </c>
      <c r="J1674" s="4">
        <f t="shared" si="105"/>
        <v>34</v>
      </c>
      <c r="K1674" s="11">
        <f t="shared" si="106"/>
        <v>20</v>
      </c>
      <c r="L1674" s="4">
        <f t="shared" si="104"/>
        <v>14</v>
      </c>
      <c r="M1674" s="6">
        <f t="shared" si="107"/>
        <v>0.41176470588235292</v>
      </c>
    </row>
    <row r="1675" spans="1:13" x14ac:dyDescent="0.45">
      <c r="A1675" s="3">
        <v>678</v>
      </c>
      <c r="B1675" s="3">
        <v>19</v>
      </c>
      <c r="C1675" t="s">
        <v>49</v>
      </c>
      <c r="D1675" t="s">
        <v>618</v>
      </c>
      <c r="E1675" s="4">
        <v>17</v>
      </c>
      <c r="F1675" s="4">
        <v>29</v>
      </c>
      <c r="G1675">
        <v>1</v>
      </c>
      <c r="H1675" s="5">
        <v>1.8749999999999999E-2</v>
      </c>
      <c r="I1675" t="s">
        <v>609</v>
      </c>
      <c r="J1675" s="4">
        <f t="shared" si="105"/>
        <v>29</v>
      </c>
      <c r="K1675" s="11">
        <f t="shared" si="106"/>
        <v>17</v>
      </c>
      <c r="L1675" s="4">
        <f t="shared" si="104"/>
        <v>12</v>
      </c>
      <c r="M1675" s="6">
        <f t="shared" si="107"/>
        <v>0.41379310344827586</v>
      </c>
    </row>
    <row r="1676" spans="1:13" x14ac:dyDescent="0.45">
      <c r="A1676" s="3">
        <v>678</v>
      </c>
      <c r="B1676" s="3">
        <v>19</v>
      </c>
      <c r="C1676" t="s">
        <v>123</v>
      </c>
      <c r="D1676" t="s">
        <v>621</v>
      </c>
      <c r="E1676" s="4">
        <v>11</v>
      </c>
      <c r="F1676" s="4">
        <v>19</v>
      </c>
      <c r="G1676">
        <v>3</v>
      </c>
      <c r="H1676" s="5">
        <v>2.5694444444444443E-2</v>
      </c>
      <c r="I1676" t="s">
        <v>610</v>
      </c>
      <c r="J1676" s="4">
        <f t="shared" si="105"/>
        <v>57</v>
      </c>
      <c r="K1676" s="11">
        <f t="shared" si="106"/>
        <v>33</v>
      </c>
      <c r="L1676" s="4">
        <f t="shared" si="104"/>
        <v>24</v>
      </c>
      <c r="M1676" s="6">
        <f t="shared" si="107"/>
        <v>0.42105263157894735</v>
      </c>
    </row>
    <row r="1677" spans="1:13" x14ac:dyDescent="0.45">
      <c r="A1677" s="3">
        <v>678</v>
      </c>
      <c r="B1677" s="3">
        <v>19</v>
      </c>
      <c r="C1677" t="s">
        <v>37</v>
      </c>
      <c r="D1677" t="s">
        <v>622</v>
      </c>
      <c r="E1677" s="4">
        <v>21</v>
      </c>
      <c r="F1677" s="4">
        <v>35</v>
      </c>
      <c r="G1677">
        <v>2</v>
      </c>
      <c r="H1677" s="5">
        <v>2.5694444444444443E-2</v>
      </c>
      <c r="I1677" t="s">
        <v>610</v>
      </c>
      <c r="J1677" s="4">
        <f t="shared" si="105"/>
        <v>70</v>
      </c>
      <c r="K1677" s="11">
        <f t="shared" si="106"/>
        <v>42</v>
      </c>
      <c r="L1677" s="4">
        <f t="shared" si="104"/>
        <v>28</v>
      </c>
      <c r="M1677" s="6">
        <f t="shared" si="107"/>
        <v>0.4</v>
      </c>
    </row>
    <row r="1678" spans="1:13" x14ac:dyDescent="0.45">
      <c r="A1678" s="3">
        <v>678</v>
      </c>
      <c r="B1678" s="3">
        <v>19</v>
      </c>
      <c r="C1678" t="s">
        <v>169</v>
      </c>
      <c r="D1678" t="s">
        <v>612</v>
      </c>
      <c r="E1678" s="4">
        <v>14</v>
      </c>
      <c r="F1678" s="4">
        <v>24</v>
      </c>
      <c r="G1678">
        <v>2</v>
      </c>
      <c r="H1678" s="5">
        <v>1.3888888888888888E-2</v>
      </c>
      <c r="I1678" t="s">
        <v>610</v>
      </c>
      <c r="J1678" s="4">
        <f t="shared" si="105"/>
        <v>48</v>
      </c>
      <c r="K1678" s="11">
        <f t="shared" si="106"/>
        <v>28</v>
      </c>
      <c r="L1678" s="4">
        <f t="shared" si="104"/>
        <v>20</v>
      </c>
      <c r="M1678" s="6">
        <f t="shared" si="107"/>
        <v>0.41666666666666669</v>
      </c>
    </row>
    <row r="1679" spans="1:13" x14ac:dyDescent="0.45">
      <c r="A1679" s="3">
        <v>679</v>
      </c>
      <c r="B1679" s="3">
        <v>9</v>
      </c>
      <c r="C1679" t="s">
        <v>81</v>
      </c>
      <c r="D1679" t="s">
        <v>628</v>
      </c>
      <c r="E1679" s="4">
        <v>13</v>
      </c>
      <c r="F1679" s="4">
        <v>21</v>
      </c>
      <c r="G1679">
        <v>2</v>
      </c>
      <c r="H1679" s="5">
        <v>1.8749999999999999E-2</v>
      </c>
      <c r="I1679" t="s">
        <v>610</v>
      </c>
      <c r="J1679" s="4">
        <f t="shared" si="105"/>
        <v>42</v>
      </c>
      <c r="K1679" s="11">
        <f t="shared" si="106"/>
        <v>26</v>
      </c>
      <c r="L1679" s="4">
        <f t="shared" si="104"/>
        <v>16</v>
      </c>
      <c r="M1679" s="6">
        <f t="shared" si="107"/>
        <v>0.38095238095238093</v>
      </c>
    </row>
    <row r="1680" spans="1:13" x14ac:dyDescent="0.45">
      <c r="A1680" s="3">
        <v>679</v>
      </c>
      <c r="B1680" s="3">
        <v>9</v>
      </c>
      <c r="C1680" t="s">
        <v>166</v>
      </c>
      <c r="D1680" t="s">
        <v>630</v>
      </c>
      <c r="E1680" s="4">
        <v>15</v>
      </c>
      <c r="F1680" s="4">
        <v>26</v>
      </c>
      <c r="G1680">
        <v>1</v>
      </c>
      <c r="H1680" s="5">
        <v>7.6388888888888886E-3</v>
      </c>
      <c r="I1680" t="s">
        <v>610</v>
      </c>
      <c r="J1680" s="4">
        <f t="shared" si="105"/>
        <v>26</v>
      </c>
      <c r="K1680" s="11">
        <f t="shared" si="106"/>
        <v>15</v>
      </c>
      <c r="L1680" s="4">
        <f t="shared" si="104"/>
        <v>11</v>
      </c>
      <c r="M1680" s="6">
        <f t="shared" si="107"/>
        <v>0.42307692307692307</v>
      </c>
    </row>
    <row r="1681" spans="1:13" x14ac:dyDescent="0.45">
      <c r="A1681" s="3">
        <v>679</v>
      </c>
      <c r="B1681" s="3">
        <v>9</v>
      </c>
      <c r="C1681" t="s">
        <v>53</v>
      </c>
      <c r="D1681" t="s">
        <v>620</v>
      </c>
      <c r="E1681" s="4">
        <v>16</v>
      </c>
      <c r="F1681" s="4">
        <v>28</v>
      </c>
      <c r="G1681">
        <v>2</v>
      </c>
      <c r="H1681" s="5">
        <v>1.1111111111111112E-2</v>
      </c>
      <c r="I1681" t="s">
        <v>610</v>
      </c>
      <c r="J1681" s="4">
        <f t="shared" si="105"/>
        <v>56</v>
      </c>
      <c r="K1681" s="11">
        <f t="shared" si="106"/>
        <v>32</v>
      </c>
      <c r="L1681" s="4">
        <f t="shared" si="104"/>
        <v>24</v>
      </c>
      <c r="M1681" s="6">
        <f t="shared" si="107"/>
        <v>0.42857142857142855</v>
      </c>
    </row>
    <row r="1682" spans="1:13" x14ac:dyDescent="0.45">
      <c r="A1682" s="3">
        <v>679</v>
      </c>
      <c r="B1682" s="3">
        <v>9</v>
      </c>
      <c r="C1682" t="s">
        <v>133</v>
      </c>
      <c r="D1682" t="s">
        <v>631</v>
      </c>
      <c r="E1682" s="4">
        <v>15</v>
      </c>
      <c r="F1682" s="4">
        <v>25</v>
      </c>
      <c r="G1682">
        <v>3</v>
      </c>
      <c r="H1682" s="5">
        <v>3.6111111111111108E-2</v>
      </c>
      <c r="I1682" t="s">
        <v>610</v>
      </c>
      <c r="J1682" s="4">
        <f t="shared" si="105"/>
        <v>75</v>
      </c>
      <c r="K1682" s="11">
        <f t="shared" si="106"/>
        <v>45</v>
      </c>
      <c r="L1682" s="4">
        <f t="shared" si="104"/>
        <v>30</v>
      </c>
      <c r="M1682" s="6">
        <f t="shared" si="107"/>
        <v>0.4</v>
      </c>
    </row>
    <row r="1683" spans="1:13" x14ac:dyDescent="0.45">
      <c r="A1683" s="3">
        <v>680</v>
      </c>
      <c r="B1683" s="3">
        <v>5</v>
      </c>
      <c r="C1683" t="s">
        <v>90</v>
      </c>
      <c r="D1683" t="s">
        <v>629</v>
      </c>
      <c r="E1683" s="4">
        <v>10</v>
      </c>
      <c r="F1683" s="4">
        <v>18</v>
      </c>
      <c r="G1683">
        <v>2</v>
      </c>
      <c r="H1683" s="5">
        <v>4.1666666666666666E-3</v>
      </c>
      <c r="I1683" t="s">
        <v>610</v>
      </c>
      <c r="J1683" s="4">
        <f t="shared" si="105"/>
        <v>36</v>
      </c>
      <c r="K1683" s="11">
        <f t="shared" si="106"/>
        <v>20</v>
      </c>
      <c r="L1683" s="4">
        <f t="shared" si="104"/>
        <v>16</v>
      </c>
      <c r="M1683" s="6">
        <f t="shared" si="107"/>
        <v>0.44444444444444442</v>
      </c>
    </row>
    <row r="1684" spans="1:13" x14ac:dyDescent="0.45">
      <c r="A1684" s="3">
        <v>680</v>
      </c>
      <c r="B1684" s="3">
        <v>5</v>
      </c>
      <c r="C1684" t="s">
        <v>157</v>
      </c>
      <c r="D1684" t="s">
        <v>626</v>
      </c>
      <c r="E1684" s="4">
        <v>12</v>
      </c>
      <c r="F1684" s="4">
        <v>20</v>
      </c>
      <c r="G1684">
        <v>3</v>
      </c>
      <c r="H1684" s="5">
        <v>3.4027777777777775E-2</v>
      </c>
      <c r="I1684" t="s">
        <v>610</v>
      </c>
      <c r="J1684" s="4">
        <f t="shared" si="105"/>
        <v>60</v>
      </c>
      <c r="K1684" s="11">
        <f t="shared" si="106"/>
        <v>36</v>
      </c>
      <c r="L1684" s="4">
        <f t="shared" si="104"/>
        <v>24</v>
      </c>
      <c r="M1684" s="6">
        <f t="shared" si="107"/>
        <v>0.4</v>
      </c>
    </row>
    <row r="1685" spans="1:13" x14ac:dyDescent="0.45">
      <c r="A1685" s="3">
        <v>680</v>
      </c>
      <c r="B1685" s="3">
        <v>5</v>
      </c>
      <c r="C1685" t="s">
        <v>272</v>
      </c>
      <c r="D1685" t="s">
        <v>619</v>
      </c>
      <c r="E1685" s="4">
        <v>20</v>
      </c>
      <c r="F1685" s="4">
        <v>33</v>
      </c>
      <c r="G1685">
        <v>2</v>
      </c>
      <c r="H1685" s="5">
        <v>3.888888888888889E-2</v>
      </c>
      <c r="I1685" t="s">
        <v>609</v>
      </c>
      <c r="J1685" s="4">
        <f t="shared" si="105"/>
        <v>66</v>
      </c>
      <c r="K1685" s="11">
        <f t="shared" si="106"/>
        <v>40</v>
      </c>
      <c r="L1685" s="4">
        <f t="shared" si="104"/>
        <v>26</v>
      </c>
      <c r="M1685" s="6">
        <f t="shared" si="107"/>
        <v>0.39393939393939392</v>
      </c>
    </row>
    <row r="1686" spans="1:13" x14ac:dyDescent="0.45">
      <c r="A1686" s="3">
        <v>681</v>
      </c>
      <c r="B1686" s="3">
        <v>2</v>
      </c>
      <c r="C1686" t="s">
        <v>272</v>
      </c>
      <c r="D1686" t="s">
        <v>619</v>
      </c>
      <c r="E1686" s="4">
        <v>20</v>
      </c>
      <c r="F1686" s="4">
        <v>33</v>
      </c>
      <c r="G1686">
        <v>1</v>
      </c>
      <c r="H1686" s="5">
        <v>3.0555555555555555E-2</v>
      </c>
      <c r="I1686" t="s">
        <v>609</v>
      </c>
      <c r="J1686" s="4">
        <f t="shared" si="105"/>
        <v>33</v>
      </c>
      <c r="K1686" s="11">
        <f t="shared" si="106"/>
        <v>20</v>
      </c>
      <c r="L1686" s="4">
        <f t="shared" si="104"/>
        <v>13</v>
      </c>
      <c r="M1686" s="6">
        <f t="shared" si="107"/>
        <v>0.39393939393939392</v>
      </c>
    </row>
    <row r="1687" spans="1:13" x14ac:dyDescent="0.45">
      <c r="A1687" s="3">
        <v>681</v>
      </c>
      <c r="B1687" s="3">
        <v>2</v>
      </c>
      <c r="C1687" t="s">
        <v>81</v>
      </c>
      <c r="D1687" t="s">
        <v>628</v>
      </c>
      <c r="E1687" s="4">
        <v>13</v>
      </c>
      <c r="F1687" s="4">
        <v>21</v>
      </c>
      <c r="G1687">
        <v>2</v>
      </c>
      <c r="H1687" s="5">
        <v>1.4583333333333334E-2</v>
      </c>
      <c r="I1687" t="s">
        <v>610</v>
      </c>
      <c r="J1687" s="4">
        <f t="shared" si="105"/>
        <v>42</v>
      </c>
      <c r="K1687" s="11">
        <f t="shared" si="106"/>
        <v>26</v>
      </c>
      <c r="L1687" s="4">
        <f t="shared" si="104"/>
        <v>16</v>
      </c>
      <c r="M1687" s="6">
        <f t="shared" si="107"/>
        <v>0.38095238095238093</v>
      </c>
    </row>
    <row r="1688" spans="1:13" x14ac:dyDescent="0.45">
      <c r="A1688" s="3">
        <v>682</v>
      </c>
      <c r="B1688" s="3">
        <v>1</v>
      </c>
      <c r="C1688" t="s">
        <v>211</v>
      </c>
      <c r="D1688" t="s">
        <v>627</v>
      </c>
      <c r="E1688" s="4">
        <v>14</v>
      </c>
      <c r="F1688" s="4">
        <v>23</v>
      </c>
      <c r="G1688">
        <v>1</v>
      </c>
      <c r="H1688" s="5">
        <v>2.9861111111111113E-2</v>
      </c>
      <c r="I1688" t="s">
        <v>609</v>
      </c>
      <c r="J1688" s="4">
        <f t="shared" si="105"/>
        <v>23</v>
      </c>
      <c r="K1688" s="11">
        <f t="shared" si="106"/>
        <v>14</v>
      </c>
      <c r="L1688" s="4">
        <f t="shared" si="104"/>
        <v>9</v>
      </c>
      <c r="M1688" s="6">
        <f t="shared" si="107"/>
        <v>0.39130434782608697</v>
      </c>
    </row>
    <row r="1689" spans="1:13" x14ac:dyDescent="0.45">
      <c r="A1689" s="3">
        <v>683</v>
      </c>
      <c r="B1689" s="3">
        <v>2</v>
      </c>
      <c r="C1689" t="s">
        <v>214</v>
      </c>
      <c r="D1689" t="s">
        <v>624</v>
      </c>
      <c r="E1689" s="4">
        <v>13</v>
      </c>
      <c r="F1689" s="4">
        <v>22</v>
      </c>
      <c r="G1689">
        <v>1</v>
      </c>
      <c r="H1689" s="5">
        <v>1.7361111111111112E-2</v>
      </c>
      <c r="I1689" t="s">
        <v>610</v>
      </c>
      <c r="J1689" s="4">
        <f t="shared" si="105"/>
        <v>22</v>
      </c>
      <c r="K1689" s="11">
        <f t="shared" si="106"/>
        <v>13</v>
      </c>
      <c r="L1689" s="4">
        <f t="shared" si="104"/>
        <v>9</v>
      </c>
      <c r="M1689" s="6">
        <f t="shared" si="107"/>
        <v>0.40909090909090912</v>
      </c>
    </row>
    <row r="1690" spans="1:13" x14ac:dyDescent="0.45">
      <c r="A1690" s="3">
        <v>683</v>
      </c>
      <c r="B1690" s="3">
        <v>2</v>
      </c>
      <c r="C1690" t="s">
        <v>157</v>
      </c>
      <c r="D1690" t="s">
        <v>626</v>
      </c>
      <c r="E1690" s="4">
        <v>12</v>
      </c>
      <c r="F1690" s="4">
        <v>20</v>
      </c>
      <c r="G1690">
        <v>2</v>
      </c>
      <c r="H1690" s="5">
        <v>2.4305555555555556E-2</v>
      </c>
      <c r="I1690" t="s">
        <v>609</v>
      </c>
      <c r="J1690" s="4">
        <f t="shared" si="105"/>
        <v>40</v>
      </c>
      <c r="K1690" s="11">
        <f t="shared" si="106"/>
        <v>24</v>
      </c>
      <c r="L1690" s="4">
        <f t="shared" si="104"/>
        <v>16</v>
      </c>
      <c r="M1690" s="6">
        <f t="shared" si="107"/>
        <v>0.4</v>
      </c>
    </row>
    <row r="1691" spans="1:13" x14ac:dyDescent="0.45">
      <c r="A1691" s="3">
        <v>683</v>
      </c>
      <c r="B1691" s="3">
        <v>2</v>
      </c>
      <c r="C1691" t="s">
        <v>59</v>
      </c>
      <c r="D1691" t="s">
        <v>616</v>
      </c>
      <c r="E1691" s="4">
        <v>25</v>
      </c>
      <c r="F1691" s="4">
        <v>40</v>
      </c>
      <c r="G1691">
        <v>1</v>
      </c>
      <c r="H1691" s="5">
        <v>4.1666666666666666E-3</v>
      </c>
      <c r="I1691" t="s">
        <v>610</v>
      </c>
      <c r="J1691" s="4">
        <f t="shared" si="105"/>
        <v>40</v>
      </c>
      <c r="K1691" s="11">
        <f t="shared" si="106"/>
        <v>25</v>
      </c>
      <c r="L1691" s="4">
        <f t="shared" si="104"/>
        <v>15</v>
      </c>
      <c r="M1691" s="6">
        <f t="shared" si="107"/>
        <v>0.375</v>
      </c>
    </row>
    <row r="1692" spans="1:13" x14ac:dyDescent="0.45">
      <c r="A1692" s="3">
        <v>683</v>
      </c>
      <c r="B1692" s="3">
        <v>2</v>
      </c>
      <c r="C1692" t="s">
        <v>127</v>
      </c>
      <c r="D1692" t="s">
        <v>614</v>
      </c>
      <c r="E1692" s="4">
        <v>19</v>
      </c>
      <c r="F1692" s="4">
        <v>31</v>
      </c>
      <c r="G1692">
        <v>2</v>
      </c>
      <c r="H1692" s="5">
        <v>1.1111111111111112E-2</v>
      </c>
      <c r="I1692" t="s">
        <v>610</v>
      </c>
      <c r="J1692" s="4">
        <f t="shared" si="105"/>
        <v>62</v>
      </c>
      <c r="K1692" s="11">
        <f t="shared" si="106"/>
        <v>38</v>
      </c>
      <c r="L1692" s="4">
        <f t="shared" si="104"/>
        <v>24</v>
      </c>
      <c r="M1692" s="6">
        <f t="shared" si="107"/>
        <v>0.38709677419354838</v>
      </c>
    </row>
    <row r="1693" spans="1:13" x14ac:dyDescent="0.45">
      <c r="A1693" s="3">
        <v>684</v>
      </c>
      <c r="B1693" s="3">
        <v>10</v>
      </c>
      <c r="C1693" t="s">
        <v>84</v>
      </c>
      <c r="D1693" t="s">
        <v>617</v>
      </c>
      <c r="E1693" s="4">
        <v>22</v>
      </c>
      <c r="F1693" s="4">
        <v>36</v>
      </c>
      <c r="G1693">
        <v>1</v>
      </c>
      <c r="H1693" s="5">
        <v>2.6388888888888889E-2</v>
      </c>
      <c r="I1693" t="s">
        <v>609</v>
      </c>
      <c r="J1693" s="4">
        <f t="shared" si="105"/>
        <v>36</v>
      </c>
      <c r="K1693" s="11">
        <f t="shared" si="106"/>
        <v>22</v>
      </c>
      <c r="L1693" s="4">
        <f t="shared" si="104"/>
        <v>14</v>
      </c>
      <c r="M1693" s="6">
        <f t="shared" si="107"/>
        <v>0.3888888888888889</v>
      </c>
    </row>
    <row r="1694" spans="1:13" x14ac:dyDescent="0.45">
      <c r="A1694" s="3">
        <v>684</v>
      </c>
      <c r="B1694" s="3">
        <v>10</v>
      </c>
      <c r="C1694" t="s">
        <v>127</v>
      </c>
      <c r="D1694" t="s">
        <v>614</v>
      </c>
      <c r="E1694" s="4">
        <v>19</v>
      </c>
      <c r="F1694" s="4">
        <v>31</v>
      </c>
      <c r="G1694">
        <v>1</v>
      </c>
      <c r="H1694" s="5">
        <v>6.9444444444444441E-3</v>
      </c>
      <c r="I1694" t="s">
        <v>610</v>
      </c>
      <c r="J1694" s="4">
        <f t="shared" si="105"/>
        <v>31</v>
      </c>
      <c r="K1694" s="11">
        <f t="shared" si="106"/>
        <v>19</v>
      </c>
      <c r="L1694" s="4">
        <f t="shared" si="104"/>
        <v>12</v>
      </c>
      <c r="M1694" s="6">
        <f t="shared" si="107"/>
        <v>0.38709677419354838</v>
      </c>
    </row>
    <row r="1695" spans="1:13" x14ac:dyDescent="0.45">
      <c r="A1695" s="3">
        <v>684</v>
      </c>
      <c r="B1695" s="3">
        <v>10</v>
      </c>
      <c r="C1695" t="s">
        <v>166</v>
      </c>
      <c r="D1695" t="s">
        <v>630</v>
      </c>
      <c r="E1695" s="4">
        <v>15</v>
      </c>
      <c r="F1695" s="4">
        <v>26</v>
      </c>
      <c r="G1695">
        <v>1</v>
      </c>
      <c r="H1695" s="5">
        <v>1.7361111111111112E-2</v>
      </c>
      <c r="I1695" t="s">
        <v>609</v>
      </c>
      <c r="J1695" s="4">
        <f t="shared" si="105"/>
        <v>26</v>
      </c>
      <c r="K1695" s="11">
        <f t="shared" si="106"/>
        <v>15</v>
      </c>
      <c r="L1695" s="4">
        <f t="shared" si="104"/>
        <v>11</v>
      </c>
      <c r="M1695" s="6">
        <f t="shared" si="107"/>
        <v>0.42307692307692307</v>
      </c>
    </row>
    <row r="1696" spans="1:13" x14ac:dyDescent="0.45">
      <c r="A1696" s="3">
        <v>684</v>
      </c>
      <c r="B1696" s="3">
        <v>10</v>
      </c>
      <c r="C1696" t="s">
        <v>49</v>
      </c>
      <c r="D1696" t="s">
        <v>618</v>
      </c>
      <c r="E1696" s="4">
        <v>17</v>
      </c>
      <c r="F1696" s="4">
        <v>29</v>
      </c>
      <c r="G1696">
        <v>3</v>
      </c>
      <c r="H1696" s="5">
        <v>2.5694444444444443E-2</v>
      </c>
      <c r="I1696" t="s">
        <v>609</v>
      </c>
      <c r="J1696" s="4">
        <f t="shared" si="105"/>
        <v>87</v>
      </c>
      <c r="K1696" s="11">
        <f t="shared" si="106"/>
        <v>51</v>
      </c>
      <c r="L1696" s="4">
        <f t="shared" si="104"/>
        <v>36</v>
      </c>
      <c r="M1696" s="6">
        <f t="shared" si="107"/>
        <v>0.41379310344827586</v>
      </c>
    </row>
    <row r="1697" spans="1:13" x14ac:dyDescent="0.45">
      <c r="A1697" s="3">
        <v>685</v>
      </c>
      <c r="B1697" s="3">
        <v>5</v>
      </c>
      <c r="C1697" t="s">
        <v>117</v>
      </c>
      <c r="D1697" t="s">
        <v>615</v>
      </c>
      <c r="E1697" s="4">
        <v>16</v>
      </c>
      <c r="F1697" s="4">
        <v>27</v>
      </c>
      <c r="G1697">
        <v>2</v>
      </c>
      <c r="H1697" s="5">
        <v>1.1805555555555555E-2</v>
      </c>
      <c r="I1697" t="s">
        <v>610</v>
      </c>
      <c r="J1697" s="4">
        <f t="shared" si="105"/>
        <v>54</v>
      </c>
      <c r="K1697" s="11">
        <f t="shared" si="106"/>
        <v>32</v>
      </c>
      <c r="L1697" s="4">
        <f t="shared" si="104"/>
        <v>22</v>
      </c>
      <c r="M1697" s="6">
        <f t="shared" si="107"/>
        <v>0.40740740740740738</v>
      </c>
    </row>
    <row r="1698" spans="1:13" x14ac:dyDescent="0.45">
      <c r="A1698" s="3">
        <v>686</v>
      </c>
      <c r="B1698" s="3">
        <v>10</v>
      </c>
      <c r="C1698" t="s">
        <v>127</v>
      </c>
      <c r="D1698" t="s">
        <v>614</v>
      </c>
      <c r="E1698" s="4">
        <v>19</v>
      </c>
      <c r="F1698" s="4">
        <v>31</v>
      </c>
      <c r="G1698">
        <v>2</v>
      </c>
      <c r="H1698" s="5">
        <v>2.5694444444444443E-2</v>
      </c>
      <c r="I1698" t="s">
        <v>609</v>
      </c>
      <c r="J1698" s="4">
        <f t="shared" si="105"/>
        <v>62</v>
      </c>
      <c r="K1698" s="11">
        <f t="shared" si="106"/>
        <v>38</v>
      </c>
      <c r="L1698" s="4">
        <f t="shared" si="104"/>
        <v>24</v>
      </c>
      <c r="M1698" s="6">
        <f t="shared" si="107"/>
        <v>0.38709677419354838</v>
      </c>
    </row>
    <row r="1699" spans="1:13" x14ac:dyDescent="0.45">
      <c r="A1699" s="3">
        <v>686</v>
      </c>
      <c r="B1699" s="3">
        <v>10</v>
      </c>
      <c r="C1699" t="s">
        <v>157</v>
      </c>
      <c r="D1699" t="s">
        <v>626</v>
      </c>
      <c r="E1699" s="4">
        <v>12</v>
      </c>
      <c r="F1699" s="4">
        <v>20</v>
      </c>
      <c r="G1699">
        <v>2</v>
      </c>
      <c r="H1699" s="5">
        <v>1.4583333333333334E-2</v>
      </c>
      <c r="I1699" t="s">
        <v>610</v>
      </c>
      <c r="J1699" s="4">
        <f t="shared" si="105"/>
        <v>40</v>
      </c>
      <c r="K1699" s="11">
        <f t="shared" si="106"/>
        <v>24</v>
      </c>
      <c r="L1699" s="4">
        <f t="shared" si="104"/>
        <v>16</v>
      </c>
      <c r="M1699" s="6">
        <f t="shared" si="107"/>
        <v>0.4</v>
      </c>
    </row>
    <row r="1700" spans="1:13" x14ac:dyDescent="0.45">
      <c r="A1700" s="3">
        <v>687</v>
      </c>
      <c r="B1700" s="3">
        <v>2</v>
      </c>
      <c r="C1700" t="s">
        <v>84</v>
      </c>
      <c r="D1700" t="s">
        <v>617</v>
      </c>
      <c r="E1700" s="4">
        <v>22</v>
      </c>
      <c r="F1700" s="4">
        <v>36</v>
      </c>
      <c r="G1700">
        <v>2</v>
      </c>
      <c r="H1700" s="5">
        <v>2.013888888888889E-2</v>
      </c>
      <c r="I1700" t="s">
        <v>609</v>
      </c>
      <c r="J1700" s="4">
        <f t="shared" si="105"/>
        <v>72</v>
      </c>
      <c r="K1700" s="11">
        <f t="shared" si="106"/>
        <v>44</v>
      </c>
      <c r="L1700" s="4">
        <f t="shared" si="104"/>
        <v>28</v>
      </c>
      <c r="M1700" s="6">
        <f t="shared" si="107"/>
        <v>0.3888888888888889</v>
      </c>
    </row>
    <row r="1701" spans="1:13" x14ac:dyDescent="0.45">
      <c r="A1701" s="3">
        <v>688</v>
      </c>
      <c r="B1701" s="3">
        <v>3</v>
      </c>
      <c r="C1701" t="s">
        <v>49</v>
      </c>
      <c r="D1701" t="s">
        <v>618</v>
      </c>
      <c r="E1701" s="4">
        <v>17</v>
      </c>
      <c r="F1701" s="4">
        <v>29</v>
      </c>
      <c r="G1701">
        <v>1</v>
      </c>
      <c r="H1701" s="5">
        <v>9.7222222222222224E-3</v>
      </c>
      <c r="I1701" t="s">
        <v>610</v>
      </c>
      <c r="J1701" s="4">
        <f t="shared" si="105"/>
        <v>29</v>
      </c>
      <c r="K1701" s="11">
        <f t="shared" si="106"/>
        <v>17</v>
      </c>
      <c r="L1701" s="4">
        <f t="shared" si="104"/>
        <v>12</v>
      </c>
      <c r="M1701" s="6">
        <f t="shared" si="107"/>
        <v>0.41379310344827586</v>
      </c>
    </row>
    <row r="1702" spans="1:13" x14ac:dyDescent="0.45">
      <c r="A1702" s="3">
        <v>689</v>
      </c>
      <c r="B1702" s="3">
        <v>14</v>
      </c>
      <c r="C1702" t="s">
        <v>211</v>
      </c>
      <c r="D1702" t="s">
        <v>627</v>
      </c>
      <c r="E1702" s="4">
        <v>14</v>
      </c>
      <c r="F1702" s="4">
        <v>23</v>
      </c>
      <c r="G1702">
        <v>3</v>
      </c>
      <c r="H1702" s="5">
        <v>1.1111111111111112E-2</v>
      </c>
      <c r="I1702" t="s">
        <v>609</v>
      </c>
      <c r="J1702" s="4">
        <f t="shared" si="105"/>
        <v>69</v>
      </c>
      <c r="K1702" s="11">
        <f t="shared" si="106"/>
        <v>42</v>
      </c>
      <c r="L1702" s="4">
        <f t="shared" si="104"/>
        <v>27</v>
      </c>
      <c r="M1702" s="6">
        <f t="shared" si="107"/>
        <v>0.39130434782608697</v>
      </c>
    </row>
    <row r="1703" spans="1:13" x14ac:dyDescent="0.45">
      <c r="A1703" s="3">
        <v>689</v>
      </c>
      <c r="B1703" s="3">
        <v>14</v>
      </c>
      <c r="C1703" t="s">
        <v>133</v>
      </c>
      <c r="D1703" t="s">
        <v>631</v>
      </c>
      <c r="E1703" s="4">
        <v>15</v>
      </c>
      <c r="F1703" s="4">
        <v>25</v>
      </c>
      <c r="G1703">
        <v>3</v>
      </c>
      <c r="H1703" s="5">
        <v>4.8611111111111112E-3</v>
      </c>
      <c r="I1703" t="s">
        <v>609</v>
      </c>
      <c r="J1703" s="4">
        <f t="shared" si="105"/>
        <v>75</v>
      </c>
      <c r="K1703" s="11">
        <f t="shared" si="106"/>
        <v>45</v>
      </c>
      <c r="L1703" s="4">
        <f t="shared" si="104"/>
        <v>30</v>
      </c>
      <c r="M1703" s="6">
        <f t="shared" si="107"/>
        <v>0.4</v>
      </c>
    </row>
    <row r="1704" spans="1:13" x14ac:dyDescent="0.45">
      <c r="A1704" s="3">
        <v>689</v>
      </c>
      <c r="B1704" s="3">
        <v>14</v>
      </c>
      <c r="C1704" t="s">
        <v>81</v>
      </c>
      <c r="D1704" t="s">
        <v>628</v>
      </c>
      <c r="E1704" s="4">
        <v>13</v>
      </c>
      <c r="F1704" s="4">
        <v>21</v>
      </c>
      <c r="G1704">
        <v>1</v>
      </c>
      <c r="H1704" s="5">
        <v>4.1666666666666666E-3</v>
      </c>
      <c r="I1704" t="s">
        <v>610</v>
      </c>
      <c r="J1704" s="4">
        <f t="shared" si="105"/>
        <v>21</v>
      </c>
      <c r="K1704" s="11">
        <f t="shared" si="106"/>
        <v>13</v>
      </c>
      <c r="L1704" s="4">
        <f t="shared" si="104"/>
        <v>8</v>
      </c>
      <c r="M1704" s="6">
        <f t="shared" si="107"/>
        <v>0.38095238095238093</v>
      </c>
    </row>
    <row r="1705" spans="1:13" x14ac:dyDescent="0.45">
      <c r="A1705" s="3">
        <v>690</v>
      </c>
      <c r="B1705" s="3">
        <v>15</v>
      </c>
      <c r="C1705" t="s">
        <v>59</v>
      </c>
      <c r="D1705" t="s">
        <v>616</v>
      </c>
      <c r="E1705" s="4">
        <v>25</v>
      </c>
      <c r="F1705" s="4">
        <v>40</v>
      </c>
      <c r="G1705">
        <v>1</v>
      </c>
      <c r="H1705" s="5">
        <v>3.4027777777777775E-2</v>
      </c>
      <c r="I1705" t="s">
        <v>609</v>
      </c>
      <c r="J1705" s="4">
        <f t="shared" si="105"/>
        <v>40</v>
      </c>
      <c r="K1705" s="11">
        <f t="shared" si="106"/>
        <v>25</v>
      </c>
      <c r="L1705" s="4">
        <f t="shared" si="104"/>
        <v>15</v>
      </c>
      <c r="M1705" s="6">
        <f t="shared" si="107"/>
        <v>0.375</v>
      </c>
    </row>
    <row r="1706" spans="1:13" x14ac:dyDescent="0.45">
      <c r="A1706" s="3">
        <v>690</v>
      </c>
      <c r="B1706" s="3">
        <v>15</v>
      </c>
      <c r="C1706" t="s">
        <v>127</v>
      </c>
      <c r="D1706" t="s">
        <v>614</v>
      </c>
      <c r="E1706" s="4">
        <v>19</v>
      </c>
      <c r="F1706" s="4">
        <v>31</v>
      </c>
      <c r="G1706">
        <v>2</v>
      </c>
      <c r="H1706" s="5">
        <v>1.1111111111111112E-2</v>
      </c>
      <c r="I1706" t="s">
        <v>609</v>
      </c>
      <c r="J1706" s="4">
        <f t="shared" si="105"/>
        <v>62</v>
      </c>
      <c r="K1706" s="11">
        <f t="shared" si="106"/>
        <v>38</v>
      </c>
      <c r="L1706" s="4">
        <f t="shared" si="104"/>
        <v>24</v>
      </c>
      <c r="M1706" s="6">
        <f t="shared" si="107"/>
        <v>0.38709677419354838</v>
      </c>
    </row>
    <row r="1707" spans="1:13" x14ac:dyDescent="0.45">
      <c r="A1707" s="3">
        <v>690</v>
      </c>
      <c r="B1707" s="3">
        <v>15</v>
      </c>
      <c r="C1707" t="s">
        <v>53</v>
      </c>
      <c r="D1707" t="s">
        <v>620</v>
      </c>
      <c r="E1707" s="4">
        <v>16</v>
      </c>
      <c r="F1707" s="4">
        <v>28</v>
      </c>
      <c r="G1707">
        <v>2</v>
      </c>
      <c r="H1707" s="5">
        <v>3.7499999999999999E-2</v>
      </c>
      <c r="I1707" t="s">
        <v>609</v>
      </c>
      <c r="J1707" s="4">
        <f t="shared" si="105"/>
        <v>56</v>
      </c>
      <c r="K1707" s="11">
        <f t="shared" si="106"/>
        <v>32</v>
      </c>
      <c r="L1707" s="4">
        <f t="shared" si="104"/>
        <v>24</v>
      </c>
      <c r="M1707" s="6">
        <f t="shared" si="107"/>
        <v>0.42857142857142855</v>
      </c>
    </row>
    <row r="1708" spans="1:13" x14ac:dyDescent="0.45">
      <c r="A1708" s="3">
        <v>690</v>
      </c>
      <c r="B1708" s="3">
        <v>15</v>
      </c>
      <c r="C1708" t="s">
        <v>272</v>
      </c>
      <c r="D1708" t="s">
        <v>619</v>
      </c>
      <c r="E1708" s="4">
        <v>20</v>
      </c>
      <c r="F1708" s="4">
        <v>33</v>
      </c>
      <c r="G1708">
        <v>1</v>
      </c>
      <c r="H1708" s="5">
        <v>1.6666666666666666E-2</v>
      </c>
      <c r="I1708" t="s">
        <v>609</v>
      </c>
      <c r="J1708" s="4">
        <f t="shared" si="105"/>
        <v>33</v>
      </c>
      <c r="K1708" s="11">
        <f t="shared" si="106"/>
        <v>20</v>
      </c>
      <c r="L1708" s="4">
        <f t="shared" si="104"/>
        <v>13</v>
      </c>
      <c r="M1708" s="6">
        <f t="shared" si="107"/>
        <v>0.39393939393939392</v>
      </c>
    </row>
    <row r="1709" spans="1:13" x14ac:dyDescent="0.45">
      <c r="A1709" s="3">
        <v>691</v>
      </c>
      <c r="B1709" s="3">
        <v>19</v>
      </c>
      <c r="C1709" t="s">
        <v>214</v>
      </c>
      <c r="D1709" t="s">
        <v>624</v>
      </c>
      <c r="E1709" s="4">
        <v>13</v>
      </c>
      <c r="F1709" s="4">
        <v>22</v>
      </c>
      <c r="G1709">
        <v>3</v>
      </c>
      <c r="H1709" s="5">
        <v>2.361111111111111E-2</v>
      </c>
      <c r="I1709" t="s">
        <v>609</v>
      </c>
      <c r="J1709" s="4">
        <f t="shared" si="105"/>
        <v>66</v>
      </c>
      <c r="K1709" s="11">
        <f t="shared" si="106"/>
        <v>39</v>
      </c>
      <c r="L1709" s="4">
        <f t="shared" si="104"/>
        <v>27</v>
      </c>
      <c r="M1709" s="6">
        <f t="shared" si="107"/>
        <v>0.40909090909090912</v>
      </c>
    </row>
    <row r="1710" spans="1:13" x14ac:dyDescent="0.45">
      <c r="A1710" s="3">
        <v>692</v>
      </c>
      <c r="B1710" s="3">
        <v>9</v>
      </c>
      <c r="C1710" t="s">
        <v>37</v>
      </c>
      <c r="D1710" t="s">
        <v>622</v>
      </c>
      <c r="E1710" s="4">
        <v>21</v>
      </c>
      <c r="F1710" s="4">
        <v>35</v>
      </c>
      <c r="G1710">
        <v>3</v>
      </c>
      <c r="H1710" s="5">
        <v>2.2916666666666665E-2</v>
      </c>
      <c r="I1710" t="s">
        <v>610</v>
      </c>
      <c r="J1710" s="4">
        <f t="shared" si="105"/>
        <v>105</v>
      </c>
      <c r="K1710" s="11">
        <f t="shared" si="106"/>
        <v>63</v>
      </c>
      <c r="L1710" s="4">
        <f t="shared" si="104"/>
        <v>42</v>
      </c>
      <c r="M1710" s="6">
        <f t="shared" si="107"/>
        <v>0.4</v>
      </c>
    </row>
    <row r="1711" spans="1:13" x14ac:dyDescent="0.45">
      <c r="A1711" s="3">
        <v>692</v>
      </c>
      <c r="B1711" s="3">
        <v>9</v>
      </c>
      <c r="C1711" t="s">
        <v>79</v>
      </c>
      <c r="D1711" t="s">
        <v>613</v>
      </c>
      <c r="E1711" s="4">
        <v>18</v>
      </c>
      <c r="F1711" s="4">
        <v>30</v>
      </c>
      <c r="G1711">
        <v>1</v>
      </c>
      <c r="H1711" s="5">
        <v>3.4027777777777775E-2</v>
      </c>
      <c r="I1711" t="s">
        <v>609</v>
      </c>
      <c r="J1711" s="4">
        <f t="shared" si="105"/>
        <v>30</v>
      </c>
      <c r="K1711" s="11">
        <f t="shared" si="106"/>
        <v>18</v>
      </c>
      <c r="L1711" s="4">
        <f t="shared" si="104"/>
        <v>12</v>
      </c>
      <c r="M1711" s="6">
        <f t="shared" si="107"/>
        <v>0.4</v>
      </c>
    </row>
    <row r="1712" spans="1:13" x14ac:dyDescent="0.45">
      <c r="A1712" s="3">
        <v>692</v>
      </c>
      <c r="B1712" s="3">
        <v>9</v>
      </c>
      <c r="C1712" t="s">
        <v>90</v>
      </c>
      <c r="D1712" t="s">
        <v>629</v>
      </c>
      <c r="E1712" s="4">
        <v>10</v>
      </c>
      <c r="F1712" s="4">
        <v>18</v>
      </c>
      <c r="G1712">
        <v>1</v>
      </c>
      <c r="H1712" s="5">
        <v>7.6388888888888886E-3</v>
      </c>
      <c r="I1712" t="s">
        <v>609</v>
      </c>
      <c r="J1712" s="4">
        <f t="shared" si="105"/>
        <v>18</v>
      </c>
      <c r="K1712" s="11">
        <f t="shared" si="106"/>
        <v>10</v>
      </c>
      <c r="L1712" s="4">
        <f t="shared" si="104"/>
        <v>8</v>
      </c>
      <c r="M1712" s="6">
        <f t="shared" si="107"/>
        <v>0.44444444444444442</v>
      </c>
    </row>
    <row r="1713" spans="1:13" x14ac:dyDescent="0.45">
      <c r="A1713" s="3">
        <v>692</v>
      </c>
      <c r="B1713" s="3">
        <v>9</v>
      </c>
      <c r="C1713" t="s">
        <v>157</v>
      </c>
      <c r="D1713" t="s">
        <v>626</v>
      </c>
      <c r="E1713" s="4">
        <v>12</v>
      </c>
      <c r="F1713" s="4">
        <v>20</v>
      </c>
      <c r="G1713">
        <v>1</v>
      </c>
      <c r="H1713" s="5">
        <v>4.8611111111111112E-3</v>
      </c>
      <c r="I1713" t="s">
        <v>609</v>
      </c>
      <c r="J1713" s="4">
        <f t="shared" si="105"/>
        <v>20</v>
      </c>
      <c r="K1713" s="11">
        <f t="shared" si="106"/>
        <v>12</v>
      </c>
      <c r="L1713" s="4">
        <f t="shared" si="104"/>
        <v>8</v>
      </c>
      <c r="M1713" s="6">
        <f t="shared" si="107"/>
        <v>0.4</v>
      </c>
    </row>
    <row r="1714" spans="1:13" x14ac:dyDescent="0.45">
      <c r="A1714" s="3">
        <v>693</v>
      </c>
      <c r="B1714" s="3">
        <v>15</v>
      </c>
      <c r="C1714" t="s">
        <v>84</v>
      </c>
      <c r="D1714" t="s">
        <v>617</v>
      </c>
      <c r="E1714" s="4">
        <v>22</v>
      </c>
      <c r="F1714" s="4">
        <v>36</v>
      </c>
      <c r="G1714">
        <v>1</v>
      </c>
      <c r="H1714" s="5">
        <v>1.3888888888888888E-2</v>
      </c>
      <c r="I1714" t="s">
        <v>609</v>
      </c>
      <c r="J1714" s="4">
        <f t="shared" si="105"/>
        <v>36</v>
      </c>
      <c r="K1714" s="11">
        <f t="shared" si="106"/>
        <v>22</v>
      </c>
      <c r="L1714" s="4">
        <f t="shared" si="104"/>
        <v>14</v>
      </c>
      <c r="M1714" s="6">
        <f t="shared" si="107"/>
        <v>0.3888888888888889</v>
      </c>
    </row>
    <row r="1715" spans="1:13" x14ac:dyDescent="0.45">
      <c r="A1715" s="3">
        <v>693</v>
      </c>
      <c r="B1715" s="3">
        <v>15</v>
      </c>
      <c r="C1715" t="s">
        <v>81</v>
      </c>
      <c r="D1715" t="s">
        <v>628</v>
      </c>
      <c r="E1715" s="4">
        <v>13</v>
      </c>
      <c r="F1715" s="4">
        <v>21</v>
      </c>
      <c r="G1715">
        <v>2</v>
      </c>
      <c r="H1715" s="5">
        <v>1.6666666666666666E-2</v>
      </c>
      <c r="I1715" t="s">
        <v>609</v>
      </c>
      <c r="J1715" s="4">
        <f t="shared" si="105"/>
        <v>42</v>
      </c>
      <c r="K1715" s="11">
        <f t="shared" si="106"/>
        <v>26</v>
      </c>
      <c r="L1715" s="4">
        <f t="shared" si="104"/>
        <v>16</v>
      </c>
      <c r="M1715" s="6">
        <f t="shared" si="107"/>
        <v>0.38095238095238093</v>
      </c>
    </row>
    <row r="1716" spans="1:13" x14ac:dyDescent="0.45">
      <c r="A1716" s="3">
        <v>694</v>
      </c>
      <c r="B1716" s="3">
        <v>5</v>
      </c>
      <c r="C1716" t="s">
        <v>157</v>
      </c>
      <c r="D1716" t="s">
        <v>626</v>
      </c>
      <c r="E1716" s="4">
        <v>12</v>
      </c>
      <c r="F1716" s="4">
        <v>20</v>
      </c>
      <c r="G1716">
        <v>3</v>
      </c>
      <c r="H1716" s="5">
        <v>1.3888888888888888E-2</v>
      </c>
      <c r="I1716" t="s">
        <v>609</v>
      </c>
      <c r="J1716" s="4">
        <f t="shared" si="105"/>
        <v>60</v>
      </c>
      <c r="K1716" s="11">
        <f t="shared" si="106"/>
        <v>36</v>
      </c>
      <c r="L1716" s="4">
        <f t="shared" si="104"/>
        <v>24</v>
      </c>
      <c r="M1716" s="6">
        <f t="shared" si="107"/>
        <v>0.4</v>
      </c>
    </row>
    <row r="1717" spans="1:13" x14ac:dyDescent="0.45">
      <c r="A1717" s="3">
        <v>694</v>
      </c>
      <c r="B1717" s="3">
        <v>5</v>
      </c>
      <c r="C1717" t="s">
        <v>90</v>
      </c>
      <c r="D1717" t="s">
        <v>629</v>
      </c>
      <c r="E1717" s="4">
        <v>10</v>
      </c>
      <c r="F1717" s="4">
        <v>18</v>
      </c>
      <c r="G1717">
        <v>2</v>
      </c>
      <c r="H1717" s="5">
        <v>1.8055555555555554E-2</v>
      </c>
      <c r="I1717" t="s">
        <v>610</v>
      </c>
      <c r="J1717" s="4">
        <f t="shared" si="105"/>
        <v>36</v>
      </c>
      <c r="K1717" s="11">
        <f t="shared" si="106"/>
        <v>20</v>
      </c>
      <c r="L1717" s="4">
        <f t="shared" si="104"/>
        <v>16</v>
      </c>
      <c r="M1717" s="6">
        <f t="shared" si="107"/>
        <v>0.44444444444444442</v>
      </c>
    </row>
    <row r="1718" spans="1:13" x14ac:dyDescent="0.45">
      <c r="A1718" s="3">
        <v>694</v>
      </c>
      <c r="B1718" s="3">
        <v>5</v>
      </c>
      <c r="C1718" t="s">
        <v>59</v>
      </c>
      <c r="D1718" t="s">
        <v>616</v>
      </c>
      <c r="E1718" s="4">
        <v>25</v>
      </c>
      <c r="F1718" s="4">
        <v>40</v>
      </c>
      <c r="G1718">
        <v>1</v>
      </c>
      <c r="H1718" s="5">
        <v>2.7777777777777776E-2</v>
      </c>
      <c r="I1718" t="s">
        <v>609</v>
      </c>
      <c r="J1718" s="4">
        <f t="shared" si="105"/>
        <v>40</v>
      </c>
      <c r="K1718" s="11">
        <f t="shared" si="106"/>
        <v>25</v>
      </c>
      <c r="L1718" s="4">
        <f t="shared" si="104"/>
        <v>15</v>
      </c>
      <c r="M1718" s="6">
        <f t="shared" si="107"/>
        <v>0.375</v>
      </c>
    </row>
    <row r="1719" spans="1:13" x14ac:dyDescent="0.45">
      <c r="A1719" s="3">
        <v>694</v>
      </c>
      <c r="B1719" s="3">
        <v>5</v>
      </c>
      <c r="C1719" t="s">
        <v>81</v>
      </c>
      <c r="D1719" t="s">
        <v>628</v>
      </c>
      <c r="E1719" s="4">
        <v>13</v>
      </c>
      <c r="F1719" s="4">
        <v>21</v>
      </c>
      <c r="G1719">
        <v>1</v>
      </c>
      <c r="H1719" s="5">
        <v>2.9166666666666667E-2</v>
      </c>
      <c r="I1719" t="s">
        <v>610</v>
      </c>
      <c r="J1719" s="4">
        <f t="shared" si="105"/>
        <v>21</v>
      </c>
      <c r="K1719" s="11">
        <f t="shared" si="106"/>
        <v>13</v>
      </c>
      <c r="L1719" s="4">
        <f t="shared" si="104"/>
        <v>8</v>
      </c>
      <c r="M1719" s="6">
        <f t="shared" si="107"/>
        <v>0.38095238095238093</v>
      </c>
    </row>
    <row r="1720" spans="1:13" x14ac:dyDescent="0.45">
      <c r="A1720" s="3">
        <v>695</v>
      </c>
      <c r="B1720" s="3">
        <v>9</v>
      </c>
      <c r="C1720" t="s">
        <v>53</v>
      </c>
      <c r="D1720" t="s">
        <v>620</v>
      </c>
      <c r="E1720" s="4">
        <v>16</v>
      </c>
      <c r="F1720" s="4">
        <v>28</v>
      </c>
      <c r="G1720">
        <v>2</v>
      </c>
      <c r="H1720" s="5">
        <v>2.0833333333333332E-2</v>
      </c>
      <c r="I1720" t="s">
        <v>610</v>
      </c>
      <c r="J1720" s="4">
        <f t="shared" si="105"/>
        <v>56</v>
      </c>
      <c r="K1720" s="11">
        <f t="shared" si="106"/>
        <v>32</v>
      </c>
      <c r="L1720" s="4">
        <f t="shared" si="104"/>
        <v>24</v>
      </c>
      <c r="M1720" s="6">
        <f t="shared" si="107"/>
        <v>0.42857142857142855</v>
      </c>
    </row>
    <row r="1721" spans="1:13" x14ac:dyDescent="0.45">
      <c r="A1721" s="3">
        <v>695</v>
      </c>
      <c r="B1721" s="3">
        <v>9</v>
      </c>
      <c r="C1721" t="s">
        <v>79</v>
      </c>
      <c r="D1721" t="s">
        <v>613</v>
      </c>
      <c r="E1721" s="4">
        <v>18</v>
      </c>
      <c r="F1721" s="4">
        <v>30</v>
      </c>
      <c r="G1721">
        <v>2</v>
      </c>
      <c r="H1721" s="5">
        <v>4.8611111111111112E-3</v>
      </c>
      <c r="I1721" t="s">
        <v>610</v>
      </c>
      <c r="J1721" s="4">
        <f t="shared" si="105"/>
        <v>60</v>
      </c>
      <c r="K1721" s="11">
        <f t="shared" si="106"/>
        <v>36</v>
      </c>
      <c r="L1721" s="4">
        <f t="shared" si="104"/>
        <v>24</v>
      </c>
      <c r="M1721" s="6">
        <f t="shared" si="107"/>
        <v>0.4</v>
      </c>
    </row>
    <row r="1722" spans="1:13" x14ac:dyDescent="0.45">
      <c r="A1722" s="3">
        <v>696</v>
      </c>
      <c r="B1722" s="3">
        <v>2</v>
      </c>
      <c r="C1722" t="s">
        <v>211</v>
      </c>
      <c r="D1722" t="s">
        <v>627</v>
      </c>
      <c r="E1722" s="4">
        <v>14</v>
      </c>
      <c r="F1722" s="4">
        <v>23</v>
      </c>
      <c r="G1722">
        <v>2</v>
      </c>
      <c r="H1722" s="5">
        <v>1.5972222222222221E-2</v>
      </c>
      <c r="I1722" t="s">
        <v>609</v>
      </c>
      <c r="J1722" s="4">
        <f t="shared" si="105"/>
        <v>46</v>
      </c>
      <c r="K1722" s="11">
        <f t="shared" si="106"/>
        <v>28</v>
      </c>
      <c r="L1722" s="4">
        <f t="shared" si="104"/>
        <v>18</v>
      </c>
      <c r="M1722" s="6">
        <f t="shared" si="107"/>
        <v>0.39130434782608697</v>
      </c>
    </row>
    <row r="1723" spans="1:13" x14ac:dyDescent="0.45">
      <c r="A1723" s="3">
        <v>697</v>
      </c>
      <c r="B1723" s="3">
        <v>4</v>
      </c>
      <c r="C1723" t="s">
        <v>211</v>
      </c>
      <c r="D1723" t="s">
        <v>627</v>
      </c>
      <c r="E1723" s="4">
        <v>14</v>
      </c>
      <c r="F1723" s="4">
        <v>23</v>
      </c>
      <c r="G1723">
        <v>2</v>
      </c>
      <c r="H1723" s="5">
        <v>1.6666666666666666E-2</v>
      </c>
      <c r="I1723" t="s">
        <v>609</v>
      </c>
      <c r="J1723" s="4">
        <f t="shared" si="105"/>
        <v>46</v>
      </c>
      <c r="K1723" s="11">
        <f t="shared" si="106"/>
        <v>28</v>
      </c>
      <c r="L1723" s="4">
        <f t="shared" si="104"/>
        <v>18</v>
      </c>
      <c r="M1723" s="6">
        <f t="shared" si="107"/>
        <v>0.39130434782608697</v>
      </c>
    </row>
    <row r="1724" spans="1:13" x14ac:dyDescent="0.45">
      <c r="A1724" s="3">
        <v>697</v>
      </c>
      <c r="B1724" s="3">
        <v>4</v>
      </c>
      <c r="C1724" t="s">
        <v>272</v>
      </c>
      <c r="D1724" t="s">
        <v>619</v>
      </c>
      <c r="E1724" s="4">
        <v>20</v>
      </c>
      <c r="F1724" s="4">
        <v>33</v>
      </c>
      <c r="G1724">
        <v>2</v>
      </c>
      <c r="H1724" s="5">
        <v>2.8472222222222222E-2</v>
      </c>
      <c r="I1724" t="s">
        <v>610</v>
      </c>
      <c r="J1724" s="4">
        <f t="shared" si="105"/>
        <v>66</v>
      </c>
      <c r="K1724" s="11">
        <f t="shared" si="106"/>
        <v>40</v>
      </c>
      <c r="L1724" s="4">
        <f t="shared" si="104"/>
        <v>26</v>
      </c>
      <c r="M1724" s="6">
        <f t="shared" si="107"/>
        <v>0.39393939393939392</v>
      </c>
    </row>
    <row r="1725" spans="1:13" x14ac:dyDescent="0.45">
      <c r="A1725" s="3">
        <v>697</v>
      </c>
      <c r="B1725" s="3">
        <v>4</v>
      </c>
      <c r="C1725" t="s">
        <v>79</v>
      </c>
      <c r="D1725" t="s">
        <v>613</v>
      </c>
      <c r="E1725" s="4">
        <v>18</v>
      </c>
      <c r="F1725" s="4">
        <v>30</v>
      </c>
      <c r="G1725">
        <v>2</v>
      </c>
      <c r="H1725" s="5">
        <v>2.4305555555555556E-2</v>
      </c>
      <c r="I1725" t="s">
        <v>610</v>
      </c>
      <c r="J1725" s="4">
        <f t="shared" si="105"/>
        <v>60</v>
      </c>
      <c r="K1725" s="11">
        <f t="shared" si="106"/>
        <v>36</v>
      </c>
      <c r="L1725" s="4">
        <f t="shared" si="104"/>
        <v>24</v>
      </c>
      <c r="M1725" s="6">
        <f t="shared" si="107"/>
        <v>0.4</v>
      </c>
    </row>
    <row r="1726" spans="1:13" x14ac:dyDescent="0.45">
      <c r="A1726" s="3">
        <v>697</v>
      </c>
      <c r="B1726" s="3">
        <v>4</v>
      </c>
      <c r="C1726" t="s">
        <v>117</v>
      </c>
      <c r="D1726" t="s">
        <v>615</v>
      </c>
      <c r="E1726" s="4">
        <v>16</v>
      </c>
      <c r="F1726" s="4">
        <v>27</v>
      </c>
      <c r="G1726">
        <v>1</v>
      </c>
      <c r="H1726" s="5">
        <v>4.8611111111111112E-3</v>
      </c>
      <c r="I1726" t="s">
        <v>609</v>
      </c>
      <c r="J1726" s="4">
        <f t="shared" si="105"/>
        <v>27</v>
      </c>
      <c r="K1726" s="11">
        <f t="shared" si="106"/>
        <v>16</v>
      </c>
      <c r="L1726" s="4">
        <f t="shared" si="104"/>
        <v>11</v>
      </c>
      <c r="M1726" s="6">
        <f t="shared" si="107"/>
        <v>0.40740740740740738</v>
      </c>
    </row>
    <row r="1727" spans="1:13" x14ac:dyDescent="0.45">
      <c r="A1727" s="3">
        <v>698</v>
      </c>
      <c r="B1727" s="3">
        <v>19</v>
      </c>
      <c r="C1727" t="s">
        <v>117</v>
      </c>
      <c r="D1727" t="s">
        <v>615</v>
      </c>
      <c r="E1727" s="4">
        <v>16</v>
      </c>
      <c r="F1727" s="4">
        <v>27</v>
      </c>
      <c r="G1727">
        <v>1</v>
      </c>
      <c r="H1727" s="5">
        <v>3.8194444444444448E-2</v>
      </c>
      <c r="I1727" t="s">
        <v>610</v>
      </c>
      <c r="J1727" s="4">
        <f t="shared" si="105"/>
        <v>27</v>
      </c>
      <c r="K1727" s="11">
        <f t="shared" si="106"/>
        <v>16</v>
      </c>
      <c r="L1727" s="4">
        <f t="shared" si="104"/>
        <v>11</v>
      </c>
      <c r="M1727" s="6">
        <f t="shared" si="107"/>
        <v>0.40740740740740738</v>
      </c>
    </row>
    <row r="1728" spans="1:13" x14ac:dyDescent="0.45">
      <c r="A1728" s="3">
        <v>698</v>
      </c>
      <c r="B1728" s="3">
        <v>19</v>
      </c>
      <c r="C1728" t="s">
        <v>166</v>
      </c>
      <c r="D1728" t="s">
        <v>630</v>
      </c>
      <c r="E1728" s="4">
        <v>15</v>
      </c>
      <c r="F1728" s="4">
        <v>26</v>
      </c>
      <c r="G1728">
        <v>1</v>
      </c>
      <c r="H1728" s="5">
        <v>8.3333333333333332E-3</v>
      </c>
      <c r="I1728" t="s">
        <v>610</v>
      </c>
      <c r="J1728" s="4">
        <f t="shared" si="105"/>
        <v>26</v>
      </c>
      <c r="K1728" s="11">
        <f t="shared" si="106"/>
        <v>15</v>
      </c>
      <c r="L1728" s="4">
        <f t="shared" si="104"/>
        <v>11</v>
      </c>
      <c r="M1728" s="6">
        <f t="shared" si="107"/>
        <v>0.42307692307692307</v>
      </c>
    </row>
    <row r="1729" spans="1:13" x14ac:dyDescent="0.45">
      <c r="A1729" s="3">
        <v>698</v>
      </c>
      <c r="B1729" s="3">
        <v>19</v>
      </c>
      <c r="C1729" t="s">
        <v>211</v>
      </c>
      <c r="D1729" t="s">
        <v>627</v>
      </c>
      <c r="E1729" s="4">
        <v>14</v>
      </c>
      <c r="F1729" s="4">
        <v>23</v>
      </c>
      <c r="G1729">
        <v>3</v>
      </c>
      <c r="H1729" s="5">
        <v>1.3194444444444444E-2</v>
      </c>
      <c r="I1729" t="s">
        <v>610</v>
      </c>
      <c r="J1729" s="4">
        <f t="shared" si="105"/>
        <v>69</v>
      </c>
      <c r="K1729" s="11">
        <f t="shared" si="106"/>
        <v>42</v>
      </c>
      <c r="L1729" s="4">
        <f t="shared" si="104"/>
        <v>27</v>
      </c>
      <c r="M1729" s="6">
        <f t="shared" si="107"/>
        <v>0.39130434782608697</v>
      </c>
    </row>
    <row r="1730" spans="1:13" x14ac:dyDescent="0.45">
      <c r="A1730" s="3">
        <v>698</v>
      </c>
      <c r="B1730" s="3">
        <v>19</v>
      </c>
      <c r="C1730" t="s">
        <v>81</v>
      </c>
      <c r="D1730" t="s">
        <v>628</v>
      </c>
      <c r="E1730" s="4">
        <v>13</v>
      </c>
      <c r="F1730" s="4">
        <v>21</v>
      </c>
      <c r="G1730">
        <v>3</v>
      </c>
      <c r="H1730" s="5">
        <v>1.0416666666666666E-2</v>
      </c>
      <c r="I1730" t="s">
        <v>610</v>
      </c>
      <c r="J1730" s="4">
        <f t="shared" si="105"/>
        <v>63</v>
      </c>
      <c r="K1730" s="11">
        <f t="shared" si="106"/>
        <v>39</v>
      </c>
      <c r="L1730" s="4">
        <f t="shared" ref="L1730:L1793" si="108">J1730-(G1730*E1730)</f>
        <v>24</v>
      </c>
      <c r="M1730" s="6">
        <f t="shared" si="107"/>
        <v>0.38095238095238093</v>
      </c>
    </row>
    <row r="1731" spans="1:13" x14ac:dyDescent="0.45">
      <c r="A1731" s="3">
        <v>699</v>
      </c>
      <c r="B1731" s="3">
        <v>8</v>
      </c>
      <c r="C1731" t="s">
        <v>49</v>
      </c>
      <c r="D1731" t="s">
        <v>618</v>
      </c>
      <c r="E1731" s="4">
        <v>17</v>
      </c>
      <c r="F1731" s="4">
        <v>29</v>
      </c>
      <c r="G1731">
        <v>2</v>
      </c>
      <c r="H1731" s="5">
        <v>7.6388888888888886E-3</v>
      </c>
      <c r="I1731" t="s">
        <v>610</v>
      </c>
      <c r="J1731" s="4">
        <f t="shared" ref="J1731:J1794" si="109">F1731*G1731</f>
        <v>58</v>
      </c>
      <c r="K1731" s="11">
        <f t="shared" ref="K1731:K1794" si="110">G1731*E1731</f>
        <v>34</v>
      </c>
      <c r="L1731" s="4">
        <f t="shared" si="108"/>
        <v>24</v>
      </c>
      <c r="M1731" s="6">
        <f t="shared" ref="M1731:M1794" si="111">L1731/J1731</f>
        <v>0.41379310344827586</v>
      </c>
    </row>
    <row r="1732" spans="1:13" x14ac:dyDescent="0.45">
      <c r="A1732" s="3">
        <v>700</v>
      </c>
      <c r="B1732" s="3">
        <v>8</v>
      </c>
      <c r="C1732" t="s">
        <v>66</v>
      </c>
      <c r="D1732" t="s">
        <v>625</v>
      </c>
      <c r="E1732" s="4">
        <v>20</v>
      </c>
      <c r="F1732" s="4">
        <v>34</v>
      </c>
      <c r="G1732">
        <v>3</v>
      </c>
      <c r="H1732" s="5">
        <v>2.5694444444444443E-2</v>
      </c>
      <c r="I1732" t="s">
        <v>610</v>
      </c>
      <c r="J1732" s="4">
        <f t="shared" si="109"/>
        <v>102</v>
      </c>
      <c r="K1732" s="11">
        <f t="shared" si="110"/>
        <v>60</v>
      </c>
      <c r="L1732" s="4">
        <f t="shared" si="108"/>
        <v>42</v>
      </c>
      <c r="M1732" s="6">
        <f t="shared" si="111"/>
        <v>0.41176470588235292</v>
      </c>
    </row>
    <row r="1733" spans="1:13" x14ac:dyDescent="0.45">
      <c r="A1733" s="3">
        <v>700</v>
      </c>
      <c r="B1733" s="3">
        <v>8</v>
      </c>
      <c r="C1733" t="s">
        <v>166</v>
      </c>
      <c r="D1733" t="s">
        <v>630</v>
      </c>
      <c r="E1733" s="4">
        <v>15</v>
      </c>
      <c r="F1733" s="4">
        <v>26</v>
      </c>
      <c r="G1733">
        <v>3</v>
      </c>
      <c r="H1733" s="5">
        <v>2.4305555555555556E-2</v>
      </c>
      <c r="I1733" t="s">
        <v>610</v>
      </c>
      <c r="J1733" s="4">
        <f t="shared" si="109"/>
        <v>78</v>
      </c>
      <c r="K1733" s="11">
        <f t="shared" si="110"/>
        <v>45</v>
      </c>
      <c r="L1733" s="4">
        <f t="shared" si="108"/>
        <v>33</v>
      </c>
      <c r="M1733" s="6">
        <f t="shared" si="111"/>
        <v>0.42307692307692307</v>
      </c>
    </row>
    <row r="1734" spans="1:13" x14ac:dyDescent="0.45">
      <c r="A1734" s="3">
        <v>700</v>
      </c>
      <c r="B1734" s="3">
        <v>8</v>
      </c>
      <c r="C1734" t="s">
        <v>117</v>
      </c>
      <c r="D1734" t="s">
        <v>615</v>
      </c>
      <c r="E1734" s="4">
        <v>16</v>
      </c>
      <c r="F1734" s="4">
        <v>27</v>
      </c>
      <c r="G1734">
        <v>2</v>
      </c>
      <c r="H1734" s="5">
        <v>9.7222222222222224E-3</v>
      </c>
      <c r="I1734" t="s">
        <v>610</v>
      </c>
      <c r="J1734" s="4">
        <f t="shared" si="109"/>
        <v>54</v>
      </c>
      <c r="K1734" s="11">
        <f t="shared" si="110"/>
        <v>32</v>
      </c>
      <c r="L1734" s="4">
        <f t="shared" si="108"/>
        <v>22</v>
      </c>
      <c r="M1734" s="6">
        <f t="shared" si="111"/>
        <v>0.40740740740740738</v>
      </c>
    </row>
    <row r="1735" spans="1:13" x14ac:dyDescent="0.45">
      <c r="A1735" s="3">
        <v>701</v>
      </c>
      <c r="B1735" s="3">
        <v>19</v>
      </c>
      <c r="C1735" t="s">
        <v>272</v>
      </c>
      <c r="D1735" t="s">
        <v>619</v>
      </c>
      <c r="E1735" s="4">
        <v>20</v>
      </c>
      <c r="F1735" s="4">
        <v>33</v>
      </c>
      <c r="G1735">
        <v>2</v>
      </c>
      <c r="H1735" s="5">
        <v>2.9166666666666667E-2</v>
      </c>
      <c r="I1735" t="s">
        <v>610</v>
      </c>
      <c r="J1735" s="4">
        <f t="shared" si="109"/>
        <v>66</v>
      </c>
      <c r="K1735" s="11">
        <f t="shared" si="110"/>
        <v>40</v>
      </c>
      <c r="L1735" s="4">
        <f t="shared" si="108"/>
        <v>26</v>
      </c>
      <c r="M1735" s="6">
        <f t="shared" si="111"/>
        <v>0.39393939393939392</v>
      </c>
    </row>
    <row r="1736" spans="1:13" x14ac:dyDescent="0.45">
      <c r="A1736" s="3">
        <v>701</v>
      </c>
      <c r="B1736" s="3">
        <v>19</v>
      </c>
      <c r="C1736" t="s">
        <v>90</v>
      </c>
      <c r="D1736" t="s">
        <v>629</v>
      </c>
      <c r="E1736" s="4">
        <v>10</v>
      </c>
      <c r="F1736" s="4">
        <v>18</v>
      </c>
      <c r="G1736">
        <v>2</v>
      </c>
      <c r="H1736" s="5">
        <v>3.8194444444444448E-2</v>
      </c>
      <c r="I1736" t="s">
        <v>610</v>
      </c>
      <c r="J1736" s="4">
        <f t="shared" si="109"/>
        <v>36</v>
      </c>
      <c r="K1736" s="11">
        <f t="shared" si="110"/>
        <v>20</v>
      </c>
      <c r="L1736" s="4">
        <f t="shared" si="108"/>
        <v>16</v>
      </c>
      <c r="M1736" s="6">
        <f t="shared" si="111"/>
        <v>0.44444444444444442</v>
      </c>
    </row>
    <row r="1737" spans="1:13" x14ac:dyDescent="0.45">
      <c r="A1737" s="3">
        <v>702</v>
      </c>
      <c r="B1737" s="3">
        <v>13</v>
      </c>
      <c r="C1737" t="s">
        <v>90</v>
      </c>
      <c r="D1737" t="s">
        <v>629</v>
      </c>
      <c r="E1737" s="4">
        <v>10</v>
      </c>
      <c r="F1737" s="4">
        <v>18</v>
      </c>
      <c r="G1737">
        <v>2</v>
      </c>
      <c r="H1737" s="5">
        <v>4.0972222222222222E-2</v>
      </c>
      <c r="I1737" t="s">
        <v>609</v>
      </c>
      <c r="J1737" s="4">
        <f t="shared" si="109"/>
        <v>36</v>
      </c>
      <c r="K1737" s="11">
        <f t="shared" si="110"/>
        <v>20</v>
      </c>
      <c r="L1737" s="4">
        <f t="shared" si="108"/>
        <v>16</v>
      </c>
      <c r="M1737" s="6">
        <f t="shared" si="111"/>
        <v>0.44444444444444442</v>
      </c>
    </row>
    <row r="1738" spans="1:13" x14ac:dyDescent="0.45">
      <c r="A1738" s="3">
        <v>702</v>
      </c>
      <c r="B1738" s="3">
        <v>13</v>
      </c>
      <c r="C1738" t="s">
        <v>81</v>
      </c>
      <c r="D1738" t="s">
        <v>628</v>
      </c>
      <c r="E1738" s="4">
        <v>13</v>
      </c>
      <c r="F1738" s="4">
        <v>21</v>
      </c>
      <c r="G1738">
        <v>1</v>
      </c>
      <c r="H1738" s="5">
        <v>2.5000000000000001E-2</v>
      </c>
      <c r="I1738" t="s">
        <v>609</v>
      </c>
      <c r="J1738" s="4">
        <f t="shared" si="109"/>
        <v>21</v>
      </c>
      <c r="K1738" s="11">
        <f t="shared" si="110"/>
        <v>13</v>
      </c>
      <c r="L1738" s="4">
        <f t="shared" si="108"/>
        <v>8</v>
      </c>
      <c r="M1738" s="6">
        <f t="shared" si="111"/>
        <v>0.38095238095238093</v>
      </c>
    </row>
    <row r="1739" spans="1:13" x14ac:dyDescent="0.45">
      <c r="A1739" s="3">
        <v>702</v>
      </c>
      <c r="B1739" s="3">
        <v>13</v>
      </c>
      <c r="C1739" t="s">
        <v>117</v>
      </c>
      <c r="D1739" t="s">
        <v>615</v>
      </c>
      <c r="E1739" s="4">
        <v>16</v>
      </c>
      <c r="F1739" s="4">
        <v>27</v>
      </c>
      <c r="G1739">
        <v>2</v>
      </c>
      <c r="H1739" s="5">
        <v>2.013888888888889E-2</v>
      </c>
      <c r="I1739" t="s">
        <v>610</v>
      </c>
      <c r="J1739" s="4">
        <f t="shared" si="109"/>
        <v>54</v>
      </c>
      <c r="K1739" s="11">
        <f t="shared" si="110"/>
        <v>32</v>
      </c>
      <c r="L1739" s="4">
        <f t="shared" si="108"/>
        <v>22</v>
      </c>
      <c r="M1739" s="6">
        <f t="shared" si="111"/>
        <v>0.40740740740740738</v>
      </c>
    </row>
    <row r="1740" spans="1:13" x14ac:dyDescent="0.45">
      <c r="A1740" s="3">
        <v>702</v>
      </c>
      <c r="B1740" s="3">
        <v>13</v>
      </c>
      <c r="C1740" t="s">
        <v>53</v>
      </c>
      <c r="D1740" t="s">
        <v>620</v>
      </c>
      <c r="E1740" s="4">
        <v>16</v>
      </c>
      <c r="F1740" s="4">
        <v>28</v>
      </c>
      <c r="G1740">
        <v>3</v>
      </c>
      <c r="H1740" s="5">
        <v>2.1527777777777778E-2</v>
      </c>
      <c r="I1740" t="s">
        <v>609</v>
      </c>
      <c r="J1740" s="4">
        <f t="shared" si="109"/>
        <v>84</v>
      </c>
      <c r="K1740" s="11">
        <f t="shared" si="110"/>
        <v>48</v>
      </c>
      <c r="L1740" s="4">
        <f t="shared" si="108"/>
        <v>36</v>
      </c>
      <c r="M1740" s="6">
        <f t="shared" si="111"/>
        <v>0.42857142857142855</v>
      </c>
    </row>
    <row r="1741" spans="1:13" x14ac:dyDescent="0.45">
      <c r="A1741" s="3">
        <v>703</v>
      </c>
      <c r="B1741" s="3">
        <v>9</v>
      </c>
      <c r="C1741" t="s">
        <v>81</v>
      </c>
      <c r="D1741" t="s">
        <v>628</v>
      </c>
      <c r="E1741" s="4">
        <v>13</v>
      </c>
      <c r="F1741" s="4">
        <v>21</v>
      </c>
      <c r="G1741">
        <v>3</v>
      </c>
      <c r="H1741" s="5">
        <v>2.013888888888889E-2</v>
      </c>
      <c r="I1741" t="s">
        <v>610</v>
      </c>
      <c r="J1741" s="4">
        <f t="shared" si="109"/>
        <v>63</v>
      </c>
      <c r="K1741" s="11">
        <f t="shared" si="110"/>
        <v>39</v>
      </c>
      <c r="L1741" s="4">
        <f t="shared" si="108"/>
        <v>24</v>
      </c>
      <c r="M1741" s="6">
        <f t="shared" si="111"/>
        <v>0.38095238095238093</v>
      </c>
    </row>
    <row r="1742" spans="1:13" x14ac:dyDescent="0.45">
      <c r="A1742" s="3">
        <v>704</v>
      </c>
      <c r="B1742" s="3">
        <v>13</v>
      </c>
      <c r="C1742" t="s">
        <v>90</v>
      </c>
      <c r="D1742" t="s">
        <v>629</v>
      </c>
      <c r="E1742" s="4">
        <v>10</v>
      </c>
      <c r="F1742" s="4">
        <v>18</v>
      </c>
      <c r="G1742">
        <v>1</v>
      </c>
      <c r="H1742" s="5">
        <v>2.6388888888888889E-2</v>
      </c>
      <c r="I1742" t="s">
        <v>609</v>
      </c>
      <c r="J1742" s="4">
        <f t="shared" si="109"/>
        <v>18</v>
      </c>
      <c r="K1742" s="11">
        <f t="shared" si="110"/>
        <v>10</v>
      </c>
      <c r="L1742" s="4">
        <f t="shared" si="108"/>
        <v>8</v>
      </c>
      <c r="M1742" s="6">
        <f t="shared" si="111"/>
        <v>0.44444444444444442</v>
      </c>
    </row>
    <row r="1743" spans="1:13" x14ac:dyDescent="0.45">
      <c r="A1743" s="3">
        <v>705</v>
      </c>
      <c r="B1743" s="3">
        <v>12</v>
      </c>
      <c r="C1743" t="s">
        <v>157</v>
      </c>
      <c r="D1743" t="s">
        <v>626</v>
      </c>
      <c r="E1743" s="4">
        <v>12</v>
      </c>
      <c r="F1743" s="4">
        <v>20</v>
      </c>
      <c r="G1743">
        <v>3</v>
      </c>
      <c r="H1743" s="5">
        <v>1.7361111111111112E-2</v>
      </c>
      <c r="I1743" t="s">
        <v>610</v>
      </c>
      <c r="J1743" s="4">
        <f t="shared" si="109"/>
        <v>60</v>
      </c>
      <c r="K1743" s="11">
        <f t="shared" si="110"/>
        <v>36</v>
      </c>
      <c r="L1743" s="4">
        <f t="shared" si="108"/>
        <v>24</v>
      </c>
      <c r="M1743" s="6">
        <f t="shared" si="111"/>
        <v>0.4</v>
      </c>
    </row>
    <row r="1744" spans="1:13" x14ac:dyDescent="0.45">
      <c r="A1744" s="3">
        <v>705</v>
      </c>
      <c r="B1744" s="3">
        <v>12</v>
      </c>
      <c r="C1744" t="s">
        <v>166</v>
      </c>
      <c r="D1744" t="s">
        <v>630</v>
      </c>
      <c r="E1744" s="4">
        <v>15</v>
      </c>
      <c r="F1744" s="4">
        <v>26</v>
      </c>
      <c r="G1744">
        <v>2</v>
      </c>
      <c r="H1744" s="5">
        <v>5.5555555555555558E-3</v>
      </c>
      <c r="I1744" t="s">
        <v>609</v>
      </c>
      <c r="J1744" s="4">
        <f t="shared" si="109"/>
        <v>52</v>
      </c>
      <c r="K1744" s="11">
        <f t="shared" si="110"/>
        <v>30</v>
      </c>
      <c r="L1744" s="4">
        <f t="shared" si="108"/>
        <v>22</v>
      </c>
      <c r="M1744" s="6">
        <f t="shared" si="111"/>
        <v>0.42307692307692307</v>
      </c>
    </row>
    <row r="1745" spans="1:13" x14ac:dyDescent="0.45">
      <c r="A1745" s="3">
        <v>706</v>
      </c>
      <c r="B1745" s="3">
        <v>20</v>
      </c>
      <c r="C1745" t="s">
        <v>90</v>
      </c>
      <c r="D1745" t="s">
        <v>629</v>
      </c>
      <c r="E1745" s="4">
        <v>10</v>
      </c>
      <c r="F1745" s="4">
        <v>18</v>
      </c>
      <c r="G1745">
        <v>3</v>
      </c>
      <c r="H1745" s="5">
        <v>2.2916666666666665E-2</v>
      </c>
      <c r="I1745" t="s">
        <v>610</v>
      </c>
      <c r="J1745" s="4">
        <f t="shared" si="109"/>
        <v>54</v>
      </c>
      <c r="K1745" s="11">
        <f t="shared" si="110"/>
        <v>30</v>
      </c>
      <c r="L1745" s="4">
        <f t="shared" si="108"/>
        <v>24</v>
      </c>
      <c r="M1745" s="6">
        <f t="shared" si="111"/>
        <v>0.44444444444444442</v>
      </c>
    </row>
    <row r="1746" spans="1:13" x14ac:dyDescent="0.45">
      <c r="A1746" s="3">
        <v>707</v>
      </c>
      <c r="B1746" s="3">
        <v>15</v>
      </c>
      <c r="C1746" t="s">
        <v>258</v>
      </c>
      <c r="D1746" t="s">
        <v>623</v>
      </c>
      <c r="E1746" s="4">
        <v>19</v>
      </c>
      <c r="F1746" s="4">
        <v>32</v>
      </c>
      <c r="G1746">
        <v>1</v>
      </c>
      <c r="H1746" s="5">
        <v>2.1527777777777778E-2</v>
      </c>
      <c r="I1746" t="s">
        <v>609</v>
      </c>
      <c r="J1746" s="4">
        <f t="shared" si="109"/>
        <v>32</v>
      </c>
      <c r="K1746" s="11">
        <f t="shared" si="110"/>
        <v>19</v>
      </c>
      <c r="L1746" s="4">
        <f t="shared" si="108"/>
        <v>13</v>
      </c>
      <c r="M1746" s="6">
        <f t="shared" si="111"/>
        <v>0.40625</v>
      </c>
    </row>
    <row r="1747" spans="1:13" x14ac:dyDescent="0.45">
      <c r="A1747" s="3">
        <v>707</v>
      </c>
      <c r="B1747" s="3">
        <v>15</v>
      </c>
      <c r="C1747" t="s">
        <v>81</v>
      </c>
      <c r="D1747" t="s">
        <v>628</v>
      </c>
      <c r="E1747" s="4">
        <v>13</v>
      </c>
      <c r="F1747" s="4">
        <v>21</v>
      </c>
      <c r="G1747">
        <v>1</v>
      </c>
      <c r="H1747" s="5">
        <v>2.9166666666666667E-2</v>
      </c>
      <c r="I1747" t="s">
        <v>610</v>
      </c>
      <c r="J1747" s="4">
        <f t="shared" si="109"/>
        <v>21</v>
      </c>
      <c r="K1747" s="11">
        <f t="shared" si="110"/>
        <v>13</v>
      </c>
      <c r="L1747" s="4">
        <f t="shared" si="108"/>
        <v>8</v>
      </c>
      <c r="M1747" s="6">
        <f t="shared" si="111"/>
        <v>0.38095238095238093</v>
      </c>
    </row>
    <row r="1748" spans="1:13" x14ac:dyDescent="0.45">
      <c r="A1748" s="3">
        <v>707</v>
      </c>
      <c r="B1748" s="3">
        <v>15</v>
      </c>
      <c r="C1748" t="s">
        <v>79</v>
      </c>
      <c r="D1748" t="s">
        <v>613</v>
      </c>
      <c r="E1748" s="4">
        <v>18</v>
      </c>
      <c r="F1748" s="4">
        <v>30</v>
      </c>
      <c r="G1748">
        <v>2</v>
      </c>
      <c r="H1748" s="5">
        <v>3.6805555555555557E-2</v>
      </c>
      <c r="I1748" t="s">
        <v>609</v>
      </c>
      <c r="J1748" s="4">
        <f t="shared" si="109"/>
        <v>60</v>
      </c>
      <c r="K1748" s="11">
        <f t="shared" si="110"/>
        <v>36</v>
      </c>
      <c r="L1748" s="4">
        <f t="shared" si="108"/>
        <v>24</v>
      </c>
      <c r="M1748" s="6">
        <f t="shared" si="111"/>
        <v>0.4</v>
      </c>
    </row>
    <row r="1749" spans="1:13" x14ac:dyDescent="0.45">
      <c r="A1749" s="3">
        <v>707</v>
      </c>
      <c r="B1749" s="3">
        <v>15</v>
      </c>
      <c r="C1749" t="s">
        <v>84</v>
      </c>
      <c r="D1749" t="s">
        <v>617</v>
      </c>
      <c r="E1749" s="4">
        <v>22</v>
      </c>
      <c r="F1749" s="4">
        <v>36</v>
      </c>
      <c r="G1749">
        <v>2</v>
      </c>
      <c r="H1749" s="5">
        <v>7.6388888888888886E-3</v>
      </c>
      <c r="I1749" t="s">
        <v>609</v>
      </c>
      <c r="J1749" s="4">
        <f t="shared" si="109"/>
        <v>72</v>
      </c>
      <c r="K1749" s="11">
        <f t="shared" si="110"/>
        <v>44</v>
      </c>
      <c r="L1749" s="4">
        <f t="shared" si="108"/>
        <v>28</v>
      </c>
      <c r="M1749" s="6">
        <f t="shared" si="111"/>
        <v>0.3888888888888889</v>
      </c>
    </row>
    <row r="1750" spans="1:13" x14ac:dyDescent="0.45">
      <c r="A1750" s="3">
        <v>708</v>
      </c>
      <c r="B1750" s="3">
        <v>5</v>
      </c>
      <c r="C1750" t="s">
        <v>117</v>
      </c>
      <c r="D1750" t="s">
        <v>615</v>
      </c>
      <c r="E1750" s="4">
        <v>16</v>
      </c>
      <c r="F1750" s="4">
        <v>27</v>
      </c>
      <c r="G1750">
        <v>2</v>
      </c>
      <c r="H1750" s="5">
        <v>1.6666666666666666E-2</v>
      </c>
      <c r="I1750" t="s">
        <v>610</v>
      </c>
      <c r="J1750" s="4">
        <f t="shared" si="109"/>
        <v>54</v>
      </c>
      <c r="K1750" s="11">
        <f t="shared" si="110"/>
        <v>32</v>
      </c>
      <c r="L1750" s="4">
        <f t="shared" si="108"/>
        <v>22</v>
      </c>
      <c r="M1750" s="6">
        <f t="shared" si="111"/>
        <v>0.40740740740740738</v>
      </c>
    </row>
    <row r="1751" spans="1:13" x14ac:dyDescent="0.45">
      <c r="A1751" s="3">
        <v>709</v>
      </c>
      <c r="B1751" s="3">
        <v>8</v>
      </c>
      <c r="C1751" t="s">
        <v>81</v>
      </c>
      <c r="D1751" t="s">
        <v>628</v>
      </c>
      <c r="E1751" s="4">
        <v>13</v>
      </c>
      <c r="F1751" s="4">
        <v>21</v>
      </c>
      <c r="G1751">
        <v>2</v>
      </c>
      <c r="H1751" s="5">
        <v>4.8611111111111112E-3</v>
      </c>
      <c r="I1751" t="s">
        <v>609</v>
      </c>
      <c r="J1751" s="4">
        <f t="shared" si="109"/>
        <v>42</v>
      </c>
      <c r="K1751" s="11">
        <f t="shared" si="110"/>
        <v>26</v>
      </c>
      <c r="L1751" s="4">
        <f t="shared" si="108"/>
        <v>16</v>
      </c>
      <c r="M1751" s="6">
        <f t="shared" si="111"/>
        <v>0.38095238095238093</v>
      </c>
    </row>
    <row r="1752" spans="1:13" x14ac:dyDescent="0.45">
      <c r="A1752" s="3">
        <v>709</v>
      </c>
      <c r="B1752" s="3">
        <v>8</v>
      </c>
      <c r="C1752" t="s">
        <v>37</v>
      </c>
      <c r="D1752" t="s">
        <v>622</v>
      </c>
      <c r="E1752" s="4">
        <v>21</v>
      </c>
      <c r="F1752" s="4">
        <v>35</v>
      </c>
      <c r="G1752">
        <v>1</v>
      </c>
      <c r="H1752" s="5">
        <v>2.2916666666666665E-2</v>
      </c>
      <c r="I1752" t="s">
        <v>610</v>
      </c>
      <c r="J1752" s="4">
        <f t="shared" si="109"/>
        <v>35</v>
      </c>
      <c r="K1752" s="11">
        <f t="shared" si="110"/>
        <v>21</v>
      </c>
      <c r="L1752" s="4">
        <f t="shared" si="108"/>
        <v>14</v>
      </c>
      <c r="M1752" s="6">
        <f t="shared" si="111"/>
        <v>0.4</v>
      </c>
    </row>
    <row r="1753" spans="1:13" x14ac:dyDescent="0.45">
      <c r="A1753" s="3">
        <v>709</v>
      </c>
      <c r="B1753" s="3">
        <v>8</v>
      </c>
      <c r="C1753" t="s">
        <v>272</v>
      </c>
      <c r="D1753" t="s">
        <v>619</v>
      </c>
      <c r="E1753" s="4">
        <v>20</v>
      </c>
      <c r="F1753" s="4">
        <v>33</v>
      </c>
      <c r="G1753">
        <v>2</v>
      </c>
      <c r="H1753" s="5">
        <v>1.8749999999999999E-2</v>
      </c>
      <c r="I1753" t="s">
        <v>610</v>
      </c>
      <c r="J1753" s="4">
        <f t="shared" si="109"/>
        <v>66</v>
      </c>
      <c r="K1753" s="11">
        <f t="shared" si="110"/>
        <v>40</v>
      </c>
      <c r="L1753" s="4">
        <f t="shared" si="108"/>
        <v>26</v>
      </c>
      <c r="M1753" s="6">
        <f t="shared" si="111"/>
        <v>0.39393939393939392</v>
      </c>
    </row>
    <row r="1754" spans="1:13" x14ac:dyDescent="0.45">
      <c r="A1754" s="3">
        <v>709</v>
      </c>
      <c r="B1754" s="3">
        <v>8</v>
      </c>
      <c r="C1754" t="s">
        <v>133</v>
      </c>
      <c r="D1754" t="s">
        <v>631</v>
      </c>
      <c r="E1754" s="4">
        <v>15</v>
      </c>
      <c r="F1754" s="4">
        <v>25</v>
      </c>
      <c r="G1754">
        <v>2</v>
      </c>
      <c r="H1754" s="5">
        <v>2.1527777777777778E-2</v>
      </c>
      <c r="I1754" t="s">
        <v>609</v>
      </c>
      <c r="J1754" s="4">
        <f t="shared" si="109"/>
        <v>50</v>
      </c>
      <c r="K1754" s="11">
        <f t="shared" si="110"/>
        <v>30</v>
      </c>
      <c r="L1754" s="4">
        <f t="shared" si="108"/>
        <v>20</v>
      </c>
      <c r="M1754" s="6">
        <f t="shared" si="111"/>
        <v>0.4</v>
      </c>
    </row>
    <row r="1755" spans="1:13" x14ac:dyDescent="0.45">
      <c r="A1755" s="3">
        <v>710</v>
      </c>
      <c r="B1755" s="3">
        <v>18</v>
      </c>
      <c r="C1755" t="s">
        <v>157</v>
      </c>
      <c r="D1755" t="s">
        <v>626</v>
      </c>
      <c r="E1755" s="4">
        <v>12</v>
      </c>
      <c r="F1755" s="4">
        <v>20</v>
      </c>
      <c r="G1755">
        <v>2</v>
      </c>
      <c r="H1755" s="5">
        <v>2.2222222222222223E-2</v>
      </c>
      <c r="I1755" t="s">
        <v>609</v>
      </c>
      <c r="J1755" s="4">
        <f t="shared" si="109"/>
        <v>40</v>
      </c>
      <c r="K1755" s="11">
        <f t="shared" si="110"/>
        <v>24</v>
      </c>
      <c r="L1755" s="4">
        <f t="shared" si="108"/>
        <v>16</v>
      </c>
      <c r="M1755" s="6">
        <f t="shared" si="111"/>
        <v>0.4</v>
      </c>
    </row>
    <row r="1756" spans="1:13" x14ac:dyDescent="0.45">
      <c r="A1756" s="3">
        <v>710</v>
      </c>
      <c r="B1756" s="3">
        <v>18</v>
      </c>
      <c r="C1756" t="s">
        <v>123</v>
      </c>
      <c r="D1756" t="s">
        <v>621</v>
      </c>
      <c r="E1756" s="4">
        <v>11</v>
      </c>
      <c r="F1756" s="4">
        <v>19</v>
      </c>
      <c r="G1756">
        <v>3</v>
      </c>
      <c r="H1756" s="5">
        <v>3.125E-2</v>
      </c>
      <c r="I1756" t="s">
        <v>610</v>
      </c>
      <c r="J1756" s="4">
        <f t="shared" si="109"/>
        <v>57</v>
      </c>
      <c r="K1756" s="11">
        <f t="shared" si="110"/>
        <v>33</v>
      </c>
      <c r="L1756" s="4">
        <f t="shared" si="108"/>
        <v>24</v>
      </c>
      <c r="M1756" s="6">
        <f t="shared" si="111"/>
        <v>0.42105263157894735</v>
      </c>
    </row>
    <row r="1757" spans="1:13" x14ac:dyDescent="0.45">
      <c r="A1757" s="3">
        <v>710</v>
      </c>
      <c r="B1757" s="3">
        <v>18</v>
      </c>
      <c r="C1757" t="s">
        <v>90</v>
      </c>
      <c r="D1757" t="s">
        <v>629</v>
      </c>
      <c r="E1757" s="4">
        <v>10</v>
      </c>
      <c r="F1757" s="4">
        <v>18</v>
      </c>
      <c r="G1757">
        <v>1</v>
      </c>
      <c r="H1757" s="5">
        <v>1.3888888888888888E-2</v>
      </c>
      <c r="I1757" t="s">
        <v>610</v>
      </c>
      <c r="J1757" s="4">
        <f t="shared" si="109"/>
        <v>18</v>
      </c>
      <c r="K1757" s="11">
        <f t="shared" si="110"/>
        <v>10</v>
      </c>
      <c r="L1757" s="4">
        <f t="shared" si="108"/>
        <v>8</v>
      </c>
      <c r="M1757" s="6">
        <f t="shared" si="111"/>
        <v>0.44444444444444442</v>
      </c>
    </row>
    <row r="1758" spans="1:13" x14ac:dyDescent="0.45">
      <c r="A1758" s="3">
        <v>710</v>
      </c>
      <c r="B1758" s="3">
        <v>18</v>
      </c>
      <c r="C1758" t="s">
        <v>211</v>
      </c>
      <c r="D1758" t="s">
        <v>627</v>
      </c>
      <c r="E1758" s="4">
        <v>14</v>
      </c>
      <c r="F1758" s="4">
        <v>23</v>
      </c>
      <c r="G1758">
        <v>1</v>
      </c>
      <c r="H1758" s="5">
        <v>2.9861111111111113E-2</v>
      </c>
      <c r="I1758" t="s">
        <v>610</v>
      </c>
      <c r="J1758" s="4">
        <f t="shared" si="109"/>
        <v>23</v>
      </c>
      <c r="K1758" s="11">
        <f t="shared" si="110"/>
        <v>14</v>
      </c>
      <c r="L1758" s="4">
        <f t="shared" si="108"/>
        <v>9</v>
      </c>
      <c r="M1758" s="6">
        <f t="shared" si="111"/>
        <v>0.39130434782608697</v>
      </c>
    </row>
    <row r="1759" spans="1:13" x14ac:dyDescent="0.45">
      <c r="A1759" s="3">
        <v>711</v>
      </c>
      <c r="B1759" s="3">
        <v>20</v>
      </c>
      <c r="C1759" t="s">
        <v>66</v>
      </c>
      <c r="D1759" t="s">
        <v>625</v>
      </c>
      <c r="E1759" s="4">
        <v>20</v>
      </c>
      <c r="F1759" s="4">
        <v>34</v>
      </c>
      <c r="G1759">
        <v>3</v>
      </c>
      <c r="H1759" s="5">
        <v>2.9861111111111113E-2</v>
      </c>
      <c r="I1759" t="s">
        <v>609</v>
      </c>
      <c r="J1759" s="4">
        <f t="shared" si="109"/>
        <v>102</v>
      </c>
      <c r="K1759" s="11">
        <f t="shared" si="110"/>
        <v>60</v>
      </c>
      <c r="L1759" s="4">
        <f t="shared" si="108"/>
        <v>42</v>
      </c>
      <c r="M1759" s="6">
        <f t="shared" si="111"/>
        <v>0.41176470588235292</v>
      </c>
    </row>
    <row r="1760" spans="1:13" x14ac:dyDescent="0.45">
      <c r="A1760" s="3">
        <v>711</v>
      </c>
      <c r="B1760" s="3">
        <v>20</v>
      </c>
      <c r="C1760" t="s">
        <v>258</v>
      </c>
      <c r="D1760" t="s">
        <v>623</v>
      </c>
      <c r="E1760" s="4">
        <v>19</v>
      </c>
      <c r="F1760" s="4">
        <v>32</v>
      </c>
      <c r="G1760">
        <v>2</v>
      </c>
      <c r="H1760" s="5">
        <v>1.1111111111111112E-2</v>
      </c>
      <c r="I1760" t="s">
        <v>610</v>
      </c>
      <c r="J1760" s="4">
        <f t="shared" si="109"/>
        <v>64</v>
      </c>
      <c r="K1760" s="11">
        <f t="shared" si="110"/>
        <v>38</v>
      </c>
      <c r="L1760" s="4">
        <f t="shared" si="108"/>
        <v>26</v>
      </c>
      <c r="M1760" s="6">
        <f t="shared" si="111"/>
        <v>0.40625</v>
      </c>
    </row>
    <row r="1761" spans="1:13" x14ac:dyDescent="0.45">
      <c r="A1761" s="3">
        <v>712</v>
      </c>
      <c r="B1761" s="3">
        <v>10</v>
      </c>
      <c r="C1761" t="s">
        <v>169</v>
      </c>
      <c r="D1761" t="s">
        <v>612</v>
      </c>
      <c r="E1761" s="4">
        <v>14</v>
      </c>
      <c r="F1761" s="4">
        <v>24</v>
      </c>
      <c r="G1761">
        <v>2</v>
      </c>
      <c r="H1761" s="5">
        <v>3.4027777777777775E-2</v>
      </c>
      <c r="I1761" t="s">
        <v>609</v>
      </c>
      <c r="J1761" s="4">
        <f t="shared" si="109"/>
        <v>48</v>
      </c>
      <c r="K1761" s="11">
        <f t="shared" si="110"/>
        <v>28</v>
      </c>
      <c r="L1761" s="4">
        <f t="shared" si="108"/>
        <v>20</v>
      </c>
      <c r="M1761" s="6">
        <f t="shared" si="111"/>
        <v>0.41666666666666669</v>
      </c>
    </row>
    <row r="1762" spans="1:13" x14ac:dyDescent="0.45">
      <c r="A1762" s="3">
        <v>713</v>
      </c>
      <c r="B1762" s="3">
        <v>6</v>
      </c>
      <c r="C1762" t="s">
        <v>272</v>
      </c>
      <c r="D1762" t="s">
        <v>619</v>
      </c>
      <c r="E1762" s="4">
        <v>20</v>
      </c>
      <c r="F1762" s="4">
        <v>33</v>
      </c>
      <c r="G1762">
        <v>3</v>
      </c>
      <c r="H1762" s="5">
        <v>2.8472222222222222E-2</v>
      </c>
      <c r="I1762" t="s">
        <v>610</v>
      </c>
      <c r="J1762" s="4">
        <f t="shared" si="109"/>
        <v>99</v>
      </c>
      <c r="K1762" s="11">
        <f t="shared" si="110"/>
        <v>60</v>
      </c>
      <c r="L1762" s="4">
        <f t="shared" si="108"/>
        <v>39</v>
      </c>
      <c r="M1762" s="6">
        <f t="shared" si="111"/>
        <v>0.39393939393939392</v>
      </c>
    </row>
    <row r="1763" spans="1:13" x14ac:dyDescent="0.45">
      <c r="A1763" s="3">
        <v>713</v>
      </c>
      <c r="B1763" s="3">
        <v>6</v>
      </c>
      <c r="C1763" t="s">
        <v>49</v>
      </c>
      <c r="D1763" t="s">
        <v>618</v>
      </c>
      <c r="E1763" s="4">
        <v>17</v>
      </c>
      <c r="F1763" s="4">
        <v>29</v>
      </c>
      <c r="G1763">
        <v>3</v>
      </c>
      <c r="H1763" s="5">
        <v>9.7222222222222224E-3</v>
      </c>
      <c r="I1763" t="s">
        <v>610</v>
      </c>
      <c r="J1763" s="4">
        <f t="shared" si="109"/>
        <v>87</v>
      </c>
      <c r="K1763" s="11">
        <f t="shared" si="110"/>
        <v>51</v>
      </c>
      <c r="L1763" s="4">
        <f t="shared" si="108"/>
        <v>36</v>
      </c>
      <c r="M1763" s="6">
        <f t="shared" si="111"/>
        <v>0.41379310344827586</v>
      </c>
    </row>
    <row r="1764" spans="1:13" x14ac:dyDescent="0.45">
      <c r="A1764" s="3">
        <v>713</v>
      </c>
      <c r="B1764" s="3">
        <v>6</v>
      </c>
      <c r="C1764" t="s">
        <v>258</v>
      </c>
      <c r="D1764" t="s">
        <v>623</v>
      </c>
      <c r="E1764" s="4">
        <v>19</v>
      </c>
      <c r="F1764" s="4">
        <v>32</v>
      </c>
      <c r="G1764">
        <v>3</v>
      </c>
      <c r="H1764" s="5">
        <v>3.125E-2</v>
      </c>
      <c r="I1764" t="s">
        <v>609</v>
      </c>
      <c r="J1764" s="4">
        <f t="shared" si="109"/>
        <v>96</v>
      </c>
      <c r="K1764" s="11">
        <f t="shared" si="110"/>
        <v>57</v>
      </c>
      <c r="L1764" s="4">
        <f t="shared" si="108"/>
        <v>39</v>
      </c>
      <c r="M1764" s="6">
        <f t="shared" si="111"/>
        <v>0.40625</v>
      </c>
    </row>
    <row r="1765" spans="1:13" x14ac:dyDescent="0.45">
      <c r="A1765" s="3">
        <v>713</v>
      </c>
      <c r="B1765" s="3">
        <v>6</v>
      </c>
      <c r="C1765" t="s">
        <v>166</v>
      </c>
      <c r="D1765" t="s">
        <v>630</v>
      </c>
      <c r="E1765" s="4">
        <v>15</v>
      </c>
      <c r="F1765" s="4">
        <v>26</v>
      </c>
      <c r="G1765">
        <v>3</v>
      </c>
      <c r="H1765" s="5">
        <v>1.7361111111111112E-2</v>
      </c>
      <c r="I1765" t="s">
        <v>609</v>
      </c>
      <c r="J1765" s="4">
        <f t="shared" si="109"/>
        <v>78</v>
      </c>
      <c r="K1765" s="11">
        <f t="shared" si="110"/>
        <v>45</v>
      </c>
      <c r="L1765" s="4">
        <f t="shared" si="108"/>
        <v>33</v>
      </c>
      <c r="M1765" s="6">
        <f t="shared" si="111"/>
        <v>0.42307692307692307</v>
      </c>
    </row>
    <row r="1766" spans="1:13" x14ac:dyDescent="0.45">
      <c r="A1766" s="3">
        <v>714</v>
      </c>
      <c r="B1766" s="3">
        <v>19</v>
      </c>
      <c r="C1766" t="s">
        <v>66</v>
      </c>
      <c r="D1766" t="s">
        <v>625</v>
      </c>
      <c r="E1766" s="4">
        <v>20</v>
      </c>
      <c r="F1766" s="4">
        <v>34</v>
      </c>
      <c r="G1766">
        <v>3</v>
      </c>
      <c r="H1766" s="5">
        <v>1.1805555555555555E-2</v>
      </c>
      <c r="I1766" t="s">
        <v>610</v>
      </c>
      <c r="J1766" s="4">
        <f t="shared" si="109"/>
        <v>102</v>
      </c>
      <c r="K1766" s="11">
        <f t="shared" si="110"/>
        <v>60</v>
      </c>
      <c r="L1766" s="4">
        <f t="shared" si="108"/>
        <v>42</v>
      </c>
      <c r="M1766" s="6">
        <f t="shared" si="111"/>
        <v>0.41176470588235292</v>
      </c>
    </row>
    <row r="1767" spans="1:13" x14ac:dyDescent="0.45">
      <c r="A1767" s="3">
        <v>714</v>
      </c>
      <c r="B1767" s="3">
        <v>19</v>
      </c>
      <c r="C1767" t="s">
        <v>79</v>
      </c>
      <c r="D1767" t="s">
        <v>613</v>
      </c>
      <c r="E1767" s="4">
        <v>18</v>
      </c>
      <c r="F1767" s="4">
        <v>30</v>
      </c>
      <c r="G1767">
        <v>3</v>
      </c>
      <c r="H1767" s="5">
        <v>1.1805555555555555E-2</v>
      </c>
      <c r="I1767" t="s">
        <v>610</v>
      </c>
      <c r="J1767" s="4">
        <f t="shared" si="109"/>
        <v>90</v>
      </c>
      <c r="K1767" s="11">
        <f t="shared" si="110"/>
        <v>54</v>
      </c>
      <c r="L1767" s="4">
        <f t="shared" si="108"/>
        <v>36</v>
      </c>
      <c r="M1767" s="6">
        <f t="shared" si="111"/>
        <v>0.4</v>
      </c>
    </row>
    <row r="1768" spans="1:13" x14ac:dyDescent="0.45">
      <c r="A1768" s="3">
        <v>714</v>
      </c>
      <c r="B1768" s="3">
        <v>19</v>
      </c>
      <c r="C1768" t="s">
        <v>272</v>
      </c>
      <c r="D1768" t="s">
        <v>619</v>
      </c>
      <c r="E1768" s="4">
        <v>20</v>
      </c>
      <c r="F1768" s="4">
        <v>33</v>
      </c>
      <c r="G1768">
        <v>1</v>
      </c>
      <c r="H1768" s="5">
        <v>2.013888888888889E-2</v>
      </c>
      <c r="I1768" t="s">
        <v>610</v>
      </c>
      <c r="J1768" s="4">
        <f t="shared" si="109"/>
        <v>33</v>
      </c>
      <c r="K1768" s="11">
        <f t="shared" si="110"/>
        <v>20</v>
      </c>
      <c r="L1768" s="4">
        <f t="shared" si="108"/>
        <v>13</v>
      </c>
      <c r="M1768" s="6">
        <f t="shared" si="111"/>
        <v>0.39393939393939392</v>
      </c>
    </row>
    <row r="1769" spans="1:13" x14ac:dyDescent="0.45">
      <c r="A1769" s="3">
        <v>715</v>
      </c>
      <c r="B1769" s="3">
        <v>12</v>
      </c>
      <c r="C1769" t="s">
        <v>79</v>
      </c>
      <c r="D1769" t="s">
        <v>613</v>
      </c>
      <c r="E1769" s="4">
        <v>18</v>
      </c>
      <c r="F1769" s="4">
        <v>30</v>
      </c>
      <c r="G1769">
        <v>3</v>
      </c>
      <c r="H1769" s="5">
        <v>2.4305555555555556E-2</v>
      </c>
      <c r="I1769" t="s">
        <v>609</v>
      </c>
      <c r="J1769" s="4">
        <f t="shared" si="109"/>
        <v>90</v>
      </c>
      <c r="K1769" s="11">
        <f t="shared" si="110"/>
        <v>54</v>
      </c>
      <c r="L1769" s="4">
        <f t="shared" si="108"/>
        <v>36</v>
      </c>
      <c r="M1769" s="6">
        <f t="shared" si="111"/>
        <v>0.4</v>
      </c>
    </row>
    <row r="1770" spans="1:13" x14ac:dyDescent="0.45">
      <c r="A1770" s="3">
        <v>715</v>
      </c>
      <c r="B1770" s="3">
        <v>12</v>
      </c>
      <c r="C1770" t="s">
        <v>117</v>
      </c>
      <c r="D1770" t="s">
        <v>615</v>
      </c>
      <c r="E1770" s="4">
        <v>16</v>
      </c>
      <c r="F1770" s="4">
        <v>27</v>
      </c>
      <c r="G1770">
        <v>1</v>
      </c>
      <c r="H1770" s="5">
        <v>9.7222222222222224E-3</v>
      </c>
      <c r="I1770" t="s">
        <v>609</v>
      </c>
      <c r="J1770" s="4">
        <f t="shared" si="109"/>
        <v>27</v>
      </c>
      <c r="K1770" s="11">
        <f t="shared" si="110"/>
        <v>16</v>
      </c>
      <c r="L1770" s="4">
        <f t="shared" si="108"/>
        <v>11</v>
      </c>
      <c r="M1770" s="6">
        <f t="shared" si="111"/>
        <v>0.40740740740740738</v>
      </c>
    </row>
    <row r="1771" spans="1:13" x14ac:dyDescent="0.45">
      <c r="A1771" s="3">
        <v>715</v>
      </c>
      <c r="B1771" s="3">
        <v>12</v>
      </c>
      <c r="C1771" t="s">
        <v>133</v>
      </c>
      <c r="D1771" t="s">
        <v>631</v>
      </c>
      <c r="E1771" s="4">
        <v>15</v>
      </c>
      <c r="F1771" s="4">
        <v>25</v>
      </c>
      <c r="G1771">
        <v>3</v>
      </c>
      <c r="H1771" s="5">
        <v>2.6388888888888889E-2</v>
      </c>
      <c r="I1771" t="s">
        <v>609</v>
      </c>
      <c r="J1771" s="4">
        <f t="shared" si="109"/>
        <v>75</v>
      </c>
      <c r="K1771" s="11">
        <f t="shared" si="110"/>
        <v>45</v>
      </c>
      <c r="L1771" s="4">
        <f t="shared" si="108"/>
        <v>30</v>
      </c>
      <c r="M1771" s="6">
        <f t="shared" si="111"/>
        <v>0.4</v>
      </c>
    </row>
    <row r="1772" spans="1:13" x14ac:dyDescent="0.45">
      <c r="A1772" s="3">
        <v>715</v>
      </c>
      <c r="B1772" s="3">
        <v>12</v>
      </c>
      <c r="C1772" t="s">
        <v>90</v>
      </c>
      <c r="D1772" t="s">
        <v>629</v>
      </c>
      <c r="E1772" s="4">
        <v>10</v>
      </c>
      <c r="F1772" s="4">
        <v>18</v>
      </c>
      <c r="G1772">
        <v>3</v>
      </c>
      <c r="H1772" s="5">
        <v>3.4027777777777775E-2</v>
      </c>
      <c r="I1772" t="s">
        <v>610</v>
      </c>
      <c r="J1772" s="4">
        <f t="shared" si="109"/>
        <v>54</v>
      </c>
      <c r="K1772" s="11">
        <f t="shared" si="110"/>
        <v>30</v>
      </c>
      <c r="L1772" s="4">
        <f t="shared" si="108"/>
        <v>24</v>
      </c>
      <c r="M1772" s="6">
        <f t="shared" si="111"/>
        <v>0.44444444444444442</v>
      </c>
    </row>
    <row r="1773" spans="1:13" x14ac:dyDescent="0.45">
      <c r="A1773" s="3">
        <v>716</v>
      </c>
      <c r="B1773" s="3">
        <v>12</v>
      </c>
      <c r="C1773" t="s">
        <v>81</v>
      </c>
      <c r="D1773" t="s">
        <v>628</v>
      </c>
      <c r="E1773" s="4">
        <v>13</v>
      </c>
      <c r="F1773" s="4">
        <v>21</v>
      </c>
      <c r="G1773">
        <v>3</v>
      </c>
      <c r="H1773" s="5">
        <v>8.3333333333333332E-3</v>
      </c>
      <c r="I1773" t="s">
        <v>609</v>
      </c>
      <c r="J1773" s="4">
        <f t="shared" si="109"/>
        <v>63</v>
      </c>
      <c r="K1773" s="11">
        <f t="shared" si="110"/>
        <v>39</v>
      </c>
      <c r="L1773" s="4">
        <f t="shared" si="108"/>
        <v>24</v>
      </c>
      <c r="M1773" s="6">
        <f t="shared" si="111"/>
        <v>0.38095238095238093</v>
      </c>
    </row>
    <row r="1774" spans="1:13" x14ac:dyDescent="0.45">
      <c r="A1774" s="3">
        <v>716</v>
      </c>
      <c r="B1774" s="3">
        <v>12</v>
      </c>
      <c r="C1774" t="s">
        <v>133</v>
      </c>
      <c r="D1774" t="s">
        <v>631</v>
      </c>
      <c r="E1774" s="4">
        <v>15</v>
      </c>
      <c r="F1774" s="4">
        <v>25</v>
      </c>
      <c r="G1774">
        <v>3</v>
      </c>
      <c r="H1774" s="5">
        <v>3.3333333333333333E-2</v>
      </c>
      <c r="I1774" t="s">
        <v>609</v>
      </c>
      <c r="J1774" s="4">
        <f t="shared" si="109"/>
        <v>75</v>
      </c>
      <c r="K1774" s="11">
        <f t="shared" si="110"/>
        <v>45</v>
      </c>
      <c r="L1774" s="4">
        <f t="shared" si="108"/>
        <v>30</v>
      </c>
      <c r="M1774" s="6">
        <f t="shared" si="111"/>
        <v>0.4</v>
      </c>
    </row>
    <row r="1775" spans="1:13" x14ac:dyDescent="0.45">
      <c r="A1775" s="3">
        <v>716</v>
      </c>
      <c r="B1775" s="3">
        <v>12</v>
      </c>
      <c r="C1775" t="s">
        <v>127</v>
      </c>
      <c r="D1775" t="s">
        <v>614</v>
      </c>
      <c r="E1775" s="4">
        <v>19</v>
      </c>
      <c r="F1775" s="4">
        <v>31</v>
      </c>
      <c r="G1775">
        <v>3</v>
      </c>
      <c r="H1775" s="5">
        <v>2.0833333333333332E-2</v>
      </c>
      <c r="I1775" t="s">
        <v>610</v>
      </c>
      <c r="J1775" s="4">
        <f t="shared" si="109"/>
        <v>93</v>
      </c>
      <c r="K1775" s="11">
        <f t="shared" si="110"/>
        <v>57</v>
      </c>
      <c r="L1775" s="4">
        <f t="shared" si="108"/>
        <v>36</v>
      </c>
      <c r="M1775" s="6">
        <f t="shared" si="111"/>
        <v>0.38709677419354838</v>
      </c>
    </row>
    <row r="1776" spans="1:13" x14ac:dyDescent="0.45">
      <c r="A1776" s="3">
        <v>717</v>
      </c>
      <c r="B1776" s="3">
        <v>8</v>
      </c>
      <c r="C1776" t="s">
        <v>214</v>
      </c>
      <c r="D1776" t="s">
        <v>624</v>
      </c>
      <c r="E1776" s="4">
        <v>13</v>
      </c>
      <c r="F1776" s="4">
        <v>22</v>
      </c>
      <c r="G1776">
        <v>2</v>
      </c>
      <c r="H1776" s="5">
        <v>1.5972222222222221E-2</v>
      </c>
      <c r="I1776" t="s">
        <v>610</v>
      </c>
      <c r="J1776" s="4">
        <f t="shared" si="109"/>
        <v>44</v>
      </c>
      <c r="K1776" s="11">
        <f t="shared" si="110"/>
        <v>26</v>
      </c>
      <c r="L1776" s="4">
        <f t="shared" si="108"/>
        <v>18</v>
      </c>
      <c r="M1776" s="6">
        <f t="shared" si="111"/>
        <v>0.40909090909090912</v>
      </c>
    </row>
    <row r="1777" spans="1:13" x14ac:dyDescent="0.45">
      <c r="A1777" s="3">
        <v>717</v>
      </c>
      <c r="B1777" s="3">
        <v>8</v>
      </c>
      <c r="C1777" t="s">
        <v>79</v>
      </c>
      <c r="D1777" t="s">
        <v>613</v>
      </c>
      <c r="E1777" s="4">
        <v>18</v>
      </c>
      <c r="F1777" s="4">
        <v>30</v>
      </c>
      <c r="G1777">
        <v>1</v>
      </c>
      <c r="H1777" s="5">
        <v>2.5000000000000001E-2</v>
      </c>
      <c r="I1777" t="s">
        <v>610</v>
      </c>
      <c r="J1777" s="4">
        <f t="shared" si="109"/>
        <v>30</v>
      </c>
      <c r="K1777" s="11">
        <f t="shared" si="110"/>
        <v>18</v>
      </c>
      <c r="L1777" s="4">
        <f t="shared" si="108"/>
        <v>12</v>
      </c>
      <c r="M1777" s="6">
        <f t="shared" si="111"/>
        <v>0.4</v>
      </c>
    </row>
    <row r="1778" spans="1:13" x14ac:dyDescent="0.45">
      <c r="A1778" s="3">
        <v>717</v>
      </c>
      <c r="B1778" s="3">
        <v>8</v>
      </c>
      <c r="C1778" t="s">
        <v>117</v>
      </c>
      <c r="D1778" t="s">
        <v>615</v>
      </c>
      <c r="E1778" s="4">
        <v>16</v>
      </c>
      <c r="F1778" s="4">
        <v>27</v>
      </c>
      <c r="G1778">
        <v>3</v>
      </c>
      <c r="H1778" s="5">
        <v>9.0277777777777769E-3</v>
      </c>
      <c r="I1778" t="s">
        <v>610</v>
      </c>
      <c r="J1778" s="4">
        <f t="shared" si="109"/>
        <v>81</v>
      </c>
      <c r="K1778" s="11">
        <f t="shared" si="110"/>
        <v>48</v>
      </c>
      <c r="L1778" s="4">
        <f t="shared" si="108"/>
        <v>33</v>
      </c>
      <c r="M1778" s="6">
        <f t="shared" si="111"/>
        <v>0.40740740740740738</v>
      </c>
    </row>
    <row r="1779" spans="1:13" x14ac:dyDescent="0.45">
      <c r="A1779" s="3">
        <v>718</v>
      </c>
      <c r="B1779" s="3">
        <v>7</v>
      </c>
      <c r="C1779" t="s">
        <v>157</v>
      </c>
      <c r="D1779" t="s">
        <v>626</v>
      </c>
      <c r="E1779" s="4">
        <v>12</v>
      </c>
      <c r="F1779" s="4">
        <v>20</v>
      </c>
      <c r="G1779">
        <v>1</v>
      </c>
      <c r="H1779" s="5">
        <v>4.027777777777778E-2</v>
      </c>
      <c r="I1779" t="s">
        <v>610</v>
      </c>
      <c r="J1779" s="4">
        <f t="shared" si="109"/>
        <v>20</v>
      </c>
      <c r="K1779" s="11">
        <f t="shared" si="110"/>
        <v>12</v>
      </c>
      <c r="L1779" s="4">
        <f t="shared" si="108"/>
        <v>8</v>
      </c>
      <c r="M1779" s="6">
        <f t="shared" si="111"/>
        <v>0.4</v>
      </c>
    </row>
    <row r="1780" spans="1:13" x14ac:dyDescent="0.45">
      <c r="A1780" s="3">
        <v>719</v>
      </c>
      <c r="B1780" s="3">
        <v>16</v>
      </c>
      <c r="C1780" t="s">
        <v>59</v>
      </c>
      <c r="D1780" t="s">
        <v>616</v>
      </c>
      <c r="E1780" s="4">
        <v>25</v>
      </c>
      <c r="F1780" s="4">
        <v>40</v>
      </c>
      <c r="G1780">
        <v>1</v>
      </c>
      <c r="H1780" s="5">
        <v>1.0416666666666666E-2</v>
      </c>
      <c r="I1780" t="s">
        <v>609</v>
      </c>
      <c r="J1780" s="4">
        <f t="shared" si="109"/>
        <v>40</v>
      </c>
      <c r="K1780" s="11">
        <f t="shared" si="110"/>
        <v>25</v>
      </c>
      <c r="L1780" s="4">
        <f t="shared" si="108"/>
        <v>15</v>
      </c>
      <c r="M1780" s="6">
        <f t="shared" si="111"/>
        <v>0.375</v>
      </c>
    </row>
    <row r="1781" spans="1:13" x14ac:dyDescent="0.45">
      <c r="A1781" s="3">
        <v>719</v>
      </c>
      <c r="B1781" s="3">
        <v>16</v>
      </c>
      <c r="C1781" t="s">
        <v>123</v>
      </c>
      <c r="D1781" t="s">
        <v>621</v>
      </c>
      <c r="E1781" s="4">
        <v>11</v>
      </c>
      <c r="F1781" s="4">
        <v>19</v>
      </c>
      <c r="G1781">
        <v>2</v>
      </c>
      <c r="H1781" s="5">
        <v>2.361111111111111E-2</v>
      </c>
      <c r="I1781" t="s">
        <v>609</v>
      </c>
      <c r="J1781" s="4">
        <f t="shared" si="109"/>
        <v>38</v>
      </c>
      <c r="K1781" s="11">
        <f t="shared" si="110"/>
        <v>22</v>
      </c>
      <c r="L1781" s="4">
        <f t="shared" si="108"/>
        <v>16</v>
      </c>
      <c r="M1781" s="6">
        <f t="shared" si="111"/>
        <v>0.42105263157894735</v>
      </c>
    </row>
    <row r="1782" spans="1:13" x14ac:dyDescent="0.45">
      <c r="A1782" s="3">
        <v>719</v>
      </c>
      <c r="B1782" s="3">
        <v>16</v>
      </c>
      <c r="C1782" t="s">
        <v>49</v>
      </c>
      <c r="D1782" t="s">
        <v>618</v>
      </c>
      <c r="E1782" s="4">
        <v>17</v>
      </c>
      <c r="F1782" s="4">
        <v>29</v>
      </c>
      <c r="G1782">
        <v>1</v>
      </c>
      <c r="H1782" s="5">
        <v>1.4583333333333334E-2</v>
      </c>
      <c r="I1782" t="s">
        <v>609</v>
      </c>
      <c r="J1782" s="4">
        <f t="shared" si="109"/>
        <v>29</v>
      </c>
      <c r="K1782" s="11">
        <f t="shared" si="110"/>
        <v>17</v>
      </c>
      <c r="L1782" s="4">
        <f t="shared" si="108"/>
        <v>12</v>
      </c>
      <c r="M1782" s="6">
        <f t="shared" si="111"/>
        <v>0.41379310344827586</v>
      </c>
    </row>
    <row r="1783" spans="1:13" x14ac:dyDescent="0.45">
      <c r="A1783" s="3">
        <v>720</v>
      </c>
      <c r="B1783" s="3">
        <v>4</v>
      </c>
      <c r="C1783" t="s">
        <v>272</v>
      </c>
      <c r="D1783" t="s">
        <v>619</v>
      </c>
      <c r="E1783" s="4">
        <v>20</v>
      </c>
      <c r="F1783" s="4">
        <v>33</v>
      </c>
      <c r="G1783">
        <v>1</v>
      </c>
      <c r="H1783" s="5">
        <v>2.5000000000000001E-2</v>
      </c>
      <c r="I1783" t="s">
        <v>609</v>
      </c>
      <c r="J1783" s="4">
        <f t="shared" si="109"/>
        <v>33</v>
      </c>
      <c r="K1783" s="11">
        <f t="shared" si="110"/>
        <v>20</v>
      </c>
      <c r="L1783" s="4">
        <f t="shared" si="108"/>
        <v>13</v>
      </c>
      <c r="M1783" s="6">
        <f t="shared" si="111"/>
        <v>0.39393939393939392</v>
      </c>
    </row>
    <row r="1784" spans="1:13" x14ac:dyDescent="0.45">
      <c r="A1784" s="3">
        <v>720</v>
      </c>
      <c r="B1784" s="3">
        <v>4</v>
      </c>
      <c r="C1784" t="s">
        <v>49</v>
      </c>
      <c r="D1784" t="s">
        <v>618</v>
      </c>
      <c r="E1784" s="4">
        <v>17</v>
      </c>
      <c r="F1784" s="4">
        <v>29</v>
      </c>
      <c r="G1784">
        <v>3</v>
      </c>
      <c r="H1784" s="5">
        <v>3.0555555555555555E-2</v>
      </c>
      <c r="I1784" t="s">
        <v>610</v>
      </c>
      <c r="J1784" s="4">
        <f t="shared" si="109"/>
        <v>87</v>
      </c>
      <c r="K1784" s="11">
        <f t="shared" si="110"/>
        <v>51</v>
      </c>
      <c r="L1784" s="4">
        <f t="shared" si="108"/>
        <v>36</v>
      </c>
      <c r="M1784" s="6">
        <f t="shared" si="111"/>
        <v>0.41379310344827586</v>
      </c>
    </row>
    <row r="1785" spans="1:13" x14ac:dyDescent="0.45">
      <c r="A1785" s="3">
        <v>720</v>
      </c>
      <c r="B1785" s="3">
        <v>4</v>
      </c>
      <c r="C1785" t="s">
        <v>169</v>
      </c>
      <c r="D1785" t="s">
        <v>612</v>
      </c>
      <c r="E1785" s="4">
        <v>14</v>
      </c>
      <c r="F1785" s="4">
        <v>24</v>
      </c>
      <c r="G1785">
        <v>2</v>
      </c>
      <c r="H1785" s="5">
        <v>3.6805555555555557E-2</v>
      </c>
      <c r="I1785" t="s">
        <v>610</v>
      </c>
      <c r="J1785" s="4">
        <f t="shared" si="109"/>
        <v>48</v>
      </c>
      <c r="K1785" s="11">
        <f t="shared" si="110"/>
        <v>28</v>
      </c>
      <c r="L1785" s="4">
        <f t="shared" si="108"/>
        <v>20</v>
      </c>
      <c r="M1785" s="6">
        <f t="shared" si="111"/>
        <v>0.41666666666666669</v>
      </c>
    </row>
    <row r="1786" spans="1:13" x14ac:dyDescent="0.45">
      <c r="A1786" s="3">
        <v>721</v>
      </c>
      <c r="B1786" s="3">
        <v>6</v>
      </c>
      <c r="C1786" t="s">
        <v>49</v>
      </c>
      <c r="D1786" t="s">
        <v>618</v>
      </c>
      <c r="E1786" s="4">
        <v>17</v>
      </c>
      <c r="F1786" s="4">
        <v>29</v>
      </c>
      <c r="G1786">
        <v>1</v>
      </c>
      <c r="H1786" s="5">
        <v>1.3888888888888888E-2</v>
      </c>
      <c r="I1786" t="s">
        <v>610</v>
      </c>
      <c r="J1786" s="4">
        <f t="shared" si="109"/>
        <v>29</v>
      </c>
      <c r="K1786" s="11">
        <f t="shared" si="110"/>
        <v>17</v>
      </c>
      <c r="L1786" s="4">
        <f t="shared" si="108"/>
        <v>12</v>
      </c>
      <c r="M1786" s="6">
        <f t="shared" si="111"/>
        <v>0.41379310344827586</v>
      </c>
    </row>
    <row r="1787" spans="1:13" x14ac:dyDescent="0.45">
      <c r="A1787" s="3">
        <v>721</v>
      </c>
      <c r="B1787" s="3">
        <v>6</v>
      </c>
      <c r="C1787" t="s">
        <v>84</v>
      </c>
      <c r="D1787" t="s">
        <v>617</v>
      </c>
      <c r="E1787" s="4">
        <v>22</v>
      </c>
      <c r="F1787" s="4">
        <v>36</v>
      </c>
      <c r="G1787">
        <v>1</v>
      </c>
      <c r="H1787" s="5">
        <v>1.0416666666666666E-2</v>
      </c>
      <c r="I1787" t="s">
        <v>610</v>
      </c>
      <c r="J1787" s="4">
        <f t="shared" si="109"/>
        <v>36</v>
      </c>
      <c r="K1787" s="11">
        <f t="shared" si="110"/>
        <v>22</v>
      </c>
      <c r="L1787" s="4">
        <f t="shared" si="108"/>
        <v>14</v>
      </c>
      <c r="M1787" s="6">
        <f t="shared" si="111"/>
        <v>0.3888888888888889</v>
      </c>
    </row>
    <row r="1788" spans="1:13" x14ac:dyDescent="0.45">
      <c r="A1788" s="3">
        <v>721</v>
      </c>
      <c r="B1788" s="3">
        <v>6</v>
      </c>
      <c r="C1788" t="s">
        <v>169</v>
      </c>
      <c r="D1788" t="s">
        <v>612</v>
      </c>
      <c r="E1788" s="4">
        <v>14</v>
      </c>
      <c r="F1788" s="4">
        <v>24</v>
      </c>
      <c r="G1788">
        <v>3</v>
      </c>
      <c r="H1788" s="5">
        <v>3.0555555555555555E-2</v>
      </c>
      <c r="I1788" t="s">
        <v>609</v>
      </c>
      <c r="J1788" s="4">
        <f t="shared" si="109"/>
        <v>72</v>
      </c>
      <c r="K1788" s="11">
        <f t="shared" si="110"/>
        <v>42</v>
      </c>
      <c r="L1788" s="4">
        <f t="shared" si="108"/>
        <v>30</v>
      </c>
      <c r="M1788" s="6">
        <f t="shared" si="111"/>
        <v>0.41666666666666669</v>
      </c>
    </row>
    <row r="1789" spans="1:13" x14ac:dyDescent="0.45">
      <c r="A1789" s="3">
        <v>721</v>
      </c>
      <c r="B1789" s="3">
        <v>6</v>
      </c>
      <c r="C1789" t="s">
        <v>117</v>
      </c>
      <c r="D1789" t="s">
        <v>615</v>
      </c>
      <c r="E1789" s="4">
        <v>16</v>
      </c>
      <c r="F1789" s="4">
        <v>27</v>
      </c>
      <c r="G1789">
        <v>3</v>
      </c>
      <c r="H1789" s="5">
        <v>3.7499999999999999E-2</v>
      </c>
      <c r="I1789" t="s">
        <v>610</v>
      </c>
      <c r="J1789" s="4">
        <f t="shared" si="109"/>
        <v>81</v>
      </c>
      <c r="K1789" s="11">
        <f t="shared" si="110"/>
        <v>48</v>
      </c>
      <c r="L1789" s="4">
        <f t="shared" si="108"/>
        <v>33</v>
      </c>
      <c r="M1789" s="6">
        <f t="shared" si="111"/>
        <v>0.40740740740740738</v>
      </c>
    </row>
    <row r="1790" spans="1:13" x14ac:dyDescent="0.45">
      <c r="A1790" s="3">
        <v>722</v>
      </c>
      <c r="B1790" s="3">
        <v>13</v>
      </c>
      <c r="C1790" t="s">
        <v>81</v>
      </c>
      <c r="D1790" t="s">
        <v>628</v>
      </c>
      <c r="E1790" s="4">
        <v>13</v>
      </c>
      <c r="F1790" s="4">
        <v>21</v>
      </c>
      <c r="G1790">
        <v>3</v>
      </c>
      <c r="H1790" s="5">
        <v>2.9861111111111113E-2</v>
      </c>
      <c r="I1790" t="s">
        <v>609</v>
      </c>
      <c r="J1790" s="4">
        <f t="shared" si="109"/>
        <v>63</v>
      </c>
      <c r="K1790" s="11">
        <f t="shared" si="110"/>
        <v>39</v>
      </c>
      <c r="L1790" s="4">
        <f t="shared" si="108"/>
        <v>24</v>
      </c>
      <c r="M1790" s="6">
        <f t="shared" si="111"/>
        <v>0.38095238095238093</v>
      </c>
    </row>
    <row r="1791" spans="1:13" x14ac:dyDescent="0.45">
      <c r="A1791" s="3">
        <v>722</v>
      </c>
      <c r="B1791" s="3">
        <v>13</v>
      </c>
      <c r="C1791" t="s">
        <v>214</v>
      </c>
      <c r="D1791" t="s">
        <v>624</v>
      </c>
      <c r="E1791" s="4">
        <v>13</v>
      </c>
      <c r="F1791" s="4">
        <v>22</v>
      </c>
      <c r="G1791">
        <v>1</v>
      </c>
      <c r="H1791" s="5">
        <v>1.1111111111111112E-2</v>
      </c>
      <c r="I1791" t="s">
        <v>609</v>
      </c>
      <c r="J1791" s="4">
        <f t="shared" si="109"/>
        <v>22</v>
      </c>
      <c r="K1791" s="11">
        <f t="shared" si="110"/>
        <v>13</v>
      </c>
      <c r="L1791" s="4">
        <f t="shared" si="108"/>
        <v>9</v>
      </c>
      <c r="M1791" s="6">
        <f t="shared" si="111"/>
        <v>0.40909090909090912</v>
      </c>
    </row>
    <row r="1792" spans="1:13" x14ac:dyDescent="0.45">
      <c r="A1792" s="3">
        <v>723</v>
      </c>
      <c r="B1792" s="3">
        <v>12</v>
      </c>
      <c r="C1792" t="s">
        <v>53</v>
      </c>
      <c r="D1792" t="s">
        <v>620</v>
      </c>
      <c r="E1792" s="4">
        <v>16</v>
      </c>
      <c r="F1792" s="4">
        <v>28</v>
      </c>
      <c r="G1792">
        <v>2</v>
      </c>
      <c r="H1792" s="5">
        <v>1.5277777777777777E-2</v>
      </c>
      <c r="I1792" t="s">
        <v>609</v>
      </c>
      <c r="J1792" s="4">
        <f t="shared" si="109"/>
        <v>56</v>
      </c>
      <c r="K1792" s="11">
        <f t="shared" si="110"/>
        <v>32</v>
      </c>
      <c r="L1792" s="4">
        <f t="shared" si="108"/>
        <v>24</v>
      </c>
      <c r="M1792" s="6">
        <f t="shared" si="111"/>
        <v>0.42857142857142855</v>
      </c>
    </row>
    <row r="1793" spans="1:13" x14ac:dyDescent="0.45">
      <c r="A1793" s="3">
        <v>723</v>
      </c>
      <c r="B1793" s="3">
        <v>12</v>
      </c>
      <c r="C1793" t="s">
        <v>37</v>
      </c>
      <c r="D1793" t="s">
        <v>622</v>
      </c>
      <c r="E1793" s="4">
        <v>21</v>
      </c>
      <c r="F1793" s="4">
        <v>35</v>
      </c>
      <c r="G1793">
        <v>2</v>
      </c>
      <c r="H1793" s="5">
        <v>6.2500000000000003E-3</v>
      </c>
      <c r="I1793" t="s">
        <v>609</v>
      </c>
      <c r="J1793" s="4">
        <f t="shared" si="109"/>
        <v>70</v>
      </c>
      <c r="K1793" s="11">
        <f t="shared" si="110"/>
        <v>42</v>
      </c>
      <c r="L1793" s="4">
        <f t="shared" si="108"/>
        <v>28</v>
      </c>
      <c r="M1793" s="6">
        <f t="shared" si="111"/>
        <v>0.4</v>
      </c>
    </row>
    <row r="1794" spans="1:13" x14ac:dyDescent="0.45">
      <c r="A1794" s="3">
        <v>724</v>
      </c>
      <c r="B1794" s="3">
        <v>8</v>
      </c>
      <c r="C1794" t="s">
        <v>214</v>
      </c>
      <c r="D1794" t="s">
        <v>624</v>
      </c>
      <c r="E1794" s="4">
        <v>13</v>
      </c>
      <c r="F1794" s="4">
        <v>22</v>
      </c>
      <c r="G1794">
        <v>3</v>
      </c>
      <c r="H1794" s="5">
        <v>3.888888888888889E-2</v>
      </c>
      <c r="I1794" t="s">
        <v>609</v>
      </c>
      <c r="J1794" s="4">
        <f t="shared" si="109"/>
        <v>66</v>
      </c>
      <c r="K1794" s="11">
        <f t="shared" si="110"/>
        <v>39</v>
      </c>
      <c r="L1794" s="4">
        <f t="shared" ref="L1794:L1857" si="112">J1794-(G1794*E1794)</f>
        <v>27</v>
      </c>
      <c r="M1794" s="6">
        <f t="shared" si="111"/>
        <v>0.40909090909090912</v>
      </c>
    </row>
    <row r="1795" spans="1:13" x14ac:dyDescent="0.45">
      <c r="A1795" s="3">
        <v>725</v>
      </c>
      <c r="B1795" s="3">
        <v>10</v>
      </c>
      <c r="C1795" t="s">
        <v>66</v>
      </c>
      <c r="D1795" t="s">
        <v>625</v>
      </c>
      <c r="E1795" s="4">
        <v>20</v>
      </c>
      <c r="F1795" s="4">
        <v>34</v>
      </c>
      <c r="G1795">
        <v>3</v>
      </c>
      <c r="H1795" s="5">
        <v>2.0833333333333332E-2</v>
      </c>
      <c r="I1795" t="s">
        <v>609</v>
      </c>
      <c r="J1795" s="4">
        <f t="shared" ref="J1795:J1858" si="113">F1795*G1795</f>
        <v>102</v>
      </c>
      <c r="K1795" s="11">
        <f t="shared" ref="K1795:K1858" si="114">G1795*E1795</f>
        <v>60</v>
      </c>
      <c r="L1795" s="4">
        <f t="shared" si="112"/>
        <v>42</v>
      </c>
      <c r="M1795" s="6">
        <f t="shared" ref="M1795:M1858" si="115">L1795/J1795</f>
        <v>0.41176470588235292</v>
      </c>
    </row>
    <row r="1796" spans="1:13" x14ac:dyDescent="0.45">
      <c r="A1796" s="3">
        <v>725</v>
      </c>
      <c r="B1796" s="3">
        <v>10</v>
      </c>
      <c r="C1796" t="s">
        <v>214</v>
      </c>
      <c r="D1796" t="s">
        <v>624</v>
      </c>
      <c r="E1796" s="4">
        <v>13</v>
      </c>
      <c r="F1796" s="4">
        <v>22</v>
      </c>
      <c r="G1796">
        <v>3</v>
      </c>
      <c r="H1796" s="5">
        <v>3.8194444444444448E-2</v>
      </c>
      <c r="I1796" t="s">
        <v>609</v>
      </c>
      <c r="J1796" s="4">
        <f t="shared" si="113"/>
        <v>66</v>
      </c>
      <c r="K1796" s="11">
        <f t="shared" si="114"/>
        <v>39</v>
      </c>
      <c r="L1796" s="4">
        <f t="shared" si="112"/>
        <v>27</v>
      </c>
      <c r="M1796" s="6">
        <f t="shared" si="115"/>
        <v>0.40909090909090912</v>
      </c>
    </row>
    <row r="1797" spans="1:13" x14ac:dyDescent="0.45">
      <c r="A1797" s="3">
        <v>726</v>
      </c>
      <c r="B1797" s="3">
        <v>11</v>
      </c>
      <c r="C1797" t="s">
        <v>214</v>
      </c>
      <c r="D1797" t="s">
        <v>624</v>
      </c>
      <c r="E1797" s="4">
        <v>13</v>
      </c>
      <c r="F1797" s="4">
        <v>22</v>
      </c>
      <c r="G1797">
        <v>2</v>
      </c>
      <c r="H1797" s="5">
        <v>4.1666666666666666E-3</v>
      </c>
      <c r="I1797" t="s">
        <v>609</v>
      </c>
      <c r="J1797" s="4">
        <f t="shared" si="113"/>
        <v>44</v>
      </c>
      <c r="K1797" s="11">
        <f t="shared" si="114"/>
        <v>26</v>
      </c>
      <c r="L1797" s="4">
        <f t="shared" si="112"/>
        <v>18</v>
      </c>
      <c r="M1797" s="6">
        <f t="shared" si="115"/>
        <v>0.40909090909090912</v>
      </c>
    </row>
    <row r="1798" spans="1:13" x14ac:dyDescent="0.45">
      <c r="A1798" s="3">
        <v>726</v>
      </c>
      <c r="B1798" s="3">
        <v>11</v>
      </c>
      <c r="C1798" t="s">
        <v>84</v>
      </c>
      <c r="D1798" t="s">
        <v>617</v>
      </c>
      <c r="E1798" s="4">
        <v>22</v>
      </c>
      <c r="F1798" s="4">
        <v>36</v>
      </c>
      <c r="G1798">
        <v>1</v>
      </c>
      <c r="H1798" s="5">
        <v>9.0277777777777769E-3</v>
      </c>
      <c r="I1798" t="s">
        <v>609</v>
      </c>
      <c r="J1798" s="4">
        <f t="shared" si="113"/>
        <v>36</v>
      </c>
      <c r="K1798" s="11">
        <f t="shared" si="114"/>
        <v>22</v>
      </c>
      <c r="L1798" s="4">
        <f t="shared" si="112"/>
        <v>14</v>
      </c>
      <c r="M1798" s="6">
        <f t="shared" si="115"/>
        <v>0.3888888888888889</v>
      </c>
    </row>
    <row r="1799" spans="1:13" x14ac:dyDescent="0.45">
      <c r="A1799" s="3">
        <v>726</v>
      </c>
      <c r="B1799" s="3">
        <v>11</v>
      </c>
      <c r="C1799" t="s">
        <v>211</v>
      </c>
      <c r="D1799" t="s">
        <v>627</v>
      </c>
      <c r="E1799" s="4">
        <v>14</v>
      </c>
      <c r="F1799" s="4">
        <v>23</v>
      </c>
      <c r="G1799">
        <v>2</v>
      </c>
      <c r="H1799" s="5">
        <v>3.8194444444444448E-2</v>
      </c>
      <c r="I1799" t="s">
        <v>609</v>
      </c>
      <c r="J1799" s="4">
        <f t="shared" si="113"/>
        <v>46</v>
      </c>
      <c r="K1799" s="11">
        <f t="shared" si="114"/>
        <v>28</v>
      </c>
      <c r="L1799" s="4">
        <f t="shared" si="112"/>
        <v>18</v>
      </c>
      <c r="M1799" s="6">
        <f t="shared" si="115"/>
        <v>0.39130434782608697</v>
      </c>
    </row>
    <row r="1800" spans="1:13" x14ac:dyDescent="0.45">
      <c r="A1800" s="3">
        <v>727</v>
      </c>
      <c r="B1800" s="3">
        <v>17</v>
      </c>
      <c r="C1800" t="s">
        <v>157</v>
      </c>
      <c r="D1800" t="s">
        <v>626</v>
      </c>
      <c r="E1800" s="4">
        <v>12</v>
      </c>
      <c r="F1800" s="4">
        <v>20</v>
      </c>
      <c r="G1800">
        <v>2</v>
      </c>
      <c r="H1800" s="5">
        <v>1.4583333333333334E-2</v>
      </c>
      <c r="I1800" t="s">
        <v>610</v>
      </c>
      <c r="J1800" s="4">
        <f t="shared" si="113"/>
        <v>40</v>
      </c>
      <c r="K1800" s="11">
        <f t="shared" si="114"/>
        <v>24</v>
      </c>
      <c r="L1800" s="4">
        <f t="shared" si="112"/>
        <v>16</v>
      </c>
      <c r="M1800" s="6">
        <f t="shared" si="115"/>
        <v>0.4</v>
      </c>
    </row>
    <row r="1801" spans="1:13" x14ac:dyDescent="0.45">
      <c r="A1801" s="3">
        <v>728</v>
      </c>
      <c r="B1801" s="3">
        <v>9</v>
      </c>
      <c r="C1801" t="s">
        <v>90</v>
      </c>
      <c r="D1801" t="s">
        <v>629</v>
      </c>
      <c r="E1801" s="4">
        <v>10</v>
      </c>
      <c r="F1801" s="4">
        <v>18</v>
      </c>
      <c r="G1801">
        <v>1</v>
      </c>
      <c r="H1801" s="5">
        <v>2.9166666666666667E-2</v>
      </c>
      <c r="I1801" t="s">
        <v>609</v>
      </c>
      <c r="J1801" s="4">
        <f t="shared" si="113"/>
        <v>18</v>
      </c>
      <c r="K1801" s="11">
        <f t="shared" si="114"/>
        <v>10</v>
      </c>
      <c r="L1801" s="4">
        <f t="shared" si="112"/>
        <v>8</v>
      </c>
      <c r="M1801" s="6">
        <f t="shared" si="115"/>
        <v>0.44444444444444442</v>
      </c>
    </row>
    <row r="1802" spans="1:13" x14ac:dyDescent="0.45">
      <c r="A1802" s="3">
        <v>728</v>
      </c>
      <c r="B1802" s="3">
        <v>9</v>
      </c>
      <c r="C1802" t="s">
        <v>117</v>
      </c>
      <c r="D1802" t="s">
        <v>615</v>
      </c>
      <c r="E1802" s="4">
        <v>16</v>
      </c>
      <c r="F1802" s="4">
        <v>27</v>
      </c>
      <c r="G1802">
        <v>3</v>
      </c>
      <c r="H1802" s="5">
        <v>5.5555555555555558E-3</v>
      </c>
      <c r="I1802" t="s">
        <v>609</v>
      </c>
      <c r="J1802" s="4">
        <f t="shared" si="113"/>
        <v>81</v>
      </c>
      <c r="K1802" s="11">
        <f t="shared" si="114"/>
        <v>48</v>
      </c>
      <c r="L1802" s="4">
        <f t="shared" si="112"/>
        <v>33</v>
      </c>
      <c r="M1802" s="6">
        <f t="shared" si="115"/>
        <v>0.40740740740740738</v>
      </c>
    </row>
    <row r="1803" spans="1:13" x14ac:dyDescent="0.45">
      <c r="A1803" s="3">
        <v>728</v>
      </c>
      <c r="B1803" s="3">
        <v>9</v>
      </c>
      <c r="C1803" t="s">
        <v>258</v>
      </c>
      <c r="D1803" t="s">
        <v>623</v>
      </c>
      <c r="E1803" s="4">
        <v>19</v>
      </c>
      <c r="F1803" s="4">
        <v>32</v>
      </c>
      <c r="G1803">
        <v>3</v>
      </c>
      <c r="H1803" s="5">
        <v>1.5277777777777777E-2</v>
      </c>
      <c r="I1803" t="s">
        <v>609</v>
      </c>
      <c r="J1803" s="4">
        <f t="shared" si="113"/>
        <v>96</v>
      </c>
      <c r="K1803" s="11">
        <f t="shared" si="114"/>
        <v>57</v>
      </c>
      <c r="L1803" s="4">
        <f t="shared" si="112"/>
        <v>39</v>
      </c>
      <c r="M1803" s="6">
        <f t="shared" si="115"/>
        <v>0.40625</v>
      </c>
    </row>
    <row r="1804" spans="1:13" x14ac:dyDescent="0.45">
      <c r="A1804" s="3">
        <v>729</v>
      </c>
      <c r="B1804" s="3">
        <v>20</v>
      </c>
      <c r="C1804" t="s">
        <v>66</v>
      </c>
      <c r="D1804" t="s">
        <v>625</v>
      </c>
      <c r="E1804" s="4">
        <v>20</v>
      </c>
      <c r="F1804" s="4">
        <v>34</v>
      </c>
      <c r="G1804">
        <v>2</v>
      </c>
      <c r="H1804" s="5">
        <v>3.9583333333333331E-2</v>
      </c>
      <c r="I1804" t="s">
        <v>609</v>
      </c>
      <c r="J1804" s="4">
        <f t="shared" si="113"/>
        <v>68</v>
      </c>
      <c r="K1804" s="11">
        <f t="shared" si="114"/>
        <v>40</v>
      </c>
      <c r="L1804" s="4">
        <f t="shared" si="112"/>
        <v>28</v>
      </c>
      <c r="M1804" s="6">
        <f t="shared" si="115"/>
        <v>0.41176470588235292</v>
      </c>
    </row>
    <row r="1805" spans="1:13" x14ac:dyDescent="0.45">
      <c r="A1805" s="3">
        <v>729</v>
      </c>
      <c r="B1805" s="3">
        <v>20</v>
      </c>
      <c r="C1805" t="s">
        <v>157</v>
      </c>
      <c r="D1805" t="s">
        <v>626</v>
      </c>
      <c r="E1805" s="4">
        <v>12</v>
      </c>
      <c r="F1805" s="4">
        <v>20</v>
      </c>
      <c r="G1805">
        <v>3</v>
      </c>
      <c r="H1805" s="5">
        <v>5.5555555555555558E-3</v>
      </c>
      <c r="I1805" t="s">
        <v>610</v>
      </c>
      <c r="J1805" s="4">
        <f t="shared" si="113"/>
        <v>60</v>
      </c>
      <c r="K1805" s="11">
        <f t="shared" si="114"/>
        <v>36</v>
      </c>
      <c r="L1805" s="4">
        <f t="shared" si="112"/>
        <v>24</v>
      </c>
      <c r="M1805" s="6">
        <f t="shared" si="115"/>
        <v>0.4</v>
      </c>
    </row>
    <row r="1806" spans="1:13" x14ac:dyDescent="0.45">
      <c r="A1806" s="3">
        <v>730</v>
      </c>
      <c r="B1806" s="3">
        <v>8</v>
      </c>
      <c r="C1806" t="s">
        <v>79</v>
      </c>
      <c r="D1806" t="s">
        <v>613</v>
      </c>
      <c r="E1806" s="4">
        <v>18</v>
      </c>
      <c r="F1806" s="4">
        <v>30</v>
      </c>
      <c r="G1806">
        <v>3</v>
      </c>
      <c r="H1806" s="5">
        <v>2.2222222222222223E-2</v>
      </c>
      <c r="I1806" t="s">
        <v>610</v>
      </c>
      <c r="J1806" s="4">
        <f t="shared" si="113"/>
        <v>90</v>
      </c>
      <c r="K1806" s="11">
        <f t="shared" si="114"/>
        <v>54</v>
      </c>
      <c r="L1806" s="4">
        <f t="shared" si="112"/>
        <v>36</v>
      </c>
      <c r="M1806" s="6">
        <f t="shared" si="115"/>
        <v>0.4</v>
      </c>
    </row>
    <row r="1807" spans="1:13" x14ac:dyDescent="0.45">
      <c r="A1807" s="3">
        <v>730</v>
      </c>
      <c r="B1807" s="3">
        <v>8</v>
      </c>
      <c r="C1807" t="s">
        <v>169</v>
      </c>
      <c r="D1807" t="s">
        <v>612</v>
      </c>
      <c r="E1807" s="4">
        <v>14</v>
      </c>
      <c r="F1807" s="4">
        <v>24</v>
      </c>
      <c r="G1807">
        <v>1</v>
      </c>
      <c r="H1807" s="5">
        <v>3.2638888888888891E-2</v>
      </c>
      <c r="I1807" t="s">
        <v>610</v>
      </c>
      <c r="J1807" s="4">
        <f t="shared" si="113"/>
        <v>24</v>
      </c>
      <c r="K1807" s="11">
        <f t="shared" si="114"/>
        <v>14</v>
      </c>
      <c r="L1807" s="4">
        <f t="shared" si="112"/>
        <v>10</v>
      </c>
      <c r="M1807" s="6">
        <f t="shared" si="115"/>
        <v>0.41666666666666669</v>
      </c>
    </row>
    <row r="1808" spans="1:13" x14ac:dyDescent="0.45">
      <c r="A1808" s="3">
        <v>731</v>
      </c>
      <c r="B1808" s="3">
        <v>17</v>
      </c>
      <c r="C1808" t="s">
        <v>258</v>
      </c>
      <c r="D1808" t="s">
        <v>623</v>
      </c>
      <c r="E1808" s="4">
        <v>19</v>
      </c>
      <c r="F1808" s="4">
        <v>32</v>
      </c>
      <c r="G1808">
        <v>2</v>
      </c>
      <c r="H1808" s="5">
        <v>3.2638888888888891E-2</v>
      </c>
      <c r="I1808" t="s">
        <v>610</v>
      </c>
      <c r="J1808" s="4">
        <f t="shared" si="113"/>
        <v>64</v>
      </c>
      <c r="K1808" s="11">
        <f t="shared" si="114"/>
        <v>38</v>
      </c>
      <c r="L1808" s="4">
        <f t="shared" si="112"/>
        <v>26</v>
      </c>
      <c r="M1808" s="6">
        <f t="shared" si="115"/>
        <v>0.40625</v>
      </c>
    </row>
    <row r="1809" spans="1:13" x14ac:dyDescent="0.45">
      <c r="A1809" s="3">
        <v>732</v>
      </c>
      <c r="B1809" s="3">
        <v>12</v>
      </c>
      <c r="C1809" t="s">
        <v>59</v>
      </c>
      <c r="D1809" t="s">
        <v>616</v>
      </c>
      <c r="E1809" s="4">
        <v>25</v>
      </c>
      <c r="F1809" s="4">
        <v>40</v>
      </c>
      <c r="G1809">
        <v>3</v>
      </c>
      <c r="H1809" s="5">
        <v>2.013888888888889E-2</v>
      </c>
      <c r="I1809" t="s">
        <v>609</v>
      </c>
      <c r="J1809" s="4">
        <f t="shared" si="113"/>
        <v>120</v>
      </c>
      <c r="K1809" s="11">
        <f t="shared" si="114"/>
        <v>75</v>
      </c>
      <c r="L1809" s="4">
        <f t="shared" si="112"/>
        <v>45</v>
      </c>
      <c r="M1809" s="6">
        <f t="shared" si="115"/>
        <v>0.375</v>
      </c>
    </row>
    <row r="1810" spans="1:13" x14ac:dyDescent="0.45">
      <c r="A1810" s="3">
        <v>732</v>
      </c>
      <c r="B1810" s="3">
        <v>12</v>
      </c>
      <c r="C1810" t="s">
        <v>166</v>
      </c>
      <c r="D1810" t="s">
        <v>630</v>
      </c>
      <c r="E1810" s="4">
        <v>15</v>
      </c>
      <c r="F1810" s="4">
        <v>26</v>
      </c>
      <c r="G1810">
        <v>3</v>
      </c>
      <c r="H1810" s="5">
        <v>2.5000000000000001E-2</v>
      </c>
      <c r="I1810" t="s">
        <v>610</v>
      </c>
      <c r="J1810" s="4">
        <f t="shared" si="113"/>
        <v>78</v>
      </c>
      <c r="K1810" s="11">
        <f t="shared" si="114"/>
        <v>45</v>
      </c>
      <c r="L1810" s="4">
        <f t="shared" si="112"/>
        <v>33</v>
      </c>
      <c r="M1810" s="6">
        <f t="shared" si="115"/>
        <v>0.42307692307692307</v>
      </c>
    </row>
    <row r="1811" spans="1:13" x14ac:dyDescent="0.45">
      <c r="A1811" s="3">
        <v>732</v>
      </c>
      <c r="B1811" s="3">
        <v>12</v>
      </c>
      <c r="C1811" t="s">
        <v>84</v>
      </c>
      <c r="D1811" t="s">
        <v>617</v>
      </c>
      <c r="E1811" s="4">
        <v>22</v>
      </c>
      <c r="F1811" s="4">
        <v>36</v>
      </c>
      <c r="G1811">
        <v>3</v>
      </c>
      <c r="H1811" s="5">
        <v>3.888888888888889E-2</v>
      </c>
      <c r="I1811" t="s">
        <v>610</v>
      </c>
      <c r="J1811" s="4">
        <f t="shared" si="113"/>
        <v>108</v>
      </c>
      <c r="K1811" s="11">
        <f t="shared" si="114"/>
        <v>66</v>
      </c>
      <c r="L1811" s="4">
        <f t="shared" si="112"/>
        <v>42</v>
      </c>
      <c r="M1811" s="6">
        <f t="shared" si="115"/>
        <v>0.3888888888888889</v>
      </c>
    </row>
    <row r="1812" spans="1:13" x14ac:dyDescent="0.45">
      <c r="A1812" s="3">
        <v>733</v>
      </c>
      <c r="B1812" s="3">
        <v>14</v>
      </c>
      <c r="C1812" t="s">
        <v>84</v>
      </c>
      <c r="D1812" t="s">
        <v>617</v>
      </c>
      <c r="E1812" s="4">
        <v>22</v>
      </c>
      <c r="F1812" s="4">
        <v>36</v>
      </c>
      <c r="G1812">
        <v>3</v>
      </c>
      <c r="H1812" s="5">
        <v>2.1527777777777778E-2</v>
      </c>
      <c r="I1812" t="s">
        <v>610</v>
      </c>
      <c r="J1812" s="4">
        <f t="shared" si="113"/>
        <v>108</v>
      </c>
      <c r="K1812" s="11">
        <f t="shared" si="114"/>
        <v>66</v>
      </c>
      <c r="L1812" s="4">
        <f t="shared" si="112"/>
        <v>42</v>
      </c>
      <c r="M1812" s="6">
        <f t="shared" si="115"/>
        <v>0.3888888888888889</v>
      </c>
    </row>
    <row r="1813" spans="1:13" x14ac:dyDescent="0.45">
      <c r="A1813" s="3">
        <v>733</v>
      </c>
      <c r="B1813" s="3">
        <v>14</v>
      </c>
      <c r="C1813" t="s">
        <v>169</v>
      </c>
      <c r="D1813" t="s">
        <v>612</v>
      </c>
      <c r="E1813" s="4">
        <v>14</v>
      </c>
      <c r="F1813" s="4">
        <v>24</v>
      </c>
      <c r="G1813">
        <v>1</v>
      </c>
      <c r="H1813" s="5">
        <v>2.361111111111111E-2</v>
      </c>
      <c r="I1813" t="s">
        <v>609</v>
      </c>
      <c r="J1813" s="4">
        <f t="shared" si="113"/>
        <v>24</v>
      </c>
      <c r="K1813" s="11">
        <f t="shared" si="114"/>
        <v>14</v>
      </c>
      <c r="L1813" s="4">
        <f t="shared" si="112"/>
        <v>10</v>
      </c>
      <c r="M1813" s="6">
        <f t="shared" si="115"/>
        <v>0.41666666666666669</v>
      </c>
    </row>
    <row r="1814" spans="1:13" x14ac:dyDescent="0.45">
      <c r="A1814" s="3">
        <v>733</v>
      </c>
      <c r="B1814" s="3">
        <v>14</v>
      </c>
      <c r="C1814" t="s">
        <v>117</v>
      </c>
      <c r="D1814" t="s">
        <v>615</v>
      </c>
      <c r="E1814" s="4">
        <v>16</v>
      </c>
      <c r="F1814" s="4">
        <v>27</v>
      </c>
      <c r="G1814">
        <v>2</v>
      </c>
      <c r="H1814" s="5">
        <v>6.2500000000000003E-3</v>
      </c>
      <c r="I1814" t="s">
        <v>610</v>
      </c>
      <c r="J1814" s="4">
        <f t="shared" si="113"/>
        <v>54</v>
      </c>
      <c r="K1814" s="11">
        <f t="shared" si="114"/>
        <v>32</v>
      </c>
      <c r="L1814" s="4">
        <f t="shared" si="112"/>
        <v>22</v>
      </c>
      <c r="M1814" s="6">
        <f t="shared" si="115"/>
        <v>0.40740740740740738</v>
      </c>
    </row>
    <row r="1815" spans="1:13" x14ac:dyDescent="0.45">
      <c r="A1815" s="3">
        <v>734</v>
      </c>
      <c r="B1815" s="3">
        <v>14</v>
      </c>
      <c r="C1815" t="s">
        <v>258</v>
      </c>
      <c r="D1815" t="s">
        <v>623</v>
      </c>
      <c r="E1815" s="4">
        <v>19</v>
      </c>
      <c r="F1815" s="4">
        <v>32</v>
      </c>
      <c r="G1815">
        <v>3</v>
      </c>
      <c r="H1815" s="5">
        <v>7.6388888888888886E-3</v>
      </c>
      <c r="I1815" t="s">
        <v>610</v>
      </c>
      <c r="J1815" s="4">
        <f t="shared" si="113"/>
        <v>96</v>
      </c>
      <c r="K1815" s="11">
        <f t="shared" si="114"/>
        <v>57</v>
      </c>
      <c r="L1815" s="4">
        <f t="shared" si="112"/>
        <v>39</v>
      </c>
      <c r="M1815" s="6">
        <f t="shared" si="115"/>
        <v>0.40625</v>
      </c>
    </row>
    <row r="1816" spans="1:13" x14ac:dyDescent="0.45">
      <c r="A1816" s="3">
        <v>734</v>
      </c>
      <c r="B1816" s="3">
        <v>14</v>
      </c>
      <c r="C1816" t="s">
        <v>169</v>
      </c>
      <c r="D1816" t="s">
        <v>612</v>
      </c>
      <c r="E1816" s="4">
        <v>14</v>
      </c>
      <c r="F1816" s="4">
        <v>24</v>
      </c>
      <c r="G1816">
        <v>1</v>
      </c>
      <c r="H1816" s="5">
        <v>1.1111111111111112E-2</v>
      </c>
      <c r="I1816" t="s">
        <v>609</v>
      </c>
      <c r="J1816" s="4">
        <f t="shared" si="113"/>
        <v>24</v>
      </c>
      <c r="K1816" s="11">
        <f t="shared" si="114"/>
        <v>14</v>
      </c>
      <c r="L1816" s="4">
        <f t="shared" si="112"/>
        <v>10</v>
      </c>
      <c r="M1816" s="6">
        <f t="shared" si="115"/>
        <v>0.41666666666666669</v>
      </c>
    </row>
    <row r="1817" spans="1:13" x14ac:dyDescent="0.45">
      <c r="A1817" s="3">
        <v>734</v>
      </c>
      <c r="B1817" s="3">
        <v>14</v>
      </c>
      <c r="C1817" t="s">
        <v>123</v>
      </c>
      <c r="D1817" t="s">
        <v>621</v>
      </c>
      <c r="E1817" s="4">
        <v>11</v>
      </c>
      <c r="F1817" s="4">
        <v>19</v>
      </c>
      <c r="G1817">
        <v>1</v>
      </c>
      <c r="H1817" s="5">
        <v>1.7361111111111112E-2</v>
      </c>
      <c r="I1817" t="s">
        <v>609</v>
      </c>
      <c r="J1817" s="4">
        <f t="shared" si="113"/>
        <v>19</v>
      </c>
      <c r="K1817" s="11">
        <f t="shared" si="114"/>
        <v>11</v>
      </c>
      <c r="L1817" s="4">
        <f t="shared" si="112"/>
        <v>8</v>
      </c>
      <c r="M1817" s="6">
        <f t="shared" si="115"/>
        <v>0.42105263157894735</v>
      </c>
    </row>
    <row r="1818" spans="1:13" x14ac:dyDescent="0.45">
      <c r="A1818" s="3">
        <v>735</v>
      </c>
      <c r="B1818" s="3">
        <v>20</v>
      </c>
      <c r="C1818" t="s">
        <v>211</v>
      </c>
      <c r="D1818" t="s">
        <v>627</v>
      </c>
      <c r="E1818" s="4">
        <v>14</v>
      </c>
      <c r="F1818" s="4">
        <v>23</v>
      </c>
      <c r="G1818">
        <v>2</v>
      </c>
      <c r="H1818" s="5">
        <v>2.0833333333333332E-2</v>
      </c>
      <c r="I1818" t="s">
        <v>610</v>
      </c>
      <c r="J1818" s="4">
        <f t="shared" si="113"/>
        <v>46</v>
      </c>
      <c r="K1818" s="11">
        <f t="shared" si="114"/>
        <v>28</v>
      </c>
      <c r="L1818" s="4">
        <f t="shared" si="112"/>
        <v>18</v>
      </c>
      <c r="M1818" s="6">
        <f t="shared" si="115"/>
        <v>0.39130434782608697</v>
      </c>
    </row>
    <row r="1819" spans="1:13" x14ac:dyDescent="0.45">
      <c r="A1819" s="3">
        <v>735</v>
      </c>
      <c r="B1819" s="3">
        <v>20</v>
      </c>
      <c r="C1819" t="s">
        <v>258</v>
      </c>
      <c r="D1819" t="s">
        <v>623</v>
      </c>
      <c r="E1819" s="4">
        <v>19</v>
      </c>
      <c r="F1819" s="4">
        <v>32</v>
      </c>
      <c r="G1819">
        <v>3</v>
      </c>
      <c r="H1819" s="5">
        <v>3.9583333333333331E-2</v>
      </c>
      <c r="I1819" t="s">
        <v>609</v>
      </c>
      <c r="J1819" s="4">
        <f t="shared" si="113"/>
        <v>96</v>
      </c>
      <c r="K1819" s="11">
        <f t="shared" si="114"/>
        <v>57</v>
      </c>
      <c r="L1819" s="4">
        <f t="shared" si="112"/>
        <v>39</v>
      </c>
      <c r="M1819" s="6">
        <f t="shared" si="115"/>
        <v>0.40625</v>
      </c>
    </row>
    <row r="1820" spans="1:13" x14ac:dyDescent="0.45">
      <c r="A1820" s="3">
        <v>736</v>
      </c>
      <c r="B1820" s="3">
        <v>17</v>
      </c>
      <c r="C1820" t="s">
        <v>214</v>
      </c>
      <c r="D1820" t="s">
        <v>624</v>
      </c>
      <c r="E1820" s="4">
        <v>13</v>
      </c>
      <c r="F1820" s="4">
        <v>22</v>
      </c>
      <c r="G1820">
        <v>3</v>
      </c>
      <c r="H1820" s="5">
        <v>1.5277777777777777E-2</v>
      </c>
      <c r="I1820" t="s">
        <v>610</v>
      </c>
      <c r="J1820" s="4">
        <f t="shared" si="113"/>
        <v>66</v>
      </c>
      <c r="K1820" s="11">
        <f t="shared" si="114"/>
        <v>39</v>
      </c>
      <c r="L1820" s="4">
        <f t="shared" si="112"/>
        <v>27</v>
      </c>
      <c r="M1820" s="6">
        <f t="shared" si="115"/>
        <v>0.40909090909090912</v>
      </c>
    </row>
    <row r="1821" spans="1:13" x14ac:dyDescent="0.45">
      <c r="A1821" s="3">
        <v>736</v>
      </c>
      <c r="B1821" s="3">
        <v>17</v>
      </c>
      <c r="C1821" t="s">
        <v>53</v>
      </c>
      <c r="D1821" t="s">
        <v>620</v>
      </c>
      <c r="E1821" s="4">
        <v>16</v>
      </c>
      <c r="F1821" s="4">
        <v>28</v>
      </c>
      <c r="G1821">
        <v>2</v>
      </c>
      <c r="H1821" s="5">
        <v>2.9861111111111113E-2</v>
      </c>
      <c r="I1821" t="s">
        <v>609</v>
      </c>
      <c r="J1821" s="4">
        <f t="shared" si="113"/>
        <v>56</v>
      </c>
      <c r="K1821" s="11">
        <f t="shared" si="114"/>
        <v>32</v>
      </c>
      <c r="L1821" s="4">
        <f t="shared" si="112"/>
        <v>24</v>
      </c>
      <c r="M1821" s="6">
        <f t="shared" si="115"/>
        <v>0.42857142857142855</v>
      </c>
    </row>
    <row r="1822" spans="1:13" x14ac:dyDescent="0.45">
      <c r="A1822" s="3">
        <v>736</v>
      </c>
      <c r="B1822" s="3">
        <v>17</v>
      </c>
      <c r="C1822" t="s">
        <v>127</v>
      </c>
      <c r="D1822" t="s">
        <v>614</v>
      </c>
      <c r="E1822" s="4">
        <v>19</v>
      </c>
      <c r="F1822" s="4">
        <v>31</v>
      </c>
      <c r="G1822">
        <v>3</v>
      </c>
      <c r="H1822" s="5">
        <v>1.8749999999999999E-2</v>
      </c>
      <c r="I1822" t="s">
        <v>610</v>
      </c>
      <c r="J1822" s="4">
        <f t="shared" si="113"/>
        <v>93</v>
      </c>
      <c r="K1822" s="11">
        <f t="shared" si="114"/>
        <v>57</v>
      </c>
      <c r="L1822" s="4">
        <f t="shared" si="112"/>
        <v>36</v>
      </c>
      <c r="M1822" s="6">
        <f t="shared" si="115"/>
        <v>0.38709677419354838</v>
      </c>
    </row>
    <row r="1823" spans="1:13" x14ac:dyDescent="0.45">
      <c r="A1823" s="3">
        <v>737</v>
      </c>
      <c r="B1823" s="3">
        <v>6</v>
      </c>
      <c r="C1823" t="s">
        <v>49</v>
      </c>
      <c r="D1823" t="s">
        <v>618</v>
      </c>
      <c r="E1823" s="4">
        <v>17</v>
      </c>
      <c r="F1823" s="4">
        <v>29</v>
      </c>
      <c r="G1823">
        <v>2</v>
      </c>
      <c r="H1823" s="5">
        <v>1.1805555555555555E-2</v>
      </c>
      <c r="I1823" t="s">
        <v>610</v>
      </c>
      <c r="J1823" s="4">
        <f t="shared" si="113"/>
        <v>58</v>
      </c>
      <c r="K1823" s="11">
        <f t="shared" si="114"/>
        <v>34</v>
      </c>
      <c r="L1823" s="4">
        <f t="shared" si="112"/>
        <v>24</v>
      </c>
      <c r="M1823" s="6">
        <f t="shared" si="115"/>
        <v>0.41379310344827586</v>
      </c>
    </row>
    <row r="1824" spans="1:13" x14ac:dyDescent="0.45">
      <c r="A1824" s="3">
        <v>737</v>
      </c>
      <c r="B1824" s="3">
        <v>6</v>
      </c>
      <c r="C1824" t="s">
        <v>79</v>
      </c>
      <c r="D1824" t="s">
        <v>613</v>
      </c>
      <c r="E1824" s="4">
        <v>18</v>
      </c>
      <c r="F1824" s="4">
        <v>30</v>
      </c>
      <c r="G1824">
        <v>2</v>
      </c>
      <c r="H1824" s="5">
        <v>3.472222222222222E-3</v>
      </c>
      <c r="I1824" t="s">
        <v>609</v>
      </c>
      <c r="J1824" s="4">
        <f t="shared" si="113"/>
        <v>60</v>
      </c>
      <c r="K1824" s="11">
        <f t="shared" si="114"/>
        <v>36</v>
      </c>
      <c r="L1824" s="4">
        <f t="shared" si="112"/>
        <v>24</v>
      </c>
      <c r="M1824" s="6">
        <f t="shared" si="115"/>
        <v>0.4</v>
      </c>
    </row>
    <row r="1825" spans="1:13" x14ac:dyDescent="0.45">
      <c r="A1825" s="3">
        <v>738</v>
      </c>
      <c r="B1825" s="3">
        <v>15</v>
      </c>
      <c r="C1825" t="s">
        <v>166</v>
      </c>
      <c r="D1825" t="s">
        <v>630</v>
      </c>
      <c r="E1825" s="4">
        <v>15</v>
      </c>
      <c r="F1825" s="4">
        <v>26</v>
      </c>
      <c r="G1825">
        <v>2</v>
      </c>
      <c r="H1825" s="5">
        <v>4.0972222222222222E-2</v>
      </c>
      <c r="I1825" t="s">
        <v>609</v>
      </c>
      <c r="J1825" s="4">
        <f t="shared" si="113"/>
        <v>52</v>
      </c>
      <c r="K1825" s="11">
        <f t="shared" si="114"/>
        <v>30</v>
      </c>
      <c r="L1825" s="4">
        <f t="shared" si="112"/>
        <v>22</v>
      </c>
      <c r="M1825" s="6">
        <f t="shared" si="115"/>
        <v>0.42307692307692307</v>
      </c>
    </row>
    <row r="1826" spans="1:13" x14ac:dyDescent="0.45">
      <c r="A1826" s="3">
        <v>738</v>
      </c>
      <c r="B1826" s="3">
        <v>15</v>
      </c>
      <c r="C1826" t="s">
        <v>53</v>
      </c>
      <c r="D1826" t="s">
        <v>620</v>
      </c>
      <c r="E1826" s="4">
        <v>16</v>
      </c>
      <c r="F1826" s="4">
        <v>28</v>
      </c>
      <c r="G1826">
        <v>1</v>
      </c>
      <c r="H1826" s="5">
        <v>1.0416666666666666E-2</v>
      </c>
      <c r="I1826" t="s">
        <v>609</v>
      </c>
      <c r="J1826" s="4">
        <f t="shared" si="113"/>
        <v>28</v>
      </c>
      <c r="K1826" s="11">
        <f t="shared" si="114"/>
        <v>16</v>
      </c>
      <c r="L1826" s="4">
        <f t="shared" si="112"/>
        <v>12</v>
      </c>
      <c r="M1826" s="6">
        <f t="shared" si="115"/>
        <v>0.42857142857142855</v>
      </c>
    </row>
    <row r="1827" spans="1:13" x14ac:dyDescent="0.45">
      <c r="A1827" s="3">
        <v>738</v>
      </c>
      <c r="B1827" s="3">
        <v>15</v>
      </c>
      <c r="C1827" t="s">
        <v>90</v>
      </c>
      <c r="D1827" t="s">
        <v>629</v>
      </c>
      <c r="E1827" s="4">
        <v>10</v>
      </c>
      <c r="F1827" s="4">
        <v>18</v>
      </c>
      <c r="G1827">
        <v>3</v>
      </c>
      <c r="H1827" s="5">
        <v>1.3888888888888888E-2</v>
      </c>
      <c r="I1827" t="s">
        <v>610</v>
      </c>
      <c r="J1827" s="4">
        <f t="shared" si="113"/>
        <v>54</v>
      </c>
      <c r="K1827" s="11">
        <f t="shared" si="114"/>
        <v>30</v>
      </c>
      <c r="L1827" s="4">
        <f t="shared" si="112"/>
        <v>24</v>
      </c>
      <c r="M1827" s="6">
        <f t="shared" si="115"/>
        <v>0.44444444444444442</v>
      </c>
    </row>
    <row r="1828" spans="1:13" x14ac:dyDescent="0.45">
      <c r="A1828" s="3">
        <v>739</v>
      </c>
      <c r="B1828" s="3">
        <v>10</v>
      </c>
      <c r="C1828" t="s">
        <v>211</v>
      </c>
      <c r="D1828" t="s">
        <v>627</v>
      </c>
      <c r="E1828" s="4">
        <v>14</v>
      </c>
      <c r="F1828" s="4">
        <v>23</v>
      </c>
      <c r="G1828">
        <v>2</v>
      </c>
      <c r="H1828" s="5">
        <v>3.7499999999999999E-2</v>
      </c>
      <c r="I1828" t="s">
        <v>609</v>
      </c>
      <c r="J1828" s="4">
        <f t="shared" si="113"/>
        <v>46</v>
      </c>
      <c r="K1828" s="11">
        <f t="shared" si="114"/>
        <v>28</v>
      </c>
      <c r="L1828" s="4">
        <f t="shared" si="112"/>
        <v>18</v>
      </c>
      <c r="M1828" s="6">
        <f t="shared" si="115"/>
        <v>0.39130434782608697</v>
      </c>
    </row>
    <row r="1829" spans="1:13" x14ac:dyDescent="0.45">
      <c r="A1829" s="3">
        <v>740</v>
      </c>
      <c r="B1829" s="3">
        <v>16</v>
      </c>
      <c r="C1829" t="s">
        <v>53</v>
      </c>
      <c r="D1829" t="s">
        <v>620</v>
      </c>
      <c r="E1829" s="4">
        <v>16</v>
      </c>
      <c r="F1829" s="4">
        <v>28</v>
      </c>
      <c r="G1829">
        <v>3</v>
      </c>
      <c r="H1829" s="5">
        <v>2.1527777777777778E-2</v>
      </c>
      <c r="I1829" t="s">
        <v>609</v>
      </c>
      <c r="J1829" s="4">
        <f t="shared" si="113"/>
        <v>84</v>
      </c>
      <c r="K1829" s="11">
        <f t="shared" si="114"/>
        <v>48</v>
      </c>
      <c r="L1829" s="4">
        <f t="shared" si="112"/>
        <v>36</v>
      </c>
      <c r="M1829" s="6">
        <f t="shared" si="115"/>
        <v>0.42857142857142855</v>
      </c>
    </row>
    <row r="1830" spans="1:13" x14ac:dyDescent="0.45">
      <c r="A1830" s="3">
        <v>740</v>
      </c>
      <c r="B1830" s="3">
        <v>16</v>
      </c>
      <c r="C1830" t="s">
        <v>258</v>
      </c>
      <c r="D1830" t="s">
        <v>623</v>
      </c>
      <c r="E1830" s="4">
        <v>19</v>
      </c>
      <c r="F1830" s="4">
        <v>32</v>
      </c>
      <c r="G1830">
        <v>1</v>
      </c>
      <c r="H1830" s="5">
        <v>1.1111111111111112E-2</v>
      </c>
      <c r="I1830" t="s">
        <v>610</v>
      </c>
      <c r="J1830" s="4">
        <f t="shared" si="113"/>
        <v>32</v>
      </c>
      <c r="K1830" s="11">
        <f t="shared" si="114"/>
        <v>19</v>
      </c>
      <c r="L1830" s="4">
        <f t="shared" si="112"/>
        <v>13</v>
      </c>
      <c r="M1830" s="6">
        <f t="shared" si="115"/>
        <v>0.40625</v>
      </c>
    </row>
    <row r="1831" spans="1:13" x14ac:dyDescent="0.45">
      <c r="A1831" s="3">
        <v>740</v>
      </c>
      <c r="B1831" s="3">
        <v>16</v>
      </c>
      <c r="C1831" t="s">
        <v>84</v>
      </c>
      <c r="D1831" t="s">
        <v>617</v>
      </c>
      <c r="E1831" s="4">
        <v>22</v>
      </c>
      <c r="F1831" s="4">
        <v>36</v>
      </c>
      <c r="G1831">
        <v>3</v>
      </c>
      <c r="H1831" s="5">
        <v>3.125E-2</v>
      </c>
      <c r="I1831" t="s">
        <v>610</v>
      </c>
      <c r="J1831" s="4">
        <f t="shared" si="113"/>
        <v>108</v>
      </c>
      <c r="K1831" s="11">
        <f t="shared" si="114"/>
        <v>66</v>
      </c>
      <c r="L1831" s="4">
        <f t="shared" si="112"/>
        <v>42</v>
      </c>
      <c r="M1831" s="6">
        <f t="shared" si="115"/>
        <v>0.3888888888888889</v>
      </c>
    </row>
    <row r="1832" spans="1:13" x14ac:dyDescent="0.45">
      <c r="A1832" s="3">
        <v>740</v>
      </c>
      <c r="B1832" s="3">
        <v>16</v>
      </c>
      <c r="C1832" t="s">
        <v>211</v>
      </c>
      <c r="D1832" t="s">
        <v>627</v>
      </c>
      <c r="E1832" s="4">
        <v>14</v>
      </c>
      <c r="F1832" s="4">
        <v>23</v>
      </c>
      <c r="G1832">
        <v>3</v>
      </c>
      <c r="H1832" s="5">
        <v>1.4583333333333334E-2</v>
      </c>
      <c r="I1832" t="s">
        <v>610</v>
      </c>
      <c r="J1832" s="4">
        <f t="shared" si="113"/>
        <v>69</v>
      </c>
      <c r="K1832" s="11">
        <f t="shared" si="114"/>
        <v>42</v>
      </c>
      <c r="L1832" s="4">
        <f t="shared" si="112"/>
        <v>27</v>
      </c>
      <c r="M1832" s="6">
        <f t="shared" si="115"/>
        <v>0.39130434782608697</v>
      </c>
    </row>
    <row r="1833" spans="1:13" x14ac:dyDescent="0.45">
      <c r="A1833" s="3">
        <v>741</v>
      </c>
      <c r="B1833" s="3">
        <v>14</v>
      </c>
      <c r="C1833" t="s">
        <v>169</v>
      </c>
      <c r="D1833" t="s">
        <v>612</v>
      </c>
      <c r="E1833" s="4">
        <v>14</v>
      </c>
      <c r="F1833" s="4">
        <v>24</v>
      </c>
      <c r="G1833">
        <v>3</v>
      </c>
      <c r="H1833" s="5">
        <v>3.6111111111111108E-2</v>
      </c>
      <c r="I1833" t="s">
        <v>610</v>
      </c>
      <c r="J1833" s="4">
        <f t="shared" si="113"/>
        <v>72</v>
      </c>
      <c r="K1833" s="11">
        <f t="shared" si="114"/>
        <v>42</v>
      </c>
      <c r="L1833" s="4">
        <f t="shared" si="112"/>
        <v>30</v>
      </c>
      <c r="M1833" s="6">
        <f t="shared" si="115"/>
        <v>0.41666666666666669</v>
      </c>
    </row>
    <row r="1834" spans="1:13" x14ac:dyDescent="0.45">
      <c r="A1834" s="3">
        <v>741</v>
      </c>
      <c r="B1834" s="3">
        <v>14</v>
      </c>
      <c r="C1834" t="s">
        <v>49</v>
      </c>
      <c r="D1834" t="s">
        <v>618</v>
      </c>
      <c r="E1834" s="4">
        <v>17</v>
      </c>
      <c r="F1834" s="4">
        <v>29</v>
      </c>
      <c r="G1834">
        <v>2</v>
      </c>
      <c r="H1834" s="5">
        <v>2.7777777777777776E-2</v>
      </c>
      <c r="I1834" t="s">
        <v>609</v>
      </c>
      <c r="J1834" s="4">
        <f t="shared" si="113"/>
        <v>58</v>
      </c>
      <c r="K1834" s="11">
        <f t="shared" si="114"/>
        <v>34</v>
      </c>
      <c r="L1834" s="4">
        <f t="shared" si="112"/>
        <v>24</v>
      </c>
      <c r="M1834" s="6">
        <f t="shared" si="115"/>
        <v>0.41379310344827586</v>
      </c>
    </row>
    <row r="1835" spans="1:13" x14ac:dyDescent="0.45">
      <c r="A1835" s="3">
        <v>741</v>
      </c>
      <c r="B1835" s="3">
        <v>14</v>
      </c>
      <c r="C1835" t="s">
        <v>272</v>
      </c>
      <c r="D1835" t="s">
        <v>619</v>
      </c>
      <c r="E1835" s="4">
        <v>20</v>
      </c>
      <c r="F1835" s="4">
        <v>33</v>
      </c>
      <c r="G1835">
        <v>3</v>
      </c>
      <c r="H1835" s="5">
        <v>2.7083333333333334E-2</v>
      </c>
      <c r="I1835" t="s">
        <v>610</v>
      </c>
      <c r="J1835" s="4">
        <f t="shared" si="113"/>
        <v>99</v>
      </c>
      <c r="K1835" s="11">
        <f t="shared" si="114"/>
        <v>60</v>
      </c>
      <c r="L1835" s="4">
        <f t="shared" si="112"/>
        <v>39</v>
      </c>
      <c r="M1835" s="6">
        <f t="shared" si="115"/>
        <v>0.39393939393939392</v>
      </c>
    </row>
    <row r="1836" spans="1:13" x14ac:dyDescent="0.45">
      <c r="A1836" s="3">
        <v>741</v>
      </c>
      <c r="B1836" s="3">
        <v>14</v>
      </c>
      <c r="C1836" t="s">
        <v>53</v>
      </c>
      <c r="D1836" t="s">
        <v>620</v>
      </c>
      <c r="E1836" s="4">
        <v>16</v>
      </c>
      <c r="F1836" s="4">
        <v>28</v>
      </c>
      <c r="G1836">
        <v>2</v>
      </c>
      <c r="H1836" s="5">
        <v>2.361111111111111E-2</v>
      </c>
      <c r="I1836" t="s">
        <v>610</v>
      </c>
      <c r="J1836" s="4">
        <f t="shared" si="113"/>
        <v>56</v>
      </c>
      <c r="K1836" s="11">
        <f t="shared" si="114"/>
        <v>32</v>
      </c>
      <c r="L1836" s="4">
        <f t="shared" si="112"/>
        <v>24</v>
      </c>
      <c r="M1836" s="6">
        <f t="shared" si="115"/>
        <v>0.42857142857142855</v>
      </c>
    </row>
    <row r="1837" spans="1:13" x14ac:dyDescent="0.45">
      <c r="A1837" s="3">
        <v>742</v>
      </c>
      <c r="B1837" s="3">
        <v>20</v>
      </c>
      <c r="C1837" t="s">
        <v>127</v>
      </c>
      <c r="D1837" t="s">
        <v>614</v>
      </c>
      <c r="E1837" s="4">
        <v>19</v>
      </c>
      <c r="F1837" s="4">
        <v>31</v>
      </c>
      <c r="G1837">
        <v>1</v>
      </c>
      <c r="H1837" s="5">
        <v>2.8472222222222222E-2</v>
      </c>
      <c r="I1837" t="s">
        <v>610</v>
      </c>
      <c r="J1837" s="4">
        <f t="shared" si="113"/>
        <v>31</v>
      </c>
      <c r="K1837" s="11">
        <f t="shared" si="114"/>
        <v>19</v>
      </c>
      <c r="L1837" s="4">
        <f t="shared" si="112"/>
        <v>12</v>
      </c>
      <c r="M1837" s="6">
        <f t="shared" si="115"/>
        <v>0.38709677419354838</v>
      </c>
    </row>
    <row r="1838" spans="1:13" x14ac:dyDescent="0.45">
      <c r="A1838" s="3">
        <v>742</v>
      </c>
      <c r="B1838" s="3">
        <v>20</v>
      </c>
      <c r="C1838" t="s">
        <v>79</v>
      </c>
      <c r="D1838" t="s">
        <v>613</v>
      </c>
      <c r="E1838" s="4">
        <v>18</v>
      </c>
      <c r="F1838" s="4">
        <v>30</v>
      </c>
      <c r="G1838">
        <v>3</v>
      </c>
      <c r="H1838" s="5">
        <v>2.9861111111111113E-2</v>
      </c>
      <c r="I1838" t="s">
        <v>609</v>
      </c>
      <c r="J1838" s="4">
        <f t="shared" si="113"/>
        <v>90</v>
      </c>
      <c r="K1838" s="11">
        <f t="shared" si="114"/>
        <v>54</v>
      </c>
      <c r="L1838" s="4">
        <f t="shared" si="112"/>
        <v>36</v>
      </c>
      <c r="M1838" s="6">
        <f t="shared" si="115"/>
        <v>0.4</v>
      </c>
    </row>
    <row r="1839" spans="1:13" x14ac:dyDescent="0.45">
      <c r="A1839" s="3">
        <v>742</v>
      </c>
      <c r="B1839" s="3">
        <v>20</v>
      </c>
      <c r="C1839" t="s">
        <v>166</v>
      </c>
      <c r="D1839" t="s">
        <v>630</v>
      </c>
      <c r="E1839" s="4">
        <v>15</v>
      </c>
      <c r="F1839" s="4">
        <v>26</v>
      </c>
      <c r="G1839">
        <v>1</v>
      </c>
      <c r="H1839" s="5">
        <v>1.8055555555555554E-2</v>
      </c>
      <c r="I1839" t="s">
        <v>610</v>
      </c>
      <c r="J1839" s="4">
        <f t="shared" si="113"/>
        <v>26</v>
      </c>
      <c r="K1839" s="11">
        <f t="shared" si="114"/>
        <v>15</v>
      </c>
      <c r="L1839" s="4">
        <f t="shared" si="112"/>
        <v>11</v>
      </c>
      <c r="M1839" s="6">
        <f t="shared" si="115"/>
        <v>0.42307692307692307</v>
      </c>
    </row>
    <row r="1840" spans="1:13" x14ac:dyDescent="0.45">
      <c r="A1840" s="3">
        <v>742</v>
      </c>
      <c r="B1840" s="3">
        <v>20</v>
      </c>
      <c r="C1840" t="s">
        <v>123</v>
      </c>
      <c r="D1840" t="s">
        <v>621</v>
      </c>
      <c r="E1840" s="4">
        <v>11</v>
      </c>
      <c r="F1840" s="4">
        <v>19</v>
      </c>
      <c r="G1840">
        <v>1</v>
      </c>
      <c r="H1840" s="5">
        <v>2.4305555555555556E-2</v>
      </c>
      <c r="I1840" t="s">
        <v>609</v>
      </c>
      <c r="J1840" s="4">
        <f t="shared" si="113"/>
        <v>19</v>
      </c>
      <c r="K1840" s="11">
        <f t="shared" si="114"/>
        <v>11</v>
      </c>
      <c r="L1840" s="4">
        <f t="shared" si="112"/>
        <v>8</v>
      </c>
      <c r="M1840" s="6">
        <f t="shared" si="115"/>
        <v>0.42105263157894735</v>
      </c>
    </row>
    <row r="1841" spans="1:13" x14ac:dyDescent="0.45">
      <c r="A1841" s="3">
        <v>743</v>
      </c>
      <c r="B1841" s="3">
        <v>19</v>
      </c>
      <c r="C1841" t="s">
        <v>166</v>
      </c>
      <c r="D1841" t="s">
        <v>630</v>
      </c>
      <c r="E1841" s="4">
        <v>15</v>
      </c>
      <c r="F1841" s="4">
        <v>26</v>
      </c>
      <c r="G1841">
        <v>2</v>
      </c>
      <c r="H1841" s="5">
        <v>4.0972222222222222E-2</v>
      </c>
      <c r="I1841" t="s">
        <v>610</v>
      </c>
      <c r="J1841" s="4">
        <f t="shared" si="113"/>
        <v>52</v>
      </c>
      <c r="K1841" s="11">
        <f t="shared" si="114"/>
        <v>30</v>
      </c>
      <c r="L1841" s="4">
        <f t="shared" si="112"/>
        <v>22</v>
      </c>
      <c r="M1841" s="6">
        <f t="shared" si="115"/>
        <v>0.42307692307692307</v>
      </c>
    </row>
    <row r="1842" spans="1:13" x14ac:dyDescent="0.45">
      <c r="A1842" s="3">
        <v>743</v>
      </c>
      <c r="B1842" s="3">
        <v>19</v>
      </c>
      <c r="C1842" t="s">
        <v>90</v>
      </c>
      <c r="D1842" t="s">
        <v>629</v>
      </c>
      <c r="E1842" s="4">
        <v>10</v>
      </c>
      <c r="F1842" s="4">
        <v>18</v>
      </c>
      <c r="G1842">
        <v>2</v>
      </c>
      <c r="H1842" s="5">
        <v>2.8472222222222222E-2</v>
      </c>
      <c r="I1842" t="s">
        <v>609</v>
      </c>
      <c r="J1842" s="4">
        <f t="shared" si="113"/>
        <v>36</v>
      </c>
      <c r="K1842" s="11">
        <f t="shared" si="114"/>
        <v>20</v>
      </c>
      <c r="L1842" s="4">
        <f t="shared" si="112"/>
        <v>16</v>
      </c>
      <c r="M1842" s="6">
        <f t="shared" si="115"/>
        <v>0.44444444444444442</v>
      </c>
    </row>
    <row r="1843" spans="1:13" x14ac:dyDescent="0.45">
      <c r="A1843" s="3">
        <v>743</v>
      </c>
      <c r="B1843" s="3">
        <v>19</v>
      </c>
      <c r="C1843" t="s">
        <v>211</v>
      </c>
      <c r="D1843" t="s">
        <v>627</v>
      </c>
      <c r="E1843" s="4">
        <v>14</v>
      </c>
      <c r="F1843" s="4">
        <v>23</v>
      </c>
      <c r="G1843">
        <v>2</v>
      </c>
      <c r="H1843" s="5">
        <v>2.9861111111111113E-2</v>
      </c>
      <c r="I1843" t="s">
        <v>610</v>
      </c>
      <c r="J1843" s="4">
        <f t="shared" si="113"/>
        <v>46</v>
      </c>
      <c r="K1843" s="11">
        <f t="shared" si="114"/>
        <v>28</v>
      </c>
      <c r="L1843" s="4">
        <f t="shared" si="112"/>
        <v>18</v>
      </c>
      <c r="M1843" s="6">
        <f t="shared" si="115"/>
        <v>0.39130434782608697</v>
      </c>
    </row>
    <row r="1844" spans="1:13" x14ac:dyDescent="0.45">
      <c r="A1844" s="3">
        <v>744</v>
      </c>
      <c r="B1844" s="3">
        <v>11</v>
      </c>
      <c r="C1844" t="s">
        <v>90</v>
      </c>
      <c r="D1844" t="s">
        <v>629</v>
      </c>
      <c r="E1844" s="4">
        <v>10</v>
      </c>
      <c r="F1844" s="4">
        <v>18</v>
      </c>
      <c r="G1844">
        <v>1</v>
      </c>
      <c r="H1844" s="5">
        <v>3.9583333333333331E-2</v>
      </c>
      <c r="I1844" t="s">
        <v>609</v>
      </c>
      <c r="J1844" s="4">
        <f t="shared" si="113"/>
        <v>18</v>
      </c>
      <c r="K1844" s="11">
        <f t="shared" si="114"/>
        <v>10</v>
      </c>
      <c r="L1844" s="4">
        <f t="shared" si="112"/>
        <v>8</v>
      </c>
      <c r="M1844" s="6">
        <f t="shared" si="115"/>
        <v>0.44444444444444442</v>
      </c>
    </row>
    <row r="1845" spans="1:13" x14ac:dyDescent="0.45">
      <c r="A1845" s="3">
        <v>744</v>
      </c>
      <c r="B1845" s="3">
        <v>11</v>
      </c>
      <c r="C1845" t="s">
        <v>49</v>
      </c>
      <c r="D1845" t="s">
        <v>618</v>
      </c>
      <c r="E1845" s="4">
        <v>17</v>
      </c>
      <c r="F1845" s="4">
        <v>29</v>
      </c>
      <c r="G1845">
        <v>2</v>
      </c>
      <c r="H1845" s="5">
        <v>6.9444444444444441E-3</v>
      </c>
      <c r="I1845" t="s">
        <v>609</v>
      </c>
      <c r="J1845" s="4">
        <f t="shared" si="113"/>
        <v>58</v>
      </c>
      <c r="K1845" s="11">
        <f t="shared" si="114"/>
        <v>34</v>
      </c>
      <c r="L1845" s="4">
        <f t="shared" si="112"/>
        <v>24</v>
      </c>
      <c r="M1845" s="6">
        <f t="shared" si="115"/>
        <v>0.41379310344827586</v>
      </c>
    </row>
    <row r="1846" spans="1:13" x14ac:dyDescent="0.45">
      <c r="A1846" s="3">
        <v>745</v>
      </c>
      <c r="B1846" s="3">
        <v>3</v>
      </c>
      <c r="C1846" t="s">
        <v>37</v>
      </c>
      <c r="D1846" t="s">
        <v>622</v>
      </c>
      <c r="E1846" s="4">
        <v>21</v>
      </c>
      <c r="F1846" s="4">
        <v>35</v>
      </c>
      <c r="G1846">
        <v>3</v>
      </c>
      <c r="H1846" s="5">
        <v>2.361111111111111E-2</v>
      </c>
      <c r="I1846" t="s">
        <v>609</v>
      </c>
      <c r="J1846" s="4">
        <f t="shared" si="113"/>
        <v>105</v>
      </c>
      <c r="K1846" s="11">
        <f t="shared" si="114"/>
        <v>63</v>
      </c>
      <c r="L1846" s="4">
        <f t="shared" si="112"/>
        <v>42</v>
      </c>
      <c r="M1846" s="6">
        <f t="shared" si="115"/>
        <v>0.4</v>
      </c>
    </row>
    <row r="1847" spans="1:13" x14ac:dyDescent="0.45">
      <c r="A1847" s="3">
        <v>745</v>
      </c>
      <c r="B1847" s="3">
        <v>3</v>
      </c>
      <c r="C1847" t="s">
        <v>169</v>
      </c>
      <c r="D1847" t="s">
        <v>612</v>
      </c>
      <c r="E1847" s="4">
        <v>14</v>
      </c>
      <c r="F1847" s="4">
        <v>24</v>
      </c>
      <c r="G1847">
        <v>2</v>
      </c>
      <c r="H1847" s="5">
        <v>6.2500000000000003E-3</v>
      </c>
      <c r="I1847" t="s">
        <v>609</v>
      </c>
      <c r="J1847" s="4">
        <f t="shared" si="113"/>
        <v>48</v>
      </c>
      <c r="K1847" s="11">
        <f t="shared" si="114"/>
        <v>28</v>
      </c>
      <c r="L1847" s="4">
        <f t="shared" si="112"/>
        <v>20</v>
      </c>
      <c r="M1847" s="6">
        <f t="shared" si="115"/>
        <v>0.41666666666666669</v>
      </c>
    </row>
    <row r="1848" spans="1:13" x14ac:dyDescent="0.45">
      <c r="A1848" s="3">
        <v>745</v>
      </c>
      <c r="B1848" s="3">
        <v>3</v>
      </c>
      <c r="C1848" t="s">
        <v>133</v>
      </c>
      <c r="D1848" t="s">
        <v>631</v>
      </c>
      <c r="E1848" s="4">
        <v>15</v>
      </c>
      <c r="F1848" s="4">
        <v>25</v>
      </c>
      <c r="G1848">
        <v>2</v>
      </c>
      <c r="H1848" s="5">
        <v>1.5972222222222221E-2</v>
      </c>
      <c r="I1848" t="s">
        <v>609</v>
      </c>
      <c r="J1848" s="4">
        <f t="shared" si="113"/>
        <v>50</v>
      </c>
      <c r="K1848" s="11">
        <f t="shared" si="114"/>
        <v>30</v>
      </c>
      <c r="L1848" s="4">
        <f t="shared" si="112"/>
        <v>20</v>
      </c>
      <c r="M1848" s="6">
        <f t="shared" si="115"/>
        <v>0.4</v>
      </c>
    </row>
    <row r="1849" spans="1:13" x14ac:dyDescent="0.45">
      <c r="A1849" s="3">
        <v>745</v>
      </c>
      <c r="B1849" s="3">
        <v>3</v>
      </c>
      <c r="C1849" t="s">
        <v>117</v>
      </c>
      <c r="D1849" t="s">
        <v>615</v>
      </c>
      <c r="E1849" s="4">
        <v>16</v>
      </c>
      <c r="F1849" s="4">
        <v>27</v>
      </c>
      <c r="G1849">
        <v>3</v>
      </c>
      <c r="H1849" s="5">
        <v>4.8611111111111112E-3</v>
      </c>
      <c r="I1849" t="s">
        <v>610</v>
      </c>
      <c r="J1849" s="4">
        <f t="shared" si="113"/>
        <v>81</v>
      </c>
      <c r="K1849" s="11">
        <f t="shared" si="114"/>
        <v>48</v>
      </c>
      <c r="L1849" s="4">
        <f t="shared" si="112"/>
        <v>33</v>
      </c>
      <c r="M1849" s="6">
        <f t="shared" si="115"/>
        <v>0.40740740740740738</v>
      </c>
    </row>
    <row r="1850" spans="1:13" x14ac:dyDescent="0.45">
      <c r="A1850" s="3">
        <v>746</v>
      </c>
      <c r="B1850" s="3">
        <v>13</v>
      </c>
      <c r="C1850" t="s">
        <v>37</v>
      </c>
      <c r="D1850" t="s">
        <v>622</v>
      </c>
      <c r="E1850" s="4">
        <v>21</v>
      </c>
      <c r="F1850" s="4">
        <v>35</v>
      </c>
      <c r="G1850">
        <v>3</v>
      </c>
      <c r="H1850" s="5">
        <v>2.361111111111111E-2</v>
      </c>
      <c r="I1850" t="s">
        <v>609</v>
      </c>
      <c r="J1850" s="4">
        <f t="shared" si="113"/>
        <v>105</v>
      </c>
      <c r="K1850" s="11">
        <f t="shared" si="114"/>
        <v>63</v>
      </c>
      <c r="L1850" s="4">
        <f t="shared" si="112"/>
        <v>42</v>
      </c>
      <c r="M1850" s="6">
        <f t="shared" si="115"/>
        <v>0.4</v>
      </c>
    </row>
    <row r="1851" spans="1:13" x14ac:dyDescent="0.45">
      <c r="A1851" s="3">
        <v>746</v>
      </c>
      <c r="B1851" s="3">
        <v>13</v>
      </c>
      <c r="C1851" t="s">
        <v>258</v>
      </c>
      <c r="D1851" t="s">
        <v>623</v>
      </c>
      <c r="E1851" s="4">
        <v>19</v>
      </c>
      <c r="F1851" s="4">
        <v>32</v>
      </c>
      <c r="G1851">
        <v>3</v>
      </c>
      <c r="H1851" s="5">
        <v>2.9861111111111113E-2</v>
      </c>
      <c r="I1851" t="s">
        <v>609</v>
      </c>
      <c r="J1851" s="4">
        <f t="shared" si="113"/>
        <v>96</v>
      </c>
      <c r="K1851" s="11">
        <f t="shared" si="114"/>
        <v>57</v>
      </c>
      <c r="L1851" s="4">
        <f t="shared" si="112"/>
        <v>39</v>
      </c>
      <c r="M1851" s="6">
        <f t="shared" si="115"/>
        <v>0.40625</v>
      </c>
    </row>
    <row r="1852" spans="1:13" x14ac:dyDescent="0.45">
      <c r="A1852" s="3">
        <v>747</v>
      </c>
      <c r="B1852" s="3">
        <v>16</v>
      </c>
      <c r="C1852" t="s">
        <v>133</v>
      </c>
      <c r="D1852" t="s">
        <v>631</v>
      </c>
      <c r="E1852" s="4">
        <v>15</v>
      </c>
      <c r="F1852" s="4">
        <v>25</v>
      </c>
      <c r="G1852">
        <v>1</v>
      </c>
      <c r="H1852" s="5">
        <v>1.9444444444444445E-2</v>
      </c>
      <c r="I1852" t="s">
        <v>609</v>
      </c>
      <c r="J1852" s="4">
        <f t="shared" si="113"/>
        <v>25</v>
      </c>
      <c r="K1852" s="11">
        <f t="shared" si="114"/>
        <v>15</v>
      </c>
      <c r="L1852" s="4">
        <f t="shared" si="112"/>
        <v>10</v>
      </c>
      <c r="M1852" s="6">
        <f t="shared" si="115"/>
        <v>0.4</v>
      </c>
    </row>
    <row r="1853" spans="1:13" x14ac:dyDescent="0.45">
      <c r="A1853" s="3">
        <v>748</v>
      </c>
      <c r="B1853" s="3">
        <v>2</v>
      </c>
      <c r="C1853" t="s">
        <v>258</v>
      </c>
      <c r="D1853" t="s">
        <v>623</v>
      </c>
      <c r="E1853" s="4">
        <v>19</v>
      </c>
      <c r="F1853" s="4">
        <v>32</v>
      </c>
      <c r="G1853">
        <v>1</v>
      </c>
      <c r="H1853" s="5">
        <v>3.472222222222222E-3</v>
      </c>
      <c r="I1853" t="s">
        <v>610</v>
      </c>
      <c r="J1853" s="4">
        <f t="shared" si="113"/>
        <v>32</v>
      </c>
      <c r="K1853" s="11">
        <f t="shared" si="114"/>
        <v>19</v>
      </c>
      <c r="L1853" s="4">
        <f t="shared" si="112"/>
        <v>13</v>
      </c>
      <c r="M1853" s="6">
        <f t="shared" si="115"/>
        <v>0.40625</v>
      </c>
    </row>
    <row r="1854" spans="1:13" x14ac:dyDescent="0.45">
      <c r="A1854" s="3">
        <v>748</v>
      </c>
      <c r="B1854" s="3">
        <v>2</v>
      </c>
      <c r="C1854" t="s">
        <v>166</v>
      </c>
      <c r="D1854" t="s">
        <v>630</v>
      </c>
      <c r="E1854" s="4">
        <v>15</v>
      </c>
      <c r="F1854" s="4">
        <v>26</v>
      </c>
      <c r="G1854">
        <v>3</v>
      </c>
      <c r="H1854" s="5">
        <v>2.2222222222222223E-2</v>
      </c>
      <c r="I1854" t="s">
        <v>609</v>
      </c>
      <c r="J1854" s="4">
        <f t="shared" si="113"/>
        <v>78</v>
      </c>
      <c r="K1854" s="11">
        <f t="shared" si="114"/>
        <v>45</v>
      </c>
      <c r="L1854" s="4">
        <f t="shared" si="112"/>
        <v>33</v>
      </c>
      <c r="M1854" s="6">
        <f t="shared" si="115"/>
        <v>0.42307692307692307</v>
      </c>
    </row>
    <row r="1855" spans="1:13" x14ac:dyDescent="0.45">
      <c r="A1855" s="3">
        <v>749</v>
      </c>
      <c r="B1855" s="3">
        <v>1</v>
      </c>
      <c r="C1855" t="s">
        <v>37</v>
      </c>
      <c r="D1855" t="s">
        <v>622</v>
      </c>
      <c r="E1855" s="4">
        <v>21</v>
      </c>
      <c r="F1855" s="4">
        <v>35</v>
      </c>
      <c r="G1855">
        <v>2</v>
      </c>
      <c r="H1855" s="5">
        <v>5.5555555555555558E-3</v>
      </c>
      <c r="I1855" t="s">
        <v>609</v>
      </c>
      <c r="J1855" s="4">
        <f t="shared" si="113"/>
        <v>70</v>
      </c>
      <c r="K1855" s="11">
        <f t="shared" si="114"/>
        <v>42</v>
      </c>
      <c r="L1855" s="4">
        <f t="shared" si="112"/>
        <v>28</v>
      </c>
      <c r="M1855" s="6">
        <f t="shared" si="115"/>
        <v>0.4</v>
      </c>
    </row>
    <row r="1856" spans="1:13" x14ac:dyDescent="0.45">
      <c r="A1856" s="3">
        <v>750</v>
      </c>
      <c r="B1856" s="3">
        <v>6</v>
      </c>
      <c r="C1856" t="s">
        <v>127</v>
      </c>
      <c r="D1856" t="s">
        <v>614</v>
      </c>
      <c r="E1856" s="4">
        <v>19</v>
      </c>
      <c r="F1856" s="4">
        <v>31</v>
      </c>
      <c r="G1856">
        <v>3</v>
      </c>
      <c r="H1856" s="5">
        <v>3.2638888888888891E-2</v>
      </c>
      <c r="I1856" t="s">
        <v>609</v>
      </c>
      <c r="J1856" s="4">
        <f t="shared" si="113"/>
        <v>93</v>
      </c>
      <c r="K1856" s="11">
        <f t="shared" si="114"/>
        <v>57</v>
      </c>
      <c r="L1856" s="4">
        <f t="shared" si="112"/>
        <v>36</v>
      </c>
      <c r="M1856" s="6">
        <f t="shared" si="115"/>
        <v>0.38709677419354838</v>
      </c>
    </row>
    <row r="1857" spans="1:13" x14ac:dyDescent="0.45">
      <c r="A1857" s="3">
        <v>750</v>
      </c>
      <c r="B1857" s="3">
        <v>6</v>
      </c>
      <c r="C1857" t="s">
        <v>166</v>
      </c>
      <c r="D1857" t="s">
        <v>630</v>
      </c>
      <c r="E1857" s="4">
        <v>15</v>
      </c>
      <c r="F1857" s="4">
        <v>26</v>
      </c>
      <c r="G1857">
        <v>1</v>
      </c>
      <c r="H1857" s="5">
        <v>2.7083333333333334E-2</v>
      </c>
      <c r="I1857" t="s">
        <v>609</v>
      </c>
      <c r="J1857" s="4">
        <f t="shared" si="113"/>
        <v>26</v>
      </c>
      <c r="K1857" s="11">
        <f t="shared" si="114"/>
        <v>15</v>
      </c>
      <c r="L1857" s="4">
        <f t="shared" si="112"/>
        <v>11</v>
      </c>
      <c r="M1857" s="6">
        <f t="shared" si="115"/>
        <v>0.42307692307692307</v>
      </c>
    </row>
    <row r="1858" spans="1:13" x14ac:dyDescent="0.45">
      <c r="A1858" s="3">
        <v>751</v>
      </c>
      <c r="B1858" s="3">
        <v>17</v>
      </c>
      <c r="C1858" t="s">
        <v>49</v>
      </c>
      <c r="D1858" t="s">
        <v>618</v>
      </c>
      <c r="E1858" s="4">
        <v>17</v>
      </c>
      <c r="F1858" s="4">
        <v>29</v>
      </c>
      <c r="G1858">
        <v>1</v>
      </c>
      <c r="H1858" s="5">
        <v>2.5694444444444443E-2</v>
      </c>
      <c r="I1858" t="s">
        <v>609</v>
      </c>
      <c r="J1858" s="4">
        <f t="shared" si="113"/>
        <v>29</v>
      </c>
      <c r="K1858" s="11">
        <f t="shared" si="114"/>
        <v>17</v>
      </c>
      <c r="L1858" s="4">
        <f t="shared" ref="L1858:L1903" si="116">J1858-(G1858*E1858)</f>
        <v>12</v>
      </c>
      <c r="M1858" s="6">
        <f t="shared" si="115"/>
        <v>0.41379310344827586</v>
      </c>
    </row>
    <row r="1859" spans="1:13" x14ac:dyDescent="0.45">
      <c r="A1859" s="3">
        <v>751</v>
      </c>
      <c r="B1859" s="3">
        <v>17</v>
      </c>
      <c r="C1859" t="s">
        <v>133</v>
      </c>
      <c r="D1859" t="s">
        <v>631</v>
      </c>
      <c r="E1859" s="4">
        <v>15</v>
      </c>
      <c r="F1859" s="4">
        <v>25</v>
      </c>
      <c r="G1859">
        <v>3</v>
      </c>
      <c r="H1859" s="5">
        <v>2.1527777777777778E-2</v>
      </c>
      <c r="I1859" t="s">
        <v>610</v>
      </c>
      <c r="J1859" s="4">
        <f t="shared" ref="J1859:J1903" si="117">F1859*G1859</f>
        <v>75</v>
      </c>
      <c r="K1859" s="11">
        <f t="shared" ref="K1859:K1903" si="118">G1859*E1859</f>
        <v>45</v>
      </c>
      <c r="L1859" s="4">
        <f t="shared" si="116"/>
        <v>30</v>
      </c>
      <c r="M1859" s="6">
        <f t="shared" ref="M1859:M1903" si="119">L1859/J1859</f>
        <v>0.4</v>
      </c>
    </row>
    <row r="1860" spans="1:13" x14ac:dyDescent="0.45">
      <c r="A1860" s="3">
        <v>751</v>
      </c>
      <c r="B1860" s="3">
        <v>17</v>
      </c>
      <c r="C1860" t="s">
        <v>214</v>
      </c>
      <c r="D1860" t="s">
        <v>624</v>
      </c>
      <c r="E1860" s="4">
        <v>13</v>
      </c>
      <c r="F1860" s="4">
        <v>22</v>
      </c>
      <c r="G1860">
        <v>3</v>
      </c>
      <c r="H1860" s="5">
        <v>1.3194444444444444E-2</v>
      </c>
      <c r="I1860" t="s">
        <v>609</v>
      </c>
      <c r="J1860" s="4">
        <f t="shared" si="117"/>
        <v>66</v>
      </c>
      <c r="K1860" s="11">
        <f t="shared" si="118"/>
        <v>39</v>
      </c>
      <c r="L1860" s="4">
        <f t="shared" si="116"/>
        <v>27</v>
      </c>
      <c r="M1860" s="6">
        <f t="shared" si="119"/>
        <v>0.40909090909090912</v>
      </c>
    </row>
    <row r="1861" spans="1:13" x14ac:dyDescent="0.45">
      <c r="A1861" s="3">
        <v>752</v>
      </c>
      <c r="B1861" s="3">
        <v>3</v>
      </c>
      <c r="C1861" t="s">
        <v>79</v>
      </c>
      <c r="D1861" t="s">
        <v>613</v>
      </c>
      <c r="E1861" s="4">
        <v>18</v>
      </c>
      <c r="F1861" s="4">
        <v>30</v>
      </c>
      <c r="G1861">
        <v>2</v>
      </c>
      <c r="H1861" s="5">
        <v>2.0833333333333332E-2</v>
      </c>
      <c r="I1861" t="s">
        <v>610</v>
      </c>
      <c r="J1861" s="4">
        <f t="shared" si="117"/>
        <v>60</v>
      </c>
      <c r="K1861" s="11">
        <f t="shared" si="118"/>
        <v>36</v>
      </c>
      <c r="L1861" s="4">
        <f t="shared" si="116"/>
        <v>24</v>
      </c>
      <c r="M1861" s="6">
        <f t="shared" si="119"/>
        <v>0.4</v>
      </c>
    </row>
    <row r="1862" spans="1:13" x14ac:dyDescent="0.45">
      <c r="A1862" s="3">
        <v>753</v>
      </c>
      <c r="B1862" s="3">
        <v>11</v>
      </c>
      <c r="C1862" t="s">
        <v>258</v>
      </c>
      <c r="D1862" t="s">
        <v>623</v>
      </c>
      <c r="E1862" s="4">
        <v>19</v>
      </c>
      <c r="F1862" s="4">
        <v>32</v>
      </c>
      <c r="G1862">
        <v>1</v>
      </c>
      <c r="H1862" s="5">
        <v>2.4305555555555556E-2</v>
      </c>
      <c r="I1862" t="s">
        <v>610</v>
      </c>
      <c r="J1862" s="4">
        <f t="shared" si="117"/>
        <v>32</v>
      </c>
      <c r="K1862" s="11">
        <f t="shared" si="118"/>
        <v>19</v>
      </c>
      <c r="L1862" s="4">
        <f t="shared" si="116"/>
        <v>13</v>
      </c>
      <c r="M1862" s="6">
        <f t="shared" si="119"/>
        <v>0.40625</v>
      </c>
    </row>
    <row r="1863" spans="1:13" x14ac:dyDescent="0.45">
      <c r="A1863" s="3">
        <v>753</v>
      </c>
      <c r="B1863" s="3">
        <v>11</v>
      </c>
      <c r="C1863" t="s">
        <v>211</v>
      </c>
      <c r="D1863" t="s">
        <v>627</v>
      </c>
      <c r="E1863" s="4">
        <v>14</v>
      </c>
      <c r="F1863" s="4">
        <v>23</v>
      </c>
      <c r="G1863">
        <v>1</v>
      </c>
      <c r="H1863" s="5">
        <v>1.5972222222222221E-2</v>
      </c>
      <c r="I1863" t="s">
        <v>610</v>
      </c>
      <c r="J1863" s="4">
        <f t="shared" si="117"/>
        <v>23</v>
      </c>
      <c r="K1863" s="11">
        <f t="shared" si="118"/>
        <v>14</v>
      </c>
      <c r="L1863" s="4">
        <f t="shared" si="116"/>
        <v>9</v>
      </c>
      <c r="M1863" s="6">
        <f t="shared" si="119"/>
        <v>0.39130434782608697</v>
      </c>
    </row>
    <row r="1864" spans="1:13" x14ac:dyDescent="0.45">
      <c r="A1864" s="3">
        <v>753</v>
      </c>
      <c r="B1864" s="3">
        <v>11</v>
      </c>
      <c r="C1864" t="s">
        <v>169</v>
      </c>
      <c r="D1864" t="s">
        <v>612</v>
      </c>
      <c r="E1864" s="4">
        <v>14</v>
      </c>
      <c r="F1864" s="4">
        <v>24</v>
      </c>
      <c r="G1864">
        <v>3</v>
      </c>
      <c r="H1864" s="5">
        <v>1.6666666666666666E-2</v>
      </c>
      <c r="I1864" t="s">
        <v>609</v>
      </c>
      <c r="J1864" s="4">
        <f t="shared" si="117"/>
        <v>72</v>
      </c>
      <c r="K1864" s="11">
        <f t="shared" si="118"/>
        <v>42</v>
      </c>
      <c r="L1864" s="4">
        <f t="shared" si="116"/>
        <v>30</v>
      </c>
      <c r="M1864" s="6">
        <f t="shared" si="119"/>
        <v>0.41666666666666669</v>
      </c>
    </row>
    <row r="1865" spans="1:13" x14ac:dyDescent="0.45">
      <c r="A1865" s="3">
        <v>753</v>
      </c>
      <c r="B1865" s="3">
        <v>11</v>
      </c>
      <c r="C1865" t="s">
        <v>84</v>
      </c>
      <c r="D1865" t="s">
        <v>617</v>
      </c>
      <c r="E1865" s="4">
        <v>22</v>
      </c>
      <c r="F1865" s="4">
        <v>36</v>
      </c>
      <c r="G1865">
        <v>1</v>
      </c>
      <c r="H1865" s="5">
        <v>3.1944444444444442E-2</v>
      </c>
      <c r="I1865" t="s">
        <v>609</v>
      </c>
      <c r="J1865" s="4">
        <f t="shared" si="117"/>
        <v>36</v>
      </c>
      <c r="K1865" s="11">
        <f t="shared" si="118"/>
        <v>22</v>
      </c>
      <c r="L1865" s="4">
        <f t="shared" si="116"/>
        <v>14</v>
      </c>
      <c r="M1865" s="6">
        <f t="shared" si="119"/>
        <v>0.3888888888888889</v>
      </c>
    </row>
    <row r="1866" spans="1:13" x14ac:dyDescent="0.45">
      <c r="A1866" s="3">
        <v>754</v>
      </c>
      <c r="B1866" s="3">
        <v>8</v>
      </c>
      <c r="C1866" t="s">
        <v>169</v>
      </c>
      <c r="D1866" t="s">
        <v>612</v>
      </c>
      <c r="E1866" s="4">
        <v>14</v>
      </c>
      <c r="F1866" s="4">
        <v>24</v>
      </c>
      <c r="G1866">
        <v>3</v>
      </c>
      <c r="H1866" s="5">
        <v>1.8055555555555554E-2</v>
      </c>
      <c r="I1866" t="s">
        <v>609</v>
      </c>
      <c r="J1866" s="4">
        <f t="shared" si="117"/>
        <v>72</v>
      </c>
      <c r="K1866" s="11">
        <f t="shared" si="118"/>
        <v>42</v>
      </c>
      <c r="L1866" s="4">
        <f t="shared" si="116"/>
        <v>30</v>
      </c>
      <c r="M1866" s="6">
        <f t="shared" si="119"/>
        <v>0.41666666666666669</v>
      </c>
    </row>
    <row r="1867" spans="1:13" x14ac:dyDescent="0.45">
      <c r="A1867" s="3">
        <v>754</v>
      </c>
      <c r="B1867" s="3">
        <v>8</v>
      </c>
      <c r="C1867" t="s">
        <v>117</v>
      </c>
      <c r="D1867" t="s">
        <v>615</v>
      </c>
      <c r="E1867" s="4">
        <v>16</v>
      </c>
      <c r="F1867" s="4">
        <v>27</v>
      </c>
      <c r="G1867">
        <v>3</v>
      </c>
      <c r="H1867" s="5">
        <v>7.6388888888888886E-3</v>
      </c>
      <c r="I1867" t="s">
        <v>610</v>
      </c>
      <c r="J1867" s="4">
        <f t="shared" si="117"/>
        <v>81</v>
      </c>
      <c r="K1867" s="11">
        <f t="shared" si="118"/>
        <v>48</v>
      </c>
      <c r="L1867" s="4">
        <f t="shared" si="116"/>
        <v>33</v>
      </c>
      <c r="M1867" s="6">
        <f t="shared" si="119"/>
        <v>0.40740740740740738</v>
      </c>
    </row>
    <row r="1868" spans="1:13" x14ac:dyDescent="0.45">
      <c r="A1868" s="3">
        <v>754</v>
      </c>
      <c r="B1868" s="3">
        <v>8</v>
      </c>
      <c r="C1868" t="s">
        <v>53</v>
      </c>
      <c r="D1868" t="s">
        <v>620</v>
      </c>
      <c r="E1868" s="4">
        <v>16</v>
      </c>
      <c r="F1868" s="4">
        <v>28</v>
      </c>
      <c r="G1868">
        <v>3</v>
      </c>
      <c r="H1868" s="5">
        <v>3.6111111111111108E-2</v>
      </c>
      <c r="I1868" t="s">
        <v>609</v>
      </c>
      <c r="J1868" s="4">
        <f t="shared" si="117"/>
        <v>84</v>
      </c>
      <c r="K1868" s="11">
        <f t="shared" si="118"/>
        <v>48</v>
      </c>
      <c r="L1868" s="4">
        <f t="shared" si="116"/>
        <v>36</v>
      </c>
      <c r="M1868" s="6">
        <f t="shared" si="119"/>
        <v>0.42857142857142855</v>
      </c>
    </row>
    <row r="1869" spans="1:13" x14ac:dyDescent="0.45">
      <c r="A1869" s="3">
        <v>755</v>
      </c>
      <c r="B1869" s="3">
        <v>12</v>
      </c>
      <c r="C1869" t="s">
        <v>81</v>
      </c>
      <c r="D1869" t="s">
        <v>628</v>
      </c>
      <c r="E1869" s="4">
        <v>13</v>
      </c>
      <c r="F1869" s="4">
        <v>21</v>
      </c>
      <c r="G1869">
        <v>1</v>
      </c>
      <c r="H1869" s="5">
        <v>4.1666666666666666E-3</v>
      </c>
      <c r="I1869" t="s">
        <v>609</v>
      </c>
      <c r="J1869" s="4">
        <f t="shared" si="117"/>
        <v>21</v>
      </c>
      <c r="K1869" s="11">
        <f t="shared" si="118"/>
        <v>13</v>
      </c>
      <c r="L1869" s="4">
        <f t="shared" si="116"/>
        <v>8</v>
      </c>
      <c r="M1869" s="6">
        <f t="shared" si="119"/>
        <v>0.38095238095238093</v>
      </c>
    </row>
    <row r="1870" spans="1:13" x14ac:dyDescent="0.45">
      <c r="A1870" s="3">
        <v>755</v>
      </c>
      <c r="B1870" s="3">
        <v>12</v>
      </c>
      <c r="C1870" t="s">
        <v>133</v>
      </c>
      <c r="D1870" t="s">
        <v>631</v>
      </c>
      <c r="E1870" s="4">
        <v>15</v>
      </c>
      <c r="F1870" s="4">
        <v>25</v>
      </c>
      <c r="G1870">
        <v>3</v>
      </c>
      <c r="H1870" s="5">
        <v>2.5694444444444443E-2</v>
      </c>
      <c r="I1870" t="s">
        <v>609</v>
      </c>
      <c r="J1870" s="4">
        <f t="shared" si="117"/>
        <v>75</v>
      </c>
      <c r="K1870" s="11">
        <f t="shared" si="118"/>
        <v>45</v>
      </c>
      <c r="L1870" s="4">
        <f t="shared" si="116"/>
        <v>30</v>
      </c>
      <c r="M1870" s="6">
        <f t="shared" si="119"/>
        <v>0.4</v>
      </c>
    </row>
    <row r="1871" spans="1:13" x14ac:dyDescent="0.45">
      <c r="A1871" s="3">
        <v>755</v>
      </c>
      <c r="B1871" s="3">
        <v>12</v>
      </c>
      <c r="C1871" t="s">
        <v>123</v>
      </c>
      <c r="D1871" t="s">
        <v>621</v>
      </c>
      <c r="E1871" s="4">
        <v>11</v>
      </c>
      <c r="F1871" s="4">
        <v>19</v>
      </c>
      <c r="G1871">
        <v>3</v>
      </c>
      <c r="H1871" s="5">
        <v>3.1944444444444442E-2</v>
      </c>
      <c r="I1871" t="s">
        <v>609</v>
      </c>
      <c r="J1871" s="4">
        <f t="shared" si="117"/>
        <v>57</v>
      </c>
      <c r="K1871" s="11">
        <f t="shared" si="118"/>
        <v>33</v>
      </c>
      <c r="L1871" s="4">
        <f t="shared" si="116"/>
        <v>24</v>
      </c>
      <c r="M1871" s="6">
        <f t="shared" si="119"/>
        <v>0.42105263157894735</v>
      </c>
    </row>
    <row r="1872" spans="1:13" x14ac:dyDescent="0.45">
      <c r="A1872" s="3">
        <v>755</v>
      </c>
      <c r="B1872" s="3">
        <v>12</v>
      </c>
      <c r="C1872" t="s">
        <v>49</v>
      </c>
      <c r="D1872" t="s">
        <v>618</v>
      </c>
      <c r="E1872" s="4">
        <v>17</v>
      </c>
      <c r="F1872" s="4">
        <v>29</v>
      </c>
      <c r="G1872">
        <v>2</v>
      </c>
      <c r="H1872" s="5">
        <v>1.3888888888888888E-2</v>
      </c>
      <c r="I1872" t="s">
        <v>610</v>
      </c>
      <c r="J1872" s="4">
        <f t="shared" si="117"/>
        <v>58</v>
      </c>
      <c r="K1872" s="11">
        <f t="shared" si="118"/>
        <v>34</v>
      </c>
      <c r="L1872" s="4">
        <f t="shared" si="116"/>
        <v>24</v>
      </c>
      <c r="M1872" s="6">
        <f t="shared" si="119"/>
        <v>0.41379310344827586</v>
      </c>
    </row>
    <row r="1873" spans="1:13" x14ac:dyDescent="0.45">
      <c r="A1873" s="3">
        <v>756</v>
      </c>
      <c r="B1873" s="3">
        <v>11</v>
      </c>
      <c r="C1873" t="s">
        <v>127</v>
      </c>
      <c r="D1873" t="s">
        <v>614</v>
      </c>
      <c r="E1873" s="4">
        <v>19</v>
      </c>
      <c r="F1873" s="4">
        <v>31</v>
      </c>
      <c r="G1873">
        <v>1</v>
      </c>
      <c r="H1873" s="5">
        <v>1.4583333333333334E-2</v>
      </c>
      <c r="I1873" t="s">
        <v>609</v>
      </c>
      <c r="J1873" s="4">
        <f t="shared" si="117"/>
        <v>31</v>
      </c>
      <c r="K1873" s="11">
        <f t="shared" si="118"/>
        <v>19</v>
      </c>
      <c r="L1873" s="4">
        <f t="shared" si="116"/>
        <v>12</v>
      </c>
      <c r="M1873" s="6">
        <f t="shared" si="119"/>
        <v>0.38709677419354838</v>
      </c>
    </row>
    <row r="1874" spans="1:13" x14ac:dyDescent="0.45">
      <c r="A1874" s="3">
        <v>756</v>
      </c>
      <c r="B1874" s="3">
        <v>11</v>
      </c>
      <c r="C1874" t="s">
        <v>123</v>
      </c>
      <c r="D1874" t="s">
        <v>621</v>
      </c>
      <c r="E1874" s="4">
        <v>11</v>
      </c>
      <c r="F1874" s="4">
        <v>19</v>
      </c>
      <c r="G1874">
        <v>1</v>
      </c>
      <c r="H1874" s="5">
        <v>9.0277777777777769E-3</v>
      </c>
      <c r="I1874" t="s">
        <v>609</v>
      </c>
      <c r="J1874" s="4">
        <f t="shared" si="117"/>
        <v>19</v>
      </c>
      <c r="K1874" s="11">
        <f t="shared" si="118"/>
        <v>11</v>
      </c>
      <c r="L1874" s="4">
        <f t="shared" si="116"/>
        <v>8</v>
      </c>
      <c r="M1874" s="6">
        <f t="shared" si="119"/>
        <v>0.42105263157894735</v>
      </c>
    </row>
    <row r="1875" spans="1:13" x14ac:dyDescent="0.45">
      <c r="A1875" s="3">
        <v>757</v>
      </c>
      <c r="B1875" s="3">
        <v>3</v>
      </c>
      <c r="C1875" t="s">
        <v>79</v>
      </c>
      <c r="D1875" t="s">
        <v>613</v>
      </c>
      <c r="E1875" s="4">
        <v>18</v>
      </c>
      <c r="F1875" s="4">
        <v>30</v>
      </c>
      <c r="G1875">
        <v>2</v>
      </c>
      <c r="H1875" s="5">
        <v>2.7777777777777776E-2</v>
      </c>
      <c r="I1875" t="s">
        <v>609</v>
      </c>
      <c r="J1875" s="4">
        <f t="shared" si="117"/>
        <v>60</v>
      </c>
      <c r="K1875" s="11">
        <f t="shared" si="118"/>
        <v>36</v>
      </c>
      <c r="L1875" s="4">
        <f t="shared" si="116"/>
        <v>24</v>
      </c>
      <c r="M1875" s="6">
        <f t="shared" si="119"/>
        <v>0.4</v>
      </c>
    </row>
    <row r="1876" spans="1:13" x14ac:dyDescent="0.45">
      <c r="A1876" s="3">
        <v>758</v>
      </c>
      <c r="B1876" s="3">
        <v>18</v>
      </c>
      <c r="C1876" t="s">
        <v>79</v>
      </c>
      <c r="D1876" t="s">
        <v>613</v>
      </c>
      <c r="E1876" s="4">
        <v>18</v>
      </c>
      <c r="F1876" s="4">
        <v>30</v>
      </c>
      <c r="G1876">
        <v>1</v>
      </c>
      <c r="H1876" s="5">
        <v>2.2222222222222223E-2</v>
      </c>
      <c r="I1876" t="s">
        <v>609</v>
      </c>
      <c r="J1876" s="4">
        <f t="shared" si="117"/>
        <v>30</v>
      </c>
      <c r="K1876" s="11">
        <f t="shared" si="118"/>
        <v>18</v>
      </c>
      <c r="L1876" s="4">
        <f t="shared" si="116"/>
        <v>12</v>
      </c>
      <c r="M1876" s="6">
        <f t="shared" si="119"/>
        <v>0.4</v>
      </c>
    </row>
    <row r="1877" spans="1:13" x14ac:dyDescent="0.45">
      <c r="A1877" s="3">
        <v>758</v>
      </c>
      <c r="B1877" s="3">
        <v>18</v>
      </c>
      <c r="C1877" t="s">
        <v>214</v>
      </c>
      <c r="D1877" t="s">
        <v>624</v>
      </c>
      <c r="E1877" s="4">
        <v>13</v>
      </c>
      <c r="F1877" s="4">
        <v>22</v>
      </c>
      <c r="G1877">
        <v>1</v>
      </c>
      <c r="H1877" s="5">
        <v>6.2500000000000003E-3</v>
      </c>
      <c r="I1877" t="s">
        <v>610</v>
      </c>
      <c r="J1877" s="4">
        <f t="shared" si="117"/>
        <v>22</v>
      </c>
      <c r="K1877" s="11">
        <f t="shared" si="118"/>
        <v>13</v>
      </c>
      <c r="L1877" s="4">
        <f t="shared" si="116"/>
        <v>9</v>
      </c>
      <c r="M1877" s="6">
        <f t="shared" si="119"/>
        <v>0.40909090909090912</v>
      </c>
    </row>
    <row r="1878" spans="1:13" x14ac:dyDescent="0.45">
      <c r="A1878" s="3">
        <v>759</v>
      </c>
      <c r="B1878" s="3">
        <v>20</v>
      </c>
      <c r="C1878" t="s">
        <v>272</v>
      </c>
      <c r="D1878" t="s">
        <v>619</v>
      </c>
      <c r="E1878" s="4">
        <v>20</v>
      </c>
      <c r="F1878" s="4">
        <v>33</v>
      </c>
      <c r="G1878">
        <v>3</v>
      </c>
      <c r="H1878" s="5">
        <v>3.3333333333333333E-2</v>
      </c>
      <c r="I1878" t="s">
        <v>609</v>
      </c>
      <c r="J1878" s="4">
        <f t="shared" si="117"/>
        <v>99</v>
      </c>
      <c r="K1878" s="11">
        <f t="shared" si="118"/>
        <v>60</v>
      </c>
      <c r="L1878" s="4">
        <f t="shared" si="116"/>
        <v>39</v>
      </c>
      <c r="M1878" s="6">
        <f t="shared" si="119"/>
        <v>0.39393939393939392</v>
      </c>
    </row>
    <row r="1879" spans="1:13" x14ac:dyDescent="0.45">
      <c r="A1879" s="3">
        <v>759</v>
      </c>
      <c r="B1879" s="3">
        <v>20</v>
      </c>
      <c r="C1879" t="s">
        <v>117</v>
      </c>
      <c r="D1879" t="s">
        <v>615</v>
      </c>
      <c r="E1879" s="4">
        <v>16</v>
      </c>
      <c r="F1879" s="4">
        <v>27</v>
      </c>
      <c r="G1879">
        <v>3</v>
      </c>
      <c r="H1879" s="5">
        <v>3.5416666666666666E-2</v>
      </c>
      <c r="I1879" t="s">
        <v>609</v>
      </c>
      <c r="J1879" s="4">
        <f t="shared" si="117"/>
        <v>81</v>
      </c>
      <c r="K1879" s="11">
        <f t="shared" si="118"/>
        <v>48</v>
      </c>
      <c r="L1879" s="4">
        <f t="shared" si="116"/>
        <v>33</v>
      </c>
      <c r="M1879" s="6">
        <f t="shared" si="119"/>
        <v>0.40740740740740738</v>
      </c>
    </row>
    <row r="1880" spans="1:13" x14ac:dyDescent="0.45">
      <c r="A1880" s="3">
        <v>759</v>
      </c>
      <c r="B1880" s="3">
        <v>20</v>
      </c>
      <c r="C1880" t="s">
        <v>133</v>
      </c>
      <c r="D1880" t="s">
        <v>631</v>
      </c>
      <c r="E1880" s="4">
        <v>15</v>
      </c>
      <c r="F1880" s="4">
        <v>25</v>
      </c>
      <c r="G1880">
        <v>3</v>
      </c>
      <c r="H1880" s="5">
        <v>2.8472222222222222E-2</v>
      </c>
      <c r="I1880" t="s">
        <v>609</v>
      </c>
      <c r="J1880" s="4">
        <f t="shared" si="117"/>
        <v>75</v>
      </c>
      <c r="K1880" s="11">
        <f t="shared" si="118"/>
        <v>45</v>
      </c>
      <c r="L1880" s="4">
        <f t="shared" si="116"/>
        <v>30</v>
      </c>
      <c r="M1880" s="6">
        <f t="shared" si="119"/>
        <v>0.4</v>
      </c>
    </row>
    <row r="1881" spans="1:13" x14ac:dyDescent="0.45">
      <c r="A1881" s="3">
        <v>759</v>
      </c>
      <c r="B1881" s="3">
        <v>20</v>
      </c>
      <c r="C1881" t="s">
        <v>49</v>
      </c>
      <c r="D1881" t="s">
        <v>618</v>
      </c>
      <c r="E1881" s="4">
        <v>17</v>
      </c>
      <c r="F1881" s="4">
        <v>29</v>
      </c>
      <c r="G1881">
        <v>3</v>
      </c>
      <c r="H1881" s="5">
        <v>3.888888888888889E-2</v>
      </c>
      <c r="I1881" t="s">
        <v>610</v>
      </c>
      <c r="J1881" s="4">
        <f t="shared" si="117"/>
        <v>87</v>
      </c>
      <c r="K1881" s="11">
        <f t="shared" si="118"/>
        <v>51</v>
      </c>
      <c r="L1881" s="4">
        <f t="shared" si="116"/>
        <v>36</v>
      </c>
      <c r="M1881" s="6">
        <f t="shared" si="119"/>
        <v>0.41379310344827586</v>
      </c>
    </row>
    <row r="1882" spans="1:13" x14ac:dyDescent="0.45">
      <c r="A1882" s="3">
        <v>760</v>
      </c>
      <c r="B1882" s="3">
        <v>5</v>
      </c>
      <c r="C1882" t="s">
        <v>37</v>
      </c>
      <c r="D1882" t="s">
        <v>622</v>
      </c>
      <c r="E1882" s="4">
        <v>21</v>
      </c>
      <c r="F1882" s="4">
        <v>35</v>
      </c>
      <c r="G1882">
        <v>3</v>
      </c>
      <c r="H1882" s="5">
        <v>1.3888888888888888E-2</v>
      </c>
      <c r="I1882" t="s">
        <v>609</v>
      </c>
      <c r="J1882" s="4">
        <f t="shared" si="117"/>
        <v>105</v>
      </c>
      <c r="K1882" s="11">
        <f t="shared" si="118"/>
        <v>63</v>
      </c>
      <c r="L1882" s="4">
        <f t="shared" si="116"/>
        <v>42</v>
      </c>
      <c r="M1882" s="6">
        <f t="shared" si="119"/>
        <v>0.4</v>
      </c>
    </row>
    <row r="1883" spans="1:13" x14ac:dyDescent="0.45">
      <c r="A1883" s="3">
        <v>761</v>
      </c>
      <c r="B1883" s="3">
        <v>4</v>
      </c>
      <c r="C1883" t="s">
        <v>169</v>
      </c>
      <c r="D1883" t="s">
        <v>612</v>
      </c>
      <c r="E1883" s="4">
        <v>14</v>
      </c>
      <c r="F1883" s="4">
        <v>24</v>
      </c>
      <c r="G1883">
        <v>3</v>
      </c>
      <c r="H1883" s="5">
        <v>3.7499999999999999E-2</v>
      </c>
      <c r="I1883" t="s">
        <v>610</v>
      </c>
      <c r="J1883" s="4">
        <f t="shared" si="117"/>
        <v>72</v>
      </c>
      <c r="K1883" s="11">
        <f t="shared" si="118"/>
        <v>42</v>
      </c>
      <c r="L1883" s="4">
        <f t="shared" si="116"/>
        <v>30</v>
      </c>
      <c r="M1883" s="6">
        <f t="shared" si="119"/>
        <v>0.41666666666666669</v>
      </c>
    </row>
    <row r="1884" spans="1:13" x14ac:dyDescent="0.45">
      <c r="A1884" s="3">
        <v>761</v>
      </c>
      <c r="B1884" s="3">
        <v>4</v>
      </c>
      <c r="C1884" t="s">
        <v>53</v>
      </c>
      <c r="D1884" t="s">
        <v>620</v>
      </c>
      <c r="E1884" s="4">
        <v>16</v>
      </c>
      <c r="F1884" s="4">
        <v>28</v>
      </c>
      <c r="G1884">
        <v>2</v>
      </c>
      <c r="H1884" s="5">
        <v>1.3888888888888888E-2</v>
      </c>
      <c r="I1884" t="s">
        <v>609</v>
      </c>
      <c r="J1884" s="4">
        <f t="shared" si="117"/>
        <v>56</v>
      </c>
      <c r="K1884" s="11">
        <f t="shared" si="118"/>
        <v>32</v>
      </c>
      <c r="L1884" s="4">
        <f t="shared" si="116"/>
        <v>24</v>
      </c>
      <c r="M1884" s="6">
        <f t="shared" si="119"/>
        <v>0.42857142857142855</v>
      </c>
    </row>
    <row r="1885" spans="1:13" x14ac:dyDescent="0.45">
      <c r="A1885" s="3">
        <v>761</v>
      </c>
      <c r="B1885" s="3">
        <v>4</v>
      </c>
      <c r="C1885" t="s">
        <v>211</v>
      </c>
      <c r="D1885" t="s">
        <v>627</v>
      </c>
      <c r="E1885" s="4">
        <v>14</v>
      </c>
      <c r="F1885" s="4">
        <v>23</v>
      </c>
      <c r="G1885">
        <v>2</v>
      </c>
      <c r="H1885" s="5">
        <v>1.9444444444444445E-2</v>
      </c>
      <c r="I1885" t="s">
        <v>609</v>
      </c>
      <c r="J1885" s="4">
        <f t="shared" si="117"/>
        <v>46</v>
      </c>
      <c r="K1885" s="11">
        <f t="shared" si="118"/>
        <v>28</v>
      </c>
      <c r="L1885" s="4">
        <f t="shared" si="116"/>
        <v>18</v>
      </c>
      <c r="M1885" s="6">
        <f t="shared" si="119"/>
        <v>0.39130434782608697</v>
      </c>
    </row>
    <row r="1886" spans="1:13" x14ac:dyDescent="0.45">
      <c r="A1886" s="3">
        <v>762</v>
      </c>
      <c r="B1886" s="3">
        <v>4</v>
      </c>
      <c r="C1886" t="s">
        <v>81</v>
      </c>
      <c r="D1886" t="s">
        <v>628</v>
      </c>
      <c r="E1886" s="4">
        <v>13</v>
      </c>
      <c r="F1886" s="4">
        <v>21</v>
      </c>
      <c r="G1886">
        <v>1</v>
      </c>
      <c r="H1886" s="5">
        <v>1.3888888888888888E-2</v>
      </c>
      <c r="I1886" t="s">
        <v>610</v>
      </c>
      <c r="J1886" s="4">
        <f t="shared" si="117"/>
        <v>21</v>
      </c>
      <c r="K1886" s="11">
        <f t="shared" si="118"/>
        <v>13</v>
      </c>
      <c r="L1886" s="4">
        <f t="shared" si="116"/>
        <v>8</v>
      </c>
      <c r="M1886" s="6">
        <f t="shared" si="119"/>
        <v>0.38095238095238093</v>
      </c>
    </row>
    <row r="1887" spans="1:13" x14ac:dyDescent="0.45">
      <c r="A1887" s="3">
        <v>762</v>
      </c>
      <c r="B1887" s="3">
        <v>4</v>
      </c>
      <c r="C1887" t="s">
        <v>166</v>
      </c>
      <c r="D1887" t="s">
        <v>630</v>
      </c>
      <c r="E1887" s="4">
        <v>15</v>
      </c>
      <c r="F1887" s="4">
        <v>26</v>
      </c>
      <c r="G1887">
        <v>3</v>
      </c>
      <c r="H1887" s="5">
        <v>6.2500000000000003E-3</v>
      </c>
      <c r="I1887" t="s">
        <v>609</v>
      </c>
      <c r="J1887" s="4">
        <f t="shared" si="117"/>
        <v>78</v>
      </c>
      <c r="K1887" s="11">
        <f t="shared" si="118"/>
        <v>45</v>
      </c>
      <c r="L1887" s="4">
        <f t="shared" si="116"/>
        <v>33</v>
      </c>
      <c r="M1887" s="6">
        <f t="shared" si="119"/>
        <v>0.42307692307692307</v>
      </c>
    </row>
    <row r="1888" spans="1:13" x14ac:dyDescent="0.45">
      <c r="A1888" s="3">
        <v>763</v>
      </c>
      <c r="B1888" s="3">
        <v>18</v>
      </c>
      <c r="C1888" t="s">
        <v>272</v>
      </c>
      <c r="D1888" t="s">
        <v>619</v>
      </c>
      <c r="E1888" s="4">
        <v>20</v>
      </c>
      <c r="F1888" s="4">
        <v>33</v>
      </c>
      <c r="G1888">
        <v>2</v>
      </c>
      <c r="H1888" s="5">
        <v>9.7222222222222224E-3</v>
      </c>
      <c r="I1888" t="s">
        <v>610</v>
      </c>
      <c r="J1888" s="4">
        <f t="shared" si="117"/>
        <v>66</v>
      </c>
      <c r="K1888" s="11">
        <f t="shared" si="118"/>
        <v>40</v>
      </c>
      <c r="L1888" s="4">
        <f t="shared" si="116"/>
        <v>26</v>
      </c>
      <c r="M1888" s="6">
        <f t="shared" si="119"/>
        <v>0.39393939393939392</v>
      </c>
    </row>
    <row r="1889" spans="1:13" x14ac:dyDescent="0.45">
      <c r="A1889" s="3">
        <v>763</v>
      </c>
      <c r="B1889" s="3">
        <v>18</v>
      </c>
      <c r="C1889" t="s">
        <v>123</v>
      </c>
      <c r="D1889" t="s">
        <v>621</v>
      </c>
      <c r="E1889" s="4">
        <v>11</v>
      </c>
      <c r="F1889" s="4">
        <v>19</v>
      </c>
      <c r="G1889">
        <v>2</v>
      </c>
      <c r="H1889" s="5">
        <v>1.2500000000000001E-2</v>
      </c>
      <c r="I1889" t="s">
        <v>610</v>
      </c>
      <c r="J1889" s="4">
        <f t="shared" si="117"/>
        <v>38</v>
      </c>
      <c r="K1889" s="11">
        <f t="shared" si="118"/>
        <v>22</v>
      </c>
      <c r="L1889" s="4">
        <f t="shared" si="116"/>
        <v>16</v>
      </c>
      <c r="M1889" s="6">
        <f t="shared" si="119"/>
        <v>0.42105263157894735</v>
      </c>
    </row>
    <row r="1890" spans="1:13" x14ac:dyDescent="0.45">
      <c r="A1890" s="3">
        <v>764</v>
      </c>
      <c r="B1890" s="3">
        <v>20</v>
      </c>
      <c r="C1890" t="s">
        <v>117</v>
      </c>
      <c r="D1890" t="s">
        <v>615</v>
      </c>
      <c r="E1890" s="4">
        <v>16</v>
      </c>
      <c r="F1890" s="4">
        <v>27</v>
      </c>
      <c r="G1890">
        <v>1</v>
      </c>
      <c r="H1890" s="5">
        <v>3.6805555555555557E-2</v>
      </c>
      <c r="I1890" t="s">
        <v>609</v>
      </c>
      <c r="J1890" s="4">
        <f t="shared" si="117"/>
        <v>27</v>
      </c>
      <c r="K1890" s="11">
        <f t="shared" si="118"/>
        <v>16</v>
      </c>
      <c r="L1890" s="4">
        <f t="shared" si="116"/>
        <v>11</v>
      </c>
      <c r="M1890" s="6">
        <f t="shared" si="119"/>
        <v>0.40740740740740738</v>
      </c>
    </row>
    <row r="1891" spans="1:13" x14ac:dyDescent="0.45">
      <c r="A1891" s="3">
        <v>764</v>
      </c>
      <c r="B1891" s="3">
        <v>20</v>
      </c>
      <c r="C1891" t="s">
        <v>66</v>
      </c>
      <c r="D1891" t="s">
        <v>625</v>
      </c>
      <c r="E1891" s="4">
        <v>20</v>
      </c>
      <c r="F1891" s="4">
        <v>34</v>
      </c>
      <c r="G1891">
        <v>1</v>
      </c>
      <c r="H1891" s="5">
        <v>1.6666666666666666E-2</v>
      </c>
      <c r="I1891" t="s">
        <v>609</v>
      </c>
      <c r="J1891" s="4">
        <f t="shared" si="117"/>
        <v>34</v>
      </c>
      <c r="K1891" s="11">
        <f t="shared" si="118"/>
        <v>20</v>
      </c>
      <c r="L1891" s="4">
        <f t="shared" si="116"/>
        <v>14</v>
      </c>
      <c r="M1891" s="6">
        <f t="shared" si="119"/>
        <v>0.41176470588235292</v>
      </c>
    </row>
    <row r="1892" spans="1:13" x14ac:dyDescent="0.45">
      <c r="A1892" s="3">
        <v>764</v>
      </c>
      <c r="B1892" s="3">
        <v>20</v>
      </c>
      <c r="C1892" t="s">
        <v>169</v>
      </c>
      <c r="D1892" t="s">
        <v>612</v>
      </c>
      <c r="E1892" s="4">
        <v>14</v>
      </c>
      <c r="F1892" s="4">
        <v>24</v>
      </c>
      <c r="G1892">
        <v>1</v>
      </c>
      <c r="H1892" s="5">
        <v>2.4305555555555556E-2</v>
      </c>
      <c r="I1892" t="s">
        <v>609</v>
      </c>
      <c r="J1892" s="4">
        <f t="shared" si="117"/>
        <v>24</v>
      </c>
      <c r="K1892" s="11">
        <f t="shared" si="118"/>
        <v>14</v>
      </c>
      <c r="L1892" s="4">
        <f t="shared" si="116"/>
        <v>10</v>
      </c>
      <c r="M1892" s="6">
        <f t="shared" si="119"/>
        <v>0.41666666666666669</v>
      </c>
    </row>
    <row r="1893" spans="1:13" x14ac:dyDescent="0.45">
      <c r="A1893" s="3">
        <v>765</v>
      </c>
      <c r="B1893" s="3">
        <v>20</v>
      </c>
      <c r="C1893" t="s">
        <v>166</v>
      </c>
      <c r="D1893" t="s">
        <v>630</v>
      </c>
      <c r="E1893" s="4">
        <v>15</v>
      </c>
      <c r="F1893" s="4">
        <v>26</v>
      </c>
      <c r="G1893">
        <v>3</v>
      </c>
      <c r="H1893" s="5">
        <v>3.8194444444444448E-2</v>
      </c>
      <c r="I1893" t="s">
        <v>610</v>
      </c>
      <c r="J1893" s="4">
        <f t="shared" si="117"/>
        <v>78</v>
      </c>
      <c r="K1893" s="11">
        <f t="shared" si="118"/>
        <v>45</v>
      </c>
      <c r="L1893" s="4">
        <f t="shared" si="116"/>
        <v>33</v>
      </c>
      <c r="M1893" s="6">
        <f t="shared" si="119"/>
        <v>0.42307692307692307</v>
      </c>
    </row>
    <row r="1894" spans="1:13" x14ac:dyDescent="0.45">
      <c r="A1894" s="3">
        <v>765</v>
      </c>
      <c r="B1894" s="3">
        <v>20</v>
      </c>
      <c r="C1894" t="s">
        <v>53</v>
      </c>
      <c r="D1894" t="s">
        <v>620</v>
      </c>
      <c r="E1894" s="4">
        <v>16</v>
      </c>
      <c r="F1894" s="4">
        <v>28</v>
      </c>
      <c r="G1894">
        <v>2</v>
      </c>
      <c r="H1894" s="5">
        <v>9.7222222222222224E-3</v>
      </c>
      <c r="I1894" t="s">
        <v>609</v>
      </c>
      <c r="J1894" s="4">
        <f t="shared" si="117"/>
        <v>56</v>
      </c>
      <c r="K1894" s="11">
        <f t="shared" si="118"/>
        <v>32</v>
      </c>
      <c r="L1894" s="4">
        <f t="shared" si="116"/>
        <v>24</v>
      </c>
      <c r="M1894" s="6">
        <f t="shared" si="119"/>
        <v>0.42857142857142855</v>
      </c>
    </row>
    <row r="1895" spans="1:13" x14ac:dyDescent="0.45">
      <c r="A1895" s="3">
        <v>765</v>
      </c>
      <c r="B1895" s="3">
        <v>20</v>
      </c>
      <c r="C1895" t="s">
        <v>81</v>
      </c>
      <c r="D1895" t="s">
        <v>628</v>
      </c>
      <c r="E1895" s="4">
        <v>13</v>
      </c>
      <c r="F1895" s="4">
        <v>21</v>
      </c>
      <c r="G1895">
        <v>3</v>
      </c>
      <c r="H1895" s="5">
        <v>3.6111111111111108E-2</v>
      </c>
      <c r="I1895" t="s">
        <v>609</v>
      </c>
      <c r="J1895" s="4">
        <f t="shared" si="117"/>
        <v>63</v>
      </c>
      <c r="K1895" s="11">
        <f t="shared" si="118"/>
        <v>39</v>
      </c>
      <c r="L1895" s="4">
        <f t="shared" si="116"/>
        <v>24</v>
      </c>
      <c r="M1895" s="6">
        <f t="shared" si="119"/>
        <v>0.38095238095238093</v>
      </c>
    </row>
    <row r="1896" spans="1:13" x14ac:dyDescent="0.45">
      <c r="A1896" s="3">
        <v>765</v>
      </c>
      <c r="B1896" s="3">
        <v>20</v>
      </c>
      <c r="C1896" t="s">
        <v>84</v>
      </c>
      <c r="D1896" t="s">
        <v>617</v>
      </c>
      <c r="E1896" s="4">
        <v>22</v>
      </c>
      <c r="F1896" s="4">
        <v>36</v>
      </c>
      <c r="G1896">
        <v>1</v>
      </c>
      <c r="H1896" s="5">
        <v>2.9861111111111113E-2</v>
      </c>
      <c r="I1896" t="s">
        <v>609</v>
      </c>
      <c r="J1896" s="4">
        <f t="shared" si="117"/>
        <v>36</v>
      </c>
      <c r="K1896" s="11">
        <f t="shared" si="118"/>
        <v>22</v>
      </c>
      <c r="L1896" s="4">
        <f t="shared" si="116"/>
        <v>14</v>
      </c>
      <c r="M1896" s="6">
        <f t="shared" si="119"/>
        <v>0.3888888888888889</v>
      </c>
    </row>
    <row r="1897" spans="1:13" x14ac:dyDescent="0.45">
      <c r="A1897" s="3">
        <v>766</v>
      </c>
      <c r="B1897" s="3">
        <v>17</v>
      </c>
      <c r="C1897" t="s">
        <v>79</v>
      </c>
      <c r="D1897" t="s">
        <v>613</v>
      </c>
      <c r="E1897" s="4">
        <v>18</v>
      </c>
      <c r="F1897" s="4">
        <v>30</v>
      </c>
      <c r="G1897">
        <v>2</v>
      </c>
      <c r="H1897" s="5">
        <v>3.6111111111111108E-2</v>
      </c>
      <c r="I1897" t="s">
        <v>609</v>
      </c>
      <c r="J1897" s="4">
        <f t="shared" si="117"/>
        <v>60</v>
      </c>
      <c r="K1897" s="11">
        <f t="shared" si="118"/>
        <v>36</v>
      </c>
      <c r="L1897" s="4">
        <f t="shared" si="116"/>
        <v>24</v>
      </c>
      <c r="M1897" s="6">
        <f t="shared" si="119"/>
        <v>0.4</v>
      </c>
    </row>
    <row r="1898" spans="1:13" x14ac:dyDescent="0.45">
      <c r="A1898" s="3">
        <v>766</v>
      </c>
      <c r="B1898" s="3">
        <v>17</v>
      </c>
      <c r="C1898" t="s">
        <v>123</v>
      </c>
      <c r="D1898" t="s">
        <v>621</v>
      </c>
      <c r="E1898" s="4">
        <v>11</v>
      </c>
      <c r="F1898" s="4">
        <v>19</v>
      </c>
      <c r="G1898">
        <v>1</v>
      </c>
      <c r="H1898" s="5">
        <v>4.0972222222222222E-2</v>
      </c>
      <c r="I1898" t="s">
        <v>609</v>
      </c>
      <c r="J1898" s="4">
        <f t="shared" si="117"/>
        <v>19</v>
      </c>
      <c r="K1898" s="11">
        <f t="shared" si="118"/>
        <v>11</v>
      </c>
      <c r="L1898" s="4">
        <f t="shared" si="116"/>
        <v>8</v>
      </c>
      <c r="M1898" s="6">
        <f t="shared" si="119"/>
        <v>0.42105263157894735</v>
      </c>
    </row>
    <row r="1899" spans="1:13" x14ac:dyDescent="0.45">
      <c r="A1899" s="3">
        <v>766</v>
      </c>
      <c r="B1899" s="3">
        <v>17</v>
      </c>
      <c r="C1899" t="s">
        <v>157</v>
      </c>
      <c r="D1899" t="s">
        <v>626</v>
      </c>
      <c r="E1899" s="4">
        <v>12</v>
      </c>
      <c r="F1899" s="4">
        <v>20</v>
      </c>
      <c r="G1899">
        <v>3</v>
      </c>
      <c r="H1899" s="5">
        <v>4.8611111111111112E-3</v>
      </c>
      <c r="I1899" t="s">
        <v>609</v>
      </c>
      <c r="J1899" s="4">
        <f t="shared" si="117"/>
        <v>60</v>
      </c>
      <c r="K1899" s="11">
        <f t="shared" si="118"/>
        <v>36</v>
      </c>
      <c r="L1899" s="4">
        <f t="shared" si="116"/>
        <v>24</v>
      </c>
      <c r="M1899" s="6">
        <f t="shared" si="119"/>
        <v>0.4</v>
      </c>
    </row>
    <row r="1900" spans="1:13" x14ac:dyDescent="0.45">
      <c r="A1900" s="3">
        <v>766</v>
      </c>
      <c r="B1900" s="3">
        <v>17</v>
      </c>
      <c r="C1900" t="s">
        <v>211</v>
      </c>
      <c r="D1900" t="s">
        <v>627</v>
      </c>
      <c r="E1900" s="4">
        <v>14</v>
      </c>
      <c r="F1900" s="4">
        <v>23</v>
      </c>
      <c r="G1900">
        <v>2</v>
      </c>
      <c r="H1900" s="5">
        <v>1.1111111111111112E-2</v>
      </c>
      <c r="I1900" t="s">
        <v>610</v>
      </c>
      <c r="J1900" s="4">
        <f t="shared" si="117"/>
        <v>46</v>
      </c>
      <c r="K1900" s="11">
        <f t="shared" si="118"/>
        <v>28</v>
      </c>
      <c r="L1900" s="4">
        <f t="shared" si="116"/>
        <v>18</v>
      </c>
      <c r="M1900" s="6">
        <f t="shared" si="119"/>
        <v>0.39130434782608697</v>
      </c>
    </row>
    <row r="1901" spans="1:13" x14ac:dyDescent="0.45">
      <c r="A1901" s="3">
        <v>767</v>
      </c>
      <c r="B1901" s="3">
        <v>10</v>
      </c>
      <c r="C1901" t="s">
        <v>49</v>
      </c>
      <c r="D1901" t="s">
        <v>618</v>
      </c>
      <c r="E1901" s="4">
        <v>17</v>
      </c>
      <c r="F1901" s="4">
        <v>29</v>
      </c>
      <c r="G1901">
        <v>2</v>
      </c>
      <c r="H1901" s="5">
        <v>8.3333333333333332E-3</v>
      </c>
      <c r="I1901" t="s">
        <v>610</v>
      </c>
      <c r="J1901" s="4">
        <f t="shared" si="117"/>
        <v>58</v>
      </c>
      <c r="K1901" s="11">
        <f t="shared" si="118"/>
        <v>34</v>
      </c>
      <c r="L1901" s="4">
        <f t="shared" si="116"/>
        <v>24</v>
      </c>
      <c r="M1901" s="6">
        <f t="shared" si="119"/>
        <v>0.41379310344827586</v>
      </c>
    </row>
    <row r="1902" spans="1:13" x14ac:dyDescent="0.45">
      <c r="A1902" s="3">
        <v>767</v>
      </c>
      <c r="B1902" s="3">
        <v>10</v>
      </c>
      <c r="C1902" t="s">
        <v>169</v>
      </c>
      <c r="D1902" t="s">
        <v>612</v>
      </c>
      <c r="E1902" s="4">
        <v>14</v>
      </c>
      <c r="F1902" s="4">
        <v>24</v>
      </c>
      <c r="G1902">
        <v>2</v>
      </c>
      <c r="H1902" s="5">
        <v>2.0833333333333332E-2</v>
      </c>
      <c r="I1902" t="s">
        <v>610</v>
      </c>
      <c r="J1902" s="4">
        <f t="shared" si="117"/>
        <v>48</v>
      </c>
      <c r="K1902" s="11">
        <f t="shared" si="118"/>
        <v>28</v>
      </c>
      <c r="L1902" s="4">
        <f t="shared" si="116"/>
        <v>20</v>
      </c>
      <c r="M1902" s="6">
        <f t="shared" si="119"/>
        <v>0.41666666666666669</v>
      </c>
    </row>
    <row r="1903" spans="1:13" x14ac:dyDescent="0.45">
      <c r="A1903" s="3">
        <v>767</v>
      </c>
      <c r="B1903" s="3">
        <v>10</v>
      </c>
      <c r="C1903" t="s">
        <v>81</v>
      </c>
      <c r="D1903" t="s">
        <v>628</v>
      </c>
      <c r="E1903" s="4">
        <v>13</v>
      </c>
      <c r="F1903" s="4">
        <v>21</v>
      </c>
      <c r="G1903">
        <v>3</v>
      </c>
      <c r="H1903" s="5">
        <v>2.9861111111111113E-2</v>
      </c>
      <c r="I1903" t="s">
        <v>610</v>
      </c>
      <c r="J1903" s="4">
        <f t="shared" si="117"/>
        <v>63</v>
      </c>
      <c r="K1903" s="11">
        <f t="shared" si="118"/>
        <v>39</v>
      </c>
      <c r="L1903" s="4">
        <f t="shared" si="116"/>
        <v>24</v>
      </c>
      <c r="M1903" s="6">
        <f t="shared" si="119"/>
        <v>0.38095238095238093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E225-C57C-4B98-ACA2-E83E672485DF}">
  <dimension ref="B5:M58"/>
  <sheetViews>
    <sheetView zoomScale="85" zoomScaleNormal="85" workbookViewId="0">
      <selection activeCell="C32" sqref="C32"/>
    </sheetView>
  </sheetViews>
  <sheetFormatPr defaultRowHeight="14.25" x14ac:dyDescent="0.45"/>
  <cols>
    <col min="1" max="1" width="11.9296875" bestFit="1" customWidth="1"/>
    <col min="2" max="2" width="9.86328125" bestFit="1" customWidth="1"/>
    <col min="3" max="3" width="16.06640625" style="11" bestFit="1" customWidth="1"/>
    <col min="4" max="4" width="9.9296875" bestFit="1" customWidth="1"/>
    <col min="5" max="5" width="12.06640625" bestFit="1" customWidth="1"/>
    <col min="6" max="6" width="15.9296875" bestFit="1" customWidth="1"/>
    <col min="7" max="7" width="17" bestFit="1" customWidth="1"/>
    <col min="8" max="8" width="13.9296875" bestFit="1" customWidth="1"/>
    <col min="9" max="9" width="14.86328125" bestFit="1" customWidth="1"/>
    <col min="10" max="10" width="9.796875" bestFit="1" customWidth="1"/>
    <col min="11" max="11" width="8.59765625" bestFit="1" customWidth="1"/>
    <col min="12" max="12" width="9.796875" bestFit="1" customWidth="1"/>
    <col min="13" max="13" width="16.06640625" bestFit="1" customWidth="1"/>
    <col min="14" max="14" width="9.86328125" customWidth="1"/>
    <col min="15" max="15" width="9" bestFit="1" customWidth="1"/>
    <col min="16" max="18" width="8.73046875" bestFit="1" customWidth="1"/>
    <col min="19" max="19" width="9.06640625" bestFit="1" customWidth="1"/>
    <col min="20" max="20" width="9.86328125" bestFit="1" customWidth="1"/>
    <col min="21" max="171" width="7.796875" bestFit="1" customWidth="1"/>
    <col min="172" max="753" width="8.796875" bestFit="1" customWidth="1"/>
    <col min="754" max="754" width="11.06640625" bestFit="1" customWidth="1"/>
  </cols>
  <sheetData>
    <row r="5" spans="2:13" x14ac:dyDescent="0.45">
      <c r="B5" s="14" t="s">
        <v>635</v>
      </c>
      <c r="C5" t="s">
        <v>1174</v>
      </c>
      <c r="F5" s="14" t="s">
        <v>635</v>
      </c>
      <c r="G5" t="s">
        <v>1170</v>
      </c>
    </row>
    <row r="7" spans="2:13" x14ac:dyDescent="0.45">
      <c r="B7" s="14" t="s">
        <v>1196</v>
      </c>
      <c r="C7" t="s">
        <v>1194</v>
      </c>
      <c r="F7" s="14" t="s">
        <v>1198</v>
      </c>
      <c r="G7" t="s">
        <v>1203</v>
      </c>
    </row>
    <row r="8" spans="2:13" x14ac:dyDescent="0.45">
      <c r="B8" s="15" t="s">
        <v>15</v>
      </c>
      <c r="C8" s="24">
        <v>76744.560000000012</v>
      </c>
      <c r="F8" s="15" t="s">
        <v>22</v>
      </c>
      <c r="G8">
        <v>9</v>
      </c>
    </row>
    <row r="9" spans="2:13" x14ac:dyDescent="0.45">
      <c r="B9" s="15" t="s">
        <v>36</v>
      </c>
      <c r="C9" s="24">
        <v>27372.920000000009</v>
      </c>
      <c r="F9" s="15" t="s">
        <v>26</v>
      </c>
      <c r="G9">
        <v>64</v>
      </c>
    </row>
    <row r="10" spans="2:13" x14ac:dyDescent="0.45">
      <c r="B10" s="15" t="s">
        <v>21</v>
      </c>
      <c r="C10" s="24">
        <v>25036.760000000002</v>
      </c>
      <c r="F10" s="15" t="s">
        <v>16</v>
      </c>
      <c r="G10">
        <v>26</v>
      </c>
    </row>
    <row r="11" spans="2:13" x14ac:dyDescent="0.45">
      <c r="B11" s="15" t="s">
        <v>1169</v>
      </c>
      <c r="C11" s="24">
        <v>129154.24000000002</v>
      </c>
      <c r="F11" s="15" t="s">
        <v>1169</v>
      </c>
      <c r="G11">
        <v>99</v>
      </c>
    </row>
    <row r="15" spans="2:13" ht="15.75" x14ac:dyDescent="0.5">
      <c r="B15" s="14" t="s">
        <v>1194</v>
      </c>
      <c r="C15" s="17" t="s">
        <v>1196</v>
      </c>
      <c r="D15" s="16"/>
      <c r="E15" s="16"/>
      <c r="F15" s="16"/>
      <c r="H15" s="14" t="s">
        <v>1195</v>
      </c>
      <c r="I15" t="s">
        <v>1194</v>
      </c>
      <c r="J15" t="s">
        <v>1184</v>
      </c>
      <c r="L15" s="28" t="s">
        <v>1202</v>
      </c>
      <c r="M15" s="28"/>
    </row>
    <row r="16" spans="2:13" x14ac:dyDescent="0.45">
      <c r="B16" s="14" t="s">
        <v>1176</v>
      </c>
      <c r="C16" s="16" t="s">
        <v>15</v>
      </c>
      <c r="D16" s="16" t="s">
        <v>36</v>
      </c>
      <c r="E16" s="16" t="s">
        <v>21</v>
      </c>
      <c r="F16" s="16" t="s">
        <v>1169</v>
      </c>
      <c r="H16" s="15" t="s">
        <v>70</v>
      </c>
      <c r="I16" s="24">
        <v>11900.640000000001</v>
      </c>
      <c r="J16" s="6">
        <v>9.2142851833590597E-2</v>
      </c>
      <c r="L16" t="s">
        <v>1195</v>
      </c>
      <c r="M16" t="s">
        <v>1194</v>
      </c>
    </row>
    <row r="17" spans="2:13" x14ac:dyDescent="0.45">
      <c r="B17" s="15" t="s">
        <v>1177</v>
      </c>
      <c r="C17" s="24">
        <v>5842.4800000000032</v>
      </c>
      <c r="D17" s="24">
        <v>1497.87</v>
      </c>
      <c r="E17" s="24">
        <v>2714.4900000000007</v>
      </c>
      <c r="F17" s="24">
        <v>10054.840000000004</v>
      </c>
      <c r="H17" s="15" t="s">
        <v>43</v>
      </c>
      <c r="I17" s="24">
        <v>13722.610000000002</v>
      </c>
      <c r="J17" s="6">
        <v>0.10624978320494938</v>
      </c>
      <c r="L17" t="s">
        <v>70</v>
      </c>
      <c r="M17" s="27">
        <v>11900.640000000001</v>
      </c>
    </row>
    <row r="18" spans="2:13" x14ac:dyDescent="0.45">
      <c r="B18" s="15" t="s">
        <v>1178</v>
      </c>
      <c r="C18" s="24">
        <v>4351.0900000000011</v>
      </c>
      <c r="D18" s="24">
        <v>2003.5999999999997</v>
      </c>
      <c r="E18" s="24">
        <v>3028.34</v>
      </c>
      <c r="F18" s="24">
        <v>9383.0300000000007</v>
      </c>
      <c r="H18" s="15" t="s">
        <v>28</v>
      </c>
      <c r="I18" s="24">
        <v>10516.980000000005</v>
      </c>
      <c r="J18" s="6">
        <v>8.1429614699447761E-2</v>
      </c>
      <c r="L18" t="s">
        <v>43</v>
      </c>
      <c r="M18" s="27">
        <v>13722.610000000002</v>
      </c>
    </row>
    <row r="19" spans="2:13" x14ac:dyDescent="0.45">
      <c r="B19" s="15" t="s">
        <v>1179</v>
      </c>
      <c r="C19" s="24">
        <v>8899.3099999999977</v>
      </c>
      <c r="D19" s="24">
        <v>2872.7799999999997</v>
      </c>
      <c r="E19" s="24">
        <v>1503.59</v>
      </c>
      <c r="F19" s="24">
        <v>13275.679999999997</v>
      </c>
      <c r="H19" s="15" t="s">
        <v>58</v>
      </c>
      <c r="I19" s="24">
        <v>13931.690000000004</v>
      </c>
      <c r="J19" s="6">
        <v>0.10786862281873209</v>
      </c>
      <c r="L19" t="s">
        <v>28</v>
      </c>
      <c r="M19" s="27">
        <v>10516.980000000005</v>
      </c>
    </row>
    <row r="20" spans="2:13" x14ac:dyDescent="0.45">
      <c r="B20" s="15" t="s">
        <v>1180</v>
      </c>
      <c r="C20" s="24">
        <v>16772.13</v>
      </c>
      <c r="D20" s="24">
        <v>6940.49</v>
      </c>
      <c r="E20" s="24">
        <v>6271.2399999999989</v>
      </c>
      <c r="F20" s="24">
        <v>29983.86</v>
      </c>
      <c r="H20" s="15" t="s">
        <v>23</v>
      </c>
      <c r="I20" s="24">
        <v>11783.460000000003</v>
      </c>
      <c r="J20" s="6">
        <v>9.1235564546700135E-2</v>
      </c>
      <c r="L20" t="s">
        <v>58</v>
      </c>
      <c r="M20" s="27">
        <v>13931.690000000004</v>
      </c>
    </row>
    <row r="21" spans="2:13" x14ac:dyDescent="0.45">
      <c r="B21" s="15" t="s">
        <v>1181</v>
      </c>
      <c r="C21" s="24">
        <v>12134.319999999998</v>
      </c>
      <c r="D21" s="24">
        <v>4468.0300000000007</v>
      </c>
      <c r="E21" s="24">
        <v>3718.2999999999993</v>
      </c>
      <c r="F21" s="24">
        <v>20320.649999999998</v>
      </c>
      <c r="H21" s="15" t="s">
        <v>55</v>
      </c>
      <c r="I21" s="24">
        <v>9245.4699999999975</v>
      </c>
      <c r="J21" s="6">
        <v>7.1584719169885527E-2</v>
      </c>
      <c r="L21" t="s">
        <v>23</v>
      </c>
      <c r="M21" s="27">
        <v>11783.460000000003</v>
      </c>
    </row>
    <row r="22" spans="2:13" x14ac:dyDescent="0.45">
      <c r="B22" s="15" t="s">
        <v>1182</v>
      </c>
      <c r="C22" s="24">
        <v>12933.349999999999</v>
      </c>
      <c r="D22" s="24">
        <v>4527.0599999999995</v>
      </c>
      <c r="E22" s="24">
        <v>3681.0099999999993</v>
      </c>
      <c r="F22" s="24">
        <v>21141.419999999995</v>
      </c>
      <c r="H22" s="15" t="s">
        <v>18</v>
      </c>
      <c r="I22" s="24">
        <v>11531.729999999998</v>
      </c>
      <c r="J22" s="6">
        <v>8.9286499614724193E-2</v>
      </c>
      <c r="L22" t="s">
        <v>55</v>
      </c>
      <c r="M22" s="27">
        <v>9245.4699999999975</v>
      </c>
    </row>
    <row r="23" spans="2:13" x14ac:dyDescent="0.45">
      <c r="B23" s="15" t="s">
        <v>1183</v>
      </c>
      <c r="C23" s="24">
        <v>15811.879999999992</v>
      </c>
      <c r="D23" s="24">
        <v>5063.0899999999992</v>
      </c>
      <c r="E23" s="24">
        <v>4119.7899999999991</v>
      </c>
      <c r="F23" s="24">
        <v>24994.759999999987</v>
      </c>
      <c r="H23" s="15" t="s">
        <v>31</v>
      </c>
      <c r="I23" s="24">
        <v>11441.45</v>
      </c>
      <c r="J23" s="6">
        <v>8.8587490430047044E-2</v>
      </c>
      <c r="L23" t="s">
        <v>18</v>
      </c>
      <c r="M23" s="27">
        <v>11531.729999999998</v>
      </c>
    </row>
    <row r="24" spans="2:13" x14ac:dyDescent="0.45">
      <c r="B24" s="15" t="s">
        <v>1169</v>
      </c>
      <c r="C24" s="24">
        <v>76744.56</v>
      </c>
      <c r="D24" s="24">
        <v>27372.919999999995</v>
      </c>
      <c r="E24" s="24">
        <v>25036.759999999995</v>
      </c>
      <c r="F24" s="24">
        <v>129154.23999999999</v>
      </c>
      <c r="H24" s="15" t="s">
        <v>34</v>
      </c>
      <c r="I24" s="24">
        <v>12099.520000000004</v>
      </c>
      <c r="J24" s="6">
        <v>9.3682716107500633E-2</v>
      </c>
      <c r="L24" t="s">
        <v>31</v>
      </c>
      <c r="M24" s="27">
        <v>11441.45</v>
      </c>
    </row>
    <row r="25" spans="2:13" x14ac:dyDescent="0.45">
      <c r="H25" s="15" t="s">
        <v>45</v>
      </c>
      <c r="I25" s="24">
        <v>11887.609999999999</v>
      </c>
      <c r="J25" s="6">
        <v>9.2041964708243384E-2</v>
      </c>
      <c r="L25" t="s">
        <v>34</v>
      </c>
      <c r="M25" s="27">
        <v>12099.520000000004</v>
      </c>
    </row>
    <row r="26" spans="2:13" x14ac:dyDescent="0.45">
      <c r="H26" s="15" t="s">
        <v>40</v>
      </c>
      <c r="I26" s="24">
        <v>11093.079999999998</v>
      </c>
      <c r="J26" s="6">
        <v>8.5890172866179199E-2</v>
      </c>
      <c r="L26" t="s">
        <v>45</v>
      </c>
      <c r="M26" s="27">
        <v>11887.609999999999</v>
      </c>
    </row>
    <row r="27" spans="2:13" x14ac:dyDescent="0.45">
      <c r="H27" s="15" t="s">
        <v>1169</v>
      </c>
      <c r="I27" s="24">
        <v>129154.24000000002</v>
      </c>
      <c r="J27" s="6">
        <v>1</v>
      </c>
      <c r="L27" t="s">
        <v>40</v>
      </c>
      <c r="M27" s="27">
        <v>11093.079999999998</v>
      </c>
    </row>
    <row r="31" spans="2:13" x14ac:dyDescent="0.45">
      <c r="B31" s="14" t="s">
        <v>1197</v>
      </c>
      <c r="C31" t="s">
        <v>1194</v>
      </c>
      <c r="D31" t="s">
        <v>1184</v>
      </c>
      <c r="F31" s="14" t="s">
        <v>1201</v>
      </c>
      <c r="G31" s="14" t="s">
        <v>1175</v>
      </c>
      <c r="L31" s="14" t="s">
        <v>1199</v>
      </c>
      <c r="M31" t="s">
        <v>1200</v>
      </c>
    </row>
    <row r="32" spans="2:13" x14ac:dyDescent="0.45">
      <c r="B32" s="18" t="s">
        <v>1173</v>
      </c>
      <c r="C32" s="25">
        <v>106512.81999999998</v>
      </c>
      <c r="D32" s="20">
        <v>0.82469472159799007</v>
      </c>
      <c r="F32" s="14" t="s">
        <v>1199</v>
      </c>
      <c r="G32" t="s">
        <v>15</v>
      </c>
      <c r="H32" t="s">
        <v>36</v>
      </c>
      <c r="I32" t="s">
        <v>21</v>
      </c>
      <c r="J32" t="s">
        <v>1169</v>
      </c>
      <c r="L32" s="15" t="s">
        <v>20</v>
      </c>
      <c r="M32">
        <v>138</v>
      </c>
    </row>
    <row r="33" spans="2:13" x14ac:dyDescent="0.45">
      <c r="B33" s="19" t="s">
        <v>1170</v>
      </c>
      <c r="C33" s="26">
        <v>22641.420000000002</v>
      </c>
      <c r="D33" s="21">
        <v>0.17530527840200993</v>
      </c>
      <c r="F33" s="15" t="s">
        <v>20</v>
      </c>
      <c r="G33" s="24">
        <v>2774.1699999999992</v>
      </c>
      <c r="H33" s="24">
        <v>673.2399999999999</v>
      </c>
      <c r="I33" s="24">
        <v>774.23000000000013</v>
      </c>
      <c r="J33" s="24">
        <v>4221.6399999999994</v>
      </c>
      <c r="L33" s="15" t="s">
        <v>25</v>
      </c>
      <c r="M33">
        <v>192</v>
      </c>
    </row>
    <row r="34" spans="2:13" x14ac:dyDescent="0.45">
      <c r="F34" s="15" t="s">
        <v>25</v>
      </c>
      <c r="G34" s="24">
        <v>3511.8799999999997</v>
      </c>
      <c r="H34" s="24">
        <v>1071.7299999999998</v>
      </c>
      <c r="I34" s="24">
        <v>1109.1899999999998</v>
      </c>
      <c r="J34" s="24">
        <v>5692.7999999999993</v>
      </c>
      <c r="L34" s="15" t="s">
        <v>14</v>
      </c>
      <c r="M34">
        <v>158</v>
      </c>
    </row>
    <row r="35" spans="2:13" x14ac:dyDescent="0.45">
      <c r="F35" s="15" t="s">
        <v>14</v>
      </c>
      <c r="G35" s="24">
        <v>2960.0099999999993</v>
      </c>
      <c r="H35" s="24">
        <v>676.02</v>
      </c>
      <c r="I35" s="24">
        <v>954.1099999999999</v>
      </c>
      <c r="J35" s="24">
        <v>4590.1399999999994</v>
      </c>
      <c r="L35" s="15" t="s">
        <v>33</v>
      </c>
      <c r="M35">
        <v>149</v>
      </c>
    </row>
    <row r="36" spans="2:13" x14ac:dyDescent="0.45">
      <c r="C36"/>
      <c r="F36" s="15" t="s">
        <v>33</v>
      </c>
      <c r="G36" s="24">
        <v>2770.86</v>
      </c>
      <c r="H36" s="24">
        <v>1129.45</v>
      </c>
      <c r="I36" s="24">
        <v>599.78000000000009</v>
      </c>
      <c r="J36" s="24">
        <v>4500.09</v>
      </c>
      <c r="L36" s="15" t="s">
        <v>30</v>
      </c>
      <c r="M36">
        <v>130</v>
      </c>
    </row>
    <row r="37" spans="2:13" x14ac:dyDescent="0.45">
      <c r="C37"/>
      <c r="F37" s="15" t="s">
        <v>30</v>
      </c>
      <c r="G37" s="24">
        <v>1946.6399999999999</v>
      </c>
      <c r="H37" s="24">
        <v>1130.48</v>
      </c>
      <c r="I37" s="24">
        <v>745.45</v>
      </c>
      <c r="J37" s="24">
        <v>3822.5699999999997</v>
      </c>
      <c r="L37" s="15" t="s">
        <v>1169</v>
      </c>
      <c r="M37">
        <v>767</v>
      </c>
    </row>
    <row r="38" spans="2:13" x14ac:dyDescent="0.45">
      <c r="C38"/>
      <c r="F38" s="15" t="s">
        <v>1169</v>
      </c>
      <c r="G38" s="24">
        <v>13963.559999999998</v>
      </c>
      <c r="H38" s="24">
        <v>4680.92</v>
      </c>
      <c r="I38" s="24">
        <v>4182.76</v>
      </c>
      <c r="J38" s="24">
        <v>22827.239999999998</v>
      </c>
    </row>
    <row r="39" spans="2:13" x14ac:dyDescent="0.45">
      <c r="C39"/>
    </row>
    <row r="40" spans="2:13" x14ac:dyDescent="0.45">
      <c r="C40"/>
    </row>
    <row r="48" spans="2:13" x14ac:dyDescent="0.45">
      <c r="C48"/>
    </row>
    <row r="49" spans="3:3" x14ac:dyDescent="0.45">
      <c r="C49"/>
    </row>
    <row r="50" spans="3:3" x14ac:dyDescent="0.45">
      <c r="C50"/>
    </row>
    <row r="51" spans="3:3" x14ac:dyDescent="0.45">
      <c r="C51"/>
    </row>
    <row r="52" spans="3:3" x14ac:dyDescent="0.45">
      <c r="C52"/>
    </row>
    <row r="53" spans="3:3" x14ac:dyDescent="0.45">
      <c r="C53"/>
    </row>
    <row r="54" spans="3:3" x14ac:dyDescent="0.45">
      <c r="C54"/>
    </row>
    <row r="55" spans="3:3" x14ac:dyDescent="0.45">
      <c r="C55"/>
    </row>
    <row r="56" spans="3:3" x14ac:dyDescent="0.45">
      <c r="C56"/>
    </row>
    <row r="57" spans="3:3" x14ac:dyDescent="0.45">
      <c r="C57"/>
    </row>
    <row r="58" spans="3:3" x14ac:dyDescent="0.45">
      <c r="C58"/>
    </row>
  </sheetData>
  <mergeCells count="1">
    <mergeCell ref="L15:M15"/>
  </mergeCells>
  <pageMargins left="0.7" right="0.7" top="0.75" bottom="0.75" header="0.3" footer="0.3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7537-7622-4C3B-82FC-7D3E8259C6E7}">
  <dimension ref="B1:K770"/>
  <sheetViews>
    <sheetView tabSelected="1" zoomScale="85" zoomScaleNormal="85" workbookViewId="0">
      <selection activeCell="E4" sqref="E4"/>
    </sheetView>
  </sheetViews>
  <sheetFormatPr defaultRowHeight="14.25" x14ac:dyDescent="0.45"/>
  <cols>
    <col min="1" max="1" width="17.06640625" bestFit="1" customWidth="1"/>
    <col min="2" max="2" width="22.19921875" style="4" bestFit="1" customWidth="1"/>
    <col min="3" max="3" width="15.3984375" style="4" bestFit="1" customWidth="1"/>
    <col min="4" max="4" width="12.06640625" style="4" bestFit="1" customWidth="1"/>
    <col min="5" max="5" width="23.265625" style="6" bestFit="1" customWidth="1"/>
    <col min="6" max="6" width="7.6640625" bestFit="1" customWidth="1"/>
    <col min="7" max="7" width="15" customWidth="1"/>
    <col min="8" max="10" width="15" style="4" customWidth="1"/>
    <col min="11" max="11" width="17.06640625" bestFit="1" customWidth="1"/>
    <col min="12" max="12" width="7.6640625" bestFit="1" customWidth="1"/>
    <col min="13" max="13" width="6.6640625" bestFit="1" customWidth="1"/>
    <col min="14" max="14" width="7.6640625" bestFit="1" customWidth="1"/>
    <col min="15" max="21" width="6.6640625" bestFit="1" customWidth="1"/>
    <col min="22" max="22" width="6.33203125" bestFit="1" customWidth="1"/>
    <col min="23" max="23" width="9.86328125" bestFit="1" customWidth="1"/>
    <col min="24" max="56" width="6.796875" bestFit="1" customWidth="1"/>
    <col min="57" max="57" width="6.33203125" bestFit="1" customWidth="1"/>
    <col min="58" max="58" width="9.86328125" bestFit="1" customWidth="1"/>
    <col min="59" max="768" width="14.73046875" bestFit="1" customWidth="1"/>
    <col min="769" max="769" width="9.86328125" bestFit="1" customWidth="1"/>
  </cols>
  <sheetData>
    <row r="1" spans="2:11" x14ac:dyDescent="0.45">
      <c r="B1"/>
      <c r="C1"/>
      <c r="D1"/>
      <c r="E1"/>
      <c r="K1" s="4"/>
    </row>
    <row r="2" spans="2:11" x14ac:dyDescent="0.45">
      <c r="B2"/>
      <c r="C2"/>
      <c r="D2"/>
      <c r="E2"/>
      <c r="K2" s="6"/>
    </row>
    <row r="3" spans="2:11" x14ac:dyDescent="0.45">
      <c r="B3" t="s">
        <v>1186</v>
      </c>
      <c r="C3" t="s">
        <v>1185</v>
      </c>
      <c r="D3"/>
      <c r="E3"/>
      <c r="K3" s="6"/>
    </row>
    <row r="4" spans="2:11" x14ac:dyDescent="0.45">
      <c r="B4" t="s">
        <v>1187</v>
      </c>
      <c r="C4">
        <f>COUNT(Sala!K:K)</f>
        <v>767</v>
      </c>
      <c r="D4"/>
      <c r="E4"/>
      <c r="K4" s="6"/>
    </row>
    <row r="5" spans="2:11" x14ac:dyDescent="0.45">
      <c r="B5" t="s">
        <v>1188</v>
      </c>
      <c r="C5" s="22">
        <f>AVERAGE(Sala!C:C)</f>
        <v>3.4823989569752283</v>
      </c>
      <c r="D5"/>
      <c r="E5"/>
      <c r="K5" s="6"/>
    </row>
    <row r="6" spans="2:11" x14ac:dyDescent="0.45">
      <c r="B6" t="s">
        <v>1189</v>
      </c>
      <c r="C6" s="16">
        <f>AVERAGE(Sala!N:N)</f>
        <v>168.38883963494132</v>
      </c>
      <c r="D6"/>
      <c r="E6"/>
      <c r="K6" s="6"/>
    </row>
    <row r="7" spans="2:11" x14ac:dyDescent="0.45">
      <c r="B7" t="s">
        <v>1190</v>
      </c>
      <c r="C7" s="11">
        <f>SUM(Sala!N:N)</f>
        <v>129154.23999999999</v>
      </c>
      <c r="D7"/>
      <c r="E7"/>
      <c r="K7" s="6"/>
    </row>
    <row r="8" spans="2:11" x14ac:dyDescent="0.45">
      <c r="B8" t="s">
        <v>1191</v>
      </c>
      <c r="C8" s="11">
        <f>SUM(Cocina!K:K)</f>
        <v>63446</v>
      </c>
      <c r="D8"/>
      <c r="E8"/>
      <c r="K8" s="6"/>
    </row>
    <row r="9" spans="2:11" x14ac:dyDescent="0.45">
      <c r="B9" t="s">
        <v>1193</v>
      </c>
      <c r="C9" s="23">
        <f>(C7-C8)/C7</f>
        <v>0.50875790063105941</v>
      </c>
      <c r="D9"/>
      <c r="E9"/>
      <c r="K9" s="6"/>
    </row>
    <row r="10" spans="2:11" x14ac:dyDescent="0.45">
      <c r="B10"/>
      <c r="C10"/>
      <c r="D10"/>
      <c r="E10"/>
      <c r="K10" s="6"/>
    </row>
    <row r="11" spans="2:11" x14ac:dyDescent="0.45">
      <c r="B11"/>
      <c r="C11"/>
      <c r="D11"/>
      <c r="E11"/>
      <c r="K11" s="6"/>
    </row>
    <row r="12" spans="2:11" x14ac:dyDescent="0.45">
      <c r="B12"/>
      <c r="C12"/>
      <c r="D12"/>
      <c r="E12"/>
      <c r="K12" s="6"/>
    </row>
    <row r="13" spans="2:11" x14ac:dyDescent="0.45">
      <c r="B13"/>
      <c r="C13"/>
      <c r="D13"/>
      <c r="E13"/>
      <c r="K13" s="6"/>
    </row>
    <row r="14" spans="2:11" x14ac:dyDescent="0.45">
      <c r="B14"/>
      <c r="C14"/>
      <c r="D14"/>
      <c r="E14"/>
      <c r="K14" s="6"/>
    </row>
    <row r="15" spans="2:11" x14ac:dyDescent="0.45">
      <c r="B15"/>
      <c r="C15"/>
      <c r="D15"/>
      <c r="E15"/>
      <c r="K15" s="6"/>
    </row>
    <row r="16" spans="2:11" x14ac:dyDescent="0.45">
      <c r="B16"/>
      <c r="C16"/>
      <c r="D16"/>
      <c r="E16"/>
      <c r="K16" s="6"/>
    </row>
    <row r="17" spans="2:11" x14ac:dyDescent="0.45">
      <c r="B17"/>
      <c r="C17"/>
      <c r="D17"/>
      <c r="E17"/>
      <c r="K17" s="6"/>
    </row>
    <row r="18" spans="2:11" x14ac:dyDescent="0.45">
      <c r="B18"/>
      <c r="C18"/>
      <c r="D18"/>
      <c r="E18"/>
      <c r="K18" s="6"/>
    </row>
    <row r="19" spans="2:11" x14ac:dyDescent="0.45">
      <c r="B19"/>
      <c r="C19"/>
      <c r="D19"/>
      <c r="E19"/>
      <c r="K19" s="6"/>
    </row>
    <row r="20" spans="2:11" x14ac:dyDescent="0.45">
      <c r="B20"/>
      <c r="C20"/>
      <c r="D20"/>
      <c r="E20"/>
      <c r="K20" s="6"/>
    </row>
    <row r="21" spans="2:11" x14ac:dyDescent="0.45">
      <c r="B21"/>
      <c r="C21"/>
      <c r="D21"/>
      <c r="E21"/>
      <c r="K21" s="6"/>
    </row>
    <row r="22" spans="2:11" x14ac:dyDescent="0.45">
      <c r="B22"/>
      <c r="C22"/>
      <c r="D22"/>
      <c r="E22"/>
      <c r="K22" s="6"/>
    </row>
    <row r="23" spans="2:11" x14ac:dyDescent="0.45">
      <c r="B23"/>
      <c r="C23"/>
      <c r="D23"/>
      <c r="E23"/>
      <c r="K23" s="6"/>
    </row>
    <row r="24" spans="2:11" x14ac:dyDescent="0.45">
      <c r="B24"/>
      <c r="C24"/>
      <c r="D24"/>
      <c r="E24"/>
      <c r="K24" s="6"/>
    </row>
    <row r="25" spans="2:11" x14ac:dyDescent="0.45">
      <c r="B25"/>
      <c r="C25"/>
      <c r="D25"/>
      <c r="E25"/>
      <c r="K25" s="6"/>
    </row>
    <row r="26" spans="2:11" x14ac:dyDescent="0.45">
      <c r="B26"/>
      <c r="C26"/>
      <c r="D26"/>
      <c r="E26"/>
      <c r="K26" s="6"/>
    </row>
    <row r="27" spans="2:11" x14ac:dyDescent="0.45">
      <c r="B27"/>
      <c r="C27"/>
      <c r="D27"/>
      <c r="E27"/>
      <c r="K27" s="6"/>
    </row>
    <row r="28" spans="2:11" x14ac:dyDescent="0.45">
      <c r="B28"/>
      <c r="C28"/>
      <c r="D28"/>
      <c r="E28"/>
      <c r="K28" s="6"/>
    </row>
    <row r="29" spans="2:11" x14ac:dyDescent="0.45">
      <c r="B29"/>
      <c r="C29"/>
      <c r="D29"/>
      <c r="E29"/>
      <c r="K29" s="6"/>
    </row>
    <row r="30" spans="2:11" x14ac:dyDescent="0.45">
      <c r="B30"/>
      <c r="C30"/>
      <c r="D30"/>
      <c r="E30"/>
      <c r="K30" s="6"/>
    </row>
    <row r="31" spans="2:11" x14ac:dyDescent="0.45">
      <c r="B31"/>
      <c r="C31"/>
      <c r="D31"/>
      <c r="E31"/>
      <c r="K31" s="6"/>
    </row>
    <row r="32" spans="2:11" x14ac:dyDescent="0.45">
      <c r="B32"/>
      <c r="C32"/>
      <c r="D32"/>
      <c r="E32"/>
      <c r="K32" s="6"/>
    </row>
    <row r="33" spans="2:11" x14ac:dyDescent="0.45">
      <c r="B33"/>
      <c r="C33"/>
      <c r="D33"/>
      <c r="E33"/>
      <c r="K33" s="6"/>
    </row>
    <row r="34" spans="2:11" x14ac:dyDescent="0.45">
      <c r="B34"/>
      <c r="C34"/>
      <c r="D34"/>
      <c r="E34"/>
      <c r="K34" s="6"/>
    </row>
    <row r="35" spans="2:11" x14ac:dyDescent="0.45">
      <c r="B35"/>
      <c r="C35"/>
      <c r="D35"/>
      <c r="E35"/>
      <c r="K35" s="6"/>
    </row>
    <row r="36" spans="2:11" x14ac:dyDescent="0.45">
      <c r="B36"/>
      <c r="C36"/>
      <c r="D36"/>
      <c r="E36"/>
      <c r="K36" s="6"/>
    </row>
    <row r="37" spans="2:11" x14ac:dyDescent="0.45">
      <c r="B37"/>
      <c r="C37"/>
      <c r="D37"/>
      <c r="E37"/>
      <c r="K37" s="6"/>
    </row>
    <row r="38" spans="2:11" x14ac:dyDescent="0.45">
      <c r="B38"/>
      <c r="C38"/>
      <c r="D38"/>
      <c r="E38"/>
      <c r="K38" s="6"/>
    </row>
    <row r="39" spans="2:11" x14ac:dyDescent="0.45">
      <c r="B39"/>
      <c r="C39"/>
      <c r="D39"/>
      <c r="E39"/>
      <c r="K39" s="6"/>
    </row>
    <row r="40" spans="2:11" x14ac:dyDescent="0.45">
      <c r="B40"/>
      <c r="C40"/>
      <c r="D40"/>
      <c r="E40"/>
      <c r="K40" s="6"/>
    </row>
    <row r="41" spans="2:11" x14ac:dyDescent="0.45">
      <c r="B41"/>
      <c r="C41"/>
      <c r="D41"/>
      <c r="E41"/>
      <c r="K41" s="6"/>
    </row>
    <row r="42" spans="2:11" x14ac:dyDescent="0.45">
      <c r="B42"/>
      <c r="C42"/>
      <c r="D42"/>
      <c r="E42"/>
      <c r="K42" s="6"/>
    </row>
    <row r="43" spans="2:11" x14ac:dyDescent="0.45">
      <c r="B43"/>
      <c r="C43"/>
      <c r="D43"/>
      <c r="E43"/>
      <c r="K43" s="6"/>
    </row>
    <row r="44" spans="2:11" x14ac:dyDescent="0.45">
      <c r="B44"/>
      <c r="C44"/>
      <c r="D44"/>
      <c r="E44"/>
      <c r="K44" s="6"/>
    </row>
    <row r="45" spans="2:11" x14ac:dyDescent="0.45">
      <c r="B45"/>
      <c r="C45"/>
      <c r="D45"/>
      <c r="E45"/>
      <c r="K45" s="6"/>
    </row>
    <row r="46" spans="2:11" x14ac:dyDescent="0.45">
      <c r="B46"/>
      <c r="C46"/>
      <c r="D46"/>
      <c r="E46"/>
      <c r="K46" s="6"/>
    </row>
    <row r="47" spans="2:11" x14ac:dyDescent="0.45">
      <c r="B47"/>
      <c r="C47"/>
      <c r="D47"/>
      <c r="E47"/>
      <c r="K47" s="6"/>
    </row>
    <row r="48" spans="2:11" x14ac:dyDescent="0.45">
      <c r="B48"/>
      <c r="C48"/>
      <c r="D48"/>
      <c r="E48"/>
      <c r="K48" s="6"/>
    </row>
    <row r="49" spans="2:11" x14ac:dyDescent="0.45">
      <c r="B49"/>
      <c r="C49"/>
      <c r="D49"/>
      <c r="E49"/>
      <c r="K49" s="6"/>
    </row>
    <row r="50" spans="2:11" x14ac:dyDescent="0.45">
      <c r="B50"/>
      <c r="C50"/>
      <c r="D50"/>
      <c r="E50"/>
      <c r="K50" s="6"/>
    </row>
    <row r="51" spans="2:11" x14ac:dyDescent="0.45">
      <c r="B51"/>
      <c r="C51"/>
      <c r="D51"/>
      <c r="E51"/>
      <c r="K51" s="6"/>
    </row>
    <row r="52" spans="2:11" x14ac:dyDescent="0.45">
      <c r="B52"/>
      <c r="C52"/>
      <c r="D52"/>
      <c r="E52"/>
      <c r="K52" s="6"/>
    </row>
    <row r="53" spans="2:11" x14ac:dyDescent="0.45">
      <c r="B53"/>
      <c r="C53"/>
      <c r="D53"/>
      <c r="E53"/>
      <c r="K53" s="6"/>
    </row>
    <row r="54" spans="2:11" x14ac:dyDescent="0.45">
      <c r="B54"/>
      <c r="C54"/>
      <c r="D54"/>
      <c r="E54"/>
      <c r="K54" s="6"/>
    </row>
    <row r="55" spans="2:11" x14ac:dyDescent="0.45">
      <c r="B55"/>
      <c r="C55"/>
      <c r="D55"/>
      <c r="E55"/>
      <c r="K55" s="6"/>
    </row>
    <row r="56" spans="2:11" x14ac:dyDescent="0.45">
      <c r="B56"/>
      <c r="C56"/>
      <c r="D56"/>
      <c r="E56"/>
      <c r="K56" s="6"/>
    </row>
    <row r="57" spans="2:11" x14ac:dyDescent="0.45">
      <c r="B57"/>
      <c r="C57"/>
      <c r="D57"/>
      <c r="E57"/>
      <c r="K57" s="6"/>
    </row>
    <row r="58" spans="2:11" x14ac:dyDescent="0.45">
      <c r="B58"/>
      <c r="C58"/>
      <c r="D58"/>
      <c r="E58"/>
      <c r="K58" s="6"/>
    </row>
    <row r="59" spans="2:11" x14ac:dyDescent="0.45">
      <c r="B59"/>
      <c r="C59"/>
      <c r="D59"/>
      <c r="E59"/>
      <c r="K59" s="6"/>
    </row>
    <row r="60" spans="2:11" x14ac:dyDescent="0.45">
      <c r="B60"/>
      <c r="C60"/>
      <c r="D60"/>
      <c r="E60"/>
      <c r="K60" s="6"/>
    </row>
    <row r="61" spans="2:11" x14ac:dyDescent="0.45">
      <c r="B61"/>
      <c r="C61"/>
      <c r="D61"/>
      <c r="E61"/>
      <c r="K61" s="6"/>
    </row>
    <row r="62" spans="2:11" x14ac:dyDescent="0.45">
      <c r="B62"/>
      <c r="C62"/>
      <c r="D62"/>
      <c r="E62"/>
      <c r="K62" s="6"/>
    </row>
    <row r="63" spans="2:11" x14ac:dyDescent="0.45">
      <c r="B63"/>
      <c r="C63"/>
      <c r="D63"/>
      <c r="E63"/>
      <c r="K63" s="6"/>
    </row>
    <row r="64" spans="2:11" x14ac:dyDescent="0.45">
      <c r="B64"/>
      <c r="C64"/>
      <c r="D64"/>
      <c r="E64"/>
      <c r="K64" s="6"/>
    </row>
    <row r="65" spans="2:11" x14ac:dyDescent="0.45">
      <c r="B65"/>
      <c r="C65"/>
      <c r="D65"/>
      <c r="E65"/>
      <c r="K65" s="6"/>
    </row>
    <row r="66" spans="2:11" x14ac:dyDescent="0.45">
      <c r="B66"/>
      <c r="C66"/>
      <c r="D66"/>
      <c r="E66"/>
      <c r="K66" s="6"/>
    </row>
    <row r="67" spans="2:11" x14ac:dyDescent="0.45">
      <c r="B67"/>
      <c r="C67"/>
      <c r="D67"/>
      <c r="E67"/>
      <c r="K67" s="6"/>
    </row>
    <row r="68" spans="2:11" x14ac:dyDescent="0.45">
      <c r="B68"/>
      <c r="C68"/>
      <c r="D68"/>
      <c r="E68"/>
      <c r="K68" s="6"/>
    </row>
    <row r="69" spans="2:11" x14ac:dyDescent="0.45">
      <c r="B69"/>
      <c r="C69"/>
      <c r="D69"/>
      <c r="E69"/>
      <c r="K69" s="6"/>
    </row>
    <row r="70" spans="2:11" x14ac:dyDescent="0.45">
      <c r="B70"/>
      <c r="C70"/>
      <c r="D70"/>
      <c r="E70"/>
      <c r="K70" s="6"/>
    </row>
    <row r="71" spans="2:11" x14ac:dyDescent="0.45">
      <c r="B71"/>
      <c r="C71"/>
      <c r="D71"/>
      <c r="E71"/>
      <c r="K71" s="6"/>
    </row>
    <row r="72" spans="2:11" x14ac:dyDescent="0.45">
      <c r="B72"/>
      <c r="C72"/>
      <c r="D72"/>
      <c r="E72"/>
      <c r="K72" s="6"/>
    </row>
    <row r="73" spans="2:11" x14ac:dyDescent="0.45">
      <c r="B73"/>
      <c r="C73"/>
      <c r="D73"/>
      <c r="E73"/>
      <c r="K73" s="6"/>
    </row>
    <row r="74" spans="2:11" x14ac:dyDescent="0.45">
      <c r="B74"/>
      <c r="C74"/>
      <c r="D74"/>
      <c r="E74"/>
      <c r="K74" s="6"/>
    </row>
    <row r="75" spans="2:11" x14ac:dyDescent="0.45">
      <c r="B75"/>
      <c r="C75"/>
      <c r="D75"/>
      <c r="E75"/>
      <c r="K75" s="6"/>
    </row>
    <row r="76" spans="2:11" x14ac:dyDescent="0.45">
      <c r="B76"/>
      <c r="C76"/>
      <c r="D76"/>
      <c r="E76"/>
      <c r="K76" s="6"/>
    </row>
    <row r="77" spans="2:11" x14ac:dyDescent="0.45">
      <c r="B77"/>
      <c r="C77"/>
      <c r="D77"/>
      <c r="E77"/>
      <c r="K77" s="6"/>
    </row>
    <row r="78" spans="2:11" x14ac:dyDescent="0.45">
      <c r="B78"/>
      <c r="C78"/>
      <c r="D78"/>
      <c r="E78"/>
      <c r="K78" s="6"/>
    </row>
    <row r="79" spans="2:11" x14ac:dyDescent="0.45">
      <c r="B79"/>
      <c r="C79"/>
      <c r="D79"/>
      <c r="E79"/>
      <c r="K79" s="6"/>
    </row>
    <row r="80" spans="2:11" x14ac:dyDescent="0.45">
      <c r="B80"/>
      <c r="C80"/>
      <c r="D80"/>
      <c r="E80"/>
      <c r="K80" s="6"/>
    </row>
    <row r="81" spans="2:11" x14ac:dyDescent="0.45">
      <c r="B81"/>
      <c r="C81"/>
      <c r="D81"/>
      <c r="E81"/>
      <c r="K81" s="6"/>
    </row>
    <row r="82" spans="2:11" x14ac:dyDescent="0.45">
      <c r="B82"/>
      <c r="C82"/>
      <c r="D82"/>
      <c r="E82"/>
      <c r="K82" s="6"/>
    </row>
    <row r="83" spans="2:11" x14ac:dyDescent="0.45">
      <c r="B83"/>
      <c r="C83"/>
      <c r="D83"/>
      <c r="E83"/>
      <c r="K83" s="6"/>
    </row>
    <row r="84" spans="2:11" x14ac:dyDescent="0.45">
      <c r="B84"/>
      <c r="C84"/>
      <c r="D84"/>
      <c r="E84"/>
      <c r="K84" s="6"/>
    </row>
    <row r="85" spans="2:11" x14ac:dyDescent="0.45">
      <c r="B85"/>
      <c r="C85"/>
      <c r="D85"/>
      <c r="E85"/>
      <c r="K85" s="6"/>
    </row>
    <row r="86" spans="2:11" x14ac:dyDescent="0.45">
      <c r="B86"/>
      <c r="C86"/>
      <c r="D86"/>
      <c r="E86"/>
      <c r="K86" s="6"/>
    </row>
    <row r="87" spans="2:11" x14ac:dyDescent="0.45">
      <c r="B87"/>
      <c r="C87"/>
      <c r="D87"/>
      <c r="E87"/>
      <c r="K87" s="6"/>
    </row>
    <row r="88" spans="2:11" x14ac:dyDescent="0.45">
      <c r="B88"/>
      <c r="C88"/>
      <c r="D88"/>
      <c r="E88"/>
      <c r="K88" s="6"/>
    </row>
    <row r="89" spans="2:11" x14ac:dyDescent="0.45">
      <c r="B89"/>
      <c r="C89"/>
      <c r="D89"/>
      <c r="E89"/>
      <c r="K89" s="6"/>
    </row>
    <row r="90" spans="2:11" x14ac:dyDescent="0.45">
      <c r="B90"/>
      <c r="C90"/>
      <c r="D90"/>
      <c r="E90"/>
      <c r="K90" s="6"/>
    </row>
    <row r="91" spans="2:11" x14ac:dyDescent="0.45">
      <c r="B91"/>
      <c r="C91"/>
      <c r="D91"/>
      <c r="E91"/>
      <c r="K91" s="6"/>
    </row>
    <row r="92" spans="2:11" x14ac:dyDescent="0.45">
      <c r="B92"/>
      <c r="C92"/>
      <c r="D92"/>
      <c r="E92"/>
      <c r="K92" s="6"/>
    </row>
    <row r="93" spans="2:11" x14ac:dyDescent="0.45">
      <c r="B93"/>
      <c r="C93"/>
      <c r="D93"/>
      <c r="E93"/>
      <c r="K93" s="6"/>
    </row>
    <row r="94" spans="2:11" x14ac:dyDescent="0.45">
      <c r="B94"/>
      <c r="C94"/>
      <c r="D94"/>
      <c r="E94"/>
      <c r="K94" s="6"/>
    </row>
    <row r="95" spans="2:11" x14ac:dyDescent="0.45">
      <c r="B95"/>
      <c r="C95"/>
      <c r="D95"/>
      <c r="E95"/>
      <c r="K95" s="6"/>
    </row>
    <row r="96" spans="2:11" x14ac:dyDescent="0.45">
      <c r="B96"/>
      <c r="C96"/>
      <c r="D96"/>
      <c r="E96"/>
      <c r="K96" s="6"/>
    </row>
    <row r="97" spans="2:11" x14ac:dyDescent="0.45">
      <c r="B97"/>
      <c r="C97"/>
      <c r="D97"/>
      <c r="E97"/>
      <c r="K97" s="6"/>
    </row>
    <row r="98" spans="2:11" x14ac:dyDescent="0.45">
      <c r="B98"/>
      <c r="C98"/>
      <c r="D98"/>
      <c r="E98"/>
      <c r="K98" s="6"/>
    </row>
    <row r="99" spans="2:11" x14ac:dyDescent="0.45">
      <c r="B99"/>
      <c r="C99"/>
      <c r="D99"/>
      <c r="E99"/>
      <c r="K99" s="6"/>
    </row>
    <row r="100" spans="2:11" x14ac:dyDescent="0.45">
      <c r="B100"/>
      <c r="C100"/>
      <c r="D100"/>
      <c r="E100"/>
      <c r="K100" s="6"/>
    </row>
    <row r="101" spans="2:11" x14ac:dyDescent="0.45">
      <c r="B101"/>
      <c r="C101"/>
      <c r="D101"/>
      <c r="E101"/>
      <c r="K101" s="6"/>
    </row>
    <row r="102" spans="2:11" x14ac:dyDescent="0.45">
      <c r="B102"/>
      <c r="C102"/>
      <c r="D102"/>
      <c r="E102"/>
      <c r="K102" s="6"/>
    </row>
    <row r="103" spans="2:11" x14ac:dyDescent="0.45">
      <c r="B103"/>
      <c r="C103"/>
      <c r="D103"/>
      <c r="E103"/>
      <c r="K103" s="6"/>
    </row>
    <row r="104" spans="2:11" x14ac:dyDescent="0.45">
      <c r="B104"/>
      <c r="C104"/>
      <c r="D104"/>
      <c r="E104"/>
      <c r="K104" s="6"/>
    </row>
    <row r="105" spans="2:11" x14ac:dyDescent="0.45">
      <c r="B105"/>
      <c r="C105"/>
      <c r="D105"/>
      <c r="E105"/>
      <c r="K105" s="6"/>
    </row>
    <row r="106" spans="2:11" x14ac:dyDescent="0.45">
      <c r="B106"/>
      <c r="C106"/>
      <c r="D106"/>
      <c r="E106"/>
      <c r="K106" s="6"/>
    </row>
    <row r="107" spans="2:11" x14ac:dyDescent="0.45">
      <c r="B107"/>
      <c r="C107"/>
      <c r="D107"/>
      <c r="E107"/>
      <c r="K107" s="6"/>
    </row>
    <row r="108" spans="2:11" x14ac:dyDescent="0.45">
      <c r="B108"/>
      <c r="C108"/>
      <c r="D108"/>
      <c r="E108"/>
      <c r="K108" s="6"/>
    </row>
    <row r="109" spans="2:11" x14ac:dyDescent="0.45">
      <c r="B109"/>
      <c r="C109"/>
      <c r="D109"/>
      <c r="E109"/>
      <c r="K109" s="6"/>
    </row>
    <row r="110" spans="2:11" x14ac:dyDescent="0.45">
      <c r="B110"/>
      <c r="C110"/>
      <c r="D110"/>
      <c r="E110"/>
      <c r="K110" s="6"/>
    </row>
    <row r="111" spans="2:11" x14ac:dyDescent="0.45">
      <c r="B111"/>
      <c r="C111"/>
      <c r="D111"/>
      <c r="E111"/>
      <c r="K111" s="6"/>
    </row>
    <row r="112" spans="2:11" x14ac:dyDescent="0.45">
      <c r="B112"/>
      <c r="C112"/>
      <c r="D112"/>
      <c r="E112"/>
      <c r="K112" s="6"/>
    </row>
    <row r="113" spans="2:11" x14ac:dyDescent="0.45">
      <c r="B113"/>
      <c r="C113"/>
      <c r="D113"/>
      <c r="E113"/>
      <c r="K113" s="6"/>
    </row>
    <row r="114" spans="2:11" x14ac:dyDescent="0.45">
      <c r="B114"/>
      <c r="C114"/>
      <c r="D114"/>
      <c r="E114"/>
      <c r="K114" s="6"/>
    </row>
    <row r="115" spans="2:11" x14ac:dyDescent="0.45">
      <c r="B115"/>
      <c r="C115"/>
      <c r="D115"/>
      <c r="E115"/>
      <c r="K115" s="6"/>
    </row>
    <row r="116" spans="2:11" x14ac:dyDescent="0.45">
      <c r="B116"/>
      <c r="C116"/>
      <c r="D116"/>
      <c r="E116"/>
      <c r="K116" s="6"/>
    </row>
    <row r="117" spans="2:11" x14ac:dyDescent="0.45">
      <c r="B117"/>
      <c r="C117"/>
      <c r="D117"/>
      <c r="E117"/>
      <c r="K117" s="6"/>
    </row>
    <row r="118" spans="2:11" x14ac:dyDescent="0.45">
      <c r="B118"/>
      <c r="C118"/>
      <c r="D118"/>
      <c r="E118"/>
      <c r="K118" s="6"/>
    </row>
    <row r="119" spans="2:11" x14ac:dyDescent="0.45">
      <c r="B119"/>
      <c r="C119"/>
      <c r="D119"/>
      <c r="E119"/>
      <c r="K119" s="6"/>
    </row>
    <row r="120" spans="2:11" x14ac:dyDescent="0.45">
      <c r="B120"/>
      <c r="C120"/>
      <c r="D120"/>
      <c r="E120"/>
      <c r="K120" s="6"/>
    </row>
    <row r="121" spans="2:11" x14ac:dyDescent="0.45">
      <c r="B121"/>
      <c r="C121"/>
      <c r="D121"/>
      <c r="E121"/>
      <c r="K121" s="6"/>
    </row>
    <row r="122" spans="2:11" x14ac:dyDescent="0.45">
      <c r="B122"/>
      <c r="C122"/>
      <c r="D122"/>
      <c r="E122"/>
      <c r="K122" s="6"/>
    </row>
    <row r="123" spans="2:11" x14ac:dyDescent="0.45">
      <c r="B123"/>
      <c r="C123"/>
      <c r="D123"/>
      <c r="E123"/>
      <c r="K123" s="6"/>
    </row>
    <row r="124" spans="2:11" x14ac:dyDescent="0.45">
      <c r="B124"/>
      <c r="C124"/>
      <c r="D124"/>
      <c r="E124"/>
      <c r="K124" s="6"/>
    </row>
    <row r="125" spans="2:11" x14ac:dyDescent="0.45">
      <c r="B125"/>
      <c r="C125"/>
      <c r="D125"/>
      <c r="E125"/>
      <c r="K125" s="6"/>
    </row>
    <row r="126" spans="2:11" x14ac:dyDescent="0.45">
      <c r="B126"/>
      <c r="C126"/>
      <c r="D126"/>
      <c r="E126"/>
      <c r="K126" s="6"/>
    </row>
    <row r="127" spans="2:11" x14ac:dyDescent="0.45">
      <c r="B127"/>
      <c r="C127"/>
      <c r="D127"/>
      <c r="E127"/>
      <c r="K127" s="6"/>
    </row>
    <row r="128" spans="2:11" x14ac:dyDescent="0.45">
      <c r="B128"/>
      <c r="C128"/>
      <c r="D128"/>
      <c r="E128"/>
      <c r="K128" s="6"/>
    </row>
    <row r="129" spans="2:11" x14ac:dyDescent="0.45">
      <c r="B129"/>
      <c r="C129"/>
      <c r="D129"/>
      <c r="E129"/>
      <c r="K129" s="6"/>
    </row>
    <row r="130" spans="2:11" x14ac:dyDescent="0.45">
      <c r="B130"/>
      <c r="C130"/>
      <c r="D130"/>
      <c r="E130"/>
      <c r="K130" s="6"/>
    </row>
    <row r="131" spans="2:11" x14ac:dyDescent="0.45">
      <c r="B131"/>
      <c r="C131"/>
      <c r="D131"/>
      <c r="E131"/>
      <c r="K131" s="6"/>
    </row>
    <row r="132" spans="2:11" x14ac:dyDescent="0.45">
      <c r="B132"/>
      <c r="C132"/>
      <c r="D132"/>
      <c r="E132"/>
      <c r="K132" s="6"/>
    </row>
    <row r="133" spans="2:11" x14ac:dyDescent="0.45">
      <c r="B133"/>
      <c r="C133"/>
      <c r="D133"/>
      <c r="E133"/>
      <c r="K133" s="6"/>
    </row>
    <row r="134" spans="2:11" x14ac:dyDescent="0.45">
      <c r="B134"/>
      <c r="C134"/>
      <c r="D134"/>
      <c r="E134"/>
      <c r="K134" s="6"/>
    </row>
    <row r="135" spans="2:11" x14ac:dyDescent="0.45">
      <c r="B135"/>
      <c r="C135"/>
      <c r="D135"/>
      <c r="E135"/>
      <c r="K135" s="6"/>
    </row>
    <row r="136" spans="2:11" x14ac:dyDescent="0.45">
      <c r="B136"/>
      <c r="C136"/>
      <c r="D136"/>
      <c r="E136"/>
      <c r="K136" s="6"/>
    </row>
    <row r="137" spans="2:11" x14ac:dyDescent="0.45">
      <c r="B137"/>
      <c r="C137"/>
      <c r="D137"/>
      <c r="E137"/>
      <c r="K137" s="6"/>
    </row>
    <row r="138" spans="2:11" x14ac:dyDescent="0.45">
      <c r="B138"/>
      <c r="C138"/>
      <c r="D138"/>
      <c r="E138"/>
      <c r="K138" s="6"/>
    </row>
    <row r="139" spans="2:11" x14ac:dyDescent="0.45">
      <c r="B139"/>
      <c r="C139"/>
      <c r="D139"/>
      <c r="E139"/>
      <c r="K139" s="6"/>
    </row>
    <row r="140" spans="2:11" x14ac:dyDescent="0.45">
      <c r="B140"/>
      <c r="C140"/>
      <c r="D140"/>
      <c r="E140"/>
      <c r="K140" s="6"/>
    </row>
    <row r="141" spans="2:11" x14ac:dyDescent="0.45">
      <c r="B141"/>
      <c r="C141"/>
      <c r="D141"/>
      <c r="E141"/>
      <c r="K141" s="6"/>
    </row>
    <row r="142" spans="2:11" x14ac:dyDescent="0.45">
      <c r="B142"/>
      <c r="C142"/>
      <c r="D142"/>
      <c r="E142"/>
      <c r="K142" s="6"/>
    </row>
    <row r="143" spans="2:11" x14ac:dyDescent="0.45">
      <c r="B143"/>
      <c r="C143"/>
      <c r="D143"/>
      <c r="E143"/>
      <c r="K143" s="6"/>
    </row>
    <row r="144" spans="2:11" x14ac:dyDescent="0.45">
      <c r="B144"/>
      <c r="C144"/>
      <c r="D144"/>
      <c r="E144"/>
      <c r="K144" s="6"/>
    </row>
    <row r="145" spans="2:11" x14ac:dyDescent="0.45">
      <c r="B145"/>
      <c r="C145"/>
      <c r="D145"/>
      <c r="E145"/>
      <c r="K145" s="6"/>
    </row>
    <row r="146" spans="2:11" x14ac:dyDescent="0.45">
      <c r="B146"/>
      <c r="C146"/>
      <c r="D146"/>
      <c r="E146"/>
      <c r="K146" s="6"/>
    </row>
    <row r="147" spans="2:11" x14ac:dyDescent="0.45">
      <c r="B147"/>
      <c r="C147"/>
      <c r="D147"/>
      <c r="E147"/>
      <c r="K147" s="6"/>
    </row>
    <row r="148" spans="2:11" x14ac:dyDescent="0.45">
      <c r="B148"/>
      <c r="C148"/>
      <c r="D148"/>
      <c r="E148"/>
      <c r="K148" s="6"/>
    </row>
    <row r="149" spans="2:11" x14ac:dyDescent="0.45">
      <c r="B149"/>
      <c r="C149"/>
      <c r="D149"/>
      <c r="E149"/>
      <c r="K149" s="6"/>
    </row>
    <row r="150" spans="2:11" x14ac:dyDescent="0.45">
      <c r="B150"/>
      <c r="C150"/>
      <c r="D150"/>
      <c r="E150"/>
      <c r="K150" s="6"/>
    </row>
    <row r="151" spans="2:11" x14ac:dyDescent="0.45">
      <c r="B151"/>
      <c r="C151"/>
      <c r="D151"/>
      <c r="E151"/>
      <c r="K151" s="6"/>
    </row>
    <row r="152" spans="2:11" x14ac:dyDescent="0.45">
      <c r="B152"/>
      <c r="C152"/>
      <c r="D152"/>
      <c r="E152"/>
      <c r="K152" s="6"/>
    </row>
    <row r="153" spans="2:11" x14ac:dyDescent="0.45">
      <c r="B153"/>
      <c r="C153"/>
      <c r="D153"/>
      <c r="E153"/>
      <c r="K153" s="6"/>
    </row>
    <row r="154" spans="2:11" x14ac:dyDescent="0.45">
      <c r="B154"/>
      <c r="C154"/>
      <c r="D154"/>
      <c r="E154"/>
      <c r="K154" s="6"/>
    </row>
    <row r="155" spans="2:11" x14ac:dyDescent="0.45">
      <c r="B155"/>
      <c r="C155"/>
      <c r="D155"/>
      <c r="E155"/>
      <c r="K155" s="6"/>
    </row>
    <row r="156" spans="2:11" x14ac:dyDescent="0.45">
      <c r="B156"/>
      <c r="C156"/>
      <c r="D156"/>
      <c r="E156"/>
      <c r="K156" s="6"/>
    </row>
    <row r="157" spans="2:11" x14ac:dyDescent="0.45">
      <c r="B157"/>
      <c r="C157"/>
      <c r="D157"/>
      <c r="E157"/>
      <c r="K157" s="6"/>
    </row>
    <row r="158" spans="2:11" x14ac:dyDescent="0.45">
      <c r="B158"/>
      <c r="C158"/>
      <c r="D158"/>
      <c r="E158"/>
      <c r="K158" s="6"/>
    </row>
    <row r="159" spans="2:11" x14ac:dyDescent="0.45">
      <c r="B159"/>
      <c r="C159"/>
      <c r="D159"/>
      <c r="E159"/>
      <c r="K159" s="6"/>
    </row>
    <row r="160" spans="2:11" x14ac:dyDescent="0.45">
      <c r="B160"/>
      <c r="C160"/>
      <c r="D160"/>
      <c r="E160"/>
      <c r="K160" s="6"/>
    </row>
    <row r="161" spans="2:11" x14ac:dyDescent="0.45">
      <c r="B161"/>
      <c r="C161"/>
      <c r="D161"/>
      <c r="E161"/>
      <c r="K161" s="6"/>
    </row>
    <row r="162" spans="2:11" x14ac:dyDescent="0.45">
      <c r="B162"/>
      <c r="C162"/>
      <c r="D162"/>
      <c r="E162"/>
      <c r="K162" s="6"/>
    </row>
    <row r="163" spans="2:11" x14ac:dyDescent="0.45">
      <c r="B163"/>
      <c r="C163"/>
      <c r="D163"/>
      <c r="E163"/>
      <c r="K163" s="6"/>
    </row>
    <row r="164" spans="2:11" x14ac:dyDescent="0.45">
      <c r="B164"/>
      <c r="C164"/>
      <c r="D164"/>
      <c r="E164"/>
      <c r="K164" s="6"/>
    </row>
    <row r="165" spans="2:11" x14ac:dyDescent="0.45">
      <c r="B165"/>
      <c r="C165"/>
      <c r="D165"/>
      <c r="E165"/>
      <c r="K165" s="6"/>
    </row>
    <row r="166" spans="2:11" x14ac:dyDescent="0.45">
      <c r="B166"/>
      <c r="C166"/>
      <c r="D166"/>
      <c r="E166"/>
      <c r="K166" s="6"/>
    </row>
    <row r="167" spans="2:11" x14ac:dyDescent="0.45">
      <c r="B167"/>
      <c r="C167"/>
      <c r="D167"/>
      <c r="E167"/>
      <c r="K167" s="6"/>
    </row>
    <row r="168" spans="2:11" x14ac:dyDescent="0.45">
      <c r="B168"/>
      <c r="C168"/>
      <c r="D168"/>
      <c r="E168"/>
      <c r="K168" s="6"/>
    </row>
    <row r="169" spans="2:11" x14ac:dyDescent="0.45">
      <c r="B169"/>
      <c r="C169"/>
      <c r="D169"/>
      <c r="E169"/>
      <c r="K169" s="6"/>
    </row>
    <row r="170" spans="2:11" x14ac:dyDescent="0.45">
      <c r="B170"/>
      <c r="C170"/>
      <c r="D170"/>
      <c r="E170"/>
      <c r="K170" s="6"/>
    </row>
    <row r="171" spans="2:11" x14ac:dyDescent="0.45">
      <c r="B171"/>
      <c r="C171"/>
      <c r="D171"/>
      <c r="E171"/>
      <c r="K171" s="6"/>
    </row>
    <row r="172" spans="2:11" x14ac:dyDescent="0.45">
      <c r="B172"/>
      <c r="C172"/>
      <c r="D172"/>
      <c r="E172"/>
      <c r="K172" s="6"/>
    </row>
    <row r="173" spans="2:11" x14ac:dyDescent="0.45">
      <c r="B173"/>
      <c r="C173"/>
      <c r="D173"/>
      <c r="E173"/>
      <c r="K173" s="6"/>
    </row>
    <row r="174" spans="2:11" x14ac:dyDescent="0.45">
      <c r="B174"/>
      <c r="C174"/>
      <c r="D174"/>
      <c r="E174"/>
      <c r="K174" s="6"/>
    </row>
    <row r="175" spans="2:11" x14ac:dyDescent="0.45">
      <c r="B175"/>
      <c r="C175"/>
      <c r="D175"/>
      <c r="E175"/>
      <c r="K175" s="6"/>
    </row>
    <row r="176" spans="2:11" x14ac:dyDescent="0.45">
      <c r="B176"/>
      <c r="C176"/>
      <c r="D176"/>
      <c r="E176"/>
      <c r="K176" s="6"/>
    </row>
    <row r="177" spans="2:11" x14ac:dyDescent="0.45">
      <c r="B177"/>
      <c r="C177"/>
      <c r="D177"/>
      <c r="E177"/>
      <c r="K177" s="6"/>
    </row>
    <row r="178" spans="2:11" x14ac:dyDescent="0.45">
      <c r="B178"/>
      <c r="C178"/>
      <c r="D178"/>
      <c r="E178"/>
      <c r="K178" s="6"/>
    </row>
    <row r="179" spans="2:11" x14ac:dyDescent="0.45">
      <c r="B179"/>
      <c r="C179"/>
      <c r="D179"/>
      <c r="E179"/>
      <c r="K179" s="6"/>
    </row>
    <row r="180" spans="2:11" x14ac:dyDescent="0.45">
      <c r="B180"/>
      <c r="C180"/>
      <c r="D180"/>
      <c r="E180"/>
      <c r="K180" s="6"/>
    </row>
    <row r="181" spans="2:11" x14ac:dyDescent="0.45">
      <c r="B181"/>
      <c r="C181"/>
      <c r="D181"/>
      <c r="E181"/>
      <c r="K181" s="6"/>
    </row>
    <row r="182" spans="2:11" x14ac:dyDescent="0.45">
      <c r="B182"/>
      <c r="C182"/>
      <c r="D182"/>
      <c r="E182"/>
      <c r="K182" s="6"/>
    </row>
    <row r="183" spans="2:11" x14ac:dyDescent="0.45">
      <c r="B183"/>
      <c r="C183"/>
      <c r="D183"/>
      <c r="E183"/>
      <c r="K183" s="6"/>
    </row>
    <row r="184" spans="2:11" x14ac:dyDescent="0.45">
      <c r="B184"/>
      <c r="C184"/>
      <c r="D184"/>
      <c r="E184"/>
      <c r="K184" s="6"/>
    </row>
    <row r="185" spans="2:11" x14ac:dyDescent="0.45">
      <c r="B185"/>
      <c r="C185"/>
      <c r="D185"/>
      <c r="E185"/>
      <c r="K185" s="6"/>
    </row>
    <row r="186" spans="2:11" x14ac:dyDescent="0.45">
      <c r="B186"/>
      <c r="C186"/>
      <c r="D186"/>
      <c r="E186"/>
      <c r="K186" s="6"/>
    </row>
    <row r="187" spans="2:11" x14ac:dyDescent="0.45">
      <c r="B187"/>
      <c r="C187"/>
      <c r="D187"/>
      <c r="E187"/>
      <c r="K187" s="6"/>
    </row>
    <row r="188" spans="2:11" x14ac:dyDescent="0.45">
      <c r="B188"/>
      <c r="C188"/>
      <c r="D188"/>
      <c r="E188"/>
      <c r="K188" s="6"/>
    </row>
    <row r="189" spans="2:11" x14ac:dyDescent="0.45">
      <c r="B189"/>
      <c r="C189"/>
      <c r="D189"/>
      <c r="E189"/>
      <c r="K189" s="6"/>
    </row>
    <row r="190" spans="2:11" x14ac:dyDescent="0.45">
      <c r="B190"/>
      <c r="C190"/>
      <c r="D190"/>
      <c r="E190"/>
      <c r="K190" s="6"/>
    </row>
    <row r="191" spans="2:11" x14ac:dyDescent="0.45">
      <c r="B191"/>
      <c r="C191"/>
      <c r="D191"/>
      <c r="E191"/>
      <c r="K191" s="6"/>
    </row>
    <row r="192" spans="2:11" x14ac:dyDescent="0.45">
      <c r="B192"/>
      <c r="C192"/>
      <c r="D192"/>
      <c r="E192"/>
      <c r="K192" s="6"/>
    </row>
    <row r="193" spans="2:11" x14ac:dyDescent="0.45">
      <c r="B193"/>
      <c r="C193"/>
      <c r="D193"/>
      <c r="E193"/>
      <c r="K193" s="6"/>
    </row>
    <row r="194" spans="2:11" x14ac:dyDescent="0.45">
      <c r="B194"/>
      <c r="C194"/>
      <c r="D194"/>
      <c r="E194"/>
      <c r="K194" s="6"/>
    </row>
    <row r="195" spans="2:11" x14ac:dyDescent="0.45">
      <c r="B195"/>
      <c r="C195"/>
      <c r="D195"/>
      <c r="E195"/>
      <c r="K195" s="6"/>
    </row>
    <row r="196" spans="2:11" x14ac:dyDescent="0.45">
      <c r="B196"/>
      <c r="C196"/>
      <c r="D196"/>
      <c r="E196"/>
      <c r="K196" s="6"/>
    </row>
    <row r="197" spans="2:11" x14ac:dyDescent="0.45">
      <c r="B197"/>
      <c r="C197"/>
      <c r="D197"/>
      <c r="E197"/>
      <c r="K197" s="6"/>
    </row>
    <row r="198" spans="2:11" x14ac:dyDescent="0.45">
      <c r="B198"/>
      <c r="C198"/>
      <c r="D198"/>
      <c r="E198"/>
      <c r="K198" s="6"/>
    </row>
    <row r="199" spans="2:11" x14ac:dyDescent="0.45">
      <c r="B199"/>
      <c r="C199"/>
      <c r="D199"/>
      <c r="E199"/>
      <c r="K199" s="6"/>
    </row>
    <row r="200" spans="2:11" x14ac:dyDescent="0.45">
      <c r="B200"/>
      <c r="C200"/>
      <c r="D200"/>
      <c r="E200"/>
      <c r="K200" s="6"/>
    </row>
    <row r="201" spans="2:11" x14ac:dyDescent="0.45">
      <c r="B201"/>
      <c r="C201"/>
      <c r="D201"/>
      <c r="E201"/>
      <c r="K201" s="6"/>
    </row>
    <row r="202" spans="2:11" x14ac:dyDescent="0.45">
      <c r="B202"/>
      <c r="C202"/>
      <c r="D202"/>
      <c r="E202"/>
      <c r="K202" s="6"/>
    </row>
    <row r="203" spans="2:11" x14ac:dyDescent="0.45">
      <c r="B203"/>
      <c r="C203"/>
      <c r="D203"/>
      <c r="E203"/>
      <c r="K203" s="6"/>
    </row>
    <row r="204" spans="2:11" x14ac:dyDescent="0.45">
      <c r="B204"/>
      <c r="C204"/>
      <c r="D204"/>
      <c r="E204"/>
      <c r="K204" s="6"/>
    </row>
    <row r="205" spans="2:11" x14ac:dyDescent="0.45">
      <c r="B205"/>
      <c r="C205"/>
      <c r="D205"/>
      <c r="E205"/>
      <c r="K205" s="6"/>
    </row>
    <row r="206" spans="2:11" x14ac:dyDescent="0.45">
      <c r="B206"/>
      <c r="C206"/>
      <c r="D206"/>
      <c r="E206"/>
      <c r="K206" s="6"/>
    </row>
    <row r="207" spans="2:11" x14ac:dyDescent="0.45">
      <c r="B207"/>
      <c r="C207"/>
      <c r="D207"/>
      <c r="E207"/>
      <c r="K207" s="6"/>
    </row>
    <row r="208" spans="2:11" x14ac:dyDescent="0.45">
      <c r="B208"/>
      <c r="C208"/>
      <c r="D208"/>
      <c r="E208"/>
      <c r="K208" s="6"/>
    </row>
    <row r="209" spans="2:11" x14ac:dyDescent="0.45">
      <c r="B209"/>
      <c r="C209"/>
      <c r="D209"/>
      <c r="E209"/>
      <c r="K209" s="6"/>
    </row>
    <row r="210" spans="2:11" x14ac:dyDescent="0.45">
      <c r="B210"/>
      <c r="C210"/>
      <c r="D210"/>
      <c r="E210"/>
      <c r="K210" s="6"/>
    </row>
    <row r="211" spans="2:11" x14ac:dyDescent="0.45">
      <c r="B211"/>
      <c r="C211"/>
      <c r="D211"/>
      <c r="E211"/>
      <c r="K211" s="6"/>
    </row>
    <row r="212" spans="2:11" x14ac:dyDescent="0.45">
      <c r="B212"/>
      <c r="C212"/>
      <c r="D212"/>
      <c r="E212"/>
      <c r="K212" s="6"/>
    </row>
    <row r="213" spans="2:11" x14ac:dyDescent="0.45">
      <c r="B213"/>
      <c r="C213"/>
      <c r="D213"/>
      <c r="E213"/>
      <c r="K213" s="6"/>
    </row>
    <row r="214" spans="2:11" x14ac:dyDescent="0.45">
      <c r="B214"/>
      <c r="C214"/>
      <c r="D214"/>
      <c r="E214"/>
      <c r="K214" s="6"/>
    </row>
    <row r="215" spans="2:11" x14ac:dyDescent="0.45">
      <c r="B215"/>
      <c r="C215"/>
      <c r="D215"/>
      <c r="E215"/>
      <c r="K215" s="6"/>
    </row>
    <row r="216" spans="2:11" x14ac:dyDescent="0.45">
      <c r="B216"/>
      <c r="C216"/>
      <c r="D216"/>
      <c r="E216"/>
      <c r="K216" s="6"/>
    </row>
    <row r="217" spans="2:11" x14ac:dyDescent="0.45">
      <c r="B217"/>
      <c r="C217"/>
      <c r="D217"/>
      <c r="E217"/>
      <c r="K217" s="6"/>
    </row>
    <row r="218" spans="2:11" x14ac:dyDescent="0.45">
      <c r="B218"/>
      <c r="C218"/>
      <c r="D218"/>
      <c r="E218"/>
      <c r="K218" s="6"/>
    </row>
    <row r="219" spans="2:11" x14ac:dyDescent="0.45">
      <c r="B219"/>
      <c r="C219"/>
      <c r="D219"/>
      <c r="E219"/>
      <c r="K219" s="6"/>
    </row>
    <row r="220" spans="2:11" x14ac:dyDescent="0.45">
      <c r="B220"/>
      <c r="C220"/>
      <c r="D220"/>
      <c r="E220"/>
      <c r="K220" s="6"/>
    </row>
    <row r="221" spans="2:11" x14ac:dyDescent="0.45">
      <c r="B221"/>
      <c r="C221"/>
      <c r="D221"/>
      <c r="E221"/>
      <c r="K221" s="6"/>
    </row>
    <row r="222" spans="2:11" x14ac:dyDescent="0.45">
      <c r="B222"/>
      <c r="C222"/>
      <c r="D222"/>
      <c r="E222"/>
      <c r="K222" s="6"/>
    </row>
    <row r="223" spans="2:11" x14ac:dyDescent="0.45">
      <c r="B223"/>
      <c r="C223"/>
      <c r="D223"/>
      <c r="E223"/>
      <c r="K223" s="6"/>
    </row>
    <row r="224" spans="2:11" x14ac:dyDescent="0.45">
      <c r="B224"/>
      <c r="C224"/>
      <c r="D224"/>
      <c r="E224"/>
      <c r="K224" s="6"/>
    </row>
    <row r="225" spans="2:11" x14ac:dyDescent="0.45">
      <c r="B225"/>
      <c r="C225"/>
      <c r="D225"/>
      <c r="E225"/>
      <c r="K225" s="6"/>
    </row>
    <row r="226" spans="2:11" x14ac:dyDescent="0.45">
      <c r="B226"/>
      <c r="C226"/>
      <c r="D226"/>
      <c r="E226"/>
      <c r="K226" s="6"/>
    </row>
    <row r="227" spans="2:11" x14ac:dyDescent="0.45">
      <c r="B227"/>
      <c r="C227"/>
      <c r="D227"/>
      <c r="E227"/>
      <c r="K227" s="6"/>
    </row>
    <row r="228" spans="2:11" x14ac:dyDescent="0.45">
      <c r="B228"/>
      <c r="C228"/>
      <c r="D228"/>
      <c r="E228"/>
      <c r="K228" s="6"/>
    </row>
    <row r="229" spans="2:11" x14ac:dyDescent="0.45">
      <c r="B229"/>
      <c r="C229"/>
      <c r="D229"/>
      <c r="E229"/>
      <c r="K229" s="6"/>
    </row>
    <row r="230" spans="2:11" x14ac:dyDescent="0.45">
      <c r="B230"/>
      <c r="C230"/>
      <c r="D230"/>
      <c r="E230"/>
      <c r="K230" s="6"/>
    </row>
    <row r="231" spans="2:11" x14ac:dyDescent="0.45">
      <c r="B231"/>
      <c r="C231"/>
      <c r="D231"/>
      <c r="E231"/>
      <c r="K231" s="6"/>
    </row>
    <row r="232" spans="2:11" x14ac:dyDescent="0.45">
      <c r="B232"/>
      <c r="C232"/>
      <c r="D232"/>
      <c r="E232"/>
      <c r="K232" s="6"/>
    </row>
    <row r="233" spans="2:11" x14ac:dyDescent="0.45">
      <c r="B233"/>
      <c r="C233"/>
      <c r="D233"/>
      <c r="E233"/>
      <c r="K233" s="6"/>
    </row>
    <row r="234" spans="2:11" x14ac:dyDescent="0.45">
      <c r="B234"/>
      <c r="C234"/>
      <c r="D234"/>
      <c r="E234"/>
      <c r="K234" s="6"/>
    </row>
    <row r="235" spans="2:11" x14ac:dyDescent="0.45">
      <c r="B235"/>
      <c r="C235"/>
      <c r="D235"/>
      <c r="E235"/>
      <c r="K235" s="6"/>
    </row>
    <row r="236" spans="2:11" x14ac:dyDescent="0.45">
      <c r="B236"/>
      <c r="C236"/>
      <c r="D236"/>
      <c r="E236"/>
      <c r="K236" s="6"/>
    </row>
    <row r="237" spans="2:11" x14ac:dyDescent="0.45">
      <c r="B237"/>
      <c r="C237"/>
      <c r="D237"/>
      <c r="E237"/>
      <c r="K237" s="6"/>
    </row>
    <row r="238" spans="2:11" x14ac:dyDescent="0.45">
      <c r="B238"/>
      <c r="C238"/>
      <c r="D238"/>
      <c r="E238"/>
      <c r="K238" s="6"/>
    </row>
    <row r="239" spans="2:11" x14ac:dyDescent="0.45">
      <c r="B239"/>
      <c r="C239"/>
      <c r="D239"/>
      <c r="E239"/>
      <c r="K239" s="6"/>
    </row>
    <row r="240" spans="2:11" x14ac:dyDescent="0.45">
      <c r="B240"/>
      <c r="C240"/>
      <c r="D240"/>
      <c r="E240"/>
      <c r="K240" s="6"/>
    </row>
    <row r="241" spans="2:11" x14ac:dyDescent="0.45">
      <c r="B241"/>
      <c r="C241"/>
      <c r="D241"/>
      <c r="E241"/>
      <c r="K241" s="6"/>
    </row>
    <row r="242" spans="2:11" x14ac:dyDescent="0.45">
      <c r="B242"/>
      <c r="C242"/>
      <c r="D242"/>
      <c r="E242"/>
      <c r="K242" s="6"/>
    </row>
    <row r="243" spans="2:11" x14ac:dyDescent="0.45">
      <c r="B243"/>
      <c r="C243"/>
      <c r="D243"/>
      <c r="E243"/>
      <c r="K243" s="6"/>
    </row>
    <row r="244" spans="2:11" x14ac:dyDescent="0.45">
      <c r="B244"/>
      <c r="C244"/>
      <c r="D244"/>
      <c r="E244"/>
      <c r="K244" s="6"/>
    </row>
    <row r="245" spans="2:11" x14ac:dyDescent="0.45">
      <c r="B245"/>
      <c r="C245"/>
      <c r="D245"/>
      <c r="E245"/>
      <c r="K245" s="6"/>
    </row>
    <row r="246" spans="2:11" x14ac:dyDescent="0.45">
      <c r="B246"/>
      <c r="C246"/>
      <c r="D246"/>
      <c r="E246"/>
      <c r="K246" s="6"/>
    </row>
    <row r="247" spans="2:11" x14ac:dyDescent="0.45">
      <c r="B247"/>
      <c r="C247"/>
      <c r="D247"/>
      <c r="E247"/>
      <c r="K247" s="6"/>
    </row>
    <row r="248" spans="2:11" x14ac:dyDescent="0.45">
      <c r="B248"/>
      <c r="C248"/>
      <c r="D248"/>
      <c r="E248"/>
      <c r="K248" s="6"/>
    </row>
    <row r="249" spans="2:11" x14ac:dyDescent="0.45">
      <c r="B249"/>
      <c r="C249"/>
      <c r="D249"/>
      <c r="E249"/>
      <c r="K249" s="6"/>
    </row>
    <row r="250" spans="2:11" x14ac:dyDescent="0.45">
      <c r="B250"/>
      <c r="C250"/>
      <c r="D250"/>
      <c r="E250"/>
      <c r="K250" s="6"/>
    </row>
    <row r="251" spans="2:11" x14ac:dyDescent="0.45">
      <c r="B251"/>
      <c r="C251"/>
      <c r="D251"/>
      <c r="E251"/>
      <c r="K251" s="6"/>
    </row>
    <row r="252" spans="2:11" x14ac:dyDescent="0.45">
      <c r="B252"/>
      <c r="C252"/>
      <c r="D252"/>
      <c r="E252"/>
      <c r="K252" s="6"/>
    </row>
    <row r="253" spans="2:11" x14ac:dyDescent="0.45">
      <c r="B253"/>
      <c r="C253"/>
      <c r="D253"/>
      <c r="E253"/>
      <c r="K253" s="6"/>
    </row>
    <row r="254" spans="2:11" x14ac:dyDescent="0.45">
      <c r="B254"/>
      <c r="C254"/>
      <c r="D254"/>
      <c r="E254"/>
      <c r="K254" s="6"/>
    </row>
    <row r="255" spans="2:11" x14ac:dyDescent="0.45">
      <c r="B255"/>
      <c r="C255"/>
      <c r="D255"/>
      <c r="E255"/>
      <c r="K255" s="6"/>
    </row>
    <row r="256" spans="2:11" x14ac:dyDescent="0.45">
      <c r="B256"/>
      <c r="C256"/>
      <c r="D256"/>
      <c r="E256"/>
      <c r="K256" s="6"/>
    </row>
    <row r="257" spans="2:11" x14ac:dyDescent="0.45">
      <c r="B257"/>
      <c r="C257"/>
      <c r="D257"/>
      <c r="E257"/>
      <c r="K257" s="6"/>
    </row>
    <row r="258" spans="2:11" x14ac:dyDescent="0.45">
      <c r="B258"/>
      <c r="C258"/>
      <c r="D258"/>
      <c r="E258"/>
      <c r="K258" s="6"/>
    </row>
    <row r="259" spans="2:11" x14ac:dyDescent="0.45">
      <c r="B259"/>
      <c r="C259"/>
      <c r="D259"/>
      <c r="E259"/>
      <c r="K259" s="6"/>
    </row>
    <row r="260" spans="2:11" x14ac:dyDescent="0.45">
      <c r="B260"/>
      <c r="C260"/>
      <c r="D260"/>
      <c r="E260"/>
      <c r="K260" s="6"/>
    </row>
    <row r="261" spans="2:11" x14ac:dyDescent="0.45">
      <c r="B261"/>
      <c r="C261"/>
      <c r="D261"/>
      <c r="E261"/>
      <c r="K261" s="6"/>
    </row>
    <row r="262" spans="2:11" x14ac:dyDescent="0.45">
      <c r="B262"/>
      <c r="C262"/>
      <c r="D262"/>
      <c r="E262"/>
      <c r="K262" s="6"/>
    </row>
    <row r="263" spans="2:11" x14ac:dyDescent="0.45">
      <c r="B263"/>
      <c r="C263"/>
      <c r="D263"/>
      <c r="E263"/>
      <c r="K263" s="6"/>
    </row>
    <row r="264" spans="2:11" x14ac:dyDescent="0.45">
      <c r="B264"/>
      <c r="C264"/>
      <c r="D264"/>
      <c r="E264"/>
      <c r="K264" s="6"/>
    </row>
    <row r="265" spans="2:11" x14ac:dyDescent="0.45">
      <c r="B265"/>
      <c r="C265"/>
      <c r="D265"/>
      <c r="E265"/>
      <c r="K265" s="6"/>
    </row>
    <row r="266" spans="2:11" x14ac:dyDescent="0.45">
      <c r="B266"/>
      <c r="C266"/>
      <c r="D266"/>
      <c r="E266"/>
      <c r="K266" s="6"/>
    </row>
    <row r="267" spans="2:11" x14ac:dyDescent="0.45">
      <c r="B267"/>
      <c r="C267"/>
      <c r="D267"/>
      <c r="E267"/>
      <c r="K267" s="6"/>
    </row>
    <row r="268" spans="2:11" x14ac:dyDescent="0.45">
      <c r="B268"/>
      <c r="C268"/>
      <c r="D268"/>
      <c r="E268"/>
      <c r="K268" s="6"/>
    </row>
    <row r="269" spans="2:11" x14ac:dyDescent="0.45">
      <c r="B269"/>
      <c r="C269"/>
      <c r="D269"/>
      <c r="E269"/>
      <c r="K269" s="6"/>
    </row>
    <row r="270" spans="2:11" x14ac:dyDescent="0.45">
      <c r="B270"/>
      <c r="C270"/>
      <c r="D270"/>
      <c r="E270"/>
      <c r="K270" s="6"/>
    </row>
    <row r="271" spans="2:11" x14ac:dyDescent="0.45">
      <c r="B271"/>
      <c r="C271"/>
      <c r="D271"/>
      <c r="E271"/>
      <c r="K271" s="6"/>
    </row>
    <row r="272" spans="2:11" x14ac:dyDescent="0.45">
      <c r="B272"/>
      <c r="C272"/>
      <c r="D272"/>
      <c r="E272"/>
      <c r="K272" s="6"/>
    </row>
    <row r="273" spans="2:11" x14ac:dyDescent="0.45">
      <c r="B273"/>
      <c r="C273"/>
      <c r="D273"/>
      <c r="E273"/>
      <c r="K273" s="6"/>
    </row>
    <row r="274" spans="2:11" x14ac:dyDescent="0.45">
      <c r="B274"/>
      <c r="C274"/>
      <c r="D274"/>
      <c r="E274"/>
      <c r="K274" s="6"/>
    </row>
    <row r="275" spans="2:11" x14ac:dyDescent="0.45">
      <c r="B275"/>
      <c r="C275"/>
      <c r="D275"/>
      <c r="E275"/>
      <c r="K275" s="6"/>
    </row>
    <row r="276" spans="2:11" x14ac:dyDescent="0.45">
      <c r="B276"/>
      <c r="C276"/>
      <c r="D276"/>
      <c r="E276"/>
      <c r="K276" s="6"/>
    </row>
    <row r="277" spans="2:11" x14ac:dyDescent="0.45">
      <c r="B277"/>
      <c r="C277"/>
      <c r="D277"/>
      <c r="E277"/>
      <c r="K277" s="6"/>
    </row>
    <row r="278" spans="2:11" x14ac:dyDescent="0.45">
      <c r="B278"/>
      <c r="C278"/>
      <c r="D278"/>
      <c r="E278"/>
      <c r="K278" s="6"/>
    </row>
    <row r="279" spans="2:11" x14ac:dyDescent="0.45">
      <c r="B279"/>
      <c r="C279"/>
      <c r="D279"/>
      <c r="E279"/>
      <c r="K279" s="6"/>
    </row>
    <row r="280" spans="2:11" x14ac:dyDescent="0.45">
      <c r="B280"/>
      <c r="C280"/>
      <c r="D280"/>
      <c r="E280"/>
      <c r="K280" s="6"/>
    </row>
    <row r="281" spans="2:11" x14ac:dyDescent="0.45">
      <c r="B281"/>
      <c r="C281"/>
      <c r="D281"/>
      <c r="E281"/>
      <c r="K281" s="6"/>
    </row>
    <row r="282" spans="2:11" x14ac:dyDescent="0.45">
      <c r="B282"/>
      <c r="C282"/>
      <c r="D282"/>
      <c r="E282"/>
      <c r="K282" s="6"/>
    </row>
    <row r="283" spans="2:11" x14ac:dyDescent="0.45">
      <c r="B283"/>
      <c r="C283"/>
      <c r="D283"/>
      <c r="E283"/>
      <c r="K283" s="6"/>
    </row>
    <row r="284" spans="2:11" x14ac:dyDescent="0.45">
      <c r="B284"/>
      <c r="C284"/>
      <c r="D284"/>
      <c r="E284"/>
      <c r="K284" s="6"/>
    </row>
    <row r="285" spans="2:11" x14ac:dyDescent="0.45">
      <c r="B285"/>
      <c r="C285"/>
      <c r="D285"/>
      <c r="E285"/>
      <c r="K285" s="6"/>
    </row>
    <row r="286" spans="2:11" x14ac:dyDescent="0.45">
      <c r="B286"/>
      <c r="C286"/>
      <c r="D286"/>
      <c r="E286"/>
      <c r="K286" s="6"/>
    </row>
    <row r="287" spans="2:11" x14ac:dyDescent="0.45">
      <c r="B287"/>
      <c r="C287"/>
      <c r="D287"/>
      <c r="E287"/>
      <c r="K287" s="6"/>
    </row>
    <row r="288" spans="2:11" x14ac:dyDescent="0.45">
      <c r="B288"/>
      <c r="C288"/>
      <c r="D288"/>
      <c r="E288"/>
      <c r="K288" s="6"/>
    </row>
    <row r="289" spans="2:11" x14ac:dyDescent="0.45">
      <c r="B289"/>
      <c r="C289"/>
      <c r="D289"/>
      <c r="E289"/>
      <c r="K289" s="6"/>
    </row>
    <row r="290" spans="2:11" x14ac:dyDescent="0.45">
      <c r="B290"/>
      <c r="C290"/>
      <c r="D290"/>
      <c r="E290"/>
      <c r="K290" s="6"/>
    </row>
    <row r="291" spans="2:11" x14ac:dyDescent="0.45">
      <c r="B291"/>
      <c r="C291"/>
      <c r="D291"/>
      <c r="E291"/>
      <c r="K291" s="6"/>
    </row>
    <row r="292" spans="2:11" x14ac:dyDescent="0.45">
      <c r="B292"/>
      <c r="C292"/>
      <c r="D292"/>
      <c r="E292"/>
      <c r="K292" s="6"/>
    </row>
    <row r="293" spans="2:11" x14ac:dyDescent="0.45">
      <c r="B293"/>
      <c r="C293"/>
      <c r="D293"/>
      <c r="E293"/>
      <c r="K293" s="6"/>
    </row>
    <row r="294" spans="2:11" x14ac:dyDescent="0.45">
      <c r="B294"/>
      <c r="C294"/>
      <c r="D294"/>
      <c r="E294"/>
      <c r="K294" s="6"/>
    </row>
    <row r="295" spans="2:11" x14ac:dyDescent="0.45">
      <c r="B295"/>
      <c r="C295"/>
      <c r="D295"/>
      <c r="E295"/>
      <c r="K295" s="6"/>
    </row>
    <row r="296" spans="2:11" x14ac:dyDescent="0.45">
      <c r="B296"/>
      <c r="C296"/>
      <c r="D296"/>
      <c r="E296"/>
      <c r="K296" s="6"/>
    </row>
    <row r="297" spans="2:11" x14ac:dyDescent="0.45">
      <c r="B297"/>
      <c r="C297"/>
      <c r="D297"/>
      <c r="E297"/>
      <c r="K297" s="6"/>
    </row>
    <row r="298" spans="2:11" x14ac:dyDescent="0.45">
      <c r="B298"/>
      <c r="C298"/>
      <c r="D298"/>
      <c r="E298"/>
      <c r="K298" s="6"/>
    </row>
    <row r="299" spans="2:11" x14ac:dyDescent="0.45">
      <c r="B299"/>
      <c r="C299"/>
      <c r="D299"/>
      <c r="E299"/>
      <c r="K299" s="6"/>
    </row>
    <row r="300" spans="2:11" x14ac:dyDescent="0.45">
      <c r="B300"/>
      <c r="C300"/>
      <c r="D300"/>
      <c r="E300"/>
      <c r="K300" s="6"/>
    </row>
    <row r="301" spans="2:11" x14ac:dyDescent="0.45">
      <c r="B301"/>
      <c r="C301"/>
      <c r="D301"/>
      <c r="E301"/>
      <c r="K301" s="6"/>
    </row>
    <row r="302" spans="2:11" x14ac:dyDescent="0.45">
      <c r="B302"/>
      <c r="C302"/>
      <c r="D302"/>
      <c r="E302"/>
      <c r="K302" s="6"/>
    </row>
    <row r="303" spans="2:11" x14ac:dyDescent="0.45">
      <c r="B303"/>
      <c r="C303"/>
      <c r="D303"/>
      <c r="E303"/>
      <c r="K303" s="6"/>
    </row>
    <row r="304" spans="2:11" x14ac:dyDescent="0.45">
      <c r="B304"/>
      <c r="C304"/>
      <c r="D304"/>
      <c r="E304"/>
      <c r="K304" s="6"/>
    </row>
    <row r="305" spans="2:11" x14ac:dyDescent="0.45">
      <c r="B305"/>
      <c r="C305"/>
      <c r="D305"/>
      <c r="E305"/>
      <c r="K305" s="6"/>
    </row>
    <row r="306" spans="2:11" x14ac:dyDescent="0.45">
      <c r="B306"/>
      <c r="C306"/>
      <c r="D306"/>
      <c r="E306"/>
      <c r="K306" s="6"/>
    </row>
    <row r="307" spans="2:11" x14ac:dyDescent="0.45">
      <c r="B307"/>
      <c r="C307"/>
      <c r="D307"/>
      <c r="E307"/>
      <c r="K307" s="6"/>
    </row>
    <row r="308" spans="2:11" x14ac:dyDescent="0.45">
      <c r="B308"/>
      <c r="C308"/>
      <c r="D308"/>
      <c r="E308"/>
      <c r="K308" s="6"/>
    </row>
    <row r="309" spans="2:11" x14ac:dyDescent="0.45">
      <c r="B309"/>
      <c r="C309"/>
      <c r="D309"/>
      <c r="E309"/>
      <c r="K309" s="6"/>
    </row>
    <row r="310" spans="2:11" x14ac:dyDescent="0.45">
      <c r="B310"/>
      <c r="C310"/>
      <c r="D310"/>
      <c r="E310"/>
      <c r="K310" s="6"/>
    </row>
    <row r="311" spans="2:11" x14ac:dyDescent="0.45">
      <c r="B311"/>
      <c r="C311"/>
      <c r="D311"/>
      <c r="E311"/>
      <c r="K311" s="6"/>
    </row>
    <row r="312" spans="2:11" x14ac:dyDescent="0.45">
      <c r="B312"/>
      <c r="C312"/>
      <c r="D312"/>
      <c r="E312"/>
      <c r="K312" s="6"/>
    </row>
    <row r="313" spans="2:11" x14ac:dyDescent="0.45">
      <c r="B313"/>
      <c r="C313"/>
      <c r="D313"/>
      <c r="E313"/>
      <c r="K313" s="6"/>
    </row>
    <row r="314" spans="2:11" x14ac:dyDescent="0.45">
      <c r="B314"/>
      <c r="C314"/>
      <c r="D314"/>
      <c r="E314"/>
      <c r="K314" s="6"/>
    </row>
    <row r="315" spans="2:11" x14ac:dyDescent="0.45">
      <c r="B315"/>
      <c r="C315"/>
      <c r="D315"/>
      <c r="E315"/>
      <c r="K315" s="6"/>
    </row>
    <row r="316" spans="2:11" x14ac:dyDescent="0.45">
      <c r="B316"/>
      <c r="C316"/>
      <c r="D316"/>
      <c r="E316"/>
      <c r="K316" s="6"/>
    </row>
    <row r="317" spans="2:11" x14ac:dyDescent="0.45">
      <c r="B317"/>
      <c r="C317"/>
      <c r="D317"/>
      <c r="E317"/>
      <c r="K317" s="6"/>
    </row>
    <row r="318" spans="2:11" x14ac:dyDescent="0.45">
      <c r="B318"/>
      <c r="C318"/>
      <c r="D318"/>
      <c r="E318"/>
      <c r="K318" s="6"/>
    </row>
    <row r="319" spans="2:11" x14ac:dyDescent="0.45">
      <c r="B319"/>
      <c r="C319"/>
      <c r="D319"/>
      <c r="E319"/>
      <c r="K319" s="6"/>
    </row>
    <row r="320" spans="2:11" x14ac:dyDescent="0.45">
      <c r="B320"/>
      <c r="C320"/>
      <c r="D320"/>
      <c r="E320"/>
      <c r="K320" s="6"/>
    </row>
    <row r="321" spans="2:11" x14ac:dyDescent="0.45">
      <c r="B321"/>
      <c r="C321"/>
      <c r="D321"/>
      <c r="E321"/>
      <c r="K321" s="6"/>
    </row>
    <row r="322" spans="2:11" x14ac:dyDescent="0.45">
      <c r="B322"/>
      <c r="C322"/>
      <c r="D322"/>
      <c r="E322"/>
      <c r="K322" s="6"/>
    </row>
    <row r="323" spans="2:11" x14ac:dyDescent="0.45">
      <c r="B323"/>
      <c r="C323"/>
      <c r="D323"/>
      <c r="E323"/>
      <c r="K323" s="6"/>
    </row>
    <row r="324" spans="2:11" x14ac:dyDescent="0.45">
      <c r="B324"/>
      <c r="C324"/>
      <c r="D324"/>
      <c r="E324"/>
      <c r="K324" s="6"/>
    </row>
    <row r="325" spans="2:11" x14ac:dyDescent="0.45">
      <c r="B325"/>
      <c r="C325"/>
      <c r="D325"/>
      <c r="E325"/>
      <c r="K325" s="6"/>
    </row>
    <row r="326" spans="2:11" x14ac:dyDescent="0.45">
      <c r="B326"/>
      <c r="C326"/>
      <c r="D326"/>
      <c r="E326"/>
      <c r="K326" s="6"/>
    </row>
    <row r="327" spans="2:11" x14ac:dyDescent="0.45">
      <c r="B327"/>
      <c r="C327"/>
      <c r="D327"/>
      <c r="E327"/>
      <c r="K327" s="6"/>
    </row>
    <row r="328" spans="2:11" x14ac:dyDescent="0.45">
      <c r="B328"/>
      <c r="C328"/>
      <c r="D328"/>
      <c r="E328"/>
      <c r="K328" s="6"/>
    </row>
    <row r="329" spans="2:11" x14ac:dyDescent="0.45">
      <c r="B329"/>
      <c r="C329"/>
      <c r="D329"/>
      <c r="E329"/>
      <c r="K329" s="6"/>
    </row>
    <row r="330" spans="2:11" x14ac:dyDescent="0.45">
      <c r="B330"/>
      <c r="C330"/>
      <c r="D330"/>
      <c r="E330"/>
      <c r="K330" s="6"/>
    </row>
    <row r="331" spans="2:11" x14ac:dyDescent="0.45">
      <c r="B331"/>
      <c r="C331"/>
      <c r="D331"/>
      <c r="E331"/>
      <c r="K331" s="6"/>
    </row>
    <row r="332" spans="2:11" x14ac:dyDescent="0.45">
      <c r="B332"/>
      <c r="C332"/>
      <c r="D332"/>
      <c r="E332"/>
      <c r="K332" s="6"/>
    </row>
    <row r="333" spans="2:11" x14ac:dyDescent="0.45">
      <c r="B333"/>
      <c r="C333"/>
      <c r="D333"/>
      <c r="E333"/>
      <c r="K333" s="6"/>
    </row>
    <row r="334" spans="2:11" x14ac:dyDescent="0.45">
      <c r="B334"/>
      <c r="C334"/>
      <c r="D334"/>
      <c r="E334"/>
      <c r="K334" s="6"/>
    </row>
    <row r="335" spans="2:11" x14ac:dyDescent="0.45">
      <c r="B335"/>
      <c r="C335"/>
      <c r="D335"/>
      <c r="E335"/>
      <c r="K335" s="6"/>
    </row>
    <row r="336" spans="2:11" x14ac:dyDescent="0.45">
      <c r="B336"/>
      <c r="C336"/>
      <c r="D336"/>
      <c r="E336"/>
      <c r="K336" s="6"/>
    </row>
    <row r="337" spans="2:11" x14ac:dyDescent="0.45">
      <c r="B337"/>
      <c r="C337"/>
      <c r="D337"/>
      <c r="E337"/>
      <c r="K337" s="6"/>
    </row>
    <row r="338" spans="2:11" x14ac:dyDescent="0.45">
      <c r="B338"/>
      <c r="C338"/>
      <c r="D338"/>
      <c r="E338"/>
      <c r="K338" s="6"/>
    </row>
    <row r="339" spans="2:11" x14ac:dyDescent="0.45">
      <c r="B339"/>
      <c r="C339"/>
      <c r="D339"/>
      <c r="E339"/>
      <c r="K339" s="6"/>
    </row>
    <row r="340" spans="2:11" x14ac:dyDescent="0.45">
      <c r="B340"/>
      <c r="C340"/>
      <c r="D340"/>
      <c r="E340"/>
      <c r="K340" s="6"/>
    </row>
    <row r="341" spans="2:11" x14ac:dyDescent="0.45">
      <c r="B341"/>
      <c r="C341"/>
      <c r="D341"/>
      <c r="E341"/>
      <c r="K341" s="6"/>
    </row>
    <row r="342" spans="2:11" x14ac:dyDescent="0.45">
      <c r="B342"/>
      <c r="C342"/>
      <c r="D342"/>
      <c r="E342"/>
      <c r="K342" s="6"/>
    </row>
    <row r="343" spans="2:11" x14ac:dyDescent="0.45">
      <c r="B343"/>
      <c r="C343"/>
      <c r="D343"/>
      <c r="E343"/>
      <c r="K343" s="6"/>
    </row>
    <row r="344" spans="2:11" x14ac:dyDescent="0.45">
      <c r="B344"/>
      <c r="C344"/>
      <c r="D344"/>
      <c r="E344"/>
      <c r="K344" s="6"/>
    </row>
    <row r="345" spans="2:11" x14ac:dyDescent="0.45">
      <c r="B345"/>
      <c r="C345"/>
      <c r="D345"/>
      <c r="E345"/>
      <c r="K345" s="6"/>
    </row>
    <row r="346" spans="2:11" x14ac:dyDescent="0.45">
      <c r="B346"/>
      <c r="C346"/>
      <c r="D346"/>
      <c r="E346"/>
      <c r="K346" s="6"/>
    </row>
    <row r="347" spans="2:11" x14ac:dyDescent="0.45">
      <c r="B347"/>
      <c r="C347"/>
      <c r="D347"/>
      <c r="E347"/>
      <c r="K347" s="6"/>
    </row>
    <row r="348" spans="2:11" x14ac:dyDescent="0.45">
      <c r="B348"/>
      <c r="C348"/>
      <c r="D348"/>
      <c r="E348"/>
      <c r="K348" s="6"/>
    </row>
    <row r="349" spans="2:11" x14ac:dyDescent="0.45">
      <c r="B349"/>
      <c r="C349"/>
      <c r="D349"/>
      <c r="E349"/>
      <c r="K349" s="6"/>
    </row>
    <row r="350" spans="2:11" x14ac:dyDescent="0.45">
      <c r="B350"/>
      <c r="C350"/>
      <c r="D350"/>
      <c r="E350"/>
      <c r="K350" s="6"/>
    </row>
    <row r="351" spans="2:11" x14ac:dyDescent="0.45">
      <c r="B351"/>
      <c r="C351"/>
      <c r="D351"/>
      <c r="E351"/>
      <c r="K351" s="6"/>
    </row>
    <row r="352" spans="2:11" x14ac:dyDescent="0.45">
      <c r="B352"/>
      <c r="C352"/>
      <c r="D352"/>
      <c r="E352"/>
      <c r="K352" s="6"/>
    </row>
    <row r="353" spans="2:11" x14ac:dyDescent="0.45">
      <c r="B353"/>
      <c r="C353"/>
      <c r="D353"/>
      <c r="E353"/>
      <c r="K353" s="6"/>
    </row>
    <row r="354" spans="2:11" x14ac:dyDescent="0.45">
      <c r="B354"/>
      <c r="C354"/>
      <c r="D354"/>
      <c r="E354"/>
      <c r="K354" s="6"/>
    </row>
    <row r="355" spans="2:11" x14ac:dyDescent="0.45">
      <c r="B355"/>
      <c r="C355"/>
      <c r="D355"/>
      <c r="E355"/>
      <c r="K355" s="6"/>
    </row>
    <row r="356" spans="2:11" x14ac:dyDescent="0.45">
      <c r="B356"/>
      <c r="C356"/>
      <c r="D356"/>
      <c r="E356"/>
      <c r="K356" s="6"/>
    </row>
    <row r="357" spans="2:11" x14ac:dyDescent="0.45">
      <c r="B357"/>
      <c r="C357"/>
      <c r="D357"/>
      <c r="E357"/>
      <c r="K357" s="6"/>
    </row>
    <row r="358" spans="2:11" x14ac:dyDescent="0.45">
      <c r="B358"/>
      <c r="C358"/>
      <c r="D358"/>
      <c r="E358"/>
      <c r="K358" s="6"/>
    </row>
    <row r="359" spans="2:11" x14ac:dyDescent="0.45">
      <c r="B359"/>
      <c r="C359"/>
      <c r="D359"/>
      <c r="E359"/>
      <c r="K359" s="6"/>
    </row>
    <row r="360" spans="2:11" x14ac:dyDescent="0.45">
      <c r="B360"/>
      <c r="C360"/>
      <c r="D360"/>
      <c r="E360"/>
      <c r="K360" s="6"/>
    </row>
    <row r="361" spans="2:11" x14ac:dyDescent="0.45">
      <c r="B361"/>
      <c r="C361"/>
      <c r="D361"/>
      <c r="E361"/>
      <c r="K361" s="6"/>
    </row>
    <row r="362" spans="2:11" x14ac:dyDescent="0.45">
      <c r="B362"/>
      <c r="C362"/>
      <c r="D362"/>
      <c r="E362"/>
      <c r="K362" s="6"/>
    </row>
    <row r="363" spans="2:11" x14ac:dyDescent="0.45">
      <c r="B363"/>
      <c r="C363"/>
      <c r="D363"/>
      <c r="E363"/>
      <c r="K363" s="6"/>
    </row>
    <row r="364" spans="2:11" x14ac:dyDescent="0.45">
      <c r="B364"/>
      <c r="C364"/>
      <c r="D364"/>
      <c r="E364"/>
      <c r="K364" s="6"/>
    </row>
    <row r="365" spans="2:11" x14ac:dyDescent="0.45">
      <c r="B365"/>
      <c r="C365"/>
      <c r="D365"/>
      <c r="E365"/>
      <c r="K365" s="6"/>
    </row>
    <row r="366" spans="2:11" x14ac:dyDescent="0.45">
      <c r="B366"/>
      <c r="C366"/>
      <c r="D366"/>
      <c r="E366"/>
      <c r="K366" s="6"/>
    </row>
    <row r="367" spans="2:11" x14ac:dyDescent="0.45">
      <c r="B367"/>
      <c r="C367"/>
      <c r="D367"/>
      <c r="E367"/>
      <c r="K367" s="6"/>
    </row>
    <row r="368" spans="2:11" x14ac:dyDescent="0.45">
      <c r="B368"/>
      <c r="C368"/>
      <c r="D368"/>
      <c r="E368"/>
      <c r="K368" s="6"/>
    </row>
    <row r="369" spans="2:11" x14ac:dyDescent="0.45">
      <c r="B369"/>
      <c r="C369"/>
      <c r="D369"/>
      <c r="E369"/>
      <c r="K369" s="6"/>
    </row>
    <row r="370" spans="2:11" x14ac:dyDescent="0.45">
      <c r="B370"/>
      <c r="C370"/>
      <c r="D370"/>
      <c r="E370"/>
      <c r="K370" s="6"/>
    </row>
    <row r="371" spans="2:11" x14ac:dyDescent="0.45">
      <c r="B371"/>
      <c r="C371"/>
      <c r="D371"/>
      <c r="E371"/>
      <c r="K371" s="6"/>
    </row>
    <row r="372" spans="2:11" x14ac:dyDescent="0.45">
      <c r="B372"/>
      <c r="C372"/>
      <c r="D372"/>
      <c r="E372"/>
      <c r="K372" s="6"/>
    </row>
    <row r="373" spans="2:11" x14ac:dyDescent="0.45">
      <c r="B373"/>
      <c r="C373"/>
      <c r="D373"/>
      <c r="E373"/>
      <c r="K373" s="6"/>
    </row>
    <row r="374" spans="2:11" x14ac:dyDescent="0.45">
      <c r="B374"/>
      <c r="C374"/>
      <c r="D374"/>
      <c r="E374"/>
      <c r="K374" s="6"/>
    </row>
    <row r="375" spans="2:11" x14ac:dyDescent="0.45">
      <c r="B375"/>
      <c r="C375"/>
      <c r="D375"/>
      <c r="E375"/>
      <c r="K375" s="6"/>
    </row>
    <row r="376" spans="2:11" x14ac:dyDescent="0.45">
      <c r="B376"/>
      <c r="C376"/>
      <c r="D376"/>
      <c r="E376"/>
      <c r="K376" s="6"/>
    </row>
    <row r="377" spans="2:11" x14ac:dyDescent="0.45">
      <c r="B377"/>
      <c r="C377"/>
      <c r="D377"/>
      <c r="E377"/>
      <c r="K377" s="6"/>
    </row>
    <row r="378" spans="2:11" x14ac:dyDescent="0.45">
      <c r="B378"/>
      <c r="C378"/>
      <c r="D378"/>
      <c r="E378"/>
      <c r="K378" s="6"/>
    </row>
    <row r="379" spans="2:11" x14ac:dyDescent="0.45">
      <c r="B379"/>
      <c r="C379"/>
      <c r="D379"/>
      <c r="E379"/>
      <c r="K379" s="6"/>
    </row>
    <row r="380" spans="2:11" x14ac:dyDescent="0.45">
      <c r="B380"/>
      <c r="C380"/>
      <c r="D380"/>
      <c r="E380"/>
      <c r="K380" s="6"/>
    </row>
    <row r="381" spans="2:11" x14ac:dyDescent="0.45">
      <c r="B381"/>
      <c r="C381"/>
      <c r="D381"/>
      <c r="E381"/>
      <c r="K381" s="6"/>
    </row>
    <row r="382" spans="2:11" x14ac:dyDescent="0.45">
      <c r="B382"/>
      <c r="C382"/>
      <c r="D382"/>
      <c r="E382"/>
      <c r="K382" s="6"/>
    </row>
    <row r="383" spans="2:11" x14ac:dyDescent="0.45">
      <c r="B383"/>
      <c r="C383"/>
      <c r="D383"/>
      <c r="E383"/>
      <c r="K383" s="6"/>
    </row>
    <row r="384" spans="2:11" x14ac:dyDescent="0.45">
      <c r="B384"/>
      <c r="C384"/>
      <c r="D384"/>
      <c r="E384"/>
      <c r="K384" s="6"/>
    </row>
    <row r="385" spans="2:11" x14ac:dyDescent="0.45">
      <c r="B385"/>
      <c r="C385"/>
      <c r="D385"/>
      <c r="E385"/>
      <c r="K385" s="6"/>
    </row>
    <row r="386" spans="2:11" x14ac:dyDescent="0.45">
      <c r="B386"/>
      <c r="C386"/>
      <c r="D386"/>
      <c r="E386"/>
      <c r="K386" s="6"/>
    </row>
    <row r="387" spans="2:11" x14ac:dyDescent="0.45">
      <c r="B387"/>
      <c r="C387"/>
      <c r="D387"/>
      <c r="E387"/>
      <c r="K387" s="6"/>
    </row>
    <row r="388" spans="2:11" x14ac:dyDescent="0.45">
      <c r="B388"/>
      <c r="C388"/>
      <c r="D388"/>
      <c r="E388"/>
      <c r="K388" s="6"/>
    </row>
    <row r="389" spans="2:11" x14ac:dyDescent="0.45">
      <c r="B389"/>
      <c r="C389"/>
      <c r="D389"/>
      <c r="E389"/>
      <c r="K389" s="6"/>
    </row>
    <row r="390" spans="2:11" x14ac:dyDescent="0.45">
      <c r="B390"/>
      <c r="C390"/>
      <c r="D390"/>
      <c r="E390"/>
      <c r="K390" s="6"/>
    </row>
    <row r="391" spans="2:11" x14ac:dyDescent="0.45">
      <c r="B391"/>
      <c r="C391"/>
      <c r="D391"/>
      <c r="E391"/>
      <c r="K391" s="6"/>
    </row>
    <row r="392" spans="2:11" x14ac:dyDescent="0.45">
      <c r="B392"/>
      <c r="C392"/>
      <c r="D392"/>
      <c r="E392"/>
      <c r="K392" s="6"/>
    </row>
    <row r="393" spans="2:11" x14ac:dyDescent="0.45">
      <c r="B393"/>
      <c r="C393"/>
      <c r="D393"/>
      <c r="E393"/>
      <c r="K393" s="6"/>
    </row>
    <row r="394" spans="2:11" x14ac:dyDescent="0.45">
      <c r="B394"/>
      <c r="C394"/>
      <c r="D394"/>
      <c r="E394"/>
      <c r="K394" s="6"/>
    </row>
    <row r="395" spans="2:11" x14ac:dyDescent="0.45">
      <c r="B395"/>
      <c r="C395"/>
      <c r="D395"/>
      <c r="E395"/>
      <c r="K395" s="6"/>
    </row>
    <row r="396" spans="2:11" x14ac:dyDescent="0.45">
      <c r="B396"/>
      <c r="C396"/>
      <c r="D396"/>
      <c r="E396"/>
      <c r="K396" s="6"/>
    </row>
    <row r="397" spans="2:11" x14ac:dyDescent="0.45">
      <c r="B397"/>
      <c r="C397"/>
      <c r="D397"/>
      <c r="E397"/>
      <c r="K397" s="6"/>
    </row>
    <row r="398" spans="2:11" x14ac:dyDescent="0.45">
      <c r="B398"/>
      <c r="C398"/>
      <c r="D398"/>
      <c r="E398"/>
      <c r="K398" s="6"/>
    </row>
    <row r="399" spans="2:11" x14ac:dyDescent="0.45">
      <c r="B399"/>
      <c r="C399"/>
      <c r="D399"/>
      <c r="E399"/>
      <c r="K399" s="6"/>
    </row>
    <row r="400" spans="2:11" x14ac:dyDescent="0.45">
      <c r="B400"/>
      <c r="C400"/>
      <c r="D400"/>
      <c r="E400"/>
      <c r="K400" s="6"/>
    </row>
    <row r="401" spans="2:11" x14ac:dyDescent="0.45">
      <c r="B401"/>
      <c r="C401"/>
      <c r="D401"/>
      <c r="E401"/>
      <c r="K401" s="6"/>
    </row>
    <row r="402" spans="2:11" x14ac:dyDescent="0.45">
      <c r="B402"/>
      <c r="C402"/>
      <c r="D402"/>
      <c r="E402"/>
      <c r="K402" s="6"/>
    </row>
    <row r="403" spans="2:11" x14ac:dyDescent="0.45">
      <c r="B403"/>
      <c r="C403"/>
      <c r="D403"/>
      <c r="E403"/>
      <c r="K403" s="6"/>
    </row>
    <row r="404" spans="2:11" x14ac:dyDescent="0.45">
      <c r="B404"/>
      <c r="C404"/>
      <c r="D404"/>
      <c r="E404"/>
      <c r="K404" s="6"/>
    </row>
    <row r="405" spans="2:11" x14ac:dyDescent="0.45">
      <c r="B405"/>
      <c r="C405"/>
      <c r="D405"/>
      <c r="E405"/>
      <c r="K405" s="6"/>
    </row>
    <row r="406" spans="2:11" x14ac:dyDescent="0.45">
      <c r="B406"/>
      <c r="C406"/>
      <c r="D406"/>
      <c r="E406"/>
      <c r="K406" s="6"/>
    </row>
    <row r="407" spans="2:11" x14ac:dyDescent="0.45">
      <c r="B407"/>
      <c r="C407"/>
      <c r="D407"/>
      <c r="E407"/>
      <c r="K407" s="6"/>
    </row>
    <row r="408" spans="2:11" x14ac:dyDescent="0.45">
      <c r="B408"/>
      <c r="C408"/>
      <c r="D408"/>
      <c r="E408"/>
      <c r="K408" s="6"/>
    </row>
    <row r="409" spans="2:11" x14ac:dyDescent="0.45">
      <c r="B409"/>
      <c r="C409"/>
      <c r="D409"/>
      <c r="E409"/>
      <c r="K409" s="6"/>
    </row>
    <row r="410" spans="2:11" x14ac:dyDescent="0.45">
      <c r="B410"/>
      <c r="C410"/>
      <c r="D410"/>
      <c r="E410"/>
      <c r="K410" s="6"/>
    </row>
    <row r="411" spans="2:11" x14ac:dyDescent="0.45">
      <c r="B411"/>
      <c r="C411"/>
      <c r="D411"/>
      <c r="E411"/>
      <c r="K411" s="6"/>
    </row>
    <row r="412" spans="2:11" x14ac:dyDescent="0.45">
      <c r="B412"/>
      <c r="C412"/>
      <c r="D412"/>
      <c r="E412"/>
      <c r="K412" s="6"/>
    </row>
    <row r="413" spans="2:11" x14ac:dyDescent="0.45">
      <c r="B413"/>
      <c r="C413"/>
      <c r="D413"/>
      <c r="E413"/>
      <c r="K413" s="6"/>
    </row>
    <row r="414" spans="2:11" x14ac:dyDescent="0.45">
      <c r="B414"/>
      <c r="C414"/>
      <c r="D414"/>
      <c r="E414"/>
      <c r="K414" s="6"/>
    </row>
    <row r="415" spans="2:11" x14ac:dyDescent="0.45">
      <c r="B415"/>
      <c r="C415"/>
      <c r="D415"/>
      <c r="E415"/>
      <c r="K415" s="6"/>
    </row>
    <row r="416" spans="2:11" x14ac:dyDescent="0.45">
      <c r="B416"/>
      <c r="C416"/>
      <c r="D416"/>
      <c r="E416"/>
      <c r="K416" s="6"/>
    </row>
    <row r="417" spans="2:11" x14ac:dyDescent="0.45">
      <c r="B417"/>
      <c r="C417"/>
      <c r="D417"/>
      <c r="E417"/>
      <c r="K417" s="6"/>
    </row>
    <row r="418" spans="2:11" x14ac:dyDescent="0.45">
      <c r="B418"/>
      <c r="C418"/>
      <c r="D418"/>
      <c r="E418"/>
      <c r="K418" s="6"/>
    </row>
    <row r="419" spans="2:11" x14ac:dyDescent="0.45">
      <c r="B419"/>
      <c r="C419"/>
      <c r="D419"/>
      <c r="E419"/>
      <c r="K419" s="6"/>
    </row>
    <row r="420" spans="2:11" x14ac:dyDescent="0.45">
      <c r="B420"/>
      <c r="C420"/>
      <c r="D420"/>
      <c r="E420"/>
      <c r="K420" s="6"/>
    </row>
    <row r="421" spans="2:11" x14ac:dyDescent="0.45">
      <c r="B421"/>
      <c r="C421"/>
      <c r="D421"/>
      <c r="E421"/>
      <c r="K421" s="6"/>
    </row>
    <row r="422" spans="2:11" x14ac:dyDescent="0.45">
      <c r="B422"/>
      <c r="C422"/>
      <c r="D422"/>
      <c r="E422"/>
      <c r="K422" s="6"/>
    </row>
    <row r="423" spans="2:11" x14ac:dyDescent="0.45">
      <c r="B423"/>
      <c r="C423"/>
      <c r="D423"/>
      <c r="E423"/>
      <c r="K423" s="6"/>
    </row>
    <row r="424" spans="2:11" x14ac:dyDescent="0.45">
      <c r="B424"/>
      <c r="C424"/>
      <c r="D424"/>
      <c r="E424"/>
      <c r="K424" s="6"/>
    </row>
    <row r="425" spans="2:11" x14ac:dyDescent="0.45">
      <c r="B425"/>
      <c r="C425"/>
      <c r="D425"/>
      <c r="E425"/>
      <c r="K425" s="6"/>
    </row>
    <row r="426" spans="2:11" x14ac:dyDescent="0.45">
      <c r="B426"/>
      <c r="C426"/>
      <c r="D426"/>
      <c r="E426"/>
      <c r="K426" s="6"/>
    </row>
    <row r="427" spans="2:11" x14ac:dyDescent="0.45">
      <c r="B427"/>
      <c r="C427"/>
      <c r="D427"/>
      <c r="E427"/>
      <c r="K427" s="6"/>
    </row>
    <row r="428" spans="2:11" x14ac:dyDescent="0.45">
      <c r="B428"/>
      <c r="C428"/>
      <c r="D428"/>
      <c r="E428"/>
      <c r="K428" s="6"/>
    </row>
    <row r="429" spans="2:11" x14ac:dyDescent="0.45">
      <c r="B429"/>
      <c r="C429"/>
      <c r="D429"/>
      <c r="E429"/>
      <c r="K429" s="6"/>
    </row>
    <row r="430" spans="2:11" x14ac:dyDescent="0.45">
      <c r="B430"/>
      <c r="C430"/>
      <c r="D430"/>
      <c r="E430"/>
      <c r="K430" s="6"/>
    </row>
    <row r="431" spans="2:11" x14ac:dyDescent="0.45">
      <c r="B431"/>
      <c r="C431"/>
      <c r="D431"/>
      <c r="E431"/>
      <c r="K431" s="6"/>
    </row>
    <row r="432" spans="2:11" x14ac:dyDescent="0.45">
      <c r="B432"/>
      <c r="C432"/>
      <c r="D432"/>
      <c r="E432"/>
      <c r="K432" s="6"/>
    </row>
    <row r="433" spans="2:11" x14ac:dyDescent="0.45">
      <c r="B433"/>
      <c r="C433"/>
      <c r="D433"/>
      <c r="E433"/>
      <c r="K433" s="6"/>
    </row>
    <row r="434" spans="2:11" x14ac:dyDescent="0.45">
      <c r="B434"/>
      <c r="C434"/>
      <c r="D434"/>
      <c r="E434"/>
      <c r="K434" s="6"/>
    </row>
    <row r="435" spans="2:11" x14ac:dyDescent="0.45">
      <c r="B435"/>
      <c r="C435"/>
      <c r="D435"/>
      <c r="E435"/>
      <c r="K435" s="6"/>
    </row>
    <row r="436" spans="2:11" x14ac:dyDescent="0.45">
      <c r="B436"/>
      <c r="C436"/>
      <c r="D436"/>
      <c r="E436"/>
      <c r="K436" s="6"/>
    </row>
    <row r="437" spans="2:11" x14ac:dyDescent="0.45">
      <c r="B437"/>
      <c r="C437"/>
      <c r="D437"/>
      <c r="E437"/>
      <c r="K437" s="6"/>
    </row>
    <row r="438" spans="2:11" x14ac:dyDescent="0.45">
      <c r="B438"/>
      <c r="C438"/>
      <c r="D438"/>
      <c r="E438"/>
      <c r="K438" s="6"/>
    </row>
    <row r="439" spans="2:11" x14ac:dyDescent="0.45">
      <c r="B439"/>
      <c r="C439"/>
      <c r="D439"/>
      <c r="E439"/>
      <c r="K439" s="6"/>
    </row>
    <row r="440" spans="2:11" x14ac:dyDescent="0.45">
      <c r="B440"/>
      <c r="C440"/>
      <c r="D440"/>
      <c r="E440"/>
      <c r="K440" s="6"/>
    </row>
    <row r="441" spans="2:11" x14ac:dyDescent="0.45">
      <c r="B441"/>
      <c r="C441"/>
      <c r="D441"/>
      <c r="E441"/>
      <c r="K441" s="6"/>
    </row>
    <row r="442" spans="2:11" x14ac:dyDescent="0.45">
      <c r="B442"/>
      <c r="C442"/>
      <c r="D442"/>
      <c r="E442"/>
      <c r="K442" s="6"/>
    </row>
    <row r="443" spans="2:11" x14ac:dyDescent="0.45">
      <c r="B443"/>
      <c r="C443"/>
      <c r="D443"/>
      <c r="E443"/>
      <c r="K443" s="6"/>
    </row>
    <row r="444" spans="2:11" x14ac:dyDescent="0.45">
      <c r="B444"/>
      <c r="C444"/>
      <c r="D444"/>
      <c r="E444"/>
      <c r="K444" s="6"/>
    </row>
    <row r="445" spans="2:11" x14ac:dyDescent="0.45">
      <c r="B445"/>
      <c r="C445"/>
      <c r="D445"/>
      <c r="E445"/>
      <c r="K445" s="6"/>
    </row>
    <row r="446" spans="2:11" x14ac:dyDescent="0.45">
      <c r="B446"/>
      <c r="C446"/>
      <c r="D446"/>
      <c r="E446"/>
      <c r="K446" s="6"/>
    </row>
    <row r="447" spans="2:11" x14ac:dyDescent="0.45">
      <c r="B447"/>
      <c r="C447"/>
      <c r="D447"/>
      <c r="E447"/>
      <c r="K447" s="6"/>
    </row>
    <row r="448" spans="2:11" x14ac:dyDescent="0.45">
      <c r="B448"/>
      <c r="C448"/>
      <c r="D448"/>
      <c r="E448"/>
      <c r="K448" s="6"/>
    </row>
    <row r="449" spans="2:11" x14ac:dyDescent="0.45">
      <c r="B449"/>
      <c r="C449"/>
      <c r="D449"/>
      <c r="E449"/>
      <c r="K449" s="6"/>
    </row>
    <row r="450" spans="2:11" x14ac:dyDescent="0.45">
      <c r="B450"/>
      <c r="C450"/>
      <c r="D450"/>
      <c r="E450"/>
      <c r="K450" s="6"/>
    </row>
    <row r="451" spans="2:11" x14ac:dyDescent="0.45">
      <c r="B451"/>
      <c r="C451"/>
      <c r="D451"/>
      <c r="E451"/>
      <c r="K451" s="6"/>
    </row>
    <row r="452" spans="2:11" x14ac:dyDescent="0.45">
      <c r="B452"/>
      <c r="C452"/>
      <c r="D452"/>
      <c r="E452"/>
      <c r="K452" s="6"/>
    </row>
    <row r="453" spans="2:11" x14ac:dyDescent="0.45">
      <c r="B453"/>
      <c r="C453"/>
      <c r="D453"/>
      <c r="E453"/>
      <c r="K453" s="6"/>
    </row>
    <row r="454" spans="2:11" x14ac:dyDescent="0.45">
      <c r="B454"/>
      <c r="C454"/>
      <c r="D454"/>
      <c r="E454"/>
      <c r="K454" s="6"/>
    </row>
    <row r="455" spans="2:11" x14ac:dyDescent="0.45">
      <c r="B455"/>
      <c r="C455"/>
      <c r="D455"/>
      <c r="E455"/>
      <c r="K455" s="6"/>
    </row>
    <row r="456" spans="2:11" x14ac:dyDescent="0.45">
      <c r="B456"/>
      <c r="C456"/>
      <c r="D456"/>
      <c r="E456"/>
      <c r="K456" s="6"/>
    </row>
    <row r="457" spans="2:11" x14ac:dyDescent="0.45">
      <c r="B457"/>
      <c r="C457"/>
      <c r="D457"/>
      <c r="E457"/>
      <c r="K457" s="6"/>
    </row>
    <row r="458" spans="2:11" x14ac:dyDescent="0.45">
      <c r="B458"/>
      <c r="C458"/>
      <c r="D458"/>
      <c r="E458"/>
      <c r="K458" s="6"/>
    </row>
    <row r="459" spans="2:11" x14ac:dyDescent="0.45">
      <c r="B459"/>
      <c r="C459"/>
      <c r="D459"/>
      <c r="E459"/>
      <c r="K459" s="6"/>
    </row>
    <row r="460" spans="2:11" x14ac:dyDescent="0.45">
      <c r="B460"/>
      <c r="C460"/>
      <c r="D460"/>
      <c r="E460"/>
      <c r="K460" s="6"/>
    </row>
    <row r="461" spans="2:11" x14ac:dyDescent="0.45">
      <c r="B461"/>
      <c r="C461"/>
      <c r="D461"/>
      <c r="E461"/>
      <c r="K461" s="6"/>
    </row>
    <row r="462" spans="2:11" x14ac:dyDescent="0.45">
      <c r="B462"/>
      <c r="C462"/>
      <c r="D462"/>
      <c r="E462"/>
      <c r="K462" s="6"/>
    </row>
    <row r="463" spans="2:11" x14ac:dyDescent="0.45">
      <c r="B463"/>
      <c r="C463"/>
      <c r="D463"/>
      <c r="E463"/>
      <c r="K463" s="6"/>
    </row>
    <row r="464" spans="2:11" x14ac:dyDescent="0.45">
      <c r="B464"/>
      <c r="C464"/>
      <c r="D464"/>
      <c r="E464"/>
      <c r="K464" s="6"/>
    </row>
    <row r="465" spans="2:11" x14ac:dyDescent="0.45">
      <c r="B465"/>
      <c r="C465"/>
      <c r="D465"/>
      <c r="E465"/>
      <c r="K465" s="6"/>
    </row>
    <row r="466" spans="2:11" x14ac:dyDescent="0.45">
      <c r="B466"/>
      <c r="C466"/>
      <c r="D466"/>
      <c r="E466"/>
      <c r="K466" s="6"/>
    </row>
    <row r="467" spans="2:11" x14ac:dyDescent="0.45">
      <c r="B467"/>
      <c r="C467"/>
      <c r="D467"/>
      <c r="E467"/>
      <c r="K467" s="6"/>
    </row>
    <row r="468" spans="2:11" x14ac:dyDescent="0.45">
      <c r="B468"/>
      <c r="C468"/>
      <c r="D468"/>
      <c r="E468"/>
      <c r="K468" s="6"/>
    </row>
    <row r="469" spans="2:11" x14ac:dyDescent="0.45">
      <c r="B469"/>
      <c r="C469"/>
      <c r="D469"/>
      <c r="E469"/>
      <c r="K469" s="6"/>
    </row>
    <row r="470" spans="2:11" x14ac:dyDescent="0.45">
      <c r="B470"/>
      <c r="C470"/>
      <c r="D470"/>
      <c r="E470"/>
      <c r="K470" s="6"/>
    </row>
    <row r="471" spans="2:11" x14ac:dyDescent="0.45">
      <c r="B471"/>
      <c r="C471"/>
      <c r="D471"/>
      <c r="E471"/>
      <c r="K471" s="6"/>
    </row>
    <row r="472" spans="2:11" x14ac:dyDescent="0.45">
      <c r="B472"/>
      <c r="C472"/>
      <c r="D472"/>
      <c r="E472"/>
      <c r="K472" s="6"/>
    </row>
    <row r="473" spans="2:11" x14ac:dyDescent="0.45">
      <c r="B473"/>
      <c r="C473"/>
      <c r="D473"/>
      <c r="E473"/>
      <c r="K473" s="6"/>
    </row>
    <row r="474" spans="2:11" x14ac:dyDescent="0.45">
      <c r="B474"/>
      <c r="C474"/>
      <c r="D474"/>
      <c r="E474"/>
      <c r="K474" s="6"/>
    </row>
    <row r="475" spans="2:11" x14ac:dyDescent="0.45">
      <c r="B475"/>
      <c r="C475"/>
      <c r="D475"/>
      <c r="E475"/>
      <c r="K475" s="6"/>
    </row>
    <row r="476" spans="2:11" x14ac:dyDescent="0.45">
      <c r="B476"/>
      <c r="C476"/>
      <c r="D476"/>
      <c r="E476"/>
      <c r="K476" s="6"/>
    </row>
    <row r="477" spans="2:11" x14ac:dyDescent="0.45">
      <c r="B477"/>
      <c r="C477"/>
      <c r="D477"/>
      <c r="E477"/>
      <c r="K477" s="6"/>
    </row>
    <row r="478" spans="2:11" x14ac:dyDescent="0.45">
      <c r="B478"/>
      <c r="C478"/>
      <c r="D478"/>
      <c r="E478"/>
      <c r="K478" s="6"/>
    </row>
    <row r="479" spans="2:11" x14ac:dyDescent="0.45">
      <c r="B479"/>
      <c r="C479"/>
      <c r="D479"/>
      <c r="E479"/>
      <c r="K479" s="6"/>
    </row>
    <row r="480" spans="2:11" x14ac:dyDescent="0.45">
      <c r="B480"/>
      <c r="C480"/>
      <c r="D480"/>
      <c r="E480"/>
      <c r="K480" s="6"/>
    </row>
    <row r="481" spans="2:11" x14ac:dyDescent="0.45">
      <c r="B481"/>
      <c r="C481"/>
      <c r="D481"/>
      <c r="E481"/>
      <c r="K481" s="6"/>
    </row>
    <row r="482" spans="2:11" x14ac:dyDescent="0.45">
      <c r="B482"/>
      <c r="C482"/>
      <c r="D482"/>
      <c r="E482"/>
      <c r="K482" s="6"/>
    </row>
    <row r="483" spans="2:11" x14ac:dyDescent="0.45">
      <c r="B483"/>
      <c r="C483"/>
      <c r="D483"/>
      <c r="E483"/>
      <c r="K483" s="6"/>
    </row>
    <row r="484" spans="2:11" x14ac:dyDescent="0.45">
      <c r="B484"/>
      <c r="C484"/>
      <c r="D484"/>
      <c r="E484"/>
      <c r="K484" s="6"/>
    </row>
    <row r="485" spans="2:11" x14ac:dyDescent="0.45">
      <c r="B485"/>
      <c r="C485"/>
      <c r="D485"/>
      <c r="E485"/>
      <c r="K485" s="6"/>
    </row>
    <row r="486" spans="2:11" x14ac:dyDescent="0.45">
      <c r="B486"/>
      <c r="C486"/>
      <c r="D486"/>
      <c r="E486"/>
      <c r="K486" s="6"/>
    </row>
    <row r="487" spans="2:11" x14ac:dyDescent="0.45">
      <c r="B487"/>
      <c r="C487"/>
      <c r="D487"/>
      <c r="E487"/>
      <c r="K487" s="6"/>
    </row>
    <row r="488" spans="2:11" x14ac:dyDescent="0.45">
      <c r="B488"/>
      <c r="C488"/>
      <c r="D488"/>
      <c r="E488"/>
      <c r="K488" s="6"/>
    </row>
    <row r="489" spans="2:11" x14ac:dyDescent="0.45">
      <c r="B489"/>
      <c r="C489"/>
      <c r="D489"/>
      <c r="E489"/>
      <c r="K489" s="6"/>
    </row>
    <row r="490" spans="2:11" x14ac:dyDescent="0.45">
      <c r="B490"/>
      <c r="C490"/>
      <c r="D490"/>
      <c r="E490"/>
      <c r="K490" s="6"/>
    </row>
    <row r="491" spans="2:11" x14ac:dyDescent="0.45">
      <c r="B491"/>
      <c r="C491"/>
      <c r="D491"/>
      <c r="E491"/>
      <c r="K491" s="6"/>
    </row>
    <row r="492" spans="2:11" x14ac:dyDescent="0.45">
      <c r="B492"/>
      <c r="C492"/>
      <c r="D492"/>
      <c r="E492"/>
      <c r="K492" s="6"/>
    </row>
    <row r="493" spans="2:11" x14ac:dyDescent="0.45">
      <c r="B493"/>
      <c r="C493"/>
      <c r="D493"/>
      <c r="E493"/>
      <c r="K493" s="6"/>
    </row>
    <row r="494" spans="2:11" x14ac:dyDescent="0.45">
      <c r="B494"/>
      <c r="C494"/>
      <c r="D494"/>
      <c r="E494"/>
      <c r="K494" s="6"/>
    </row>
    <row r="495" spans="2:11" x14ac:dyDescent="0.45">
      <c r="B495"/>
      <c r="C495"/>
      <c r="D495"/>
      <c r="E495"/>
      <c r="K495" s="6"/>
    </row>
    <row r="496" spans="2:11" x14ac:dyDescent="0.45">
      <c r="B496"/>
      <c r="C496"/>
      <c r="D496"/>
      <c r="E496"/>
      <c r="K496" s="6"/>
    </row>
    <row r="497" spans="2:11" x14ac:dyDescent="0.45">
      <c r="B497"/>
      <c r="C497"/>
      <c r="D497"/>
      <c r="E497"/>
      <c r="K497" s="6"/>
    </row>
    <row r="498" spans="2:11" x14ac:dyDescent="0.45">
      <c r="B498"/>
      <c r="C498"/>
      <c r="D498"/>
      <c r="E498"/>
      <c r="K498" s="6"/>
    </row>
    <row r="499" spans="2:11" x14ac:dyDescent="0.45">
      <c r="B499"/>
      <c r="C499"/>
      <c r="D499"/>
      <c r="E499"/>
      <c r="K499" s="6"/>
    </row>
    <row r="500" spans="2:11" x14ac:dyDescent="0.45">
      <c r="B500"/>
      <c r="C500"/>
      <c r="D500"/>
      <c r="E500"/>
      <c r="K500" s="6"/>
    </row>
    <row r="501" spans="2:11" x14ac:dyDescent="0.45">
      <c r="B501"/>
      <c r="C501"/>
      <c r="D501"/>
      <c r="E501"/>
      <c r="K501" s="6"/>
    </row>
    <row r="502" spans="2:11" x14ac:dyDescent="0.45">
      <c r="B502"/>
      <c r="C502"/>
      <c r="D502"/>
      <c r="E502"/>
      <c r="K502" s="6"/>
    </row>
    <row r="503" spans="2:11" x14ac:dyDescent="0.45">
      <c r="B503"/>
      <c r="C503"/>
      <c r="D503"/>
      <c r="E503"/>
      <c r="K503" s="6"/>
    </row>
    <row r="504" spans="2:11" x14ac:dyDescent="0.45">
      <c r="B504"/>
      <c r="C504"/>
      <c r="D504"/>
      <c r="E504"/>
      <c r="K504" s="6"/>
    </row>
    <row r="505" spans="2:11" x14ac:dyDescent="0.45">
      <c r="B505"/>
      <c r="C505"/>
      <c r="D505"/>
      <c r="E505"/>
      <c r="K505" s="6"/>
    </row>
    <row r="506" spans="2:11" x14ac:dyDescent="0.45">
      <c r="B506"/>
      <c r="C506"/>
      <c r="D506"/>
      <c r="E506"/>
      <c r="K506" s="6"/>
    </row>
    <row r="507" spans="2:11" x14ac:dyDescent="0.45">
      <c r="B507"/>
      <c r="C507"/>
      <c r="D507"/>
      <c r="E507"/>
      <c r="K507" s="6"/>
    </row>
    <row r="508" spans="2:11" x14ac:dyDescent="0.45">
      <c r="B508"/>
      <c r="C508"/>
      <c r="D508"/>
      <c r="E508"/>
      <c r="K508" s="6"/>
    </row>
    <row r="509" spans="2:11" x14ac:dyDescent="0.45">
      <c r="B509"/>
      <c r="C509"/>
      <c r="D509"/>
      <c r="E509"/>
      <c r="K509" s="6"/>
    </row>
    <row r="510" spans="2:11" x14ac:dyDescent="0.45">
      <c r="B510"/>
      <c r="C510"/>
      <c r="D510"/>
      <c r="E510"/>
      <c r="K510" s="6"/>
    </row>
    <row r="511" spans="2:11" x14ac:dyDescent="0.45">
      <c r="B511"/>
      <c r="C511"/>
      <c r="D511"/>
      <c r="E511"/>
      <c r="K511" s="6"/>
    </row>
    <row r="512" spans="2:11" x14ac:dyDescent="0.45">
      <c r="B512"/>
      <c r="C512"/>
      <c r="D512"/>
      <c r="E512"/>
      <c r="K512" s="6"/>
    </row>
    <row r="513" spans="2:11" x14ac:dyDescent="0.45">
      <c r="B513"/>
      <c r="C513"/>
      <c r="D513"/>
      <c r="E513"/>
      <c r="K513" s="6"/>
    </row>
    <row r="514" spans="2:11" x14ac:dyDescent="0.45">
      <c r="B514"/>
      <c r="C514"/>
      <c r="D514"/>
      <c r="E514"/>
      <c r="K514" s="6"/>
    </row>
    <row r="515" spans="2:11" x14ac:dyDescent="0.45">
      <c r="B515"/>
      <c r="C515"/>
      <c r="D515"/>
      <c r="E515"/>
      <c r="K515" s="6"/>
    </row>
    <row r="516" spans="2:11" x14ac:dyDescent="0.45">
      <c r="B516"/>
      <c r="C516"/>
      <c r="D516"/>
      <c r="E516"/>
      <c r="K516" s="6"/>
    </row>
    <row r="517" spans="2:11" x14ac:dyDescent="0.45">
      <c r="B517"/>
      <c r="C517"/>
      <c r="D517"/>
      <c r="E517"/>
      <c r="K517" s="6"/>
    </row>
    <row r="518" spans="2:11" x14ac:dyDescent="0.45">
      <c r="B518"/>
      <c r="C518"/>
      <c r="D518"/>
      <c r="E518"/>
      <c r="K518" s="6"/>
    </row>
    <row r="519" spans="2:11" x14ac:dyDescent="0.45">
      <c r="B519"/>
      <c r="C519"/>
      <c r="D519"/>
      <c r="E519"/>
      <c r="K519" s="6"/>
    </row>
    <row r="520" spans="2:11" x14ac:dyDescent="0.45">
      <c r="B520"/>
      <c r="C520"/>
      <c r="D520"/>
      <c r="E520"/>
      <c r="K520" s="6"/>
    </row>
    <row r="521" spans="2:11" x14ac:dyDescent="0.45">
      <c r="B521"/>
      <c r="C521"/>
      <c r="D521"/>
      <c r="E521"/>
      <c r="K521" s="6"/>
    </row>
    <row r="522" spans="2:11" x14ac:dyDescent="0.45">
      <c r="B522"/>
      <c r="C522"/>
      <c r="D522"/>
      <c r="E522"/>
      <c r="K522" s="6"/>
    </row>
    <row r="523" spans="2:11" x14ac:dyDescent="0.45">
      <c r="B523"/>
      <c r="C523"/>
      <c r="D523"/>
      <c r="E523"/>
      <c r="K523" s="6"/>
    </row>
    <row r="524" spans="2:11" x14ac:dyDescent="0.45">
      <c r="B524"/>
      <c r="C524"/>
      <c r="D524"/>
      <c r="E524"/>
      <c r="K524" s="6"/>
    </row>
    <row r="525" spans="2:11" x14ac:dyDescent="0.45">
      <c r="B525"/>
      <c r="C525"/>
      <c r="D525"/>
      <c r="E525"/>
      <c r="K525" s="6"/>
    </row>
    <row r="526" spans="2:11" x14ac:dyDescent="0.45">
      <c r="B526"/>
      <c r="C526"/>
      <c r="D526"/>
      <c r="E526"/>
      <c r="K526" s="6"/>
    </row>
    <row r="527" spans="2:11" x14ac:dyDescent="0.45">
      <c r="B527"/>
      <c r="C527"/>
      <c r="D527"/>
      <c r="E527"/>
      <c r="K527" s="6"/>
    </row>
    <row r="528" spans="2:11" x14ac:dyDescent="0.45">
      <c r="B528"/>
      <c r="C528"/>
      <c r="D528"/>
      <c r="E528"/>
      <c r="K528" s="6"/>
    </row>
    <row r="529" spans="2:11" x14ac:dyDescent="0.45">
      <c r="B529"/>
      <c r="C529"/>
      <c r="D529"/>
      <c r="E529"/>
      <c r="K529" s="6"/>
    </row>
    <row r="530" spans="2:11" x14ac:dyDescent="0.45">
      <c r="B530"/>
      <c r="C530"/>
      <c r="D530"/>
      <c r="E530"/>
      <c r="K530" s="6"/>
    </row>
    <row r="531" spans="2:11" x14ac:dyDescent="0.45">
      <c r="B531"/>
      <c r="C531"/>
      <c r="D531"/>
      <c r="E531"/>
      <c r="K531" s="6"/>
    </row>
    <row r="532" spans="2:11" x14ac:dyDescent="0.45">
      <c r="B532"/>
      <c r="C532"/>
      <c r="D532"/>
      <c r="E532"/>
      <c r="K532" s="6"/>
    </row>
    <row r="533" spans="2:11" x14ac:dyDescent="0.45">
      <c r="B533"/>
      <c r="C533"/>
      <c r="D533"/>
      <c r="E533"/>
      <c r="K533" s="6"/>
    </row>
    <row r="534" spans="2:11" x14ac:dyDescent="0.45">
      <c r="B534"/>
      <c r="C534"/>
      <c r="D534"/>
      <c r="E534"/>
      <c r="K534" s="6"/>
    </row>
    <row r="535" spans="2:11" x14ac:dyDescent="0.45">
      <c r="B535"/>
      <c r="C535"/>
      <c r="D535"/>
      <c r="E535"/>
      <c r="K535" s="6"/>
    </row>
    <row r="536" spans="2:11" x14ac:dyDescent="0.45">
      <c r="B536"/>
      <c r="C536"/>
      <c r="D536"/>
      <c r="E536"/>
      <c r="K536" s="6"/>
    </row>
    <row r="537" spans="2:11" x14ac:dyDescent="0.45">
      <c r="B537"/>
      <c r="C537"/>
      <c r="D537"/>
      <c r="E537"/>
      <c r="K537" s="6"/>
    </row>
    <row r="538" spans="2:11" x14ac:dyDescent="0.45">
      <c r="B538"/>
      <c r="C538"/>
      <c r="D538"/>
      <c r="E538"/>
      <c r="K538" s="6"/>
    </row>
    <row r="539" spans="2:11" x14ac:dyDescent="0.45">
      <c r="B539"/>
      <c r="C539"/>
      <c r="D539"/>
      <c r="E539"/>
      <c r="K539" s="6"/>
    </row>
    <row r="540" spans="2:11" x14ac:dyDescent="0.45">
      <c r="B540"/>
      <c r="C540"/>
      <c r="D540"/>
      <c r="E540"/>
      <c r="K540" s="6"/>
    </row>
    <row r="541" spans="2:11" x14ac:dyDescent="0.45">
      <c r="B541"/>
      <c r="C541"/>
      <c r="D541"/>
      <c r="E541"/>
      <c r="K541" s="6"/>
    </row>
    <row r="542" spans="2:11" x14ac:dyDescent="0.45">
      <c r="B542"/>
      <c r="C542"/>
      <c r="D542"/>
      <c r="E542"/>
      <c r="K542" s="6"/>
    </row>
    <row r="543" spans="2:11" x14ac:dyDescent="0.45">
      <c r="B543"/>
      <c r="C543"/>
      <c r="D543"/>
      <c r="E543"/>
      <c r="K543" s="6"/>
    </row>
    <row r="544" spans="2:11" x14ac:dyDescent="0.45">
      <c r="B544"/>
      <c r="C544"/>
      <c r="D544"/>
      <c r="E544"/>
      <c r="K544" s="6"/>
    </row>
    <row r="545" spans="2:11" x14ac:dyDescent="0.45">
      <c r="B545"/>
      <c r="C545"/>
      <c r="D545"/>
      <c r="E545"/>
      <c r="K545" s="6"/>
    </row>
    <row r="546" spans="2:11" x14ac:dyDescent="0.45">
      <c r="B546"/>
      <c r="C546"/>
      <c r="D546"/>
      <c r="E546"/>
      <c r="K546" s="6"/>
    </row>
    <row r="547" spans="2:11" x14ac:dyDescent="0.45">
      <c r="B547"/>
      <c r="C547"/>
      <c r="D547"/>
      <c r="E547"/>
      <c r="K547" s="6"/>
    </row>
    <row r="548" spans="2:11" x14ac:dyDescent="0.45">
      <c r="B548"/>
      <c r="C548"/>
      <c r="D548"/>
      <c r="E548"/>
      <c r="K548" s="6"/>
    </row>
    <row r="549" spans="2:11" x14ac:dyDescent="0.45">
      <c r="B549"/>
      <c r="C549"/>
      <c r="D549"/>
      <c r="E549"/>
      <c r="K549" s="6"/>
    </row>
    <row r="550" spans="2:11" x14ac:dyDescent="0.45">
      <c r="B550"/>
      <c r="C550"/>
      <c r="D550"/>
      <c r="E550"/>
      <c r="K550" s="6"/>
    </row>
    <row r="551" spans="2:11" x14ac:dyDescent="0.45">
      <c r="B551"/>
      <c r="C551"/>
      <c r="D551"/>
      <c r="E551"/>
      <c r="K551" s="6"/>
    </row>
    <row r="552" spans="2:11" x14ac:dyDescent="0.45">
      <c r="B552"/>
      <c r="C552"/>
      <c r="D552"/>
      <c r="E552"/>
      <c r="K552" s="6"/>
    </row>
    <row r="553" spans="2:11" x14ac:dyDescent="0.45">
      <c r="B553"/>
      <c r="C553"/>
      <c r="D553"/>
      <c r="E553"/>
      <c r="K553" s="6"/>
    </row>
    <row r="554" spans="2:11" x14ac:dyDescent="0.45">
      <c r="B554"/>
      <c r="C554"/>
      <c r="D554"/>
      <c r="E554"/>
      <c r="K554" s="6"/>
    </row>
    <row r="555" spans="2:11" x14ac:dyDescent="0.45">
      <c r="B555"/>
      <c r="C555"/>
      <c r="D555"/>
      <c r="E555"/>
      <c r="K555" s="6"/>
    </row>
    <row r="556" spans="2:11" x14ac:dyDescent="0.45">
      <c r="B556"/>
      <c r="C556"/>
      <c r="D556"/>
      <c r="E556"/>
      <c r="K556" s="6"/>
    </row>
    <row r="557" spans="2:11" x14ac:dyDescent="0.45">
      <c r="B557"/>
      <c r="C557"/>
      <c r="D557"/>
      <c r="E557"/>
      <c r="K557" s="6"/>
    </row>
    <row r="558" spans="2:11" x14ac:dyDescent="0.45">
      <c r="B558"/>
      <c r="C558"/>
      <c r="D558"/>
      <c r="E558"/>
      <c r="K558" s="6"/>
    </row>
    <row r="559" spans="2:11" x14ac:dyDescent="0.45">
      <c r="B559"/>
      <c r="C559"/>
      <c r="D559"/>
      <c r="E559"/>
      <c r="K559" s="6"/>
    </row>
    <row r="560" spans="2:11" x14ac:dyDescent="0.45">
      <c r="B560"/>
      <c r="C560"/>
      <c r="D560"/>
      <c r="E560"/>
      <c r="K560" s="6"/>
    </row>
    <row r="561" spans="2:11" x14ac:dyDescent="0.45">
      <c r="B561"/>
      <c r="C561"/>
      <c r="D561"/>
      <c r="E561"/>
      <c r="K561" s="6"/>
    </row>
    <row r="562" spans="2:11" x14ac:dyDescent="0.45">
      <c r="B562"/>
      <c r="C562"/>
      <c r="D562"/>
      <c r="E562"/>
      <c r="K562" s="6"/>
    </row>
    <row r="563" spans="2:11" x14ac:dyDescent="0.45">
      <c r="B563"/>
      <c r="C563"/>
      <c r="D563"/>
      <c r="E563"/>
      <c r="K563" s="6"/>
    </row>
    <row r="564" spans="2:11" x14ac:dyDescent="0.45">
      <c r="B564"/>
      <c r="C564"/>
      <c r="D564"/>
      <c r="E564"/>
      <c r="K564" s="6"/>
    </row>
    <row r="565" spans="2:11" x14ac:dyDescent="0.45">
      <c r="B565"/>
      <c r="C565"/>
      <c r="D565"/>
      <c r="E565"/>
      <c r="K565" s="6"/>
    </row>
    <row r="566" spans="2:11" x14ac:dyDescent="0.45">
      <c r="B566"/>
      <c r="C566"/>
      <c r="D566"/>
      <c r="E566"/>
      <c r="K566" s="6"/>
    </row>
    <row r="567" spans="2:11" x14ac:dyDescent="0.45">
      <c r="B567"/>
      <c r="C567"/>
      <c r="D567"/>
      <c r="E567"/>
      <c r="K567" s="6"/>
    </row>
    <row r="568" spans="2:11" x14ac:dyDescent="0.45">
      <c r="B568"/>
      <c r="C568"/>
      <c r="D568"/>
      <c r="E568"/>
      <c r="K568" s="6"/>
    </row>
    <row r="569" spans="2:11" x14ac:dyDescent="0.45">
      <c r="B569"/>
      <c r="C569"/>
      <c r="D569"/>
      <c r="E569"/>
      <c r="K569" s="6"/>
    </row>
    <row r="570" spans="2:11" x14ac:dyDescent="0.45">
      <c r="B570"/>
      <c r="C570"/>
      <c r="D570"/>
      <c r="E570"/>
      <c r="K570" s="6"/>
    </row>
    <row r="571" spans="2:11" x14ac:dyDescent="0.45">
      <c r="B571"/>
      <c r="C571"/>
      <c r="D571"/>
      <c r="E571"/>
      <c r="K571" s="6"/>
    </row>
    <row r="572" spans="2:11" x14ac:dyDescent="0.45">
      <c r="B572"/>
      <c r="C572"/>
      <c r="D572"/>
      <c r="E572"/>
      <c r="K572" s="6"/>
    </row>
    <row r="573" spans="2:11" x14ac:dyDescent="0.45">
      <c r="B573"/>
      <c r="C573"/>
      <c r="D573"/>
      <c r="E573"/>
      <c r="K573" s="6"/>
    </row>
    <row r="574" spans="2:11" x14ac:dyDescent="0.45">
      <c r="B574"/>
      <c r="C574"/>
      <c r="D574"/>
      <c r="E574"/>
      <c r="K574" s="6"/>
    </row>
    <row r="575" spans="2:11" x14ac:dyDescent="0.45">
      <c r="B575"/>
      <c r="C575"/>
      <c r="D575"/>
      <c r="E575"/>
      <c r="K575" s="6"/>
    </row>
    <row r="576" spans="2:11" x14ac:dyDescent="0.45">
      <c r="B576"/>
      <c r="C576"/>
      <c r="D576"/>
      <c r="E576"/>
      <c r="K576" s="6"/>
    </row>
    <row r="577" spans="2:11" x14ac:dyDescent="0.45">
      <c r="B577"/>
      <c r="C577"/>
      <c r="D577"/>
      <c r="E577"/>
      <c r="K577" s="6"/>
    </row>
    <row r="578" spans="2:11" x14ac:dyDescent="0.45">
      <c r="B578"/>
      <c r="C578"/>
      <c r="D578"/>
      <c r="E578"/>
      <c r="K578" s="6"/>
    </row>
    <row r="579" spans="2:11" x14ac:dyDescent="0.45">
      <c r="B579"/>
      <c r="C579"/>
      <c r="D579"/>
      <c r="E579"/>
      <c r="K579" s="6"/>
    </row>
    <row r="580" spans="2:11" x14ac:dyDescent="0.45">
      <c r="B580"/>
      <c r="C580"/>
      <c r="D580"/>
      <c r="E580"/>
      <c r="K580" s="6"/>
    </row>
    <row r="581" spans="2:11" x14ac:dyDescent="0.45">
      <c r="B581"/>
      <c r="C581"/>
      <c r="D581"/>
      <c r="E581"/>
      <c r="K581" s="6"/>
    </row>
    <row r="582" spans="2:11" x14ac:dyDescent="0.45">
      <c r="B582"/>
      <c r="C582"/>
      <c r="D582"/>
      <c r="E582"/>
      <c r="K582" s="6"/>
    </row>
    <row r="583" spans="2:11" x14ac:dyDescent="0.45">
      <c r="B583"/>
      <c r="C583"/>
      <c r="D583"/>
      <c r="E583"/>
      <c r="K583" s="6"/>
    </row>
    <row r="584" spans="2:11" x14ac:dyDescent="0.45">
      <c r="B584"/>
      <c r="C584"/>
      <c r="D584"/>
      <c r="E584"/>
      <c r="K584" s="6"/>
    </row>
    <row r="585" spans="2:11" x14ac:dyDescent="0.45">
      <c r="B585"/>
      <c r="C585"/>
      <c r="D585"/>
      <c r="E585"/>
      <c r="K585" s="6"/>
    </row>
    <row r="586" spans="2:11" x14ac:dyDescent="0.45">
      <c r="B586"/>
      <c r="C586"/>
      <c r="D586"/>
      <c r="E586"/>
      <c r="K586" s="6"/>
    </row>
    <row r="587" spans="2:11" x14ac:dyDescent="0.45">
      <c r="B587"/>
      <c r="C587"/>
      <c r="D587"/>
      <c r="E587"/>
      <c r="K587" s="6"/>
    </row>
    <row r="588" spans="2:11" x14ac:dyDescent="0.45">
      <c r="B588"/>
      <c r="C588"/>
      <c r="D588"/>
      <c r="E588"/>
      <c r="K588" s="6"/>
    </row>
    <row r="589" spans="2:11" x14ac:dyDescent="0.45">
      <c r="B589"/>
      <c r="C589"/>
      <c r="D589"/>
      <c r="E589"/>
      <c r="K589" s="6"/>
    </row>
    <row r="590" spans="2:11" x14ac:dyDescent="0.45">
      <c r="B590"/>
      <c r="C590"/>
      <c r="D590"/>
      <c r="E590"/>
      <c r="K590" s="6"/>
    </row>
    <row r="591" spans="2:11" x14ac:dyDescent="0.45">
      <c r="B591"/>
      <c r="C591"/>
      <c r="D591"/>
      <c r="E591"/>
      <c r="K591" s="6"/>
    </row>
    <row r="592" spans="2:11" x14ac:dyDescent="0.45">
      <c r="B592"/>
      <c r="C592"/>
      <c r="D592"/>
      <c r="E592"/>
      <c r="K592" s="6"/>
    </row>
    <row r="593" spans="2:11" x14ac:dyDescent="0.45">
      <c r="B593"/>
      <c r="C593"/>
      <c r="D593"/>
      <c r="E593"/>
      <c r="K593" s="6"/>
    </row>
    <row r="594" spans="2:11" x14ac:dyDescent="0.45">
      <c r="B594"/>
      <c r="C594"/>
      <c r="D594"/>
      <c r="E594"/>
      <c r="K594" s="6"/>
    </row>
    <row r="595" spans="2:11" x14ac:dyDescent="0.45">
      <c r="B595"/>
      <c r="C595"/>
      <c r="D595"/>
      <c r="E595"/>
      <c r="K595" s="6"/>
    </row>
    <row r="596" spans="2:11" x14ac:dyDescent="0.45">
      <c r="B596"/>
      <c r="C596"/>
      <c r="D596"/>
      <c r="E596"/>
      <c r="K596" s="6"/>
    </row>
    <row r="597" spans="2:11" x14ac:dyDescent="0.45">
      <c r="B597"/>
      <c r="C597"/>
      <c r="D597"/>
      <c r="E597"/>
      <c r="K597" s="6"/>
    </row>
    <row r="598" spans="2:11" x14ac:dyDescent="0.45">
      <c r="B598"/>
      <c r="C598"/>
      <c r="D598"/>
      <c r="E598"/>
      <c r="K598" s="6"/>
    </row>
    <row r="599" spans="2:11" x14ac:dyDescent="0.45">
      <c r="B599"/>
      <c r="C599"/>
      <c r="D599"/>
      <c r="E599"/>
      <c r="K599" s="6"/>
    </row>
    <row r="600" spans="2:11" x14ac:dyDescent="0.45">
      <c r="B600"/>
      <c r="C600"/>
      <c r="D600"/>
      <c r="E600"/>
      <c r="K600" s="6"/>
    </row>
    <row r="601" spans="2:11" x14ac:dyDescent="0.45">
      <c r="B601"/>
      <c r="C601"/>
      <c r="D601"/>
      <c r="E601"/>
      <c r="K601" s="6"/>
    </row>
    <row r="602" spans="2:11" x14ac:dyDescent="0.45">
      <c r="B602"/>
      <c r="C602"/>
      <c r="D602"/>
      <c r="E602"/>
      <c r="K602" s="6"/>
    </row>
    <row r="603" spans="2:11" x14ac:dyDescent="0.45">
      <c r="B603"/>
      <c r="C603"/>
      <c r="D603"/>
      <c r="E603"/>
      <c r="K603" s="6"/>
    </row>
    <row r="604" spans="2:11" x14ac:dyDescent="0.45">
      <c r="B604"/>
      <c r="C604"/>
      <c r="D604"/>
      <c r="E604"/>
      <c r="K604" s="6"/>
    </row>
    <row r="605" spans="2:11" x14ac:dyDescent="0.45">
      <c r="B605"/>
      <c r="C605"/>
      <c r="D605"/>
      <c r="E605"/>
      <c r="K605" s="6"/>
    </row>
    <row r="606" spans="2:11" x14ac:dyDescent="0.45">
      <c r="B606"/>
      <c r="C606"/>
      <c r="D606"/>
      <c r="E606"/>
      <c r="K606" s="6"/>
    </row>
    <row r="607" spans="2:11" x14ac:dyDescent="0.45">
      <c r="B607"/>
      <c r="C607"/>
      <c r="D607"/>
      <c r="E607"/>
      <c r="K607" s="6"/>
    </row>
    <row r="608" spans="2:11" x14ac:dyDescent="0.45">
      <c r="B608"/>
      <c r="C608"/>
      <c r="D608"/>
      <c r="E608"/>
      <c r="K608" s="6"/>
    </row>
    <row r="609" spans="2:11" x14ac:dyDescent="0.45">
      <c r="B609"/>
      <c r="C609"/>
      <c r="D609"/>
      <c r="E609"/>
      <c r="K609" s="6"/>
    </row>
    <row r="610" spans="2:11" x14ac:dyDescent="0.45">
      <c r="B610"/>
      <c r="C610"/>
      <c r="D610"/>
      <c r="E610"/>
      <c r="K610" s="6"/>
    </row>
    <row r="611" spans="2:11" x14ac:dyDescent="0.45">
      <c r="B611"/>
      <c r="C611"/>
      <c r="D611"/>
      <c r="E611"/>
      <c r="K611" s="6"/>
    </row>
    <row r="612" spans="2:11" x14ac:dyDescent="0.45">
      <c r="B612"/>
      <c r="C612"/>
      <c r="D612"/>
      <c r="E612"/>
      <c r="K612" s="6"/>
    </row>
    <row r="613" spans="2:11" x14ac:dyDescent="0.45">
      <c r="B613"/>
      <c r="C613"/>
      <c r="D613"/>
      <c r="E613"/>
      <c r="K613" s="6"/>
    </row>
    <row r="614" spans="2:11" x14ac:dyDescent="0.45">
      <c r="B614"/>
      <c r="C614"/>
      <c r="D614"/>
      <c r="E614"/>
      <c r="K614" s="6"/>
    </row>
    <row r="615" spans="2:11" x14ac:dyDescent="0.45">
      <c r="B615"/>
      <c r="C615"/>
      <c r="D615"/>
      <c r="E615"/>
      <c r="K615" s="6"/>
    </row>
    <row r="616" spans="2:11" x14ac:dyDescent="0.45">
      <c r="B616"/>
      <c r="C616"/>
      <c r="D616"/>
      <c r="E616"/>
      <c r="K616" s="6"/>
    </row>
    <row r="617" spans="2:11" x14ac:dyDescent="0.45">
      <c r="B617"/>
      <c r="C617"/>
      <c r="D617"/>
      <c r="E617"/>
      <c r="K617" s="6"/>
    </row>
    <row r="618" spans="2:11" x14ac:dyDescent="0.45">
      <c r="B618"/>
      <c r="C618"/>
      <c r="D618"/>
      <c r="E618"/>
      <c r="K618" s="6"/>
    </row>
    <row r="619" spans="2:11" x14ac:dyDescent="0.45">
      <c r="B619"/>
      <c r="C619"/>
      <c r="D619"/>
      <c r="E619"/>
      <c r="K619" s="6"/>
    </row>
    <row r="620" spans="2:11" x14ac:dyDescent="0.45">
      <c r="B620"/>
      <c r="C620"/>
      <c r="D620"/>
      <c r="E620"/>
      <c r="K620" s="6"/>
    </row>
    <row r="621" spans="2:11" x14ac:dyDescent="0.45">
      <c r="B621"/>
      <c r="C621"/>
      <c r="D621"/>
      <c r="E621"/>
      <c r="K621" s="6"/>
    </row>
    <row r="622" spans="2:11" x14ac:dyDescent="0.45">
      <c r="B622"/>
      <c r="C622"/>
      <c r="D622"/>
      <c r="E622"/>
      <c r="K622" s="6"/>
    </row>
    <row r="623" spans="2:11" x14ac:dyDescent="0.45">
      <c r="B623"/>
      <c r="C623"/>
      <c r="D623"/>
      <c r="E623"/>
      <c r="K623" s="6"/>
    </row>
    <row r="624" spans="2:11" x14ac:dyDescent="0.45">
      <c r="B624"/>
      <c r="C624"/>
      <c r="D624"/>
      <c r="E624"/>
      <c r="K624" s="6"/>
    </row>
    <row r="625" spans="2:11" x14ac:dyDescent="0.45">
      <c r="B625"/>
      <c r="C625"/>
      <c r="D625"/>
      <c r="E625"/>
      <c r="K625" s="6"/>
    </row>
    <row r="626" spans="2:11" x14ac:dyDescent="0.45">
      <c r="B626"/>
      <c r="C626"/>
      <c r="D626"/>
      <c r="E626"/>
      <c r="K626" s="6"/>
    </row>
    <row r="627" spans="2:11" x14ac:dyDescent="0.45">
      <c r="B627"/>
      <c r="C627"/>
      <c r="D627"/>
      <c r="E627"/>
      <c r="K627" s="6"/>
    </row>
    <row r="628" spans="2:11" x14ac:dyDescent="0.45">
      <c r="B628"/>
      <c r="C628"/>
      <c r="D628"/>
      <c r="E628"/>
      <c r="K628" s="6"/>
    </row>
    <row r="629" spans="2:11" x14ac:dyDescent="0.45">
      <c r="B629"/>
      <c r="C629"/>
      <c r="D629"/>
      <c r="E629"/>
      <c r="K629" s="6"/>
    </row>
    <row r="630" spans="2:11" x14ac:dyDescent="0.45">
      <c r="B630"/>
      <c r="C630"/>
      <c r="D630"/>
      <c r="E630"/>
      <c r="K630" s="6"/>
    </row>
    <row r="631" spans="2:11" x14ac:dyDescent="0.45">
      <c r="B631"/>
      <c r="C631"/>
      <c r="D631"/>
      <c r="E631"/>
      <c r="K631" s="6"/>
    </row>
    <row r="632" spans="2:11" x14ac:dyDescent="0.45">
      <c r="B632"/>
      <c r="C632"/>
      <c r="D632"/>
      <c r="E632"/>
      <c r="K632" s="6"/>
    </row>
    <row r="633" spans="2:11" x14ac:dyDescent="0.45">
      <c r="B633"/>
      <c r="C633"/>
      <c r="D633"/>
      <c r="E633"/>
      <c r="K633" s="6"/>
    </row>
    <row r="634" spans="2:11" x14ac:dyDescent="0.45">
      <c r="B634"/>
      <c r="C634"/>
      <c r="D634"/>
      <c r="E634"/>
      <c r="K634" s="6"/>
    </row>
    <row r="635" spans="2:11" x14ac:dyDescent="0.45">
      <c r="B635"/>
      <c r="C635"/>
      <c r="D635"/>
      <c r="E635"/>
      <c r="K635" s="6"/>
    </row>
    <row r="636" spans="2:11" x14ac:dyDescent="0.45">
      <c r="B636"/>
      <c r="C636"/>
      <c r="D636"/>
      <c r="E636"/>
      <c r="K636" s="6"/>
    </row>
    <row r="637" spans="2:11" x14ac:dyDescent="0.45">
      <c r="B637"/>
      <c r="C637"/>
      <c r="D637"/>
      <c r="E637"/>
      <c r="K637" s="6"/>
    </row>
    <row r="638" spans="2:11" x14ac:dyDescent="0.45">
      <c r="B638"/>
      <c r="C638"/>
      <c r="D638"/>
      <c r="E638"/>
      <c r="K638" s="6"/>
    </row>
    <row r="639" spans="2:11" x14ac:dyDescent="0.45">
      <c r="B639"/>
      <c r="C639"/>
      <c r="D639"/>
      <c r="E639"/>
      <c r="K639" s="6"/>
    </row>
    <row r="640" spans="2:11" x14ac:dyDescent="0.45">
      <c r="B640"/>
      <c r="C640"/>
      <c r="D640"/>
      <c r="E640"/>
      <c r="K640" s="6"/>
    </row>
    <row r="641" spans="2:11" x14ac:dyDescent="0.45">
      <c r="B641"/>
      <c r="C641"/>
      <c r="D641"/>
      <c r="E641"/>
      <c r="K641" s="6"/>
    </row>
    <row r="642" spans="2:11" x14ac:dyDescent="0.45">
      <c r="B642"/>
      <c r="C642"/>
      <c r="D642"/>
      <c r="E642"/>
      <c r="K642" s="6"/>
    </row>
    <row r="643" spans="2:11" x14ac:dyDescent="0.45">
      <c r="B643"/>
      <c r="C643"/>
      <c r="D643"/>
      <c r="E643"/>
      <c r="K643" s="6"/>
    </row>
    <row r="644" spans="2:11" x14ac:dyDescent="0.45">
      <c r="B644"/>
      <c r="C644"/>
      <c r="D644"/>
      <c r="E644"/>
      <c r="K644" s="6"/>
    </row>
    <row r="645" spans="2:11" x14ac:dyDescent="0.45">
      <c r="B645"/>
      <c r="C645"/>
      <c r="D645"/>
      <c r="E645"/>
      <c r="K645" s="6"/>
    </row>
    <row r="646" spans="2:11" x14ac:dyDescent="0.45">
      <c r="B646"/>
      <c r="C646"/>
      <c r="D646"/>
      <c r="E646"/>
      <c r="K646" s="6"/>
    </row>
    <row r="647" spans="2:11" x14ac:dyDescent="0.45">
      <c r="B647"/>
      <c r="C647"/>
      <c r="D647"/>
      <c r="E647"/>
      <c r="K647" s="6"/>
    </row>
    <row r="648" spans="2:11" x14ac:dyDescent="0.45">
      <c r="B648"/>
      <c r="C648"/>
      <c r="D648"/>
      <c r="E648"/>
      <c r="K648" s="6"/>
    </row>
    <row r="649" spans="2:11" x14ac:dyDescent="0.45">
      <c r="B649"/>
      <c r="C649"/>
      <c r="D649"/>
      <c r="E649"/>
      <c r="K649" s="6"/>
    </row>
    <row r="650" spans="2:11" x14ac:dyDescent="0.45">
      <c r="B650"/>
      <c r="C650"/>
      <c r="D650"/>
      <c r="E650"/>
      <c r="K650" s="6"/>
    </row>
    <row r="651" spans="2:11" x14ac:dyDescent="0.45">
      <c r="B651"/>
      <c r="C651"/>
      <c r="D651"/>
      <c r="E651"/>
      <c r="K651" s="6"/>
    </row>
    <row r="652" spans="2:11" x14ac:dyDescent="0.45">
      <c r="B652"/>
      <c r="C652"/>
      <c r="D652"/>
      <c r="E652"/>
      <c r="K652" s="6"/>
    </row>
    <row r="653" spans="2:11" x14ac:dyDescent="0.45">
      <c r="B653"/>
      <c r="C653"/>
      <c r="D653"/>
      <c r="E653"/>
      <c r="K653" s="6"/>
    </row>
    <row r="654" spans="2:11" x14ac:dyDescent="0.45">
      <c r="B654"/>
      <c r="C654"/>
      <c r="D654"/>
      <c r="E654"/>
      <c r="K654" s="6"/>
    </row>
    <row r="655" spans="2:11" x14ac:dyDescent="0.45">
      <c r="B655"/>
      <c r="C655"/>
      <c r="D655"/>
      <c r="E655"/>
      <c r="K655" s="6"/>
    </row>
    <row r="656" spans="2:11" x14ac:dyDescent="0.45">
      <c r="B656"/>
      <c r="C656"/>
      <c r="D656"/>
      <c r="E656"/>
      <c r="K656" s="6"/>
    </row>
    <row r="657" spans="2:11" x14ac:dyDescent="0.45">
      <c r="B657"/>
      <c r="C657"/>
      <c r="D657"/>
      <c r="E657"/>
      <c r="K657" s="6"/>
    </row>
    <row r="658" spans="2:11" x14ac:dyDescent="0.45">
      <c r="B658"/>
      <c r="C658"/>
      <c r="D658"/>
      <c r="E658"/>
      <c r="K658" s="6"/>
    </row>
    <row r="659" spans="2:11" x14ac:dyDescent="0.45">
      <c r="B659"/>
      <c r="C659"/>
      <c r="D659"/>
      <c r="E659"/>
      <c r="K659" s="6"/>
    </row>
    <row r="660" spans="2:11" x14ac:dyDescent="0.45">
      <c r="B660"/>
      <c r="C660"/>
      <c r="D660"/>
      <c r="E660"/>
      <c r="K660" s="6"/>
    </row>
    <row r="661" spans="2:11" x14ac:dyDescent="0.45">
      <c r="B661"/>
      <c r="C661"/>
      <c r="D661"/>
      <c r="E661"/>
      <c r="K661" s="6"/>
    </row>
    <row r="662" spans="2:11" x14ac:dyDescent="0.45">
      <c r="B662"/>
      <c r="C662"/>
      <c r="D662"/>
      <c r="E662"/>
      <c r="K662" s="6"/>
    </row>
    <row r="663" spans="2:11" x14ac:dyDescent="0.45">
      <c r="B663"/>
      <c r="C663"/>
      <c r="D663"/>
      <c r="E663"/>
      <c r="K663" s="6"/>
    </row>
    <row r="664" spans="2:11" x14ac:dyDescent="0.45">
      <c r="B664"/>
      <c r="C664"/>
      <c r="D664"/>
      <c r="E664"/>
      <c r="K664" s="6"/>
    </row>
    <row r="665" spans="2:11" x14ac:dyDescent="0.45">
      <c r="B665"/>
      <c r="C665"/>
      <c r="D665"/>
      <c r="E665"/>
      <c r="K665" s="6"/>
    </row>
    <row r="666" spans="2:11" x14ac:dyDescent="0.45">
      <c r="B666"/>
      <c r="C666"/>
      <c r="D666"/>
      <c r="E666"/>
      <c r="K666" s="6"/>
    </row>
    <row r="667" spans="2:11" x14ac:dyDescent="0.45">
      <c r="B667"/>
      <c r="C667"/>
      <c r="D667"/>
      <c r="E667"/>
      <c r="K667" s="6"/>
    </row>
    <row r="668" spans="2:11" x14ac:dyDescent="0.45">
      <c r="B668"/>
      <c r="C668"/>
      <c r="D668"/>
      <c r="E668"/>
      <c r="K668" s="6"/>
    </row>
    <row r="669" spans="2:11" x14ac:dyDescent="0.45">
      <c r="B669"/>
      <c r="C669"/>
      <c r="D669"/>
      <c r="E669"/>
      <c r="K669" s="6"/>
    </row>
    <row r="670" spans="2:11" x14ac:dyDescent="0.45">
      <c r="B670"/>
      <c r="C670"/>
      <c r="D670"/>
      <c r="E670"/>
      <c r="K670" s="6"/>
    </row>
    <row r="671" spans="2:11" x14ac:dyDescent="0.45">
      <c r="B671"/>
      <c r="C671"/>
      <c r="D671"/>
      <c r="E671"/>
      <c r="K671" s="6"/>
    </row>
    <row r="672" spans="2:11" x14ac:dyDescent="0.45">
      <c r="B672"/>
      <c r="C672"/>
      <c r="D672"/>
      <c r="E672"/>
      <c r="K672" s="6"/>
    </row>
    <row r="673" spans="2:11" x14ac:dyDescent="0.45">
      <c r="B673"/>
      <c r="C673"/>
      <c r="D673"/>
      <c r="E673"/>
      <c r="K673" s="6"/>
    </row>
    <row r="674" spans="2:11" x14ac:dyDescent="0.45">
      <c r="B674"/>
      <c r="C674"/>
      <c r="D674"/>
      <c r="E674"/>
      <c r="K674" s="6"/>
    </row>
    <row r="675" spans="2:11" x14ac:dyDescent="0.45">
      <c r="B675"/>
      <c r="C675"/>
      <c r="D675"/>
      <c r="E675"/>
      <c r="K675" s="6"/>
    </row>
    <row r="676" spans="2:11" x14ac:dyDescent="0.45">
      <c r="B676"/>
      <c r="C676"/>
      <c r="D676"/>
      <c r="E676"/>
      <c r="K676" s="6"/>
    </row>
    <row r="677" spans="2:11" x14ac:dyDescent="0.45">
      <c r="B677"/>
      <c r="C677"/>
      <c r="D677"/>
      <c r="E677"/>
      <c r="K677" s="6"/>
    </row>
    <row r="678" spans="2:11" x14ac:dyDescent="0.45">
      <c r="B678"/>
      <c r="C678"/>
      <c r="D678"/>
      <c r="E678"/>
      <c r="K678" s="6"/>
    </row>
    <row r="679" spans="2:11" x14ac:dyDescent="0.45">
      <c r="B679"/>
      <c r="C679"/>
      <c r="D679"/>
      <c r="E679"/>
      <c r="K679" s="6"/>
    </row>
    <row r="680" spans="2:11" x14ac:dyDescent="0.45">
      <c r="B680"/>
      <c r="C680"/>
      <c r="D680"/>
      <c r="E680"/>
      <c r="K680" s="6"/>
    </row>
    <row r="681" spans="2:11" x14ac:dyDescent="0.45">
      <c r="B681"/>
      <c r="C681"/>
      <c r="D681"/>
      <c r="E681"/>
      <c r="K681" s="6"/>
    </row>
    <row r="682" spans="2:11" x14ac:dyDescent="0.45">
      <c r="B682"/>
      <c r="C682"/>
      <c r="D682"/>
      <c r="E682"/>
      <c r="K682" s="6"/>
    </row>
    <row r="683" spans="2:11" x14ac:dyDescent="0.45">
      <c r="B683"/>
      <c r="C683"/>
      <c r="D683"/>
      <c r="E683"/>
      <c r="K683" s="6"/>
    </row>
    <row r="684" spans="2:11" x14ac:dyDescent="0.45">
      <c r="B684"/>
      <c r="C684"/>
      <c r="D684"/>
      <c r="E684"/>
      <c r="K684" s="6"/>
    </row>
    <row r="685" spans="2:11" x14ac:dyDescent="0.45">
      <c r="B685"/>
      <c r="C685"/>
      <c r="D685"/>
      <c r="E685"/>
      <c r="K685" s="6"/>
    </row>
    <row r="686" spans="2:11" x14ac:dyDescent="0.45">
      <c r="B686"/>
      <c r="C686"/>
      <c r="D686"/>
      <c r="E686"/>
      <c r="K686" s="6"/>
    </row>
    <row r="687" spans="2:11" x14ac:dyDescent="0.45">
      <c r="B687"/>
      <c r="C687"/>
      <c r="D687"/>
      <c r="E687"/>
      <c r="K687" s="6"/>
    </row>
    <row r="688" spans="2:11" x14ac:dyDescent="0.45">
      <c r="B688"/>
      <c r="C688"/>
      <c r="D688"/>
      <c r="E688"/>
      <c r="K688" s="6"/>
    </row>
    <row r="689" spans="2:11" x14ac:dyDescent="0.45">
      <c r="B689"/>
      <c r="C689"/>
      <c r="D689"/>
      <c r="E689"/>
      <c r="K689" s="6"/>
    </row>
    <row r="690" spans="2:11" x14ac:dyDescent="0.45">
      <c r="B690"/>
      <c r="C690"/>
      <c r="D690"/>
      <c r="E690"/>
      <c r="K690" s="6"/>
    </row>
    <row r="691" spans="2:11" x14ac:dyDescent="0.45">
      <c r="B691"/>
      <c r="C691"/>
      <c r="D691"/>
      <c r="E691"/>
      <c r="K691" s="6"/>
    </row>
    <row r="692" spans="2:11" x14ac:dyDescent="0.45">
      <c r="B692"/>
      <c r="C692"/>
      <c r="D692"/>
      <c r="E692"/>
      <c r="K692" s="6"/>
    </row>
    <row r="693" spans="2:11" x14ac:dyDescent="0.45">
      <c r="B693"/>
      <c r="C693"/>
      <c r="D693"/>
      <c r="E693"/>
      <c r="K693" s="6"/>
    </row>
    <row r="694" spans="2:11" x14ac:dyDescent="0.45">
      <c r="B694"/>
      <c r="C694"/>
      <c r="D694"/>
      <c r="E694"/>
      <c r="K694" s="6"/>
    </row>
    <row r="695" spans="2:11" x14ac:dyDescent="0.45">
      <c r="B695"/>
      <c r="C695"/>
      <c r="D695"/>
      <c r="E695"/>
      <c r="K695" s="6"/>
    </row>
    <row r="696" spans="2:11" x14ac:dyDescent="0.45">
      <c r="B696"/>
      <c r="C696"/>
      <c r="D696"/>
      <c r="E696"/>
      <c r="K696" s="6"/>
    </row>
    <row r="697" spans="2:11" x14ac:dyDescent="0.45">
      <c r="B697"/>
      <c r="C697"/>
      <c r="D697"/>
      <c r="E697"/>
      <c r="K697" s="6"/>
    </row>
    <row r="698" spans="2:11" x14ac:dyDescent="0.45">
      <c r="B698"/>
      <c r="C698"/>
      <c r="D698"/>
      <c r="E698"/>
      <c r="K698" s="6"/>
    </row>
    <row r="699" spans="2:11" x14ac:dyDescent="0.45">
      <c r="B699"/>
      <c r="C699"/>
      <c r="D699"/>
      <c r="E699"/>
      <c r="K699" s="6"/>
    </row>
    <row r="700" spans="2:11" x14ac:dyDescent="0.45">
      <c r="B700"/>
      <c r="C700"/>
      <c r="D700"/>
      <c r="E700"/>
      <c r="K700" s="6"/>
    </row>
    <row r="701" spans="2:11" x14ac:dyDescent="0.45">
      <c r="B701"/>
      <c r="C701"/>
      <c r="D701"/>
      <c r="E701"/>
      <c r="K701" s="6"/>
    </row>
    <row r="702" spans="2:11" x14ac:dyDescent="0.45">
      <c r="B702"/>
      <c r="C702"/>
      <c r="D702"/>
      <c r="E702"/>
      <c r="K702" s="6"/>
    </row>
    <row r="703" spans="2:11" x14ac:dyDescent="0.45">
      <c r="B703"/>
      <c r="C703"/>
      <c r="D703"/>
      <c r="E703"/>
      <c r="K703" s="6"/>
    </row>
    <row r="704" spans="2:11" x14ac:dyDescent="0.45">
      <c r="B704"/>
      <c r="C704"/>
      <c r="D704"/>
      <c r="E704"/>
      <c r="K704" s="6"/>
    </row>
    <row r="705" spans="2:11" x14ac:dyDescent="0.45">
      <c r="B705"/>
      <c r="C705"/>
      <c r="D705"/>
      <c r="E705"/>
      <c r="K705" s="6"/>
    </row>
    <row r="706" spans="2:11" x14ac:dyDescent="0.45">
      <c r="B706"/>
      <c r="C706"/>
      <c r="D706"/>
      <c r="E706"/>
      <c r="K706" s="6"/>
    </row>
    <row r="707" spans="2:11" x14ac:dyDescent="0.45">
      <c r="B707"/>
      <c r="C707"/>
      <c r="D707"/>
      <c r="E707"/>
      <c r="K707" s="6"/>
    </row>
    <row r="708" spans="2:11" x14ac:dyDescent="0.45">
      <c r="B708"/>
      <c r="C708"/>
      <c r="D708"/>
      <c r="E708"/>
      <c r="K708" s="6"/>
    </row>
    <row r="709" spans="2:11" x14ac:dyDescent="0.45">
      <c r="B709"/>
      <c r="C709"/>
      <c r="D709"/>
      <c r="E709"/>
      <c r="K709" s="6"/>
    </row>
    <row r="710" spans="2:11" x14ac:dyDescent="0.45">
      <c r="B710"/>
      <c r="C710"/>
      <c r="D710"/>
      <c r="E710"/>
      <c r="K710" s="6"/>
    </row>
    <row r="711" spans="2:11" x14ac:dyDescent="0.45">
      <c r="B711"/>
      <c r="C711"/>
      <c r="D711"/>
      <c r="E711"/>
      <c r="K711" s="6"/>
    </row>
    <row r="712" spans="2:11" x14ac:dyDescent="0.45">
      <c r="B712"/>
      <c r="C712"/>
      <c r="D712"/>
      <c r="E712"/>
      <c r="K712" s="6"/>
    </row>
    <row r="713" spans="2:11" x14ac:dyDescent="0.45">
      <c r="B713"/>
      <c r="C713"/>
      <c r="D713"/>
      <c r="E713"/>
      <c r="K713" s="6"/>
    </row>
    <row r="714" spans="2:11" x14ac:dyDescent="0.45">
      <c r="B714"/>
      <c r="C714"/>
      <c r="D714"/>
      <c r="E714"/>
      <c r="K714" s="6"/>
    </row>
    <row r="715" spans="2:11" x14ac:dyDescent="0.45">
      <c r="B715"/>
      <c r="C715"/>
      <c r="D715"/>
      <c r="E715"/>
      <c r="K715" s="6"/>
    </row>
    <row r="716" spans="2:11" x14ac:dyDescent="0.45">
      <c r="B716"/>
      <c r="C716"/>
      <c r="D716"/>
      <c r="E716"/>
      <c r="K716" s="6"/>
    </row>
    <row r="717" spans="2:11" x14ac:dyDescent="0.45">
      <c r="B717"/>
      <c r="C717"/>
      <c r="D717"/>
      <c r="E717"/>
      <c r="K717" s="6"/>
    </row>
    <row r="718" spans="2:11" x14ac:dyDescent="0.45">
      <c r="B718"/>
      <c r="C718"/>
      <c r="D718"/>
      <c r="E718"/>
      <c r="K718" s="6"/>
    </row>
    <row r="719" spans="2:11" x14ac:dyDescent="0.45">
      <c r="B719"/>
      <c r="C719"/>
      <c r="D719"/>
      <c r="E719"/>
      <c r="K719" s="6"/>
    </row>
    <row r="720" spans="2:11" x14ac:dyDescent="0.45">
      <c r="B720"/>
      <c r="C720"/>
      <c r="D720"/>
      <c r="E720"/>
      <c r="K720" s="6"/>
    </row>
    <row r="721" spans="2:11" x14ac:dyDescent="0.45">
      <c r="B721"/>
      <c r="C721"/>
      <c r="D721"/>
      <c r="E721"/>
      <c r="K721" s="6"/>
    </row>
    <row r="722" spans="2:11" x14ac:dyDescent="0.45">
      <c r="B722"/>
      <c r="C722"/>
      <c r="D722"/>
      <c r="E722"/>
      <c r="K722" s="6"/>
    </row>
    <row r="723" spans="2:11" x14ac:dyDescent="0.45">
      <c r="B723"/>
      <c r="C723"/>
      <c r="D723"/>
      <c r="E723"/>
      <c r="K723" s="6"/>
    </row>
    <row r="724" spans="2:11" x14ac:dyDescent="0.45">
      <c r="B724"/>
      <c r="C724"/>
      <c r="D724"/>
      <c r="E724"/>
      <c r="K724" s="6"/>
    </row>
    <row r="725" spans="2:11" x14ac:dyDescent="0.45">
      <c r="B725"/>
      <c r="C725"/>
      <c r="D725"/>
      <c r="E725"/>
      <c r="K725" s="6"/>
    </row>
    <row r="726" spans="2:11" x14ac:dyDescent="0.45">
      <c r="B726"/>
      <c r="C726"/>
      <c r="D726"/>
      <c r="E726"/>
      <c r="K726" s="6"/>
    </row>
    <row r="727" spans="2:11" x14ac:dyDescent="0.45">
      <c r="B727"/>
      <c r="C727"/>
      <c r="D727"/>
      <c r="E727"/>
      <c r="K727" s="6"/>
    </row>
    <row r="728" spans="2:11" x14ac:dyDescent="0.45">
      <c r="B728"/>
      <c r="C728"/>
      <c r="D728"/>
      <c r="E728"/>
      <c r="K728" s="6"/>
    </row>
    <row r="729" spans="2:11" x14ac:dyDescent="0.45">
      <c r="B729"/>
      <c r="C729"/>
      <c r="D729"/>
      <c r="E729"/>
      <c r="K729" s="6"/>
    </row>
    <row r="730" spans="2:11" x14ac:dyDescent="0.45">
      <c r="B730"/>
      <c r="C730"/>
      <c r="D730"/>
      <c r="E730"/>
      <c r="K730" s="6"/>
    </row>
    <row r="731" spans="2:11" x14ac:dyDescent="0.45">
      <c r="B731"/>
      <c r="C731"/>
      <c r="D731"/>
      <c r="E731"/>
      <c r="K731" s="6"/>
    </row>
    <row r="732" spans="2:11" x14ac:dyDescent="0.45">
      <c r="B732"/>
      <c r="C732"/>
      <c r="D732"/>
      <c r="E732"/>
      <c r="K732" s="6"/>
    </row>
    <row r="733" spans="2:11" x14ac:dyDescent="0.45">
      <c r="B733"/>
      <c r="C733"/>
      <c r="D733"/>
      <c r="E733"/>
      <c r="K733" s="6"/>
    </row>
    <row r="734" spans="2:11" x14ac:dyDescent="0.45">
      <c r="B734"/>
      <c r="C734"/>
      <c r="D734"/>
      <c r="E734"/>
      <c r="K734" s="6"/>
    </row>
    <row r="735" spans="2:11" x14ac:dyDescent="0.45">
      <c r="B735"/>
      <c r="C735"/>
      <c r="D735"/>
      <c r="E735"/>
      <c r="K735" s="6"/>
    </row>
    <row r="736" spans="2:11" x14ac:dyDescent="0.45">
      <c r="B736"/>
      <c r="C736"/>
      <c r="D736"/>
      <c r="E736"/>
      <c r="K736" s="6"/>
    </row>
    <row r="737" spans="2:11" x14ac:dyDescent="0.45">
      <c r="B737"/>
      <c r="C737"/>
      <c r="D737"/>
      <c r="E737"/>
      <c r="K737" s="6"/>
    </row>
    <row r="738" spans="2:11" x14ac:dyDescent="0.45">
      <c r="B738"/>
      <c r="C738"/>
      <c r="D738"/>
      <c r="E738"/>
      <c r="K738" s="6"/>
    </row>
    <row r="739" spans="2:11" x14ac:dyDescent="0.45">
      <c r="B739"/>
      <c r="C739"/>
      <c r="D739"/>
      <c r="E739"/>
      <c r="K739" s="6"/>
    </row>
    <row r="740" spans="2:11" x14ac:dyDescent="0.45">
      <c r="B740"/>
      <c r="C740"/>
      <c r="D740"/>
      <c r="E740"/>
      <c r="K740" s="6"/>
    </row>
    <row r="741" spans="2:11" x14ac:dyDescent="0.45">
      <c r="B741"/>
      <c r="C741"/>
      <c r="D741"/>
      <c r="E741"/>
      <c r="K741" s="6"/>
    </row>
    <row r="742" spans="2:11" x14ac:dyDescent="0.45">
      <c r="B742"/>
      <c r="C742"/>
      <c r="D742"/>
      <c r="E742"/>
      <c r="K742" s="6"/>
    </row>
    <row r="743" spans="2:11" x14ac:dyDescent="0.45">
      <c r="B743"/>
      <c r="C743"/>
      <c r="D743"/>
      <c r="E743"/>
      <c r="K743" s="6"/>
    </row>
    <row r="744" spans="2:11" x14ac:dyDescent="0.45">
      <c r="B744"/>
      <c r="C744"/>
      <c r="D744"/>
      <c r="E744"/>
      <c r="K744" s="6"/>
    </row>
    <row r="745" spans="2:11" x14ac:dyDescent="0.45">
      <c r="B745"/>
      <c r="C745"/>
      <c r="D745"/>
      <c r="E745"/>
      <c r="K745" s="6"/>
    </row>
    <row r="746" spans="2:11" x14ac:dyDescent="0.45">
      <c r="B746"/>
      <c r="C746"/>
      <c r="D746"/>
      <c r="E746"/>
      <c r="K746" s="6"/>
    </row>
    <row r="747" spans="2:11" x14ac:dyDescent="0.45">
      <c r="B747"/>
      <c r="C747"/>
      <c r="D747"/>
      <c r="E747"/>
      <c r="K747" s="6"/>
    </row>
    <row r="748" spans="2:11" x14ac:dyDescent="0.45">
      <c r="B748"/>
      <c r="C748"/>
      <c r="D748"/>
      <c r="E748"/>
      <c r="K748" s="6"/>
    </row>
    <row r="749" spans="2:11" x14ac:dyDescent="0.45">
      <c r="B749"/>
      <c r="C749"/>
      <c r="D749"/>
      <c r="E749"/>
      <c r="K749" s="6"/>
    </row>
    <row r="750" spans="2:11" x14ac:dyDescent="0.45">
      <c r="B750"/>
      <c r="C750"/>
      <c r="D750"/>
      <c r="E750"/>
      <c r="K750" s="6"/>
    </row>
    <row r="751" spans="2:11" x14ac:dyDescent="0.45">
      <c r="B751"/>
      <c r="C751"/>
      <c r="D751"/>
      <c r="E751"/>
      <c r="K751" s="6"/>
    </row>
    <row r="752" spans="2:11" x14ac:dyDescent="0.45">
      <c r="B752"/>
      <c r="C752"/>
      <c r="D752"/>
      <c r="E752"/>
      <c r="K752" s="6"/>
    </row>
    <row r="753" spans="2:11" x14ac:dyDescent="0.45">
      <c r="B753"/>
      <c r="C753"/>
      <c r="D753"/>
      <c r="E753"/>
      <c r="K753" s="6"/>
    </row>
    <row r="754" spans="2:11" x14ac:dyDescent="0.45">
      <c r="B754"/>
      <c r="C754"/>
      <c r="D754"/>
      <c r="E754"/>
      <c r="K754" s="6"/>
    </row>
    <row r="755" spans="2:11" x14ac:dyDescent="0.45">
      <c r="B755"/>
      <c r="C755"/>
      <c r="D755"/>
      <c r="E755"/>
      <c r="K755" s="6"/>
    </row>
    <row r="756" spans="2:11" x14ac:dyDescent="0.45">
      <c r="B756"/>
      <c r="C756"/>
      <c r="D756"/>
      <c r="E756"/>
      <c r="K756" s="6"/>
    </row>
    <row r="757" spans="2:11" x14ac:dyDescent="0.45">
      <c r="B757"/>
      <c r="C757"/>
      <c r="D757"/>
      <c r="E757"/>
      <c r="K757" s="6"/>
    </row>
    <row r="758" spans="2:11" x14ac:dyDescent="0.45">
      <c r="B758"/>
      <c r="C758"/>
      <c r="D758"/>
      <c r="E758"/>
      <c r="K758" s="6"/>
    </row>
    <row r="759" spans="2:11" x14ac:dyDescent="0.45">
      <c r="B759"/>
      <c r="C759"/>
      <c r="D759"/>
      <c r="E759"/>
      <c r="K759" s="6"/>
    </row>
    <row r="760" spans="2:11" x14ac:dyDescent="0.45">
      <c r="B760"/>
      <c r="C760"/>
      <c r="D760"/>
      <c r="E760"/>
      <c r="K760" s="6"/>
    </row>
    <row r="761" spans="2:11" x14ac:dyDescent="0.45">
      <c r="B761"/>
      <c r="C761"/>
      <c r="D761"/>
      <c r="E761"/>
      <c r="K761" s="6"/>
    </row>
    <row r="762" spans="2:11" x14ac:dyDescent="0.45">
      <c r="B762"/>
      <c r="C762"/>
      <c r="D762"/>
      <c r="E762"/>
      <c r="K762" s="6"/>
    </row>
    <row r="763" spans="2:11" x14ac:dyDescent="0.45">
      <c r="B763"/>
      <c r="C763"/>
      <c r="D763"/>
      <c r="E763"/>
      <c r="K763" s="6"/>
    </row>
    <row r="764" spans="2:11" x14ac:dyDescent="0.45">
      <c r="B764"/>
      <c r="C764"/>
      <c r="D764"/>
      <c r="E764"/>
      <c r="K764" s="6"/>
    </row>
    <row r="765" spans="2:11" x14ac:dyDescent="0.45">
      <c r="B765"/>
      <c r="C765"/>
      <c r="D765"/>
      <c r="E765"/>
      <c r="K765" s="6"/>
    </row>
    <row r="766" spans="2:11" x14ac:dyDescent="0.45">
      <c r="B766"/>
      <c r="C766"/>
      <c r="D766"/>
      <c r="E766"/>
      <c r="K766" s="6"/>
    </row>
    <row r="767" spans="2:11" x14ac:dyDescent="0.45">
      <c r="B767"/>
      <c r="C767"/>
      <c r="D767"/>
      <c r="E767"/>
      <c r="K767" s="6"/>
    </row>
    <row r="768" spans="2:11" x14ac:dyDescent="0.45">
      <c r="B768"/>
      <c r="C768"/>
      <c r="D768"/>
      <c r="E768"/>
      <c r="K768" s="6"/>
    </row>
    <row r="769" spans="2:11" x14ac:dyDescent="0.45">
      <c r="B769"/>
      <c r="C769"/>
      <c r="D769"/>
      <c r="E769"/>
      <c r="K769" s="6"/>
    </row>
    <row r="770" spans="2:11" x14ac:dyDescent="0.45">
      <c r="B770"/>
      <c r="C770"/>
      <c r="D770"/>
      <c r="E770"/>
      <c r="K770" s="6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a J 0 W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a J 0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d F l n S 1 A P F + Q A A A H 8 B A A A T A B w A R m 9 y b X V s Y X M v U 2 V j d G l v b j E u b S C i G A A o o B Q A A A A A A A A A A A A A A A A A A A A A A A A A A A C t T 8 1 K w 0 A Y v A f y D k u 8 t J C G x C S b x J K L a U U 8 V K Q U D 6 6 E z Z c v d X G 7 W 3 Y 3 w f r 0 B k T 0 A Z z L / D C H G Y v g h F Z k / 8 3 J 2 v d 8 z 7 5 x g z 2 5 C u y Z A 9 o 2 F c / w e b t T K j f d o A 9 y G z / 0 7 X i W m v e 2 P Q q 3 6 q T u V l V J M y i G M k m A J i m k A + d d W V C a V 0 C z 6 z Q v 4 i o g N Z H o f I / M 2 O v R A M 5 J Y 6 d o o 2 E 8 o X K L O y E x a r R y s 7 G L o L l h B 4 v G s g t X Z m S P C j d G T M h + + t q y e w 7 v Q r P t B 6 B k / 7 0 4 r W i V t Z Z L H o G d g m X 4 s k E p T s K h q Y M Z I d k q 0 L 1 Q x 5 r m c Z y E 5 G n U D v f u I r H + l d F O K 3 x d + p 5 Q f 8 + v v w B Q S w E C L Q A U A A I A C A B o n R Z Z l y x j + q Q A A A D 2 A A A A E g A A A A A A A A A A A A A A A A A A A A A A Q 2 9 u Z m l n L 1 B h Y 2 t h Z 2 U u e G 1 s U E s B A i 0 A F A A C A A g A a J 0 W W Q / K 6 a u k A A A A 6 Q A A A B M A A A A A A A A A A A A A A A A A 8 A A A A F t D b 2 5 0 Z W 5 0 X 1 R 5 c G V z X S 5 4 b W x Q S w E C L Q A U A A I A C A B o n R Z Z 0 t Q D x f k A A A B /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A A A A A A A A I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0 5 O D Y 0 Y z d m O D E x Y z Y x M 2 M z Z m F h Y j g 3 N j Y 1 O W M 2 N D I z N T c w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N z N m O T U z L T F j N T A t N D d m N S 0 5 M T l h L W Y x Z j I w O G I 2 M G N i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J U M T c 6 M z Y 6 N D M u M T Q x M T g 2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F j Z X N f M 2 l X Y 3 p C T m 5 u N X J i Z m 9 V b E U w S m R f d X B s b 2 F k c 1 9 n a X Q t Y m x v Y i 0 5 O D Y 0 Y z d m O D E x Y z Y x M 2 M z Z m F h Y j g 3 N j Y 1 O W M 2 N D I z N T c w O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T k 4 N j R j N 2 Y 4 M T F j N j E z Y z N m Y W F i O D c 2 N j U 5 Y z Y 0 M j M 1 N z A 5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x o G 1 o L I i T I E Y / 7 t h O T m f A A A A A A I A A A A A A B B m A A A A A Q A A I A A A A D 9 e l J R J G V q q W h n n W 0 p 9 V d R f o + M 7 V s G 1 J E s 7 i X 7 M V m J 3 A A A A A A 6 A A A A A A g A A I A A A A I Z o d H 1 a 0 t Y 5 n 9 L Q 7 5 E 8 F 0 w b 8 j 6 8 5 s g h P G Z + Q m V e 3 a g e U A A A A J V G 5 j P j 0 7 f / W a f 3 t w W u q H u z a T j A f F I + O y n 7 X Q d f z b v 6 0 k 6 X 3 V v a l y R 1 g j 9 J W k a 4 d f C c + k v 0 5 4 V D J n o r Y m W W q H B 7 m F d q 6 K 0 z v n + f p + G v 9 M Q m Q A A A A M v j s y c W 9 m Z w n 3 K c W H X 3 h J N I w R f Y h 6 P o c 3 U U M 4 L k t j w k r 2 v i Y 0 u r d n s w J H n r K z v h k g C a 1 M 1 H H D v Q y V a Z M p N e c i 4 = < / D a t a M a s h u p > 
</file>

<file path=customXml/itemProps1.xml><?xml version="1.0" encoding="utf-8"?>
<ds:datastoreItem xmlns:ds="http://schemas.openxmlformats.org/officeDocument/2006/customXml" ds:itemID="{243AC9CF-9D54-4FED-A74F-3C80CD7A9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Sala</vt:lpstr>
      <vt:lpstr>Cocina</vt:lpstr>
      <vt:lpstr>Tablas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YanRu Wu Jin</dc:creator>
  <cp:lastModifiedBy>YanRu Wu Jin</cp:lastModifiedBy>
  <dcterms:created xsi:type="dcterms:W3CDTF">2024-08-22T17:34:47Z</dcterms:created>
  <dcterms:modified xsi:type="dcterms:W3CDTF">2024-09-26T16:11:40Z</dcterms:modified>
</cp:coreProperties>
</file>